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505" yWindow="-15" windowWidth="14535" windowHeight="12930"/>
  </bookViews>
  <sheets>
    <sheet name="Паспорт программы" sheetId="1" r:id="rId1"/>
    <sheet name="Ф1-Целевые показатели программ" sheetId="3" r:id="rId2"/>
    <sheet name="Ф2-Перечень меропр с прям з " sheetId="21" r:id="rId3"/>
    <sheet name="Ф3-Перечень меропр с сопут эф" sheetId="5" r:id="rId4"/>
    <sheet name="Ф4-Показатели баланса" sheetId="7" r:id="rId5"/>
    <sheet name="Ф5-Справочно" sheetId="2" r:id="rId6"/>
    <sheet name="Ф5-Астраханьэнерго" sheetId="14" state="hidden" r:id="rId7"/>
    <sheet name="Ф5-Волгоградэнерго" sheetId="11" state="hidden" r:id="rId8"/>
    <sheet name="Ф5-Ростовэнерго" sheetId="15" state="hidden" r:id="rId9"/>
    <sheet name="Ф5-Калмэнерго" sheetId="8" state="hidden" r:id="rId10"/>
    <sheet name="Таблицы для ПЗ" sheetId="22" state="hidden" r:id="rId11"/>
  </sheets>
  <externalReferences>
    <externalReference r:id="rId12"/>
  </externalReferences>
  <definedNames>
    <definedName name="_unom">'[1]Служебный лист'!$B$52:$B$55</definedName>
    <definedName name="_xlnm._FilterDatabase" localSheetId="2" hidden="1">'Ф2-Перечень меропр с прям з '!$A$48:$FX$413</definedName>
    <definedName name="_xlnm._FilterDatabase" localSheetId="3" hidden="1">'Ф3-Перечень меропр с сопут эф'!$M$1:$X$149</definedName>
    <definedName name="CaseList" localSheetId="6">#REF!</definedName>
    <definedName name="CaseList" localSheetId="7">#REF!</definedName>
    <definedName name="CaseList">#REF!</definedName>
    <definedName name="DimList" localSheetId="6">#REF!</definedName>
    <definedName name="DimList" localSheetId="7">#REF!</definedName>
    <definedName name="DimList">#REF!</definedName>
    <definedName name="FinList" localSheetId="6">#REF!</definedName>
    <definedName name="FinList" localSheetId="7">#REF!</definedName>
    <definedName name="FinList">#REF!</definedName>
    <definedName name="_xlnm.Print_Titles" localSheetId="1">'Ф1-Целевые показатели программ'!$4:$7</definedName>
    <definedName name="_xlnm.Print_Titles" localSheetId="2">'Ф2-Перечень меропр с прям з '!$4:$7</definedName>
    <definedName name="_xlnm.Print_Titles" localSheetId="3">'Ф3-Перечень меропр с сопут эф'!$4:$7</definedName>
    <definedName name="_xlnm.Print_Titles" localSheetId="4">'Ф4-Показатели баланса'!$4:$6</definedName>
    <definedName name="_xlnm.Print_Titles" localSheetId="6">'Ф5-Астраханьэнерго'!$4:$6</definedName>
    <definedName name="_xlnm.Print_Titles" localSheetId="7">'Ф5-Волгоградэнерго'!$4:$6</definedName>
    <definedName name="_xlnm.Print_Titles" localSheetId="9">'Ф5-Калмэнерго'!$4:$6</definedName>
    <definedName name="_xlnm.Print_Titles" localSheetId="8">'Ф5-Ростовэнерго'!$4:$6</definedName>
    <definedName name="_xlnm.Print_Titles" localSheetId="5">'Ф5-Справочно'!$4:$6</definedName>
    <definedName name="_xlnm.Print_Area" localSheetId="0">'Паспорт программы'!$A$1:$P$54</definedName>
    <definedName name="_xlnm.Print_Area" localSheetId="1">'Ф1-Целевые показатели программ'!$A$1:$AT$591</definedName>
    <definedName name="_xlnm.Print_Area" localSheetId="2">'Ф2-Перечень меропр с прям з '!$A:$FX</definedName>
    <definedName name="_xlnm.Print_Area" localSheetId="4">'Ф4-Показатели баланса'!$A$1:$X$370</definedName>
    <definedName name="_xlnm.Print_Area" localSheetId="6">'Ф5-Астраханьэнерго'!$A$1:$D$90</definedName>
    <definedName name="_xlnm.Print_Area" localSheetId="7">'Ф5-Волгоградэнерго'!$A$1:$D$90</definedName>
    <definedName name="_xlnm.Print_Area" localSheetId="9">'Ф5-Калмэнерго'!$A$1:$D$90</definedName>
    <definedName name="_xlnm.Print_Area" localSheetId="8">'Ф5-Ростовэнерго'!$A$1:$D$90</definedName>
    <definedName name="_xlnm.Print_Area" localSheetId="5">'Ф5-Справочно'!$A$1:$O$496</definedName>
  </definedNames>
  <calcPr calcId="162913" iterateDelta="252"/>
</workbook>
</file>

<file path=xl/calcChain.xml><?xml version="1.0" encoding="utf-8"?>
<calcChain xmlns="http://schemas.openxmlformats.org/spreadsheetml/2006/main">
  <c r="S486" i="3" l="1"/>
  <c r="R486" i="3"/>
  <c r="Q486" i="3"/>
  <c r="S485" i="3"/>
  <c r="R485" i="3"/>
  <c r="Q485" i="3"/>
  <c r="P486" i="3"/>
  <c r="P485" i="3"/>
  <c r="DW322" i="21" l="1"/>
  <c r="DU322" i="21"/>
  <c r="DT322" i="21"/>
  <c r="DR322" i="21"/>
  <c r="DQ322" i="21"/>
  <c r="DO322" i="21"/>
  <c r="DN322" i="21"/>
  <c r="DL322" i="21"/>
  <c r="DU278" i="21"/>
  <c r="DR278" i="21"/>
  <c r="DO278" i="21"/>
  <c r="DL278" i="21"/>
  <c r="AQ336" i="21" l="1"/>
  <c r="DX23" i="21"/>
  <c r="DK134" i="5"/>
  <c r="DK100" i="5"/>
  <c r="DN39" i="5"/>
  <c r="O309" i="7" l="1"/>
  <c r="O308" i="7"/>
  <c r="O307" i="7"/>
  <c r="O306" i="7"/>
  <c r="O160" i="7"/>
  <c r="O159" i="7"/>
  <c r="O158" i="7"/>
  <c r="O157" i="7"/>
  <c r="O156" i="7"/>
  <c r="CD136" i="5" l="1"/>
  <c r="CC136" i="5"/>
  <c r="CB136" i="5"/>
  <c r="CD135" i="5"/>
  <c r="CC135" i="5"/>
  <c r="CB135" i="5"/>
  <c r="CD133" i="5"/>
  <c r="CC133" i="5"/>
  <c r="CB133" i="5"/>
  <c r="CD109" i="5"/>
  <c r="CC109" i="5"/>
  <c r="CB109" i="5"/>
  <c r="CD108" i="5"/>
  <c r="CC108" i="5"/>
  <c r="CB108" i="5"/>
  <c r="CD107" i="5"/>
  <c r="CC107" i="5"/>
  <c r="CB107" i="5"/>
  <c r="CD103" i="5"/>
  <c r="CC103" i="5"/>
  <c r="CB103" i="5"/>
  <c r="CC68" i="5"/>
  <c r="CB68" i="5"/>
  <c r="BW68" i="5"/>
  <c r="BT68" i="5"/>
  <c r="BQ68" i="5"/>
  <c r="BN68" i="5"/>
  <c r="BK68" i="5"/>
  <c r="BH68" i="5"/>
  <c r="BE68" i="5"/>
  <c r="BB68" i="5" s="1"/>
  <c r="BC68" i="5"/>
  <c r="BA68" i="5"/>
  <c r="AX68" i="5"/>
  <c r="AU68" i="5"/>
  <c r="AR68" i="5"/>
  <c r="AO68" i="5"/>
  <c r="AM68" i="5"/>
  <c r="AK68" i="5"/>
  <c r="AI68" i="5"/>
  <c r="AF68" i="5"/>
  <c r="K68" i="5"/>
  <c r="CD41" i="5"/>
  <c r="CC41" i="5"/>
  <c r="CB41" i="5"/>
  <c r="CD43" i="5"/>
  <c r="CB43" i="5"/>
  <c r="CD46" i="5"/>
  <c r="CB46" i="5"/>
  <c r="CC46" i="5" s="1"/>
  <c r="CB48" i="5"/>
  <c r="CD47" i="5"/>
  <c r="CD48" i="5"/>
  <c r="CB47" i="5"/>
  <c r="CC47" i="5" s="1"/>
  <c r="K152" i="3"/>
  <c r="K156" i="3"/>
  <c r="K158" i="3"/>
  <c r="K160" i="3"/>
  <c r="K162" i="3"/>
  <c r="K168" i="3"/>
  <c r="K172" i="3"/>
  <c r="K174" i="3"/>
  <c r="K176" i="3"/>
  <c r="K184" i="3"/>
  <c r="K181" i="3"/>
  <c r="K180" i="3"/>
  <c r="K179" i="3"/>
  <c r="K178" i="3"/>
  <c r="K177" i="3"/>
  <c r="K191" i="3"/>
  <c r="K190" i="3"/>
  <c r="K189" i="3"/>
  <c r="K188" i="3"/>
  <c r="K298" i="3"/>
  <c r="K297" i="3"/>
  <c r="K296" i="3"/>
  <c r="K295" i="3"/>
  <c r="K294" i="3"/>
  <c r="K293" i="3"/>
  <c r="K308" i="3"/>
  <c r="K307" i="3"/>
  <c r="K306" i="3"/>
  <c r="K305" i="3"/>
  <c r="K303" i="3"/>
  <c r="K302" i="3"/>
  <c r="K301" i="3"/>
  <c r="K492" i="3"/>
  <c r="K517" i="3"/>
  <c r="K519" i="3"/>
  <c r="K521" i="3"/>
  <c r="K523" i="3"/>
  <c r="K525" i="3"/>
  <c r="K527" i="3"/>
  <c r="K538" i="3"/>
  <c r="K561" i="3"/>
  <c r="EX60" i="21"/>
  <c r="EX59" i="21"/>
  <c r="EX58" i="21"/>
  <c r="EX57" i="21"/>
  <c r="EX147" i="21"/>
  <c r="EX146" i="21"/>
  <c r="EX145" i="21"/>
  <c r="EX183" i="21"/>
  <c r="EX182" i="21"/>
  <c r="EX187" i="21"/>
  <c r="EX188" i="21"/>
  <c r="EX191" i="21"/>
  <c r="EX192" i="21"/>
  <c r="EX195" i="21"/>
  <c r="EX198" i="21"/>
  <c r="EX201" i="21"/>
  <c r="EX204" i="21"/>
  <c r="EX240" i="21"/>
  <c r="EX268" i="21"/>
  <c r="EX271" i="21"/>
  <c r="EX275" i="21"/>
  <c r="EX276" i="21"/>
  <c r="EX280" i="21"/>
  <c r="EX283" i="21"/>
  <c r="EX286" i="21"/>
  <c r="EX289" i="21"/>
  <c r="EX292" i="21"/>
  <c r="EX277" i="21"/>
  <c r="EX313" i="21"/>
  <c r="EX310" i="21"/>
  <c r="EX307" i="21"/>
  <c r="EX321" i="21"/>
  <c r="EX320" i="21"/>
  <c r="EX319" i="21"/>
  <c r="EX327" i="21"/>
  <c r="EX326" i="21"/>
  <c r="EX325" i="21"/>
  <c r="EX340" i="21"/>
  <c r="EX339" i="21"/>
  <c r="EX344" i="21"/>
  <c r="EX343" i="21"/>
  <c r="EX350" i="21"/>
  <c r="EX349" i="21"/>
  <c r="EX348" i="21"/>
  <c r="EX347" i="21"/>
  <c r="EX353" i="21"/>
  <c r="EX356" i="21"/>
  <c r="EX360" i="21"/>
  <c r="EX359" i="21"/>
  <c r="EX395" i="21"/>
  <c r="EX394" i="21"/>
  <c r="EX393" i="21"/>
  <c r="EX392" i="21"/>
  <c r="EX391" i="21"/>
  <c r="EX390" i="21"/>
  <c r="EX389" i="21"/>
  <c r="EX369" i="21"/>
  <c r="EX374" i="21"/>
  <c r="DK364" i="21"/>
  <c r="DI364" i="21"/>
  <c r="DK343" i="21"/>
  <c r="DI343" i="21"/>
  <c r="DK51" i="21"/>
  <c r="DI51" i="21"/>
  <c r="S54" i="21"/>
  <c r="S60" i="21"/>
  <c r="S65" i="21"/>
  <c r="S64" i="21"/>
  <c r="S68" i="21"/>
  <c r="S73" i="21"/>
  <c r="S76" i="21"/>
  <c r="S79" i="21"/>
  <c r="S82" i="21"/>
  <c r="S85" i="21"/>
  <c r="S88" i="21"/>
  <c r="S93" i="21"/>
  <c r="S92" i="21"/>
  <c r="S113" i="21"/>
  <c r="S130" i="21"/>
  <c r="S127" i="21"/>
  <c r="S126" i="21"/>
  <c r="S123" i="21"/>
  <c r="S119" i="21"/>
  <c r="S116" i="21"/>
  <c r="S152" i="21"/>
  <c r="S151" i="21"/>
  <c r="S155" i="21"/>
  <c r="S165" i="21"/>
  <c r="S164" i="21"/>
  <c r="S163" i="21"/>
  <c r="S162" i="21"/>
  <c r="S161" i="21"/>
  <c r="S160" i="21"/>
  <c r="S170" i="21"/>
  <c r="S169" i="21"/>
  <c r="S168" i="21"/>
  <c r="S173" i="21"/>
  <c r="S176" i="21"/>
  <c r="S179" i="21"/>
  <c r="S183" i="21"/>
  <c r="S182" i="21"/>
  <c r="S188" i="21"/>
  <c r="S187" i="21"/>
  <c r="S192" i="21"/>
  <c r="S191" i="21"/>
  <c r="S195" i="21"/>
  <c r="S198" i="21"/>
  <c r="S201" i="21"/>
  <c r="S204" i="21"/>
  <c r="S211" i="21"/>
  <c r="S210" i="21"/>
  <c r="S209" i="21"/>
  <c r="S214" i="21"/>
  <c r="S216" i="21"/>
  <c r="S215" i="21"/>
  <c r="S219" i="21"/>
  <c r="S223" i="21"/>
  <c r="S226" i="21"/>
  <c r="S229" i="21"/>
  <c r="S237" i="21"/>
  <c r="S236" i="21"/>
  <c r="S235" i="21"/>
  <c r="S240" i="21"/>
  <c r="S247" i="21"/>
  <c r="S244" i="21"/>
  <c r="S255" i="21"/>
  <c r="S254" i="21"/>
  <c r="S253" i="21"/>
  <c r="S252" i="21"/>
  <c r="S259" i="21"/>
  <c r="S262" i="21"/>
  <c r="S265" i="21"/>
  <c r="S268" i="21"/>
  <c r="S292" i="21"/>
  <c r="S289" i="21"/>
  <c r="S286" i="21"/>
  <c r="S283" i="21"/>
  <c r="S280" i="21"/>
  <c r="S313" i="21"/>
  <c r="S310" i="21"/>
  <c r="S307" i="21"/>
  <c r="S271" i="21"/>
  <c r="S277" i="21"/>
  <c r="S276" i="21"/>
  <c r="S275" i="21"/>
  <c r="S321" i="21"/>
  <c r="S320" i="21"/>
  <c r="S319" i="21"/>
  <c r="S327" i="21"/>
  <c r="S326" i="21"/>
  <c r="S325" i="21"/>
  <c r="S324" i="21"/>
  <c r="S331" i="21"/>
  <c r="S334" i="21"/>
  <c r="S340" i="21"/>
  <c r="S339" i="21"/>
  <c r="S344" i="21"/>
  <c r="S343" i="21"/>
  <c r="S350" i="21"/>
  <c r="S349" i="21"/>
  <c r="S348" i="21"/>
  <c r="S347" i="21"/>
  <c r="S353" i="21"/>
  <c r="S356" i="21"/>
  <c r="S360" i="21"/>
  <c r="S359" i="21"/>
  <c r="S365" i="21"/>
  <c r="S366" i="21"/>
  <c r="S364" i="21"/>
  <c r="S369" i="21"/>
  <c r="S375" i="21"/>
  <c r="S374" i="21"/>
  <c r="S395" i="21"/>
  <c r="S394" i="21"/>
  <c r="I394" i="21" s="1"/>
  <c r="S393" i="21"/>
  <c r="S392" i="21"/>
  <c r="S391" i="21"/>
  <c r="S390" i="21"/>
  <c r="S389" i="21"/>
  <c r="S398" i="21"/>
  <c r="S401" i="21"/>
  <c r="S405" i="21"/>
  <c r="S411" i="21"/>
  <c r="AG356" i="21"/>
  <c r="AG364" i="21"/>
  <c r="AL68" i="5" l="1"/>
  <c r="CB134" i="5"/>
  <c r="DK395" i="21"/>
  <c r="DK394" i="21"/>
  <c r="DK393" i="21"/>
  <c r="DK392" i="21"/>
  <c r="DK391" i="21"/>
  <c r="DK390" i="21"/>
  <c r="DK389" i="21"/>
  <c r="DI395" i="21"/>
  <c r="DI394" i="21"/>
  <c r="DI393" i="21"/>
  <c r="DI392" i="21"/>
  <c r="DI391" i="21"/>
  <c r="DI390" i="21"/>
  <c r="DI389" i="21"/>
  <c r="DK375" i="21"/>
  <c r="DK374" i="21"/>
  <c r="DI375" i="21"/>
  <c r="DI374" i="21"/>
  <c r="DI369" i="21"/>
  <c r="DK365" i="21"/>
  <c r="DI366" i="21"/>
  <c r="DI365" i="21"/>
  <c r="DK360" i="21"/>
  <c r="DK359" i="21"/>
  <c r="DI360" i="21"/>
  <c r="DI359" i="21"/>
  <c r="DK347" i="21"/>
  <c r="DI350" i="21"/>
  <c r="DI349" i="21"/>
  <c r="DI348" i="21"/>
  <c r="DI347" i="21"/>
  <c r="DK344" i="21"/>
  <c r="DI344" i="21"/>
  <c r="DI339" i="21"/>
  <c r="DI340" i="21"/>
  <c r="DK320" i="21"/>
  <c r="DI320" i="21"/>
  <c r="DK275" i="21"/>
  <c r="DI275" i="21"/>
  <c r="DK271" i="21"/>
  <c r="DI271" i="21"/>
  <c r="DK268" i="21"/>
  <c r="DI268" i="21"/>
  <c r="DK259" i="21"/>
  <c r="DI259" i="21"/>
  <c r="DK216" i="21"/>
  <c r="DK215" i="21"/>
  <c r="DK214" i="21"/>
  <c r="DI216" i="21"/>
  <c r="DI215" i="21"/>
  <c r="DI214" i="21"/>
  <c r="DK211" i="21"/>
  <c r="DI211" i="21"/>
  <c r="DK210" i="21"/>
  <c r="DI210" i="21"/>
  <c r="DK209" i="21"/>
  <c r="DI209" i="21"/>
  <c r="DK204" i="21"/>
  <c r="DI204" i="21"/>
  <c r="DK192" i="21"/>
  <c r="DK191" i="21"/>
  <c r="DI192" i="21"/>
  <c r="DI191" i="21"/>
  <c r="DI188" i="21"/>
  <c r="DK187" i="21"/>
  <c r="DI187" i="21"/>
  <c r="DK183" i="21"/>
  <c r="DK182" i="21"/>
  <c r="DI183" i="21"/>
  <c r="DI182" i="21"/>
  <c r="DK170" i="21"/>
  <c r="DK169" i="21"/>
  <c r="DK168" i="21"/>
  <c r="DI170" i="21"/>
  <c r="DI169" i="21"/>
  <c r="DI168" i="21"/>
  <c r="DI161" i="21"/>
  <c r="DI162" i="21"/>
  <c r="DI163" i="21"/>
  <c r="DI164" i="21"/>
  <c r="DI165" i="21"/>
  <c r="DI160" i="21"/>
  <c r="DK151" i="21"/>
  <c r="DI152" i="21"/>
  <c r="DI151" i="21"/>
  <c r="DK147" i="21"/>
  <c r="DI147" i="21"/>
  <c r="DK146" i="21"/>
  <c r="DI146" i="21"/>
  <c r="DK145" i="21"/>
  <c r="DI145" i="21"/>
  <c r="DK142" i="21"/>
  <c r="DI142" i="21"/>
  <c r="DK141" i="21"/>
  <c r="DI141" i="21"/>
  <c r="DK140" i="21"/>
  <c r="DI140" i="21"/>
  <c r="DK139" i="21"/>
  <c r="DI139" i="21"/>
  <c r="DK138" i="21"/>
  <c r="DI138" i="21"/>
  <c r="DK137" i="21"/>
  <c r="DI137" i="21"/>
  <c r="DK136" i="21"/>
  <c r="DI136" i="21"/>
  <c r="DK116" i="21"/>
  <c r="DI116" i="21"/>
  <c r="DK113" i="21"/>
  <c r="DI113" i="21"/>
  <c r="DK88" i="21"/>
  <c r="DI88" i="21"/>
  <c r="DK85" i="21"/>
  <c r="DI85" i="21"/>
  <c r="DK79" i="21"/>
  <c r="DI79" i="21"/>
  <c r="DK76" i="21"/>
  <c r="DI76" i="21"/>
  <c r="DK73" i="21"/>
  <c r="DI73" i="21"/>
  <c r="DK65" i="21"/>
  <c r="DI65" i="21"/>
  <c r="DK64" i="21"/>
  <c r="DI64" i="21"/>
  <c r="DK60" i="21"/>
  <c r="DI60" i="21"/>
  <c r="DI59" i="21"/>
  <c r="DI58" i="21"/>
  <c r="DI57" i="21"/>
  <c r="DK53" i="21"/>
  <c r="DI53" i="21"/>
  <c r="DK52" i="21"/>
  <c r="DI52" i="21"/>
  <c r="EX366" i="21"/>
  <c r="EN366" i="21" s="1"/>
  <c r="DZ366" i="21"/>
  <c r="DW366" i="21"/>
  <c r="DT366" i="21"/>
  <c r="DQ366" i="21"/>
  <c r="DN366" i="21"/>
  <c r="DZ277" i="21"/>
  <c r="DW277" i="21"/>
  <c r="DW278" i="21" s="1"/>
  <c r="DW273" i="21" s="1"/>
  <c r="DT277" i="21"/>
  <c r="DT278" i="21" s="1"/>
  <c r="DT273" i="21" s="1"/>
  <c r="DQ277" i="21"/>
  <c r="DQ278" i="21" s="1"/>
  <c r="DQ273" i="21" s="1"/>
  <c r="DN277" i="21"/>
  <c r="DN278" i="21" s="1"/>
  <c r="DN273" i="21" s="1"/>
  <c r="EX189" i="21"/>
  <c r="DW188" i="21"/>
  <c r="DT188" i="21"/>
  <c r="DQ188" i="21"/>
  <c r="DN188" i="21"/>
  <c r="DM188" i="21"/>
  <c r="DP188" i="21"/>
  <c r="DS188" i="21"/>
  <c r="DZ92" i="21"/>
  <c r="DW92" i="21"/>
  <c r="DT92" i="21"/>
  <c r="DQ92" i="21"/>
  <c r="DN92" i="21"/>
  <c r="DM92" i="21"/>
  <c r="DV92" i="21"/>
  <c r="DS92" i="21"/>
  <c r="DP92" i="21"/>
  <c r="DK93" i="21"/>
  <c r="AS93" i="21" s="1"/>
  <c r="DI93" i="21"/>
  <c r="DI92" i="21"/>
  <c r="AQ92" i="21" s="1"/>
  <c r="DK366" i="21" l="1"/>
  <c r="DK188" i="21"/>
  <c r="DK92" i="21"/>
  <c r="AS92" i="21" s="1"/>
  <c r="DK42" i="5" l="1"/>
  <c r="DL134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Z130" i="5"/>
  <c r="AA130" i="5"/>
  <c r="AB130" i="5"/>
  <c r="AC130" i="5"/>
  <c r="AD130" i="5"/>
  <c r="AE130" i="5"/>
  <c r="AG130" i="5"/>
  <c r="AH130" i="5"/>
  <c r="AJ130" i="5"/>
  <c r="AN130" i="5"/>
  <c r="AO130" i="5"/>
  <c r="AP130" i="5"/>
  <c r="AQ130" i="5"/>
  <c r="AR130" i="5"/>
  <c r="AS130" i="5"/>
  <c r="AT130" i="5"/>
  <c r="AU130" i="5"/>
  <c r="AV130" i="5"/>
  <c r="AW130" i="5"/>
  <c r="AY130" i="5"/>
  <c r="AZ130" i="5"/>
  <c r="BD130" i="5"/>
  <c r="BE130" i="5"/>
  <c r="BF130" i="5"/>
  <c r="BG130" i="5"/>
  <c r="BI130" i="5"/>
  <c r="BJ130" i="5"/>
  <c r="BK130" i="5"/>
  <c r="BL130" i="5"/>
  <c r="BM130" i="5"/>
  <c r="BO130" i="5"/>
  <c r="BP130" i="5"/>
  <c r="BR130" i="5"/>
  <c r="BS130" i="5"/>
  <c r="BU130" i="5"/>
  <c r="BV130" i="5"/>
  <c r="BX130" i="5"/>
  <c r="BY130" i="5"/>
  <c r="BZ130" i="5"/>
  <c r="CA130" i="5"/>
  <c r="CE130" i="5"/>
  <c r="CG130" i="5"/>
  <c r="CH130" i="5"/>
  <c r="CJ130" i="5"/>
  <c r="CK130" i="5"/>
  <c r="CM130" i="5"/>
  <c r="CN130" i="5"/>
  <c r="CP130" i="5"/>
  <c r="CQ130" i="5"/>
  <c r="CR130" i="5"/>
  <c r="CS130" i="5"/>
  <c r="CT130" i="5"/>
  <c r="CU130" i="5"/>
  <c r="CV130" i="5"/>
  <c r="CW130" i="5"/>
  <c r="CX130" i="5"/>
  <c r="CY130" i="5"/>
  <c r="CZ130" i="5"/>
  <c r="DA130" i="5"/>
  <c r="DB130" i="5"/>
  <c r="DC130" i="5"/>
  <c r="DD130" i="5"/>
  <c r="DE130" i="5"/>
  <c r="DF130" i="5"/>
  <c r="DG130" i="5"/>
  <c r="DH130" i="5"/>
  <c r="DI130" i="5"/>
  <c r="DJ130" i="5"/>
  <c r="DK130" i="5"/>
  <c r="DK129" i="5" s="1"/>
  <c r="DL130" i="5"/>
  <c r="DM130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BH134" i="5"/>
  <c r="BI134" i="5"/>
  <c r="BJ134" i="5"/>
  <c r="BK134" i="5"/>
  <c r="BL134" i="5"/>
  <c r="BM134" i="5"/>
  <c r="BN134" i="5"/>
  <c r="BO134" i="5"/>
  <c r="BP134" i="5"/>
  <c r="BP129" i="5" s="1"/>
  <c r="BQ134" i="5"/>
  <c r="BR134" i="5"/>
  <c r="BS134" i="5"/>
  <c r="BT134" i="5"/>
  <c r="BU134" i="5"/>
  <c r="BV134" i="5"/>
  <c r="BW134" i="5"/>
  <c r="BX134" i="5"/>
  <c r="BY134" i="5"/>
  <c r="BZ134" i="5"/>
  <c r="CA134" i="5"/>
  <c r="CC134" i="5"/>
  <c r="CD134" i="5"/>
  <c r="CE134" i="5"/>
  <c r="CF134" i="5"/>
  <c r="CG134" i="5"/>
  <c r="CH134" i="5"/>
  <c r="CI134" i="5"/>
  <c r="CJ134" i="5"/>
  <c r="CK134" i="5"/>
  <c r="CL134" i="5"/>
  <c r="CM134" i="5"/>
  <c r="CN134" i="5"/>
  <c r="CO134" i="5"/>
  <c r="CP134" i="5"/>
  <c r="CQ134" i="5"/>
  <c r="CR134" i="5"/>
  <c r="CS134" i="5"/>
  <c r="CT134" i="5"/>
  <c r="CV134" i="5"/>
  <c r="CV129" i="5" s="1"/>
  <c r="CW134" i="5"/>
  <c r="CY134" i="5"/>
  <c r="CZ134" i="5"/>
  <c r="DB134" i="5"/>
  <c r="DC134" i="5"/>
  <c r="DD134" i="5"/>
  <c r="DE134" i="5"/>
  <c r="DF134" i="5"/>
  <c r="DG134" i="5"/>
  <c r="DH134" i="5"/>
  <c r="DI134" i="5"/>
  <c r="DJ134" i="5"/>
  <c r="DM134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G110" i="5"/>
  <c r="AH110" i="5"/>
  <c r="AJ110" i="5"/>
  <c r="AN110" i="5"/>
  <c r="AP110" i="5"/>
  <c r="AQ110" i="5"/>
  <c r="AS110" i="5"/>
  <c r="AT110" i="5"/>
  <c r="AV110" i="5"/>
  <c r="AW110" i="5"/>
  <c r="AY110" i="5"/>
  <c r="AZ110" i="5"/>
  <c r="BD110" i="5"/>
  <c r="BF110" i="5"/>
  <c r="BG110" i="5"/>
  <c r="BI110" i="5"/>
  <c r="BJ110" i="5"/>
  <c r="BK110" i="5"/>
  <c r="BL110" i="5"/>
  <c r="BM110" i="5"/>
  <c r="BO110" i="5"/>
  <c r="BP110" i="5"/>
  <c r="BR110" i="5"/>
  <c r="BS110" i="5"/>
  <c r="BU110" i="5"/>
  <c r="BV110" i="5"/>
  <c r="BX110" i="5"/>
  <c r="BY110" i="5"/>
  <c r="BZ110" i="5"/>
  <c r="CA110" i="5"/>
  <c r="CE110" i="5"/>
  <c r="CF110" i="5"/>
  <c r="CG110" i="5"/>
  <c r="CH110" i="5"/>
  <c r="CI110" i="5"/>
  <c r="CJ110" i="5"/>
  <c r="CK110" i="5"/>
  <c r="CL110" i="5"/>
  <c r="CM110" i="5"/>
  <c r="CN110" i="5"/>
  <c r="CP110" i="5"/>
  <c r="CQ110" i="5"/>
  <c r="CS110" i="5"/>
  <c r="CT110" i="5"/>
  <c r="CV110" i="5"/>
  <c r="CW110" i="5"/>
  <c r="CY110" i="5"/>
  <c r="CZ110" i="5"/>
  <c r="DB110" i="5"/>
  <c r="DC110" i="5"/>
  <c r="DD110" i="5"/>
  <c r="DE110" i="5"/>
  <c r="DF110" i="5"/>
  <c r="DG110" i="5"/>
  <c r="DH110" i="5"/>
  <c r="DI110" i="5"/>
  <c r="DJ110" i="5"/>
  <c r="DK110" i="5"/>
  <c r="DK99" i="5" s="1"/>
  <c r="DL110" i="5"/>
  <c r="DM110" i="5"/>
  <c r="CE100" i="5"/>
  <c r="CG100" i="5"/>
  <c r="CH100" i="5"/>
  <c r="CH99" i="5" s="1"/>
  <c r="CJ100" i="5"/>
  <c r="CK100" i="5"/>
  <c r="CK99" i="5" s="1"/>
  <c r="CM100" i="5"/>
  <c r="CN100" i="5"/>
  <c r="CP100" i="5"/>
  <c r="CQ100" i="5"/>
  <c r="CS100" i="5"/>
  <c r="CT100" i="5"/>
  <c r="CV100" i="5"/>
  <c r="CW100" i="5"/>
  <c r="CY100" i="5"/>
  <c r="CZ100" i="5"/>
  <c r="DB100" i="5"/>
  <c r="DC100" i="5"/>
  <c r="DD100" i="5"/>
  <c r="DE100" i="5"/>
  <c r="DF100" i="5"/>
  <c r="DG100" i="5"/>
  <c r="DH100" i="5"/>
  <c r="DI100" i="5"/>
  <c r="DJ100" i="5"/>
  <c r="DL100" i="5"/>
  <c r="DM100" i="5"/>
  <c r="L100" i="5"/>
  <c r="M100" i="5"/>
  <c r="M99" i="5" s="1"/>
  <c r="N100" i="5"/>
  <c r="O100" i="5"/>
  <c r="P100" i="5"/>
  <c r="Q100" i="5"/>
  <c r="Q99" i="5" s="1"/>
  <c r="R100" i="5"/>
  <c r="S100" i="5"/>
  <c r="T100" i="5"/>
  <c r="U100" i="5"/>
  <c r="U99" i="5" s="1"/>
  <c r="V100" i="5"/>
  <c r="W100" i="5"/>
  <c r="X100" i="5"/>
  <c r="Y100" i="5"/>
  <c r="Y99" i="5" s="1"/>
  <c r="Z100" i="5"/>
  <c r="AA100" i="5"/>
  <c r="AB100" i="5"/>
  <c r="AC100" i="5"/>
  <c r="AC99" i="5" s="1"/>
  <c r="AD100" i="5"/>
  <c r="AE100" i="5"/>
  <c r="AG100" i="5"/>
  <c r="AH100" i="5"/>
  <c r="AH99" i="5" s="1"/>
  <c r="AJ100" i="5"/>
  <c r="AN100" i="5"/>
  <c r="AP100" i="5"/>
  <c r="AQ100" i="5"/>
  <c r="AQ99" i="5" s="1"/>
  <c r="AS100" i="5"/>
  <c r="AT100" i="5"/>
  <c r="AV100" i="5"/>
  <c r="AW100" i="5"/>
  <c r="AY100" i="5"/>
  <c r="AZ100" i="5"/>
  <c r="BD100" i="5"/>
  <c r="BF100" i="5"/>
  <c r="BF99" i="5" s="1"/>
  <c r="BG100" i="5"/>
  <c r="BI100" i="5"/>
  <c r="BJ100" i="5"/>
  <c r="BL100" i="5"/>
  <c r="BL99" i="5" s="1"/>
  <c r="BM100" i="5"/>
  <c r="BM99" i="5" s="1"/>
  <c r="BO100" i="5"/>
  <c r="BP100" i="5"/>
  <c r="BP99" i="5" s="1"/>
  <c r="BR100" i="5"/>
  <c r="BR99" i="5" s="1"/>
  <c r="BS100" i="5"/>
  <c r="BS99" i="5" s="1"/>
  <c r="BU100" i="5"/>
  <c r="BV100" i="5"/>
  <c r="BV99" i="5" s="1"/>
  <c r="BX100" i="5"/>
  <c r="BX99" i="5" s="1"/>
  <c r="BY100" i="5"/>
  <c r="BY99" i="5" s="1"/>
  <c r="BZ100" i="5"/>
  <c r="CA100" i="5"/>
  <c r="CA99" i="5" s="1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G72" i="5"/>
  <c r="AH72" i="5"/>
  <c r="AJ72" i="5"/>
  <c r="AN72" i="5"/>
  <c r="AO72" i="5"/>
  <c r="AP72" i="5"/>
  <c r="AQ72" i="5"/>
  <c r="AR72" i="5"/>
  <c r="AS72" i="5"/>
  <c r="AT72" i="5"/>
  <c r="AU72" i="5"/>
  <c r="AV72" i="5"/>
  <c r="AW72" i="5"/>
  <c r="AY72" i="5"/>
  <c r="AZ72" i="5"/>
  <c r="BD72" i="5"/>
  <c r="BE72" i="5"/>
  <c r="BF72" i="5"/>
  <c r="BG72" i="5"/>
  <c r="BH72" i="5"/>
  <c r="BI72" i="5"/>
  <c r="BJ72" i="5"/>
  <c r="BK72" i="5"/>
  <c r="BL72" i="5"/>
  <c r="BM72" i="5"/>
  <c r="BO72" i="5"/>
  <c r="BP72" i="5"/>
  <c r="BR72" i="5"/>
  <c r="BS72" i="5"/>
  <c r="BU72" i="5"/>
  <c r="BV72" i="5"/>
  <c r="BX72" i="5"/>
  <c r="BY72" i="5"/>
  <c r="BZ72" i="5"/>
  <c r="CA72" i="5"/>
  <c r="CE72" i="5"/>
  <c r="CF72" i="5"/>
  <c r="CG72" i="5"/>
  <c r="CH72" i="5"/>
  <c r="CI72" i="5"/>
  <c r="CJ72" i="5"/>
  <c r="CK72" i="5"/>
  <c r="CL72" i="5"/>
  <c r="CM72" i="5"/>
  <c r="CN72" i="5"/>
  <c r="CO72" i="5"/>
  <c r="CP72" i="5"/>
  <c r="CQ72" i="5"/>
  <c r="CR72" i="5"/>
  <c r="CS72" i="5"/>
  <c r="CT72" i="5"/>
  <c r="CV72" i="5"/>
  <c r="CW72" i="5"/>
  <c r="CY72" i="5"/>
  <c r="CZ72" i="5"/>
  <c r="DB72" i="5"/>
  <c r="DC72" i="5"/>
  <c r="DD72" i="5"/>
  <c r="DE72" i="5"/>
  <c r="DF72" i="5"/>
  <c r="DG72" i="5"/>
  <c r="DH72" i="5"/>
  <c r="DI72" i="5"/>
  <c r="DJ72" i="5"/>
  <c r="DK72" i="5"/>
  <c r="DL72" i="5"/>
  <c r="DM72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G66" i="5"/>
  <c r="AH66" i="5"/>
  <c r="AJ66" i="5"/>
  <c r="AN66" i="5"/>
  <c r="AP66" i="5"/>
  <c r="AQ66" i="5"/>
  <c r="AQ65" i="5" s="1"/>
  <c r="AS66" i="5"/>
  <c r="AT66" i="5"/>
  <c r="AV66" i="5"/>
  <c r="AV65" i="5" s="1"/>
  <c r="AW66" i="5"/>
  <c r="AW65" i="5" s="1"/>
  <c r="AY66" i="5"/>
  <c r="AZ66" i="5"/>
  <c r="AZ65" i="5" s="1"/>
  <c r="BD66" i="5"/>
  <c r="BD65" i="5" s="1"/>
  <c r="BF66" i="5"/>
  <c r="BG66" i="5"/>
  <c r="BI66" i="5"/>
  <c r="BJ66" i="5"/>
  <c r="BL66" i="5"/>
  <c r="BM66" i="5"/>
  <c r="BO66" i="5"/>
  <c r="BP66" i="5"/>
  <c r="BP65" i="5" s="1"/>
  <c r="BR66" i="5"/>
  <c r="BS66" i="5"/>
  <c r="BU66" i="5"/>
  <c r="BV66" i="5"/>
  <c r="BV65" i="5" s="1"/>
  <c r="BX66" i="5"/>
  <c r="BY66" i="5"/>
  <c r="BZ66" i="5"/>
  <c r="CA66" i="5"/>
  <c r="CA65" i="5" s="1"/>
  <c r="CE66" i="5"/>
  <c r="CG66" i="5"/>
  <c r="CG65" i="5" s="1"/>
  <c r="CH66" i="5"/>
  <c r="CH65" i="5" s="1"/>
  <c r="CJ66" i="5"/>
  <c r="CK66" i="5"/>
  <c r="CM66" i="5"/>
  <c r="CN66" i="5"/>
  <c r="CP66" i="5"/>
  <c r="CP65" i="5" s="1"/>
  <c r="CQ66" i="5"/>
  <c r="CS66" i="5"/>
  <c r="CS65" i="5" s="1"/>
  <c r="CT66" i="5"/>
  <c r="CT65" i="5" s="1"/>
  <c r="CU66" i="5"/>
  <c r="CV66" i="5"/>
  <c r="CW66" i="5"/>
  <c r="CX66" i="5"/>
  <c r="CY66" i="5"/>
  <c r="CZ66" i="5"/>
  <c r="DA66" i="5"/>
  <c r="DB66" i="5"/>
  <c r="DC66" i="5"/>
  <c r="DD66" i="5"/>
  <c r="DE66" i="5"/>
  <c r="DF66" i="5"/>
  <c r="DG66" i="5"/>
  <c r="DH66" i="5"/>
  <c r="DI66" i="5"/>
  <c r="DJ66" i="5"/>
  <c r="DK66" i="5"/>
  <c r="DL66" i="5"/>
  <c r="DM66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G38" i="5"/>
  <c r="AH38" i="5"/>
  <c r="AJ38" i="5"/>
  <c r="AN38" i="5"/>
  <c r="AP38" i="5"/>
  <c r="AQ38" i="5"/>
  <c r="AS38" i="5"/>
  <c r="AT38" i="5"/>
  <c r="AV38" i="5"/>
  <c r="AW38" i="5"/>
  <c r="AY38" i="5"/>
  <c r="AZ38" i="5"/>
  <c r="BD38" i="5"/>
  <c r="BF38" i="5"/>
  <c r="BG38" i="5"/>
  <c r="BI38" i="5"/>
  <c r="BJ38" i="5"/>
  <c r="BK38" i="5"/>
  <c r="BL38" i="5"/>
  <c r="BM38" i="5"/>
  <c r="BO38" i="5"/>
  <c r="BP38" i="5"/>
  <c r="BR38" i="5"/>
  <c r="BS38" i="5"/>
  <c r="BU38" i="5"/>
  <c r="BV38" i="5"/>
  <c r="BX38" i="5"/>
  <c r="BY38" i="5"/>
  <c r="BZ38" i="5"/>
  <c r="CA38" i="5"/>
  <c r="CE38" i="5"/>
  <c r="CG38" i="5"/>
  <c r="CH38" i="5"/>
  <c r="CJ38" i="5"/>
  <c r="CK38" i="5"/>
  <c r="CM38" i="5"/>
  <c r="CN38" i="5"/>
  <c r="CP38" i="5"/>
  <c r="CQ38" i="5"/>
  <c r="CS38" i="5"/>
  <c r="CT38" i="5"/>
  <c r="CV38" i="5"/>
  <c r="CW38" i="5"/>
  <c r="CY38" i="5"/>
  <c r="CZ38" i="5"/>
  <c r="DB38" i="5"/>
  <c r="DC38" i="5"/>
  <c r="DD38" i="5"/>
  <c r="DE38" i="5"/>
  <c r="DF38" i="5"/>
  <c r="DG38" i="5"/>
  <c r="DH38" i="5"/>
  <c r="DI38" i="5"/>
  <c r="DJ38" i="5"/>
  <c r="DK38" i="5"/>
  <c r="DL38" i="5"/>
  <c r="DM38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G42" i="5"/>
  <c r="AH42" i="5"/>
  <c r="AJ42" i="5"/>
  <c r="AN42" i="5"/>
  <c r="AO42" i="5"/>
  <c r="AP42" i="5"/>
  <c r="AQ42" i="5"/>
  <c r="AR42" i="5"/>
  <c r="AS42" i="5"/>
  <c r="AT42" i="5"/>
  <c r="AU42" i="5"/>
  <c r="AV42" i="5"/>
  <c r="AW42" i="5"/>
  <c r="AY42" i="5"/>
  <c r="AZ42" i="5"/>
  <c r="BD42" i="5"/>
  <c r="BE42" i="5"/>
  <c r="BF42" i="5"/>
  <c r="BG42" i="5"/>
  <c r="BH42" i="5"/>
  <c r="BI42" i="5"/>
  <c r="BJ42" i="5"/>
  <c r="BK42" i="5"/>
  <c r="BL42" i="5"/>
  <c r="BM42" i="5"/>
  <c r="BO42" i="5"/>
  <c r="BP42" i="5"/>
  <c r="BR42" i="5"/>
  <c r="BS42" i="5"/>
  <c r="BU42" i="5"/>
  <c r="BV42" i="5"/>
  <c r="BX42" i="5"/>
  <c r="BY42" i="5"/>
  <c r="BZ42" i="5"/>
  <c r="CA42" i="5"/>
  <c r="CE42" i="5"/>
  <c r="CF42" i="5"/>
  <c r="CG42" i="5"/>
  <c r="CH42" i="5"/>
  <c r="CI42" i="5"/>
  <c r="CJ42" i="5"/>
  <c r="CK42" i="5"/>
  <c r="CL42" i="5"/>
  <c r="CM42" i="5"/>
  <c r="CN42" i="5"/>
  <c r="CO42" i="5"/>
  <c r="CP42" i="5"/>
  <c r="CQ42" i="5"/>
  <c r="CR42" i="5"/>
  <c r="CS42" i="5"/>
  <c r="CT42" i="5"/>
  <c r="CV42" i="5"/>
  <c r="CW42" i="5"/>
  <c r="CY42" i="5"/>
  <c r="CZ42" i="5"/>
  <c r="DB42" i="5"/>
  <c r="DC42" i="5"/>
  <c r="DD42" i="5"/>
  <c r="DE42" i="5"/>
  <c r="DF42" i="5"/>
  <c r="DG42" i="5"/>
  <c r="DH42" i="5"/>
  <c r="DI42" i="5"/>
  <c r="DJ42" i="5"/>
  <c r="DL42" i="5"/>
  <c r="DM42" i="5"/>
  <c r="DK65" i="5" l="1"/>
  <c r="AZ99" i="5"/>
  <c r="AT99" i="5"/>
  <c r="AN99" i="5"/>
  <c r="AE99" i="5"/>
  <c r="AA99" i="5"/>
  <c r="W99" i="5"/>
  <c r="S99" i="5"/>
  <c r="O99" i="5"/>
  <c r="DK18" i="5"/>
  <c r="DK37" i="5"/>
  <c r="DJ99" i="5"/>
  <c r="DF99" i="5"/>
  <c r="DB99" i="5"/>
  <c r="CV99" i="5"/>
  <c r="CP99" i="5"/>
  <c r="CJ129" i="5"/>
  <c r="AY129" i="5"/>
  <c r="DL37" i="5"/>
  <c r="BY37" i="5"/>
  <c r="BJ99" i="5"/>
  <c r="BD99" i="5"/>
  <c r="AV99" i="5"/>
  <c r="AP99" i="5"/>
  <c r="AG99" i="5"/>
  <c r="AB99" i="5"/>
  <c r="X99" i="5"/>
  <c r="T99" i="5"/>
  <c r="P99" i="5"/>
  <c r="L99" i="5"/>
  <c r="BZ99" i="5"/>
  <c r="BU99" i="5"/>
  <c r="BO99" i="5"/>
  <c r="DK19" i="5"/>
  <c r="DG37" i="5"/>
  <c r="DG65" i="5"/>
  <c r="AG65" i="5"/>
  <c r="X65" i="5"/>
  <c r="P65" i="5"/>
  <c r="CN99" i="5"/>
  <c r="CJ99" i="5"/>
  <c r="CN19" i="5"/>
  <c r="CF19" i="5"/>
  <c r="L65" i="5"/>
  <c r="CW37" i="5"/>
  <c r="CJ19" i="5"/>
  <c r="DC65" i="5"/>
  <c r="CJ65" i="5"/>
  <c r="AB65" i="5"/>
  <c r="T65" i="5"/>
  <c r="CZ99" i="5"/>
  <c r="BX37" i="5"/>
  <c r="BI65" i="5"/>
  <c r="DH99" i="5"/>
  <c r="DD99" i="5"/>
  <c r="CS99" i="5"/>
  <c r="CM99" i="5"/>
  <c r="CZ129" i="5"/>
  <c r="CT19" i="5"/>
  <c r="CP37" i="5"/>
  <c r="CL19" i="5"/>
  <c r="CH19" i="5"/>
  <c r="BV37" i="5"/>
  <c r="DM65" i="5"/>
  <c r="DI65" i="5"/>
  <c r="DE65" i="5"/>
  <c r="CW65" i="5"/>
  <c r="CM65" i="5"/>
  <c r="BY65" i="5"/>
  <c r="BS65" i="5"/>
  <c r="BM65" i="5"/>
  <c r="AS65" i="5"/>
  <c r="AJ65" i="5"/>
  <c r="AD65" i="5"/>
  <c r="Z65" i="5"/>
  <c r="V65" i="5"/>
  <c r="R65" i="5"/>
  <c r="N65" i="5"/>
  <c r="BG99" i="5"/>
  <c r="AY99" i="5"/>
  <c r="AS99" i="5"/>
  <c r="AJ99" i="5"/>
  <c r="AD99" i="5"/>
  <c r="Z99" i="5"/>
  <c r="V99" i="5"/>
  <c r="R99" i="5"/>
  <c r="N99" i="5"/>
  <c r="DG99" i="5"/>
  <c r="DC99" i="5"/>
  <c r="CQ99" i="5"/>
  <c r="CE99" i="5"/>
  <c r="DH129" i="5"/>
  <c r="DD129" i="5"/>
  <c r="BX129" i="5"/>
  <c r="BL129" i="5"/>
  <c r="BD129" i="5"/>
  <c r="AZ129" i="5"/>
  <c r="AV129" i="5"/>
  <c r="AR129" i="5"/>
  <c r="AN129" i="5"/>
  <c r="AJ129" i="5"/>
  <c r="CR129" i="5"/>
  <c r="BS129" i="5"/>
  <c r="AA129" i="5"/>
  <c r="DF129" i="5"/>
  <c r="CP129" i="5"/>
  <c r="BK129" i="5"/>
  <c r="AE129" i="5"/>
  <c r="W129" i="5"/>
  <c r="S129" i="5"/>
  <c r="O129" i="5"/>
  <c r="CH129" i="5"/>
  <c r="BZ129" i="5"/>
  <c r="BU129" i="5"/>
  <c r="BO129" i="5"/>
  <c r="BJ129" i="5"/>
  <c r="BG129" i="5"/>
  <c r="BE129" i="5"/>
  <c r="AW129" i="5"/>
  <c r="AU129" i="5"/>
  <c r="AS129" i="5"/>
  <c r="AQ129" i="5"/>
  <c r="AO129" i="5"/>
  <c r="AG129" i="5"/>
  <c r="DJ19" i="5"/>
  <c r="DF19" i="5"/>
  <c r="DB19" i="5"/>
  <c r="CI19" i="5"/>
  <c r="DJ65" i="5"/>
  <c r="DF65" i="5"/>
  <c r="DB65" i="5"/>
  <c r="CQ65" i="5"/>
  <c r="CE65" i="5"/>
  <c r="BX65" i="5"/>
  <c r="BR65" i="5"/>
  <c r="BL65" i="5"/>
  <c r="AN65" i="5"/>
  <c r="AE65" i="5"/>
  <c r="AA65" i="5"/>
  <c r="W65" i="5"/>
  <c r="S65" i="5"/>
  <c r="O65" i="5"/>
  <c r="DL65" i="5"/>
  <c r="BO65" i="5"/>
  <c r="CV37" i="5"/>
  <c r="BU37" i="5"/>
  <c r="BO37" i="5"/>
  <c r="BJ37" i="5"/>
  <c r="AP37" i="5"/>
  <c r="AG37" i="5"/>
  <c r="AB37" i="5"/>
  <c r="X37" i="5"/>
  <c r="T37" i="5"/>
  <c r="P37" i="5"/>
  <c r="L37" i="5"/>
  <c r="BM129" i="5"/>
  <c r="BI129" i="5"/>
  <c r="DL129" i="5"/>
  <c r="DK17" i="5"/>
  <c r="BR129" i="5"/>
  <c r="AD129" i="5"/>
  <c r="Z129" i="5"/>
  <c r="V129" i="5"/>
  <c r="R129" i="5"/>
  <c r="N129" i="5"/>
  <c r="CN129" i="5"/>
  <c r="AB129" i="5"/>
  <c r="X129" i="5"/>
  <c r="T129" i="5"/>
  <c r="P129" i="5"/>
  <c r="L129" i="5"/>
  <c r="DJ129" i="5"/>
  <c r="DB129" i="5"/>
  <c r="CT129" i="5"/>
  <c r="BV129" i="5"/>
  <c r="BF129" i="5"/>
  <c r="AT129" i="5"/>
  <c r="AP129" i="5"/>
  <c r="AH129" i="5"/>
  <c r="AC129" i="5"/>
  <c r="Y129" i="5"/>
  <c r="U129" i="5"/>
  <c r="Q129" i="5"/>
  <c r="M129" i="5"/>
  <c r="CY99" i="5"/>
  <c r="CG99" i="5"/>
  <c r="CT99" i="5"/>
  <c r="BI99" i="5"/>
  <c r="CS19" i="5"/>
  <c r="CG19" i="5"/>
  <c r="CK65" i="5"/>
  <c r="BF65" i="5"/>
  <c r="AH65" i="5"/>
  <c r="AC65" i="5"/>
  <c r="Y65" i="5"/>
  <c r="U65" i="5"/>
  <c r="Q65" i="5"/>
  <c r="M65" i="5"/>
  <c r="CN65" i="5"/>
  <c r="CY65" i="5"/>
  <c r="BJ65" i="5"/>
  <c r="AP65" i="5"/>
  <c r="BZ65" i="5"/>
  <c r="BU65" i="5"/>
  <c r="AT65" i="5"/>
  <c r="AV37" i="5"/>
  <c r="BS37" i="5"/>
  <c r="BM37" i="5"/>
  <c r="BI37" i="5"/>
  <c r="AZ37" i="5"/>
  <c r="AT37" i="5"/>
  <c r="AN37" i="5"/>
  <c r="AE37" i="5"/>
  <c r="AA37" i="5"/>
  <c r="W37" i="5"/>
  <c r="S37" i="5"/>
  <c r="O37" i="5"/>
  <c r="BD37" i="5"/>
  <c r="DM37" i="5"/>
  <c r="BZ37" i="5"/>
  <c r="BR37" i="5"/>
  <c r="BL37" i="5"/>
  <c r="BG37" i="5"/>
  <c r="AY37" i="5"/>
  <c r="AS37" i="5"/>
  <c r="AJ37" i="5"/>
  <c r="AD37" i="5"/>
  <c r="Z37" i="5"/>
  <c r="V37" i="5"/>
  <c r="R37" i="5"/>
  <c r="N37" i="5"/>
  <c r="DJ37" i="5"/>
  <c r="DF37" i="5"/>
  <c r="DB37" i="5"/>
  <c r="CJ37" i="5"/>
  <c r="BP37" i="5"/>
  <c r="BK37" i="5"/>
  <c r="BF37" i="5"/>
  <c r="AW37" i="5"/>
  <c r="AQ37" i="5"/>
  <c r="AH37" i="5"/>
  <c r="AC37" i="5"/>
  <c r="Y37" i="5"/>
  <c r="U37" i="5"/>
  <c r="Q37" i="5"/>
  <c r="M37" i="5"/>
  <c r="CQ37" i="5"/>
  <c r="CQ19" i="5"/>
  <c r="G31" i="1"/>
  <c r="DH65" i="5"/>
  <c r="DD65" i="5"/>
  <c r="CZ65" i="5"/>
  <c r="CV65" i="5"/>
  <c r="BG65" i="5"/>
  <c r="AY65" i="5"/>
  <c r="AW99" i="5"/>
  <c r="CW99" i="5"/>
  <c r="DC37" i="5"/>
  <c r="DC19" i="5"/>
  <c r="DL18" i="5"/>
  <c r="G32" i="1" s="1"/>
  <c r="DL99" i="5"/>
  <c r="DE19" i="5"/>
  <c r="DI99" i="5"/>
  <c r="DE99" i="5"/>
  <c r="DG19" i="5"/>
  <c r="CV19" i="5"/>
  <c r="CM37" i="5"/>
  <c r="CE37" i="5"/>
  <c r="CE19" i="5"/>
  <c r="DI19" i="5"/>
  <c r="CZ19" i="5"/>
  <c r="DH19" i="5"/>
  <c r="DD19" i="5"/>
  <c r="CY37" i="5"/>
  <c r="CY19" i="5"/>
  <c r="CK37" i="5"/>
  <c r="CA37" i="5"/>
  <c r="CM19" i="5"/>
  <c r="DM99" i="5"/>
  <c r="DM129" i="5"/>
  <c r="DG129" i="5"/>
  <c r="DC129" i="5"/>
  <c r="CY129" i="5"/>
  <c r="CQ129" i="5"/>
  <c r="CM129" i="5"/>
  <c r="CE129" i="5"/>
  <c r="CA129" i="5"/>
  <c r="DI129" i="5"/>
  <c r="DE129" i="5"/>
  <c r="CW129" i="5"/>
  <c r="CS129" i="5"/>
  <c r="CK129" i="5"/>
  <c r="CG129" i="5"/>
  <c r="BY129" i="5"/>
  <c r="DI37" i="5"/>
  <c r="DE37" i="5"/>
  <c r="CZ37" i="5"/>
  <c r="CT37" i="5"/>
  <c r="CN37" i="5"/>
  <c r="CH37" i="5"/>
  <c r="CP19" i="5"/>
  <c r="DM18" i="5"/>
  <c r="DM19" i="5"/>
  <c r="DH37" i="5"/>
  <c r="DD37" i="5"/>
  <c r="CS37" i="5"/>
  <c r="CG37" i="5"/>
  <c r="CW19" i="5"/>
  <c r="CK19" i="5"/>
  <c r="DL19" i="5"/>
  <c r="DM17" i="5" l="1"/>
  <c r="DL17" i="5"/>
  <c r="F32" i="1" s="1"/>
  <c r="DJ17" i="5"/>
  <c r="F30" i="1" s="1"/>
  <c r="F31" i="1"/>
  <c r="H31" i="1" l="1"/>
  <c r="H32" i="1"/>
  <c r="N103" i="2" l="1"/>
  <c r="M103" i="2"/>
  <c r="L103" i="2"/>
  <c r="K103" i="2"/>
  <c r="K104" i="2" s="1"/>
  <c r="J103" i="2"/>
  <c r="I103" i="2"/>
  <c r="H103" i="2"/>
  <c r="N102" i="2"/>
  <c r="N104" i="2" s="1"/>
  <c r="M102" i="2"/>
  <c r="L102" i="2"/>
  <c r="L104" i="2" s="1"/>
  <c r="K102" i="2"/>
  <c r="J102" i="2"/>
  <c r="J104" i="2" s="1"/>
  <c r="I102" i="2"/>
  <c r="H102" i="2"/>
  <c r="N99" i="2"/>
  <c r="M99" i="2"/>
  <c r="L99" i="2"/>
  <c r="K99" i="2"/>
  <c r="J99" i="2"/>
  <c r="I99" i="2"/>
  <c r="H99" i="2"/>
  <c r="N97" i="2"/>
  <c r="M97" i="2"/>
  <c r="L97" i="2"/>
  <c r="K97" i="2"/>
  <c r="J97" i="2"/>
  <c r="I97" i="2"/>
  <c r="H97" i="2"/>
  <c r="N96" i="2"/>
  <c r="N98" i="2" s="1"/>
  <c r="M96" i="2"/>
  <c r="L96" i="2"/>
  <c r="K96" i="2"/>
  <c r="J96" i="2"/>
  <c r="J98" i="2" s="1"/>
  <c r="I96" i="2"/>
  <c r="H96" i="2"/>
  <c r="N93" i="2"/>
  <c r="M93" i="2"/>
  <c r="L93" i="2"/>
  <c r="K93" i="2"/>
  <c r="J93" i="2"/>
  <c r="I93" i="2"/>
  <c r="H93" i="2"/>
  <c r="N91" i="2"/>
  <c r="M91" i="2"/>
  <c r="M92" i="2" s="1"/>
  <c r="L91" i="2"/>
  <c r="K91" i="2"/>
  <c r="J91" i="2"/>
  <c r="I91" i="2"/>
  <c r="I92" i="2" s="1"/>
  <c r="H91" i="2"/>
  <c r="N90" i="2"/>
  <c r="N92" i="2" s="1"/>
  <c r="M90" i="2"/>
  <c r="L90" i="2"/>
  <c r="K90" i="2"/>
  <c r="J90" i="2"/>
  <c r="J92" i="2" s="1"/>
  <c r="I90" i="2"/>
  <c r="H90" i="2"/>
  <c r="N87" i="2"/>
  <c r="M87" i="2"/>
  <c r="L87" i="2"/>
  <c r="K87" i="2"/>
  <c r="J87" i="2"/>
  <c r="I87" i="2"/>
  <c r="H87" i="2"/>
  <c r="N85" i="2"/>
  <c r="M85" i="2"/>
  <c r="L85" i="2"/>
  <c r="K85" i="2"/>
  <c r="J85" i="2"/>
  <c r="I85" i="2"/>
  <c r="H85" i="2"/>
  <c r="N83" i="2"/>
  <c r="M83" i="2"/>
  <c r="L83" i="2"/>
  <c r="K83" i="2"/>
  <c r="J83" i="2"/>
  <c r="I83" i="2"/>
  <c r="H83" i="2"/>
  <c r="N81" i="2"/>
  <c r="M81" i="2"/>
  <c r="L81" i="2"/>
  <c r="K81" i="2"/>
  <c r="J81" i="2"/>
  <c r="I81" i="2"/>
  <c r="H81" i="2"/>
  <c r="N77" i="2"/>
  <c r="M77" i="2"/>
  <c r="L77" i="2"/>
  <c r="K77" i="2"/>
  <c r="J77" i="2"/>
  <c r="I77" i="2"/>
  <c r="H77" i="2"/>
  <c r="N74" i="2"/>
  <c r="M74" i="2"/>
  <c r="L74" i="2"/>
  <c r="K74" i="2"/>
  <c r="J74" i="2"/>
  <c r="I74" i="2"/>
  <c r="H74" i="2"/>
  <c r="N73" i="2"/>
  <c r="M73" i="2"/>
  <c r="L73" i="2"/>
  <c r="K73" i="2"/>
  <c r="J73" i="2"/>
  <c r="I73" i="2"/>
  <c r="H73" i="2"/>
  <c r="N71" i="2"/>
  <c r="M71" i="2"/>
  <c r="L71" i="2"/>
  <c r="K71" i="2"/>
  <c r="J71" i="2"/>
  <c r="I71" i="2"/>
  <c r="H71" i="2"/>
  <c r="N70" i="2"/>
  <c r="M70" i="2"/>
  <c r="L70" i="2"/>
  <c r="K70" i="2"/>
  <c r="J70" i="2"/>
  <c r="I70" i="2"/>
  <c r="H70" i="2"/>
  <c r="N60" i="2"/>
  <c r="M60" i="2"/>
  <c r="L60" i="2"/>
  <c r="K60" i="2"/>
  <c r="J60" i="2"/>
  <c r="I60" i="2"/>
  <c r="H60" i="2"/>
  <c r="N58" i="2"/>
  <c r="M58" i="2"/>
  <c r="L58" i="2"/>
  <c r="K58" i="2"/>
  <c r="J58" i="2"/>
  <c r="I58" i="2"/>
  <c r="H58" i="2"/>
  <c r="N56" i="2"/>
  <c r="M56" i="2"/>
  <c r="L56" i="2"/>
  <c r="K56" i="2"/>
  <c r="J56" i="2"/>
  <c r="I56" i="2"/>
  <c r="H56" i="2"/>
  <c r="N54" i="2"/>
  <c r="M54" i="2"/>
  <c r="L54" i="2"/>
  <c r="K54" i="2"/>
  <c r="J54" i="2"/>
  <c r="I54" i="2"/>
  <c r="H54" i="2"/>
  <c r="N52" i="2"/>
  <c r="M52" i="2"/>
  <c r="L52" i="2"/>
  <c r="K52" i="2"/>
  <c r="J52" i="2"/>
  <c r="I52" i="2"/>
  <c r="H52" i="2"/>
  <c r="N50" i="2"/>
  <c r="M50" i="2"/>
  <c r="L50" i="2"/>
  <c r="K50" i="2"/>
  <c r="J50" i="2"/>
  <c r="I50" i="2"/>
  <c r="H50" i="2"/>
  <c r="N48" i="2"/>
  <c r="M48" i="2"/>
  <c r="L48" i="2"/>
  <c r="K48" i="2"/>
  <c r="J48" i="2"/>
  <c r="I48" i="2"/>
  <c r="H48" i="2"/>
  <c r="N46" i="2"/>
  <c r="M46" i="2"/>
  <c r="L46" i="2"/>
  <c r="K46" i="2"/>
  <c r="J46" i="2"/>
  <c r="I46" i="2"/>
  <c r="H46" i="2"/>
  <c r="N44" i="2"/>
  <c r="M44" i="2"/>
  <c r="L44" i="2"/>
  <c r="K44" i="2"/>
  <c r="J44" i="2"/>
  <c r="I44" i="2"/>
  <c r="H44" i="2"/>
  <c r="N42" i="2"/>
  <c r="M42" i="2"/>
  <c r="L42" i="2"/>
  <c r="K42" i="2"/>
  <c r="J42" i="2"/>
  <c r="I42" i="2"/>
  <c r="H42" i="2"/>
  <c r="N41" i="2"/>
  <c r="M41" i="2"/>
  <c r="L41" i="2"/>
  <c r="K41" i="2"/>
  <c r="J41" i="2"/>
  <c r="I41" i="2"/>
  <c r="H41" i="2"/>
  <c r="N40" i="2"/>
  <c r="M40" i="2"/>
  <c r="L40" i="2"/>
  <c r="K40" i="2"/>
  <c r="J40" i="2"/>
  <c r="I40" i="2"/>
  <c r="H40" i="2"/>
  <c r="N35" i="2"/>
  <c r="M35" i="2"/>
  <c r="L35" i="2"/>
  <c r="K35" i="2"/>
  <c r="J35" i="2"/>
  <c r="I35" i="2"/>
  <c r="H35" i="2"/>
  <c r="N34" i="2"/>
  <c r="M34" i="2"/>
  <c r="L34" i="2"/>
  <c r="K34" i="2"/>
  <c r="J34" i="2"/>
  <c r="I34" i="2"/>
  <c r="H34" i="2"/>
  <c r="N33" i="2"/>
  <c r="M33" i="2"/>
  <c r="L33" i="2"/>
  <c r="K33" i="2"/>
  <c r="J33" i="2"/>
  <c r="I33" i="2"/>
  <c r="H33" i="2"/>
  <c r="N28" i="2"/>
  <c r="M28" i="2"/>
  <c r="L28" i="2"/>
  <c r="K28" i="2"/>
  <c r="J28" i="2"/>
  <c r="I28" i="2"/>
  <c r="H28" i="2"/>
  <c r="N27" i="2"/>
  <c r="M27" i="2"/>
  <c r="L27" i="2"/>
  <c r="K27" i="2"/>
  <c r="J27" i="2"/>
  <c r="I27" i="2"/>
  <c r="H27" i="2"/>
  <c r="N26" i="2"/>
  <c r="M26" i="2"/>
  <c r="L26" i="2"/>
  <c r="K26" i="2"/>
  <c r="J26" i="2"/>
  <c r="I26" i="2"/>
  <c r="H26" i="2"/>
  <c r="N25" i="2"/>
  <c r="M25" i="2"/>
  <c r="L25" i="2"/>
  <c r="K25" i="2"/>
  <c r="J25" i="2"/>
  <c r="I25" i="2"/>
  <c r="H25" i="2"/>
  <c r="N19" i="2"/>
  <c r="M19" i="2"/>
  <c r="L19" i="2"/>
  <c r="K19" i="2"/>
  <c r="J19" i="2"/>
  <c r="I19" i="2"/>
  <c r="H19" i="2"/>
  <c r="N18" i="2"/>
  <c r="M18" i="2"/>
  <c r="L18" i="2"/>
  <c r="K18" i="2"/>
  <c r="J18" i="2"/>
  <c r="I18" i="2"/>
  <c r="H18" i="2"/>
  <c r="N17" i="2"/>
  <c r="M17" i="2"/>
  <c r="L17" i="2"/>
  <c r="K17" i="2"/>
  <c r="J17" i="2"/>
  <c r="I17" i="2"/>
  <c r="H17" i="2"/>
  <c r="N16" i="2"/>
  <c r="M16" i="2"/>
  <c r="L16" i="2"/>
  <c r="K16" i="2"/>
  <c r="J16" i="2"/>
  <c r="I16" i="2"/>
  <c r="H16" i="2"/>
  <c r="N15" i="2"/>
  <c r="M15" i="2"/>
  <c r="L15" i="2"/>
  <c r="K15" i="2"/>
  <c r="J15" i="2"/>
  <c r="I15" i="2"/>
  <c r="H15" i="2"/>
  <c r="N186" i="2"/>
  <c r="M186" i="2"/>
  <c r="L186" i="2"/>
  <c r="K186" i="2"/>
  <c r="J186" i="2"/>
  <c r="N177" i="2"/>
  <c r="M177" i="2"/>
  <c r="M79" i="2" s="1"/>
  <c r="L177" i="2"/>
  <c r="L79" i="2" s="1"/>
  <c r="K177" i="2"/>
  <c r="J177" i="2"/>
  <c r="J79" i="2" s="1"/>
  <c r="N174" i="2"/>
  <c r="N76" i="2" s="1"/>
  <c r="M174" i="2"/>
  <c r="M76" i="2" s="1"/>
  <c r="L174" i="2"/>
  <c r="L76" i="2" s="1"/>
  <c r="K174" i="2"/>
  <c r="K76" i="2" s="1"/>
  <c r="J174" i="2"/>
  <c r="J76" i="2" s="1"/>
  <c r="N173" i="2"/>
  <c r="M173" i="2"/>
  <c r="L173" i="2"/>
  <c r="K173" i="2"/>
  <c r="J173" i="2"/>
  <c r="N170" i="2"/>
  <c r="M170" i="2"/>
  <c r="L170" i="2"/>
  <c r="K170" i="2"/>
  <c r="J170" i="2"/>
  <c r="I98" i="2" l="1"/>
  <c r="M98" i="2"/>
  <c r="K92" i="2"/>
  <c r="K98" i="2"/>
  <c r="K79" i="2"/>
  <c r="N79" i="2"/>
  <c r="I104" i="2"/>
  <c r="M104" i="2"/>
  <c r="H92" i="2"/>
  <c r="L92" i="2"/>
  <c r="H98" i="2"/>
  <c r="L98" i="2"/>
  <c r="H104" i="2"/>
  <c r="N394" i="2" l="1"/>
  <c r="M394" i="2"/>
  <c r="L394" i="2"/>
  <c r="K394" i="2"/>
  <c r="J394" i="2"/>
  <c r="I394" i="2"/>
  <c r="N388" i="2"/>
  <c r="M388" i="2"/>
  <c r="L388" i="2"/>
  <c r="K388" i="2"/>
  <c r="J388" i="2"/>
  <c r="I388" i="2"/>
  <c r="M389" i="2" l="1"/>
  <c r="M94" i="2"/>
  <c r="M95" i="2" s="1"/>
  <c r="J389" i="2"/>
  <c r="J94" i="2"/>
  <c r="J95" i="2" s="1"/>
  <c r="N389" i="2"/>
  <c r="N94" i="2"/>
  <c r="N95" i="2" s="1"/>
  <c r="M395" i="2"/>
  <c r="M100" i="2"/>
  <c r="M101" i="2" s="1"/>
  <c r="I389" i="2"/>
  <c r="I94" i="2"/>
  <c r="I95" i="2" s="1"/>
  <c r="K395" i="2"/>
  <c r="K100" i="2"/>
  <c r="K101" i="2" s="1"/>
  <c r="L395" i="2"/>
  <c r="L100" i="2"/>
  <c r="L101" i="2" s="1"/>
  <c r="K389" i="2"/>
  <c r="K94" i="2"/>
  <c r="K95" i="2" s="1"/>
  <c r="I395" i="2"/>
  <c r="I100" i="2"/>
  <c r="I101" i="2" s="1"/>
  <c r="L389" i="2"/>
  <c r="L94" i="2"/>
  <c r="L95" i="2" s="1"/>
  <c r="J395" i="2"/>
  <c r="J100" i="2"/>
  <c r="J101" i="2" s="1"/>
  <c r="N395" i="2"/>
  <c r="N100" i="2"/>
  <c r="N101" i="2" s="1"/>
  <c r="N481" i="2"/>
  <c r="M481" i="2"/>
  <c r="L481" i="2"/>
  <c r="K481" i="2"/>
  <c r="J481" i="2"/>
  <c r="N476" i="2"/>
  <c r="M476" i="2"/>
  <c r="L476" i="2"/>
  <c r="K476" i="2"/>
  <c r="J476" i="2"/>
  <c r="N474" i="2"/>
  <c r="M474" i="2"/>
  <c r="L474" i="2"/>
  <c r="K474" i="2"/>
  <c r="J474" i="2"/>
  <c r="N472" i="2"/>
  <c r="M472" i="2"/>
  <c r="L472" i="2"/>
  <c r="K472" i="2"/>
  <c r="J472" i="2"/>
  <c r="N470" i="2"/>
  <c r="M470" i="2"/>
  <c r="L470" i="2"/>
  <c r="K470" i="2"/>
  <c r="J470" i="2"/>
  <c r="N467" i="2"/>
  <c r="M467" i="2"/>
  <c r="L467" i="2"/>
  <c r="K467" i="2"/>
  <c r="J467" i="2"/>
  <c r="N464" i="2"/>
  <c r="M464" i="2"/>
  <c r="L464" i="2"/>
  <c r="K464" i="2"/>
  <c r="J464" i="2"/>
  <c r="N455" i="2"/>
  <c r="M455" i="2"/>
  <c r="L455" i="2"/>
  <c r="K455" i="2"/>
  <c r="J455" i="2"/>
  <c r="N454" i="2"/>
  <c r="N62" i="2" s="1"/>
  <c r="M454" i="2"/>
  <c r="M62" i="2" s="1"/>
  <c r="L454" i="2"/>
  <c r="L62" i="2" s="1"/>
  <c r="K454" i="2"/>
  <c r="K62" i="2" s="1"/>
  <c r="J454" i="2"/>
  <c r="J62" i="2" s="1"/>
  <c r="N428" i="2"/>
  <c r="N36" i="2" s="1"/>
  <c r="M428" i="2"/>
  <c r="M36" i="2" s="1"/>
  <c r="L428" i="2"/>
  <c r="L36" i="2" s="1"/>
  <c r="K428" i="2"/>
  <c r="K36" i="2" s="1"/>
  <c r="J428" i="2"/>
  <c r="J36" i="2" s="1"/>
  <c r="N421" i="2"/>
  <c r="M421" i="2"/>
  <c r="L421" i="2"/>
  <c r="K421" i="2"/>
  <c r="J421" i="2"/>
  <c r="N412" i="2"/>
  <c r="N20" i="2" s="1"/>
  <c r="M412" i="2"/>
  <c r="M20" i="2" s="1"/>
  <c r="L412" i="2"/>
  <c r="L20" i="2" s="1"/>
  <c r="K412" i="2"/>
  <c r="K20" i="2" s="1"/>
  <c r="J412" i="2"/>
  <c r="J20" i="2" s="1"/>
  <c r="N406" i="2"/>
  <c r="M406" i="2"/>
  <c r="L406" i="2"/>
  <c r="K406" i="2"/>
  <c r="J406" i="2"/>
  <c r="N401" i="2"/>
  <c r="M401" i="2"/>
  <c r="L401" i="2"/>
  <c r="K401" i="2"/>
  <c r="J401" i="2"/>
  <c r="I401" i="2"/>
  <c r="I9" i="2" s="1"/>
  <c r="L404" i="2" l="1"/>
  <c r="L9" i="2"/>
  <c r="J24" i="2"/>
  <c r="J21" i="2"/>
  <c r="J23" i="2"/>
  <c r="J22" i="2"/>
  <c r="L37" i="2"/>
  <c r="L39" i="2"/>
  <c r="L38" i="2"/>
  <c r="I12" i="2"/>
  <c r="I13" i="2"/>
  <c r="I11" i="2"/>
  <c r="I10" i="2"/>
  <c r="K23" i="2"/>
  <c r="K24" i="2"/>
  <c r="K22" i="2"/>
  <c r="K21" i="2"/>
  <c r="J423" i="2"/>
  <c r="J29" i="2"/>
  <c r="J404" i="2"/>
  <c r="J9" i="2"/>
  <c r="N404" i="2"/>
  <c r="N9" i="2"/>
  <c r="L24" i="2"/>
  <c r="L23" i="2"/>
  <c r="L21" i="2"/>
  <c r="L22" i="2"/>
  <c r="K424" i="2"/>
  <c r="K29" i="2"/>
  <c r="J38" i="2"/>
  <c r="J39" i="2"/>
  <c r="J37" i="2"/>
  <c r="N39" i="2"/>
  <c r="N37" i="2"/>
  <c r="N38" i="2"/>
  <c r="N24" i="2"/>
  <c r="N21" i="2"/>
  <c r="N22" i="2"/>
  <c r="N23" i="2"/>
  <c r="M424" i="2"/>
  <c r="M29" i="2"/>
  <c r="M405" i="2"/>
  <c r="M9" i="2"/>
  <c r="N423" i="2"/>
  <c r="N29" i="2"/>
  <c r="M38" i="2"/>
  <c r="M39" i="2"/>
  <c r="M37" i="2"/>
  <c r="K405" i="2"/>
  <c r="K9" i="2"/>
  <c r="M23" i="2"/>
  <c r="M21" i="2"/>
  <c r="M22" i="2"/>
  <c r="M24" i="2"/>
  <c r="L423" i="2"/>
  <c r="L29" i="2"/>
  <c r="K38" i="2"/>
  <c r="K37" i="2"/>
  <c r="K39" i="2"/>
  <c r="K402" i="2"/>
  <c r="M402" i="2"/>
  <c r="J403" i="2"/>
  <c r="L403" i="2"/>
  <c r="N403" i="2"/>
  <c r="K404" i="2"/>
  <c r="M404" i="2"/>
  <c r="J405" i="2"/>
  <c r="L405" i="2"/>
  <c r="N405" i="2"/>
  <c r="J422" i="2"/>
  <c r="L422" i="2"/>
  <c r="N422" i="2"/>
  <c r="K423" i="2"/>
  <c r="M423" i="2"/>
  <c r="J424" i="2"/>
  <c r="L424" i="2"/>
  <c r="N424" i="2"/>
  <c r="J402" i="2"/>
  <c r="L402" i="2"/>
  <c r="N402" i="2"/>
  <c r="K403" i="2"/>
  <c r="M403" i="2"/>
  <c r="K422" i="2"/>
  <c r="M422" i="2"/>
  <c r="CD104" i="5"/>
  <c r="CB104" i="5"/>
  <c r="J109" i="5"/>
  <c r="J108" i="5"/>
  <c r="J107" i="5"/>
  <c r="J103" i="5"/>
  <c r="K109" i="5"/>
  <c r="K108" i="5"/>
  <c r="K107" i="5"/>
  <c r="K104" i="5"/>
  <c r="K103" i="5"/>
  <c r="M12" i="2" l="1"/>
  <c r="M13" i="2"/>
  <c r="M11" i="2"/>
  <c r="M10" i="2"/>
  <c r="J31" i="2"/>
  <c r="J32" i="2"/>
  <c r="J30" i="2"/>
  <c r="K12" i="2"/>
  <c r="K11" i="2"/>
  <c r="K10" i="2"/>
  <c r="K13" i="2"/>
  <c r="L13" i="2"/>
  <c r="L10" i="2"/>
  <c r="L12" i="2"/>
  <c r="L11" i="2"/>
  <c r="L31" i="2"/>
  <c r="L32" i="2"/>
  <c r="L30" i="2"/>
  <c r="N13" i="2"/>
  <c r="N12" i="2"/>
  <c r="N10" i="2"/>
  <c r="N11" i="2"/>
  <c r="N31" i="2"/>
  <c r="N30" i="2"/>
  <c r="N32" i="2"/>
  <c r="M30" i="2"/>
  <c r="M32" i="2"/>
  <c r="M31" i="2"/>
  <c r="K30" i="2"/>
  <c r="K32" i="2"/>
  <c r="K31" i="2"/>
  <c r="J13" i="2"/>
  <c r="J12" i="2"/>
  <c r="J11" i="2"/>
  <c r="J10" i="2"/>
  <c r="EX93" i="21"/>
  <c r="EX92" i="21"/>
  <c r="EH65" i="21" l="1"/>
  <c r="EH64" i="21"/>
  <c r="DA40" i="5" l="1"/>
  <c r="DA41" i="5"/>
  <c r="CX40" i="5"/>
  <c r="CX41" i="5"/>
  <c r="CU40" i="5"/>
  <c r="CU41" i="5"/>
  <c r="DA39" i="5"/>
  <c r="CX39" i="5"/>
  <c r="CX38" i="5" s="1"/>
  <c r="CU39" i="5"/>
  <c r="DN133" i="5"/>
  <c r="DN132" i="5"/>
  <c r="DN131" i="5"/>
  <c r="CO132" i="5"/>
  <c r="CL132" i="5"/>
  <c r="CI132" i="5"/>
  <c r="CF132" i="5"/>
  <c r="CD132" i="5"/>
  <c r="K132" i="5" s="1"/>
  <c r="CB132" i="5"/>
  <c r="I132" i="5" s="1"/>
  <c r="BW132" i="5"/>
  <c r="BT132" i="5"/>
  <c r="BQ132" i="5"/>
  <c r="BN132" i="5"/>
  <c r="BH132" i="5"/>
  <c r="BC132" i="5"/>
  <c r="BA132" i="5"/>
  <c r="AX132" i="5"/>
  <c r="AL132" i="5" s="1"/>
  <c r="AM132" i="5"/>
  <c r="AK132" i="5"/>
  <c r="AI132" i="5"/>
  <c r="AF132" i="5"/>
  <c r="CO131" i="5"/>
  <c r="CL131" i="5"/>
  <c r="CL130" i="5" s="1"/>
  <c r="CL129" i="5" s="1"/>
  <c r="CI131" i="5"/>
  <c r="CI130" i="5" s="1"/>
  <c r="CI129" i="5" s="1"/>
  <c r="CF131" i="5"/>
  <c r="CD131" i="5"/>
  <c r="CB131" i="5"/>
  <c r="BW131" i="5"/>
  <c r="BW130" i="5" s="1"/>
  <c r="BW129" i="5" s="1"/>
  <c r="BT131" i="5"/>
  <c r="BQ131" i="5"/>
  <c r="BN131" i="5"/>
  <c r="BN130" i="5" s="1"/>
  <c r="BN129" i="5" s="1"/>
  <c r="BH131" i="5"/>
  <c r="BH130" i="5" s="1"/>
  <c r="BH129" i="5" s="1"/>
  <c r="BC131" i="5"/>
  <c r="BA131" i="5"/>
  <c r="AX131" i="5"/>
  <c r="AM131" i="5"/>
  <c r="AM130" i="5" s="1"/>
  <c r="AM129" i="5" s="1"/>
  <c r="AK131" i="5"/>
  <c r="AI131" i="5"/>
  <c r="AF131" i="5"/>
  <c r="AF130" i="5" s="1"/>
  <c r="AF129" i="5" s="1"/>
  <c r="I122" i="5"/>
  <c r="DN105" i="5"/>
  <c r="DN106" i="5"/>
  <c r="DN107" i="5"/>
  <c r="DN108" i="5"/>
  <c r="DN109" i="5"/>
  <c r="DN111" i="5"/>
  <c r="DN110" i="5" s="1"/>
  <c r="DN104" i="5"/>
  <c r="DA106" i="5"/>
  <c r="CX106" i="5"/>
  <c r="CU106" i="5"/>
  <c r="CR106" i="5"/>
  <c r="CO106" i="5"/>
  <c r="CL106" i="5"/>
  <c r="CI106" i="5"/>
  <c r="CF106" i="5"/>
  <c r="CD106" i="5"/>
  <c r="K106" i="5" s="1"/>
  <c r="CB106" i="5"/>
  <c r="I106" i="5" s="1"/>
  <c r="BW106" i="5"/>
  <c r="BT106" i="5"/>
  <c r="BQ106" i="5"/>
  <c r="BN106" i="5"/>
  <c r="BK106" i="5"/>
  <c r="BH106" i="5"/>
  <c r="BE106" i="5"/>
  <c r="BC106" i="5"/>
  <c r="BA106" i="5"/>
  <c r="AX106" i="5"/>
  <c r="AU106" i="5"/>
  <c r="AR106" i="5"/>
  <c r="AO106" i="5"/>
  <c r="AM106" i="5"/>
  <c r="AK106" i="5"/>
  <c r="AI106" i="5"/>
  <c r="AF106" i="5"/>
  <c r="DA105" i="5"/>
  <c r="CX105" i="5"/>
  <c r="CU105" i="5"/>
  <c r="CR105" i="5"/>
  <c r="CO105" i="5"/>
  <c r="CL105" i="5"/>
  <c r="CI105" i="5"/>
  <c r="CF105" i="5"/>
  <c r="CD105" i="5"/>
  <c r="K105" i="5" s="1"/>
  <c r="CB105" i="5"/>
  <c r="I105" i="5" s="1"/>
  <c r="BW105" i="5"/>
  <c r="BT105" i="5"/>
  <c r="BQ105" i="5"/>
  <c r="BN105" i="5"/>
  <c r="BK105" i="5"/>
  <c r="BH105" i="5"/>
  <c r="BE105" i="5"/>
  <c r="BC105" i="5"/>
  <c r="BA105" i="5"/>
  <c r="AX105" i="5"/>
  <c r="AU105" i="5"/>
  <c r="AR105" i="5"/>
  <c r="AO105" i="5"/>
  <c r="AM105" i="5"/>
  <c r="AK105" i="5"/>
  <c r="AI105" i="5"/>
  <c r="AF105" i="5"/>
  <c r="DA104" i="5"/>
  <c r="CX104" i="5"/>
  <c r="CU104" i="5"/>
  <c r="CR104" i="5"/>
  <c r="CO104" i="5"/>
  <c r="CL104" i="5"/>
  <c r="CI104" i="5"/>
  <c r="CF104" i="5"/>
  <c r="BW104" i="5"/>
  <c r="BT104" i="5"/>
  <c r="BQ104" i="5"/>
  <c r="BN104" i="5"/>
  <c r="BK104" i="5"/>
  <c r="BH104" i="5"/>
  <c r="BE104" i="5"/>
  <c r="BC104" i="5"/>
  <c r="BA104" i="5"/>
  <c r="AX104" i="5"/>
  <c r="AU104" i="5"/>
  <c r="AR104" i="5"/>
  <c r="AO104" i="5"/>
  <c r="AM104" i="5"/>
  <c r="AK104" i="5"/>
  <c r="AI104" i="5"/>
  <c r="AF104" i="5"/>
  <c r="I104" i="5"/>
  <c r="DN102" i="5"/>
  <c r="DA102" i="5"/>
  <c r="CX102" i="5"/>
  <c r="CU102" i="5"/>
  <c r="CR102" i="5"/>
  <c r="CO102" i="5"/>
  <c r="CL102" i="5"/>
  <c r="CI102" i="5"/>
  <c r="CF102" i="5"/>
  <c r="CD102" i="5"/>
  <c r="K102" i="5" s="1"/>
  <c r="CB102" i="5"/>
  <c r="I102" i="5" s="1"/>
  <c r="BW102" i="5"/>
  <c r="BT102" i="5"/>
  <c r="BQ102" i="5"/>
  <c r="BN102" i="5"/>
  <c r="BK102" i="5"/>
  <c r="BH102" i="5"/>
  <c r="BE102" i="5"/>
  <c r="BC102" i="5"/>
  <c r="BA102" i="5"/>
  <c r="AX102" i="5"/>
  <c r="AU102" i="5"/>
  <c r="AR102" i="5"/>
  <c r="AO102" i="5"/>
  <c r="AM102" i="5"/>
  <c r="AK102" i="5"/>
  <c r="AI102" i="5"/>
  <c r="AF102" i="5"/>
  <c r="DN101" i="5"/>
  <c r="DA101" i="5"/>
  <c r="CX101" i="5"/>
  <c r="CU101" i="5"/>
  <c r="CR101" i="5"/>
  <c r="CO101" i="5"/>
  <c r="CL101" i="5"/>
  <c r="CI101" i="5"/>
  <c r="CF101" i="5"/>
  <c r="CD101" i="5"/>
  <c r="CB101" i="5"/>
  <c r="BW101" i="5"/>
  <c r="BT101" i="5"/>
  <c r="BQ101" i="5"/>
  <c r="BN101" i="5"/>
  <c r="BK101" i="5"/>
  <c r="BH101" i="5"/>
  <c r="BE101" i="5"/>
  <c r="BC101" i="5"/>
  <c r="BA101" i="5"/>
  <c r="AX101" i="5"/>
  <c r="AU101" i="5"/>
  <c r="AR101" i="5"/>
  <c r="AO101" i="5"/>
  <c r="AM101" i="5"/>
  <c r="AK101" i="5"/>
  <c r="AI101" i="5"/>
  <c r="AF101" i="5"/>
  <c r="CQ82" i="5"/>
  <c r="DH82" i="5"/>
  <c r="DN91" i="5"/>
  <c r="CR91" i="5"/>
  <c r="CD91" i="5"/>
  <c r="CC91" i="5"/>
  <c r="CB91" i="5"/>
  <c r="I91" i="5" s="1"/>
  <c r="BZ91" i="5"/>
  <c r="BW91" i="5"/>
  <c r="BT91" i="5"/>
  <c r="BQ91" i="5"/>
  <c r="BN91" i="5"/>
  <c r="BK91" i="5"/>
  <c r="BH91" i="5"/>
  <c r="BE91" i="5"/>
  <c r="BC91" i="5"/>
  <c r="BA91" i="5"/>
  <c r="AX91" i="5"/>
  <c r="AU91" i="5"/>
  <c r="AR91" i="5"/>
  <c r="AO91" i="5"/>
  <c r="AM91" i="5"/>
  <c r="AK91" i="5"/>
  <c r="AI91" i="5"/>
  <c r="AF91" i="5"/>
  <c r="AC91" i="5"/>
  <c r="Z91" i="5"/>
  <c r="W91" i="5"/>
  <c r="T91" i="5"/>
  <c r="Q91" i="5"/>
  <c r="N91" i="5"/>
  <c r="DN90" i="5"/>
  <c r="CR90" i="5"/>
  <c r="CD90" i="5"/>
  <c r="CC90" i="5"/>
  <c r="CB90" i="5"/>
  <c r="I90" i="5" s="1"/>
  <c r="BZ90" i="5"/>
  <c r="BW90" i="5"/>
  <c r="BT90" i="5"/>
  <c r="BN90" i="5"/>
  <c r="BK90" i="5"/>
  <c r="BH90" i="5"/>
  <c r="BE90" i="5"/>
  <c r="BC90" i="5"/>
  <c r="BA90" i="5"/>
  <c r="AX90" i="5"/>
  <c r="AU90" i="5"/>
  <c r="AR90" i="5"/>
  <c r="AO90" i="5"/>
  <c r="AM90" i="5"/>
  <c r="AK90" i="5"/>
  <c r="AI90" i="5"/>
  <c r="AF90" i="5"/>
  <c r="AC90" i="5"/>
  <c r="Z90" i="5"/>
  <c r="W90" i="5"/>
  <c r="T90" i="5"/>
  <c r="Q90" i="5"/>
  <c r="N90" i="5"/>
  <c r="DN89" i="5"/>
  <c r="CR89" i="5"/>
  <c r="CD89" i="5"/>
  <c r="CC89" i="5"/>
  <c r="CB89" i="5"/>
  <c r="I89" i="5" s="1"/>
  <c r="BT89" i="5"/>
  <c r="BQ89" i="5"/>
  <c r="BN89" i="5"/>
  <c r="BK89" i="5"/>
  <c r="BH89" i="5"/>
  <c r="BE89" i="5"/>
  <c r="BC89" i="5"/>
  <c r="BA89" i="5"/>
  <c r="AX89" i="5"/>
  <c r="AU89" i="5"/>
  <c r="AR89" i="5"/>
  <c r="AO89" i="5"/>
  <c r="AM89" i="5"/>
  <c r="AK89" i="5"/>
  <c r="AI89" i="5"/>
  <c r="AF89" i="5"/>
  <c r="AC89" i="5"/>
  <c r="Z89" i="5"/>
  <c r="W89" i="5"/>
  <c r="T89" i="5"/>
  <c r="Q89" i="5"/>
  <c r="N89" i="5"/>
  <c r="DN88" i="5"/>
  <c r="CR88" i="5"/>
  <c r="CD88" i="5"/>
  <c r="CC88" i="5"/>
  <c r="CB88" i="5"/>
  <c r="I88" i="5" s="1"/>
  <c r="DN87" i="5"/>
  <c r="CR87" i="5"/>
  <c r="CD87" i="5"/>
  <c r="CC87" i="5"/>
  <c r="CB87" i="5"/>
  <c r="I87" i="5" s="1"/>
  <c r="DN86" i="5"/>
  <c r="CR86" i="5"/>
  <c r="CD86" i="5"/>
  <c r="CC86" i="5"/>
  <c r="CB86" i="5"/>
  <c r="I86" i="5" s="1"/>
  <c r="DN85" i="5"/>
  <c r="CR85" i="5"/>
  <c r="CD85" i="5"/>
  <c r="CC85" i="5"/>
  <c r="CB85" i="5"/>
  <c r="I85" i="5" s="1"/>
  <c r="DN84" i="5"/>
  <c r="CR84" i="5"/>
  <c r="CD84" i="5"/>
  <c r="CC84" i="5"/>
  <c r="CB84" i="5"/>
  <c r="I84" i="5" s="1"/>
  <c r="BT84" i="5"/>
  <c r="BQ84" i="5"/>
  <c r="BN84" i="5"/>
  <c r="BK84" i="5"/>
  <c r="BH84" i="5"/>
  <c r="BE84" i="5"/>
  <c r="BC84" i="5"/>
  <c r="BA84" i="5"/>
  <c r="AX84" i="5"/>
  <c r="AU84" i="5"/>
  <c r="AR84" i="5"/>
  <c r="AO84" i="5"/>
  <c r="AM84" i="5"/>
  <c r="AK84" i="5"/>
  <c r="AI84" i="5"/>
  <c r="AF84" i="5"/>
  <c r="AC84" i="5"/>
  <c r="Z84" i="5"/>
  <c r="W84" i="5"/>
  <c r="T84" i="5"/>
  <c r="Q84" i="5"/>
  <c r="N84" i="5"/>
  <c r="DM82" i="5"/>
  <c r="DN68" i="5"/>
  <c r="DN69" i="5"/>
  <c r="DN70" i="5"/>
  <c r="DN71" i="5"/>
  <c r="DN73" i="5"/>
  <c r="DN72" i="5" s="1"/>
  <c r="DN67" i="5"/>
  <c r="CR71" i="5"/>
  <c r="CO71" i="5"/>
  <c r="CL71" i="5"/>
  <c r="CI71" i="5"/>
  <c r="CF71" i="5"/>
  <c r="CD71" i="5"/>
  <c r="K71" i="5" s="1"/>
  <c r="CB71" i="5"/>
  <c r="I71" i="5" s="1"/>
  <c r="BW71" i="5"/>
  <c r="BT71" i="5"/>
  <c r="BQ71" i="5"/>
  <c r="BN71" i="5"/>
  <c r="BB71" i="5" s="1"/>
  <c r="BC71" i="5"/>
  <c r="BA71" i="5"/>
  <c r="AX71" i="5"/>
  <c r="AL71" i="5" s="1"/>
  <c r="AM71" i="5"/>
  <c r="AK71" i="5"/>
  <c r="AI71" i="5"/>
  <c r="AF71" i="5"/>
  <c r="CR70" i="5"/>
  <c r="CO70" i="5"/>
  <c r="CL70" i="5"/>
  <c r="CI70" i="5"/>
  <c r="CF70" i="5"/>
  <c r="CD70" i="5"/>
  <c r="K70" i="5" s="1"/>
  <c r="CB70" i="5"/>
  <c r="I70" i="5" s="1"/>
  <c r="BW70" i="5"/>
  <c r="BT70" i="5"/>
  <c r="BQ70" i="5"/>
  <c r="BN70" i="5"/>
  <c r="BK70" i="5"/>
  <c r="BE70" i="5"/>
  <c r="BC70" i="5"/>
  <c r="BA70" i="5"/>
  <c r="AX70" i="5"/>
  <c r="AL70" i="5" s="1"/>
  <c r="AM70" i="5"/>
  <c r="AK70" i="5"/>
  <c r="AI70" i="5"/>
  <c r="AF70" i="5"/>
  <c r="CR69" i="5"/>
  <c r="CO69" i="5"/>
  <c r="CL69" i="5"/>
  <c r="CI69" i="5"/>
  <c r="CF69" i="5"/>
  <c r="CD69" i="5"/>
  <c r="CB69" i="5"/>
  <c r="BW69" i="5"/>
  <c r="BT69" i="5"/>
  <c r="BQ69" i="5"/>
  <c r="BN69" i="5"/>
  <c r="BK69" i="5"/>
  <c r="BE69" i="5"/>
  <c r="BC69" i="5"/>
  <c r="BA69" i="5"/>
  <c r="AX69" i="5"/>
  <c r="AM69" i="5"/>
  <c r="AK69" i="5"/>
  <c r="AI69" i="5"/>
  <c r="AF69" i="5"/>
  <c r="CR67" i="5"/>
  <c r="CO67" i="5"/>
  <c r="CL67" i="5"/>
  <c r="CI67" i="5"/>
  <c r="CF67" i="5"/>
  <c r="CD67" i="5"/>
  <c r="K67" i="5" s="1"/>
  <c r="CB67" i="5"/>
  <c r="I67" i="5" s="1"/>
  <c r="BW67" i="5"/>
  <c r="BT67" i="5"/>
  <c r="BQ67" i="5"/>
  <c r="BN67" i="5"/>
  <c r="BK67" i="5"/>
  <c r="BH67" i="5"/>
  <c r="BH66" i="5" s="1"/>
  <c r="BH65" i="5" s="1"/>
  <c r="BE67" i="5"/>
  <c r="BC67" i="5"/>
  <c r="BA67" i="5"/>
  <c r="AX67" i="5"/>
  <c r="AU67" i="5"/>
  <c r="AU66" i="5" s="1"/>
  <c r="AU65" i="5" s="1"/>
  <c r="AR67" i="5"/>
  <c r="AR66" i="5" s="1"/>
  <c r="AR65" i="5" s="1"/>
  <c r="AO67" i="5"/>
  <c r="AO66" i="5" s="1"/>
  <c r="AO65" i="5" s="1"/>
  <c r="AM67" i="5"/>
  <c r="AK67" i="5"/>
  <c r="AI67" i="5"/>
  <c r="AF67" i="5"/>
  <c r="DN57" i="5"/>
  <c r="CU57" i="5"/>
  <c r="CR57" i="5"/>
  <c r="CD57" i="5"/>
  <c r="CC57" i="5"/>
  <c r="CB57" i="5"/>
  <c r="BZ57" i="5"/>
  <c r="BW57" i="5"/>
  <c r="BT57" i="5"/>
  <c r="BQ57" i="5"/>
  <c r="BN57" i="5"/>
  <c r="BK57" i="5"/>
  <c r="BH57" i="5"/>
  <c r="BE57" i="5"/>
  <c r="BC57" i="5"/>
  <c r="BA57" i="5"/>
  <c r="AX57" i="5"/>
  <c r="AU57" i="5"/>
  <c r="AR57" i="5"/>
  <c r="AO57" i="5"/>
  <c r="AM57" i="5"/>
  <c r="AK57" i="5"/>
  <c r="AI57" i="5"/>
  <c r="AF57" i="5"/>
  <c r="AC57" i="5"/>
  <c r="W57" i="5"/>
  <c r="T57" i="5"/>
  <c r="Q57" i="5"/>
  <c r="N57" i="5"/>
  <c r="I57" i="5"/>
  <c r="DN58" i="5"/>
  <c r="DN59" i="5"/>
  <c r="DN60" i="5"/>
  <c r="DN61" i="5"/>
  <c r="DN62" i="5"/>
  <c r="DN63" i="5"/>
  <c r="DN64" i="5"/>
  <c r="DM55" i="5"/>
  <c r="DN41" i="5"/>
  <c r="DN44" i="5"/>
  <c r="DA44" i="5"/>
  <c r="CX44" i="5"/>
  <c r="CU44" i="5"/>
  <c r="CD44" i="5"/>
  <c r="CC44" i="5"/>
  <c r="CB44" i="5"/>
  <c r="BW44" i="5"/>
  <c r="BW42" i="5" s="1"/>
  <c r="BT44" i="5"/>
  <c r="BT42" i="5" s="1"/>
  <c r="BQ44" i="5"/>
  <c r="BQ42" i="5" s="1"/>
  <c r="BN44" i="5"/>
  <c r="BC44" i="5"/>
  <c r="BC42" i="5" s="1"/>
  <c r="BA44" i="5"/>
  <c r="BA42" i="5" s="1"/>
  <c r="AX44" i="5"/>
  <c r="AM44" i="5"/>
  <c r="AM42" i="5" s="1"/>
  <c r="AK44" i="5"/>
  <c r="AK42" i="5" s="1"/>
  <c r="AI44" i="5"/>
  <c r="AI42" i="5" s="1"/>
  <c r="AF44" i="5"/>
  <c r="AF42" i="5" s="1"/>
  <c r="DN43" i="5"/>
  <c r="DA43" i="5"/>
  <c r="CX43" i="5"/>
  <c r="CU43" i="5"/>
  <c r="CC43" i="5"/>
  <c r="K43" i="5"/>
  <c r="I43" i="5"/>
  <c r="DN40" i="5"/>
  <c r="CR40" i="5"/>
  <c r="CO40" i="5"/>
  <c r="CL40" i="5"/>
  <c r="CI40" i="5"/>
  <c r="CF40" i="5"/>
  <c r="CD40" i="5"/>
  <c r="K40" i="5" s="1"/>
  <c r="CB40" i="5"/>
  <c r="I40" i="5" s="1"/>
  <c r="CR39" i="5"/>
  <c r="CO39" i="5"/>
  <c r="CO38" i="5" s="1"/>
  <c r="CL39" i="5"/>
  <c r="CI39" i="5"/>
  <c r="CI38" i="5" s="1"/>
  <c r="CF39" i="5"/>
  <c r="CD39" i="5"/>
  <c r="CB39" i="5"/>
  <c r="BW39" i="5"/>
  <c r="BW38" i="5" s="1"/>
  <c r="BT39" i="5"/>
  <c r="BT38" i="5" s="1"/>
  <c r="BQ39" i="5"/>
  <c r="BQ38" i="5" s="1"/>
  <c r="BQ37" i="5" s="1"/>
  <c r="BN39" i="5"/>
  <c r="BN38" i="5" s="1"/>
  <c r="BH39" i="5"/>
  <c r="BH38" i="5" s="1"/>
  <c r="BH37" i="5" s="1"/>
  <c r="BE39" i="5"/>
  <c r="BE38" i="5" s="1"/>
  <c r="BE37" i="5" s="1"/>
  <c r="BC39" i="5"/>
  <c r="BC38" i="5" s="1"/>
  <c r="BC37" i="5" s="1"/>
  <c r="BA39" i="5"/>
  <c r="BA38" i="5" s="1"/>
  <c r="BA37" i="5" s="1"/>
  <c r="AX39" i="5"/>
  <c r="AX38" i="5" s="1"/>
  <c r="AU39" i="5"/>
  <c r="AU38" i="5" s="1"/>
  <c r="AU37" i="5" s="1"/>
  <c r="AR39" i="5"/>
  <c r="AR38" i="5" s="1"/>
  <c r="AR37" i="5" s="1"/>
  <c r="AO39" i="5"/>
  <c r="AO38" i="5" s="1"/>
  <c r="AO37" i="5" s="1"/>
  <c r="AM39" i="5"/>
  <c r="AM38" i="5" s="1"/>
  <c r="AK39" i="5"/>
  <c r="AK38" i="5" s="1"/>
  <c r="AI39" i="5"/>
  <c r="AI38" i="5" s="1"/>
  <c r="AI37" i="5" s="1"/>
  <c r="AF39" i="5"/>
  <c r="AF38" i="5" s="1"/>
  <c r="DN45" i="5"/>
  <c r="DN46" i="5"/>
  <c r="DN47" i="5"/>
  <c r="DN48" i="5"/>
  <c r="DN49" i="5"/>
  <c r="DN50" i="5"/>
  <c r="DN51" i="5"/>
  <c r="DN52" i="5"/>
  <c r="DN31" i="5"/>
  <c r="DN32" i="5"/>
  <c r="DN33" i="5"/>
  <c r="DN34" i="5"/>
  <c r="DN35" i="5"/>
  <c r="DN36" i="5"/>
  <c r="DN30" i="5"/>
  <c r="DN27" i="5" s="1"/>
  <c r="DM27" i="5"/>
  <c r="DM10" i="5"/>
  <c r="DM11" i="5"/>
  <c r="DM12" i="5"/>
  <c r="DM13" i="5"/>
  <c r="DM14" i="5"/>
  <c r="DM15" i="5"/>
  <c r="DM16" i="5"/>
  <c r="DM20" i="5"/>
  <c r="DM21" i="5"/>
  <c r="DM22" i="5"/>
  <c r="DM23" i="5"/>
  <c r="DM24" i="5"/>
  <c r="CL38" i="5" l="1"/>
  <c r="CR38" i="5"/>
  <c r="DN38" i="5"/>
  <c r="DN130" i="5"/>
  <c r="CC71" i="5"/>
  <c r="J71" i="5" s="1"/>
  <c r="AK130" i="5"/>
  <c r="AK129" i="5" s="1"/>
  <c r="BC130" i="5"/>
  <c r="BC129" i="5" s="1"/>
  <c r="BT130" i="5"/>
  <c r="BT129" i="5" s="1"/>
  <c r="CF130" i="5"/>
  <c r="CF129" i="5" s="1"/>
  <c r="DA100" i="5"/>
  <c r="CF100" i="5"/>
  <c r="CF99" i="5" s="1"/>
  <c r="BE66" i="5"/>
  <c r="BE65" i="5" s="1"/>
  <c r="BA66" i="5"/>
  <c r="AM37" i="5"/>
  <c r="CX42" i="5"/>
  <c r="CF38" i="5"/>
  <c r="BW37" i="5"/>
  <c r="K39" i="5"/>
  <c r="K38" i="5" s="1"/>
  <c r="CD38" i="5"/>
  <c r="AI66" i="5"/>
  <c r="CU42" i="5"/>
  <c r="AL44" i="5"/>
  <c r="AL42" i="5" s="1"/>
  <c r="AX42" i="5"/>
  <c r="AX37" i="5" s="1"/>
  <c r="AM66" i="5"/>
  <c r="BT66" i="5"/>
  <c r="CF66" i="5"/>
  <c r="CF65" i="5" s="1"/>
  <c r="CR66" i="5"/>
  <c r="CR65" i="5" s="1"/>
  <c r="CL100" i="5"/>
  <c r="CL99" i="5" s="1"/>
  <c r="CX100" i="5"/>
  <c r="CC106" i="5"/>
  <c r="J106" i="5" s="1"/>
  <c r="AL131" i="5"/>
  <c r="AL130" i="5" s="1"/>
  <c r="AL129" i="5" s="1"/>
  <c r="AX130" i="5"/>
  <c r="AX129" i="5" s="1"/>
  <c r="I131" i="5"/>
  <c r="I130" i="5" s="1"/>
  <c r="CB130" i="5"/>
  <c r="CB129" i="5" s="1"/>
  <c r="AF37" i="5"/>
  <c r="I39" i="5"/>
  <c r="CB38" i="5"/>
  <c r="AF66" i="5"/>
  <c r="BK66" i="5"/>
  <c r="BK65" i="5" s="1"/>
  <c r="BW66" i="5"/>
  <c r="CI66" i="5"/>
  <c r="CI65" i="5" s="1"/>
  <c r="AK100" i="5"/>
  <c r="AU100" i="5"/>
  <c r="BE100" i="5"/>
  <c r="BQ100" i="5"/>
  <c r="CO100" i="5"/>
  <c r="AI130" i="5"/>
  <c r="AI129" i="5" s="1"/>
  <c r="BA130" i="5"/>
  <c r="BA129" i="5" s="1"/>
  <c r="BQ130" i="5"/>
  <c r="BQ129" i="5" s="1"/>
  <c r="K131" i="5"/>
  <c r="K130" i="5" s="1"/>
  <c r="CD130" i="5"/>
  <c r="CD129" i="5" s="1"/>
  <c r="CO130" i="5"/>
  <c r="CO129" i="5" s="1"/>
  <c r="AK37" i="5"/>
  <c r="BT37" i="5"/>
  <c r="BB44" i="5"/>
  <c r="BB42" i="5" s="1"/>
  <c r="BN42" i="5"/>
  <c r="BN37" i="5" s="1"/>
  <c r="I44" i="5"/>
  <c r="I42" i="5" s="1"/>
  <c r="CB42" i="5"/>
  <c r="AK66" i="5"/>
  <c r="BC66" i="5"/>
  <c r="CI100" i="5"/>
  <c r="CI99" i="5" s="1"/>
  <c r="AM100" i="5"/>
  <c r="AX100" i="5"/>
  <c r="BH100" i="5"/>
  <c r="BT100" i="5"/>
  <c r="CR100" i="5"/>
  <c r="DN100" i="5"/>
  <c r="DA38" i="5"/>
  <c r="AF100" i="5"/>
  <c r="AO100" i="5"/>
  <c r="BA100" i="5"/>
  <c r="BK100" i="5"/>
  <c r="BK99" i="5" s="1"/>
  <c r="BW100" i="5"/>
  <c r="CU100" i="5"/>
  <c r="K101" i="5"/>
  <c r="K100" i="5" s="1"/>
  <c r="CD100" i="5"/>
  <c r="DN66" i="5"/>
  <c r="AI100" i="5"/>
  <c r="AR100" i="5"/>
  <c r="BC100" i="5"/>
  <c r="BN100" i="5"/>
  <c r="I101" i="5"/>
  <c r="I100" i="5" s="1"/>
  <c r="CB100" i="5"/>
  <c r="CU38" i="5"/>
  <c r="DN65" i="5"/>
  <c r="DA42" i="5"/>
  <c r="BN66" i="5"/>
  <c r="I69" i="5"/>
  <c r="I66" i="5" s="1"/>
  <c r="CB66" i="5"/>
  <c r="CL66" i="5"/>
  <c r="CL65" i="5" s="1"/>
  <c r="AL69" i="5"/>
  <c r="AX66" i="5"/>
  <c r="CC42" i="5"/>
  <c r="BQ66" i="5"/>
  <c r="K69" i="5"/>
  <c r="K66" i="5" s="1"/>
  <c r="CD66" i="5"/>
  <c r="CO66" i="5"/>
  <c r="CO65" i="5" s="1"/>
  <c r="AL106" i="5"/>
  <c r="DN42" i="5"/>
  <c r="K44" i="5"/>
  <c r="K42" i="5" s="1"/>
  <c r="K37" i="5" s="1"/>
  <c r="CD42" i="5"/>
  <c r="BB131" i="5"/>
  <c r="BB132" i="5"/>
  <c r="CC132" i="5"/>
  <c r="J132" i="5" s="1"/>
  <c r="CC131" i="5"/>
  <c r="BB90" i="5"/>
  <c r="AL101" i="5"/>
  <c r="AL105" i="5"/>
  <c r="BB101" i="5"/>
  <c r="AL102" i="5"/>
  <c r="CC104" i="5"/>
  <c r="J104" i="5" s="1"/>
  <c r="CC101" i="5"/>
  <c r="AL89" i="5"/>
  <c r="AL90" i="5"/>
  <c r="CC102" i="5"/>
  <c r="J102" i="5" s="1"/>
  <c r="BB104" i="5"/>
  <c r="CC105" i="5"/>
  <c r="J105" i="5" s="1"/>
  <c r="AL104" i="5"/>
  <c r="BB106" i="5"/>
  <c r="BB102" i="5"/>
  <c r="BB105" i="5"/>
  <c r="CC67" i="5"/>
  <c r="J67" i="5" s="1"/>
  <c r="AL84" i="5"/>
  <c r="BB89" i="5"/>
  <c r="AL91" i="5"/>
  <c r="BB57" i="5"/>
  <c r="BB91" i="5"/>
  <c r="CC69" i="5"/>
  <c r="BB84" i="5"/>
  <c r="AL57" i="5"/>
  <c r="BB67" i="5"/>
  <c r="AL67" i="5"/>
  <c r="CC70" i="5"/>
  <c r="J70" i="5" s="1"/>
  <c r="BB69" i="5"/>
  <c r="BB70" i="5"/>
  <c r="J44" i="5"/>
  <c r="AL39" i="5"/>
  <c r="AL38" i="5" s="1"/>
  <c r="CC40" i="5"/>
  <c r="J40" i="5" s="1"/>
  <c r="DM9" i="5"/>
  <c r="CC39" i="5"/>
  <c r="J43" i="5"/>
  <c r="BB39" i="5"/>
  <c r="BB38" i="5" s="1"/>
  <c r="DM53" i="5"/>
  <c r="I107" i="7"/>
  <c r="I126" i="7" s="1"/>
  <c r="I104" i="7"/>
  <c r="I122" i="7" s="1"/>
  <c r="I101" i="7"/>
  <c r="I118" i="7" s="1"/>
  <c r="I98" i="7"/>
  <c r="I114" i="7" s="1"/>
  <c r="I95" i="7"/>
  <c r="I110" i="7" s="1"/>
  <c r="I94" i="7"/>
  <c r="I93" i="7"/>
  <c r="I92" i="7"/>
  <c r="I91" i="7"/>
  <c r="I90" i="7"/>
  <c r="I89" i="7"/>
  <c r="I83" i="7"/>
  <c r="I82" i="7"/>
  <c r="I81" i="7"/>
  <c r="I80" i="7"/>
  <c r="I79" i="7"/>
  <c r="DN37" i="5" l="1"/>
  <c r="AL66" i="5"/>
  <c r="BB37" i="5"/>
  <c r="BB130" i="5"/>
  <c r="BB129" i="5" s="1"/>
  <c r="CB18" i="5"/>
  <c r="CB37" i="5"/>
  <c r="AL100" i="5"/>
  <c r="AL37" i="5"/>
  <c r="J131" i="5"/>
  <c r="J130" i="5" s="1"/>
  <c r="CC130" i="5"/>
  <c r="CC129" i="5" s="1"/>
  <c r="DN99" i="5"/>
  <c r="DN18" i="5"/>
  <c r="CD37" i="5"/>
  <c r="J101" i="5"/>
  <c r="J100" i="5" s="1"/>
  <c r="CC100" i="5"/>
  <c r="BB100" i="5"/>
  <c r="J69" i="5"/>
  <c r="J66" i="5" s="1"/>
  <c r="CC66" i="5"/>
  <c r="J42" i="5"/>
  <c r="BB66" i="5"/>
  <c r="J39" i="5"/>
  <c r="J38" i="5" s="1"/>
  <c r="CC38" i="5"/>
  <c r="CC37" i="5" s="1"/>
  <c r="DM25" i="5"/>
  <c r="I179" i="7"/>
  <c r="I198" i="7" s="1"/>
  <c r="I176" i="7"/>
  <c r="I194" i="7" s="1"/>
  <c r="I173" i="7"/>
  <c r="I190" i="7" s="1"/>
  <c r="I170" i="7"/>
  <c r="I186" i="7" s="1"/>
  <c r="I167" i="7"/>
  <c r="I182" i="7" s="1"/>
  <c r="I166" i="7"/>
  <c r="I165" i="7"/>
  <c r="I164" i="7"/>
  <c r="I163" i="7"/>
  <c r="I162" i="7"/>
  <c r="I161" i="7"/>
  <c r="I155" i="7"/>
  <c r="I154" i="7"/>
  <c r="I153" i="7"/>
  <c r="I152" i="7"/>
  <c r="I151" i="7"/>
  <c r="J37" i="5" l="1"/>
  <c r="I256" i="7"/>
  <c r="I275" i="7" s="1"/>
  <c r="I253" i="7"/>
  <c r="I271" i="7" s="1"/>
  <c r="I250" i="7"/>
  <c r="I267" i="7" s="1"/>
  <c r="I247" i="7"/>
  <c r="I263" i="7" s="1"/>
  <c r="I244" i="7"/>
  <c r="I259" i="7" s="1"/>
  <c r="I243" i="7"/>
  <c r="I242" i="7"/>
  <c r="I241" i="7"/>
  <c r="I240" i="7"/>
  <c r="I239" i="7"/>
  <c r="I238" i="7"/>
  <c r="I232" i="7"/>
  <c r="I231" i="7"/>
  <c r="I230" i="7"/>
  <c r="I229" i="7"/>
  <c r="I228" i="7"/>
  <c r="H335" i="7" l="1"/>
  <c r="I328" i="7"/>
  <c r="I347" i="7" s="1"/>
  <c r="I325" i="7"/>
  <c r="I343" i="7" s="1"/>
  <c r="I322" i="7"/>
  <c r="I319" i="7"/>
  <c r="I316" i="7"/>
  <c r="I331" i="7" s="1"/>
  <c r="I315" i="7"/>
  <c r="I314" i="7"/>
  <c r="I313" i="7"/>
  <c r="I312" i="7"/>
  <c r="I311" i="7"/>
  <c r="I310" i="7"/>
  <c r="I304" i="7" l="1"/>
  <c r="I303" i="7"/>
  <c r="I302" i="7"/>
  <c r="I301" i="7"/>
  <c r="I300" i="7"/>
  <c r="H347" i="7" l="1"/>
  <c r="H343" i="7"/>
  <c r="H339" i="7"/>
  <c r="H316" i="7"/>
  <c r="H315" i="7"/>
  <c r="H314" i="7"/>
  <c r="H313" i="7"/>
  <c r="H312" i="7"/>
  <c r="H311" i="7"/>
  <c r="H310" i="7"/>
  <c r="H304" i="7"/>
  <c r="H303" i="7"/>
  <c r="H302" i="7"/>
  <c r="H301" i="7"/>
  <c r="H300" i="7"/>
  <c r="H275" i="7"/>
  <c r="H271" i="7"/>
  <c r="H267" i="7"/>
  <c r="H263" i="7"/>
  <c r="H198" i="7"/>
  <c r="H194" i="7"/>
  <c r="H190" i="7"/>
  <c r="H186" i="7"/>
  <c r="H182" i="7"/>
  <c r="H173" i="7"/>
  <c r="H170" i="7"/>
  <c r="H167" i="7"/>
  <c r="H166" i="7"/>
  <c r="H165" i="7"/>
  <c r="H164" i="7"/>
  <c r="H163" i="7"/>
  <c r="H162" i="7"/>
  <c r="H161" i="7"/>
  <c r="H155" i="7" l="1"/>
  <c r="H154" i="7"/>
  <c r="H153" i="7"/>
  <c r="H152" i="7"/>
  <c r="H151" i="7"/>
  <c r="H126" i="7"/>
  <c r="H122" i="7"/>
  <c r="H118" i="7"/>
  <c r="H114" i="7"/>
  <c r="H110" i="7"/>
  <c r="H107" i="7"/>
  <c r="H104" i="7"/>
  <c r="H101" i="7"/>
  <c r="H98" i="7"/>
  <c r="H95" i="7"/>
  <c r="H94" i="7"/>
  <c r="H93" i="7"/>
  <c r="H92" i="7"/>
  <c r="H91" i="7"/>
  <c r="H90" i="7"/>
  <c r="H89" i="7"/>
  <c r="H83" i="7"/>
  <c r="H82" i="7"/>
  <c r="H81" i="7"/>
  <c r="H80" i="7"/>
  <c r="H79" i="7"/>
  <c r="H259" i="7"/>
  <c r="H256" i="7"/>
  <c r="H253" i="7"/>
  <c r="H250" i="7"/>
  <c r="H247" i="7"/>
  <c r="H244" i="7"/>
  <c r="H243" i="7"/>
  <c r="H242" i="7"/>
  <c r="H241" i="7"/>
  <c r="H240" i="7"/>
  <c r="H239" i="7"/>
  <c r="H238" i="7"/>
  <c r="H232" i="7"/>
  <c r="H231" i="7"/>
  <c r="H230" i="7"/>
  <c r="H229" i="7"/>
  <c r="H228" i="7"/>
  <c r="H317" i="7"/>
  <c r="H328" i="7"/>
  <c r="H367" i="7" s="1"/>
  <c r="H325" i="7"/>
  <c r="H326" i="7" s="1"/>
  <c r="H322" i="7"/>
  <c r="H323" i="7" s="1"/>
  <c r="H319" i="7"/>
  <c r="H355" i="7" s="1"/>
  <c r="H358" i="7" s="1"/>
  <c r="H318" i="7"/>
  <c r="H331" i="7"/>
  <c r="H351" i="7" s="1"/>
  <c r="H354" i="7" s="1"/>
  <c r="I7" i="7"/>
  <c r="W110" i="7"/>
  <c r="V110" i="7"/>
  <c r="U110" i="7"/>
  <c r="T110" i="7"/>
  <c r="W170" i="7"/>
  <c r="V170" i="7"/>
  <c r="W198" i="7"/>
  <c r="V198" i="7"/>
  <c r="U198" i="7"/>
  <c r="T198" i="7"/>
  <c r="W194" i="7"/>
  <c r="V194" i="7"/>
  <c r="U194" i="7"/>
  <c r="T194" i="7"/>
  <c r="W182" i="7"/>
  <c r="V182" i="7"/>
  <c r="U182" i="7"/>
  <c r="T182" i="7"/>
  <c r="W190" i="7"/>
  <c r="V190" i="7"/>
  <c r="U190" i="7"/>
  <c r="T190" i="7"/>
  <c r="W186" i="7"/>
  <c r="V186" i="7"/>
  <c r="V206" i="7" s="1"/>
  <c r="U186" i="7"/>
  <c r="T186" i="7"/>
  <c r="H327" i="7" l="1"/>
  <c r="V189" i="7"/>
  <c r="H324" i="7"/>
  <c r="H359" i="7"/>
  <c r="H362" i="7" s="1"/>
  <c r="W206" i="7"/>
  <c r="H370" i="7"/>
  <c r="H368" i="7"/>
  <c r="H320" i="7"/>
  <c r="H321" i="7"/>
  <c r="H329" i="7"/>
  <c r="H352" i="7"/>
  <c r="H363" i="7"/>
  <c r="H366" i="7" s="1"/>
  <c r="H330" i="7"/>
  <c r="H369" i="7"/>
  <c r="H357" i="7"/>
  <c r="H356" i="7"/>
  <c r="H353" i="7"/>
  <c r="P325" i="7"/>
  <c r="Q325" i="7"/>
  <c r="R325" i="7"/>
  <c r="S325" i="7"/>
  <c r="U325" i="7"/>
  <c r="H7" i="7"/>
  <c r="O305" i="7"/>
  <c r="H361" i="7" l="1"/>
  <c r="H360" i="7"/>
  <c r="H364" i="7"/>
  <c r="H365" i="7"/>
  <c r="CD73" i="5"/>
  <c r="CD72" i="5" s="1"/>
  <c r="CB73" i="5"/>
  <c r="CB72" i="5" s="1"/>
  <c r="DA73" i="5"/>
  <c r="DA72" i="5" s="1"/>
  <c r="CX73" i="5"/>
  <c r="CX72" i="5" s="1"/>
  <c r="CU73" i="5"/>
  <c r="CU72" i="5" s="1"/>
  <c r="AS139" i="21"/>
  <c r="AS137" i="21"/>
  <c r="AS138" i="21"/>
  <c r="AS140" i="21"/>
  <c r="AS141" i="21"/>
  <c r="AS136" i="21"/>
  <c r="AS142" i="21"/>
  <c r="DA46" i="5"/>
  <c r="DA37" i="5" s="1"/>
  <c r="CX46" i="5"/>
  <c r="CX37" i="5" s="1"/>
  <c r="CU47" i="5"/>
  <c r="CU37" i="5" s="1"/>
  <c r="CR47" i="5"/>
  <c r="CR37" i="5" s="1"/>
  <c r="CO47" i="5"/>
  <c r="CO37" i="5" s="1"/>
  <c r="CL47" i="5"/>
  <c r="CL37" i="5" s="1"/>
  <c r="CI47" i="5"/>
  <c r="CI37" i="5" s="1"/>
  <c r="CF47" i="5"/>
  <c r="CF37" i="5" s="1"/>
  <c r="CC45" i="5"/>
  <c r="I135" i="5"/>
  <c r="K135" i="5"/>
  <c r="I136" i="5"/>
  <c r="K136" i="5"/>
  <c r="AS320" i="21"/>
  <c r="AQ320" i="21"/>
  <c r="DI237" i="21"/>
  <c r="DI236" i="21"/>
  <c r="DA111" i="5"/>
  <c r="DA110" i="5" s="1"/>
  <c r="DA99" i="5" s="1"/>
  <c r="I134" i="5" l="1"/>
  <c r="I129" i="5" s="1"/>
  <c r="CB65" i="5"/>
  <c r="CU65" i="5"/>
  <c r="CD65" i="5"/>
  <c r="K134" i="5"/>
  <c r="K129" i="5" s="1"/>
  <c r="CX65" i="5"/>
  <c r="DA65" i="5"/>
  <c r="K73" i="5"/>
  <c r="K72" i="5" s="1"/>
  <c r="K65" i="5" s="1"/>
  <c r="GC46" i="21" l="1"/>
  <c r="GC45" i="21"/>
  <c r="GB46" i="21"/>
  <c r="GB45" i="21"/>
  <c r="GK29" i="21" l="1"/>
  <c r="DZ351" i="21"/>
  <c r="GC36" i="21"/>
  <c r="GC37" i="21"/>
  <c r="GC38" i="21"/>
  <c r="GC39" i="21"/>
  <c r="GC40" i="21"/>
  <c r="GC35" i="21"/>
  <c r="GB36" i="21"/>
  <c r="GB37" i="21"/>
  <c r="GB38" i="21"/>
  <c r="GB39" i="21"/>
  <c r="GB40" i="21"/>
  <c r="GB35" i="21"/>
  <c r="GC26" i="21"/>
  <c r="GK26" i="21" s="1"/>
  <c r="GC27" i="21"/>
  <c r="GK27" i="21" s="1"/>
  <c r="GC28" i="21"/>
  <c r="GK28" i="21" s="1"/>
  <c r="GC30" i="21"/>
  <c r="GK30" i="21" s="1"/>
  <c r="GC31" i="21"/>
  <c r="GK31" i="21" s="1"/>
  <c r="GB27" i="21"/>
  <c r="GJ27" i="21" s="1"/>
  <c r="GB28" i="21"/>
  <c r="GJ28" i="21" s="1"/>
  <c r="GB29" i="21"/>
  <c r="GJ29" i="21" s="1"/>
  <c r="GB30" i="21"/>
  <c r="GJ30" i="21" s="1"/>
  <c r="GB31" i="21"/>
  <c r="GJ31" i="21" s="1"/>
  <c r="GB26" i="21"/>
  <c r="GJ26" i="21" s="1"/>
  <c r="EA24" i="21"/>
  <c r="DI24" i="21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GB19" i="21" l="1"/>
  <c r="GB18" i="21"/>
  <c r="GB16" i="21"/>
  <c r="GB17" i="21"/>
  <c r="GB15" i="21"/>
  <c r="GB10" i="21"/>
  <c r="GB11" i="21"/>
  <c r="GB9" i="21"/>
  <c r="EG77" i="21"/>
  <c r="EH77" i="21"/>
  <c r="EI77" i="21"/>
  <c r="EG74" i="21"/>
  <c r="EH74" i="21"/>
  <c r="EI74" i="21"/>
  <c r="EG55" i="21"/>
  <c r="EI55" i="21"/>
  <c r="DZ11" i="21"/>
  <c r="EA11" i="21"/>
  <c r="EC11" i="21"/>
  <c r="ED11" i="21"/>
  <c r="EF11" i="21"/>
  <c r="EG11" i="21"/>
  <c r="EI11" i="21"/>
  <c r="DX11" i="21"/>
  <c r="DX10" i="21"/>
  <c r="J70" i="22" l="1"/>
  <c r="I70" i="22"/>
  <c r="H70" i="22"/>
  <c r="G70" i="22"/>
  <c r="F70" i="22"/>
  <c r="E70" i="22"/>
  <c r="J58" i="22"/>
  <c r="I58" i="22"/>
  <c r="H58" i="22"/>
  <c r="G58" i="22"/>
  <c r="F58" i="22"/>
  <c r="E58" i="22"/>
  <c r="R35" i="22"/>
  <c r="S35" i="22" s="1"/>
  <c r="T35" i="22" s="1"/>
  <c r="U35" i="22" s="1"/>
  <c r="H32" i="22"/>
  <c r="I32" i="22"/>
  <c r="J32" i="22"/>
  <c r="F32" i="22"/>
  <c r="E32" i="22"/>
  <c r="G32" i="22"/>
  <c r="V35" i="22" l="1"/>
  <c r="W35" i="22" s="1"/>
  <c r="X35" i="22" s="1"/>
  <c r="Y35" i="22" s="1"/>
  <c r="K537" i="3"/>
  <c r="L409" i="3" l="1"/>
  <c r="M409" i="3"/>
  <c r="N409" i="3"/>
  <c r="O409" i="3"/>
  <c r="P409" i="3"/>
  <c r="K170" i="3" l="1"/>
  <c r="K175" i="3" l="1"/>
  <c r="K166" i="3"/>
  <c r="AM52" i="3" l="1"/>
  <c r="AN52" i="3"/>
  <c r="AO52" i="3"/>
  <c r="AP52" i="3"/>
  <c r="AM56" i="3"/>
  <c r="AN56" i="3"/>
  <c r="AO56" i="3"/>
  <c r="AP56" i="3"/>
  <c r="AM125" i="3"/>
  <c r="AN125" i="3"/>
  <c r="AO125" i="3"/>
  <c r="AP125" i="3"/>
  <c r="AQ125" i="3"/>
  <c r="AR125" i="3"/>
  <c r="AS125" i="3"/>
  <c r="AT125" i="3"/>
  <c r="AM126" i="3"/>
  <c r="AN126" i="3"/>
  <c r="AO126" i="3"/>
  <c r="AP126" i="3"/>
  <c r="AQ126" i="3"/>
  <c r="AR126" i="3"/>
  <c r="AS126" i="3"/>
  <c r="AT126" i="3"/>
  <c r="AM127" i="3"/>
  <c r="AN127" i="3"/>
  <c r="AO127" i="3"/>
  <c r="AP127" i="3"/>
  <c r="AQ127" i="3"/>
  <c r="AR127" i="3"/>
  <c r="AS127" i="3"/>
  <c r="AT127" i="3"/>
  <c r="AM128" i="3"/>
  <c r="AN128" i="3"/>
  <c r="AO128" i="3"/>
  <c r="AP128" i="3"/>
  <c r="AQ128" i="3"/>
  <c r="AR128" i="3"/>
  <c r="AS128" i="3"/>
  <c r="AT128" i="3"/>
  <c r="AM129" i="3"/>
  <c r="AN129" i="3"/>
  <c r="AO129" i="3"/>
  <c r="AP129" i="3"/>
  <c r="AQ129" i="3"/>
  <c r="AR129" i="3"/>
  <c r="AS129" i="3"/>
  <c r="AT129" i="3"/>
  <c r="AM130" i="3"/>
  <c r="AN130" i="3"/>
  <c r="AO130" i="3"/>
  <c r="AP130" i="3"/>
  <c r="AQ130" i="3"/>
  <c r="AR130" i="3"/>
  <c r="AS130" i="3"/>
  <c r="AT130" i="3"/>
  <c r="AM131" i="3"/>
  <c r="AN131" i="3"/>
  <c r="AO131" i="3"/>
  <c r="AP131" i="3"/>
  <c r="AQ131" i="3"/>
  <c r="AR131" i="3"/>
  <c r="AS131" i="3"/>
  <c r="AT131" i="3"/>
  <c r="AM132" i="3"/>
  <c r="AN132" i="3"/>
  <c r="AO132" i="3"/>
  <c r="AP132" i="3"/>
  <c r="AQ132" i="3"/>
  <c r="AR132" i="3"/>
  <c r="AS132" i="3"/>
  <c r="AT132" i="3"/>
  <c r="AM133" i="3"/>
  <c r="AN133" i="3"/>
  <c r="AO133" i="3"/>
  <c r="AP133" i="3"/>
  <c r="AQ133" i="3"/>
  <c r="AR133" i="3"/>
  <c r="AS133" i="3"/>
  <c r="AT133" i="3"/>
  <c r="AM134" i="3"/>
  <c r="AN134" i="3"/>
  <c r="AO134" i="3"/>
  <c r="AP134" i="3"/>
  <c r="AQ134" i="3"/>
  <c r="AR134" i="3"/>
  <c r="AS134" i="3"/>
  <c r="AT134" i="3"/>
  <c r="AM135" i="3"/>
  <c r="AN135" i="3"/>
  <c r="AO135" i="3"/>
  <c r="AP135" i="3"/>
  <c r="AQ135" i="3"/>
  <c r="AR135" i="3"/>
  <c r="AS135" i="3"/>
  <c r="AT135" i="3"/>
  <c r="AM136" i="3"/>
  <c r="AN136" i="3"/>
  <c r="AO136" i="3"/>
  <c r="AP136" i="3"/>
  <c r="AQ136" i="3"/>
  <c r="AR136" i="3"/>
  <c r="AS136" i="3"/>
  <c r="AT136" i="3"/>
  <c r="AM137" i="3"/>
  <c r="AN137" i="3"/>
  <c r="AO137" i="3"/>
  <c r="AP137" i="3"/>
  <c r="AQ137" i="3"/>
  <c r="AR137" i="3"/>
  <c r="AS137" i="3"/>
  <c r="AT137" i="3"/>
  <c r="AM140" i="3"/>
  <c r="AN140" i="3"/>
  <c r="AO140" i="3"/>
  <c r="AP140" i="3"/>
  <c r="AQ140" i="3"/>
  <c r="AR140" i="3"/>
  <c r="AS140" i="3"/>
  <c r="AT140" i="3"/>
  <c r="AM141" i="3"/>
  <c r="AN141" i="3"/>
  <c r="AO141" i="3"/>
  <c r="AP141" i="3"/>
  <c r="AQ141" i="3"/>
  <c r="AR141" i="3"/>
  <c r="AS141" i="3"/>
  <c r="AT141" i="3"/>
  <c r="AM144" i="3"/>
  <c r="AN144" i="3"/>
  <c r="AO144" i="3"/>
  <c r="AP144" i="3"/>
  <c r="AQ144" i="3"/>
  <c r="AR144" i="3"/>
  <c r="AS144" i="3"/>
  <c r="AT144" i="3"/>
  <c r="AM145" i="3"/>
  <c r="AN145" i="3"/>
  <c r="AO145" i="3"/>
  <c r="AP145" i="3"/>
  <c r="AQ145" i="3"/>
  <c r="AR145" i="3"/>
  <c r="AS145" i="3"/>
  <c r="AT145" i="3"/>
  <c r="AM148" i="3"/>
  <c r="AN148" i="3"/>
  <c r="AO148" i="3"/>
  <c r="AP148" i="3"/>
  <c r="AQ148" i="3"/>
  <c r="AR148" i="3"/>
  <c r="AS148" i="3"/>
  <c r="AT148" i="3"/>
  <c r="AM149" i="3"/>
  <c r="AN149" i="3"/>
  <c r="AO149" i="3"/>
  <c r="AP149" i="3"/>
  <c r="AQ149" i="3"/>
  <c r="AR149" i="3"/>
  <c r="AS149" i="3"/>
  <c r="AT149" i="3"/>
  <c r="AM152" i="3"/>
  <c r="AN152" i="3"/>
  <c r="AO152" i="3"/>
  <c r="AP152" i="3"/>
  <c r="AQ152" i="3"/>
  <c r="AR152" i="3"/>
  <c r="AS152" i="3"/>
  <c r="AT152" i="3"/>
  <c r="AM153" i="3"/>
  <c r="AN153" i="3"/>
  <c r="AO153" i="3"/>
  <c r="AP153" i="3"/>
  <c r="AQ153" i="3"/>
  <c r="AR153" i="3"/>
  <c r="AS153" i="3"/>
  <c r="AT153" i="3"/>
  <c r="AM156" i="3"/>
  <c r="AN156" i="3"/>
  <c r="AO156" i="3"/>
  <c r="AP156" i="3"/>
  <c r="AQ156" i="3"/>
  <c r="AR156" i="3"/>
  <c r="AS156" i="3"/>
  <c r="AT156" i="3"/>
  <c r="AM158" i="3"/>
  <c r="AN158" i="3"/>
  <c r="AO158" i="3"/>
  <c r="AP158" i="3"/>
  <c r="AQ158" i="3"/>
  <c r="AR158" i="3"/>
  <c r="AS158" i="3"/>
  <c r="AT158" i="3"/>
  <c r="AM160" i="3"/>
  <c r="AN160" i="3"/>
  <c r="AO160" i="3"/>
  <c r="AP160" i="3"/>
  <c r="AQ160" i="3"/>
  <c r="AR160" i="3"/>
  <c r="AS160" i="3"/>
  <c r="AT160" i="3"/>
  <c r="AM162" i="3"/>
  <c r="AN162" i="3"/>
  <c r="AO162" i="3"/>
  <c r="AP162" i="3"/>
  <c r="AQ162" i="3"/>
  <c r="AR162" i="3"/>
  <c r="AS162" i="3"/>
  <c r="AT162" i="3"/>
  <c r="AM166" i="3"/>
  <c r="AN166" i="3"/>
  <c r="AO166" i="3"/>
  <c r="AP166" i="3"/>
  <c r="AQ166" i="3"/>
  <c r="AR166" i="3"/>
  <c r="AS166" i="3"/>
  <c r="AT166" i="3"/>
  <c r="AM168" i="3"/>
  <c r="AN168" i="3"/>
  <c r="AO168" i="3"/>
  <c r="AP168" i="3"/>
  <c r="AQ168" i="3"/>
  <c r="AR168" i="3"/>
  <c r="AS168" i="3"/>
  <c r="AT168" i="3"/>
  <c r="AP169" i="3"/>
  <c r="AM170" i="3"/>
  <c r="AN170" i="3"/>
  <c r="AO170" i="3"/>
  <c r="AP170" i="3"/>
  <c r="AQ170" i="3"/>
  <c r="AR170" i="3"/>
  <c r="AS170" i="3"/>
  <c r="AT170" i="3"/>
  <c r="AM172" i="3"/>
  <c r="AN172" i="3"/>
  <c r="AO172" i="3"/>
  <c r="AP172" i="3"/>
  <c r="AQ172" i="3"/>
  <c r="AR172" i="3"/>
  <c r="AS172" i="3"/>
  <c r="AT172" i="3"/>
  <c r="AP173" i="3"/>
  <c r="AM174" i="3"/>
  <c r="AN174" i="3"/>
  <c r="AO174" i="3"/>
  <c r="AP174" i="3"/>
  <c r="AQ174" i="3"/>
  <c r="AR174" i="3"/>
  <c r="AS174" i="3"/>
  <c r="AT174" i="3"/>
  <c r="AM176" i="3"/>
  <c r="AN176" i="3"/>
  <c r="AO176" i="3"/>
  <c r="AP176" i="3"/>
  <c r="AQ176" i="3"/>
  <c r="AR176" i="3"/>
  <c r="AS176" i="3"/>
  <c r="AT176" i="3"/>
  <c r="AM177" i="3"/>
  <c r="AN177" i="3"/>
  <c r="AO177" i="3"/>
  <c r="AP177" i="3"/>
  <c r="AQ177" i="3"/>
  <c r="AR177" i="3"/>
  <c r="AS177" i="3"/>
  <c r="AT177" i="3"/>
  <c r="AM178" i="3"/>
  <c r="AN178" i="3"/>
  <c r="AO178" i="3"/>
  <c r="AP178" i="3"/>
  <c r="AQ178" i="3"/>
  <c r="AR178" i="3"/>
  <c r="AS178" i="3"/>
  <c r="AT178" i="3"/>
  <c r="AM179" i="3"/>
  <c r="AN179" i="3"/>
  <c r="AO179" i="3"/>
  <c r="AP179" i="3"/>
  <c r="AQ179" i="3"/>
  <c r="AR179" i="3"/>
  <c r="AS179" i="3"/>
  <c r="AT179" i="3"/>
  <c r="AM180" i="3"/>
  <c r="AN180" i="3"/>
  <c r="AO180" i="3"/>
  <c r="AP180" i="3"/>
  <c r="AQ180" i="3"/>
  <c r="AR180" i="3"/>
  <c r="AS180" i="3"/>
  <c r="AT180" i="3"/>
  <c r="AM181" i="3"/>
  <c r="AN181" i="3"/>
  <c r="AO181" i="3"/>
  <c r="AP181" i="3"/>
  <c r="AQ181" i="3"/>
  <c r="AR181" i="3"/>
  <c r="AS181" i="3"/>
  <c r="AT181" i="3"/>
  <c r="AM184" i="3"/>
  <c r="AN184" i="3"/>
  <c r="AO184" i="3"/>
  <c r="AP184" i="3"/>
  <c r="AQ184" i="3"/>
  <c r="AR184" i="3"/>
  <c r="AS184" i="3"/>
  <c r="AT184" i="3"/>
  <c r="AM185" i="3"/>
  <c r="AN185" i="3"/>
  <c r="AO185" i="3"/>
  <c r="AP185" i="3"/>
  <c r="AQ185" i="3"/>
  <c r="AR185" i="3"/>
  <c r="AS185" i="3"/>
  <c r="AT185" i="3"/>
  <c r="AM186" i="3"/>
  <c r="AN186" i="3"/>
  <c r="AO186" i="3"/>
  <c r="AP186" i="3"/>
  <c r="AQ186" i="3"/>
  <c r="AR186" i="3"/>
  <c r="AS186" i="3"/>
  <c r="AT186" i="3"/>
  <c r="AM187" i="3"/>
  <c r="AN187" i="3"/>
  <c r="AO187" i="3"/>
  <c r="AP187" i="3"/>
  <c r="AQ187" i="3"/>
  <c r="AR187" i="3"/>
  <c r="AS187" i="3"/>
  <c r="AT187" i="3"/>
  <c r="AM188" i="3"/>
  <c r="AN188" i="3"/>
  <c r="AO188" i="3"/>
  <c r="AP188" i="3"/>
  <c r="AQ188" i="3"/>
  <c r="AR188" i="3"/>
  <c r="AS188" i="3"/>
  <c r="AT188" i="3"/>
  <c r="AM189" i="3"/>
  <c r="AN189" i="3"/>
  <c r="AO189" i="3"/>
  <c r="AP189" i="3"/>
  <c r="AQ189" i="3"/>
  <c r="AR189" i="3"/>
  <c r="AS189" i="3"/>
  <c r="AT189" i="3"/>
  <c r="AM190" i="3"/>
  <c r="AN190" i="3"/>
  <c r="AO190" i="3"/>
  <c r="AP190" i="3"/>
  <c r="AQ190" i="3"/>
  <c r="AR190" i="3"/>
  <c r="AS190" i="3"/>
  <c r="AT190" i="3"/>
  <c r="AM191" i="3"/>
  <c r="AN191" i="3"/>
  <c r="AO191" i="3"/>
  <c r="AP191" i="3"/>
  <c r="AQ191" i="3"/>
  <c r="AR191" i="3"/>
  <c r="AS191" i="3"/>
  <c r="AT191" i="3"/>
  <c r="AM201" i="3"/>
  <c r="AN201" i="3"/>
  <c r="AO201" i="3"/>
  <c r="AP201" i="3"/>
  <c r="AQ201" i="3"/>
  <c r="AR201" i="3"/>
  <c r="AS201" i="3"/>
  <c r="AT201" i="3"/>
  <c r="AM203" i="3"/>
  <c r="AN203" i="3"/>
  <c r="AO203" i="3"/>
  <c r="AP203" i="3"/>
  <c r="AQ203" i="3"/>
  <c r="AR203" i="3"/>
  <c r="AS203" i="3"/>
  <c r="AT203" i="3"/>
  <c r="AM204" i="3"/>
  <c r="AN204" i="3"/>
  <c r="AO204" i="3"/>
  <c r="AP204" i="3"/>
  <c r="AQ204" i="3"/>
  <c r="AR204" i="3"/>
  <c r="AS204" i="3"/>
  <c r="AT204" i="3"/>
  <c r="AM206" i="3"/>
  <c r="AN206" i="3"/>
  <c r="AO206" i="3"/>
  <c r="AP206" i="3"/>
  <c r="AQ206" i="3"/>
  <c r="AR206" i="3"/>
  <c r="AS206" i="3"/>
  <c r="AT206" i="3"/>
  <c r="AM208" i="3"/>
  <c r="AN208" i="3"/>
  <c r="AO208" i="3"/>
  <c r="AP208" i="3"/>
  <c r="AQ208" i="3"/>
  <c r="AR208" i="3"/>
  <c r="AS208" i="3"/>
  <c r="AT208" i="3"/>
  <c r="AM209" i="3"/>
  <c r="AN209" i="3"/>
  <c r="AO209" i="3"/>
  <c r="AP209" i="3"/>
  <c r="AQ209" i="3"/>
  <c r="AR209" i="3"/>
  <c r="AS209" i="3"/>
  <c r="AT209" i="3"/>
  <c r="AM210" i="3"/>
  <c r="AN210" i="3"/>
  <c r="AO210" i="3"/>
  <c r="AP210" i="3"/>
  <c r="AQ210" i="3"/>
  <c r="AR210" i="3"/>
  <c r="AS210" i="3"/>
  <c r="AT210" i="3"/>
  <c r="AM218" i="3"/>
  <c r="AN218" i="3"/>
  <c r="AO218" i="3"/>
  <c r="AP218" i="3"/>
  <c r="AQ218" i="3"/>
  <c r="AR218" i="3"/>
  <c r="AS218" i="3"/>
  <c r="AT218" i="3"/>
  <c r="AM220" i="3"/>
  <c r="AN220" i="3"/>
  <c r="AO220" i="3"/>
  <c r="AP220" i="3"/>
  <c r="AQ220" i="3"/>
  <c r="AR220" i="3"/>
  <c r="AS220" i="3"/>
  <c r="AT220" i="3"/>
  <c r="AM221" i="3"/>
  <c r="AN221" i="3"/>
  <c r="AO221" i="3"/>
  <c r="AP221" i="3"/>
  <c r="AQ221" i="3"/>
  <c r="AR221" i="3"/>
  <c r="AS221" i="3"/>
  <c r="AT221" i="3"/>
  <c r="AM223" i="3"/>
  <c r="AN223" i="3"/>
  <c r="AO223" i="3"/>
  <c r="AP223" i="3"/>
  <c r="AQ223" i="3"/>
  <c r="AR223" i="3"/>
  <c r="AS223" i="3"/>
  <c r="AT223" i="3"/>
  <c r="AM225" i="3"/>
  <c r="AN225" i="3"/>
  <c r="AO225" i="3"/>
  <c r="AP225" i="3"/>
  <c r="AQ225" i="3"/>
  <c r="AR225" i="3"/>
  <c r="AS225" i="3"/>
  <c r="AT225" i="3"/>
  <c r="AM226" i="3"/>
  <c r="AN226" i="3"/>
  <c r="AO226" i="3"/>
  <c r="AP226" i="3"/>
  <c r="AQ226" i="3"/>
  <c r="AR226" i="3"/>
  <c r="AS226" i="3"/>
  <c r="AT226" i="3"/>
  <c r="AM227" i="3"/>
  <c r="AN227" i="3"/>
  <c r="AO227" i="3"/>
  <c r="AP227" i="3"/>
  <c r="AQ227" i="3"/>
  <c r="AR227" i="3"/>
  <c r="AS227" i="3"/>
  <c r="AT227" i="3"/>
  <c r="AM232" i="3"/>
  <c r="AN232" i="3"/>
  <c r="AO232" i="3"/>
  <c r="AP232" i="3"/>
  <c r="AQ232" i="3"/>
  <c r="AR232" i="3"/>
  <c r="AS232" i="3"/>
  <c r="AT232" i="3"/>
  <c r="AM233" i="3"/>
  <c r="AN233" i="3"/>
  <c r="AO233" i="3"/>
  <c r="AP233" i="3"/>
  <c r="AQ233" i="3"/>
  <c r="AR233" i="3"/>
  <c r="AS233" i="3"/>
  <c r="AT233" i="3"/>
  <c r="AM234" i="3"/>
  <c r="AN234" i="3"/>
  <c r="AO234" i="3"/>
  <c r="AP234" i="3"/>
  <c r="AQ234" i="3"/>
  <c r="AR234" i="3"/>
  <c r="AS234" i="3"/>
  <c r="AT234" i="3"/>
  <c r="AM235" i="3"/>
  <c r="AN235" i="3"/>
  <c r="AO235" i="3"/>
  <c r="AP235" i="3"/>
  <c r="AQ235" i="3"/>
  <c r="AR235" i="3"/>
  <c r="AS235" i="3"/>
  <c r="AT235" i="3"/>
  <c r="AM236" i="3"/>
  <c r="AN236" i="3"/>
  <c r="AO236" i="3"/>
  <c r="AP236" i="3"/>
  <c r="AQ236" i="3"/>
  <c r="AR236" i="3"/>
  <c r="AS236" i="3"/>
  <c r="AT236" i="3"/>
  <c r="AM237" i="3"/>
  <c r="AN237" i="3"/>
  <c r="AO237" i="3"/>
  <c r="AP237" i="3"/>
  <c r="AQ237" i="3"/>
  <c r="AR237" i="3"/>
  <c r="AS237" i="3"/>
  <c r="AT237" i="3"/>
  <c r="AM238" i="3"/>
  <c r="AN238" i="3"/>
  <c r="AO238" i="3"/>
  <c r="AP238" i="3"/>
  <c r="AQ238" i="3"/>
  <c r="AR238" i="3"/>
  <c r="AS238" i="3"/>
  <c r="AT238" i="3"/>
  <c r="AM239" i="3"/>
  <c r="AN239" i="3"/>
  <c r="AO239" i="3"/>
  <c r="AP239" i="3"/>
  <c r="AQ239" i="3"/>
  <c r="AR239" i="3"/>
  <c r="AS239" i="3"/>
  <c r="AT239" i="3"/>
  <c r="AM242" i="3"/>
  <c r="AN242" i="3"/>
  <c r="AO242" i="3"/>
  <c r="AP242" i="3"/>
  <c r="AQ242" i="3"/>
  <c r="AR242" i="3"/>
  <c r="AS242" i="3"/>
  <c r="AT242" i="3"/>
  <c r="AM243" i="3"/>
  <c r="AN243" i="3"/>
  <c r="AO243" i="3"/>
  <c r="AP243" i="3"/>
  <c r="AQ243" i="3"/>
  <c r="AR243" i="3"/>
  <c r="AS243" i="3"/>
  <c r="AT243" i="3"/>
  <c r="AM244" i="3"/>
  <c r="AN244" i="3"/>
  <c r="AO244" i="3"/>
  <c r="AP244" i="3"/>
  <c r="AQ244" i="3"/>
  <c r="AR244" i="3"/>
  <c r="AS244" i="3"/>
  <c r="AT244" i="3"/>
  <c r="AM245" i="3"/>
  <c r="AN245" i="3"/>
  <c r="AO245" i="3"/>
  <c r="AP245" i="3"/>
  <c r="AQ245" i="3"/>
  <c r="AR245" i="3"/>
  <c r="AS245" i="3"/>
  <c r="AT245" i="3"/>
  <c r="AM246" i="3"/>
  <c r="AN246" i="3"/>
  <c r="AO246" i="3"/>
  <c r="AP246" i="3"/>
  <c r="AQ246" i="3"/>
  <c r="AR246" i="3"/>
  <c r="AS246" i="3"/>
  <c r="AT246" i="3"/>
  <c r="AM247" i="3"/>
  <c r="AN247" i="3"/>
  <c r="AO247" i="3"/>
  <c r="AP247" i="3"/>
  <c r="AQ247" i="3"/>
  <c r="AR247" i="3"/>
  <c r="AS247" i="3"/>
  <c r="AT247" i="3"/>
  <c r="AM248" i="3"/>
  <c r="AN248" i="3"/>
  <c r="AO248" i="3"/>
  <c r="AP248" i="3"/>
  <c r="AQ248" i="3"/>
  <c r="AR248" i="3"/>
  <c r="AS248" i="3"/>
  <c r="AT248" i="3"/>
  <c r="AM249" i="3"/>
  <c r="AN249" i="3"/>
  <c r="AO249" i="3"/>
  <c r="AP249" i="3"/>
  <c r="AQ249" i="3"/>
  <c r="AR249" i="3"/>
  <c r="AS249" i="3"/>
  <c r="AT249" i="3"/>
  <c r="AM250" i="3"/>
  <c r="AN250" i="3"/>
  <c r="AO250" i="3"/>
  <c r="AP250" i="3"/>
  <c r="AQ250" i="3"/>
  <c r="AR250" i="3"/>
  <c r="AS250" i="3"/>
  <c r="AT250" i="3"/>
  <c r="AM251" i="3"/>
  <c r="AN251" i="3"/>
  <c r="AO251" i="3"/>
  <c r="AP251" i="3"/>
  <c r="AQ251" i="3"/>
  <c r="AR251" i="3"/>
  <c r="AS251" i="3"/>
  <c r="AT251" i="3"/>
  <c r="AM252" i="3"/>
  <c r="AN252" i="3"/>
  <c r="AO252" i="3"/>
  <c r="AP252" i="3"/>
  <c r="AQ252" i="3"/>
  <c r="AR252" i="3"/>
  <c r="AS252" i="3"/>
  <c r="AT252" i="3"/>
  <c r="AM253" i="3"/>
  <c r="AN253" i="3"/>
  <c r="AO253" i="3"/>
  <c r="AP253" i="3"/>
  <c r="AQ253" i="3"/>
  <c r="AR253" i="3"/>
  <c r="AS253" i="3"/>
  <c r="AT253" i="3"/>
  <c r="AM254" i="3"/>
  <c r="AN254" i="3"/>
  <c r="AO254" i="3"/>
  <c r="AP254" i="3"/>
  <c r="AQ254" i="3"/>
  <c r="AR254" i="3"/>
  <c r="AS254" i="3"/>
  <c r="AT254" i="3"/>
  <c r="AM257" i="3"/>
  <c r="AN257" i="3"/>
  <c r="AO257" i="3"/>
  <c r="AP257" i="3"/>
  <c r="AQ257" i="3"/>
  <c r="AR257" i="3"/>
  <c r="AS257" i="3"/>
  <c r="AT257" i="3"/>
  <c r="AM258" i="3"/>
  <c r="AN258" i="3"/>
  <c r="AO258" i="3"/>
  <c r="AP258" i="3"/>
  <c r="AQ258" i="3"/>
  <c r="AR258" i="3"/>
  <c r="AS258" i="3"/>
  <c r="AT258" i="3"/>
  <c r="AM261" i="3"/>
  <c r="AN261" i="3"/>
  <c r="AO261" i="3"/>
  <c r="AP261" i="3"/>
  <c r="AQ261" i="3"/>
  <c r="AR261" i="3"/>
  <c r="AS261" i="3"/>
  <c r="AT261" i="3"/>
  <c r="AM262" i="3"/>
  <c r="AN262" i="3"/>
  <c r="AO262" i="3"/>
  <c r="AP262" i="3"/>
  <c r="AQ262" i="3"/>
  <c r="AR262" i="3"/>
  <c r="AS262" i="3"/>
  <c r="AT262" i="3"/>
  <c r="AM265" i="3"/>
  <c r="AN265" i="3"/>
  <c r="AO265" i="3"/>
  <c r="AP265" i="3"/>
  <c r="AQ265" i="3"/>
  <c r="AR265" i="3"/>
  <c r="AS265" i="3"/>
  <c r="AT265" i="3"/>
  <c r="AM266" i="3"/>
  <c r="AN266" i="3"/>
  <c r="AO266" i="3"/>
  <c r="AP266" i="3"/>
  <c r="AQ266" i="3"/>
  <c r="AR266" i="3"/>
  <c r="AS266" i="3"/>
  <c r="AT266" i="3"/>
  <c r="AM269" i="3"/>
  <c r="AN269" i="3"/>
  <c r="AO269" i="3"/>
  <c r="AP269" i="3"/>
  <c r="AQ269" i="3"/>
  <c r="AR269" i="3"/>
  <c r="AS269" i="3"/>
  <c r="AT269" i="3"/>
  <c r="AM270" i="3"/>
  <c r="AN270" i="3"/>
  <c r="AO270" i="3"/>
  <c r="AP270" i="3"/>
  <c r="AQ270" i="3"/>
  <c r="AR270" i="3"/>
  <c r="AS270" i="3"/>
  <c r="AT270" i="3"/>
  <c r="AM273" i="3"/>
  <c r="AN273" i="3"/>
  <c r="AO273" i="3"/>
  <c r="AP273" i="3"/>
  <c r="AQ273" i="3"/>
  <c r="AR273" i="3"/>
  <c r="AS273" i="3"/>
  <c r="AT273" i="3"/>
  <c r="AM275" i="3"/>
  <c r="AN275" i="3"/>
  <c r="AO275" i="3"/>
  <c r="AP275" i="3"/>
  <c r="AQ275" i="3"/>
  <c r="AR275" i="3"/>
  <c r="AS275" i="3"/>
  <c r="AT275" i="3"/>
  <c r="AM277" i="3"/>
  <c r="AN277" i="3"/>
  <c r="AO277" i="3"/>
  <c r="AP277" i="3"/>
  <c r="AQ277" i="3"/>
  <c r="AR277" i="3"/>
  <c r="AS277" i="3"/>
  <c r="AT277" i="3"/>
  <c r="AM279" i="3"/>
  <c r="AN279" i="3"/>
  <c r="AO279" i="3"/>
  <c r="AP279" i="3"/>
  <c r="AQ279" i="3"/>
  <c r="AR279" i="3"/>
  <c r="AS279" i="3"/>
  <c r="AT279" i="3"/>
  <c r="AM283" i="3"/>
  <c r="AN283" i="3"/>
  <c r="AO283" i="3"/>
  <c r="AP283" i="3"/>
  <c r="AQ283" i="3"/>
  <c r="AR283" i="3"/>
  <c r="AS283" i="3"/>
  <c r="AT283" i="3"/>
  <c r="AM285" i="3"/>
  <c r="AN285" i="3"/>
  <c r="AO285" i="3"/>
  <c r="AP285" i="3"/>
  <c r="AQ285" i="3"/>
  <c r="AR285" i="3"/>
  <c r="AS285" i="3"/>
  <c r="AT285" i="3"/>
  <c r="AM286" i="3"/>
  <c r="AN286" i="3"/>
  <c r="AO286" i="3"/>
  <c r="AP286" i="3"/>
  <c r="AM287" i="3"/>
  <c r="AN287" i="3"/>
  <c r="AO287" i="3"/>
  <c r="AP287" i="3"/>
  <c r="AQ287" i="3"/>
  <c r="AR287" i="3"/>
  <c r="AS287" i="3"/>
  <c r="AT287" i="3"/>
  <c r="AM289" i="3"/>
  <c r="AN289" i="3"/>
  <c r="AO289" i="3"/>
  <c r="AP289" i="3"/>
  <c r="AQ289" i="3"/>
  <c r="AR289" i="3"/>
  <c r="AS289" i="3"/>
  <c r="AT289" i="3"/>
  <c r="AM290" i="3"/>
  <c r="AN290" i="3"/>
  <c r="AO290" i="3"/>
  <c r="AP290" i="3"/>
  <c r="AM291" i="3"/>
  <c r="AN291" i="3"/>
  <c r="AO291" i="3"/>
  <c r="AP291" i="3"/>
  <c r="AQ291" i="3"/>
  <c r="AR291" i="3"/>
  <c r="AS291" i="3"/>
  <c r="AT291" i="3"/>
  <c r="AM293" i="3"/>
  <c r="AN293" i="3"/>
  <c r="AO293" i="3"/>
  <c r="AP293" i="3"/>
  <c r="AQ293" i="3"/>
  <c r="AR293" i="3"/>
  <c r="AS293" i="3"/>
  <c r="AT293" i="3"/>
  <c r="AM294" i="3"/>
  <c r="AN294" i="3"/>
  <c r="AO294" i="3"/>
  <c r="AP294" i="3"/>
  <c r="AQ294" i="3"/>
  <c r="AR294" i="3"/>
  <c r="AS294" i="3"/>
  <c r="AT294" i="3"/>
  <c r="AM295" i="3"/>
  <c r="AN295" i="3"/>
  <c r="AO295" i="3"/>
  <c r="AP295" i="3"/>
  <c r="AQ295" i="3"/>
  <c r="AR295" i="3"/>
  <c r="AS295" i="3"/>
  <c r="AT295" i="3"/>
  <c r="AM296" i="3"/>
  <c r="AN296" i="3"/>
  <c r="AO296" i="3"/>
  <c r="AP296" i="3"/>
  <c r="AQ296" i="3"/>
  <c r="AR296" i="3"/>
  <c r="AS296" i="3"/>
  <c r="AT296" i="3"/>
  <c r="AM297" i="3"/>
  <c r="AN297" i="3"/>
  <c r="AO297" i="3"/>
  <c r="AP297" i="3"/>
  <c r="AQ297" i="3"/>
  <c r="AR297" i="3"/>
  <c r="AS297" i="3"/>
  <c r="AT297" i="3"/>
  <c r="AM298" i="3"/>
  <c r="AN298" i="3"/>
  <c r="AO298" i="3"/>
  <c r="AP298" i="3"/>
  <c r="AQ298" i="3"/>
  <c r="AR298" i="3"/>
  <c r="AS298" i="3"/>
  <c r="AT298" i="3"/>
  <c r="AM301" i="3"/>
  <c r="AN301" i="3"/>
  <c r="AO301" i="3"/>
  <c r="AP301" i="3"/>
  <c r="AQ301" i="3"/>
  <c r="AR301" i="3"/>
  <c r="AS301" i="3"/>
  <c r="AT301" i="3"/>
  <c r="AM302" i="3"/>
  <c r="AN302" i="3"/>
  <c r="AO302" i="3"/>
  <c r="AP302" i="3"/>
  <c r="AQ302" i="3"/>
  <c r="AR302" i="3"/>
  <c r="AS302" i="3"/>
  <c r="AT302" i="3"/>
  <c r="AM303" i="3"/>
  <c r="AN303" i="3"/>
  <c r="AO303" i="3"/>
  <c r="AP303" i="3"/>
  <c r="AQ303" i="3"/>
  <c r="AR303" i="3"/>
  <c r="AS303" i="3"/>
  <c r="AT303" i="3"/>
  <c r="AM304" i="3"/>
  <c r="AN304" i="3"/>
  <c r="AO304" i="3"/>
  <c r="AP304" i="3"/>
  <c r="AQ304" i="3"/>
  <c r="AR304" i="3"/>
  <c r="AS304" i="3"/>
  <c r="AT304" i="3"/>
  <c r="AM305" i="3"/>
  <c r="AN305" i="3"/>
  <c r="AO305" i="3"/>
  <c r="AP305" i="3"/>
  <c r="AQ305" i="3"/>
  <c r="AR305" i="3"/>
  <c r="AS305" i="3"/>
  <c r="AT305" i="3"/>
  <c r="AM306" i="3"/>
  <c r="AN306" i="3"/>
  <c r="AO306" i="3"/>
  <c r="AP306" i="3"/>
  <c r="AQ306" i="3"/>
  <c r="AR306" i="3"/>
  <c r="AS306" i="3"/>
  <c r="AT306" i="3"/>
  <c r="AM307" i="3"/>
  <c r="AN307" i="3"/>
  <c r="AO307" i="3"/>
  <c r="AP307" i="3"/>
  <c r="AQ307" i="3"/>
  <c r="AR307" i="3"/>
  <c r="AS307" i="3"/>
  <c r="AT307" i="3"/>
  <c r="AM308" i="3"/>
  <c r="AN308" i="3"/>
  <c r="AO308" i="3"/>
  <c r="AP308" i="3"/>
  <c r="AQ308" i="3"/>
  <c r="AR308" i="3"/>
  <c r="AS308" i="3"/>
  <c r="AT308" i="3"/>
  <c r="AM318" i="3"/>
  <c r="AN318" i="3"/>
  <c r="AO318" i="3"/>
  <c r="AP318" i="3"/>
  <c r="AQ318" i="3"/>
  <c r="AR318" i="3"/>
  <c r="AS318" i="3"/>
  <c r="AT318" i="3"/>
  <c r="AM320" i="3"/>
  <c r="AN320" i="3"/>
  <c r="AO320" i="3"/>
  <c r="AP320" i="3"/>
  <c r="AQ320" i="3"/>
  <c r="AR320" i="3"/>
  <c r="AS320" i="3"/>
  <c r="AT320" i="3"/>
  <c r="AM321" i="3"/>
  <c r="AN321" i="3"/>
  <c r="AO321" i="3"/>
  <c r="AP321" i="3"/>
  <c r="AQ321" i="3"/>
  <c r="AR321" i="3"/>
  <c r="AS321" i="3"/>
  <c r="AT321" i="3"/>
  <c r="AM323" i="3"/>
  <c r="AN323" i="3"/>
  <c r="AO323" i="3"/>
  <c r="AP323" i="3"/>
  <c r="AQ323" i="3"/>
  <c r="AR323" i="3"/>
  <c r="AS323" i="3"/>
  <c r="AT323" i="3"/>
  <c r="AM325" i="3"/>
  <c r="AN325" i="3"/>
  <c r="AO325" i="3"/>
  <c r="AP325" i="3"/>
  <c r="AQ325" i="3"/>
  <c r="AR325" i="3"/>
  <c r="AS325" i="3"/>
  <c r="AT325" i="3"/>
  <c r="AM326" i="3"/>
  <c r="AN326" i="3"/>
  <c r="AO326" i="3"/>
  <c r="AP326" i="3"/>
  <c r="AQ326" i="3"/>
  <c r="AR326" i="3"/>
  <c r="AS326" i="3"/>
  <c r="AT326" i="3"/>
  <c r="AM327" i="3"/>
  <c r="AN327" i="3"/>
  <c r="AO327" i="3"/>
  <c r="AP327" i="3"/>
  <c r="AQ327" i="3"/>
  <c r="AR327" i="3"/>
  <c r="AS327" i="3"/>
  <c r="AT327" i="3"/>
  <c r="AQ333" i="3"/>
  <c r="AR333" i="3"/>
  <c r="AS333" i="3"/>
  <c r="AT333" i="3"/>
  <c r="AM335" i="3"/>
  <c r="AN335" i="3"/>
  <c r="AO335" i="3"/>
  <c r="AP335" i="3"/>
  <c r="AQ335" i="3"/>
  <c r="AR335" i="3"/>
  <c r="AS335" i="3"/>
  <c r="AT335" i="3"/>
  <c r="AM337" i="3"/>
  <c r="AN337" i="3"/>
  <c r="AO337" i="3"/>
  <c r="AP337" i="3"/>
  <c r="AQ337" i="3"/>
  <c r="AR337" i="3"/>
  <c r="AS337" i="3"/>
  <c r="AT337" i="3"/>
  <c r="AM338" i="3"/>
  <c r="AN338" i="3"/>
  <c r="AO338" i="3"/>
  <c r="AP338" i="3"/>
  <c r="AQ338" i="3"/>
  <c r="AR338" i="3"/>
  <c r="AS338" i="3"/>
  <c r="AT338" i="3"/>
  <c r="AM340" i="3"/>
  <c r="AN340" i="3"/>
  <c r="AO340" i="3"/>
  <c r="AP340" i="3"/>
  <c r="AQ340" i="3"/>
  <c r="AR340" i="3"/>
  <c r="AS340" i="3"/>
  <c r="AT340" i="3"/>
  <c r="AM342" i="3"/>
  <c r="AN342" i="3"/>
  <c r="AO342" i="3"/>
  <c r="AP342" i="3"/>
  <c r="AQ342" i="3"/>
  <c r="AR342" i="3"/>
  <c r="AS342" i="3"/>
  <c r="AT342" i="3"/>
  <c r="AM343" i="3"/>
  <c r="AN343" i="3"/>
  <c r="AO343" i="3"/>
  <c r="AP343" i="3"/>
  <c r="AQ343" i="3"/>
  <c r="AR343" i="3"/>
  <c r="AS343" i="3"/>
  <c r="AT343" i="3"/>
  <c r="AM344" i="3"/>
  <c r="AN344" i="3"/>
  <c r="AO344" i="3"/>
  <c r="AP344" i="3"/>
  <c r="AQ344" i="3"/>
  <c r="AR344" i="3"/>
  <c r="AS344" i="3"/>
  <c r="AT344" i="3"/>
  <c r="AM349" i="3"/>
  <c r="AN349" i="3"/>
  <c r="AO349" i="3"/>
  <c r="AP349" i="3"/>
  <c r="AQ349" i="3"/>
  <c r="AR349" i="3"/>
  <c r="AS349" i="3"/>
  <c r="AT349" i="3"/>
  <c r="AM350" i="3"/>
  <c r="AN350" i="3"/>
  <c r="AO350" i="3"/>
  <c r="AP350" i="3"/>
  <c r="AQ350" i="3"/>
  <c r="AR350" i="3"/>
  <c r="AS350" i="3"/>
  <c r="AT350" i="3"/>
  <c r="AM351" i="3"/>
  <c r="AN351" i="3"/>
  <c r="AO351" i="3"/>
  <c r="AP351" i="3"/>
  <c r="AQ351" i="3"/>
  <c r="AR351" i="3"/>
  <c r="AS351" i="3"/>
  <c r="AT351" i="3"/>
  <c r="AM352" i="3"/>
  <c r="AN352" i="3"/>
  <c r="AO352" i="3"/>
  <c r="AP352" i="3"/>
  <c r="AQ352" i="3"/>
  <c r="AR352" i="3"/>
  <c r="AS352" i="3"/>
  <c r="AT352" i="3"/>
  <c r="AM353" i="3"/>
  <c r="AN353" i="3"/>
  <c r="AO353" i="3"/>
  <c r="AP353" i="3"/>
  <c r="AQ353" i="3"/>
  <c r="AR353" i="3"/>
  <c r="AS353" i="3"/>
  <c r="AT353" i="3"/>
  <c r="AM354" i="3"/>
  <c r="AN354" i="3"/>
  <c r="AO354" i="3"/>
  <c r="AP354" i="3"/>
  <c r="AQ354" i="3"/>
  <c r="AR354" i="3"/>
  <c r="AS354" i="3"/>
  <c r="AT354" i="3"/>
  <c r="AM355" i="3"/>
  <c r="AN355" i="3"/>
  <c r="AO355" i="3"/>
  <c r="AP355" i="3"/>
  <c r="AQ355" i="3"/>
  <c r="AR355" i="3"/>
  <c r="AS355" i="3"/>
  <c r="AT355" i="3"/>
  <c r="AM356" i="3"/>
  <c r="AN356" i="3"/>
  <c r="AO356" i="3"/>
  <c r="AP356" i="3"/>
  <c r="AQ356" i="3"/>
  <c r="AR356" i="3"/>
  <c r="AS356" i="3"/>
  <c r="AT356" i="3"/>
  <c r="AM359" i="3"/>
  <c r="AN359" i="3"/>
  <c r="AO359" i="3"/>
  <c r="AP359" i="3"/>
  <c r="AQ359" i="3"/>
  <c r="AR359" i="3"/>
  <c r="AS359" i="3"/>
  <c r="AT359" i="3"/>
  <c r="AM360" i="3"/>
  <c r="AN360" i="3"/>
  <c r="AO360" i="3"/>
  <c r="AP360" i="3"/>
  <c r="AQ360" i="3"/>
  <c r="AR360" i="3"/>
  <c r="AS360" i="3"/>
  <c r="AT360" i="3"/>
  <c r="AM361" i="3"/>
  <c r="AN361" i="3"/>
  <c r="AO361" i="3"/>
  <c r="AP361" i="3"/>
  <c r="AQ361" i="3"/>
  <c r="AR361" i="3"/>
  <c r="AS361" i="3"/>
  <c r="AT361" i="3"/>
  <c r="AM362" i="3"/>
  <c r="AN362" i="3"/>
  <c r="AO362" i="3"/>
  <c r="AP362" i="3"/>
  <c r="AQ362" i="3"/>
  <c r="AR362" i="3"/>
  <c r="AS362" i="3"/>
  <c r="AT362" i="3"/>
  <c r="AM363" i="3"/>
  <c r="AN363" i="3"/>
  <c r="AO363" i="3"/>
  <c r="AP363" i="3"/>
  <c r="AQ363" i="3"/>
  <c r="AR363" i="3"/>
  <c r="AS363" i="3"/>
  <c r="AT363" i="3"/>
  <c r="AM364" i="3"/>
  <c r="AN364" i="3"/>
  <c r="AO364" i="3"/>
  <c r="AP364" i="3"/>
  <c r="AQ364" i="3"/>
  <c r="AR364" i="3"/>
  <c r="AS364" i="3"/>
  <c r="AT364" i="3"/>
  <c r="AM365" i="3"/>
  <c r="AN365" i="3"/>
  <c r="AO365" i="3"/>
  <c r="AP365" i="3"/>
  <c r="AQ365" i="3"/>
  <c r="AR365" i="3"/>
  <c r="AS365" i="3"/>
  <c r="AT365" i="3"/>
  <c r="AM366" i="3"/>
  <c r="AN366" i="3"/>
  <c r="AO366" i="3"/>
  <c r="AP366" i="3"/>
  <c r="AQ366" i="3"/>
  <c r="AR366" i="3"/>
  <c r="AS366" i="3"/>
  <c r="AT366" i="3"/>
  <c r="AM367" i="3"/>
  <c r="AN367" i="3"/>
  <c r="AO367" i="3"/>
  <c r="AP367" i="3"/>
  <c r="AQ367" i="3"/>
  <c r="AR367" i="3"/>
  <c r="AS367" i="3"/>
  <c r="AT367" i="3"/>
  <c r="AM368" i="3"/>
  <c r="AN368" i="3"/>
  <c r="AO368" i="3"/>
  <c r="AP368" i="3"/>
  <c r="AQ368" i="3"/>
  <c r="AR368" i="3"/>
  <c r="AS368" i="3"/>
  <c r="AT368" i="3"/>
  <c r="AM369" i="3"/>
  <c r="AN369" i="3"/>
  <c r="AO369" i="3"/>
  <c r="AP369" i="3"/>
  <c r="AQ369" i="3"/>
  <c r="AR369" i="3"/>
  <c r="AS369" i="3"/>
  <c r="AT369" i="3"/>
  <c r="AM370" i="3"/>
  <c r="AN370" i="3"/>
  <c r="AO370" i="3"/>
  <c r="AP370" i="3"/>
  <c r="AQ370" i="3"/>
  <c r="AR370" i="3"/>
  <c r="AS370" i="3"/>
  <c r="AT370" i="3"/>
  <c r="AM371" i="3"/>
  <c r="AN371" i="3"/>
  <c r="AO371" i="3"/>
  <c r="AP371" i="3"/>
  <c r="AQ371" i="3"/>
  <c r="AR371" i="3"/>
  <c r="AS371" i="3"/>
  <c r="AT371" i="3"/>
  <c r="AM374" i="3"/>
  <c r="AN374" i="3"/>
  <c r="AO374" i="3"/>
  <c r="AP374" i="3"/>
  <c r="AQ374" i="3"/>
  <c r="AR374" i="3"/>
  <c r="AS374" i="3"/>
  <c r="AT374" i="3"/>
  <c r="AM375" i="3"/>
  <c r="AN375" i="3"/>
  <c r="AO375" i="3"/>
  <c r="AP375" i="3"/>
  <c r="AQ375" i="3"/>
  <c r="AR375" i="3"/>
  <c r="AS375" i="3"/>
  <c r="AT375" i="3"/>
  <c r="AM378" i="3"/>
  <c r="AN378" i="3"/>
  <c r="AO378" i="3"/>
  <c r="AP378" i="3"/>
  <c r="AQ378" i="3"/>
  <c r="AR378" i="3"/>
  <c r="AS378" i="3"/>
  <c r="AT378" i="3"/>
  <c r="AM379" i="3"/>
  <c r="AN379" i="3"/>
  <c r="AO379" i="3"/>
  <c r="AP379" i="3"/>
  <c r="AQ379" i="3"/>
  <c r="AR379" i="3"/>
  <c r="AS379" i="3"/>
  <c r="AT379" i="3"/>
  <c r="AM382" i="3"/>
  <c r="AN382" i="3"/>
  <c r="AO382" i="3"/>
  <c r="AP382" i="3"/>
  <c r="AQ382" i="3"/>
  <c r="AR382" i="3"/>
  <c r="AS382" i="3"/>
  <c r="AT382" i="3"/>
  <c r="AM383" i="3"/>
  <c r="AN383" i="3"/>
  <c r="AO383" i="3"/>
  <c r="AP383" i="3"/>
  <c r="AQ383" i="3"/>
  <c r="AR383" i="3"/>
  <c r="AS383" i="3"/>
  <c r="AT383" i="3"/>
  <c r="AM386" i="3"/>
  <c r="AN386" i="3"/>
  <c r="AO386" i="3"/>
  <c r="AP386" i="3"/>
  <c r="AQ386" i="3"/>
  <c r="AR386" i="3"/>
  <c r="AS386" i="3"/>
  <c r="AT386" i="3"/>
  <c r="AM387" i="3"/>
  <c r="AN387" i="3"/>
  <c r="AO387" i="3"/>
  <c r="AP387" i="3"/>
  <c r="AQ387" i="3"/>
  <c r="AR387" i="3"/>
  <c r="AS387" i="3"/>
  <c r="AT387" i="3"/>
  <c r="AM390" i="3"/>
  <c r="AN390" i="3"/>
  <c r="AO390" i="3"/>
  <c r="AP390" i="3"/>
  <c r="AQ390" i="3"/>
  <c r="AR390" i="3"/>
  <c r="AS390" i="3"/>
  <c r="AT390" i="3"/>
  <c r="AM392" i="3"/>
  <c r="AN392" i="3"/>
  <c r="AO392" i="3"/>
  <c r="AP392" i="3"/>
  <c r="AQ392" i="3"/>
  <c r="AR392" i="3"/>
  <c r="AS392" i="3"/>
  <c r="AT392" i="3"/>
  <c r="AM394" i="3"/>
  <c r="AN394" i="3"/>
  <c r="AO394" i="3"/>
  <c r="AP394" i="3"/>
  <c r="AQ394" i="3"/>
  <c r="AR394" i="3"/>
  <c r="AS394" i="3"/>
  <c r="AT394" i="3"/>
  <c r="AM396" i="3"/>
  <c r="AN396" i="3"/>
  <c r="AO396" i="3"/>
  <c r="AP396" i="3"/>
  <c r="AQ396" i="3"/>
  <c r="AR396" i="3"/>
  <c r="AS396" i="3"/>
  <c r="AT396" i="3"/>
  <c r="AM400" i="3"/>
  <c r="AN400" i="3"/>
  <c r="AO400" i="3"/>
  <c r="AP400" i="3"/>
  <c r="AQ400" i="3"/>
  <c r="AR400" i="3"/>
  <c r="AS400" i="3"/>
  <c r="AT400" i="3"/>
  <c r="AM402" i="3"/>
  <c r="AN402" i="3"/>
  <c r="AO402" i="3"/>
  <c r="AP402" i="3"/>
  <c r="AQ402" i="3"/>
  <c r="AR402" i="3"/>
  <c r="AS402" i="3"/>
  <c r="AT402" i="3"/>
  <c r="AP403" i="3"/>
  <c r="AM404" i="3"/>
  <c r="AN404" i="3"/>
  <c r="AO404" i="3"/>
  <c r="AP404" i="3"/>
  <c r="AQ404" i="3"/>
  <c r="AR404" i="3"/>
  <c r="AS404" i="3"/>
  <c r="AT404" i="3"/>
  <c r="AM406" i="3"/>
  <c r="AN406" i="3"/>
  <c r="AO406" i="3"/>
  <c r="AP406" i="3"/>
  <c r="AQ406" i="3"/>
  <c r="AR406" i="3"/>
  <c r="AS406" i="3"/>
  <c r="AT406" i="3"/>
  <c r="AM407" i="3"/>
  <c r="AN407" i="3"/>
  <c r="AO407" i="3"/>
  <c r="AP407" i="3"/>
  <c r="AM408" i="3"/>
  <c r="AN408" i="3"/>
  <c r="AO408" i="3"/>
  <c r="AP408" i="3"/>
  <c r="AQ408" i="3"/>
  <c r="AR408" i="3"/>
  <c r="AS408" i="3"/>
  <c r="AT408" i="3"/>
  <c r="AM410" i="3"/>
  <c r="AN410" i="3"/>
  <c r="AO410" i="3"/>
  <c r="AP410" i="3"/>
  <c r="AQ410" i="3"/>
  <c r="AR410" i="3"/>
  <c r="AS410" i="3"/>
  <c r="AT410" i="3"/>
  <c r="AM411" i="3"/>
  <c r="AN411" i="3"/>
  <c r="AO411" i="3"/>
  <c r="AP411" i="3"/>
  <c r="AQ411" i="3"/>
  <c r="AR411" i="3"/>
  <c r="AS411" i="3"/>
  <c r="AT411" i="3"/>
  <c r="AM412" i="3"/>
  <c r="AN412" i="3"/>
  <c r="AO412" i="3"/>
  <c r="AP412" i="3"/>
  <c r="AQ412" i="3"/>
  <c r="AR412" i="3"/>
  <c r="AS412" i="3"/>
  <c r="AT412" i="3"/>
  <c r="AM413" i="3"/>
  <c r="AN413" i="3"/>
  <c r="AO413" i="3"/>
  <c r="AP413" i="3"/>
  <c r="AQ413" i="3"/>
  <c r="AR413" i="3"/>
  <c r="AS413" i="3"/>
  <c r="AT413" i="3"/>
  <c r="AM414" i="3"/>
  <c r="AN414" i="3"/>
  <c r="AO414" i="3"/>
  <c r="AP414" i="3"/>
  <c r="AQ414" i="3"/>
  <c r="AR414" i="3"/>
  <c r="AS414" i="3"/>
  <c r="AT414" i="3"/>
  <c r="AM415" i="3"/>
  <c r="AN415" i="3"/>
  <c r="AO415" i="3"/>
  <c r="AP415" i="3"/>
  <c r="AQ415" i="3"/>
  <c r="AR415" i="3"/>
  <c r="AS415" i="3"/>
  <c r="AT415" i="3"/>
  <c r="AM418" i="3"/>
  <c r="AN418" i="3"/>
  <c r="AO418" i="3"/>
  <c r="AP418" i="3"/>
  <c r="AQ418" i="3"/>
  <c r="AR418" i="3"/>
  <c r="AS418" i="3"/>
  <c r="AT418" i="3"/>
  <c r="AM419" i="3"/>
  <c r="AN419" i="3"/>
  <c r="AO419" i="3"/>
  <c r="AP419" i="3"/>
  <c r="AQ419" i="3"/>
  <c r="AR419" i="3"/>
  <c r="AS419" i="3"/>
  <c r="AT419" i="3"/>
  <c r="AM420" i="3"/>
  <c r="AN420" i="3"/>
  <c r="AO420" i="3"/>
  <c r="AP420" i="3"/>
  <c r="AQ420" i="3"/>
  <c r="AR420" i="3"/>
  <c r="AS420" i="3"/>
  <c r="AT420" i="3"/>
  <c r="AM421" i="3"/>
  <c r="AN421" i="3"/>
  <c r="AO421" i="3"/>
  <c r="AP421" i="3"/>
  <c r="AQ421" i="3"/>
  <c r="AR421" i="3"/>
  <c r="AS421" i="3"/>
  <c r="AT421" i="3"/>
  <c r="AM422" i="3"/>
  <c r="AN422" i="3"/>
  <c r="AO422" i="3"/>
  <c r="AP422" i="3"/>
  <c r="AQ422" i="3"/>
  <c r="AR422" i="3"/>
  <c r="AS422" i="3"/>
  <c r="AT422" i="3"/>
  <c r="AM423" i="3"/>
  <c r="AN423" i="3"/>
  <c r="AO423" i="3"/>
  <c r="AP423" i="3"/>
  <c r="AQ423" i="3"/>
  <c r="AR423" i="3"/>
  <c r="AS423" i="3"/>
  <c r="AT423" i="3"/>
  <c r="AM424" i="3"/>
  <c r="AN424" i="3"/>
  <c r="AO424" i="3"/>
  <c r="AP424" i="3"/>
  <c r="AQ424" i="3"/>
  <c r="AR424" i="3"/>
  <c r="AS424" i="3"/>
  <c r="AT424" i="3"/>
  <c r="AM425" i="3"/>
  <c r="AN425" i="3"/>
  <c r="AO425" i="3"/>
  <c r="AP425" i="3"/>
  <c r="AQ425" i="3"/>
  <c r="AR425" i="3"/>
  <c r="AS425" i="3"/>
  <c r="AT425" i="3"/>
  <c r="AM435" i="3"/>
  <c r="AN435" i="3"/>
  <c r="AO435" i="3"/>
  <c r="AP435" i="3"/>
  <c r="AQ435" i="3"/>
  <c r="AR435" i="3"/>
  <c r="AS435" i="3"/>
  <c r="AT435" i="3"/>
  <c r="AM437" i="3"/>
  <c r="AN437" i="3"/>
  <c r="AO437" i="3"/>
  <c r="AP437" i="3"/>
  <c r="AQ437" i="3"/>
  <c r="AR437" i="3"/>
  <c r="AS437" i="3"/>
  <c r="AT437" i="3"/>
  <c r="AM438" i="3"/>
  <c r="AN438" i="3"/>
  <c r="AO438" i="3"/>
  <c r="AP438" i="3"/>
  <c r="AQ438" i="3"/>
  <c r="AR438" i="3"/>
  <c r="AS438" i="3"/>
  <c r="AT438" i="3"/>
  <c r="AM440" i="3"/>
  <c r="AN440" i="3"/>
  <c r="AO440" i="3"/>
  <c r="AP440" i="3"/>
  <c r="AQ440" i="3"/>
  <c r="AR440" i="3"/>
  <c r="AS440" i="3"/>
  <c r="AT440" i="3"/>
  <c r="AM442" i="3"/>
  <c r="AN442" i="3"/>
  <c r="AO442" i="3"/>
  <c r="AP442" i="3"/>
  <c r="AQ442" i="3"/>
  <c r="AR442" i="3"/>
  <c r="AS442" i="3"/>
  <c r="AT442" i="3"/>
  <c r="AM443" i="3"/>
  <c r="AN443" i="3"/>
  <c r="AO443" i="3"/>
  <c r="AP443" i="3"/>
  <c r="AQ443" i="3"/>
  <c r="AR443" i="3"/>
  <c r="AS443" i="3"/>
  <c r="AT443" i="3"/>
  <c r="AM444" i="3"/>
  <c r="AN444" i="3"/>
  <c r="AO444" i="3"/>
  <c r="AP444" i="3"/>
  <c r="AQ444" i="3"/>
  <c r="AR444" i="3"/>
  <c r="AS444" i="3"/>
  <c r="AT444" i="3"/>
  <c r="AQ450" i="3"/>
  <c r="AR450" i="3"/>
  <c r="AS450" i="3"/>
  <c r="AT450" i="3"/>
  <c r="AM452" i="3"/>
  <c r="AN452" i="3"/>
  <c r="AO452" i="3"/>
  <c r="AP452" i="3"/>
  <c r="AQ452" i="3"/>
  <c r="AR452" i="3"/>
  <c r="AS452" i="3"/>
  <c r="AT452" i="3"/>
  <c r="AM454" i="3"/>
  <c r="AN454" i="3"/>
  <c r="AO454" i="3"/>
  <c r="AP454" i="3"/>
  <c r="AQ454" i="3"/>
  <c r="AR454" i="3"/>
  <c r="AS454" i="3"/>
  <c r="AT454" i="3"/>
  <c r="AM455" i="3"/>
  <c r="AN455" i="3"/>
  <c r="AO455" i="3"/>
  <c r="AP455" i="3"/>
  <c r="AQ455" i="3"/>
  <c r="AR455" i="3"/>
  <c r="AS455" i="3"/>
  <c r="AT455" i="3"/>
  <c r="AM457" i="3"/>
  <c r="AN457" i="3"/>
  <c r="AO457" i="3"/>
  <c r="AP457" i="3"/>
  <c r="AQ457" i="3"/>
  <c r="AR457" i="3"/>
  <c r="AS457" i="3"/>
  <c r="AT457" i="3"/>
  <c r="AM459" i="3"/>
  <c r="AN459" i="3"/>
  <c r="AO459" i="3"/>
  <c r="AP459" i="3"/>
  <c r="AQ459" i="3"/>
  <c r="AR459" i="3"/>
  <c r="AS459" i="3"/>
  <c r="AT459" i="3"/>
  <c r="AM460" i="3"/>
  <c r="AN460" i="3"/>
  <c r="AO460" i="3"/>
  <c r="AP460" i="3"/>
  <c r="AQ460" i="3"/>
  <c r="AR460" i="3"/>
  <c r="AS460" i="3"/>
  <c r="AT460" i="3"/>
  <c r="AM461" i="3"/>
  <c r="AN461" i="3"/>
  <c r="AO461" i="3"/>
  <c r="AP461" i="3"/>
  <c r="AQ461" i="3"/>
  <c r="AR461" i="3"/>
  <c r="AS461" i="3"/>
  <c r="AT461" i="3"/>
  <c r="AM466" i="3"/>
  <c r="AN466" i="3"/>
  <c r="AO466" i="3"/>
  <c r="AP466" i="3"/>
  <c r="AQ466" i="3"/>
  <c r="AR466" i="3"/>
  <c r="AS466" i="3"/>
  <c r="AT466" i="3"/>
  <c r="AQ467" i="3"/>
  <c r="AR467" i="3"/>
  <c r="AS467" i="3"/>
  <c r="AT467" i="3"/>
  <c r="AM468" i="3"/>
  <c r="AN468" i="3"/>
  <c r="AO468" i="3"/>
  <c r="AP468" i="3"/>
  <c r="AQ468" i="3"/>
  <c r="AR468" i="3"/>
  <c r="AS468" i="3"/>
  <c r="AT468" i="3"/>
  <c r="AM469" i="3"/>
  <c r="AN469" i="3"/>
  <c r="AO469" i="3"/>
  <c r="AP469" i="3"/>
  <c r="AQ469" i="3"/>
  <c r="AR469" i="3"/>
  <c r="AS469" i="3"/>
  <c r="AT469" i="3"/>
  <c r="AM470" i="3"/>
  <c r="AN470" i="3"/>
  <c r="AO470" i="3"/>
  <c r="AP470" i="3"/>
  <c r="AQ470" i="3"/>
  <c r="AR470" i="3"/>
  <c r="AS470" i="3"/>
  <c r="AT470" i="3"/>
  <c r="AM471" i="3"/>
  <c r="AN471" i="3"/>
  <c r="AO471" i="3"/>
  <c r="AP471" i="3"/>
  <c r="AQ471" i="3"/>
  <c r="AR471" i="3"/>
  <c r="AS471" i="3"/>
  <c r="AT471" i="3"/>
  <c r="AM472" i="3"/>
  <c r="AN472" i="3"/>
  <c r="AO472" i="3"/>
  <c r="AP472" i="3"/>
  <c r="AQ472" i="3"/>
  <c r="AR472" i="3"/>
  <c r="AS472" i="3"/>
  <c r="AT472" i="3"/>
  <c r="AM473" i="3"/>
  <c r="AN473" i="3"/>
  <c r="AO473" i="3"/>
  <c r="AP473" i="3"/>
  <c r="AQ473" i="3"/>
  <c r="AR473" i="3"/>
  <c r="AS473" i="3"/>
  <c r="AT473" i="3"/>
  <c r="AM476" i="3"/>
  <c r="AN476" i="3"/>
  <c r="AO476" i="3"/>
  <c r="AP476" i="3"/>
  <c r="AQ476" i="3"/>
  <c r="AR476" i="3"/>
  <c r="AS476" i="3"/>
  <c r="AT476" i="3"/>
  <c r="AM477" i="3"/>
  <c r="AN477" i="3"/>
  <c r="AO477" i="3"/>
  <c r="AP477" i="3"/>
  <c r="AQ477" i="3"/>
  <c r="AR477" i="3"/>
  <c r="AS477" i="3"/>
  <c r="AT477" i="3"/>
  <c r="AM478" i="3"/>
  <c r="AN478" i="3"/>
  <c r="AO478" i="3"/>
  <c r="AP478" i="3"/>
  <c r="AQ478" i="3"/>
  <c r="AR478" i="3"/>
  <c r="AS478" i="3"/>
  <c r="AT478" i="3"/>
  <c r="AM479" i="3"/>
  <c r="AN479" i="3"/>
  <c r="AO479" i="3"/>
  <c r="AP479" i="3"/>
  <c r="AQ479" i="3"/>
  <c r="AR479" i="3"/>
  <c r="AS479" i="3"/>
  <c r="AT479" i="3"/>
  <c r="AM480" i="3"/>
  <c r="AN480" i="3"/>
  <c r="AO480" i="3"/>
  <c r="AP480" i="3"/>
  <c r="AQ480" i="3"/>
  <c r="AR480" i="3"/>
  <c r="AS480" i="3"/>
  <c r="AT480" i="3"/>
  <c r="AM481" i="3"/>
  <c r="AN481" i="3"/>
  <c r="AO481" i="3"/>
  <c r="AP481" i="3"/>
  <c r="AQ481" i="3"/>
  <c r="AR481" i="3"/>
  <c r="AS481" i="3"/>
  <c r="AT481" i="3"/>
  <c r="AM482" i="3"/>
  <c r="AN482" i="3"/>
  <c r="AO482" i="3"/>
  <c r="AP482" i="3"/>
  <c r="AQ482" i="3"/>
  <c r="AR482" i="3"/>
  <c r="AS482" i="3"/>
  <c r="AT482" i="3"/>
  <c r="AM483" i="3"/>
  <c r="AN483" i="3"/>
  <c r="AO483" i="3"/>
  <c r="AP483" i="3"/>
  <c r="AQ483" i="3"/>
  <c r="AR483" i="3"/>
  <c r="AS483" i="3"/>
  <c r="AT483" i="3"/>
  <c r="AM484" i="3"/>
  <c r="AN484" i="3"/>
  <c r="AO484" i="3"/>
  <c r="AP484" i="3"/>
  <c r="AQ484" i="3"/>
  <c r="AR484" i="3"/>
  <c r="AS484" i="3"/>
  <c r="AT484" i="3"/>
  <c r="AM485" i="3"/>
  <c r="AN485" i="3"/>
  <c r="AO485" i="3"/>
  <c r="AP485" i="3"/>
  <c r="AQ485" i="3"/>
  <c r="AR485" i="3"/>
  <c r="AS485" i="3"/>
  <c r="AT485" i="3"/>
  <c r="AM486" i="3"/>
  <c r="AN486" i="3"/>
  <c r="AO486" i="3"/>
  <c r="AP486" i="3"/>
  <c r="AQ486" i="3"/>
  <c r="AR486" i="3"/>
  <c r="AS486" i="3"/>
  <c r="AT486" i="3"/>
  <c r="AM487" i="3"/>
  <c r="AN487" i="3"/>
  <c r="AO487" i="3"/>
  <c r="AP487" i="3"/>
  <c r="AQ487" i="3"/>
  <c r="AR487" i="3"/>
  <c r="AS487" i="3"/>
  <c r="AT487" i="3"/>
  <c r="AM488" i="3"/>
  <c r="AN488" i="3"/>
  <c r="AO488" i="3"/>
  <c r="AP488" i="3"/>
  <c r="AQ488" i="3"/>
  <c r="AR488" i="3"/>
  <c r="AS488" i="3"/>
  <c r="AT488" i="3"/>
  <c r="AM491" i="3"/>
  <c r="AN491" i="3"/>
  <c r="AO491" i="3"/>
  <c r="AP491" i="3"/>
  <c r="AQ491" i="3"/>
  <c r="AR491" i="3"/>
  <c r="AS491" i="3"/>
  <c r="AT491" i="3"/>
  <c r="AM492" i="3"/>
  <c r="AN492" i="3"/>
  <c r="AO492" i="3"/>
  <c r="AP492" i="3"/>
  <c r="AQ492" i="3"/>
  <c r="AR492" i="3"/>
  <c r="AS492" i="3"/>
  <c r="AT492" i="3"/>
  <c r="AM495" i="3"/>
  <c r="AN495" i="3"/>
  <c r="AO495" i="3"/>
  <c r="AP495" i="3"/>
  <c r="AQ495" i="3"/>
  <c r="AR495" i="3"/>
  <c r="AS495" i="3"/>
  <c r="AT495" i="3"/>
  <c r="AM496" i="3"/>
  <c r="AN496" i="3"/>
  <c r="AO496" i="3"/>
  <c r="AP496" i="3"/>
  <c r="AQ496" i="3"/>
  <c r="AR496" i="3"/>
  <c r="AS496" i="3"/>
  <c r="AT496" i="3"/>
  <c r="AM499" i="3"/>
  <c r="AN499" i="3"/>
  <c r="AO499" i="3"/>
  <c r="AP499" i="3"/>
  <c r="AQ499" i="3"/>
  <c r="AR499" i="3"/>
  <c r="AS499" i="3"/>
  <c r="AT499" i="3"/>
  <c r="AM500" i="3"/>
  <c r="AN500" i="3"/>
  <c r="AO500" i="3"/>
  <c r="AP500" i="3"/>
  <c r="AQ500" i="3"/>
  <c r="AR500" i="3"/>
  <c r="AS500" i="3"/>
  <c r="AT500" i="3"/>
  <c r="AM503" i="3"/>
  <c r="AN503" i="3"/>
  <c r="AO503" i="3"/>
  <c r="AP503" i="3"/>
  <c r="AQ503" i="3"/>
  <c r="AR503" i="3"/>
  <c r="AS503" i="3"/>
  <c r="AT503" i="3"/>
  <c r="AM504" i="3"/>
  <c r="AN504" i="3"/>
  <c r="AO504" i="3"/>
  <c r="AP504" i="3"/>
  <c r="AQ504" i="3"/>
  <c r="AR504" i="3"/>
  <c r="AS504" i="3"/>
  <c r="AT504" i="3"/>
  <c r="AM507" i="3"/>
  <c r="AN507" i="3"/>
  <c r="AO507" i="3"/>
  <c r="AP507" i="3"/>
  <c r="AQ507" i="3"/>
  <c r="AR507" i="3"/>
  <c r="AS507" i="3"/>
  <c r="AT507" i="3"/>
  <c r="AM509" i="3"/>
  <c r="AN509" i="3"/>
  <c r="AO509" i="3"/>
  <c r="AP509" i="3"/>
  <c r="AQ509" i="3"/>
  <c r="AR509" i="3"/>
  <c r="AS509" i="3"/>
  <c r="AT509" i="3"/>
  <c r="AM511" i="3"/>
  <c r="AN511" i="3"/>
  <c r="AO511" i="3"/>
  <c r="AP511" i="3"/>
  <c r="AQ511" i="3"/>
  <c r="AR511" i="3"/>
  <c r="AS511" i="3"/>
  <c r="AT511" i="3"/>
  <c r="AM513" i="3"/>
  <c r="AN513" i="3"/>
  <c r="AO513" i="3"/>
  <c r="AP513" i="3"/>
  <c r="AQ513" i="3"/>
  <c r="AR513" i="3"/>
  <c r="AS513" i="3"/>
  <c r="AT513" i="3"/>
  <c r="AM517" i="3"/>
  <c r="AN517" i="3"/>
  <c r="AO517" i="3"/>
  <c r="AP517" i="3"/>
  <c r="AQ517" i="3"/>
  <c r="AR517" i="3"/>
  <c r="AS517" i="3"/>
  <c r="AT517" i="3"/>
  <c r="AM519" i="3"/>
  <c r="AN519" i="3"/>
  <c r="AO519" i="3"/>
  <c r="AP519" i="3"/>
  <c r="AQ519" i="3"/>
  <c r="AR519" i="3"/>
  <c r="AS519" i="3"/>
  <c r="AT519" i="3"/>
  <c r="AM520" i="3"/>
  <c r="AN520" i="3"/>
  <c r="AO520" i="3"/>
  <c r="AP520" i="3"/>
  <c r="AM521" i="3"/>
  <c r="AN521" i="3"/>
  <c r="AO521" i="3"/>
  <c r="AP521" i="3"/>
  <c r="AQ521" i="3"/>
  <c r="AR521" i="3"/>
  <c r="AS521" i="3"/>
  <c r="AT521" i="3"/>
  <c r="AM523" i="3"/>
  <c r="AN523" i="3"/>
  <c r="AO523" i="3"/>
  <c r="AP523" i="3"/>
  <c r="AQ523" i="3"/>
  <c r="AR523" i="3"/>
  <c r="AS523" i="3"/>
  <c r="AT523" i="3"/>
  <c r="AM524" i="3"/>
  <c r="AN524" i="3"/>
  <c r="AO524" i="3"/>
  <c r="AP524" i="3"/>
  <c r="AM525" i="3"/>
  <c r="AN525" i="3"/>
  <c r="AO525" i="3"/>
  <c r="AP525" i="3"/>
  <c r="AQ525" i="3"/>
  <c r="AR525" i="3"/>
  <c r="AS525" i="3"/>
  <c r="AT525" i="3"/>
  <c r="AM527" i="3"/>
  <c r="AN527" i="3"/>
  <c r="AO527" i="3"/>
  <c r="AP527" i="3"/>
  <c r="AQ527" i="3"/>
  <c r="AR527" i="3"/>
  <c r="AS527" i="3"/>
  <c r="AT527" i="3"/>
  <c r="AM528" i="3"/>
  <c r="AN528" i="3"/>
  <c r="AO528" i="3"/>
  <c r="AP528" i="3"/>
  <c r="AQ528" i="3"/>
  <c r="AR528" i="3"/>
  <c r="AS528" i="3"/>
  <c r="AT528" i="3"/>
  <c r="AM529" i="3"/>
  <c r="AN529" i="3"/>
  <c r="AO529" i="3"/>
  <c r="AP529" i="3"/>
  <c r="AQ529" i="3"/>
  <c r="AR529" i="3"/>
  <c r="AS529" i="3"/>
  <c r="AT529" i="3"/>
  <c r="AM530" i="3"/>
  <c r="AN530" i="3"/>
  <c r="AO530" i="3"/>
  <c r="AP530" i="3"/>
  <c r="AQ530" i="3"/>
  <c r="AR530" i="3"/>
  <c r="AS530" i="3"/>
  <c r="AT530" i="3"/>
  <c r="AM531" i="3"/>
  <c r="AN531" i="3"/>
  <c r="AO531" i="3"/>
  <c r="AP531" i="3"/>
  <c r="AQ531" i="3"/>
  <c r="AR531" i="3"/>
  <c r="AS531" i="3"/>
  <c r="AT531" i="3"/>
  <c r="AM532" i="3"/>
  <c r="AN532" i="3"/>
  <c r="AO532" i="3"/>
  <c r="AP532" i="3"/>
  <c r="AQ532" i="3"/>
  <c r="AR532" i="3"/>
  <c r="AS532" i="3"/>
  <c r="AT532" i="3"/>
  <c r="AM535" i="3"/>
  <c r="AN535" i="3"/>
  <c r="AO535" i="3"/>
  <c r="AP535" i="3"/>
  <c r="AQ535" i="3"/>
  <c r="AR535" i="3"/>
  <c r="AS535" i="3"/>
  <c r="AT535" i="3"/>
  <c r="AM536" i="3"/>
  <c r="AN536" i="3"/>
  <c r="AO536" i="3"/>
  <c r="AP536" i="3"/>
  <c r="AQ536" i="3"/>
  <c r="AR536" i="3"/>
  <c r="AS536" i="3"/>
  <c r="AT536" i="3"/>
  <c r="AM537" i="3"/>
  <c r="AN537" i="3"/>
  <c r="AO537" i="3"/>
  <c r="AP537" i="3"/>
  <c r="AQ537" i="3"/>
  <c r="AR537" i="3"/>
  <c r="AS537" i="3"/>
  <c r="AT537" i="3"/>
  <c r="AM538" i="3"/>
  <c r="AN538" i="3"/>
  <c r="AO538" i="3"/>
  <c r="AP538" i="3"/>
  <c r="AQ538" i="3"/>
  <c r="AR538" i="3"/>
  <c r="AS538" i="3"/>
  <c r="AT538" i="3"/>
  <c r="AM539" i="3"/>
  <c r="AN539" i="3"/>
  <c r="AO539" i="3"/>
  <c r="AP539" i="3"/>
  <c r="AQ539" i="3"/>
  <c r="AR539" i="3"/>
  <c r="AS539" i="3"/>
  <c r="AT539" i="3"/>
  <c r="AM540" i="3"/>
  <c r="AN540" i="3"/>
  <c r="AO540" i="3"/>
  <c r="AP540" i="3"/>
  <c r="AQ540" i="3"/>
  <c r="AR540" i="3"/>
  <c r="AS540" i="3"/>
  <c r="AT540" i="3"/>
  <c r="AM541" i="3"/>
  <c r="AN541" i="3"/>
  <c r="AO541" i="3"/>
  <c r="AP541" i="3"/>
  <c r="AQ541" i="3"/>
  <c r="AR541" i="3"/>
  <c r="AS541" i="3"/>
  <c r="AT541" i="3"/>
  <c r="AM542" i="3"/>
  <c r="AN542" i="3"/>
  <c r="AO542" i="3"/>
  <c r="AP542" i="3"/>
  <c r="AQ542" i="3"/>
  <c r="AR542" i="3"/>
  <c r="AS542" i="3"/>
  <c r="AT542" i="3"/>
  <c r="AM552" i="3"/>
  <c r="AN552" i="3"/>
  <c r="AO552" i="3"/>
  <c r="AP552" i="3"/>
  <c r="AQ552" i="3"/>
  <c r="AR552" i="3"/>
  <c r="AS552" i="3"/>
  <c r="AT552" i="3"/>
  <c r="AM554" i="3"/>
  <c r="AN554" i="3"/>
  <c r="AO554" i="3"/>
  <c r="AP554" i="3"/>
  <c r="AQ554" i="3"/>
  <c r="AR554" i="3"/>
  <c r="AS554" i="3"/>
  <c r="AT554" i="3"/>
  <c r="AM555" i="3"/>
  <c r="AN555" i="3"/>
  <c r="AO555" i="3"/>
  <c r="AP555" i="3"/>
  <c r="AQ555" i="3"/>
  <c r="AR555" i="3"/>
  <c r="AS555" i="3"/>
  <c r="AT555" i="3"/>
  <c r="AM557" i="3"/>
  <c r="AN557" i="3"/>
  <c r="AO557" i="3"/>
  <c r="AP557" i="3"/>
  <c r="AQ557" i="3"/>
  <c r="AR557" i="3"/>
  <c r="AS557" i="3"/>
  <c r="AT557" i="3"/>
  <c r="AM559" i="3"/>
  <c r="AN559" i="3"/>
  <c r="AO559" i="3"/>
  <c r="AP559" i="3"/>
  <c r="AQ559" i="3"/>
  <c r="AR559" i="3"/>
  <c r="AS559" i="3"/>
  <c r="AT559" i="3"/>
  <c r="AM560" i="3"/>
  <c r="AN560" i="3"/>
  <c r="AO560" i="3"/>
  <c r="AP560" i="3"/>
  <c r="AQ560" i="3"/>
  <c r="AR560" i="3"/>
  <c r="AS560" i="3"/>
  <c r="AT560" i="3"/>
  <c r="AM561" i="3"/>
  <c r="AN561" i="3"/>
  <c r="AO561" i="3"/>
  <c r="AP561" i="3"/>
  <c r="AQ561" i="3"/>
  <c r="AR561" i="3"/>
  <c r="AS561" i="3"/>
  <c r="AT561" i="3"/>
  <c r="AQ567" i="3"/>
  <c r="AR567" i="3"/>
  <c r="AS567" i="3"/>
  <c r="AT567" i="3"/>
  <c r="AM569" i="3"/>
  <c r="AN569" i="3"/>
  <c r="AO569" i="3"/>
  <c r="AP569" i="3"/>
  <c r="AQ569" i="3"/>
  <c r="AR569" i="3"/>
  <c r="AS569" i="3"/>
  <c r="AT569" i="3"/>
  <c r="AM571" i="3"/>
  <c r="AN571" i="3"/>
  <c r="AO571" i="3"/>
  <c r="AP571" i="3"/>
  <c r="AQ571" i="3"/>
  <c r="AR571" i="3"/>
  <c r="AS571" i="3"/>
  <c r="AT571" i="3"/>
  <c r="AM572" i="3"/>
  <c r="AN572" i="3"/>
  <c r="AO572" i="3"/>
  <c r="AP572" i="3"/>
  <c r="AQ572" i="3"/>
  <c r="AR572" i="3"/>
  <c r="AS572" i="3"/>
  <c r="AT572" i="3"/>
  <c r="AM574" i="3"/>
  <c r="AN574" i="3"/>
  <c r="AO574" i="3"/>
  <c r="AP574" i="3"/>
  <c r="AQ574" i="3"/>
  <c r="AR574" i="3"/>
  <c r="AS574" i="3"/>
  <c r="AT574" i="3"/>
  <c r="AM576" i="3"/>
  <c r="AN576" i="3"/>
  <c r="AO576" i="3"/>
  <c r="AP576" i="3"/>
  <c r="AQ576" i="3"/>
  <c r="AR576" i="3"/>
  <c r="AS576" i="3"/>
  <c r="AT576" i="3"/>
  <c r="AM577" i="3"/>
  <c r="AN577" i="3"/>
  <c r="AO577" i="3"/>
  <c r="AP577" i="3"/>
  <c r="AQ577" i="3"/>
  <c r="AR577" i="3"/>
  <c r="AS577" i="3"/>
  <c r="AT577" i="3"/>
  <c r="AM578" i="3"/>
  <c r="AN578" i="3"/>
  <c r="AO578" i="3"/>
  <c r="AP578" i="3"/>
  <c r="AQ578" i="3"/>
  <c r="AR578" i="3"/>
  <c r="AS578" i="3"/>
  <c r="AT578" i="3"/>
  <c r="AM583" i="3"/>
  <c r="AN583" i="3"/>
  <c r="AO583" i="3"/>
  <c r="AP583" i="3"/>
  <c r="AQ583" i="3"/>
  <c r="AR583" i="3"/>
  <c r="AS583" i="3"/>
  <c r="AT583" i="3"/>
  <c r="AM584" i="3"/>
  <c r="AN584" i="3"/>
  <c r="AO584" i="3"/>
  <c r="AP584" i="3"/>
  <c r="AQ584" i="3"/>
  <c r="AR584" i="3"/>
  <c r="AS584" i="3"/>
  <c r="AT584" i="3"/>
  <c r="AM585" i="3"/>
  <c r="AN585" i="3"/>
  <c r="AO585" i="3"/>
  <c r="AP585" i="3"/>
  <c r="AQ585" i="3"/>
  <c r="AR585" i="3"/>
  <c r="AS585" i="3"/>
  <c r="AT585" i="3"/>
  <c r="AM586" i="3"/>
  <c r="AN586" i="3"/>
  <c r="AO586" i="3"/>
  <c r="AP586" i="3"/>
  <c r="AQ586" i="3"/>
  <c r="AR586" i="3"/>
  <c r="AS586" i="3"/>
  <c r="AT586" i="3"/>
  <c r="AM587" i="3"/>
  <c r="AN587" i="3"/>
  <c r="AO587" i="3"/>
  <c r="AP587" i="3"/>
  <c r="AQ587" i="3"/>
  <c r="AR587" i="3"/>
  <c r="AS587" i="3"/>
  <c r="AT587" i="3"/>
  <c r="AM588" i="3"/>
  <c r="AN588" i="3"/>
  <c r="AO588" i="3"/>
  <c r="AP588" i="3"/>
  <c r="AQ588" i="3"/>
  <c r="AR588" i="3"/>
  <c r="AS588" i="3"/>
  <c r="AT588" i="3"/>
  <c r="AM589" i="3"/>
  <c r="AN589" i="3"/>
  <c r="AO589" i="3"/>
  <c r="AP589" i="3"/>
  <c r="AQ589" i="3"/>
  <c r="AR589" i="3"/>
  <c r="AS589" i="3"/>
  <c r="AT589" i="3"/>
  <c r="AM590" i="3"/>
  <c r="AN590" i="3"/>
  <c r="AO590" i="3"/>
  <c r="AP590" i="3"/>
  <c r="AQ590" i="3"/>
  <c r="AR590" i="3"/>
  <c r="AS590" i="3"/>
  <c r="AT590" i="3"/>
  <c r="AD52" i="3"/>
  <c r="AE52" i="3"/>
  <c r="AF52" i="3"/>
  <c r="AG52" i="3"/>
  <c r="AD56" i="3"/>
  <c r="AE56" i="3"/>
  <c r="AF56" i="3"/>
  <c r="AG56" i="3"/>
  <c r="AD125" i="3"/>
  <c r="AE125" i="3"/>
  <c r="AF125" i="3"/>
  <c r="AG125" i="3"/>
  <c r="AH125" i="3"/>
  <c r="AI125" i="3"/>
  <c r="AJ125" i="3"/>
  <c r="AK125" i="3"/>
  <c r="AD126" i="3"/>
  <c r="AE126" i="3"/>
  <c r="AF126" i="3"/>
  <c r="AG126" i="3"/>
  <c r="AH126" i="3"/>
  <c r="AI126" i="3"/>
  <c r="AJ126" i="3"/>
  <c r="AK126" i="3"/>
  <c r="AD127" i="3"/>
  <c r="AE127" i="3"/>
  <c r="AF127" i="3"/>
  <c r="AG127" i="3"/>
  <c r="AH127" i="3"/>
  <c r="AI127" i="3"/>
  <c r="AJ127" i="3"/>
  <c r="AK127" i="3"/>
  <c r="AD128" i="3"/>
  <c r="AE128" i="3"/>
  <c r="AF128" i="3"/>
  <c r="AG128" i="3"/>
  <c r="AH128" i="3"/>
  <c r="AI128" i="3"/>
  <c r="AJ128" i="3"/>
  <c r="AK128" i="3"/>
  <c r="AD129" i="3"/>
  <c r="AE129" i="3"/>
  <c r="AF129" i="3"/>
  <c r="AG129" i="3"/>
  <c r="AH129" i="3"/>
  <c r="AI129" i="3"/>
  <c r="AJ129" i="3"/>
  <c r="AK129" i="3"/>
  <c r="AD130" i="3"/>
  <c r="AE130" i="3"/>
  <c r="AF130" i="3"/>
  <c r="AG130" i="3"/>
  <c r="AH130" i="3"/>
  <c r="AI130" i="3"/>
  <c r="AJ130" i="3"/>
  <c r="AK130" i="3"/>
  <c r="AD131" i="3"/>
  <c r="AE131" i="3"/>
  <c r="AF131" i="3"/>
  <c r="AG131" i="3"/>
  <c r="AH131" i="3"/>
  <c r="AI131" i="3"/>
  <c r="AJ131" i="3"/>
  <c r="AK131" i="3"/>
  <c r="AD132" i="3"/>
  <c r="AE132" i="3"/>
  <c r="AF132" i="3"/>
  <c r="AG132" i="3"/>
  <c r="AH132" i="3"/>
  <c r="AI132" i="3"/>
  <c r="AJ132" i="3"/>
  <c r="AK132" i="3"/>
  <c r="AD133" i="3"/>
  <c r="AE133" i="3"/>
  <c r="AF133" i="3"/>
  <c r="AG133" i="3"/>
  <c r="AH133" i="3"/>
  <c r="AI133" i="3"/>
  <c r="AJ133" i="3"/>
  <c r="AK133" i="3"/>
  <c r="AD134" i="3"/>
  <c r="AE134" i="3"/>
  <c r="AF134" i="3"/>
  <c r="AG134" i="3"/>
  <c r="AH134" i="3"/>
  <c r="AI134" i="3"/>
  <c r="AJ134" i="3"/>
  <c r="AK134" i="3"/>
  <c r="AD135" i="3"/>
  <c r="AE135" i="3"/>
  <c r="AF135" i="3"/>
  <c r="AG135" i="3"/>
  <c r="AH135" i="3"/>
  <c r="AI135" i="3"/>
  <c r="AJ135" i="3"/>
  <c r="AK135" i="3"/>
  <c r="AD136" i="3"/>
  <c r="AE136" i="3"/>
  <c r="AF136" i="3"/>
  <c r="AG136" i="3"/>
  <c r="AH136" i="3"/>
  <c r="AI136" i="3"/>
  <c r="AJ136" i="3"/>
  <c r="AK136" i="3"/>
  <c r="AD137" i="3"/>
  <c r="AE137" i="3"/>
  <c r="AF137" i="3"/>
  <c r="AG137" i="3"/>
  <c r="AH137" i="3"/>
  <c r="AI137" i="3"/>
  <c r="AJ137" i="3"/>
  <c r="AK137" i="3"/>
  <c r="AD140" i="3"/>
  <c r="AE140" i="3"/>
  <c r="AF140" i="3"/>
  <c r="AG140" i="3"/>
  <c r="AH140" i="3"/>
  <c r="AI140" i="3"/>
  <c r="AJ140" i="3"/>
  <c r="AK140" i="3"/>
  <c r="AD141" i="3"/>
  <c r="AE141" i="3"/>
  <c r="AF141" i="3"/>
  <c r="AG141" i="3"/>
  <c r="AH141" i="3"/>
  <c r="AI141" i="3"/>
  <c r="AJ141" i="3"/>
  <c r="AK141" i="3"/>
  <c r="AD144" i="3"/>
  <c r="AE144" i="3"/>
  <c r="AF144" i="3"/>
  <c r="AG144" i="3"/>
  <c r="AH144" i="3"/>
  <c r="AI144" i="3"/>
  <c r="AJ144" i="3"/>
  <c r="AK144" i="3"/>
  <c r="AD145" i="3"/>
  <c r="AE145" i="3"/>
  <c r="AF145" i="3"/>
  <c r="AG145" i="3"/>
  <c r="AH145" i="3"/>
  <c r="AI145" i="3"/>
  <c r="AJ145" i="3"/>
  <c r="AK145" i="3"/>
  <c r="AD148" i="3"/>
  <c r="AE148" i="3"/>
  <c r="AF148" i="3"/>
  <c r="AG148" i="3"/>
  <c r="AH148" i="3"/>
  <c r="AI148" i="3"/>
  <c r="AJ148" i="3"/>
  <c r="AK148" i="3"/>
  <c r="AD149" i="3"/>
  <c r="AE149" i="3"/>
  <c r="AF149" i="3"/>
  <c r="AG149" i="3"/>
  <c r="AH149" i="3"/>
  <c r="AI149" i="3"/>
  <c r="AJ149" i="3"/>
  <c r="AK149" i="3"/>
  <c r="AD152" i="3"/>
  <c r="AE152" i="3"/>
  <c r="AF152" i="3"/>
  <c r="AG152" i="3"/>
  <c r="AH152" i="3"/>
  <c r="AI152" i="3"/>
  <c r="AJ152" i="3"/>
  <c r="AK152" i="3"/>
  <c r="AD153" i="3"/>
  <c r="AE153" i="3"/>
  <c r="AF153" i="3"/>
  <c r="AG153" i="3"/>
  <c r="AH153" i="3"/>
  <c r="AI153" i="3"/>
  <c r="AJ153" i="3"/>
  <c r="AK153" i="3"/>
  <c r="AD156" i="3"/>
  <c r="AE156" i="3"/>
  <c r="AF156" i="3"/>
  <c r="AG156" i="3"/>
  <c r="AH156" i="3"/>
  <c r="AI156" i="3"/>
  <c r="AJ156" i="3"/>
  <c r="AK156" i="3"/>
  <c r="AD158" i="3"/>
  <c r="AE158" i="3"/>
  <c r="AF158" i="3"/>
  <c r="AG158" i="3"/>
  <c r="AH158" i="3"/>
  <c r="AI158" i="3"/>
  <c r="AJ158" i="3"/>
  <c r="AK158" i="3"/>
  <c r="AD160" i="3"/>
  <c r="AE160" i="3"/>
  <c r="AF160" i="3"/>
  <c r="AG160" i="3"/>
  <c r="AH160" i="3"/>
  <c r="AI160" i="3"/>
  <c r="AJ160" i="3"/>
  <c r="AK160" i="3"/>
  <c r="AD162" i="3"/>
  <c r="AE162" i="3"/>
  <c r="AF162" i="3"/>
  <c r="AG162" i="3"/>
  <c r="AH162" i="3"/>
  <c r="AI162" i="3"/>
  <c r="AJ162" i="3"/>
  <c r="AK162" i="3"/>
  <c r="AD166" i="3"/>
  <c r="AE166" i="3"/>
  <c r="AF166" i="3"/>
  <c r="AG166" i="3"/>
  <c r="AH166" i="3"/>
  <c r="AI166" i="3"/>
  <c r="AJ166" i="3"/>
  <c r="AK166" i="3"/>
  <c r="AD168" i="3"/>
  <c r="AE168" i="3"/>
  <c r="AF168" i="3"/>
  <c r="AG168" i="3"/>
  <c r="AH168" i="3"/>
  <c r="AI168" i="3"/>
  <c r="AJ168" i="3"/>
  <c r="AK168" i="3"/>
  <c r="AG169" i="3"/>
  <c r="AD170" i="3"/>
  <c r="AE170" i="3"/>
  <c r="AF170" i="3"/>
  <c r="AG170" i="3"/>
  <c r="AH170" i="3"/>
  <c r="AI170" i="3"/>
  <c r="AJ170" i="3"/>
  <c r="AK170" i="3"/>
  <c r="AD172" i="3"/>
  <c r="AE172" i="3"/>
  <c r="AF172" i="3"/>
  <c r="AG172" i="3"/>
  <c r="AH172" i="3"/>
  <c r="AI172" i="3"/>
  <c r="AJ172" i="3"/>
  <c r="AK172" i="3"/>
  <c r="AG173" i="3"/>
  <c r="AD174" i="3"/>
  <c r="AE174" i="3"/>
  <c r="AF174" i="3"/>
  <c r="AG174" i="3"/>
  <c r="AH174" i="3"/>
  <c r="AI174" i="3"/>
  <c r="AJ174" i="3"/>
  <c r="AK174" i="3"/>
  <c r="AD176" i="3"/>
  <c r="AE176" i="3"/>
  <c r="AF176" i="3"/>
  <c r="AG176" i="3"/>
  <c r="AH176" i="3"/>
  <c r="AI176" i="3"/>
  <c r="AJ176" i="3"/>
  <c r="AK176" i="3"/>
  <c r="AD177" i="3"/>
  <c r="AE177" i="3"/>
  <c r="AF177" i="3"/>
  <c r="AG177" i="3"/>
  <c r="AH177" i="3"/>
  <c r="AI177" i="3"/>
  <c r="AJ177" i="3"/>
  <c r="AK177" i="3"/>
  <c r="AD178" i="3"/>
  <c r="AE178" i="3"/>
  <c r="AF178" i="3"/>
  <c r="AG178" i="3"/>
  <c r="AH178" i="3"/>
  <c r="AI178" i="3"/>
  <c r="AJ178" i="3"/>
  <c r="AK178" i="3"/>
  <c r="AD179" i="3"/>
  <c r="AE179" i="3"/>
  <c r="AF179" i="3"/>
  <c r="AG179" i="3"/>
  <c r="AH179" i="3"/>
  <c r="AI179" i="3"/>
  <c r="AJ179" i="3"/>
  <c r="AK179" i="3"/>
  <c r="AD180" i="3"/>
  <c r="AE180" i="3"/>
  <c r="AF180" i="3"/>
  <c r="AG180" i="3"/>
  <c r="AH180" i="3"/>
  <c r="AI180" i="3"/>
  <c r="AJ180" i="3"/>
  <c r="AK180" i="3"/>
  <c r="AD181" i="3"/>
  <c r="AE181" i="3"/>
  <c r="AF181" i="3"/>
  <c r="AG181" i="3"/>
  <c r="AH181" i="3"/>
  <c r="AI181" i="3"/>
  <c r="AJ181" i="3"/>
  <c r="AK181" i="3"/>
  <c r="AD184" i="3"/>
  <c r="AE184" i="3"/>
  <c r="AF184" i="3"/>
  <c r="AG184" i="3"/>
  <c r="AH184" i="3"/>
  <c r="AI184" i="3"/>
  <c r="AJ184" i="3"/>
  <c r="AK184" i="3"/>
  <c r="AD185" i="3"/>
  <c r="AE185" i="3"/>
  <c r="AF185" i="3"/>
  <c r="AG185" i="3"/>
  <c r="AH185" i="3"/>
  <c r="AI185" i="3"/>
  <c r="AJ185" i="3"/>
  <c r="AK185" i="3"/>
  <c r="AD186" i="3"/>
  <c r="AE186" i="3"/>
  <c r="AF186" i="3"/>
  <c r="AG186" i="3"/>
  <c r="AH186" i="3"/>
  <c r="AI186" i="3"/>
  <c r="AJ186" i="3"/>
  <c r="AK186" i="3"/>
  <c r="AD187" i="3"/>
  <c r="AE187" i="3"/>
  <c r="AF187" i="3"/>
  <c r="AG187" i="3"/>
  <c r="AH187" i="3"/>
  <c r="AI187" i="3"/>
  <c r="AJ187" i="3"/>
  <c r="AK187" i="3"/>
  <c r="AD188" i="3"/>
  <c r="AE188" i="3"/>
  <c r="AF188" i="3"/>
  <c r="AG188" i="3"/>
  <c r="AH188" i="3"/>
  <c r="AI188" i="3"/>
  <c r="AJ188" i="3"/>
  <c r="AK188" i="3"/>
  <c r="AD189" i="3"/>
  <c r="AE189" i="3"/>
  <c r="AF189" i="3"/>
  <c r="AG189" i="3"/>
  <c r="AH189" i="3"/>
  <c r="AI189" i="3"/>
  <c r="AJ189" i="3"/>
  <c r="AK189" i="3"/>
  <c r="AD190" i="3"/>
  <c r="AE190" i="3"/>
  <c r="AF190" i="3"/>
  <c r="AG190" i="3"/>
  <c r="AH190" i="3"/>
  <c r="AI190" i="3"/>
  <c r="AJ190" i="3"/>
  <c r="AK190" i="3"/>
  <c r="AD191" i="3"/>
  <c r="AE191" i="3"/>
  <c r="AF191" i="3"/>
  <c r="AG191" i="3"/>
  <c r="AH191" i="3"/>
  <c r="AI191" i="3"/>
  <c r="AJ191" i="3"/>
  <c r="AK191" i="3"/>
  <c r="AD201" i="3"/>
  <c r="AE201" i="3"/>
  <c r="AF201" i="3"/>
  <c r="AG201" i="3"/>
  <c r="AH201" i="3"/>
  <c r="AI201" i="3"/>
  <c r="AJ201" i="3"/>
  <c r="AK201" i="3"/>
  <c r="AD203" i="3"/>
  <c r="AE203" i="3"/>
  <c r="AF203" i="3"/>
  <c r="AG203" i="3"/>
  <c r="AH203" i="3"/>
  <c r="AI203" i="3"/>
  <c r="AJ203" i="3"/>
  <c r="AK203" i="3"/>
  <c r="AD204" i="3"/>
  <c r="AE204" i="3"/>
  <c r="AF204" i="3"/>
  <c r="AG204" i="3"/>
  <c r="AH204" i="3"/>
  <c r="AI204" i="3"/>
  <c r="AJ204" i="3"/>
  <c r="AK204" i="3"/>
  <c r="AD206" i="3"/>
  <c r="AE206" i="3"/>
  <c r="AF206" i="3"/>
  <c r="AG206" i="3"/>
  <c r="AH206" i="3"/>
  <c r="AI206" i="3"/>
  <c r="AJ206" i="3"/>
  <c r="AK206" i="3"/>
  <c r="AD208" i="3"/>
  <c r="AE208" i="3"/>
  <c r="AF208" i="3"/>
  <c r="AG208" i="3"/>
  <c r="AH208" i="3"/>
  <c r="AI208" i="3"/>
  <c r="AJ208" i="3"/>
  <c r="AK208" i="3"/>
  <c r="AD209" i="3"/>
  <c r="AE209" i="3"/>
  <c r="AF209" i="3"/>
  <c r="AG209" i="3"/>
  <c r="AH209" i="3"/>
  <c r="AI209" i="3"/>
  <c r="AJ209" i="3"/>
  <c r="AK209" i="3"/>
  <c r="AD210" i="3"/>
  <c r="AE210" i="3"/>
  <c r="AF210" i="3"/>
  <c r="AG210" i="3"/>
  <c r="AH210" i="3"/>
  <c r="AI210" i="3"/>
  <c r="AJ210" i="3"/>
  <c r="AK210" i="3"/>
  <c r="AD218" i="3"/>
  <c r="AE218" i="3"/>
  <c r="AF218" i="3"/>
  <c r="AG218" i="3"/>
  <c r="AH218" i="3"/>
  <c r="AI218" i="3"/>
  <c r="AJ218" i="3"/>
  <c r="AK218" i="3"/>
  <c r="AD220" i="3"/>
  <c r="AE220" i="3"/>
  <c r="AF220" i="3"/>
  <c r="AG220" i="3"/>
  <c r="AH220" i="3"/>
  <c r="AI220" i="3"/>
  <c r="AJ220" i="3"/>
  <c r="AK220" i="3"/>
  <c r="AD221" i="3"/>
  <c r="AE221" i="3"/>
  <c r="AF221" i="3"/>
  <c r="AG221" i="3"/>
  <c r="AH221" i="3"/>
  <c r="AI221" i="3"/>
  <c r="AJ221" i="3"/>
  <c r="AK221" i="3"/>
  <c r="AD223" i="3"/>
  <c r="AE223" i="3"/>
  <c r="AF223" i="3"/>
  <c r="AG223" i="3"/>
  <c r="AH223" i="3"/>
  <c r="AI223" i="3"/>
  <c r="AJ223" i="3"/>
  <c r="AK223" i="3"/>
  <c r="AD225" i="3"/>
  <c r="AE225" i="3"/>
  <c r="AF225" i="3"/>
  <c r="AG225" i="3"/>
  <c r="AH225" i="3"/>
  <c r="AI225" i="3"/>
  <c r="AJ225" i="3"/>
  <c r="AK225" i="3"/>
  <c r="AD226" i="3"/>
  <c r="AE226" i="3"/>
  <c r="AF226" i="3"/>
  <c r="AG226" i="3"/>
  <c r="AH226" i="3"/>
  <c r="AI226" i="3"/>
  <c r="AJ226" i="3"/>
  <c r="AK226" i="3"/>
  <c r="AD227" i="3"/>
  <c r="AE227" i="3"/>
  <c r="AF227" i="3"/>
  <c r="AG227" i="3"/>
  <c r="AH227" i="3"/>
  <c r="AI227" i="3"/>
  <c r="AJ227" i="3"/>
  <c r="AK227" i="3"/>
  <c r="AD232" i="3"/>
  <c r="AE232" i="3"/>
  <c r="AF232" i="3"/>
  <c r="AG232" i="3"/>
  <c r="AH232" i="3"/>
  <c r="AI232" i="3"/>
  <c r="AJ232" i="3"/>
  <c r="AK232" i="3"/>
  <c r="AD233" i="3"/>
  <c r="AE233" i="3"/>
  <c r="AF233" i="3"/>
  <c r="AG233" i="3"/>
  <c r="AH233" i="3"/>
  <c r="AI233" i="3"/>
  <c r="AJ233" i="3"/>
  <c r="AK233" i="3"/>
  <c r="AD234" i="3"/>
  <c r="AE234" i="3"/>
  <c r="AF234" i="3"/>
  <c r="AG234" i="3"/>
  <c r="AH234" i="3"/>
  <c r="AI234" i="3"/>
  <c r="AJ234" i="3"/>
  <c r="AK234" i="3"/>
  <c r="AD235" i="3"/>
  <c r="AE235" i="3"/>
  <c r="AF235" i="3"/>
  <c r="AG235" i="3"/>
  <c r="AH235" i="3"/>
  <c r="AI235" i="3"/>
  <c r="AJ235" i="3"/>
  <c r="AK235" i="3"/>
  <c r="AD236" i="3"/>
  <c r="AE236" i="3"/>
  <c r="AF236" i="3"/>
  <c r="AG236" i="3"/>
  <c r="AH236" i="3"/>
  <c r="AI236" i="3"/>
  <c r="AJ236" i="3"/>
  <c r="AK236" i="3"/>
  <c r="AD237" i="3"/>
  <c r="AE237" i="3"/>
  <c r="AF237" i="3"/>
  <c r="AG237" i="3"/>
  <c r="AH237" i="3"/>
  <c r="AI237" i="3"/>
  <c r="AJ237" i="3"/>
  <c r="AK237" i="3"/>
  <c r="AD238" i="3"/>
  <c r="AE238" i="3"/>
  <c r="AF238" i="3"/>
  <c r="AG238" i="3"/>
  <c r="AH238" i="3"/>
  <c r="AI238" i="3"/>
  <c r="AJ238" i="3"/>
  <c r="AK238" i="3"/>
  <c r="AD239" i="3"/>
  <c r="AE239" i="3"/>
  <c r="AF239" i="3"/>
  <c r="AG239" i="3"/>
  <c r="AH239" i="3"/>
  <c r="AI239" i="3"/>
  <c r="AJ239" i="3"/>
  <c r="AK239" i="3"/>
  <c r="AD242" i="3"/>
  <c r="AE242" i="3"/>
  <c r="AF242" i="3"/>
  <c r="AG242" i="3"/>
  <c r="AH242" i="3"/>
  <c r="AI242" i="3"/>
  <c r="AJ242" i="3"/>
  <c r="AK242" i="3"/>
  <c r="AD243" i="3"/>
  <c r="AE243" i="3"/>
  <c r="AF243" i="3"/>
  <c r="AG243" i="3"/>
  <c r="AH243" i="3"/>
  <c r="AI243" i="3"/>
  <c r="AJ243" i="3"/>
  <c r="AK243" i="3"/>
  <c r="AD244" i="3"/>
  <c r="AE244" i="3"/>
  <c r="AF244" i="3"/>
  <c r="AG244" i="3"/>
  <c r="AH244" i="3"/>
  <c r="AI244" i="3"/>
  <c r="AJ244" i="3"/>
  <c r="AK244" i="3"/>
  <c r="AD245" i="3"/>
  <c r="AE245" i="3"/>
  <c r="AF245" i="3"/>
  <c r="AG245" i="3"/>
  <c r="AH245" i="3"/>
  <c r="AI245" i="3"/>
  <c r="AJ245" i="3"/>
  <c r="AK245" i="3"/>
  <c r="AD246" i="3"/>
  <c r="AE246" i="3"/>
  <c r="AF246" i="3"/>
  <c r="AG246" i="3"/>
  <c r="AH246" i="3"/>
  <c r="AI246" i="3"/>
  <c r="AJ246" i="3"/>
  <c r="AK246" i="3"/>
  <c r="AD247" i="3"/>
  <c r="AE247" i="3"/>
  <c r="AF247" i="3"/>
  <c r="AG247" i="3"/>
  <c r="AH247" i="3"/>
  <c r="AI247" i="3"/>
  <c r="AJ247" i="3"/>
  <c r="AK247" i="3"/>
  <c r="AD248" i="3"/>
  <c r="AE248" i="3"/>
  <c r="AF248" i="3"/>
  <c r="AG248" i="3"/>
  <c r="AH248" i="3"/>
  <c r="AI248" i="3"/>
  <c r="AJ248" i="3"/>
  <c r="AK248" i="3"/>
  <c r="AD249" i="3"/>
  <c r="AE249" i="3"/>
  <c r="AF249" i="3"/>
  <c r="AG249" i="3"/>
  <c r="AH249" i="3"/>
  <c r="AI249" i="3"/>
  <c r="AJ249" i="3"/>
  <c r="AK249" i="3"/>
  <c r="AD250" i="3"/>
  <c r="AE250" i="3"/>
  <c r="AF250" i="3"/>
  <c r="AG250" i="3"/>
  <c r="AH250" i="3"/>
  <c r="AI250" i="3"/>
  <c r="AJ250" i="3"/>
  <c r="AK250" i="3"/>
  <c r="AD251" i="3"/>
  <c r="AE251" i="3"/>
  <c r="AF251" i="3"/>
  <c r="AG251" i="3"/>
  <c r="AH251" i="3"/>
  <c r="AI251" i="3"/>
  <c r="AJ251" i="3"/>
  <c r="AK251" i="3"/>
  <c r="AD252" i="3"/>
  <c r="AE252" i="3"/>
  <c r="AF252" i="3"/>
  <c r="AG252" i="3"/>
  <c r="AH252" i="3"/>
  <c r="AI252" i="3"/>
  <c r="AJ252" i="3"/>
  <c r="AK252" i="3"/>
  <c r="AD253" i="3"/>
  <c r="AE253" i="3"/>
  <c r="AF253" i="3"/>
  <c r="AG253" i="3"/>
  <c r="AH253" i="3"/>
  <c r="AI253" i="3"/>
  <c r="AJ253" i="3"/>
  <c r="AK253" i="3"/>
  <c r="AD254" i="3"/>
  <c r="AE254" i="3"/>
  <c r="AF254" i="3"/>
  <c r="AG254" i="3"/>
  <c r="AH254" i="3"/>
  <c r="AI254" i="3"/>
  <c r="AJ254" i="3"/>
  <c r="AK254" i="3"/>
  <c r="AD257" i="3"/>
  <c r="AE257" i="3"/>
  <c r="AF257" i="3"/>
  <c r="AG257" i="3"/>
  <c r="AH257" i="3"/>
  <c r="AI257" i="3"/>
  <c r="AJ257" i="3"/>
  <c r="AK257" i="3"/>
  <c r="AD258" i="3"/>
  <c r="AE258" i="3"/>
  <c r="AF258" i="3"/>
  <c r="AG258" i="3"/>
  <c r="AH258" i="3"/>
  <c r="AI258" i="3"/>
  <c r="AJ258" i="3"/>
  <c r="AK258" i="3"/>
  <c r="AD261" i="3"/>
  <c r="AE261" i="3"/>
  <c r="AF261" i="3"/>
  <c r="AG261" i="3"/>
  <c r="AH261" i="3"/>
  <c r="AI261" i="3"/>
  <c r="AJ261" i="3"/>
  <c r="AK261" i="3"/>
  <c r="AD262" i="3"/>
  <c r="AE262" i="3"/>
  <c r="AF262" i="3"/>
  <c r="AG262" i="3"/>
  <c r="AH262" i="3"/>
  <c r="AI262" i="3"/>
  <c r="AJ262" i="3"/>
  <c r="AK262" i="3"/>
  <c r="AD265" i="3"/>
  <c r="AE265" i="3"/>
  <c r="AF265" i="3"/>
  <c r="AG265" i="3"/>
  <c r="AH265" i="3"/>
  <c r="AI265" i="3"/>
  <c r="AJ265" i="3"/>
  <c r="AK265" i="3"/>
  <c r="AD266" i="3"/>
  <c r="AE266" i="3"/>
  <c r="AF266" i="3"/>
  <c r="AG266" i="3"/>
  <c r="AH266" i="3"/>
  <c r="AI266" i="3"/>
  <c r="AJ266" i="3"/>
  <c r="AK266" i="3"/>
  <c r="AD269" i="3"/>
  <c r="AE269" i="3"/>
  <c r="AF269" i="3"/>
  <c r="AG269" i="3"/>
  <c r="AH269" i="3"/>
  <c r="AI269" i="3"/>
  <c r="AJ269" i="3"/>
  <c r="AK269" i="3"/>
  <c r="AD270" i="3"/>
  <c r="AE270" i="3"/>
  <c r="AF270" i="3"/>
  <c r="AG270" i="3"/>
  <c r="AH270" i="3"/>
  <c r="AI270" i="3"/>
  <c r="AJ270" i="3"/>
  <c r="AK270" i="3"/>
  <c r="AD273" i="3"/>
  <c r="AE273" i="3"/>
  <c r="AF273" i="3"/>
  <c r="AG273" i="3"/>
  <c r="AH273" i="3"/>
  <c r="AI273" i="3"/>
  <c r="AJ273" i="3"/>
  <c r="AK273" i="3"/>
  <c r="AD275" i="3"/>
  <c r="AE275" i="3"/>
  <c r="AF275" i="3"/>
  <c r="AG275" i="3"/>
  <c r="AH275" i="3"/>
  <c r="AI275" i="3"/>
  <c r="AJ275" i="3"/>
  <c r="AK275" i="3"/>
  <c r="AD277" i="3"/>
  <c r="AE277" i="3"/>
  <c r="AF277" i="3"/>
  <c r="AG277" i="3"/>
  <c r="AH277" i="3"/>
  <c r="AI277" i="3"/>
  <c r="AJ277" i="3"/>
  <c r="AK277" i="3"/>
  <c r="AD279" i="3"/>
  <c r="AE279" i="3"/>
  <c r="AF279" i="3"/>
  <c r="AG279" i="3"/>
  <c r="AH279" i="3"/>
  <c r="AI279" i="3"/>
  <c r="AJ279" i="3"/>
  <c r="AK279" i="3"/>
  <c r="AD283" i="3"/>
  <c r="AE283" i="3"/>
  <c r="AF283" i="3"/>
  <c r="AG283" i="3"/>
  <c r="AH283" i="3"/>
  <c r="AI283" i="3"/>
  <c r="AJ283" i="3"/>
  <c r="AK283" i="3"/>
  <c r="AD285" i="3"/>
  <c r="AE285" i="3"/>
  <c r="AF285" i="3"/>
  <c r="AG285" i="3"/>
  <c r="AH285" i="3"/>
  <c r="AI285" i="3"/>
  <c r="AJ285" i="3"/>
  <c r="AK285" i="3"/>
  <c r="AD286" i="3"/>
  <c r="AE286" i="3"/>
  <c r="AF286" i="3"/>
  <c r="AG286" i="3"/>
  <c r="AD287" i="3"/>
  <c r="AE287" i="3"/>
  <c r="AF287" i="3"/>
  <c r="AG287" i="3"/>
  <c r="AH287" i="3"/>
  <c r="AI287" i="3"/>
  <c r="AJ287" i="3"/>
  <c r="AK287" i="3"/>
  <c r="AD289" i="3"/>
  <c r="AE289" i="3"/>
  <c r="AF289" i="3"/>
  <c r="AG289" i="3"/>
  <c r="AH289" i="3"/>
  <c r="AI289" i="3"/>
  <c r="AJ289" i="3"/>
  <c r="AK289" i="3"/>
  <c r="AD290" i="3"/>
  <c r="AE290" i="3"/>
  <c r="AF290" i="3"/>
  <c r="AG290" i="3"/>
  <c r="AD291" i="3"/>
  <c r="AE291" i="3"/>
  <c r="AF291" i="3"/>
  <c r="AG291" i="3"/>
  <c r="AH291" i="3"/>
  <c r="AI291" i="3"/>
  <c r="AJ291" i="3"/>
  <c r="AK291" i="3"/>
  <c r="AD293" i="3"/>
  <c r="AE293" i="3"/>
  <c r="AF293" i="3"/>
  <c r="AG293" i="3"/>
  <c r="AH293" i="3"/>
  <c r="AI293" i="3"/>
  <c r="AJ293" i="3"/>
  <c r="AK293" i="3"/>
  <c r="AD294" i="3"/>
  <c r="AE294" i="3"/>
  <c r="AF294" i="3"/>
  <c r="AG294" i="3"/>
  <c r="AH294" i="3"/>
  <c r="AI294" i="3"/>
  <c r="AJ294" i="3"/>
  <c r="AK294" i="3"/>
  <c r="AD295" i="3"/>
  <c r="AE295" i="3"/>
  <c r="AF295" i="3"/>
  <c r="AG295" i="3"/>
  <c r="AH295" i="3"/>
  <c r="AI295" i="3"/>
  <c r="AJ295" i="3"/>
  <c r="AK295" i="3"/>
  <c r="AD296" i="3"/>
  <c r="AE296" i="3"/>
  <c r="AF296" i="3"/>
  <c r="AG296" i="3"/>
  <c r="AH296" i="3"/>
  <c r="AI296" i="3"/>
  <c r="AJ296" i="3"/>
  <c r="AK296" i="3"/>
  <c r="AD297" i="3"/>
  <c r="AE297" i="3"/>
  <c r="AF297" i="3"/>
  <c r="AG297" i="3"/>
  <c r="AH297" i="3"/>
  <c r="AI297" i="3"/>
  <c r="AJ297" i="3"/>
  <c r="AK297" i="3"/>
  <c r="AD298" i="3"/>
  <c r="AE298" i="3"/>
  <c r="AF298" i="3"/>
  <c r="AG298" i="3"/>
  <c r="AH298" i="3"/>
  <c r="AI298" i="3"/>
  <c r="AJ298" i="3"/>
  <c r="AK298" i="3"/>
  <c r="AD301" i="3"/>
  <c r="AE301" i="3"/>
  <c r="AF301" i="3"/>
  <c r="AG301" i="3"/>
  <c r="AH301" i="3"/>
  <c r="AI301" i="3"/>
  <c r="AJ301" i="3"/>
  <c r="AK301" i="3"/>
  <c r="AD302" i="3"/>
  <c r="AE302" i="3"/>
  <c r="AF302" i="3"/>
  <c r="AG302" i="3"/>
  <c r="AH302" i="3"/>
  <c r="AI302" i="3"/>
  <c r="AJ302" i="3"/>
  <c r="AK302" i="3"/>
  <c r="AD303" i="3"/>
  <c r="AE303" i="3"/>
  <c r="AF303" i="3"/>
  <c r="AG303" i="3"/>
  <c r="AH303" i="3"/>
  <c r="AI303" i="3"/>
  <c r="AJ303" i="3"/>
  <c r="AK303" i="3"/>
  <c r="AD304" i="3"/>
  <c r="AE304" i="3"/>
  <c r="AF304" i="3"/>
  <c r="AG304" i="3"/>
  <c r="AH304" i="3"/>
  <c r="AI304" i="3"/>
  <c r="AJ304" i="3"/>
  <c r="AK304" i="3"/>
  <c r="AD305" i="3"/>
  <c r="AE305" i="3"/>
  <c r="AF305" i="3"/>
  <c r="AG305" i="3"/>
  <c r="AH305" i="3"/>
  <c r="AI305" i="3"/>
  <c r="AJ305" i="3"/>
  <c r="AK305" i="3"/>
  <c r="AD306" i="3"/>
  <c r="AE306" i="3"/>
  <c r="AF306" i="3"/>
  <c r="AG306" i="3"/>
  <c r="AH306" i="3"/>
  <c r="AI306" i="3"/>
  <c r="AJ306" i="3"/>
  <c r="AK306" i="3"/>
  <c r="AD307" i="3"/>
  <c r="AE307" i="3"/>
  <c r="AF307" i="3"/>
  <c r="AG307" i="3"/>
  <c r="AH307" i="3"/>
  <c r="AI307" i="3"/>
  <c r="AJ307" i="3"/>
  <c r="AK307" i="3"/>
  <c r="AD308" i="3"/>
  <c r="AE308" i="3"/>
  <c r="AF308" i="3"/>
  <c r="AG308" i="3"/>
  <c r="AH308" i="3"/>
  <c r="AI308" i="3"/>
  <c r="AJ308" i="3"/>
  <c r="AK308" i="3"/>
  <c r="AD318" i="3"/>
  <c r="AE318" i="3"/>
  <c r="AF318" i="3"/>
  <c r="AG318" i="3"/>
  <c r="AH318" i="3"/>
  <c r="AI318" i="3"/>
  <c r="AJ318" i="3"/>
  <c r="AK318" i="3"/>
  <c r="AD320" i="3"/>
  <c r="AE320" i="3"/>
  <c r="AF320" i="3"/>
  <c r="AG320" i="3"/>
  <c r="AH320" i="3"/>
  <c r="AI320" i="3"/>
  <c r="AJ320" i="3"/>
  <c r="AK320" i="3"/>
  <c r="AD321" i="3"/>
  <c r="AE321" i="3"/>
  <c r="AF321" i="3"/>
  <c r="AG321" i="3"/>
  <c r="AH321" i="3"/>
  <c r="AI321" i="3"/>
  <c r="AJ321" i="3"/>
  <c r="AK321" i="3"/>
  <c r="AD323" i="3"/>
  <c r="AE323" i="3"/>
  <c r="AF323" i="3"/>
  <c r="AG323" i="3"/>
  <c r="AH323" i="3"/>
  <c r="AI323" i="3"/>
  <c r="AJ323" i="3"/>
  <c r="AK323" i="3"/>
  <c r="AD325" i="3"/>
  <c r="AE325" i="3"/>
  <c r="AF325" i="3"/>
  <c r="AG325" i="3"/>
  <c r="AH325" i="3"/>
  <c r="AI325" i="3"/>
  <c r="AJ325" i="3"/>
  <c r="AK325" i="3"/>
  <c r="AD326" i="3"/>
  <c r="AE326" i="3"/>
  <c r="AF326" i="3"/>
  <c r="AG326" i="3"/>
  <c r="AH326" i="3"/>
  <c r="AI326" i="3"/>
  <c r="AJ326" i="3"/>
  <c r="AK326" i="3"/>
  <c r="AD327" i="3"/>
  <c r="AE327" i="3"/>
  <c r="AF327" i="3"/>
  <c r="AG327" i="3"/>
  <c r="AH327" i="3"/>
  <c r="AI327" i="3"/>
  <c r="AJ327" i="3"/>
  <c r="AK327" i="3"/>
  <c r="AH333" i="3"/>
  <c r="AI333" i="3"/>
  <c r="AJ333" i="3"/>
  <c r="AK333" i="3"/>
  <c r="AD335" i="3"/>
  <c r="AE335" i="3"/>
  <c r="AF335" i="3"/>
  <c r="AG335" i="3"/>
  <c r="AH335" i="3"/>
  <c r="AI335" i="3"/>
  <c r="AJ335" i="3"/>
  <c r="AK335" i="3"/>
  <c r="AD337" i="3"/>
  <c r="AE337" i="3"/>
  <c r="AF337" i="3"/>
  <c r="AG337" i="3"/>
  <c r="AH337" i="3"/>
  <c r="AI337" i="3"/>
  <c r="AJ337" i="3"/>
  <c r="AK337" i="3"/>
  <c r="AD338" i="3"/>
  <c r="AE338" i="3"/>
  <c r="AF338" i="3"/>
  <c r="AG338" i="3"/>
  <c r="AH338" i="3"/>
  <c r="AI338" i="3"/>
  <c r="AJ338" i="3"/>
  <c r="AK338" i="3"/>
  <c r="AD340" i="3"/>
  <c r="AE340" i="3"/>
  <c r="AF340" i="3"/>
  <c r="AG340" i="3"/>
  <c r="AH340" i="3"/>
  <c r="AI340" i="3"/>
  <c r="AJ340" i="3"/>
  <c r="AK340" i="3"/>
  <c r="AD342" i="3"/>
  <c r="AE342" i="3"/>
  <c r="AF342" i="3"/>
  <c r="AG342" i="3"/>
  <c r="AH342" i="3"/>
  <c r="AI342" i="3"/>
  <c r="AJ342" i="3"/>
  <c r="AK342" i="3"/>
  <c r="AD343" i="3"/>
  <c r="AE343" i="3"/>
  <c r="AF343" i="3"/>
  <c r="AG343" i="3"/>
  <c r="AH343" i="3"/>
  <c r="AI343" i="3"/>
  <c r="AJ343" i="3"/>
  <c r="AK343" i="3"/>
  <c r="AD344" i="3"/>
  <c r="AE344" i="3"/>
  <c r="AF344" i="3"/>
  <c r="AG344" i="3"/>
  <c r="AH344" i="3"/>
  <c r="AI344" i="3"/>
  <c r="AJ344" i="3"/>
  <c r="AK344" i="3"/>
  <c r="AD349" i="3"/>
  <c r="AE349" i="3"/>
  <c r="AF349" i="3"/>
  <c r="AG349" i="3"/>
  <c r="AH349" i="3"/>
  <c r="AI349" i="3"/>
  <c r="AJ349" i="3"/>
  <c r="AK349" i="3"/>
  <c r="AD350" i="3"/>
  <c r="AE350" i="3"/>
  <c r="AF350" i="3"/>
  <c r="AG350" i="3"/>
  <c r="AH350" i="3"/>
  <c r="AI350" i="3"/>
  <c r="AJ350" i="3"/>
  <c r="AK350" i="3"/>
  <c r="AD351" i="3"/>
  <c r="AE351" i="3"/>
  <c r="AF351" i="3"/>
  <c r="AG351" i="3"/>
  <c r="AH351" i="3"/>
  <c r="AI351" i="3"/>
  <c r="AJ351" i="3"/>
  <c r="AK351" i="3"/>
  <c r="AD352" i="3"/>
  <c r="AE352" i="3"/>
  <c r="AF352" i="3"/>
  <c r="AG352" i="3"/>
  <c r="AH352" i="3"/>
  <c r="AI352" i="3"/>
  <c r="AJ352" i="3"/>
  <c r="AK352" i="3"/>
  <c r="AD353" i="3"/>
  <c r="AE353" i="3"/>
  <c r="AF353" i="3"/>
  <c r="AG353" i="3"/>
  <c r="AH353" i="3"/>
  <c r="AI353" i="3"/>
  <c r="AJ353" i="3"/>
  <c r="AK353" i="3"/>
  <c r="AD354" i="3"/>
  <c r="AE354" i="3"/>
  <c r="AF354" i="3"/>
  <c r="AG354" i="3"/>
  <c r="AH354" i="3"/>
  <c r="AI354" i="3"/>
  <c r="AJ354" i="3"/>
  <c r="AK354" i="3"/>
  <c r="AD355" i="3"/>
  <c r="AE355" i="3"/>
  <c r="AF355" i="3"/>
  <c r="AG355" i="3"/>
  <c r="AH355" i="3"/>
  <c r="AI355" i="3"/>
  <c r="AJ355" i="3"/>
  <c r="AK355" i="3"/>
  <c r="AD356" i="3"/>
  <c r="AE356" i="3"/>
  <c r="AF356" i="3"/>
  <c r="AG356" i="3"/>
  <c r="AH356" i="3"/>
  <c r="AI356" i="3"/>
  <c r="AJ356" i="3"/>
  <c r="AK356" i="3"/>
  <c r="AD359" i="3"/>
  <c r="AE359" i="3"/>
  <c r="AF359" i="3"/>
  <c r="AG359" i="3"/>
  <c r="AH359" i="3"/>
  <c r="AI359" i="3"/>
  <c r="AJ359" i="3"/>
  <c r="AK359" i="3"/>
  <c r="AD360" i="3"/>
  <c r="AE360" i="3"/>
  <c r="AF360" i="3"/>
  <c r="AG360" i="3"/>
  <c r="AH360" i="3"/>
  <c r="AI360" i="3"/>
  <c r="AJ360" i="3"/>
  <c r="AK360" i="3"/>
  <c r="AD361" i="3"/>
  <c r="AE361" i="3"/>
  <c r="AF361" i="3"/>
  <c r="AG361" i="3"/>
  <c r="AH361" i="3"/>
  <c r="AI361" i="3"/>
  <c r="AJ361" i="3"/>
  <c r="AK361" i="3"/>
  <c r="AD362" i="3"/>
  <c r="AE362" i="3"/>
  <c r="AF362" i="3"/>
  <c r="AG362" i="3"/>
  <c r="AH362" i="3"/>
  <c r="AI362" i="3"/>
  <c r="AJ362" i="3"/>
  <c r="AK362" i="3"/>
  <c r="AD363" i="3"/>
  <c r="AE363" i="3"/>
  <c r="AF363" i="3"/>
  <c r="AG363" i="3"/>
  <c r="AH363" i="3"/>
  <c r="AI363" i="3"/>
  <c r="AJ363" i="3"/>
  <c r="AK363" i="3"/>
  <c r="AD364" i="3"/>
  <c r="AE364" i="3"/>
  <c r="AF364" i="3"/>
  <c r="AG364" i="3"/>
  <c r="AH364" i="3"/>
  <c r="AI364" i="3"/>
  <c r="AJ364" i="3"/>
  <c r="AK364" i="3"/>
  <c r="AD365" i="3"/>
  <c r="AE365" i="3"/>
  <c r="AF365" i="3"/>
  <c r="AG365" i="3"/>
  <c r="AH365" i="3"/>
  <c r="AI365" i="3"/>
  <c r="AJ365" i="3"/>
  <c r="AK365" i="3"/>
  <c r="AD366" i="3"/>
  <c r="AE366" i="3"/>
  <c r="AF366" i="3"/>
  <c r="AG366" i="3"/>
  <c r="AH366" i="3"/>
  <c r="AI366" i="3"/>
  <c r="AJ366" i="3"/>
  <c r="AK366" i="3"/>
  <c r="AD367" i="3"/>
  <c r="AE367" i="3"/>
  <c r="AF367" i="3"/>
  <c r="AG367" i="3"/>
  <c r="AH367" i="3"/>
  <c r="AI367" i="3"/>
  <c r="AJ367" i="3"/>
  <c r="AK367" i="3"/>
  <c r="AD368" i="3"/>
  <c r="AE368" i="3"/>
  <c r="AF368" i="3"/>
  <c r="AG368" i="3"/>
  <c r="AH368" i="3"/>
  <c r="AI368" i="3"/>
  <c r="AJ368" i="3"/>
  <c r="AK368" i="3"/>
  <c r="AD369" i="3"/>
  <c r="AE369" i="3"/>
  <c r="AF369" i="3"/>
  <c r="AG369" i="3"/>
  <c r="AH369" i="3"/>
  <c r="AI369" i="3"/>
  <c r="AJ369" i="3"/>
  <c r="AK369" i="3"/>
  <c r="AD370" i="3"/>
  <c r="AE370" i="3"/>
  <c r="AF370" i="3"/>
  <c r="AG370" i="3"/>
  <c r="AH370" i="3"/>
  <c r="AI370" i="3"/>
  <c r="AJ370" i="3"/>
  <c r="AK370" i="3"/>
  <c r="AD371" i="3"/>
  <c r="AE371" i="3"/>
  <c r="AF371" i="3"/>
  <c r="AG371" i="3"/>
  <c r="AH371" i="3"/>
  <c r="AI371" i="3"/>
  <c r="AJ371" i="3"/>
  <c r="AK371" i="3"/>
  <c r="AD374" i="3"/>
  <c r="AE374" i="3"/>
  <c r="AF374" i="3"/>
  <c r="AG374" i="3"/>
  <c r="AH374" i="3"/>
  <c r="AI374" i="3"/>
  <c r="AJ374" i="3"/>
  <c r="AK374" i="3"/>
  <c r="AD375" i="3"/>
  <c r="AE375" i="3"/>
  <c r="AF375" i="3"/>
  <c r="AG375" i="3"/>
  <c r="AH375" i="3"/>
  <c r="AI375" i="3"/>
  <c r="AJ375" i="3"/>
  <c r="AK375" i="3"/>
  <c r="AD378" i="3"/>
  <c r="AE378" i="3"/>
  <c r="AF378" i="3"/>
  <c r="AG378" i="3"/>
  <c r="AH378" i="3"/>
  <c r="AI378" i="3"/>
  <c r="AJ378" i="3"/>
  <c r="AK378" i="3"/>
  <c r="AD379" i="3"/>
  <c r="AE379" i="3"/>
  <c r="AF379" i="3"/>
  <c r="AG379" i="3"/>
  <c r="AH379" i="3"/>
  <c r="AI379" i="3"/>
  <c r="AJ379" i="3"/>
  <c r="AK379" i="3"/>
  <c r="AD382" i="3"/>
  <c r="AE382" i="3"/>
  <c r="AF382" i="3"/>
  <c r="AG382" i="3"/>
  <c r="AH382" i="3"/>
  <c r="AI382" i="3"/>
  <c r="AJ382" i="3"/>
  <c r="AK382" i="3"/>
  <c r="AD383" i="3"/>
  <c r="AE383" i="3"/>
  <c r="AF383" i="3"/>
  <c r="AG383" i="3"/>
  <c r="AH383" i="3"/>
  <c r="AI383" i="3"/>
  <c r="AJ383" i="3"/>
  <c r="AK383" i="3"/>
  <c r="AD386" i="3"/>
  <c r="AE386" i="3"/>
  <c r="AF386" i="3"/>
  <c r="AG386" i="3"/>
  <c r="AH386" i="3"/>
  <c r="AI386" i="3"/>
  <c r="AJ386" i="3"/>
  <c r="AK386" i="3"/>
  <c r="AD387" i="3"/>
  <c r="AE387" i="3"/>
  <c r="AF387" i="3"/>
  <c r="AG387" i="3"/>
  <c r="AH387" i="3"/>
  <c r="AI387" i="3"/>
  <c r="AJ387" i="3"/>
  <c r="AK387" i="3"/>
  <c r="AD390" i="3"/>
  <c r="AE390" i="3"/>
  <c r="AF390" i="3"/>
  <c r="AG390" i="3"/>
  <c r="AH390" i="3"/>
  <c r="AI390" i="3"/>
  <c r="AJ390" i="3"/>
  <c r="AK390" i="3"/>
  <c r="AD392" i="3"/>
  <c r="AE392" i="3"/>
  <c r="AF392" i="3"/>
  <c r="AG392" i="3"/>
  <c r="AH392" i="3"/>
  <c r="AI392" i="3"/>
  <c r="AJ392" i="3"/>
  <c r="AK392" i="3"/>
  <c r="AD394" i="3"/>
  <c r="AE394" i="3"/>
  <c r="AF394" i="3"/>
  <c r="AG394" i="3"/>
  <c r="AH394" i="3"/>
  <c r="AI394" i="3"/>
  <c r="AJ394" i="3"/>
  <c r="AK394" i="3"/>
  <c r="AD396" i="3"/>
  <c r="AE396" i="3"/>
  <c r="AF396" i="3"/>
  <c r="AG396" i="3"/>
  <c r="AH396" i="3"/>
  <c r="AI396" i="3"/>
  <c r="AJ396" i="3"/>
  <c r="AK396" i="3"/>
  <c r="AD400" i="3"/>
  <c r="AE400" i="3"/>
  <c r="AF400" i="3"/>
  <c r="AG400" i="3"/>
  <c r="AH400" i="3"/>
  <c r="AI400" i="3"/>
  <c r="AJ400" i="3"/>
  <c r="AK400" i="3"/>
  <c r="AD402" i="3"/>
  <c r="AE402" i="3"/>
  <c r="AF402" i="3"/>
  <c r="AG402" i="3"/>
  <c r="AH402" i="3"/>
  <c r="AI402" i="3"/>
  <c r="AJ402" i="3"/>
  <c r="AK402" i="3"/>
  <c r="AG403" i="3"/>
  <c r="AD404" i="3"/>
  <c r="AE404" i="3"/>
  <c r="AF404" i="3"/>
  <c r="AG404" i="3"/>
  <c r="AH404" i="3"/>
  <c r="AI404" i="3"/>
  <c r="AJ404" i="3"/>
  <c r="AK404" i="3"/>
  <c r="AD406" i="3"/>
  <c r="AE406" i="3"/>
  <c r="AF406" i="3"/>
  <c r="AG406" i="3"/>
  <c r="AH406" i="3"/>
  <c r="AI406" i="3"/>
  <c r="AJ406" i="3"/>
  <c r="AK406" i="3"/>
  <c r="AD407" i="3"/>
  <c r="AE407" i="3"/>
  <c r="AF407" i="3"/>
  <c r="AG407" i="3"/>
  <c r="AD408" i="3"/>
  <c r="AE408" i="3"/>
  <c r="AF408" i="3"/>
  <c r="AG408" i="3"/>
  <c r="AH408" i="3"/>
  <c r="AI408" i="3"/>
  <c r="AJ408" i="3"/>
  <c r="AK408" i="3"/>
  <c r="AD410" i="3"/>
  <c r="AE410" i="3"/>
  <c r="AF410" i="3"/>
  <c r="AG410" i="3"/>
  <c r="AH410" i="3"/>
  <c r="AI410" i="3"/>
  <c r="AJ410" i="3"/>
  <c r="AK410" i="3"/>
  <c r="AD411" i="3"/>
  <c r="AE411" i="3"/>
  <c r="AF411" i="3"/>
  <c r="AG411" i="3"/>
  <c r="AH411" i="3"/>
  <c r="AI411" i="3"/>
  <c r="AJ411" i="3"/>
  <c r="AK411" i="3"/>
  <c r="AD412" i="3"/>
  <c r="AE412" i="3"/>
  <c r="AF412" i="3"/>
  <c r="AG412" i="3"/>
  <c r="AH412" i="3"/>
  <c r="AI412" i="3"/>
  <c r="AJ412" i="3"/>
  <c r="AK412" i="3"/>
  <c r="AD413" i="3"/>
  <c r="AE413" i="3"/>
  <c r="AF413" i="3"/>
  <c r="AG413" i="3"/>
  <c r="AH413" i="3"/>
  <c r="AI413" i="3"/>
  <c r="AJ413" i="3"/>
  <c r="AK413" i="3"/>
  <c r="AD414" i="3"/>
  <c r="AE414" i="3"/>
  <c r="AF414" i="3"/>
  <c r="AG414" i="3"/>
  <c r="AH414" i="3"/>
  <c r="AI414" i="3"/>
  <c r="AJ414" i="3"/>
  <c r="AK414" i="3"/>
  <c r="AD415" i="3"/>
  <c r="AE415" i="3"/>
  <c r="AF415" i="3"/>
  <c r="AG415" i="3"/>
  <c r="AH415" i="3"/>
  <c r="AI415" i="3"/>
  <c r="AJ415" i="3"/>
  <c r="AK415" i="3"/>
  <c r="AD418" i="3"/>
  <c r="AE418" i="3"/>
  <c r="AF418" i="3"/>
  <c r="AG418" i="3"/>
  <c r="AH418" i="3"/>
  <c r="AI418" i="3"/>
  <c r="AJ418" i="3"/>
  <c r="AK418" i="3"/>
  <c r="AD419" i="3"/>
  <c r="AE419" i="3"/>
  <c r="AF419" i="3"/>
  <c r="AG419" i="3"/>
  <c r="AH419" i="3"/>
  <c r="AI419" i="3"/>
  <c r="AJ419" i="3"/>
  <c r="AK419" i="3"/>
  <c r="AD420" i="3"/>
  <c r="AE420" i="3"/>
  <c r="AF420" i="3"/>
  <c r="AG420" i="3"/>
  <c r="AH420" i="3"/>
  <c r="AI420" i="3"/>
  <c r="AJ420" i="3"/>
  <c r="AK420" i="3"/>
  <c r="AD421" i="3"/>
  <c r="AE421" i="3"/>
  <c r="AF421" i="3"/>
  <c r="AG421" i="3"/>
  <c r="AH421" i="3"/>
  <c r="AI421" i="3"/>
  <c r="AJ421" i="3"/>
  <c r="AK421" i="3"/>
  <c r="AD422" i="3"/>
  <c r="AE422" i="3"/>
  <c r="AF422" i="3"/>
  <c r="AG422" i="3"/>
  <c r="AH422" i="3"/>
  <c r="AI422" i="3"/>
  <c r="AJ422" i="3"/>
  <c r="AK422" i="3"/>
  <c r="AD423" i="3"/>
  <c r="AE423" i="3"/>
  <c r="AF423" i="3"/>
  <c r="AG423" i="3"/>
  <c r="AH423" i="3"/>
  <c r="AI423" i="3"/>
  <c r="AJ423" i="3"/>
  <c r="AK423" i="3"/>
  <c r="AD424" i="3"/>
  <c r="AE424" i="3"/>
  <c r="AF424" i="3"/>
  <c r="AG424" i="3"/>
  <c r="AH424" i="3"/>
  <c r="AI424" i="3"/>
  <c r="AJ424" i="3"/>
  <c r="AK424" i="3"/>
  <c r="AD425" i="3"/>
  <c r="AE425" i="3"/>
  <c r="AF425" i="3"/>
  <c r="AG425" i="3"/>
  <c r="AH425" i="3"/>
  <c r="AI425" i="3"/>
  <c r="AJ425" i="3"/>
  <c r="AK425" i="3"/>
  <c r="AD435" i="3"/>
  <c r="AE435" i="3"/>
  <c r="AF435" i="3"/>
  <c r="AG435" i="3"/>
  <c r="AH435" i="3"/>
  <c r="AI435" i="3"/>
  <c r="AJ435" i="3"/>
  <c r="AK435" i="3"/>
  <c r="AD437" i="3"/>
  <c r="AE437" i="3"/>
  <c r="AF437" i="3"/>
  <c r="AG437" i="3"/>
  <c r="AH437" i="3"/>
  <c r="AI437" i="3"/>
  <c r="AJ437" i="3"/>
  <c r="AK437" i="3"/>
  <c r="AD438" i="3"/>
  <c r="AE438" i="3"/>
  <c r="AF438" i="3"/>
  <c r="AG438" i="3"/>
  <c r="AH438" i="3"/>
  <c r="AI438" i="3"/>
  <c r="AJ438" i="3"/>
  <c r="AK438" i="3"/>
  <c r="AD440" i="3"/>
  <c r="AE440" i="3"/>
  <c r="AF440" i="3"/>
  <c r="AG440" i="3"/>
  <c r="AH440" i="3"/>
  <c r="AI440" i="3"/>
  <c r="AJ440" i="3"/>
  <c r="AK440" i="3"/>
  <c r="AD442" i="3"/>
  <c r="AE442" i="3"/>
  <c r="AF442" i="3"/>
  <c r="AG442" i="3"/>
  <c r="AH442" i="3"/>
  <c r="AI442" i="3"/>
  <c r="AJ442" i="3"/>
  <c r="AK442" i="3"/>
  <c r="AD443" i="3"/>
  <c r="AE443" i="3"/>
  <c r="AF443" i="3"/>
  <c r="AG443" i="3"/>
  <c r="AH443" i="3"/>
  <c r="AI443" i="3"/>
  <c r="AJ443" i="3"/>
  <c r="AK443" i="3"/>
  <c r="AD444" i="3"/>
  <c r="AE444" i="3"/>
  <c r="AF444" i="3"/>
  <c r="AG444" i="3"/>
  <c r="AH444" i="3"/>
  <c r="AI444" i="3"/>
  <c r="AJ444" i="3"/>
  <c r="AK444" i="3"/>
  <c r="AH450" i="3"/>
  <c r="AI450" i="3"/>
  <c r="AJ450" i="3"/>
  <c r="AK450" i="3"/>
  <c r="AD452" i="3"/>
  <c r="AE452" i="3"/>
  <c r="AF452" i="3"/>
  <c r="AG452" i="3"/>
  <c r="AH452" i="3"/>
  <c r="AI452" i="3"/>
  <c r="AJ452" i="3"/>
  <c r="AK452" i="3"/>
  <c r="AD454" i="3"/>
  <c r="AE454" i="3"/>
  <c r="AF454" i="3"/>
  <c r="AG454" i="3"/>
  <c r="AH454" i="3"/>
  <c r="AI454" i="3"/>
  <c r="AJ454" i="3"/>
  <c r="AK454" i="3"/>
  <c r="AD455" i="3"/>
  <c r="AE455" i="3"/>
  <c r="AF455" i="3"/>
  <c r="AG455" i="3"/>
  <c r="AH455" i="3"/>
  <c r="AI455" i="3"/>
  <c r="AJ455" i="3"/>
  <c r="AK455" i="3"/>
  <c r="AD457" i="3"/>
  <c r="AE457" i="3"/>
  <c r="AF457" i="3"/>
  <c r="AG457" i="3"/>
  <c r="AH457" i="3"/>
  <c r="AI457" i="3"/>
  <c r="AJ457" i="3"/>
  <c r="AK457" i="3"/>
  <c r="AD459" i="3"/>
  <c r="AE459" i="3"/>
  <c r="AF459" i="3"/>
  <c r="AG459" i="3"/>
  <c r="AH459" i="3"/>
  <c r="AI459" i="3"/>
  <c r="AJ459" i="3"/>
  <c r="AK459" i="3"/>
  <c r="AD460" i="3"/>
  <c r="AE460" i="3"/>
  <c r="AF460" i="3"/>
  <c r="AG460" i="3"/>
  <c r="AH460" i="3"/>
  <c r="AI460" i="3"/>
  <c r="AJ460" i="3"/>
  <c r="AK460" i="3"/>
  <c r="AD461" i="3"/>
  <c r="AE461" i="3"/>
  <c r="AF461" i="3"/>
  <c r="AG461" i="3"/>
  <c r="AH461" i="3"/>
  <c r="AI461" i="3"/>
  <c r="AJ461" i="3"/>
  <c r="AK461" i="3"/>
  <c r="AD466" i="3"/>
  <c r="AE466" i="3"/>
  <c r="AF466" i="3"/>
  <c r="AG466" i="3"/>
  <c r="AH466" i="3"/>
  <c r="AI466" i="3"/>
  <c r="AJ466" i="3"/>
  <c r="AK466" i="3"/>
  <c r="AH467" i="3"/>
  <c r="AI467" i="3"/>
  <c r="AJ467" i="3"/>
  <c r="AK467" i="3"/>
  <c r="AD468" i="3"/>
  <c r="AE468" i="3"/>
  <c r="AF468" i="3"/>
  <c r="AG468" i="3"/>
  <c r="AH468" i="3"/>
  <c r="AI468" i="3"/>
  <c r="AJ468" i="3"/>
  <c r="AK468" i="3"/>
  <c r="AD469" i="3"/>
  <c r="AE469" i="3"/>
  <c r="AF469" i="3"/>
  <c r="AG469" i="3"/>
  <c r="AH469" i="3"/>
  <c r="AI469" i="3"/>
  <c r="AJ469" i="3"/>
  <c r="AK469" i="3"/>
  <c r="AD470" i="3"/>
  <c r="AE470" i="3"/>
  <c r="AF470" i="3"/>
  <c r="AG470" i="3"/>
  <c r="AH470" i="3"/>
  <c r="AI470" i="3"/>
  <c r="AJ470" i="3"/>
  <c r="AK470" i="3"/>
  <c r="AD471" i="3"/>
  <c r="AE471" i="3"/>
  <c r="AF471" i="3"/>
  <c r="AG471" i="3"/>
  <c r="AH471" i="3"/>
  <c r="AI471" i="3"/>
  <c r="AJ471" i="3"/>
  <c r="AK471" i="3"/>
  <c r="AD472" i="3"/>
  <c r="AE472" i="3"/>
  <c r="AF472" i="3"/>
  <c r="AG472" i="3"/>
  <c r="AH472" i="3"/>
  <c r="AI472" i="3"/>
  <c r="AJ472" i="3"/>
  <c r="AK472" i="3"/>
  <c r="AD473" i="3"/>
  <c r="AE473" i="3"/>
  <c r="AF473" i="3"/>
  <c r="AG473" i="3"/>
  <c r="AH473" i="3"/>
  <c r="AI473" i="3"/>
  <c r="AJ473" i="3"/>
  <c r="AK473" i="3"/>
  <c r="AD476" i="3"/>
  <c r="AE476" i="3"/>
  <c r="AF476" i="3"/>
  <c r="AG476" i="3"/>
  <c r="AH476" i="3"/>
  <c r="AI476" i="3"/>
  <c r="AJ476" i="3"/>
  <c r="AK476" i="3"/>
  <c r="AD477" i="3"/>
  <c r="AE477" i="3"/>
  <c r="AF477" i="3"/>
  <c r="AG477" i="3"/>
  <c r="AH477" i="3"/>
  <c r="AI477" i="3"/>
  <c r="AJ477" i="3"/>
  <c r="AK477" i="3"/>
  <c r="AD478" i="3"/>
  <c r="AE478" i="3"/>
  <c r="AF478" i="3"/>
  <c r="AG478" i="3"/>
  <c r="AH478" i="3"/>
  <c r="AI478" i="3"/>
  <c r="AJ478" i="3"/>
  <c r="AK478" i="3"/>
  <c r="AD479" i="3"/>
  <c r="AE479" i="3"/>
  <c r="AF479" i="3"/>
  <c r="AG479" i="3"/>
  <c r="AH479" i="3"/>
  <c r="AI479" i="3"/>
  <c r="AJ479" i="3"/>
  <c r="AK479" i="3"/>
  <c r="AD480" i="3"/>
  <c r="AE480" i="3"/>
  <c r="AF480" i="3"/>
  <c r="AG480" i="3"/>
  <c r="AH480" i="3"/>
  <c r="AI480" i="3"/>
  <c r="AJ480" i="3"/>
  <c r="AK480" i="3"/>
  <c r="AD481" i="3"/>
  <c r="AE481" i="3"/>
  <c r="AF481" i="3"/>
  <c r="AG481" i="3"/>
  <c r="AH481" i="3"/>
  <c r="AI481" i="3"/>
  <c r="AJ481" i="3"/>
  <c r="AK481" i="3"/>
  <c r="AD482" i="3"/>
  <c r="AE482" i="3"/>
  <c r="AF482" i="3"/>
  <c r="AG482" i="3"/>
  <c r="AH482" i="3"/>
  <c r="AI482" i="3"/>
  <c r="AJ482" i="3"/>
  <c r="AK482" i="3"/>
  <c r="AD483" i="3"/>
  <c r="AE483" i="3"/>
  <c r="AF483" i="3"/>
  <c r="AG483" i="3"/>
  <c r="AH483" i="3"/>
  <c r="AI483" i="3"/>
  <c r="AJ483" i="3"/>
  <c r="AK483" i="3"/>
  <c r="AD484" i="3"/>
  <c r="AE484" i="3"/>
  <c r="AF484" i="3"/>
  <c r="AG484" i="3"/>
  <c r="AH484" i="3"/>
  <c r="AI484" i="3"/>
  <c r="AJ484" i="3"/>
  <c r="AK484" i="3"/>
  <c r="AD485" i="3"/>
  <c r="AE485" i="3"/>
  <c r="AF485" i="3"/>
  <c r="AG485" i="3"/>
  <c r="AH485" i="3"/>
  <c r="AI485" i="3"/>
  <c r="AJ485" i="3"/>
  <c r="AK485" i="3"/>
  <c r="AD486" i="3"/>
  <c r="AE486" i="3"/>
  <c r="AF486" i="3"/>
  <c r="AG486" i="3"/>
  <c r="AH486" i="3"/>
  <c r="AI486" i="3"/>
  <c r="AJ486" i="3"/>
  <c r="AK486" i="3"/>
  <c r="AD487" i="3"/>
  <c r="AE487" i="3"/>
  <c r="AF487" i="3"/>
  <c r="AG487" i="3"/>
  <c r="AH487" i="3"/>
  <c r="AI487" i="3"/>
  <c r="AJ487" i="3"/>
  <c r="AK487" i="3"/>
  <c r="AD488" i="3"/>
  <c r="AE488" i="3"/>
  <c r="AF488" i="3"/>
  <c r="AG488" i="3"/>
  <c r="AH488" i="3"/>
  <c r="AI488" i="3"/>
  <c r="AJ488" i="3"/>
  <c r="AK488" i="3"/>
  <c r="AD491" i="3"/>
  <c r="AE491" i="3"/>
  <c r="AF491" i="3"/>
  <c r="AG491" i="3"/>
  <c r="AH491" i="3"/>
  <c r="AI491" i="3"/>
  <c r="AJ491" i="3"/>
  <c r="AK491" i="3"/>
  <c r="AD492" i="3"/>
  <c r="AE492" i="3"/>
  <c r="AF492" i="3"/>
  <c r="AG492" i="3"/>
  <c r="AH492" i="3"/>
  <c r="AI492" i="3"/>
  <c r="AJ492" i="3"/>
  <c r="AK492" i="3"/>
  <c r="AD495" i="3"/>
  <c r="AE495" i="3"/>
  <c r="AF495" i="3"/>
  <c r="AG495" i="3"/>
  <c r="AH495" i="3"/>
  <c r="AI495" i="3"/>
  <c r="AJ495" i="3"/>
  <c r="AK495" i="3"/>
  <c r="AD496" i="3"/>
  <c r="AE496" i="3"/>
  <c r="AF496" i="3"/>
  <c r="AG496" i="3"/>
  <c r="AH496" i="3"/>
  <c r="AI496" i="3"/>
  <c r="AJ496" i="3"/>
  <c r="AK496" i="3"/>
  <c r="AD499" i="3"/>
  <c r="AE499" i="3"/>
  <c r="AF499" i="3"/>
  <c r="AG499" i="3"/>
  <c r="AH499" i="3"/>
  <c r="AI499" i="3"/>
  <c r="AJ499" i="3"/>
  <c r="AK499" i="3"/>
  <c r="AD500" i="3"/>
  <c r="AE500" i="3"/>
  <c r="AF500" i="3"/>
  <c r="AG500" i="3"/>
  <c r="AH500" i="3"/>
  <c r="AI500" i="3"/>
  <c r="AJ500" i="3"/>
  <c r="AK500" i="3"/>
  <c r="AD503" i="3"/>
  <c r="AE503" i="3"/>
  <c r="AF503" i="3"/>
  <c r="AG503" i="3"/>
  <c r="AH503" i="3"/>
  <c r="AI503" i="3"/>
  <c r="AJ503" i="3"/>
  <c r="AK503" i="3"/>
  <c r="AD504" i="3"/>
  <c r="AE504" i="3"/>
  <c r="AF504" i="3"/>
  <c r="AG504" i="3"/>
  <c r="AH504" i="3"/>
  <c r="AI504" i="3"/>
  <c r="AJ504" i="3"/>
  <c r="AK504" i="3"/>
  <c r="AD507" i="3"/>
  <c r="AE507" i="3"/>
  <c r="AF507" i="3"/>
  <c r="AG507" i="3"/>
  <c r="AH507" i="3"/>
  <c r="AI507" i="3"/>
  <c r="AJ507" i="3"/>
  <c r="AK507" i="3"/>
  <c r="AD509" i="3"/>
  <c r="AE509" i="3"/>
  <c r="AF509" i="3"/>
  <c r="AG509" i="3"/>
  <c r="AH509" i="3"/>
  <c r="AI509" i="3"/>
  <c r="AJ509" i="3"/>
  <c r="AK509" i="3"/>
  <c r="AD511" i="3"/>
  <c r="AE511" i="3"/>
  <c r="AF511" i="3"/>
  <c r="AG511" i="3"/>
  <c r="AH511" i="3"/>
  <c r="AI511" i="3"/>
  <c r="AJ511" i="3"/>
  <c r="AK511" i="3"/>
  <c r="AD513" i="3"/>
  <c r="AE513" i="3"/>
  <c r="AF513" i="3"/>
  <c r="AG513" i="3"/>
  <c r="AH513" i="3"/>
  <c r="AI513" i="3"/>
  <c r="AJ513" i="3"/>
  <c r="AK513" i="3"/>
  <c r="AD517" i="3"/>
  <c r="AE517" i="3"/>
  <c r="AF517" i="3"/>
  <c r="AG517" i="3"/>
  <c r="AH517" i="3"/>
  <c r="AI517" i="3"/>
  <c r="AJ517" i="3"/>
  <c r="AK517" i="3"/>
  <c r="AD519" i="3"/>
  <c r="AE519" i="3"/>
  <c r="AF519" i="3"/>
  <c r="AG519" i="3"/>
  <c r="AH519" i="3"/>
  <c r="AI519" i="3"/>
  <c r="AJ519" i="3"/>
  <c r="AK519" i="3"/>
  <c r="AD520" i="3"/>
  <c r="AE520" i="3"/>
  <c r="AF520" i="3"/>
  <c r="AG520" i="3"/>
  <c r="AD521" i="3"/>
  <c r="AE521" i="3"/>
  <c r="AF521" i="3"/>
  <c r="AG521" i="3"/>
  <c r="AH521" i="3"/>
  <c r="AI521" i="3"/>
  <c r="AJ521" i="3"/>
  <c r="AK521" i="3"/>
  <c r="AD523" i="3"/>
  <c r="AE523" i="3"/>
  <c r="AF523" i="3"/>
  <c r="AG523" i="3"/>
  <c r="AH523" i="3"/>
  <c r="AI523" i="3"/>
  <c r="AJ523" i="3"/>
  <c r="AK523" i="3"/>
  <c r="AD524" i="3"/>
  <c r="AE524" i="3"/>
  <c r="AF524" i="3"/>
  <c r="AG524" i="3"/>
  <c r="AD525" i="3"/>
  <c r="AE525" i="3"/>
  <c r="AF525" i="3"/>
  <c r="AG525" i="3"/>
  <c r="AH525" i="3"/>
  <c r="AI525" i="3"/>
  <c r="AJ525" i="3"/>
  <c r="AK525" i="3"/>
  <c r="AD527" i="3"/>
  <c r="AE527" i="3"/>
  <c r="AF527" i="3"/>
  <c r="AG527" i="3"/>
  <c r="AH527" i="3"/>
  <c r="AI527" i="3"/>
  <c r="AJ527" i="3"/>
  <c r="AK527" i="3"/>
  <c r="AD528" i="3"/>
  <c r="AE528" i="3"/>
  <c r="AF528" i="3"/>
  <c r="AG528" i="3"/>
  <c r="AH528" i="3"/>
  <c r="AI528" i="3"/>
  <c r="AJ528" i="3"/>
  <c r="AK528" i="3"/>
  <c r="AD529" i="3"/>
  <c r="AE529" i="3"/>
  <c r="AF529" i="3"/>
  <c r="AG529" i="3"/>
  <c r="AH529" i="3"/>
  <c r="AI529" i="3"/>
  <c r="AJ529" i="3"/>
  <c r="AK529" i="3"/>
  <c r="AD530" i="3"/>
  <c r="AE530" i="3"/>
  <c r="AF530" i="3"/>
  <c r="AG530" i="3"/>
  <c r="AH530" i="3"/>
  <c r="AI530" i="3"/>
  <c r="AJ530" i="3"/>
  <c r="AK530" i="3"/>
  <c r="AD531" i="3"/>
  <c r="AE531" i="3"/>
  <c r="AF531" i="3"/>
  <c r="AG531" i="3"/>
  <c r="AH531" i="3"/>
  <c r="AI531" i="3"/>
  <c r="AJ531" i="3"/>
  <c r="AK531" i="3"/>
  <c r="AD532" i="3"/>
  <c r="AE532" i="3"/>
  <c r="AF532" i="3"/>
  <c r="AG532" i="3"/>
  <c r="AH532" i="3"/>
  <c r="AI532" i="3"/>
  <c r="AJ532" i="3"/>
  <c r="AK532" i="3"/>
  <c r="AD535" i="3"/>
  <c r="AE535" i="3"/>
  <c r="AF535" i="3"/>
  <c r="AG535" i="3"/>
  <c r="AH535" i="3"/>
  <c r="AI535" i="3"/>
  <c r="AJ535" i="3"/>
  <c r="AK535" i="3"/>
  <c r="AD536" i="3"/>
  <c r="AE536" i="3"/>
  <c r="AF536" i="3"/>
  <c r="AG536" i="3"/>
  <c r="AH536" i="3"/>
  <c r="AI536" i="3"/>
  <c r="AJ536" i="3"/>
  <c r="AK536" i="3"/>
  <c r="AD537" i="3"/>
  <c r="AE537" i="3"/>
  <c r="AF537" i="3"/>
  <c r="AG537" i="3"/>
  <c r="AH537" i="3"/>
  <c r="AI537" i="3"/>
  <c r="AJ537" i="3"/>
  <c r="AK537" i="3"/>
  <c r="AD538" i="3"/>
  <c r="AE538" i="3"/>
  <c r="AF538" i="3"/>
  <c r="AG538" i="3"/>
  <c r="AH538" i="3"/>
  <c r="AI538" i="3"/>
  <c r="AJ538" i="3"/>
  <c r="AK538" i="3"/>
  <c r="AD539" i="3"/>
  <c r="AE539" i="3"/>
  <c r="AF539" i="3"/>
  <c r="AG539" i="3"/>
  <c r="AH539" i="3"/>
  <c r="AI539" i="3"/>
  <c r="AJ539" i="3"/>
  <c r="AK539" i="3"/>
  <c r="AD540" i="3"/>
  <c r="AE540" i="3"/>
  <c r="AF540" i="3"/>
  <c r="AG540" i="3"/>
  <c r="AH540" i="3"/>
  <c r="AI540" i="3"/>
  <c r="AJ540" i="3"/>
  <c r="AK540" i="3"/>
  <c r="AD541" i="3"/>
  <c r="AE541" i="3"/>
  <c r="AF541" i="3"/>
  <c r="AG541" i="3"/>
  <c r="AH541" i="3"/>
  <c r="AI541" i="3"/>
  <c r="AJ541" i="3"/>
  <c r="AK541" i="3"/>
  <c r="AD542" i="3"/>
  <c r="AE542" i="3"/>
  <c r="AF542" i="3"/>
  <c r="AG542" i="3"/>
  <c r="AH542" i="3"/>
  <c r="AI542" i="3"/>
  <c r="AJ542" i="3"/>
  <c r="AK542" i="3"/>
  <c r="AD552" i="3"/>
  <c r="AE552" i="3"/>
  <c r="AF552" i="3"/>
  <c r="AG552" i="3"/>
  <c r="AH552" i="3"/>
  <c r="AI552" i="3"/>
  <c r="AJ552" i="3"/>
  <c r="AK552" i="3"/>
  <c r="AD554" i="3"/>
  <c r="AE554" i="3"/>
  <c r="AF554" i="3"/>
  <c r="AG554" i="3"/>
  <c r="AH554" i="3"/>
  <c r="AI554" i="3"/>
  <c r="AJ554" i="3"/>
  <c r="AK554" i="3"/>
  <c r="AD555" i="3"/>
  <c r="AE555" i="3"/>
  <c r="AF555" i="3"/>
  <c r="AG555" i="3"/>
  <c r="AH555" i="3"/>
  <c r="AI555" i="3"/>
  <c r="AJ555" i="3"/>
  <c r="AK555" i="3"/>
  <c r="AD557" i="3"/>
  <c r="AE557" i="3"/>
  <c r="AF557" i="3"/>
  <c r="AG557" i="3"/>
  <c r="AH557" i="3"/>
  <c r="AI557" i="3"/>
  <c r="AJ557" i="3"/>
  <c r="AK557" i="3"/>
  <c r="AD559" i="3"/>
  <c r="AE559" i="3"/>
  <c r="AF559" i="3"/>
  <c r="AG559" i="3"/>
  <c r="AH559" i="3"/>
  <c r="AI559" i="3"/>
  <c r="AJ559" i="3"/>
  <c r="AK559" i="3"/>
  <c r="AD560" i="3"/>
  <c r="AE560" i="3"/>
  <c r="AF560" i="3"/>
  <c r="AG560" i="3"/>
  <c r="AH560" i="3"/>
  <c r="AI560" i="3"/>
  <c r="AJ560" i="3"/>
  <c r="AK560" i="3"/>
  <c r="AD561" i="3"/>
  <c r="AE561" i="3"/>
  <c r="AF561" i="3"/>
  <c r="AG561" i="3"/>
  <c r="AH561" i="3"/>
  <c r="AI561" i="3"/>
  <c r="AJ561" i="3"/>
  <c r="AK561" i="3"/>
  <c r="AH567" i="3"/>
  <c r="AI567" i="3"/>
  <c r="AJ567" i="3"/>
  <c r="AK567" i="3"/>
  <c r="AD569" i="3"/>
  <c r="AE569" i="3"/>
  <c r="AF569" i="3"/>
  <c r="AG569" i="3"/>
  <c r="AH569" i="3"/>
  <c r="AI569" i="3"/>
  <c r="AJ569" i="3"/>
  <c r="AK569" i="3"/>
  <c r="AD571" i="3"/>
  <c r="AE571" i="3"/>
  <c r="AF571" i="3"/>
  <c r="AG571" i="3"/>
  <c r="AH571" i="3"/>
  <c r="AI571" i="3"/>
  <c r="AJ571" i="3"/>
  <c r="AK571" i="3"/>
  <c r="AD572" i="3"/>
  <c r="AE572" i="3"/>
  <c r="AF572" i="3"/>
  <c r="AG572" i="3"/>
  <c r="AH572" i="3"/>
  <c r="AI572" i="3"/>
  <c r="AJ572" i="3"/>
  <c r="AK572" i="3"/>
  <c r="AD574" i="3"/>
  <c r="AE574" i="3"/>
  <c r="AF574" i="3"/>
  <c r="AG574" i="3"/>
  <c r="AH574" i="3"/>
  <c r="AI574" i="3"/>
  <c r="AJ574" i="3"/>
  <c r="AK574" i="3"/>
  <c r="AD576" i="3"/>
  <c r="AE576" i="3"/>
  <c r="AF576" i="3"/>
  <c r="AG576" i="3"/>
  <c r="AH576" i="3"/>
  <c r="AI576" i="3"/>
  <c r="AJ576" i="3"/>
  <c r="AK576" i="3"/>
  <c r="AD577" i="3"/>
  <c r="AE577" i="3"/>
  <c r="AF577" i="3"/>
  <c r="AG577" i="3"/>
  <c r="AH577" i="3"/>
  <c r="AI577" i="3"/>
  <c r="AJ577" i="3"/>
  <c r="AK577" i="3"/>
  <c r="AD578" i="3"/>
  <c r="AE578" i="3"/>
  <c r="AF578" i="3"/>
  <c r="AG578" i="3"/>
  <c r="AH578" i="3"/>
  <c r="AI578" i="3"/>
  <c r="AJ578" i="3"/>
  <c r="AK578" i="3"/>
  <c r="AD583" i="3"/>
  <c r="AE583" i="3"/>
  <c r="AF583" i="3"/>
  <c r="AG583" i="3"/>
  <c r="AH583" i="3"/>
  <c r="AI583" i="3"/>
  <c r="AJ583" i="3"/>
  <c r="AK583" i="3"/>
  <c r="AD584" i="3"/>
  <c r="AE584" i="3"/>
  <c r="AF584" i="3"/>
  <c r="AG584" i="3"/>
  <c r="AH584" i="3"/>
  <c r="AI584" i="3"/>
  <c r="AJ584" i="3"/>
  <c r="AK584" i="3"/>
  <c r="AD585" i="3"/>
  <c r="AE585" i="3"/>
  <c r="AF585" i="3"/>
  <c r="AG585" i="3"/>
  <c r="AH585" i="3"/>
  <c r="AI585" i="3"/>
  <c r="AJ585" i="3"/>
  <c r="AK585" i="3"/>
  <c r="AD586" i="3"/>
  <c r="AE586" i="3"/>
  <c r="AF586" i="3"/>
  <c r="AG586" i="3"/>
  <c r="AH586" i="3"/>
  <c r="AI586" i="3"/>
  <c r="AJ586" i="3"/>
  <c r="AK586" i="3"/>
  <c r="AD587" i="3"/>
  <c r="AE587" i="3"/>
  <c r="AF587" i="3"/>
  <c r="AG587" i="3"/>
  <c r="AH587" i="3"/>
  <c r="AI587" i="3"/>
  <c r="AJ587" i="3"/>
  <c r="AK587" i="3"/>
  <c r="AD588" i="3"/>
  <c r="AE588" i="3"/>
  <c r="AF588" i="3"/>
  <c r="AG588" i="3"/>
  <c r="AH588" i="3"/>
  <c r="AI588" i="3"/>
  <c r="AJ588" i="3"/>
  <c r="AK588" i="3"/>
  <c r="AD589" i="3"/>
  <c r="AE589" i="3"/>
  <c r="AF589" i="3"/>
  <c r="AG589" i="3"/>
  <c r="AH589" i="3"/>
  <c r="AI589" i="3"/>
  <c r="AJ589" i="3"/>
  <c r="AK589" i="3"/>
  <c r="AD590" i="3"/>
  <c r="AE590" i="3"/>
  <c r="AF590" i="3"/>
  <c r="AG590" i="3"/>
  <c r="AH590" i="3"/>
  <c r="AI590" i="3"/>
  <c r="AJ590" i="3"/>
  <c r="AK590" i="3"/>
  <c r="V138" i="3"/>
  <c r="T125" i="3"/>
  <c r="AL125" i="3" l="1"/>
  <c r="AC125" i="3"/>
  <c r="AN138" i="3"/>
  <c r="AE138" i="3"/>
  <c r="J8" i="3"/>
  <c r="E19" i="22" s="1"/>
  <c r="J9" i="3"/>
  <c r="J10" i="3"/>
  <c r="J11" i="3"/>
  <c r="J12" i="3"/>
  <c r="J13" i="3"/>
  <c r="J14" i="3"/>
  <c r="J15" i="3"/>
  <c r="J16" i="3"/>
  <c r="J17" i="3"/>
  <c r="J18" i="3"/>
  <c r="J19" i="3"/>
  <c r="E20" i="22" s="1"/>
  <c r="J20" i="3"/>
  <c r="J23" i="3"/>
  <c r="J25" i="3" s="1"/>
  <c r="J24" i="3"/>
  <c r="J27" i="3"/>
  <c r="J28" i="3"/>
  <c r="J31" i="3"/>
  <c r="J32" i="3"/>
  <c r="J35" i="3"/>
  <c r="J36" i="3"/>
  <c r="J39" i="3"/>
  <c r="E22" i="22" s="1"/>
  <c r="J41" i="3"/>
  <c r="J43" i="3"/>
  <c r="J45" i="3"/>
  <c r="J49" i="3"/>
  <c r="J51" i="3"/>
  <c r="E37" i="22" s="1"/>
  <c r="J53" i="3"/>
  <c r="J55" i="3"/>
  <c r="E39" i="22" s="1"/>
  <c r="J57" i="3"/>
  <c r="J59" i="3"/>
  <c r="E41" i="22" s="1"/>
  <c r="J60" i="3"/>
  <c r="J61" i="3"/>
  <c r="J62" i="3"/>
  <c r="J63" i="3"/>
  <c r="J64" i="3"/>
  <c r="J67" i="3"/>
  <c r="E44" i="22" s="1"/>
  <c r="J68" i="3"/>
  <c r="E45" i="22" s="1"/>
  <c r="J69" i="3"/>
  <c r="E46" i="22" s="1"/>
  <c r="J70" i="3"/>
  <c r="E47" i="22" s="1"/>
  <c r="J71" i="3"/>
  <c r="J72" i="3"/>
  <c r="J73" i="3"/>
  <c r="J74" i="3"/>
  <c r="J84" i="3"/>
  <c r="J85" i="3" s="1"/>
  <c r="J86" i="3"/>
  <c r="J87" i="3"/>
  <c r="J89" i="3"/>
  <c r="J90" i="3" s="1"/>
  <c r="J91" i="3"/>
  <c r="J92" i="3"/>
  <c r="J93" i="3"/>
  <c r="J101" i="3"/>
  <c r="J103" i="3"/>
  <c r="J104" i="3"/>
  <c r="J106" i="3"/>
  <c r="J107" i="3" s="1"/>
  <c r="J108" i="3"/>
  <c r="J109" i="3"/>
  <c r="J110" i="3"/>
  <c r="J115" i="3"/>
  <c r="J116" i="3"/>
  <c r="J117" i="3"/>
  <c r="J118" i="3"/>
  <c r="J119" i="3"/>
  <c r="J120" i="3"/>
  <c r="J121" i="3"/>
  <c r="E72" i="22" s="1"/>
  <c r="J122" i="3"/>
  <c r="E73" i="22" s="1"/>
  <c r="J138" i="3"/>
  <c r="J139" i="3"/>
  <c r="J142" i="3"/>
  <c r="J143" i="3"/>
  <c r="J146" i="3"/>
  <c r="J147" i="3"/>
  <c r="J150" i="3"/>
  <c r="J151" i="3"/>
  <c r="J154" i="3"/>
  <c r="J155" i="3"/>
  <c r="J157" i="3"/>
  <c r="J159" i="3"/>
  <c r="J161" i="3"/>
  <c r="J163" i="3"/>
  <c r="J164" i="3"/>
  <c r="J167" i="3"/>
  <c r="J169" i="3"/>
  <c r="J171" i="3"/>
  <c r="J173" i="3"/>
  <c r="J175" i="3"/>
  <c r="J182" i="3"/>
  <c r="J183" i="3"/>
  <c r="J196" i="3"/>
  <c r="J198" i="3"/>
  <c r="J199" i="3"/>
  <c r="J202" i="3"/>
  <c r="J205" i="3"/>
  <c r="J207" i="3"/>
  <c r="J211" i="3"/>
  <c r="J212" i="3"/>
  <c r="J213" i="3"/>
  <c r="J215" i="3"/>
  <c r="J216" i="3"/>
  <c r="J219" i="3"/>
  <c r="J222" i="3"/>
  <c r="J224" i="3"/>
  <c r="J228" i="3"/>
  <c r="J229" i="3"/>
  <c r="J230" i="3"/>
  <c r="J231" i="3"/>
  <c r="J240" i="3"/>
  <c r="J255" i="3"/>
  <c r="J256" i="3"/>
  <c r="J259" i="3"/>
  <c r="J260" i="3"/>
  <c r="J263" i="3"/>
  <c r="J264" i="3"/>
  <c r="J267" i="3"/>
  <c r="J268" i="3"/>
  <c r="J271" i="3"/>
  <c r="J272" i="3"/>
  <c r="J274" i="3"/>
  <c r="J276" i="3"/>
  <c r="J278" i="3"/>
  <c r="J280" i="3"/>
  <c r="J281" i="3"/>
  <c r="J284" i="3"/>
  <c r="J288" i="3"/>
  <c r="J292" i="3"/>
  <c r="J299" i="3"/>
  <c r="J300" i="3"/>
  <c r="J313" i="3"/>
  <c r="J315" i="3"/>
  <c r="J316" i="3"/>
  <c r="J319" i="3"/>
  <c r="J322" i="3"/>
  <c r="J324" i="3"/>
  <c r="J328" i="3"/>
  <c r="J329" i="3"/>
  <c r="J330" i="3"/>
  <c r="J332" i="3"/>
  <c r="J333" i="3"/>
  <c r="J336" i="3"/>
  <c r="J339" i="3"/>
  <c r="J341" i="3"/>
  <c r="J345" i="3"/>
  <c r="J346" i="3"/>
  <c r="J347" i="3"/>
  <c r="J348" i="3"/>
  <c r="J357" i="3"/>
  <c r="J372" i="3"/>
  <c r="J373" i="3"/>
  <c r="J376" i="3"/>
  <c r="J377" i="3"/>
  <c r="J380" i="3"/>
  <c r="J381" i="3"/>
  <c r="J384" i="3"/>
  <c r="J385" i="3"/>
  <c r="J388" i="3"/>
  <c r="J389" i="3"/>
  <c r="J391" i="3"/>
  <c r="J393" i="3"/>
  <c r="J395" i="3"/>
  <c r="J397" i="3"/>
  <c r="J398" i="3"/>
  <c r="J401" i="3"/>
  <c r="J405" i="3"/>
  <c r="J409" i="3"/>
  <c r="J416" i="3"/>
  <c r="J417" i="3"/>
  <c r="J430" i="3"/>
  <c r="J432" i="3"/>
  <c r="J433" i="3"/>
  <c r="J436" i="3"/>
  <c r="J439" i="3"/>
  <c r="J441" i="3"/>
  <c r="J445" i="3"/>
  <c r="J446" i="3"/>
  <c r="J447" i="3"/>
  <c r="J449" i="3"/>
  <c r="J450" i="3"/>
  <c r="J453" i="3"/>
  <c r="J456" i="3"/>
  <c r="J458" i="3"/>
  <c r="J462" i="3"/>
  <c r="J463" i="3"/>
  <c r="J464" i="3"/>
  <c r="J465" i="3"/>
  <c r="J474" i="3"/>
  <c r="J489" i="3"/>
  <c r="J490" i="3"/>
  <c r="J493" i="3"/>
  <c r="J494" i="3"/>
  <c r="J497" i="3"/>
  <c r="J498" i="3"/>
  <c r="J501" i="3"/>
  <c r="J502" i="3"/>
  <c r="J505" i="3"/>
  <c r="J506" i="3"/>
  <c r="J508" i="3"/>
  <c r="J510" i="3"/>
  <c r="J512" i="3"/>
  <c r="J514" i="3"/>
  <c r="J515" i="3"/>
  <c r="J518" i="3"/>
  <c r="J522" i="3"/>
  <c r="J526" i="3"/>
  <c r="J533" i="3"/>
  <c r="J534" i="3"/>
  <c r="J547" i="3"/>
  <c r="J549" i="3"/>
  <c r="J550" i="3"/>
  <c r="J546" i="3" s="1"/>
  <c r="J553" i="3"/>
  <c r="J556" i="3"/>
  <c r="J558" i="3"/>
  <c r="J562" i="3"/>
  <c r="J563" i="3"/>
  <c r="J564" i="3"/>
  <c r="J566" i="3"/>
  <c r="J570" i="3"/>
  <c r="J573" i="3"/>
  <c r="J575" i="3"/>
  <c r="J579" i="3"/>
  <c r="J580" i="3"/>
  <c r="J581" i="3"/>
  <c r="J582" i="3"/>
  <c r="J591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3" i="3"/>
  <c r="I24" i="3"/>
  <c r="I27" i="3"/>
  <c r="I28" i="3"/>
  <c r="I31" i="3"/>
  <c r="I34" i="3" s="1"/>
  <c r="I32" i="3"/>
  <c r="I35" i="3"/>
  <c r="I36" i="3"/>
  <c r="I39" i="3"/>
  <c r="I41" i="3"/>
  <c r="I43" i="3"/>
  <c r="I45" i="3"/>
  <c r="I49" i="3"/>
  <c r="I51" i="3"/>
  <c r="I53" i="3"/>
  <c r="I55" i="3"/>
  <c r="I57" i="3"/>
  <c r="I58" i="3" s="1"/>
  <c r="I59" i="3"/>
  <c r="I60" i="3"/>
  <c r="I61" i="3"/>
  <c r="I62" i="3"/>
  <c r="I63" i="3"/>
  <c r="I64" i="3"/>
  <c r="I67" i="3"/>
  <c r="I68" i="3"/>
  <c r="I69" i="3"/>
  <c r="I70" i="3"/>
  <c r="I71" i="3"/>
  <c r="I72" i="3"/>
  <c r="I73" i="3"/>
  <c r="I74" i="3"/>
  <c r="I84" i="3"/>
  <c r="I85" i="3" s="1"/>
  <c r="I86" i="3"/>
  <c r="I87" i="3"/>
  <c r="I89" i="3"/>
  <c r="I90" i="3" s="1"/>
  <c r="I91" i="3"/>
  <c r="I92" i="3"/>
  <c r="I93" i="3"/>
  <c r="I101" i="3"/>
  <c r="I102" i="3" s="1"/>
  <c r="I103" i="3"/>
  <c r="I104" i="3"/>
  <c r="I106" i="3"/>
  <c r="I107" i="3" s="1"/>
  <c r="I108" i="3"/>
  <c r="I109" i="3"/>
  <c r="I110" i="3"/>
  <c r="I115" i="3"/>
  <c r="I116" i="3"/>
  <c r="I117" i="3"/>
  <c r="I118" i="3"/>
  <c r="I119" i="3"/>
  <c r="I120" i="3"/>
  <c r="I121" i="3"/>
  <c r="I122" i="3"/>
  <c r="I138" i="3"/>
  <c r="I139" i="3"/>
  <c r="I142" i="3"/>
  <c r="I143" i="3"/>
  <c r="I146" i="3"/>
  <c r="I147" i="3"/>
  <c r="I150" i="3"/>
  <c r="I151" i="3"/>
  <c r="I154" i="3"/>
  <c r="I155" i="3"/>
  <c r="I157" i="3"/>
  <c r="I159" i="3"/>
  <c r="I161" i="3"/>
  <c r="I163" i="3"/>
  <c r="I164" i="3"/>
  <c r="I167" i="3"/>
  <c r="I169" i="3"/>
  <c r="I171" i="3"/>
  <c r="I173" i="3"/>
  <c r="I175" i="3"/>
  <c r="I182" i="3"/>
  <c r="I183" i="3"/>
  <c r="I196" i="3"/>
  <c r="I198" i="3"/>
  <c r="I199" i="3"/>
  <c r="I202" i="3"/>
  <c r="I205" i="3"/>
  <c r="I207" i="3"/>
  <c r="I211" i="3"/>
  <c r="I212" i="3"/>
  <c r="I213" i="3"/>
  <c r="I215" i="3"/>
  <c r="I216" i="3"/>
  <c r="I219" i="3"/>
  <c r="I222" i="3"/>
  <c r="I224" i="3"/>
  <c r="I228" i="3"/>
  <c r="I229" i="3"/>
  <c r="I230" i="3"/>
  <c r="I231" i="3"/>
  <c r="I240" i="3"/>
  <c r="I255" i="3"/>
  <c r="I256" i="3"/>
  <c r="I259" i="3"/>
  <c r="I260" i="3"/>
  <c r="I263" i="3"/>
  <c r="I264" i="3"/>
  <c r="I267" i="3"/>
  <c r="I268" i="3"/>
  <c r="I271" i="3"/>
  <c r="I272" i="3"/>
  <c r="I274" i="3"/>
  <c r="I276" i="3"/>
  <c r="I278" i="3"/>
  <c r="I280" i="3"/>
  <c r="I281" i="3"/>
  <c r="I284" i="3"/>
  <c r="I286" i="3"/>
  <c r="I288" i="3"/>
  <c r="I290" i="3"/>
  <c r="I292" i="3"/>
  <c r="I299" i="3"/>
  <c r="I300" i="3"/>
  <c r="I313" i="3"/>
  <c r="I315" i="3"/>
  <c r="I316" i="3"/>
  <c r="I319" i="3"/>
  <c r="I322" i="3"/>
  <c r="I324" i="3"/>
  <c r="I328" i="3"/>
  <c r="I329" i="3"/>
  <c r="I330" i="3"/>
  <c r="I332" i="3"/>
  <c r="I333" i="3"/>
  <c r="I336" i="3"/>
  <c r="I341" i="3"/>
  <c r="I345" i="3"/>
  <c r="I346" i="3"/>
  <c r="I347" i="3"/>
  <c r="I348" i="3"/>
  <c r="I357" i="3"/>
  <c r="I372" i="3"/>
  <c r="I373" i="3"/>
  <c r="I376" i="3"/>
  <c r="I377" i="3"/>
  <c r="I380" i="3"/>
  <c r="I381" i="3"/>
  <c r="I384" i="3"/>
  <c r="I385" i="3"/>
  <c r="I388" i="3"/>
  <c r="I389" i="3"/>
  <c r="I391" i="3"/>
  <c r="I393" i="3"/>
  <c r="I395" i="3"/>
  <c r="I397" i="3"/>
  <c r="I398" i="3"/>
  <c r="I401" i="3"/>
  <c r="I403" i="3"/>
  <c r="I405" i="3"/>
  <c r="I407" i="3"/>
  <c r="I409" i="3"/>
  <c r="I416" i="3"/>
  <c r="I417" i="3"/>
  <c r="I430" i="3"/>
  <c r="I432" i="3"/>
  <c r="I433" i="3"/>
  <c r="I436" i="3"/>
  <c r="I439" i="3"/>
  <c r="I441" i="3"/>
  <c r="I445" i="3"/>
  <c r="I446" i="3"/>
  <c r="I447" i="3"/>
  <c r="I449" i="3"/>
  <c r="I450" i="3"/>
  <c r="I453" i="3"/>
  <c r="I458" i="3"/>
  <c r="I462" i="3"/>
  <c r="I463" i="3"/>
  <c r="I464" i="3"/>
  <c r="I465" i="3"/>
  <c r="I474" i="3"/>
  <c r="I489" i="3"/>
  <c r="I490" i="3"/>
  <c r="I493" i="3"/>
  <c r="I494" i="3"/>
  <c r="I497" i="3"/>
  <c r="I498" i="3"/>
  <c r="I501" i="3"/>
  <c r="I502" i="3"/>
  <c r="I505" i="3"/>
  <c r="I506" i="3"/>
  <c r="I508" i="3"/>
  <c r="I510" i="3"/>
  <c r="I512" i="3"/>
  <c r="I514" i="3"/>
  <c r="I515" i="3"/>
  <c r="I518" i="3"/>
  <c r="I520" i="3"/>
  <c r="I522" i="3"/>
  <c r="I524" i="3"/>
  <c r="I526" i="3"/>
  <c r="I533" i="3"/>
  <c r="I534" i="3"/>
  <c r="I547" i="3"/>
  <c r="I549" i="3"/>
  <c r="I550" i="3"/>
  <c r="I546" i="3" s="1"/>
  <c r="I553" i="3"/>
  <c r="I556" i="3"/>
  <c r="I558" i="3"/>
  <c r="I562" i="3"/>
  <c r="I563" i="3"/>
  <c r="I564" i="3"/>
  <c r="I566" i="3"/>
  <c r="I570" i="3"/>
  <c r="I573" i="3"/>
  <c r="I575" i="3"/>
  <c r="I579" i="3"/>
  <c r="I580" i="3"/>
  <c r="I581" i="3"/>
  <c r="I582" i="3"/>
  <c r="I591" i="3"/>
  <c r="H591" i="3"/>
  <c r="H8" i="3"/>
  <c r="J334" i="3" l="1"/>
  <c r="I25" i="3"/>
  <c r="J88" i="3"/>
  <c r="I448" i="3"/>
  <c r="E8" i="22"/>
  <c r="E38" i="22"/>
  <c r="J58" i="3"/>
  <c r="E40" i="22"/>
  <c r="E9" i="22"/>
  <c r="E7" i="22"/>
  <c r="E36" i="22"/>
  <c r="I565" i="3"/>
  <c r="J81" i="3"/>
  <c r="J565" i="3"/>
  <c r="J95" i="3"/>
  <c r="J331" i="3"/>
  <c r="I26" i="3"/>
  <c r="J282" i="3"/>
  <c r="J65" i="3"/>
  <c r="E43" i="22" s="1"/>
  <c r="J114" i="3"/>
  <c r="J434" i="3"/>
  <c r="J82" i="3"/>
  <c r="E63" i="22" s="1"/>
  <c r="J37" i="3"/>
  <c r="J46" i="3"/>
  <c r="I105" i="3"/>
  <c r="J214" i="3"/>
  <c r="I551" i="3"/>
  <c r="J543" i="3"/>
  <c r="J399" i="3"/>
  <c r="J26" i="3"/>
  <c r="J197" i="3"/>
  <c r="J448" i="3"/>
  <c r="I40" i="3"/>
  <c r="J165" i="3"/>
  <c r="I112" i="3"/>
  <c r="J548" i="3"/>
  <c r="J451" i="3"/>
  <c r="J113" i="3"/>
  <c r="J40" i="3"/>
  <c r="E23" i="22" s="1"/>
  <c r="J33" i="3"/>
  <c r="J551" i="3"/>
  <c r="J429" i="3"/>
  <c r="J192" i="3"/>
  <c r="J111" i="3"/>
  <c r="J96" i="3"/>
  <c r="E64" i="22" s="1"/>
  <c r="J309" i="3"/>
  <c r="J99" i="3"/>
  <c r="E65" i="22" s="1"/>
  <c r="I451" i="3"/>
  <c r="I331" i="3"/>
  <c r="I334" i="3"/>
  <c r="I95" i="3"/>
  <c r="I47" i="3"/>
  <c r="J568" i="3"/>
  <c r="J516" i="3"/>
  <c r="J431" i="3"/>
  <c r="J314" i="3"/>
  <c r="J310" i="3" s="1"/>
  <c r="J112" i="3"/>
  <c r="I429" i="3"/>
  <c r="J44" i="3"/>
  <c r="I568" i="3"/>
  <c r="I99" i="3"/>
  <c r="I195" i="3"/>
  <c r="I81" i="3"/>
  <c r="J428" i="3"/>
  <c r="J312" i="3"/>
  <c r="J195" i="3"/>
  <c r="J123" i="3"/>
  <c r="J105" i="3"/>
  <c r="J47" i="3"/>
  <c r="E35" i="22" s="1"/>
  <c r="I309" i="3"/>
  <c r="J545" i="3"/>
  <c r="J317" i="3"/>
  <c r="J200" i="3"/>
  <c r="J79" i="3"/>
  <c r="E62" i="22" s="1"/>
  <c r="J66" i="3"/>
  <c r="J34" i="3"/>
  <c r="J22" i="3"/>
  <c r="I426" i="3"/>
  <c r="I114" i="3"/>
  <c r="I113" i="3"/>
  <c r="I217" i="3"/>
  <c r="I37" i="3"/>
  <c r="I33" i="3"/>
  <c r="J426" i="3"/>
  <c r="J217" i="3"/>
  <c r="I123" i="3"/>
  <c r="J80" i="3"/>
  <c r="J102" i="3"/>
  <c r="J97" i="3" s="1"/>
  <c r="J98" i="3"/>
  <c r="J100" i="3" s="1"/>
  <c r="J94" i="3"/>
  <c r="J54" i="3"/>
  <c r="J50" i="3"/>
  <c r="J42" i="3"/>
  <c r="J38" i="3"/>
  <c r="J30" i="3"/>
  <c r="J29" i="3"/>
  <c r="J21" i="3"/>
  <c r="J194" i="3"/>
  <c r="J311" i="3"/>
  <c r="I44" i="3"/>
  <c r="I428" i="3"/>
  <c r="I317" i="3"/>
  <c r="I200" i="3"/>
  <c r="I111" i="3"/>
  <c r="I97" i="3"/>
  <c r="I80" i="3"/>
  <c r="I65" i="3"/>
  <c r="I54" i="3"/>
  <c r="I50" i="3"/>
  <c r="I29" i="3"/>
  <c r="I312" i="3"/>
  <c r="I192" i="3"/>
  <c r="I88" i="3"/>
  <c r="I79" i="3"/>
  <c r="I66" i="3"/>
  <c r="I516" i="3"/>
  <c r="I543" i="3"/>
  <c r="I434" i="3"/>
  <c r="I311" i="3"/>
  <c r="I96" i="3"/>
  <c r="I94" i="3"/>
  <c r="I82" i="3"/>
  <c r="I21" i="3"/>
  <c r="I314" i="3"/>
  <c r="I197" i="3"/>
  <c r="I399" i="3"/>
  <c r="I165" i="3"/>
  <c r="I431" i="3"/>
  <c r="I427" i="3" s="1"/>
  <c r="I214" i="3"/>
  <c r="I193" i="3" s="1"/>
  <c r="I548" i="3"/>
  <c r="I282" i="3"/>
  <c r="I98" i="3"/>
  <c r="I100" i="3" s="1"/>
  <c r="I46" i="3"/>
  <c r="I42" i="3"/>
  <c r="I38" i="3"/>
  <c r="I30" i="3"/>
  <c r="I22" i="3"/>
  <c r="I194" i="3"/>
  <c r="I339" i="3"/>
  <c r="I456" i="3"/>
  <c r="I545" i="3"/>
  <c r="N153" i="3"/>
  <c r="M153" i="3"/>
  <c r="N149" i="3"/>
  <c r="M149" i="3"/>
  <c r="N145" i="3"/>
  <c r="M145" i="3"/>
  <c r="N141" i="3"/>
  <c r="M141" i="3"/>
  <c r="N137" i="3"/>
  <c r="M137" i="3"/>
  <c r="L149" i="3"/>
  <c r="K149" i="3" s="1"/>
  <c r="L145" i="3"/>
  <c r="L141" i="3"/>
  <c r="L137" i="3"/>
  <c r="E42" i="22" l="1"/>
  <c r="E10" i="22"/>
  <c r="E12" i="22"/>
  <c r="E74" i="22"/>
  <c r="I544" i="3"/>
  <c r="E5" i="22"/>
  <c r="E21" i="22"/>
  <c r="J544" i="3"/>
  <c r="I310" i="3"/>
  <c r="I83" i="3"/>
  <c r="J75" i="3"/>
  <c r="J193" i="3"/>
  <c r="J78" i="3"/>
  <c r="E61" i="22" s="1"/>
  <c r="J427" i="3"/>
  <c r="I78" i="3"/>
  <c r="J83" i="3"/>
  <c r="J48" i="3"/>
  <c r="I76" i="3"/>
  <c r="J77" i="3"/>
  <c r="I75" i="3"/>
  <c r="I48" i="3"/>
  <c r="J76" i="3"/>
  <c r="I77" i="3"/>
  <c r="K136" i="3"/>
  <c r="E11" i="22" l="1"/>
  <c r="E60" i="22"/>
  <c r="E34" i="22"/>
  <c r="E6" i="22"/>
  <c r="L153" i="3"/>
  <c r="K153" i="3" s="1"/>
  <c r="K141" i="3" l="1"/>
  <c r="K145" i="3"/>
  <c r="K287" i="3" l="1"/>
  <c r="K283" i="3"/>
  <c r="N305" i="7" l="1"/>
  <c r="M305" i="7"/>
  <c r="N367" i="7" l="1"/>
  <c r="N370" i="7" s="1"/>
  <c r="M367" i="7"/>
  <c r="M370" i="7" s="1"/>
  <c r="N363" i="7"/>
  <c r="N366" i="7" s="1"/>
  <c r="M363" i="7"/>
  <c r="M366" i="7" s="1"/>
  <c r="N350" i="7"/>
  <c r="M350" i="7"/>
  <c r="N349" i="7"/>
  <c r="M349" i="7"/>
  <c r="N348" i="7"/>
  <c r="M348" i="7"/>
  <c r="N346" i="7"/>
  <c r="M346" i="7"/>
  <c r="N345" i="7"/>
  <c r="M345" i="7"/>
  <c r="N344" i="7"/>
  <c r="M344" i="7"/>
  <c r="N342" i="7"/>
  <c r="M342" i="7"/>
  <c r="N341" i="7"/>
  <c r="M341" i="7"/>
  <c r="N340" i="7"/>
  <c r="M340" i="7"/>
  <c r="N338" i="7"/>
  <c r="M338" i="7"/>
  <c r="N337" i="7"/>
  <c r="M337" i="7"/>
  <c r="N336" i="7"/>
  <c r="M336" i="7"/>
  <c r="N334" i="7"/>
  <c r="M334" i="7"/>
  <c r="N333" i="7"/>
  <c r="M333" i="7"/>
  <c r="N332" i="7"/>
  <c r="M332" i="7"/>
  <c r="N330" i="7"/>
  <c r="M330" i="7"/>
  <c r="N329" i="7"/>
  <c r="M329" i="7"/>
  <c r="N327" i="7"/>
  <c r="M327" i="7"/>
  <c r="N326" i="7"/>
  <c r="M326" i="7"/>
  <c r="N324" i="7"/>
  <c r="M324" i="7"/>
  <c r="N323" i="7"/>
  <c r="M323" i="7"/>
  <c r="N321" i="7"/>
  <c r="M321" i="7"/>
  <c r="N320" i="7"/>
  <c r="M320" i="7"/>
  <c r="N318" i="7"/>
  <c r="M318" i="7"/>
  <c r="N317" i="7"/>
  <c r="M317" i="7"/>
  <c r="N278" i="7"/>
  <c r="M278" i="7"/>
  <c r="N277" i="7"/>
  <c r="M277" i="7"/>
  <c r="N276" i="7"/>
  <c r="M276" i="7"/>
  <c r="N274" i="7"/>
  <c r="M274" i="7"/>
  <c r="N273" i="7"/>
  <c r="M273" i="7"/>
  <c r="N272" i="7"/>
  <c r="M272" i="7"/>
  <c r="N270" i="7"/>
  <c r="M270" i="7"/>
  <c r="N269" i="7"/>
  <c r="M269" i="7"/>
  <c r="N268" i="7"/>
  <c r="M268" i="7"/>
  <c r="N266" i="7"/>
  <c r="M266" i="7"/>
  <c r="N265" i="7"/>
  <c r="M265" i="7"/>
  <c r="N264" i="7"/>
  <c r="M264" i="7"/>
  <c r="N262" i="7"/>
  <c r="M262" i="7"/>
  <c r="N261" i="7"/>
  <c r="M261" i="7"/>
  <c r="N260" i="7"/>
  <c r="M260" i="7"/>
  <c r="N258" i="7"/>
  <c r="M258" i="7"/>
  <c r="N257" i="7"/>
  <c r="M257" i="7"/>
  <c r="N255" i="7"/>
  <c r="M255" i="7"/>
  <c r="N254" i="7"/>
  <c r="M254" i="7"/>
  <c r="N252" i="7"/>
  <c r="M252" i="7"/>
  <c r="N251" i="7"/>
  <c r="M251" i="7"/>
  <c r="N249" i="7"/>
  <c r="M249" i="7"/>
  <c r="N248" i="7"/>
  <c r="M248" i="7"/>
  <c r="N246" i="7"/>
  <c r="M246" i="7"/>
  <c r="N245" i="7"/>
  <c r="M245" i="7"/>
  <c r="N201" i="7"/>
  <c r="M201" i="7"/>
  <c r="N200" i="7"/>
  <c r="M200" i="7"/>
  <c r="N199" i="7"/>
  <c r="M199" i="7"/>
  <c r="N197" i="7"/>
  <c r="M197" i="7"/>
  <c r="N196" i="7"/>
  <c r="M196" i="7"/>
  <c r="N195" i="7"/>
  <c r="M195" i="7"/>
  <c r="N193" i="7"/>
  <c r="M193" i="7"/>
  <c r="N192" i="7"/>
  <c r="M192" i="7"/>
  <c r="N191" i="7"/>
  <c r="M191" i="7"/>
  <c r="N189" i="7"/>
  <c r="M189" i="7"/>
  <c r="N188" i="7"/>
  <c r="M188" i="7"/>
  <c r="N187" i="7"/>
  <c r="M187" i="7"/>
  <c r="N185" i="7"/>
  <c r="M185" i="7"/>
  <c r="N184" i="7"/>
  <c r="M184" i="7"/>
  <c r="N183" i="7"/>
  <c r="M183" i="7"/>
  <c r="N181" i="7"/>
  <c r="M181" i="7"/>
  <c r="N180" i="7"/>
  <c r="M180" i="7"/>
  <c r="N178" i="7"/>
  <c r="M178" i="7"/>
  <c r="N177" i="7"/>
  <c r="M177" i="7"/>
  <c r="N175" i="7"/>
  <c r="M175" i="7"/>
  <c r="N174" i="7"/>
  <c r="M174" i="7"/>
  <c r="M172" i="7"/>
  <c r="N172" i="7"/>
  <c r="N169" i="7"/>
  <c r="M169" i="7"/>
  <c r="N171" i="7"/>
  <c r="M171" i="7"/>
  <c r="N168" i="7"/>
  <c r="M168" i="7"/>
  <c r="N129" i="7"/>
  <c r="M129" i="7"/>
  <c r="N128" i="7"/>
  <c r="M128" i="7"/>
  <c r="N127" i="7"/>
  <c r="M127" i="7"/>
  <c r="N125" i="7"/>
  <c r="M125" i="7"/>
  <c r="N124" i="7"/>
  <c r="M124" i="7"/>
  <c r="N123" i="7"/>
  <c r="M123" i="7"/>
  <c r="N117" i="7"/>
  <c r="M117" i="7"/>
  <c r="L117" i="7"/>
  <c r="K117" i="7"/>
  <c r="N121" i="7"/>
  <c r="M121" i="7"/>
  <c r="N120" i="7"/>
  <c r="M120" i="7"/>
  <c r="N119" i="7"/>
  <c r="M119" i="7"/>
  <c r="N116" i="7"/>
  <c r="M116" i="7"/>
  <c r="N115" i="7"/>
  <c r="M115" i="7"/>
  <c r="N113" i="7"/>
  <c r="M113" i="7"/>
  <c r="N112" i="7"/>
  <c r="M112" i="7"/>
  <c r="N111" i="7"/>
  <c r="M111" i="7"/>
  <c r="N109" i="7"/>
  <c r="M109" i="7"/>
  <c r="N108" i="7"/>
  <c r="M108" i="7"/>
  <c r="N106" i="7"/>
  <c r="M106" i="7"/>
  <c r="N105" i="7"/>
  <c r="M105" i="7"/>
  <c r="N103" i="7"/>
  <c r="M103" i="7"/>
  <c r="N102" i="7"/>
  <c r="M102" i="7"/>
  <c r="N100" i="7"/>
  <c r="M100" i="7"/>
  <c r="N99" i="7"/>
  <c r="M99" i="7"/>
  <c r="N97" i="7"/>
  <c r="M97" i="7"/>
  <c r="N96" i="7"/>
  <c r="M96" i="7"/>
  <c r="CS350" i="21"/>
  <c r="CS348" i="21"/>
  <c r="CS340" i="21"/>
  <c r="CS339" i="21"/>
  <c r="CT322" i="21"/>
  <c r="CS322" i="21"/>
  <c r="CQ322" i="21"/>
  <c r="CP322" i="21"/>
  <c r="CN322" i="21"/>
  <c r="CM322" i="21"/>
  <c r="CK322" i="21"/>
  <c r="CV322" i="21"/>
  <c r="CJ321" i="21"/>
  <c r="CI321" i="21"/>
  <c r="CH321" i="21"/>
  <c r="CS93" i="21"/>
  <c r="W567" i="3"/>
  <c r="X567" i="3"/>
  <c r="X467" i="3"/>
  <c r="W467" i="3"/>
  <c r="X450" i="3"/>
  <c r="W450" i="3"/>
  <c r="X333" i="3"/>
  <c r="W333" i="3"/>
  <c r="AO450" i="3" l="1"/>
  <c r="AF450" i="3"/>
  <c r="AP567" i="3"/>
  <c r="AG567" i="3"/>
  <c r="AP450" i="3"/>
  <c r="AG450" i="3"/>
  <c r="AO567" i="3"/>
  <c r="AF567" i="3"/>
  <c r="AO333" i="3"/>
  <c r="AF333" i="3"/>
  <c r="AO467" i="3"/>
  <c r="AF467" i="3"/>
  <c r="AP333" i="3"/>
  <c r="AG333" i="3"/>
  <c r="AP467" i="3"/>
  <c r="AG467" i="3"/>
  <c r="M364" i="7"/>
  <c r="M365" i="7"/>
  <c r="M368" i="7"/>
  <c r="M369" i="7"/>
  <c r="N364" i="7"/>
  <c r="N365" i="7"/>
  <c r="N368" i="7"/>
  <c r="N369" i="7"/>
  <c r="I340" i="21" l="1"/>
  <c r="N340" i="21"/>
  <c r="AG340" i="21"/>
  <c r="AQ340" i="21"/>
  <c r="AU340" i="21"/>
  <c r="AX340" i="21"/>
  <c r="BA340" i="21"/>
  <c r="BD340" i="21"/>
  <c r="BG340" i="21"/>
  <c r="BJ340" i="21"/>
  <c r="BM340" i="21"/>
  <c r="BP340" i="21"/>
  <c r="BR340" i="21"/>
  <c r="BV340" i="21"/>
  <c r="BY340" i="21"/>
  <c r="CB340" i="21"/>
  <c r="CC340" i="21"/>
  <c r="BT340" i="21" s="1"/>
  <c r="CE340" i="21"/>
  <c r="CH340" i="21"/>
  <c r="CJ340" i="21"/>
  <c r="CL340" i="21"/>
  <c r="CO340" i="21"/>
  <c r="CR340" i="21"/>
  <c r="CU340" i="21"/>
  <c r="CX340" i="21"/>
  <c r="DA340" i="21"/>
  <c r="DB340" i="21"/>
  <c r="DE340" i="21" s="1"/>
  <c r="DH340" i="21" s="1"/>
  <c r="DD340" i="21"/>
  <c r="DG340" i="21"/>
  <c r="DJ340" i="21"/>
  <c r="DP340" i="21"/>
  <c r="DS340" i="21"/>
  <c r="DT340" i="21"/>
  <c r="DY340" i="21"/>
  <c r="EB340" i="21"/>
  <c r="EE340" i="21"/>
  <c r="EH340" i="21"/>
  <c r="EN340" i="21"/>
  <c r="FM340" i="21"/>
  <c r="FG340" i="21" s="1"/>
  <c r="DK340" i="21" l="1"/>
  <c r="DZ340" i="21" s="1"/>
  <c r="EC340" i="21" s="1"/>
  <c r="EF340" i="21" s="1"/>
  <c r="EI340" i="21" s="1"/>
  <c r="BS340" i="21"/>
  <c r="CI340" i="21"/>
  <c r="AQ66" i="21"/>
  <c r="AQ65" i="21"/>
  <c r="EI80" i="21"/>
  <c r="EG80" i="21"/>
  <c r="DV320" i="21"/>
  <c r="DV322" i="21" s="1"/>
  <c r="DP320" i="21"/>
  <c r="DP322" i="21" s="1"/>
  <c r="DS320" i="21"/>
  <c r="DS322" i="21" s="1"/>
  <c r="DM320" i="21"/>
  <c r="DM322" i="21" s="1"/>
  <c r="S259" i="7" l="1"/>
  <c r="R259" i="7"/>
  <c r="Q259" i="7"/>
  <c r="P259" i="7"/>
  <c r="S256" i="7"/>
  <c r="R256" i="7"/>
  <c r="Q256" i="7"/>
  <c r="P256" i="7"/>
  <c r="S253" i="7"/>
  <c r="R253" i="7"/>
  <c r="Q253" i="7"/>
  <c r="P253" i="7"/>
  <c r="S250" i="7"/>
  <c r="R250" i="7"/>
  <c r="Q250" i="7"/>
  <c r="P250" i="7"/>
  <c r="S247" i="7"/>
  <c r="R247" i="7"/>
  <c r="Q247" i="7"/>
  <c r="P247" i="7"/>
  <c r="S244" i="7"/>
  <c r="R244" i="7"/>
  <c r="Q244" i="7"/>
  <c r="P244" i="7"/>
  <c r="S243" i="7"/>
  <c r="R243" i="7"/>
  <c r="Q243" i="7"/>
  <c r="P243" i="7"/>
  <c r="S242" i="7"/>
  <c r="R242" i="7"/>
  <c r="Q242" i="7"/>
  <c r="P242" i="7"/>
  <c r="S241" i="7"/>
  <c r="R241" i="7"/>
  <c r="Q241" i="7"/>
  <c r="P241" i="7"/>
  <c r="S240" i="7"/>
  <c r="R240" i="7"/>
  <c r="Q240" i="7"/>
  <c r="P240" i="7"/>
  <c r="S239" i="7"/>
  <c r="R239" i="7"/>
  <c r="Q239" i="7"/>
  <c r="P239" i="7"/>
  <c r="S238" i="7"/>
  <c r="R238" i="7"/>
  <c r="Q238" i="7"/>
  <c r="P238" i="7"/>
  <c r="S231" i="7"/>
  <c r="R231" i="7"/>
  <c r="Q231" i="7"/>
  <c r="P231" i="7"/>
  <c r="S230" i="7"/>
  <c r="R230" i="7"/>
  <c r="Q230" i="7"/>
  <c r="P230" i="7"/>
  <c r="S229" i="7"/>
  <c r="R229" i="7"/>
  <c r="Q229" i="7"/>
  <c r="P229" i="7"/>
  <c r="S228" i="7"/>
  <c r="R228" i="7"/>
  <c r="Q228" i="7"/>
  <c r="P228" i="7"/>
  <c r="S232" i="7"/>
  <c r="R232" i="7"/>
  <c r="Q232" i="7"/>
  <c r="P232" i="7"/>
  <c r="S275" i="7"/>
  <c r="R275" i="7"/>
  <c r="Q275" i="7"/>
  <c r="P275" i="7"/>
  <c r="S271" i="7"/>
  <c r="R271" i="7"/>
  <c r="Q271" i="7"/>
  <c r="P271" i="7"/>
  <c r="P276" i="7" l="1"/>
  <c r="DV235" i="21"/>
  <c r="DM235" i="21"/>
  <c r="DS93" i="21" l="1"/>
  <c r="EI89" i="21"/>
  <c r="EH89" i="21"/>
  <c r="EG89" i="21"/>
  <c r="EI86" i="21"/>
  <c r="EH86" i="21"/>
  <c r="EG86" i="21"/>
  <c r="EH79" i="21"/>
  <c r="EH80" i="21" s="1"/>
  <c r="DV79" i="21"/>
  <c r="DM79" i="21"/>
  <c r="DP79" i="21"/>
  <c r="DV65" i="21" l="1"/>
  <c r="DV64" i="21"/>
  <c r="DW66" i="21"/>
  <c r="O488" i="3" l="1"/>
  <c r="N488" i="3"/>
  <c r="M488" i="3"/>
  <c r="L488" i="3"/>
  <c r="O487" i="3"/>
  <c r="N487" i="3"/>
  <c r="M487" i="3"/>
  <c r="L487" i="3"/>
  <c r="Q484" i="3" l="1"/>
  <c r="P484" i="3"/>
  <c r="Q483" i="3"/>
  <c r="P483" i="3"/>
  <c r="Q482" i="3"/>
  <c r="P482" i="3"/>
  <c r="Q481" i="3"/>
  <c r="P481" i="3"/>
  <c r="EN183" i="21" l="1"/>
  <c r="O237" i="7" l="1"/>
  <c r="O236" i="7"/>
  <c r="O235" i="7"/>
  <c r="O234" i="7"/>
  <c r="O233" i="7"/>
  <c r="S430" i="3" l="1"/>
  <c r="R430" i="3"/>
  <c r="Q430" i="3"/>
  <c r="P430" i="3"/>
  <c r="S467" i="3"/>
  <c r="R467" i="3"/>
  <c r="Q467" i="3"/>
  <c r="P467" i="3"/>
  <c r="EH152" i="21" l="1"/>
  <c r="EH151" i="21"/>
  <c r="EH147" i="21"/>
  <c r="EH146" i="21"/>
  <c r="EH145" i="21"/>
  <c r="DW152" i="21"/>
  <c r="DK152" i="21" s="1"/>
  <c r="DV152" i="21"/>
  <c r="DV151" i="21"/>
  <c r="DS152" i="21"/>
  <c r="DS151" i="21"/>
  <c r="DP152" i="21"/>
  <c r="DP151" i="21"/>
  <c r="DM152" i="21"/>
  <c r="DM151" i="21"/>
  <c r="DV147" i="21"/>
  <c r="DV146" i="21"/>
  <c r="DV145" i="21"/>
  <c r="DS147" i="21"/>
  <c r="DS146" i="21"/>
  <c r="DS145" i="21"/>
  <c r="DP147" i="21"/>
  <c r="DP146" i="21"/>
  <c r="DP145" i="21"/>
  <c r="DM147" i="21"/>
  <c r="DM146" i="21"/>
  <c r="DM145" i="21"/>
  <c r="EH142" i="21"/>
  <c r="EH141" i="21"/>
  <c r="EH140" i="21"/>
  <c r="EH139" i="21"/>
  <c r="EH138" i="21"/>
  <c r="EH137" i="21"/>
  <c r="EH136" i="21"/>
  <c r="DV142" i="21"/>
  <c r="DV141" i="21"/>
  <c r="DV140" i="21"/>
  <c r="DV139" i="21"/>
  <c r="DV138" i="21"/>
  <c r="DV137" i="21"/>
  <c r="DV136" i="21"/>
  <c r="DS142" i="21"/>
  <c r="DS141" i="21"/>
  <c r="DS140" i="21"/>
  <c r="DS139" i="21"/>
  <c r="DS138" i="21"/>
  <c r="DS137" i="21"/>
  <c r="DS136" i="21"/>
  <c r="DP142" i="21"/>
  <c r="DP141" i="21"/>
  <c r="DP140" i="21"/>
  <c r="DP139" i="21"/>
  <c r="DP138" i="21"/>
  <c r="DP137" i="21"/>
  <c r="DP136" i="21"/>
  <c r="DM142" i="21"/>
  <c r="DM141" i="21"/>
  <c r="DM140" i="21"/>
  <c r="DM139" i="21"/>
  <c r="DM138" i="21"/>
  <c r="DM137" i="21"/>
  <c r="DM136" i="21"/>
  <c r="S147" i="21"/>
  <c r="S146" i="21"/>
  <c r="S145" i="21"/>
  <c r="S142" i="21"/>
  <c r="S141" i="21"/>
  <c r="S140" i="21"/>
  <c r="S139" i="21"/>
  <c r="S138" i="21"/>
  <c r="S137" i="21"/>
  <c r="S136" i="21"/>
  <c r="DJ141" i="21" l="1"/>
  <c r="DJ137" i="21"/>
  <c r="DJ138" i="21"/>
  <c r="DJ142" i="21"/>
  <c r="DJ139" i="21"/>
  <c r="DJ136" i="21"/>
  <c r="DJ140" i="21"/>
  <c r="AQ337" i="21"/>
  <c r="AQ249" i="21"/>
  <c r="DW357" i="21" l="1"/>
  <c r="DV357" i="21"/>
  <c r="DU357" i="21"/>
  <c r="DT357" i="21"/>
  <c r="DS357" i="21"/>
  <c r="DR357" i="21"/>
  <c r="DQ357" i="21"/>
  <c r="DP357" i="21"/>
  <c r="DO357" i="21"/>
  <c r="DN357" i="21"/>
  <c r="DM357" i="21"/>
  <c r="DL357" i="21"/>
  <c r="DW354" i="21"/>
  <c r="DV354" i="21"/>
  <c r="DU354" i="21"/>
  <c r="DT354" i="21"/>
  <c r="DS354" i="21"/>
  <c r="DR354" i="21"/>
  <c r="DQ354" i="21"/>
  <c r="DP354" i="21"/>
  <c r="DO354" i="21"/>
  <c r="DN354" i="21"/>
  <c r="DM354" i="21"/>
  <c r="DL354" i="21"/>
  <c r="DN345" i="21"/>
  <c r="DM345" i="21"/>
  <c r="DL345" i="21"/>
  <c r="DW341" i="21"/>
  <c r="DU341" i="21"/>
  <c r="DR341" i="21"/>
  <c r="DQ341" i="21"/>
  <c r="DP341" i="21"/>
  <c r="DO341" i="21"/>
  <c r="DN341" i="21"/>
  <c r="DM341" i="21"/>
  <c r="DL341" i="21"/>
  <c r="DW335" i="21"/>
  <c r="DV335" i="21"/>
  <c r="DU335" i="21"/>
  <c r="DT335" i="21"/>
  <c r="DS335" i="21"/>
  <c r="DR335" i="21"/>
  <c r="DQ335" i="21"/>
  <c r="DP335" i="21"/>
  <c r="DO335" i="21"/>
  <c r="DN335" i="21"/>
  <c r="DM335" i="21"/>
  <c r="DL335" i="21"/>
  <c r="DW332" i="21"/>
  <c r="DV332" i="21"/>
  <c r="DU332" i="21"/>
  <c r="DT332" i="21"/>
  <c r="DS332" i="21"/>
  <c r="DR332" i="21"/>
  <c r="DQ332" i="21"/>
  <c r="DP332" i="21"/>
  <c r="DO332" i="21"/>
  <c r="DN332" i="21"/>
  <c r="DM332" i="21"/>
  <c r="DL332" i="21"/>
  <c r="DW328" i="21"/>
  <c r="DW317" i="21" s="1"/>
  <c r="DV328" i="21"/>
  <c r="DV317" i="21" s="1"/>
  <c r="DU328" i="21"/>
  <c r="DU317" i="21" s="1"/>
  <c r="DT328" i="21"/>
  <c r="DT317" i="21" s="1"/>
  <c r="DS328" i="21"/>
  <c r="DS317" i="21" s="1"/>
  <c r="DR328" i="21"/>
  <c r="DR317" i="21" s="1"/>
  <c r="DQ328" i="21"/>
  <c r="DQ317" i="21" s="1"/>
  <c r="DP328" i="21"/>
  <c r="DP317" i="21" s="1"/>
  <c r="DO328" i="21"/>
  <c r="DO317" i="21" s="1"/>
  <c r="DN328" i="21"/>
  <c r="DN317" i="21" s="1"/>
  <c r="DM328" i="21"/>
  <c r="DM317" i="21" s="1"/>
  <c r="DL328" i="21"/>
  <c r="DL317" i="21" s="1"/>
  <c r="DN142" i="5" l="1"/>
  <c r="DN141" i="5"/>
  <c r="DN140" i="5"/>
  <c r="DN139" i="5"/>
  <c r="DN138" i="5"/>
  <c r="DN136" i="5"/>
  <c r="DN135" i="5"/>
  <c r="DN128" i="5"/>
  <c r="DN127" i="5"/>
  <c r="DN126" i="5"/>
  <c r="DN125" i="5"/>
  <c r="DN124" i="5"/>
  <c r="DN123" i="5"/>
  <c r="DN122" i="5"/>
  <c r="DN121" i="5"/>
  <c r="DN117" i="5"/>
  <c r="DN116" i="5"/>
  <c r="DN115" i="5"/>
  <c r="DN114" i="5"/>
  <c r="DN113" i="5"/>
  <c r="DN112" i="5"/>
  <c r="DN98" i="5"/>
  <c r="DN97" i="5"/>
  <c r="DN96" i="5"/>
  <c r="DN95" i="5"/>
  <c r="DN94" i="5"/>
  <c r="DN93" i="5"/>
  <c r="DN79" i="5"/>
  <c r="DN78" i="5"/>
  <c r="DN77" i="5"/>
  <c r="DN75" i="5"/>
  <c r="DN74" i="5"/>
  <c r="S347" i="7"/>
  <c r="R347" i="7"/>
  <c r="Q347" i="7"/>
  <c r="P347" i="7"/>
  <c r="S343" i="7"/>
  <c r="R343" i="7"/>
  <c r="Q343" i="7"/>
  <c r="P343" i="7"/>
  <c r="S339" i="7"/>
  <c r="R339" i="7"/>
  <c r="Q339" i="7"/>
  <c r="P339" i="7"/>
  <c r="S335" i="7"/>
  <c r="R335" i="7"/>
  <c r="Q335" i="7"/>
  <c r="P335" i="7"/>
  <c r="S328" i="7"/>
  <c r="R328" i="7"/>
  <c r="Q328" i="7"/>
  <c r="P328" i="7"/>
  <c r="S322" i="7"/>
  <c r="R322" i="7"/>
  <c r="Q322" i="7"/>
  <c r="P322" i="7"/>
  <c r="S319" i="7"/>
  <c r="R319" i="7"/>
  <c r="Q319" i="7"/>
  <c r="P319" i="7"/>
  <c r="S315" i="7"/>
  <c r="R315" i="7"/>
  <c r="Q315" i="7"/>
  <c r="P315" i="7"/>
  <c r="S314" i="7"/>
  <c r="R314" i="7"/>
  <c r="Q314" i="7"/>
  <c r="P314" i="7"/>
  <c r="S304" i="7"/>
  <c r="R304" i="7"/>
  <c r="Q304" i="7"/>
  <c r="P304" i="7"/>
  <c r="S303" i="7"/>
  <c r="R303" i="7"/>
  <c r="Q303" i="7"/>
  <c r="P303" i="7"/>
  <c r="S302" i="7"/>
  <c r="R302" i="7"/>
  <c r="Q302" i="7"/>
  <c r="P302" i="7"/>
  <c r="S301" i="7"/>
  <c r="R301" i="7"/>
  <c r="Q301" i="7"/>
  <c r="P301" i="7"/>
  <c r="S300" i="7"/>
  <c r="R300" i="7"/>
  <c r="Q300" i="7"/>
  <c r="P300" i="7"/>
  <c r="S198" i="7"/>
  <c r="R198" i="7"/>
  <c r="Q198" i="7"/>
  <c r="P198" i="7"/>
  <c r="S194" i="7"/>
  <c r="R194" i="7"/>
  <c r="Q194" i="7"/>
  <c r="P194" i="7"/>
  <c r="S190" i="7"/>
  <c r="R190" i="7"/>
  <c r="Q190" i="7"/>
  <c r="P190" i="7"/>
  <c r="S186" i="7"/>
  <c r="R186" i="7"/>
  <c r="Q186" i="7"/>
  <c r="P186" i="7"/>
  <c r="S182" i="7"/>
  <c r="R182" i="7"/>
  <c r="Q182" i="7"/>
  <c r="P182" i="7"/>
  <c r="S179" i="7"/>
  <c r="R179" i="7"/>
  <c r="Q179" i="7"/>
  <c r="P179" i="7"/>
  <c r="S176" i="7"/>
  <c r="R176" i="7"/>
  <c r="Q176" i="7"/>
  <c r="P176" i="7"/>
  <c r="S173" i="7"/>
  <c r="R173" i="7"/>
  <c r="Q173" i="7"/>
  <c r="P173" i="7"/>
  <c r="S170" i="7"/>
  <c r="R170" i="7"/>
  <c r="Q170" i="7"/>
  <c r="P170" i="7"/>
  <c r="S167" i="7"/>
  <c r="R167" i="7"/>
  <c r="Q167" i="7"/>
  <c r="P167" i="7"/>
  <c r="S166" i="7"/>
  <c r="R166" i="7"/>
  <c r="Q166" i="7"/>
  <c r="P166" i="7"/>
  <c r="S165" i="7"/>
  <c r="R165" i="7"/>
  <c r="Q165" i="7"/>
  <c r="P165" i="7"/>
  <c r="S164" i="7"/>
  <c r="R164" i="7"/>
  <c r="Q164" i="7"/>
  <c r="P164" i="7"/>
  <c r="S163" i="7"/>
  <c r="R163" i="7"/>
  <c r="Q163" i="7"/>
  <c r="P163" i="7"/>
  <c r="S162" i="7"/>
  <c r="R162" i="7"/>
  <c r="Q162" i="7"/>
  <c r="P162" i="7"/>
  <c r="S161" i="7"/>
  <c r="R161" i="7"/>
  <c r="Q161" i="7"/>
  <c r="P161" i="7"/>
  <c r="P169" i="7" s="1"/>
  <c r="S155" i="7"/>
  <c r="R155" i="7"/>
  <c r="Q155" i="7"/>
  <c r="P155" i="7"/>
  <c r="S154" i="7"/>
  <c r="R154" i="7"/>
  <c r="Q154" i="7"/>
  <c r="P154" i="7"/>
  <c r="S153" i="7"/>
  <c r="R153" i="7"/>
  <c r="Q153" i="7"/>
  <c r="P153" i="7"/>
  <c r="S152" i="7"/>
  <c r="R152" i="7"/>
  <c r="Q152" i="7"/>
  <c r="P152" i="7"/>
  <c r="S151" i="7"/>
  <c r="R151" i="7"/>
  <c r="Q151" i="7"/>
  <c r="P151" i="7"/>
  <c r="S126" i="7"/>
  <c r="R126" i="7"/>
  <c r="R54" i="7" s="1"/>
  <c r="Q126" i="7"/>
  <c r="Q54" i="7" s="1"/>
  <c r="P126" i="7"/>
  <c r="P54" i="7" s="1"/>
  <c r="S122" i="7"/>
  <c r="S50" i="7" s="1"/>
  <c r="R122" i="7"/>
  <c r="Q122" i="7"/>
  <c r="Q50" i="7" s="1"/>
  <c r="P122" i="7"/>
  <c r="S118" i="7"/>
  <c r="S46" i="7" s="1"/>
  <c r="R118" i="7"/>
  <c r="Q118" i="7"/>
  <c r="Q46" i="7" s="1"/>
  <c r="P118" i="7"/>
  <c r="P46" i="7" s="1"/>
  <c r="S114" i="7"/>
  <c r="S42" i="7" s="1"/>
  <c r="R114" i="7"/>
  <c r="Q114" i="7"/>
  <c r="Q42" i="7" s="1"/>
  <c r="P114" i="7"/>
  <c r="S110" i="7"/>
  <c r="R110" i="7"/>
  <c r="Q110" i="7"/>
  <c r="P110" i="7"/>
  <c r="S54" i="7"/>
  <c r="R50" i="7"/>
  <c r="P50" i="7"/>
  <c r="R46" i="7"/>
  <c r="R42" i="7"/>
  <c r="P42" i="7"/>
  <c r="S16" i="7"/>
  <c r="R16" i="7"/>
  <c r="Q16" i="7"/>
  <c r="P16" i="7"/>
  <c r="S15" i="7"/>
  <c r="R15" i="7"/>
  <c r="Q15" i="7"/>
  <c r="P15" i="7"/>
  <c r="S14" i="7"/>
  <c r="R14" i="7"/>
  <c r="Q14" i="7"/>
  <c r="P14" i="7"/>
  <c r="S13" i="7"/>
  <c r="R13" i="7"/>
  <c r="Q13" i="7"/>
  <c r="P13" i="7"/>
  <c r="S107" i="7"/>
  <c r="R107" i="7"/>
  <c r="Q107" i="7"/>
  <c r="P107" i="7"/>
  <c r="S104" i="7"/>
  <c r="R104" i="7"/>
  <c r="Q104" i="7"/>
  <c r="P104" i="7"/>
  <c r="S101" i="7"/>
  <c r="R101" i="7"/>
  <c r="Q101" i="7"/>
  <c r="P101" i="7"/>
  <c r="S98" i="7"/>
  <c r="R98" i="7"/>
  <c r="Q98" i="7"/>
  <c r="P98" i="7"/>
  <c r="S95" i="7"/>
  <c r="R95" i="7"/>
  <c r="Q95" i="7"/>
  <c r="P95" i="7"/>
  <c r="S94" i="7"/>
  <c r="S109" i="7" s="1"/>
  <c r="R94" i="7"/>
  <c r="R109" i="7" s="1"/>
  <c r="Q94" i="7"/>
  <c r="Q109" i="7" s="1"/>
  <c r="P94" i="7"/>
  <c r="P109" i="7" s="1"/>
  <c r="S93" i="7"/>
  <c r="S106" i="7" s="1"/>
  <c r="R93" i="7"/>
  <c r="R106" i="7" s="1"/>
  <c r="Q93" i="7"/>
  <c r="Q106" i="7" s="1"/>
  <c r="P93" i="7"/>
  <c r="P106" i="7" s="1"/>
  <c r="S92" i="7"/>
  <c r="S103" i="7" s="1"/>
  <c r="R92" i="7"/>
  <c r="R103" i="7" s="1"/>
  <c r="Q92" i="7"/>
  <c r="Q103" i="7" s="1"/>
  <c r="P92" i="7"/>
  <c r="P103" i="7" s="1"/>
  <c r="S91" i="7"/>
  <c r="S100" i="7" s="1"/>
  <c r="R91" i="7"/>
  <c r="R100" i="7" s="1"/>
  <c r="Q91" i="7"/>
  <c r="Q100" i="7" s="1"/>
  <c r="P91" i="7"/>
  <c r="P100" i="7" s="1"/>
  <c r="S90" i="7"/>
  <c r="R90" i="7"/>
  <c r="Q90" i="7"/>
  <c r="P90" i="7"/>
  <c r="S89" i="7"/>
  <c r="S97" i="7" s="1"/>
  <c r="R89" i="7"/>
  <c r="R97" i="7" s="1"/>
  <c r="Q89" i="7"/>
  <c r="Q97" i="7" s="1"/>
  <c r="P89" i="7"/>
  <c r="P97" i="7" s="1"/>
  <c r="S83" i="7"/>
  <c r="R83" i="7"/>
  <c r="R11" i="7" s="1"/>
  <c r="Q83" i="7"/>
  <c r="P83" i="7"/>
  <c r="P11" i="7" s="1"/>
  <c r="S82" i="7"/>
  <c r="R82" i="7"/>
  <c r="R10" i="7" s="1"/>
  <c r="Q82" i="7"/>
  <c r="P82" i="7"/>
  <c r="P10" i="7" s="1"/>
  <c r="S81" i="7"/>
  <c r="R81" i="7"/>
  <c r="R9" i="7" s="1"/>
  <c r="Q81" i="7"/>
  <c r="P81" i="7"/>
  <c r="P9" i="7" s="1"/>
  <c r="S80" i="7"/>
  <c r="R80" i="7"/>
  <c r="R8" i="7" s="1"/>
  <c r="Q80" i="7"/>
  <c r="P80" i="7"/>
  <c r="P8" i="7" s="1"/>
  <c r="S79" i="7"/>
  <c r="R79" i="7"/>
  <c r="R7" i="7" s="1"/>
  <c r="Q79" i="7"/>
  <c r="P79" i="7"/>
  <c r="P7" i="7" s="1"/>
  <c r="S7" i="7" l="1"/>
  <c r="S8" i="7"/>
  <c r="S9" i="7"/>
  <c r="S10" i="7"/>
  <c r="S51" i="7" s="1"/>
  <c r="S11" i="7"/>
  <c r="Q7" i="7"/>
  <c r="Q8" i="7"/>
  <c r="Q9" i="7"/>
  <c r="Q47" i="7" s="1"/>
  <c r="Q10" i="7"/>
  <c r="Q11" i="7"/>
  <c r="DN134" i="5"/>
  <c r="DN82" i="5"/>
  <c r="Q96" i="7"/>
  <c r="S96" i="7"/>
  <c r="Q99" i="7"/>
  <c r="S99" i="7"/>
  <c r="Q102" i="7"/>
  <c r="S102" i="7"/>
  <c r="Q105" i="7"/>
  <c r="S105" i="7"/>
  <c r="Q108" i="7"/>
  <c r="S108" i="7"/>
  <c r="Q21" i="7"/>
  <c r="S21" i="7"/>
  <c r="Q22" i="7"/>
  <c r="S22" i="7"/>
  <c r="Q26" i="7"/>
  <c r="Q27" i="7" s="1"/>
  <c r="S26" i="7"/>
  <c r="S27" i="7" s="1"/>
  <c r="Q29" i="7"/>
  <c r="Q49" i="7" s="1"/>
  <c r="S29" i="7"/>
  <c r="S49" i="7" s="1"/>
  <c r="Q32" i="7"/>
  <c r="Q53" i="7" s="1"/>
  <c r="S32" i="7"/>
  <c r="S33" i="7" s="1"/>
  <c r="Q35" i="7"/>
  <c r="Q36" i="7" s="1"/>
  <c r="S35" i="7"/>
  <c r="S57" i="7" s="1"/>
  <c r="Q130" i="7"/>
  <c r="Q133" i="7" s="1"/>
  <c r="S130" i="7"/>
  <c r="S132" i="7" s="1"/>
  <c r="Q134" i="7"/>
  <c r="Q137" i="7" s="1"/>
  <c r="S134" i="7"/>
  <c r="S137" i="7" s="1"/>
  <c r="Q138" i="7"/>
  <c r="Q140" i="7" s="1"/>
  <c r="S138" i="7"/>
  <c r="S141" i="7" s="1"/>
  <c r="Q142" i="7"/>
  <c r="Q144" i="7" s="1"/>
  <c r="S142" i="7"/>
  <c r="S145" i="7" s="1"/>
  <c r="Q146" i="7"/>
  <c r="Q148" i="7" s="1"/>
  <c r="S146" i="7"/>
  <c r="S149" i="7" s="1"/>
  <c r="P96" i="7"/>
  <c r="R96" i="7"/>
  <c r="P99" i="7"/>
  <c r="R99" i="7"/>
  <c r="P102" i="7"/>
  <c r="R102" i="7"/>
  <c r="P105" i="7"/>
  <c r="R105" i="7"/>
  <c r="P108" i="7"/>
  <c r="R108" i="7"/>
  <c r="P21" i="7"/>
  <c r="P52" i="7" s="1"/>
  <c r="R21" i="7"/>
  <c r="R52" i="7" s="1"/>
  <c r="P22" i="7"/>
  <c r="R22" i="7"/>
  <c r="R56" i="7" s="1"/>
  <c r="P26" i="7"/>
  <c r="P27" i="7" s="1"/>
  <c r="R26" i="7"/>
  <c r="R45" i="7" s="1"/>
  <c r="P29" i="7"/>
  <c r="P49" i="7" s="1"/>
  <c r="R29" i="7"/>
  <c r="P32" i="7"/>
  <c r="P33" i="7" s="1"/>
  <c r="R32" i="7"/>
  <c r="R53" i="7" s="1"/>
  <c r="P35" i="7"/>
  <c r="P36" i="7" s="1"/>
  <c r="R35" i="7"/>
  <c r="R36" i="7" s="1"/>
  <c r="P130" i="7"/>
  <c r="P133" i="7" s="1"/>
  <c r="R130" i="7"/>
  <c r="R132" i="7" s="1"/>
  <c r="P134" i="7"/>
  <c r="P136" i="7" s="1"/>
  <c r="R134" i="7"/>
  <c r="R137" i="7" s="1"/>
  <c r="P138" i="7"/>
  <c r="P140" i="7" s="1"/>
  <c r="R138" i="7"/>
  <c r="R141" i="7" s="1"/>
  <c r="P142" i="7"/>
  <c r="P143" i="7" s="1"/>
  <c r="R142" i="7"/>
  <c r="R145" i="7" s="1"/>
  <c r="P146" i="7"/>
  <c r="P149" i="7" s="1"/>
  <c r="R146" i="7"/>
  <c r="R149" i="7" s="1"/>
  <c r="P336" i="7"/>
  <c r="R336" i="7"/>
  <c r="P340" i="7"/>
  <c r="R340" i="7"/>
  <c r="P344" i="7"/>
  <c r="R344" i="7"/>
  <c r="P348" i="7"/>
  <c r="R348" i="7"/>
  <c r="Q336" i="7"/>
  <c r="S336" i="7"/>
  <c r="Q340" i="7"/>
  <c r="S340" i="7"/>
  <c r="Q344" i="7"/>
  <c r="S344" i="7"/>
  <c r="Q348" i="7"/>
  <c r="S348" i="7"/>
  <c r="P168" i="7"/>
  <c r="P171" i="7"/>
  <c r="P183" i="7"/>
  <c r="R183" i="7"/>
  <c r="P187" i="7"/>
  <c r="R187" i="7"/>
  <c r="P191" i="7"/>
  <c r="R191" i="7"/>
  <c r="P195" i="7"/>
  <c r="R195" i="7"/>
  <c r="P199" i="7"/>
  <c r="R199" i="7"/>
  <c r="Q183" i="7"/>
  <c r="S183" i="7"/>
  <c r="Q187" i="7"/>
  <c r="S187" i="7"/>
  <c r="Q191" i="7"/>
  <c r="S191" i="7"/>
  <c r="Q195" i="7"/>
  <c r="S195" i="7"/>
  <c r="Q199" i="7"/>
  <c r="S199" i="7"/>
  <c r="P345" i="7"/>
  <c r="P327" i="7"/>
  <c r="R345" i="7"/>
  <c r="R327" i="7"/>
  <c r="P349" i="7"/>
  <c r="P330" i="7"/>
  <c r="R349" i="7"/>
  <c r="R330" i="7"/>
  <c r="P355" i="7"/>
  <c r="P356" i="7" s="1"/>
  <c r="P338" i="7"/>
  <c r="R355" i="7"/>
  <c r="R356" i="7" s="1"/>
  <c r="R338" i="7"/>
  <c r="P320" i="7"/>
  <c r="R320" i="7"/>
  <c r="Q345" i="7"/>
  <c r="Q327" i="7"/>
  <c r="S345" i="7"/>
  <c r="S327" i="7"/>
  <c r="Q349" i="7"/>
  <c r="Q330" i="7"/>
  <c r="S349" i="7"/>
  <c r="S330" i="7"/>
  <c r="Q355" i="7"/>
  <c r="Q356" i="7" s="1"/>
  <c r="Q338" i="7"/>
  <c r="S355" i="7"/>
  <c r="S356" i="7" s="1"/>
  <c r="S338" i="7"/>
  <c r="S320" i="7"/>
  <c r="Q320" i="7"/>
  <c r="P323" i="7"/>
  <c r="R323" i="7"/>
  <c r="P326" i="7"/>
  <c r="R326" i="7"/>
  <c r="P329" i="7"/>
  <c r="R329" i="7"/>
  <c r="P342" i="7"/>
  <c r="R342" i="7"/>
  <c r="P346" i="7"/>
  <c r="R346" i="7"/>
  <c r="P350" i="7"/>
  <c r="R350" i="7"/>
  <c r="P359" i="7"/>
  <c r="P360" i="7" s="1"/>
  <c r="R359" i="7"/>
  <c r="R360" i="7" s="1"/>
  <c r="P363" i="7"/>
  <c r="P364" i="7" s="1"/>
  <c r="R363" i="7"/>
  <c r="R364" i="7" s="1"/>
  <c r="P367" i="7"/>
  <c r="P368" i="7" s="1"/>
  <c r="R367" i="7"/>
  <c r="R368" i="7" s="1"/>
  <c r="Q323" i="7"/>
  <c r="S323" i="7"/>
  <c r="Q326" i="7"/>
  <c r="S326" i="7"/>
  <c r="Q329" i="7"/>
  <c r="S329" i="7"/>
  <c r="Q342" i="7"/>
  <c r="S342" i="7"/>
  <c r="Q346" i="7"/>
  <c r="S346" i="7"/>
  <c r="Q350" i="7"/>
  <c r="S350" i="7"/>
  <c r="Q359" i="7"/>
  <c r="Q360" i="7" s="1"/>
  <c r="S359" i="7"/>
  <c r="S360" i="7" s="1"/>
  <c r="Q363" i="7"/>
  <c r="Q364" i="7" s="1"/>
  <c r="S363" i="7"/>
  <c r="S364" i="7" s="1"/>
  <c r="Q367" i="7"/>
  <c r="Q368" i="7" s="1"/>
  <c r="S367" i="7"/>
  <c r="S368" i="7" s="1"/>
  <c r="Q52" i="7"/>
  <c r="S52" i="7"/>
  <c r="Q56" i="7"/>
  <c r="S56" i="7"/>
  <c r="Q184" i="7"/>
  <c r="S184" i="7"/>
  <c r="Q188" i="7"/>
  <c r="Q172" i="7"/>
  <c r="S188" i="7"/>
  <c r="S172" i="7"/>
  <c r="Q192" i="7"/>
  <c r="Q175" i="7"/>
  <c r="S192" i="7"/>
  <c r="S175" i="7"/>
  <c r="Q196" i="7"/>
  <c r="Q178" i="7"/>
  <c r="S196" i="7"/>
  <c r="S178" i="7"/>
  <c r="Q200" i="7"/>
  <c r="Q181" i="7"/>
  <c r="S200" i="7"/>
  <c r="S181" i="7"/>
  <c r="Q202" i="7"/>
  <c r="Q203" i="7" s="1"/>
  <c r="Q185" i="7"/>
  <c r="S202" i="7"/>
  <c r="S203" i="7" s="1"/>
  <c r="S185" i="7"/>
  <c r="Q168" i="7"/>
  <c r="S168" i="7"/>
  <c r="Q169" i="7"/>
  <c r="S169" i="7"/>
  <c r="Q206" i="7"/>
  <c r="Q207" i="7" s="1"/>
  <c r="Q189" i="7"/>
  <c r="S206" i="7"/>
  <c r="S207" i="7" s="1"/>
  <c r="S189" i="7"/>
  <c r="S171" i="7"/>
  <c r="Q171" i="7"/>
  <c r="P172" i="7"/>
  <c r="P174" i="7"/>
  <c r="P175" i="7"/>
  <c r="P177" i="7"/>
  <c r="P178" i="7"/>
  <c r="P180" i="7"/>
  <c r="P181" i="7"/>
  <c r="P184" i="7"/>
  <c r="P185" i="7"/>
  <c r="P188" i="7"/>
  <c r="P189" i="7"/>
  <c r="P192" i="7"/>
  <c r="P193" i="7"/>
  <c r="P196" i="7"/>
  <c r="P197" i="7"/>
  <c r="P200" i="7"/>
  <c r="P201" i="7"/>
  <c r="P202" i="7"/>
  <c r="P203" i="7" s="1"/>
  <c r="P206" i="7"/>
  <c r="P207" i="7" s="1"/>
  <c r="P210" i="7"/>
  <c r="P211" i="7" s="1"/>
  <c r="P214" i="7"/>
  <c r="P215" i="7" s="1"/>
  <c r="P218" i="7"/>
  <c r="P219" i="7" s="1"/>
  <c r="P56" i="7"/>
  <c r="R168" i="7"/>
  <c r="R169" i="7"/>
  <c r="R171" i="7"/>
  <c r="R172" i="7"/>
  <c r="R174" i="7"/>
  <c r="R175" i="7"/>
  <c r="R177" i="7"/>
  <c r="R178" i="7"/>
  <c r="R180" i="7"/>
  <c r="R181" i="7"/>
  <c r="R184" i="7"/>
  <c r="R185" i="7"/>
  <c r="R188" i="7"/>
  <c r="R189" i="7"/>
  <c r="R192" i="7"/>
  <c r="R193" i="7"/>
  <c r="R196" i="7"/>
  <c r="R197" i="7"/>
  <c r="R200" i="7"/>
  <c r="R201" i="7"/>
  <c r="R202" i="7"/>
  <c r="R203" i="7" s="1"/>
  <c r="R206" i="7"/>
  <c r="R207" i="7" s="1"/>
  <c r="R210" i="7"/>
  <c r="R211" i="7" s="1"/>
  <c r="R214" i="7"/>
  <c r="R215" i="7" s="1"/>
  <c r="R218" i="7"/>
  <c r="R219" i="7" s="1"/>
  <c r="Q174" i="7"/>
  <c r="S174" i="7"/>
  <c r="Q177" i="7"/>
  <c r="S177" i="7"/>
  <c r="Q180" i="7"/>
  <c r="S180" i="7"/>
  <c r="Q193" i="7"/>
  <c r="S193" i="7"/>
  <c r="Q197" i="7"/>
  <c r="S197" i="7"/>
  <c r="Q201" i="7"/>
  <c r="S201" i="7"/>
  <c r="Q210" i="7"/>
  <c r="Q211" i="7" s="1"/>
  <c r="S210" i="7"/>
  <c r="S211" i="7" s="1"/>
  <c r="Q214" i="7"/>
  <c r="Q215" i="7" s="1"/>
  <c r="S214" i="7"/>
  <c r="S215" i="7" s="1"/>
  <c r="Q218" i="7"/>
  <c r="Q219" i="7" s="1"/>
  <c r="S218" i="7"/>
  <c r="S219" i="7" s="1"/>
  <c r="P137" i="7"/>
  <c r="R136" i="7"/>
  <c r="P144" i="7"/>
  <c r="P147" i="7"/>
  <c r="S136" i="7"/>
  <c r="Q145" i="7"/>
  <c r="P111" i="7"/>
  <c r="R111" i="7"/>
  <c r="P112" i="7"/>
  <c r="R112" i="7"/>
  <c r="P113" i="7"/>
  <c r="R113" i="7"/>
  <c r="P115" i="7"/>
  <c r="R115" i="7"/>
  <c r="P116" i="7"/>
  <c r="R116" i="7"/>
  <c r="P117" i="7"/>
  <c r="R117" i="7"/>
  <c r="P119" i="7"/>
  <c r="R119" i="7"/>
  <c r="P120" i="7"/>
  <c r="R120" i="7"/>
  <c r="P121" i="7"/>
  <c r="R121" i="7"/>
  <c r="P123" i="7"/>
  <c r="R123" i="7"/>
  <c r="P124" i="7"/>
  <c r="R124" i="7"/>
  <c r="P125" i="7"/>
  <c r="R125" i="7"/>
  <c r="P127" i="7"/>
  <c r="R127" i="7"/>
  <c r="P128" i="7"/>
  <c r="R128" i="7"/>
  <c r="P129" i="7"/>
  <c r="R129" i="7"/>
  <c r="Q111" i="7"/>
  <c r="S111" i="7"/>
  <c r="Q112" i="7"/>
  <c r="S112" i="7"/>
  <c r="Q113" i="7"/>
  <c r="S113" i="7"/>
  <c r="Q115" i="7"/>
  <c r="S115" i="7"/>
  <c r="Q116" i="7"/>
  <c r="S116" i="7"/>
  <c r="Q117" i="7"/>
  <c r="S117" i="7"/>
  <c r="Q119" i="7"/>
  <c r="S119" i="7"/>
  <c r="Q120" i="7"/>
  <c r="S120" i="7"/>
  <c r="Q121" i="7"/>
  <c r="S121" i="7"/>
  <c r="Q123" i="7"/>
  <c r="S123" i="7"/>
  <c r="Q124" i="7"/>
  <c r="S124" i="7"/>
  <c r="Q125" i="7"/>
  <c r="S125" i="7"/>
  <c r="Q127" i="7"/>
  <c r="S127" i="7"/>
  <c r="Q128" i="7"/>
  <c r="S128" i="7"/>
  <c r="Q129" i="7"/>
  <c r="S129" i="7"/>
  <c r="P30" i="7"/>
  <c r="R30" i="7"/>
  <c r="P37" i="7"/>
  <c r="P43" i="7"/>
  <c r="R43" i="7"/>
  <c r="P47" i="7"/>
  <c r="R47" i="7"/>
  <c r="R49" i="7"/>
  <c r="P51" i="7"/>
  <c r="R51" i="7"/>
  <c r="P55" i="7"/>
  <c r="R55" i="7"/>
  <c r="P57" i="7"/>
  <c r="S36" i="7"/>
  <c r="Q43" i="7"/>
  <c r="S43" i="7"/>
  <c r="S47" i="7"/>
  <c r="Q51" i="7"/>
  <c r="Q55" i="7"/>
  <c r="S55" i="7"/>
  <c r="DB76" i="5"/>
  <c r="DA76" i="5"/>
  <c r="CZ76" i="5"/>
  <c r="CY76" i="5"/>
  <c r="CX76" i="5"/>
  <c r="CW76" i="5"/>
  <c r="CV76" i="5"/>
  <c r="CU76" i="5"/>
  <c r="CT76" i="5"/>
  <c r="CS76" i="5"/>
  <c r="CR76" i="5"/>
  <c r="CQ76" i="5"/>
  <c r="CP76" i="5"/>
  <c r="CO76" i="5"/>
  <c r="CN76" i="5"/>
  <c r="CM76" i="5"/>
  <c r="CL76" i="5"/>
  <c r="CK76" i="5"/>
  <c r="CJ76" i="5"/>
  <c r="CI76" i="5"/>
  <c r="CH76" i="5"/>
  <c r="CG76" i="5"/>
  <c r="CF76" i="5"/>
  <c r="CE76" i="5"/>
  <c r="CD98" i="5"/>
  <c r="CC98" i="5"/>
  <c r="CB98" i="5"/>
  <c r="CD97" i="5"/>
  <c r="CC97" i="5"/>
  <c r="CB97" i="5"/>
  <c r="CD96" i="5"/>
  <c r="CC96" i="5"/>
  <c r="CB96" i="5"/>
  <c r="CD95" i="5"/>
  <c r="CC95" i="5"/>
  <c r="CB95" i="5"/>
  <c r="CD94" i="5"/>
  <c r="CC94" i="5"/>
  <c r="CB94" i="5"/>
  <c r="CD93" i="5"/>
  <c r="CC93" i="5"/>
  <c r="CB93" i="5"/>
  <c r="CD79" i="5"/>
  <c r="CC79" i="5"/>
  <c r="CB79" i="5"/>
  <c r="CD78" i="5"/>
  <c r="CD76" i="5" s="1"/>
  <c r="CC78" i="5"/>
  <c r="CC76" i="5" s="1"/>
  <c r="CB78" i="5"/>
  <c r="I78" i="5" s="1"/>
  <c r="I76" i="5" s="1"/>
  <c r="CD75" i="5"/>
  <c r="CC75" i="5"/>
  <c r="CB75" i="5"/>
  <c r="CD74" i="5"/>
  <c r="CC74" i="5"/>
  <c r="CB74" i="5"/>
  <c r="CC73" i="5"/>
  <c r="CD64" i="5"/>
  <c r="CC64" i="5"/>
  <c r="CB64" i="5"/>
  <c r="CD63" i="5"/>
  <c r="CC63" i="5"/>
  <c r="CB63" i="5"/>
  <c r="CD62" i="5"/>
  <c r="CC62" i="5"/>
  <c r="CB62" i="5"/>
  <c r="CD61" i="5"/>
  <c r="CC61" i="5"/>
  <c r="CB61" i="5"/>
  <c r="CD60" i="5"/>
  <c r="CC60" i="5"/>
  <c r="CB60" i="5"/>
  <c r="CD59" i="5"/>
  <c r="CC59" i="5"/>
  <c r="CB59" i="5"/>
  <c r="CD58" i="5"/>
  <c r="CC58" i="5"/>
  <c r="CB58" i="5"/>
  <c r="DL24" i="5"/>
  <c r="DK24" i="5"/>
  <c r="DJ24" i="5"/>
  <c r="DI24" i="5"/>
  <c r="DH24" i="5"/>
  <c r="DL23" i="5"/>
  <c r="DK23" i="5"/>
  <c r="DJ23" i="5"/>
  <c r="DI23" i="5"/>
  <c r="DH23" i="5"/>
  <c r="DH20" i="5"/>
  <c r="DL21" i="5"/>
  <c r="DK21" i="5"/>
  <c r="DJ21" i="5"/>
  <c r="DI21" i="5"/>
  <c r="DH21" i="5"/>
  <c r="DL20" i="5"/>
  <c r="DK20" i="5"/>
  <c r="DJ20" i="5"/>
  <c r="DI20" i="5"/>
  <c r="DL16" i="5"/>
  <c r="DK16" i="5"/>
  <c r="DJ16" i="5"/>
  <c r="DI16" i="5"/>
  <c r="DH16" i="5"/>
  <c r="DL15" i="5"/>
  <c r="DK15" i="5"/>
  <c r="DJ15" i="5"/>
  <c r="DI15" i="5"/>
  <c r="DH15" i="5"/>
  <c r="DL14" i="5"/>
  <c r="DK14" i="5"/>
  <c r="DJ14" i="5"/>
  <c r="DI14" i="5"/>
  <c r="DH14" i="5"/>
  <c r="DL13" i="5"/>
  <c r="DK13" i="5"/>
  <c r="DJ13" i="5"/>
  <c r="DI13" i="5"/>
  <c r="DH13" i="5"/>
  <c r="DL12" i="5"/>
  <c r="DK12" i="5"/>
  <c r="DJ12" i="5"/>
  <c r="DI12" i="5"/>
  <c r="DH12" i="5"/>
  <c r="DL11" i="5"/>
  <c r="DK11" i="5"/>
  <c r="DJ11" i="5"/>
  <c r="DI11" i="5"/>
  <c r="DH11" i="5"/>
  <c r="DL10" i="5"/>
  <c r="DK10" i="5"/>
  <c r="DJ10" i="5"/>
  <c r="DI10" i="5"/>
  <c r="DH10" i="5"/>
  <c r="CD52" i="5"/>
  <c r="CC52" i="5"/>
  <c r="CB52" i="5"/>
  <c r="CD51" i="5"/>
  <c r="CC51" i="5"/>
  <c r="CB51" i="5"/>
  <c r="CD50" i="5"/>
  <c r="CC50" i="5"/>
  <c r="CB50" i="5"/>
  <c r="CD49" i="5"/>
  <c r="CC49" i="5"/>
  <c r="CB49" i="5"/>
  <c r="CC48" i="5"/>
  <c r="S37" i="7" l="1"/>
  <c r="S30" i="7"/>
  <c r="R37" i="7"/>
  <c r="R57" i="7"/>
  <c r="S144" i="7"/>
  <c r="R144" i="7"/>
  <c r="Q37" i="7"/>
  <c r="DN129" i="5"/>
  <c r="DN17" i="5" s="1"/>
  <c r="DN19" i="5"/>
  <c r="J73" i="5"/>
  <c r="J72" i="5" s="1"/>
  <c r="J65" i="5" s="1"/>
  <c r="CC72" i="5"/>
  <c r="Q57" i="7"/>
  <c r="Q30" i="7"/>
  <c r="R70" i="7"/>
  <c r="R71" i="7" s="1"/>
  <c r="P145" i="7"/>
  <c r="Q143" i="7"/>
  <c r="Q62" i="7"/>
  <c r="Q63" i="7" s="1"/>
  <c r="Q136" i="7"/>
  <c r="P135" i="7"/>
  <c r="DN13" i="5"/>
  <c r="DN21" i="5"/>
  <c r="DN10" i="5"/>
  <c r="DN20" i="5"/>
  <c r="DN23" i="5"/>
  <c r="DN24" i="5"/>
  <c r="DN14" i="5"/>
  <c r="DN11" i="5"/>
  <c r="DN15" i="5"/>
  <c r="DN12" i="5"/>
  <c r="DN16" i="5"/>
  <c r="S62" i="7"/>
  <c r="S63" i="7" s="1"/>
  <c r="Q131" i="7"/>
  <c r="P70" i="7"/>
  <c r="P72" i="7" s="1"/>
  <c r="P66" i="7"/>
  <c r="P67" i="7" s="1"/>
  <c r="Q34" i="7"/>
  <c r="Q149" i="7"/>
  <c r="P148" i="7"/>
  <c r="P141" i="7"/>
  <c r="P131" i="7"/>
  <c r="Q33" i="7"/>
  <c r="P53" i="7"/>
  <c r="Q141" i="7"/>
  <c r="P132" i="7"/>
  <c r="P34" i="7"/>
  <c r="Q147" i="7"/>
  <c r="Q70" i="7"/>
  <c r="Q72" i="7" s="1"/>
  <c r="Q139" i="7"/>
  <c r="Q132" i="7"/>
  <c r="P139" i="7"/>
  <c r="R66" i="7"/>
  <c r="R67" i="7" s="1"/>
  <c r="S34" i="7"/>
  <c r="R33" i="7"/>
  <c r="R27" i="7"/>
  <c r="S133" i="7"/>
  <c r="R74" i="7"/>
  <c r="R76" i="7" s="1"/>
  <c r="S53" i="7"/>
  <c r="S45" i="7"/>
  <c r="S74" i="7"/>
  <c r="S77" i="7" s="1"/>
  <c r="S66" i="7"/>
  <c r="S67" i="7" s="1"/>
  <c r="R148" i="7"/>
  <c r="R140" i="7"/>
  <c r="R34" i="7"/>
  <c r="S148" i="7"/>
  <c r="S140" i="7"/>
  <c r="P74" i="7"/>
  <c r="P76" i="7" s="1"/>
  <c r="R72" i="7"/>
  <c r="R62" i="7"/>
  <c r="R63" i="7" s="1"/>
  <c r="R131" i="7"/>
  <c r="Q74" i="7"/>
  <c r="Q76" i="7" s="1"/>
  <c r="S70" i="7"/>
  <c r="S73" i="7" s="1"/>
  <c r="Q66" i="7"/>
  <c r="Q67" i="7" s="1"/>
  <c r="S131" i="7"/>
  <c r="R133" i="7"/>
  <c r="I38" i="5"/>
  <c r="I37" i="5" s="1"/>
  <c r="CB76" i="5"/>
  <c r="Q45" i="7"/>
  <c r="P45" i="7"/>
  <c r="Q135" i="7"/>
  <c r="P62" i="7"/>
  <c r="P63" i="7" s="1"/>
  <c r="S147" i="7"/>
  <c r="S143" i="7"/>
  <c r="S139" i="7"/>
  <c r="S135" i="7"/>
  <c r="R147" i="7"/>
  <c r="R143" i="7"/>
  <c r="R139" i="7"/>
  <c r="R135" i="7"/>
  <c r="P205" i="7"/>
  <c r="P204" i="7"/>
  <c r="P358" i="7"/>
  <c r="Q358" i="7"/>
  <c r="R73" i="7"/>
  <c r="Q209" i="7"/>
  <c r="Q205" i="7"/>
  <c r="S370" i="7"/>
  <c r="S366" i="7"/>
  <c r="S362" i="7"/>
  <c r="Q369" i="7"/>
  <c r="Q365" i="7"/>
  <c r="P370" i="7"/>
  <c r="P366" i="7"/>
  <c r="P362" i="7"/>
  <c r="P369" i="7"/>
  <c r="P365" i="7"/>
  <c r="Q370" i="7"/>
  <c r="Q366" i="7"/>
  <c r="Q362" i="7"/>
  <c r="S358" i="7"/>
  <c r="S369" i="7"/>
  <c r="S365" i="7"/>
  <c r="R370" i="7"/>
  <c r="R366" i="7"/>
  <c r="R362" i="7"/>
  <c r="R358" i="7"/>
  <c r="R369" i="7"/>
  <c r="R365" i="7"/>
  <c r="S221" i="7"/>
  <c r="S217" i="7"/>
  <c r="S213" i="7"/>
  <c r="Q220" i="7"/>
  <c r="Q216" i="7"/>
  <c r="Q212" i="7"/>
  <c r="Q208" i="7"/>
  <c r="S204" i="7"/>
  <c r="Q204" i="7"/>
  <c r="R205" i="7"/>
  <c r="P220" i="7"/>
  <c r="P212" i="7"/>
  <c r="R221" i="7"/>
  <c r="R217" i="7"/>
  <c r="P213" i="7"/>
  <c r="R216" i="7"/>
  <c r="R208" i="7"/>
  <c r="Q221" i="7"/>
  <c r="Q217" i="7"/>
  <c r="Q213" i="7"/>
  <c r="P209" i="7"/>
  <c r="S209" i="7"/>
  <c r="S205" i="7"/>
  <c r="S220" i="7"/>
  <c r="S216" i="7"/>
  <c r="S212" i="7"/>
  <c r="S208" i="7"/>
  <c r="R213" i="7"/>
  <c r="R220" i="7"/>
  <c r="P216" i="7"/>
  <c r="P208" i="7"/>
  <c r="P221" i="7"/>
  <c r="P217" i="7"/>
  <c r="R209" i="7"/>
  <c r="R212" i="7"/>
  <c r="R204" i="7"/>
  <c r="Q69" i="7"/>
  <c r="Q65" i="7"/>
  <c r="CB143" i="5"/>
  <c r="I142" i="5"/>
  <c r="I141" i="5"/>
  <c r="I140" i="5"/>
  <c r="I139" i="5"/>
  <c r="I138" i="5"/>
  <c r="I128" i="5"/>
  <c r="I127" i="5"/>
  <c r="I126" i="5"/>
  <c r="I125" i="5"/>
  <c r="I124" i="5"/>
  <c r="I123" i="5"/>
  <c r="I117" i="5"/>
  <c r="I116" i="5"/>
  <c r="I115" i="5"/>
  <c r="I114" i="5"/>
  <c r="I113" i="5"/>
  <c r="I112" i="5"/>
  <c r="I98" i="5"/>
  <c r="I97" i="5"/>
  <c r="I96" i="5"/>
  <c r="I95" i="5"/>
  <c r="I94" i="5"/>
  <c r="I93" i="5"/>
  <c r="I80" i="5"/>
  <c r="I75" i="5"/>
  <c r="I79" i="5"/>
  <c r="I74" i="5"/>
  <c r="I73" i="5"/>
  <c r="I72" i="5" s="1"/>
  <c r="I65" i="5" s="1"/>
  <c r="I64" i="5"/>
  <c r="I63" i="5"/>
  <c r="I62" i="5"/>
  <c r="I61" i="5"/>
  <c r="I60" i="5"/>
  <c r="I59" i="5"/>
  <c r="I58" i="5"/>
  <c r="I53" i="5"/>
  <c r="I52" i="5"/>
  <c r="I51" i="5"/>
  <c r="I50" i="5"/>
  <c r="I49" i="5"/>
  <c r="I48" i="5"/>
  <c r="I36" i="5"/>
  <c r="I35" i="5"/>
  <c r="I34" i="5"/>
  <c r="I33" i="5"/>
  <c r="I32" i="5"/>
  <c r="I31" i="5"/>
  <c r="I30" i="5"/>
  <c r="Q75" i="7" l="1"/>
  <c r="CC65" i="5"/>
  <c r="P73" i="7"/>
  <c r="P69" i="7"/>
  <c r="P65" i="7"/>
  <c r="Q73" i="7"/>
  <c r="P71" i="7"/>
  <c r="Q71" i="7"/>
  <c r="S65" i="7"/>
  <c r="R69" i="7"/>
  <c r="Q77" i="7"/>
  <c r="P77" i="7"/>
  <c r="P75" i="7"/>
  <c r="R75" i="7"/>
  <c r="R77" i="7"/>
  <c r="S72" i="7"/>
  <c r="S71" i="7"/>
  <c r="S76" i="7"/>
  <c r="S75" i="7"/>
  <c r="R65" i="7"/>
  <c r="S69" i="7"/>
  <c r="DA30" i="5"/>
  <c r="DA27" i="5" s="1"/>
  <c r="DA9" i="5" s="1"/>
  <c r="AH9" i="5" s="1"/>
  <c r="CX30" i="5"/>
  <c r="CX27" i="5" s="1"/>
  <c r="CX9" i="5" s="1"/>
  <c r="CU30" i="5"/>
  <c r="CU27" i="5" s="1"/>
  <c r="CU9" i="5" s="1"/>
  <c r="CR30" i="5"/>
  <c r="CR27" i="5" s="1"/>
  <c r="CO30" i="5"/>
  <c r="CO27" i="5" s="1"/>
  <c r="CO9" i="5" s="1"/>
  <c r="CL30" i="5"/>
  <c r="CL27" i="5" s="1"/>
  <c r="CL9" i="5" s="1"/>
  <c r="CI30" i="5"/>
  <c r="CF30" i="5"/>
  <c r="CF27" i="5" s="1"/>
  <c r="CF9" i="5" s="1"/>
  <c r="CC30" i="5"/>
  <c r="CC27" i="5" s="1"/>
  <c r="CC9" i="5" s="1"/>
  <c r="DB27" i="5"/>
  <c r="DB9" i="5" s="1"/>
  <c r="AI9" i="5" s="1"/>
  <c r="CZ27" i="5"/>
  <c r="CZ9" i="5" s="1"/>
  <c r="AG9" i="5" s="1"/>
  <c r="CY27" i="5"/>
  <c r="CY9" i="5" s="1"/>
  <c r="AF9" i="5" s="1"/>
  <c r="CW27" i="5"/>
  <c r="CV27" i="5"/>
  <c r="CV9" i="5" s="1"/>
  <c r="CT27" i="5"/>
  <c r="CT9" i="5" s="1"/>
  <c r="CS27" i="5"/>
  <c r="CQ27" i="5"/>
  <c r="CP27" i="5"/>
  <c r="CN27" i="5"/>
  <c r="CN9" i="5" s="1"/>
  <c r="CM27" i="5"/>
  <c r="CM9" i="5" s="1"/>
  <c r="CK27" i="5"/>
  <c r="CK9" i="5" s="1"/>
  <c r="CJ27" i="5"/>
  <c r="CI27" i="5"/>
  <c r="CI9" i="5" s="1"/>
  <c r="CH27" i="5"/>
  <c r="CH9" i="5" s="1"/>
  <c r="CG27" i="5"/>
  <c r="CG9" i="5" s="1"/>
  <c r="CE27" i="5"/>
  <c r="CE9" i="5" s="1"/>
  <c r="CD27" i="5"/>
  <c r="CD9" i="5" s="1"/>
  <c r="CB27" i="5"/>
  <c r="CB9" i="5" s="1"/>
  <c r="BV27" i="5"/>
  <c r="BX27" i="5"/>
  <c r="DL76" i="5"/>
  <c r="DN55" i="5"/>
  <c r="DL55" i="5"/>
  <c r="DL27" i="5"/>
  <c r="DB24" i="5"/>
  <c r="DA24" i="5"/>
  <c r="CZ24" i="5"/>
  <c r="DB23" i="5"/>
  <c r="DA23" i="5"/>
  <c r="CZ23" i="5"/>
  <c r="DB22" i="5"/>
  <c r="DA22" i="5"/>
  <c r="CZ22" i="5"/>
  <c r="DB21" i="5"/>
  <c r="DA21" i="5"/>
  <c r="CZ21" i="5"/>
  <c r="DB20" i="5"/>
  <c r="DA20" i="5"/>
  <c r="CZ20" i="5"/>
  <c r="DB16" i="5"/>
  <c r="DA16" i="5"/>
  <c r="CZ16" i="5"/>
  <c r="DB15" i="5"/>
  <c r="DA15" i="5"/>
  <c r="CZ15" i="5"/>
  <c r="DB14" i="5"/>
  <c r="DA14" i="5"/>
  <c r="CZ14" i="5"/>
  <c r="DB13" i="5"/>
  <c r="DA13" i="5"/>
  <c r="CZ13" i="5"/>
  <c r="DB12" i="5"/>
  <c r="DA12" i="5"/>
  <c r="CZ12" i="5"/>
  <c r="DB11" i="5"/>
  <c r="DA11" i="5"/>
  <c r="CZ11" i="5"/>
  <c r="DB10" i="5"/>
  <c r="DA10" i="5"/>
  <c r="CZ10" i="5"/>
  <c r="CY24" i="5"/>
  <c r="CX24" i="5"/>
  <c r="CW24" i="5"/>
  <c r="CY23" i="5"/>
  <c r="CX23" i="5"/>
  <c r="CW23" i="5"/>
  <c r="CY22" i="5"/>
  <c r="CX22" i="5"/>
  <c r="CW22" i="5"/>
  <c r="CY21" i="5"/>
  <c r="CX21" i="5"/>
  <c r="CW21" i="5"/>
  <c r="CY20" i="5"/>
  <c r="CX20" i="5"/>
  <c r="CW20" i="5"/>
  <c r="CY16" i="5"/>
  <c r="CX16" i="5"/>
  <c r="CW16" i="5"/>
  <c r="CY15" i="5"/>
  <c r="CX15" i="5"/>
  <c r="CW15" i="5"/>
  <c r="CY14" i="5"/>
  <c r="CX14" i="5"/>
  <c r="CW14" i="5"/>
  <c r="CY13" i="5"/>
  <c r="CX13" i="5"/>
  <c r="CW13" i="5"/>
  <c r="CY12" i="5"/>
  <c r="CX12" i="5"/>
  <c r="CW12" i="5"/>
  <c r="CY11" i="5"/>
  <c r="CX11" i="5"/>
  <c r="CW11" i="5"/>
  <c r="CY10" i="5"/>
  <c r="CX10" i="5"/>
  <c r="CW10" i="5"/>
  <c r="CW9" i="5"/>
  <c r="CV24" i="5"/>
  <c r="CU24" i="5"/>
  <c r="CT24" i="5"/>
  <c r="CV23" i="5"/>
  <c r="CU23" i="5"/>
  <c r="CT23" i="5"/>
  <c r="CV22" i="5"/>
  <c r="CU22" i="5"/>
  <c r="CT22" i="5"/>
  <c r="CV21" i="5"/>
  <c r="CU21" i="5"/>
  <c r="CT21" i="5"/>
  <c r="CV20" i="5"/>
  <c r="CU20" i="5"/>
  <c r="CT20" i="5"/>
  <c r="CV16" i="5"/>
  <c r="CU16" i="5"/>
  <c r="CT16" i="5"/>
  <c r="CV15" i="5"/>
  <c r="CU15" i="5"/>
  <c r="CT15" i="5"/>
  <c r="CV14" i="5"/>
  <c r="CU14" i="5"/>
  <c r="CT14" i="5"/>
  <c r="CV13" i="5"/>
  <c r="CU13" i="5"/>
  <c r="CT13" i="5"/>
  <c r="CV12" i="5"/>
  <c r="CU12" i="5"/>
  <c r="CT12" i="5"/>
  <c r="CV11" i="5"/>
  <c r="CU11" i="5"/>
  <c r="CT11" i="5"/>
  <c r="CV10" i="5"/>
  <c r="CU10" i="5"/>
  <c r="CT10" i="5"/>
  <c r="CS24" i="5"/>
  <c r="CR24" i="5"/>
  <c r="CQ24" i="5"/>
  <c r="CS23" i="5"/>
  <c r="CR23" i="5"/>
  <c r="CQ23" i="5"/>
  <c r="CS22" i="5"/>
  <c r="CR22" i="5"/>
  <c r="CQ22" i="5"/>
  <c r="CS21" i="5"/>
  <c r="CR21" i="5"/>
  <c r="CQ21" i="5"/>
  <c r="CS20" i="5"/>
  <c r="CR20" i="5"/>
  <c r="CQ20" i="5"/>
  <c r="CS16" i="5"/>
  <c r="CR16" i="5"/>
  <c r="CQ16" i="5"/>
  <c r="CS15" i="5"/>
  <c r="CR15" i="5"/>
  <c r="CQ15" i="5"/>
  <c r="CS14" i="5"/>
  <c r="CR14" i="5"/>
  <c r="CQ14" i="5"/>
  <c r="CS13" i="5"/>
  <c r="CR13" i="5"/>
  <c r="CQ13" i="5"/>
  <c r="CS12" i="5"/>
  <c r="CR12" i="5"/>
  <c r="CQ12" i="5"/>
  <c r="CS11" i="5"/>
  <c r="CR11" i="5"/>
  <c r="CQ11" i="5"/>
  <c r="CS10" i="5"/>
  <c r="CR10" i="5"/>
  <c r="CQ10" i="5"/>
  <c r="CP24" i="5"/>
  <c r="CO24" i="5"/>
  <c r="CN24" i="5"/>
  <c r="CP23" i="5"/>
  <c r="CO23" i="5"/>
  <c r="CN23" i="5"/>
  <c r="CP22" i="5"/>
  <c r="CO22" i="5"/>
  <c r="CN22" i="5"/>
  <c r="CP21" i="5"/>
  <c r="CO21" i="5"/>
  <c r="CN21" i="5"/>
  <c r="CP20" i="5"/>
  <c r="CO20" i="5"/>
  <c r="CN20" i="5"/>
  <c r="CP16" i="5"/>
  <c r="CO16" i="5"/>
  <c r="CN16" i="5"/>
  <c r="CP15" i="5"/>
  <c r="CO15" i="5"/>
  <c r="CN15" i="5"/>
  <c r="CP14" i="5"/>
  <c r="CO14" i="5"/>
  <c r="CN14" i="5"/>
  <c r="CP13" i="5"/>
  <c r="CO13" i="5"/>
  <c r="CN13" i="5"/>
  <c r="CP12" i="5"/>
  <c r="CO12" i="5"/>
  <c r="CN12" i="5"/>
  <c r="CP11" i="5"/>
  <c r="CO11" i="5"/>
  <c r="CN11" i="5"/>
  <c r="CP10" i="5"/>
  <c r="CO10" i="5"/>
  <c r="CN10" i="5"/>
  <c r="CP9" i="5"/>
  <c r="CM24" i="5"/>
  <c r="CL24" i="5"/>
  <c r="CK24" i="5"/>
  <c r="CM23" i="5"/>
  <c r="CL23" i="5"/>
  <c r="CK23" i="5"/>
  <c r="CM22" i="5"/>
  <c r="CL22" i="5"/>
  <c r="CK22" i="5"/>
  <c r="CM21" i="5"/>
  <c r="CL21" i="5"/>
  <c r="CK21" i="5"/>
  <c r="CM20" i="5"/>
  <c r="CL20" i="5"/>
  <c r="CK20" i="5"/>
  <c r="CM16" i="5"/>
  <c r="CL16" i="5"/>
  <c r="CK16" i="5"/>
  <c r="CM15" i="5"/>
  <c r="CL15" i="5"/>
  <c r="CK15" i="5"/>
  <c r="CM14" i="5"/>
  <c r="CL14" i="5"/>
  <c r="CK14" i="5"/>
  <c r="CM13" i="5"/>
  <c r="CL13" i="5"/>
  <c r="CK13" i="5"/>
  <c r="CM12" i="5"/>
  <c r="CL12" i="5"/>
  <c r="CK12" i="5"/>
  <c r="CM11" i="5"/>
  <c r="CL11" i="5"/>
  <c r="CK11" i="5"/>
  <c r="CM10" i="5"/>
  <c r="CL10" i="5"/>
  <c r="CK10" i="5"/>
  <c r="CJ24" i="5"/>
  <c r="CI24" i="5"/>
  <c r="CH24" i="5"/>
  <c r="CJ23" i="5"/>
  <c r="CI23" i="5"/>
  <c r="CH23" i="5"/>
  <c r="CJ22" i="5"/>
  <c r="CI22" i="5"/>
  <c r="CH22" i="5"/>
  <c r="CJ21" i="5"/>
  <c r="CI21" i="5"/>
  <c r="CH21" i="5"/>
  <c r="CJ20" i="5"/>
  <c r="CI20" i="5"/>
  <c r="CH20" i="5"/>
  <c r="CJ16" i="5"/>
  <c r="CI16" i="5"/>
  <c r="CH16" i="5"/>
  <c r="CJ15" i="5"/>
  <c r="CI15" i="5"/>
  <c r="CH15" i="5"/>
  <c r="CJ14" i="5"/>
  <c r="CI14" i="5"/>
  <c r="CH14" i="5"/>
  <c r="CJ13" i="5"/>
  <c r="CI13" i="5"/>
  <c r="CH13" i="5"/>
  <c r="CJ12" i="5"/>
  <c r="CI12" i="5"/>
  <c r="CH12" i="5"/>
  <c r="CJ11" i="5"/>
  <c r="CI11" i="5"/>
  <c r="CH11" i="5"/>
  <c r="CJ10" i="5"/>
  <c r="CI10" i="5"/>
  <c r="CH10" i="5"/>
  <c r="CJ9" i="5"/>
  <c r="CG24" i="5"/>
  <c r="CF24" i="5"/>
  <c r="CE24" i="5"/>
  <c r="CG23" i="5"/>
  <c r="CF23" i="5"/>
  <c r="CE23" i="5"/>
  <c r="CG22" i="5"/>
  <c r="CF22" i="5"/>
  <c r="CE22" i="5"/>
  <c r="CG21" i="5"/>
  <c r="CF21" i="5"/>
  <c r="CE21" i="5"/>
  <c r="CG20" i="5"/>
  <c r="CF20" i="5"/>
  <c r="CE20" i="5"/>
  <c r="CG16" i="5"/>
  <c r="CF16" i="5"/>
  <c r="CE16" i="5"/>
  <c r="CG15" i="5"/>
  <c r="CF15" i="5"/>
  <c r="CE15" i="5"/>
  <c r="CG14" i="5"/>
  <c r="CF14" i="5"/>
  <c r="CE14" i="5"/>
  <c r="CG13" i="5"/>
  <c r="CF13" i="5"/>
  <c r="CE13" i="5"/>
  <c r="CG12" i="5"/>
  <c r="CF12" i="5"/>
  <c r="CE12" i="5"/>
  <c r="CG11" i="5"/>
  <c r="CF11" i="5"/>
  <c r="CE11" i="5"/>
  <c r="CG10" i="5"/>
  <c r="CF10" i="5"/>
  <c r="CE10" i="5"/>
  <c r="CD24" i="5"/>
  <c r="CC24" i="5"/>
  <c r="CB24" i="5"/>
  <c r="CD23" i="5"/>
  <c r="CC23" i="5"/>
  <c r="CB23" i="5"/>
  <c r="CD22" i="5"/>
  <c r="CC22" i="5"/>
  <c r="CB22" i="5"/>
  <c r="CD21" i="5"/>
  <c r="CC21" i="5"/>
  <c r="CB21" i="5"/>
  <c r="CD20" i="5"/>
  <c r="CC20" i="5"/>
  <c r="CB20" i="5"/>
  <c r="CD16" i="5"/>
  <c r="CC16" i="5"/>
  <c r="CB16" i="5"/>
  <c r="CD15" i="5"/>
  <c r="CC15" i="5"/>
  <c r="CB15" i="5"/>
  <c r="CD14" i="5"/>
  <c r="CC14" i="5"/>
  <c r="CB14" i="5"/>
  <c r="CD13" i="5"/>
  <c r="CC13" i="5"/>
  <c r="CB13" i="5"/>
  <c r="CD12" i="5"/>
  <c r="CC12" i="5"/>
  <c r="CB12" i="5"/>
  <c r="CD11" i="5"/>
  <c r="CC11" i="5"/>
  <c r="CB11" i="5"/>
  <c r="CD10" i="5"/>
  <c r="CC10" i="5"/>
  <c r="CB10" i="5"/>
  <c r="EN411" i="21"/>
  <c r="EN408" i="21"/>
  <c r="EN405" i="21"/>
  <c r="EN401" i="21"/>
  <c r="EN398" i="21"/>
  <c r="EN395" i="21"/>
  <c r="EN394" i="21"/>
  <c r="EN393" i="21"/>
  <c r="EN392" i="21"/>
  <c r="EN391" i="21"/>
  <c r="EN390" i="21"/>
  <c r="EN389" i="21"/>
  <c r="EN384" i="21"/>
  <c r="EN381" i="21"/>
  <c r="EN378" i="21"/>
  <c r="EN373" i="21"/>
  <c r="EN372" i="21"/>
  <c r="EN369" i="21"/>
  <c r="EN360" i="21"/>
  <c r="EN359" i="21"/>
  <c r="EN356" i="21"/>
  <c r="EN353" i="21"/>
  <c r="EN350" i="21"/>
  <c r="EN349" i="21"/>
  <c r="EN348" i="21"/>
  <c r="EN347" i="21"/>
  <c r="EN344" i="21"/>
  <c r="EN343" i="21"/>
  <c r="EN339" i="21"/>
  <c r="EN334" i="21"/>
  <c r="EN331" i="21"/>
  <c r="EN327" i="21"/>
  <c r="EN326" i="21"/>
  <c r="EN325" i="21"/>
  <c r="EN320" i="21"/>
  <c r="EN319" i="21"/>
  <c r="EN313" i="21"/>
  <c r="EN310" i="21"/>
  <c r="EN307" i="21"/>
  <c r="EN303" i="21"/>
  <c r="EN300" i="21"/>
  <c r="EN297" i="21"/>
  <c r="EN292" i="21"/>
  <c r="EN289" i="21"/>
  <c r="EN286" i="21"/>
  <c r="EN283" i="21"/>
  <c r="EN280" i="21"/>
  <c r="EN276" i="21"/>
  <c r="EN271" i="21"/>
  <c r="EN268" i="21"/>
  <c r="EN265" i="21"/>
  <c r="EN262" i="21"/>
  <c r="EN259" i="21"/>
  <c r="EN255" i="21"/>
  <c r="EN254" i="21"/>
  <c r="EN253" i="21"/>
  <c r="EN252" i="21"/>
  <c r="EN244" i="21"/>
  <c r="EN240" i="21"/>
  <c r="EN237" i="21"/>
  <c r="EN236" i="21"/>
  <c r="EN235" i="21"/>
  <c r="EN229" i="21"/>
  <c r="EN226" i="21"/>
  <c r="EN223" i="21"/>
  <c r="EN219" i="21"/>
  <c r="EN216" i="21"/>
  <c r="EN215" i="21"/>
  <c r="EN214" i="21"/>
  <c r="EN211" i="21"/>
  <c r="EN210" i="21"/>
  <c r="EN209" i="21"/>
  <c r="EN204" i="21"/>
  <c r="EN201" i="21"/>
  <c r="EN198" i="21"/>
  <c r="EN195" i="21"/>
  <c r="EN192" i="21"/>
  <c r="EN191" i="21"/>
  <c r="EN188" i="21"/>
  <c r="EN187" i="21"/>
  <c r="EN182" i="21"/>
  <c r="EN179" i="21"/>
  <c r="EN176" i="21"/>
  <c r="EN173" i="21"/>
  <c r="EN170" i="21"/>
  <c r="EN169" i="21"/>
  <c r="EN168" i="21"/>
  <c r="EN165" i="21"/>
  <c r="EN164" i="21"/>
  <c r="EN163" i="21"/>
  <c r="EN162" i="21"/>
  <c r="EN161" i="21"/>
  <c r="EN160" i="21"/>
  <c r="EN155" i="21"/>
  <c r="EN152" i="21"/>
  <c r="EN151" i="21"/>
  <c r="EN147" i="21"/>
  <c r="EN146" i="21"/>
  <c r="EN145" i="21"/>
  <c r="EN142" i="21"/>
  <c r="EN141" i="21"/>
  <c r="EN140" i="21"/>
  <c r="EN139" i="21"/>
  <c r="EN138" i="21"/>
  <c r="EN137" i="21"/>
  <c r="EN136" i="21"/>
  <c r="EN130" i="21"/>
  <c r="EN127" i="21"/>
  <c r="EN126" i="21"/>
  <c r="EN123" i="21"/>
  <c r="EN119" i="21"/>
  <c r="EN116" i="21"/>
  <c r="EN113" i="21"/>
  <c r="EN108" i="21"/>
  <c r="EN105" i="21"/>
  <c r="EN102" i="21"/>
  <c r="EN99" i="21"/>
  <c r="EN96" i="21"/>
  <c r="EN93" i="21"/>
  <c r="EN92" i="21"/>
  <c r="EN88" i="21"/>
  <c r="EN85" i="21"/>
  <c r="EN82" i="21"/>
  <c r="EN79" i="21"/>
  <c r="EN76" i="21"/>
  <c r="EN73" i="21"/>
  <c r="EN68" i="21"/>
  <c r="EN65" i="21"/>
  <c r="EN64" i="21"/>
  <c r="EN60" i="21"/>
  <c r="EN59" i="21"/>
  <c r="EN58" i="21"/>
  <c r="EN57" i="21"/>
  <c r="EN54" i="21"/>
  <c r="EN53" i="21"/>
  <c r="EN52" i="21"/>
  <c r="EN51" i="21"/>
  <c r="J15" i="5" l="1"/>
  <c r="K10" i="5"/>
  <c r="I12" i="5"/>
  <c r="J13" i="5"/>
  <c r="K14" i="5"/>
  <c r="I16" i="5"/>
  <c r="J20" i="5"/>
  <c r="K21" i="5"/>
  <c r="I23" i="5"/>
  <c r="J24" i="5"/>
  <c r="I10" i="5"/>
  <c r="J11" i="5"/>
  <c r="K12" i="5"/>
  <c r="I14" i="5"/>
  <c r="K16" i="5"/>
  <c r="I21" i="5"/>
  <c r="J22" i="5"/>
  <c r="K23" i="5"/>
  <c r="J10" i="5"/>
  <c r="K11" i="5"/>
  <c r="I13" i="5"/>
  <c r="J14" i="5"/>
  <c r="K15" i="5"/>
  <c r="I20" i="5"/>
  <c r="J21" i="5"/>
  <c r="K22" i="5"/>
  <c r="I24" i="5"/>
  <c r="I11" i="5"/>
  <c r="J12" i="5"/>
  <c r="K13" i="5"/>
  <c r="I15" i="5"/>
  <c r="J16" i="5"/>
  <c r="K20" i="5"/>
  <c r="I22" i="5"/>
  <c r="J23" i="5"/>
  <c r="K24" i="5"/>
  <c r="EN14" i="21"/>
  <c r="GF15" i="21" s="1"/>
  <c r="DN53" i="5"/>
  <c r="FB412" i="21"/>
  <c r="FA412" i="21"/>
  <c r="EZ412" i="21"/>
  <c r="EY412" i="21"/>
  <c r="FB409" i="21"/>
  <c r="FA409" i="21"/>
  <c r="EZ409" i="21"/>
  <c r="EY409" i="21"/>
  <c r="FB406" i="21"/>
  <c r="FA406" i="21"/>
  <c r="EZ406" i="21"/>
  <c r="EZ403" i="21" s="1"/>
  <c r="EY406" i="21"/>
  <c r="EY403" i="21" s="1"/>
  <c r="FB402" i="21"/>
  <c r="FA402" i="21"/>
  <c r="EZ402" i="21"/>
  <c r="EY402" i="21"/>
  <c r="FB399" i="21"/>
  <c r="FA399" i="21"/>
  <c r="EZ399" i="21"/>
  <c r="EY399" i="21"/>
  <c r="FB396" i="21"/>
  <c r="FA396" i="21"/>
  <c r="FA387" i="21" s="1"/>
  <c r="EZ396" i="21"/>
  <c r="EZ386" i="21" s="1"/>
  <c r="EY396" i="21"/>
  <c r="EY387" i="21" s="1"/>
  <c r="FB385" i="21"/>
  <c r="FA385" i="21"/>
  <c r="EZ385" i="21"/>
  <c r="EY385" i="21"/>
  <c r="FB382" i="21"/>
  <c r="FA382" i="21"/>
  <c r="EZ382" i="21"/>
  <c r="EY382" i="21"/>
  <c r="FB357" i="21"/>
  <c r="FA357" i="21"/>
  <c r="EZ357" i="21"/>
  <c r="EY357" i="21"/>
  <c r="FB354" i="21"/>
  <c r="FA354" i="21"/>
  <c r="EZ354" i="21"/>
  <c r="EY354" i="21"/>
  <c r="FB351" i="21"/>
  <c r="FA351" i="21"/>
  <c r="EZ351" i="21"/>
  <c r="EY351" i="21"/>
  <c r="FB345" i="21"/>
  <c r="FA345" i="21"/>
  <c r="EZ345" i="21"/>
  <c r="EY345" i="21"/>
  <c r="FB341" i="21"/>
  <c r="FA341" i="21"/>
  <c r="EZ341" i="21"/>
  <c r="EY341" i="21"/>
  <c r="FB335" i="21"/>
  <c r="FA335" i="21"/>
  <c r="EZ335" i="21"/>
  <c r="EY335" i="21"/>
  <c r="FB332" i="21"/>
  <c r="FA332" i="21"/>
  <c r="EZ332" i="21"/>
  <c r="EY332" i="21"/>
  <c r="FB322" i="21"/>
  <c r="FA322" i="21"/>
  <c r="EZ322" i="21"/>
  <c r="EY322" i="21"/>
  <c r="FB314" i="21"/>
  <c r="FA314" i="21"/>
  <c r="EZ314" i="21"/>
  <c r="EY314" i="21"/>
  <c r="FB311" i="21"/>
  <c r="FA311" i="21"/>
  <c r="EZ311" i="21"/>
  <c r="EY311" i="21"/>
  <c r="FB308" i="21"/>
  <c r="FB305" i="21" s="1"/>
  <c r="FA308" i="21"/>
  <c r="FA305" i="21" s="1"/>
  <c r="EZ308" i="21"/>
  <c r="EZ305" i="21" s="1"/>
  <c r="EY308" i="21"/>
  <c r="EY305" i="21" s="1"/>
  <c r="FB304" i="21"/>
  <c r="FA304" i="21"/>
  <c r="EZ304" i="21"/>
  <c r="EY304" i="21"/>
  <c r="FB301" i="21"/>
  <c r="FA301" i="21"/>
  <c r="EZ301" i="21"/>
  <c r="EY301" i="21"/>
  <c r="FB298" i="21"/>
  <c r="FA298" i="21"/>
  <c r="EZ298" i="21"/>
  <c r="EZ295" i="21" s="1"/>
  <c r="EY298" i="21"/>
  <c r="EY295" i="21" s="1"/>
  <c r="FB295" i="21"/>
  <c r="FB293" i="21"/>
  <c r="FA293" i="21"/>
  <c r="EZ293" i="21"/>
  <c r="EY293" i="21"/>
  <c r="FB290" i="21"/>
  <c r="FA290" i="21"/>
  <c r="EZ290" i="21"/>
  <c r="EY290" i="21"/>
  <c r="FB287" i="21"/>
  <c r="FA287" i="21"/>
  <c r="EZ287" i="21"/>
  <c r="EY287" i="21"/>
  <c r="FB284" i="21"/>
  <c r="FA284" i="21"/>
  <c r="EZ284" i="21"/>
  <c r="EY284" i="21"/>
  <c r="FB281" i="21"/>
  <c r="FA281" i="21"/>
  <c r="EZ281" i="21"/>
  <c r="EY281" i="21"/>
  <c r="FB272" i="21"/>
  <c r="FA272" i="21"/>
  <c r="EZ272" i="21"/>
  <c r="EY272" i="21"/>
  <c r="FB269" i="21"/>
  <c r="FA269" i="21"/>
  <c r="EZ269" i="21"/>
  <c r="EY269" i="21"/>
  <c r="FB266" i="21"/>
  <c r="FA266" i="21"/>
  <c r="EZ266" i="21"/>
  <c r="EY266" i="21"/>
  <c r="FB263" i="21"/>
  <c r="FA263" i="21"/>
  <c r="EZ263" i="21"/>
  <c r="EY263" i="21"/>
  <c r="FB260" i="21"/>
  <c r="FA260" i="21"/>
  <c r="EZ260" i="21"/>
  <c r="EY260" i="21"/>
  <c r="FB256" i="21"/>
  <c r="FA256" i="21"/>
  <c r="EZ256" i="21"/>
  <c r="EY256" i="21"/>
  <c r="FB238" i="21"/>
  <c r="FA238" i="21"/>
  <c r="EZ238" i="21"/>
  <c r="EY238" i="21"/>
  <c r="FB245" i="21"/>
  <c r="FA245" i="21"/>
  <c r="EZ245" i="21"/>
  <c r="EY245" i="21"/>
  <c r="FB230" i="21"/>
  <c r="FA230" i="21"/>
  <c r="EZ230" i="21"/>
  <c r="EY230" i="21"/>
  <c r="FB227" i="21"/>
  <c r="FA227" i="21"/>
  <c r="EZ227" i="21"/>
  <c r="EY227" i="21"/>
  <c r="FB224" i="21"/>
  <c r="FA224" i="21"/>
  <c r="FA221" i="21" s="1"/>
  <c r="EZ224" i="21"/>
  <c r="EZ221" i="21" s="1"/>
  <c r="EY224" i="21"/>
  <c r="FB221" i="21"/>
  <c r="EY221" i="21"/>
  <c r="FB220" i="21"/>
  <c r="FA220" i="21"/>
  <c r="EZ220" i="21"/>
  <c r="EY220" i="21"/>
  <c r="FB217" i="21"/>
  <c r="FA217" i="21"/>
  <c r="EZ217" i="21"/>
  <c r="EY217" i="21"/>
  <c r="FB212" i="21"/>
  <c r="FA212" i="21"/>
  <c r="EZ212" i="21"/>
  <c r="EY212" i="21"/>
  <c r="FB202" i="21"/>
  <c r="FA202" i="21"/>
  <c r="EZ202" i="21"/>
  <c r="EY202" i="21"/>
  <c r="FB199" i="21"/>
  <c r="FA199" i="21"/>
  <c r="EZ199" i="21"/>
  <c r="EY199" i="21"/>
  <c r="FB196" i="21"/>
  <c r="FA196" i="21"/>
  <c r="EZ196" i="21"/>
  <c r="EY196" i="21"/>
  <c r="FB184" i="21"/>
  <c r="FA184" i="21"/>
  <c r="EZ184" i="21"/>
  <c r="EY184" i="21"/>
  <c r="FB180" i="21"/>
  <c r="FA180" i="21"/>
  <c r="EZ180" i="21"/>
  <c r="EY180" i="21"/>
  <c r="FB177" i="21"/>
  <c r="FA177" i="21"/>
  <c r="EZ177" i="21"/>
  <c r="EY177" i="21"/>
  <c r="EX177" i="21"/>
  <c r="FB174" i="21"/>
  <c r="FA174" i="21"/>
  <c r="EZ174" i="21"/>
  <c r="EY174" i="21"/>
  <c r="FB171" i="21"/>
  <c r="FA171" i="21"/>
  <c r="EZ171" i="21"/>
  <c r="EY171" i="21"/>
  <c r="FB166" i="21"/>
  <c r="FA166" i="21"/>
  <c r="EZ166" i="21"/>
  <c r="EY166" i="21"/>
  <c r="FB153" i="21"/>
  <c r="FB149" i="21" s="1"/>
  <c r="FA153" i="21"/>
  <c r="FA149" i="21" s="1"/>
  <c r="EZ153" i="21"/>
  <c r="EZ149" i="21" s="1"/>
  <c r="EY153" i="21"/>
  <c r="EY149" i="21" s="1"/>
  <c r="EI409" i="21"/>
  <c r="EG409" i="21"/>
  <c r="EH408" i="21"/>
  <c r="EH409" i="21" s="1"/>
  <c r="EI406" i="21"/>
  <c r="EG406" i="21"/>
  <c r="EH405" i="21"/>
  <c r="EH406" i="21" s="1"/>
  <c r="EI402" i="21"/>
  <c r="EH402" i="21"/>
  <c r="EG402" i="21"/>
  <c r="EI399" i="21"/>
  <c r="EG399" i="21"/>
  <c r="EH398" i="21"/>
  <c r="EH399" i="21" s="1"/>
  <c r="EH310" i="21"/>
  <c r="EH283" i="21"/>
  <c r="EH280" i="21"/>
  <c r="EH277" i="21"/>
  <c r="EH276" i="21"/>
  <c r="EH262" i="21"/>
  <c r="EH247" i="21"/>
  <c r="EH240" i="21"/>
  <c r="EI230" i="21"/>
  <c r="EH230" i="21"/>
  <c r="EG230" i="21"/>
  <c r="EI227" i="21"/>
  <c r="EH227" i="21"/>
  <c r="EG227" i="21"/>
  <c r="EI224" i="21"/>
  <c r="EH224" i="21"/>
  <c r="EG224" i="21"/>
  <c r="EI220" i="21"/>
  <c r="EH220" i="21"/>
  <c r="EG220" i="21"/>
  <c r="EI217" i="21"/>
  <c r="EG217" i="21"/>
  <c r="EI212" i="21"/>
  <c r="EG212" i="21"/>
  <c r="EI205" i="21"/>
  <c r="EH205" i="21"/>
  <c r="EG205" i="21"/>
  <c r="EI202" i="21"/>
  <c r="EH202" i="21"/>
  <c r="EG202" i="21"/>
  <c r="EI199" i="21"/>
  <c r="EH199" i="21"/>
  <c r="EG199" i="21"/>
  <c r="EI196" i="21"/>
  <c r="EH196" i="21"/>
  <c r="EG196" i="21"/>
  <c r="EI193" i="21"/>
  <c r="EG193" i="21"/>
  <c r="EI189" i="21"/>
  <c r="EG189" i="21"/>
  <c r="EI184" i="21"/>
  <c r="EH184" i="21"/>
  <c r="EG184" i="21"/>
  <c r="EI180" i="21"/>
  <c r="EH180" i="21"/>
  <c r="EG180" i="21"/>
  <c r="EI177" i="21"/>
  <c r="EH177" i="21"/>
  <c r="EG177" i="21"/>
  <c r="EH173" i="21"/>
  <c r="EH174" i="21" s="1"/>
  <c r="EI174" i="21"/>
  <c r="EG174" i="21"/>
  <c r="EI171" i="21"/>
  <c r="EG171" i="21"/>
  <c r="EI166" i="21"/>
  <c r="EG166" i="21"/>
  <c r="EI156" i="21"/>
  <c r="EH156" i="21"/>
  <c r="EG156" i="21"/>
  <c r="EI153" i="21"/>
  <c r="EH153" i="21"/>
  <c r="EG153" i="21"/>
  <c r="EI148" i="21"/>
  <c r="EH148" i="21"/>
  <c r="EG148" i="21"/>
  <c r="EI143" i="21"/>
  <c r="EH143" i="21"/>
  <c r="EG143" i="21"/>
  <c r="EI90" i="21"/>
  <c r="EH90" i="21"/>
  <c r="EH68" i="21"/>
  <c r="EI71" i="21"/>
  <c r="EH71" i="21"/>
  <c r="EI70" i="21"/>
  <c r="EH70" i="21"/>
  <c r="EI66" i="21"/>
  <c r="EH66" i="21"/>
  <c r="EH62" i="21" s="1"/>
  <c r="EG66" i="21"/>
  <c r="EG62" i="21" s="1"/>
  <c r="EI61" i="21"/>
  <c r="EG61" i="21"/>
  <c r="EG24" i="21"/>
  <c r="EG31" i="21"/>
  <c r="EG23" i="21"/>
  <c r="DW46" i="21"/>
  <c r="DU46" i="21"/>
  <c r="DT46" i="21"/>
  <c r="DR46" i="21"/>
  <c r="DQ46" i="21"/>
  <c r="DO46" i="21"/>
  <c r="DN46" i="21"/>
  <c r="DL46" i="21"/>
  <c r="DW44" i="21"/>
  <c r="DU44" i="21"/>
  <c r="DT44" i="21"/>
  <c r="DR44" i="21"/>
  <c r="DQ44" i="21"/>
  <c r="DO44" i="21"/>
  <c r="DN44" i="21"/>
  <c r="DL44" i="21"/>
  <c r="DW43" i="21"/>
  <c r="DU43" i="21"/>
  <c r="DT43" i="21"/>
  <c r="DR43" i="21"/>
  <c r="DQ43" i="21"/>
  <c r="DO43" i="21"/>
  <c r="DN43" i="21"/>
  <c r="DL43" i="21"/>
  <c r="DW42" i="21"/>
  <c r="DU42" i="21"/>
  <c r="DT42" i="21"/>
  <c r="DR42" i="21"/>
  <c r="DQ42" i="21"/>
  <c r="DO42" i="21"/>
  <c r="DN42" i="21"/>
  <c r="DL42" i="21"/>
  <c r="DW55" i="21"/>
  <c r="DU55" i="21"/>
  <c r="DT55" i="21"/>
  <c r="DR55" i="21"/>
  <c r="DQ55" i="21"/>
  <c r="DO55" i="21"/>
  <c r="DN55" i="21"/>
  <c r="DL55" i="21"/>
  <c r="DW61" i="21"/>
  <c r="DU61" i="21"/>
  <c r="DR61" i="21"/>
  <c r="DO61" i="21"/>
  <c r="DL61" i="21"/>
  <c r="DV66" i="21"/>
  <c r="DU66" i="21"/>
  <c r="DT66" i="21"/>
  <c r="DS66" i="21"/>
  <c r="DR66" i="21"/>
  <c r="DQ66" i="21"/>
  <c r="DP66" i="21"/>
  <c r="DO66" i="21"/>
  <c r="DN66" i="21"/>
  <c r="DM66" i="21"/>
  <c r="DL66" i="21"/>
  <c r="DW69" i="21"/>
  <c r="DW62" i="21" s="1"/>
  <c r="DU69" i="21"/>
  <c r="DT69" i="21"/>
  <c r="DR69" i="21"/>
  <c r="DQ69" i="21"/>
  <c r="DO69" i="21"/>
  <c r="DN69" i="21"/>
  <c r="DL69" i="21"/>
  <c r="DV68" i="21"/>
  <c r="DV69" i="21" s="1"/>
  <c r="DS68" i="21"/>
  <c r="DS69" i="21" s="1"/>
  <c r="DP68" i="21"/>
  <c r="DP69" i="21" s="1"/>
  <c r="DM68" i="21"/>
  <c r="DM69" i="21" s="1"/>
  <c r="DW86" i="21"/>
  <c r="DV86" i="21"/>
  <c r="DU86" i="21"/>
  <c r="DT86" i="21"/>
  <c r="DS86" i="21"/>
  <c r="DR86" i="21"/>
  <c r="DQ86" i="21"/>
  <c r="DP86" i="21"/>
  <c r="DO86" i="21"/>
  <c r="DN86" i="21"/>
  <c r="DM86" i="21"/>
  <c r="DL86" i="21"/>
  <c r="DW80" i="21"/>
  <c r="DV80" i="21"/>
  <c r="DU80" i="21"/>
  <c r="DT80" i="21"/>
  <c r="DS80" i="21"/>
  <c r="DR80" i="21"/>
  <c r="DQ80" i="21"/>
  <c r="DP80" i="21"/>
  <c r="DO80" i="21"/>
  <c r="DN80" i="21"/>
  <c r="DM80" i="21"/>
  <c r="DL80" i="21"/>
  <c r="DW89" i="21"/>
  <c r="DV89" i="21"/>
  <c r="DU89" i="21"/>
  <c r="DT89" i="21"/>
  <c r="DS89" i="21"/>
  <c r="DR89" i="21"/>
  <c r="DQ89" i="21"/>
  <c r="DP89" i="21"/>
  <c r="DO89" i="21"/>
  <c r="DN89" i="21"/>
  <c r="DM89" i="21"/>
  <c r="DL89" i="21"/>
  <c r="DW94" i="21"/>
  <c r="DV94" i="21"/>
  <c r="DU94" i="21"/>
  <c r="DT94" i="21"/>
  <c r="DS94" i="21"/>
  <c r="DR94" i="21"/>
  <c r="DQ94" i="21"/>
  <c r="DP94" i="21"/>
  <c r="DO94" i="21"/>
  <c r="DN94" i="21"/>
  <c r="DM94" i="21"/>
  <c r="DL94" i="21"/>
  <c r="DW97" i="21"/>
  <c r="DU97" i="21"/>
  <c r="DT97" i="21"/>
  <c r="DR97" i="21"/>
  <c r="DQ97" i="21"/>
  <c r="DO97" i="21"/>
  <c r="DN97" i="21"/>
  <c r="DL97" i="21"/>
  <c r="DV96" i="21"/>
  <c r="DV97" i="21" s="1"/>
  <c r="DS96" i="21"/>
  <c r="DS97" i="21" s="1"/>
  <c r="DP96" i="21"/>
  <c r="DP97" i="21" s="1"/>
  <c r="DM96" i="21"/>
  <c r="DM97" i="21" s="1"/>
  <c r="DW100" i="21"/>
  <c r="DU100" i="21"/>
  <c r="DT100" i="21"/>
  <c r="DR100" i="21"/>
  <c r="DQ100" i="21"/>
  <c r="DO100" i="21"/>
  <c r="DN100" i="21"/>
  <c r="DL100" i="21"/>
  <c r="DV99" i="21"/>
  <c r="DV100" i="21" s="1"/>
  <c r="DS99" i="21"/>
  <c r="DS100" i="21" s="1"/>
  <c r="DP99" i="21"/>
  <c r="DP100" i="21" s="1"/>
  <c r="DM99" i="21"/>
  <c r="DM100" i="21" s="1"/>
  <c r="DW103" i="21"/>
  <c r="DV103" i="21"/>
  <c r="DU103" i="21"/>
  <c r="DT103" i="21"/>
  <c r="DS103" i="21"/>
  <c r="DR103" i="21"/>
  <c r="DQ103" i="21"/>
  <c r="DP103" i="21"/>
  <c r="DO103" i="21"/>
  <c r="DN103" i="21"/>
  <c r="DM103" i="21"/>
  <c r="DL103" i="21"/>
  <c r="DW106" i="21"/>
  <c r="DV106" i="21"/>
  <c r="DU106" i="21"/>
  <c r="DT106" i="21"/>
  <c r="DS106" i="21"/>
  <c r="DR106" i="21"/>
  <c r="DQ106" i="21"/>
  <c r="DP106" i="21"/>
  <c r="DO106" i="21"/>
  <c r="DN106" i="21"/>
  <c r="DM106" i="21"/>
  <c r="DL106" i="21"/>
  <c r="DW109" i="21"/>
  <c r="DV109" i="21"/>
  <c r="DU109" i="21"/>
  <c r="DT109" i="21"/>
  <c r="DS109" i="21"/>
  <c r="DR109" i="21"/>
  <c r="DQ109" i="21"/>
  <c r="DP109" i="21"/>
  <c r="DO109" i="21"/>
  <c r="DN109" i="21"/>
  <c r="DM109" i="21"/>
  <c r="DL109" i="21"/>
  <c r="DW114" i="21"/>
  <c r="DU114" i="21"/>
  <c r="DT114" i="21"/>
  <c r="DR114" i="21"/>
  <c r="DQ114" i="21"/>
  <c r="DO114" i="21"/>
  <c r="DN114" i="21"/>
  <c r="DL114" i="21"/>
  <c r="DW117" i="21"/>
  <c r="DU117" i="21"/>
  <c r="DT117" i="21"/>
  <c r="DR117" i="21"/>
  <c r="DQ117" i="21"/>
  <c r="DO117" i="21"/>
  <c r="DN117" i="21"/>
  <c r="DL117" i="21"/>
  <c r="DW143" i="21"/>
  <c r="DV143" i="21"/>
  <c r="DU143" i="21"/>
  <c r="DT143" i="21"/>
  <c r="DS143" i="21"/>
  <c r="DR143" i="21"/>
  <c r="DQ143" i="21"/>
  <c r="DP143" i="21"/>
  <c r="DO143" i="21"/>
  <c r="DN143" i="21"/>
  <c r="DM143" i="21"/>
  <c r="DL143" i="21"/>
  <c r="DW148" i="21"/>
  <c r="DV148" i="21"/>
  <c r="DU148" i="21"/>
  <c r="DT148" i="21"/>
  <c r="DS148" i="21"/>
  <c r="DR148" i="21"/>
  <c r="DQ148" i="21"/>
  <c r="DP148" i="21"/>
  <c r="DO148" i="21"/>
  <c r="DN148" i="21"/>
  <c r="DM148" i="21"/>
  <c r="DL148" i="21"/>
  <c r="DW156" i="21"/>
  <c r="DU156" i="21"/>
  <c r="DT156" i="21"/>
  <c r="DR156" i="21"/>
  <c r="DQ156" i="21"/>
  <c r="DO156" i="21"/>
  <c r="DN156" i="21"/>
  <c r="DL156" i="21"/>
  <c r="DV155" i="21"/>
  <c r="DV156" i="21" s="1"/>
  <c r="DS155" i="21"/>
  <c r="DS156" i="21" s="1"/>
  <c r="DP155" i="21"/>
  <c r="DP156" i="21" s="1"/>
  <c r="DM155" i="21"/>
  <c r="DM156" i="21" s="1"/>
  <c r="DW153" i="21"/>
  <c r="DW149" i="21" s="1"/>
  <c r="DV153" i="21"/>
  <c r="DU153" i="21"/>
  <c r="DT153" i="21"/>
  <c r="DS153" i="21"/>
  <c r="DR153" i="21"/>
  <c r="DQ153" i="21"/>
  <c r="DP153" i="21"/>
  <c r="DO153" i="21"/>
  <c r="DN153" i="21"/>
  <c r="DM153" i="21"/>
  <c r="DL153" i="21"/>
  <c r="DL149" i="21" s="1"/>
  <c r="DW166" i="21"/>
  <c r="DU166" i="21"/>
  <c r="DT166" i="21"/>
  <c r="DS166" i="21"/>
  <c r="DR166" i="21"/>
  <c r="DQ166" i="21"/>
  <c r="DP166" i="21"/>
  <c r="DO166" i="21"/>
  <c r="DN166" i="21"/>
  <c r="DM166" i="21"/>
  <c r="DL166" i="21"/>
  <c r="DW171" i="21"/>
  <c r="DU171" i="21"/>
  <c r="DT171" i="21"/>
  <c r="DS171" i="21"/>
  <c r="DR171" i="21"/>
  <c r="DQ171" i="21"/>
  <c r="DP171" i="21"/>
  <c r="DO171" i="21"/>
  <c r="DN171" i="21"/>
  <c r="DM171" i="21"/>
  <c r="DL171" i="21"/>
  <c r="DW174" i="21"/>
  <c r="DU174" i="21"/>
  <c r="DT174" i="21"/>
  <c r="DR174" i="21"/>
  <c r="DQ174" i="21"/>
  <c r="DO174" i="21"/>
  <c r="DN174" i="21"/>
  <c r="DL174" i="21"/>
  <c r="DV173" i="21"/>
  <c r="DV174" i="21" s="1"/>
  <c r="DS173" i="21"/>
  <c r="DS174" i="21" s="1"/>
  <c r="DP173" i="21"/>
  <c r="DP174" i="21" s="1"/>
  <c r="DM173" i="21"/>
  <c r="DM174" i="21" s="1"/>
  <c r="DW177" i="21"/>
  <c r="DV177" i="21"/>
  <c r="DU177" i="21"/>
  <c r="DT177" i="21"/>
  <c r="DS177" i="21"/>
  <c r="DR177" i="21"/>
  <c r="DQ177" i="21"/>
  <c r="DP177" i="21"/>
  <c r="DO177" i="21"/>
  <c r="DN177" i="21"/>
  <c r="DM177" i="21"/>
  <c r="DL177" i="21"/>
  <c r="DW180" i="21"/>
  <c r="DV180" i="21"/>
  <c r="DU180" i="21"/>
  <c r="DT180" i="21"/>
  <c r="DS180" i="21"/>
  <c r="DR180" i="21"/>
  <c r="DQ180" i="21"/>
  <c r="DP180" i="21"/>
  <c r="DO180" i="21"/>
  <c r="DN180" i="21"/>
  <c r="DM180" i="21"/>
  <c r="DL180" i="21"/>
  <c r="DW189" i="21"/>
  <c r="DU189" i="21"/>
  <c r="DT189" i="21"/>
  <c r="DS189" i="21"/>
  <c r="DR189" i="21"/>
  <c r="DQ189" i="21"/>
  <c r="DP189" i="21"/>
  <c r="DO189" i="21"/>
  <c r="DN189" i="21"/>
  <c r="DM189" i="21"/>
  <c r="DL189" i="21"/>
  <c r="DW193" i="21"/>
  <c r="DU193" i="21"/>
  <c r="DT193" i="21"/>
  <c r="DS193" i="21"/>
  <c r="DR193" i="21"/>
  <c r="DQ193" i="21"/>
  <c r="DP193" i="21"/>
  <c r="DO193" i="21"/>
  <c r="DN193" i="21"/>
  <c r="DM193" i="21"/>
  <c r="DL193" i="21"/>
  <c r="DT202" i="21"/>
  <c r="DS202" i="21"/>
  <c r="DR202" i="21"/>
  <c r="DT199" i="21"/>
  <c r="DS199" i="21"/>
  <c r="DR199" i="21"/>
  <c r="DT196" i="21"/>
  <c r="DR196" i="21"/>
  <c r="DS195" i="21"/>
  <c r="DS196" i="21" s="1"/>
  <c r="DQ202" i="21"/>
  <c r="DP202" i="21"/>
  <c r="DO202" i="21"/>
  <c r="DQ199" i="21"/>
  <c r="DP199" i="21"/>
  <c r="DO199" i="21"/>
  <c r="DQ196" i="21"/>
  <c r="DO196" i="21"/>
  <c r="DP195" i="21"/>
  <c r="DP196" i="21" s="1"/>
  <c r="DN202" i="21"/>
  <c r="DM202" i="21"/>
  <c r="DL202" i="21"/>
  <c r="DN199" i="21"/>
  <c r="DM199" i="21"/>
  <c r="DL199" i="21"/>
  <c r="DN196" i="21"/>
  <c r="DL196" i="21"/>
  <c r="DM195" i="21"/>
  <c r="DM196" i="21" s="1"/>
  <c r="DW205" i="21"/>
  <c r="DV205" i="21"/>
  <c r="DU205" i="21"/>
  <c r="DT205" i="21"/>
  <c r="DS205" i="21"/>
  <c r="DR205" i="21"/>
  <c r="DQ205" i="21"/>
  <c r="DP205" i="21"/>
  <c r="DO205" i="21"/>
  <c r="DN205" i="21"/>
  <c r="DM205" i="21"/>
  <c r="DL205" i="21"/>
  <c r="AQ158" i="21"/>
  <c r="AQ157" i="21"/>
  <c r="AQ71" i="21"/>
  <c r="AQ70" i="21"/>
  <c r="AQ64" i="21"/>
  <c r="AQ68" i="21"/>
  <c r="AQ73" i="21"/>
  <c r="AQ76" i="21"/>
  <c r="AQ79" i="21"/>
  <c r="AQ82" i="21"/>
  <c r="AQ85" i="21"/>
  <c r="AQ88" i="21"/>
  <c r="AQ93" i="21"/>
  <c r="AQ96" i="21"/>
  <c r="AQ99" i="21"/>
  <c r="AQ102" i="21"/>
  <c r="AQ105" i="21"/>
  <c r="AQ108" i="21"/>
  <c r="AQ116" i="21"/>
  <c r="AQ113" i="21"/>
  <c r="AQ119" i="21"/>
  <c r="AQ123" i="21"/>
  <c r="AQ127" i="21"/>
  <c r="AQ126" i="21"/>
  <c r="AQ130" i="21"/>
  <c r="AQ142" i="21"/>
  <c r="AQ141" i="21"/>
  <c r="AQ140" i="21"/>
  <c r="AQ139" i="21"/>
  <c r="AQ138" i="21"/>
  <c r="AQ137" i="21"/>
  <c r="AQ136" i="21"/>
  <c r="AQ147" i="21"/>
  <c r="AQ146" i="21"/>
  <c r="AQ145" i="21"/>
  <c r="AQ152" i="21"/>
  <c r="AQ151" i="21"/>
  <c r="AQ155" i="21"/>
  <c r="AQ165" i="21"/>
  <c r="AQ164" i="21"/>
  <c r="AQ163" i="21"/>
  <c r="AQ162" i="21"/>
  <c r="AQ161" i="21"/>
  <c r="AQ160" i="21"/>
  <c r="AQ173" i="21"/>
  <c r="AQ176" i="21"/>
  <c r="AQ179" i="21"/>
  <c r="AQ183" i="21"/>
  <c r="AQ182" i="21"/>
  <c r="AQ188" i="21"/>
  <c r="AQ187" i="21"/>
  <c r="AQ192" i="21"/>
  <c r="AQ191" i="21"/>
  <c r="AQ195" i="21"/>
  <c r="AQ201" i="21"/>
  <c r="AQ198" i="21"/>
  <c r="AQ204" i="21"/>
  <c r="AQ211" i="21"/>
  <c r="AQ210" i="21"/>
  <c r="AQ209" i="21"/>
  <c r="AQ216" i="21"/>
  <c r="AQ215" i="21"/>
  <c r="AQ214" i="21"/>
  <c r="AQ223" i="21"/>
  <c r="AQ226" i="21"/>
  <c r="AQ229" i="21"/>
  <c r="DW217" i="21"/>
  <c r="DW207" i="21" s="1"/>
  <c r="DU217" i="21"/>
  <c r="DU207" i="21" s="1"/>
  <c r="DT217" i="21"/>
  <c r="DT207" i="21" s="1"/>
  <c r="DR217" i="21"/>
  <c r="DR207" i="21" s="1"/>
  <c r="DQ217" i="21"/>
  <c r="DQ207" i="21" s="1"/>
  <c r="DO217" i="21"/>
  <c r="DO207" i="21" s="1"/>
  <c r="DN217" i="21"/>
  <c r="DN207" i="21" s="1"/>
  <c r="DM217" i="21"/>
  <c r="DM206" i="21" s="1"/>
  <c r="DL217" i="21"/>
  <c r="DL207" i="21" s="1"/>
  <c r="EG134" i="21" l="1"/>
  <c r="DP149" i="21"/>
  <c r="DT149" i="21"/>
  <c r="DS134" i="21"/>
  <c r="DS90" i="21"/>
  <c r="DW49" i="21"/>
  <c r="DL134" i="21"/>
  <c r="DP134" i="21"/>
  <c r="DT134" i="21"/>
  <c r="DP90" i="21"/>
  <c r="DT90" i="21"/>
  <c r="DL49" i="21"/>
  <c r="DR49" i="21"/>
  <c r="EI49" i="21"/>
  <c r="EH134" i="21"/>
  <c r="DO134" i="21"/>
  <c r="DM134" i="21"/>
  <c r="DQ134" i="21"/>
  <c r="DU134" i="21"/>
  <c r="DM90" i="21"/>
  <c r="DQ90" i="21"/>
  <c r="EI134" i="21"/>
  <c r="DW134" i="21"/>
  <c r="DW90" i="21"/>
  <c r="DN134" i="21"/>
  <c r="DR134" i="21"/>
  <c r="DV134" i="21"/>
  <c r="DN90" i="21"/>
  <c r="DV90" i="21"/>
  <c r="DO49" i="21"/>
  <c r="DU49" i="21"/>
  <c r="FB294" i="21"/>
  <c r="EZ294" i="21"/>
  <c r="FA294" i="21"/>
  <c r="EI403" i="21"/>
  <c r="FB387" i="21"/>
  <c r="FA295" i="21"/>
  <c r="DL53" i="5"/>
  <c r="DW132" i="21"/>
  <c r="EI158" i="21"/>
  <c r="EI185" i="21"/>
  <c r="EY386" i="21"/>
  <c r="FB386" i="21"/>
  <c r="FB403" i="21"/>
  <c r="EG403" i="21"/>
  <c r="EZ387" i="21"/>
  <c r="DQ149" i="21"/>
  <c r="FA386" i="21"/>
  <c r="EH221" i="21"/>
  <c r="EY294" i="21"/>
  <c r="DN149" i="21"/>
  <c r="EI206" i="21"/>
  <c r="EG221" i="21"/>
  <c r="EI157" i="21"/>
  <c r="DQ157" i="21"/>
  <c r="DW231" i="21"/>
  <c r="DR149" i="21"/>
  <c r="EG207" i="21"/>
  <c r="EI207" i="21"/>
  <c r="FA403" i="21"/>
  <c r="DN157" i="21"/>
  <c r="DO149" i="21"/>
  <c r="EI221" i="21"/>
  <c r="DS185" i="21"/>
  <c r="EG206" i="21"/>
  <c r="DP185" i="21"/>
  <c r="DT157" i="21"/>
  <c r="DU149" i="21"/>
  <c r="DV149" i="21"/>
  <c r="DN62" i="21"/>
  <c r="DQ158" i="21"/>
  <c r="DN158" i="21"/>
  <c r="DP158" i="21"/>
  <c r="DT158" i="21"/>
  <c r="DW158" i="21"/>
  <c r="DS71" i="21"/>
  <c r="DM62" i="21"/>
  <c r="DO62" i="21"/>
  <c r="DQ62" i="21"/>
  <c r="DS62" i="21"/>
  <c r="DL62" i="21"/>
  <c r="DP62" i="21"/>
  <c r="DR62" i="21"/>
  <c r="DT62" i="21"/>
  <c r="DM158" i="21"/>
  <c r="DS158" i="21"/>
  <c r="DL206" i="21"/>
  <c r="DN206" i="21"/>
  <c r="DM207" i="21"/>
  <c r="DO206" i="21"/>
  <c r="DQ206" i="21"/>
  <c r="DR206" i="21"/>
  <c r="DT206" i="21"/>
  <c r="DU206" i="21"/>
  <c r="DW206" i="21"/>
  <c r="DL41" i="21"/>
  <c r="DO41" i="21"/>
  <c r="DR41" i="21"/>
  <c r="DU41" i="21"/>
  <c r="DM157" i="21"/>
  <c r="DW157" i="21"/>
  <c r="DM149" i="21"/>
  <c r="DS149" i="21"/>
  <c r="DN41" i="21"/>
  <c r="DQ41" i="21"/>
  <c r="DT41" i="21"/>
  <c r="DW41" i="21"/>
  <c r="DO110" i="21"/>
  <c r="DQ110" i="21"/>
  <c r="DU110" i="21"/>
  <c r="DW110" i="21"/>
  <c r="DO111" i="21"/>
  <c r="DQ111" i="21"/>
  <c r="DU111" i="21"/>
  <c r="DW111" i="21"/>
  <c r="DQ71" i="21"/>
  <c r="DV62" i="21"/>
  <c r="DL110" i="21"/>
  <c r="DN110" i="21"/>
  <c r="DR110" i="21"/>
  <c r="DT110" i="21"/>
  <c r="DL111" i="21"/>
  <c r="DN111" i="21"/>
  <c r="DR111" i="21"/>
  <c r="DT111" i="21"/>
  <c r="DT71" i="21"/>
  <c r="DU62" i="21"/>
  <c r="DS70" i="21"/>
  <c r="DP70" i="21"/>
  <c r="DM70" i="21"/>
  <c r="DN71" i="21"/>
  <c r="DW71" i="21"/>
  <c r="DV70" i="21"/>
  <c r="DT70" i="21"/>
  <c r="DV71" i="21"/>
  <c r="DW70" i="21"/>
  <c r="DP71" i="21"/>
  <c r="DM71" i="21"/>
  <c r="DQ70" i="21"/>
  <c r="DN70" i="21"/>
  <c r="EI62" i="21"/>
  <c r="EG49" i="21"/>
  <c r="DW185" i="21"/>
  <c r="EI231" i="21"/>
  <c r="EH403" i="21"/>
  <c r="DM185" i="21"/>
  <c r="DQ185" i="21"/>
  <c r="DT185" i="21"/>
  <c r="DN231" i="21"/>
  <c r="DT231" i="21"/>
  <c r="DP157" i="21"/>
  <c r="DS157" i="21"/>
  <c r="DQ231" i="21"/>
  <c r="DN185" i="21"/>
  <c r="DM231" i="21"/>
  <c r="AQ250" i="21"/>
  <c r="AQ237" i="21"/>
  <c r="AQ240" i="21"/>
  <c r="AQ262" i="21"/>
  <c r="AQ265" i="21"/>
  <c r="AQ276" i="21"/>
  <c r="AQ280" i="21"/>
  <c r="AQ283" i="21"/>
  <c r="AQ286" i="21"/>
  <c r="AQ289" i="21"/>
  <c r="AQ292" i="21"/>
  <c r="AQ297" i="21"/>
  <c r="AQ300" i="21"/>
  <c r="AQ303" i="21"/>
  <c r="AQ310" i="21"/>
  <c r="AQ313" i="21"/>
  <c r="AQ319" i="21"/>
  <c r="AQ327" i="21"/>
  <c r="AQ326" i="21"/>
  <c r="AQ325" i="21"/>
  <c r="AQ331" i="21"/>
  <c r="AQ334" i="21"/>
  <c r="DI351" i="21"/>
  <c r="AQ339" i="21"/>
  <c r="AQ344" i="21"/>
  <c r="AQ343" i="21"/>
  <c r="AQ350" i="21"/>
  <c r="AQ349" i="21"/>
  <c r="AQ348" i="21"/>
  <c r="AQ347" i="21"/>
  <c r="AQ353" i="21"/>
  <c r="AQ356" i="21"/>
  <c r="AQ360" i="21"/>
  <c r="AQ359" i="21"/>
  <c r="AQ365" i="21"/>
  <c r="AQ364" i="21"/>
  <c r="AQ366" i="21"/>
  <c r="AQ369" i="21"/>
  <c r="AQ375" i="21"/>
  <c r="AQ374" i="21"/>
  <c r="AQ373" i="21"/>
  <c r="AQ372" i="21"/>
  <c r="AQ381" i="21"/>
  <c r="AQ384" i="21"/>
  <c r="AQ389" i="21"/>
  <c r="AQ390" i="21"/>
  <c r="AQ391" i="21"/>
  <c r="AQ392" i="21"/>
  <c r="AQ393" i="21"/>
  <c r="AQ394" i="21"/>
  <c r="AQ395" i="21"/>
  <c r="DV398" i="21"/>
  <c r="DS398" i="21"/>
  <c r="DP398" i="21"/>
  <c r="DM398" i="21"/>
  <c r="AQ398" i="21"/>
  <c r="AQ401" i="21"/>
  <c r="AQ405" i="21"/>
  <c r="AQ408" i="21"/>
  <c r="DW409" i="21"/>
  <c r="DW45" i="21" s="1"/>
  <c r="DV409" i="21"/>
  <c r="DU409" i="21"/>
  <c r="DU45" i="21" s="1"/>
  <c r="DT409" i="21"/>
  <c r="DT45" i="21" s="1"/>
  <c r="DS409" i="21"/>
  <c r="DR409" i="21"/>
  <c r="DR45" i="21" s="1"/>
  <c r="DQ409" i="21"/>
  <c r="DQ45" i="21" s="1"/>
  <c r="DP409" i="21"/>
  <c r="DO409" i="21"/>
  <c r="DO45" i="21" s="1"/>
  <c r="DN409" i="21"/>
  <c r="DN45" i="21" s="1"/>
  <c r="DM409" i="21"/>
  <c r="DL409" i="21"/>
  <c r="DL45" i="21" s="1"/>
  <c r="DU31" i="21"/>
  <c r="DR31" i="21"/>
  <c r="DO31" i="21"/>
  <c r="DL31" i="21"/>
  <c r="DW36" i="21"/>
  <c r="DU36" i="21"/>
  <c r="DT36" i="21"/>
  <c r="DR36" i="21"/>
  <c r="DQ36" i="21"/>
  <c r="DO36" i="21"/>
  <c r="DN36" i="21"/>
  <c r="DL36" i="21"/>
  <c r="DW29" i="21"/>
  <c r="DU29" i="21"/>
  <c r="DW28" i="21"/>
  <c r="DU28" i="21"/>
  <c r="DU24" i="21"/>
  <c r="DT29" i="21"/>
  <c r="DR29" i="21"/>
  <c r="DT28" i="21"/>
  <c r="DR28" i="21"/>
  <c r="DR24" i="21"/>
  <c r="DQ29" i="21"/>
  <c r="DO29" i="21"/>
  <c r="DQ28" i="21"/>
  <c r="DO28" i="21"/>
  <c r="DO24" i="21"/>
  <c r="DN29" i="21"/>
  <c r="DL29" i="21"/>
  <c r="DN28" i="21"/>
  <c r="DL28" i="21"/>
  <c r="DL24" i="21"/>
  <c r="DU23" i="21"/>
  <c r="DR23" i="21"/>
  <c r="DO23" i="21"/>
  <c r="DL23" i="21"/>
  <c r="EI19" i="21"/>
  <c r="EG19" i="21"/>
  <c r="EI18" i="21"/>
  <c r="EH18" i="21"/>
  <c r="EG18" i="21"/>
  <c r="EI17" i="21"/>
  <c r="EH17" i="21"/>
  <c r="EG17" i="21"/>
  <c r="EI16" i="21"/>
  <c r="EH16" i="21"/>
  <c r="EG16" i="21"/>
  <c r="EI15" i="21"/>
  <c r="EG15" i="21"/>
  <c r="EI14" i="21"/>
  <c r="EG14" i="21"/>
  <c r="EI12" i="21"/>
  <c r="EG12" i="21"/>
  <c r="EI10" i="21"/>
  <c r="EG10" i="21"/>
  <c r="DW19" i="21"/>
  <c r="DU19" i="21"/>
  <c r="DW18" i="21"/>
  <c r="DV18" i="21"/>
  <c r="DU18" i="21"/>
  <c r="DW17" i="21"/>
  <c r="DV17" i="21"/>
  <c r="DU17" i="21"/>
  <c r="DW16" i="21"/>
  <c r="DV16" i="21"/>
  <c r="DU16" i="21"/>
  <c r="DW15" i="21"/>
  <c r="DU15" i="21"/>
  <c r="DW14" i="21"/>
  <c r="DU14" i="21"/>
  <c r="DW12" i="21"/>
  <c r="DU12" i="21"/>
  <c r="DW11" i="21"/>
  <c r="DU11" i="21"/>
  <c r="DW10" i="21"/>
  <c r="DU10" i="21"/>
  <c r="DT19" i="21"/>
  <c r="DR19" i="21"/>
  <c r="DT18" i="21"/>
  <c r="DS18" i="21"/>
  <c r="DR18" i="21"/>
  <c r="DT17" i="21"/>
  <c r="DS17" i="21"/>
  <c r="DR17" i="21"/>
  <c r="DT16" i="21"/>
  <c r="DS16" i="21"/>
  <c r="DR16" i="21"/>
  <c r="DR15" i="21"/>
  <c r="DR14" i="21"/>
  <c r="DT12" i="21"/>
  <c r="DR12" i="21"/>
  <c r="DT11" i="21"/>
  <c r="DR11" i="21"/>
  <c r="DT10" i="21"/>
  <c r="DR10" i="21"/>
  <c r="DQ19" i="21"/>
  <c r="DO19" i="21"/>
  <c r="DQ18" i="21"/>
  <c r="DP18" i="21"/>
  <c r="DO18" i="21"/>
  <c r="DQ17" i="21"/>
  <c r="DP17" i="21"/>
  <c r="DO17" i="21"/>
  <c r="DQ16" i="21"/>
  <c r="DP16" i="21"/>
  <c r="DO16" i="21"/>
  <c r="DO15" i="21"/>
  <c r="DO14" i="21"/>
  <c r="DQ12" i="21"/>
  <c r="DO12" i="21"/>
  <c r="DQ11" i="21"/>
  <c r="DO11" i="21"/>
  <c r="DQ10" i="21"/>
  <c r="DO10" i="21"/>
  <c r="DN19" i="21"/>
  <c r="DL19" i="21"/>
  <c r="DN18" i="21"/>
  <c r="DM18" i="21"/>
  <c r="DL18" i="21"/>
  <c r="DN17" i="21"/>
  <c r="DM17" i="21"/>
  <c r="DL17" i="21"/>
  <c r="DN16" i="21"/>
  <c r="DM16" i="21"/>
  <c r="DL16" i="21"/>
  <c r="DL15" i="21"/>
  <c r="DL14" i="21"/>
  <c r="DN12" i="21"/>
  <c r="DL12" i="21"/>
  <c r="DN11" i="21"/>
  <c r="DL11" i="21"/>
  <c r="DN10" i="21"/>
  <c r="DL10" i="21"/>
  <c r="DJ365" i="21" l="1"/>
  <c r="I411" i="21"/>
  <c r="I408" i="21"/>
  <c r="I405" i="21"/>
  <c r="I401" i="21"/>
  <c r="I398" i="21"/>
  <c r="I395" i="21"/>
  <c r="I393" i="21"/>
  <c r="I392" i="21"/>
  <c r="I391" i="21"/>
  <c r="I390" i="21"/>
  <c r="I389" i="21"/>
  <c r="I384" i="21"/>
  <c r="I381" i="21"/>
  <c r="I378" i="21"/>
  <c r="I375" i="21"/>
  <c r="I374" i="21"/>
  <c r="I373" i="21"/>
  <c r="I372" i="21"/>
  <c r="I369" i="21"/>
  <c r="I366" i="21"/>
  <c r="I365" i="21"/>
  <c r="I364" i="21"/>
  <c r="I360" i="21"/>
  <c r="I359" i="21"/>
  <c r="I356" i="21"/>
  <c r="I353" i="21"/>
  <c r="I350" i="21"/>
  <c r="I349" i="21"/>
  <c r="I348" i="21"/>
  <c r="I347" i="21"/>
  <c r="I344" i="21"/>
  <c r="I343" i="21"/>
  <c r="I339" i="21"/>
  <c r="I334" i="21"/>
  <c r="I331" i="21"/>
  <c r="I327" i="21"/>
  <c r="I326" i="21"/>
  <c r="I325" i="21"/>
  <c r="I313" i="21"/>
  <c r="I310" i="21"/>
  <c r="I307" i="21"/>
  <c r="I303" i="21"/>
  <c r="I300" i="21"/>
  <c r="I297" i="21"/>
  <c r="I292" i="21"/>
  <c r="I289" i="21"/>
  <c r="I286" i="21"/>
  <c r="I283" i="21"/>
  <c r="I280" i="21"/>
  <c r="I277" i="21"/>
  <c r="I276" i="21"/>
  <c r="I275" i="21"/>
  <c r="I271" i="21"/>
  <c r="I268" i="21"/>
  <c r="I265" i="21"/>
  <c r="I262" i="21"/>
  <c r="I259" i="21"/>
  <c r="I258" i="21"/>
  <c r="I255" i="21"/>
  <c r="I254" i="21"/>
  <c r="I253" i="21"/>
  <c r="I252" i="21"/>
  <c r="I247" i="21"/>
  <c r="I244" i="21"/>
  <c r="I240" i="21"/>
  <c r="I237" i="21"/>
  <c r="I236" i="21"/>
  <c r="I235" i="21"/>
  <c r="I219" i="21"/>
  <c r="I223" i="21"/>
  <c r="I226" i="21"/>
  <c r="I229" i="21"/>
  <c r="I216" i="21"/>
  <c r="I215" i="21"/>
  <c r="I214" i="21"/>
  <c r="I211" i="21"/>
  <c r="I210" i="21"/>
  <c r="I209" i="21"/>
  <c r="I204" i="21"/>
  <c r="I201" i="21"/>
  <c r="I198" i="21"/>
  <c r="I195" i="21"/>
  <c r="I192" i="21"/>
  <c r="I191" i="21"/>
  <c r="I188" i="21"/>
  <c r="I187" i="21"/>
  <c r="I183" i="21"/>
  <c r="I182" i="21"/>
  <c r="I179" i="21"/>
  <c r="I176" i="21"/>
  <c r="I173" i="21"/>
  <c r="I170" i="21"/>
  <c r="I169" i="21"/>
  <c r="I168" i="21"/>
  <c r="I165" i="21"/>
  <c r="I164" i="21"/>
  <c r="I163" i="21"/>
  <c r="I162" i="21"/>
  <c r="I161" i="21"/>
  <c r="I160" i="21"/>
  <c r="I156" i="21"/>
  <c r="I155" i="21"/>
  <c r="I152" i="21"/>
  <c r="I151" i="21"/>
  <c r="I147" i="21"/>
  <c r="I146" i="21"/>
  <c r="I145" i="21"/>
  <c r="I142" i="21"/>
  <c r="I141" i="21"/>
  <c r="I140" i="21"/>
  <c r="I139" i="21"/>
  <c r="I138" i="21"/>
  <c r="I137" i="21"/>
  <c r="I136" i="21"/>
  <c r="I130" i="21"/>
  <c r="I127" i="21"/>
  <c r="I126" i="21"/>
  <c r="I123" i="21"/>
  <c r="I119" i="21"/>
  <c r="I116" i="21"/>
  <c r="I113" i="21"/>
  <c r="I108" i="21"/>
  <c r="I105" i="21"/>
  <c r="I102" i="21"/>
  <c r="I99" i="21"/>
  <c r="I96" i="21"/>
  <c r="I92" i="21"/>
  <c r="I88" i="21"/>
  <c r="I85" i="21"/>
  <c r="I82" i="21"/>
  <c r="I79" i="21"/>
  <c r="I76" i="21"/>
  <c r="I73" i="21"/>
  <c r="I69" i="21"/>
  <c r="I68" i="21"/>
  <c r="I60" i="21"/>
  <c r="N240" i="3" l="1"/>
  <c r="M240" i="3"/>
  <c r="L240" i="3"/>
  <c r="O591" i="3"/>
  <c r="N591" i="3"/>
  <c r="M591" i="3"/>
  <c r="L591" i="3"/>
  <c r="N405" i="3" l="1"/>
  <c r="M405" i="3"/>
  <c r="O357" i="3"/>
  <c r="N357" i="3"/>
  <c r="M357" i="3"/>
  <c r="L357" i="3"/>
  <c r="O348" i="3"/>
  <c r="N348" i="3"/>
  <c r="M348" i="3"/>
  <c r="L348" i="3"/>
  <c r="O347" i="3"/>
  <c r="N347" i="3"/>
  <c r="M347" i="3"/>
  <c r="L347" i="3"/>
  <c r="O346" i="3"/>
  <c r="N346" i="3"/>
  <c r="M346" i="3"/>
  <c r="L346" i="3"/>
  <c r="O345" i="3"/>
  <c r="N345" i="3"/>
  <c r="M345" i="3"/>
  <c r="L345" i="3"/>
  <c r="O341" i="3"/>
  <c r="N341" i="3"/>
  <c r="M341" i="3"/>
  <c r="L341" i="3"/>
  <c r="O339" i="3"/>
  <c r="N339" i="3"/>
  <c r="M339" i="3"/>
  <c r="L339" i="3"/>
  <c r="O336" i="3"/>
  <c r="N336" i="3"/>
  <c r="M336" i="3"/>
  <c r="L336" i="3"/>
  <c r="O333" i="3"/>
  <c r="N333" i="3"/>
  <c r="M333" i="3"/>
  <c r="L333" i="3"/>
  <c r="O332" i="3"/>
  <c r="N332" i="3"/>
  <c r="M332" i="3"/>
  <c r="L332" i="3"/>
  <c r="O331" i="3"/>
  <c r="N331" i="3"/>
  <c r="M331" i="3"/>
  <c r="L331" i="3"/>
  <c r="O330" i="3"/>
  <c r="O334" i="3" s="1"/>
  <c r="N330" i="3"/>
  <c r="N334" i="3" s="1"/>
  <c r="M330" i="3"/>
  <c r="M334" i="3" s="1"/>
  <c r="L330" i="3"/>
  <c r="L334" i="3" s="1"/>
  <c r="O329" i="3"/>
  <c r="N329" i="3"/>
  <c r="M329" i="3"/>
  <c r="L329" i="3"/>
  <c r="O328" i="3"/>
  <c r="N328" i="3"/>
  <c r="M328" i="3"/>
  <c r="L328" i="3"/>
  <c r="O324" i="3"/>
  <c r="N324" i="3"/>
  <c r="M324" i="3"/>
  <c r="L324" i="3"/>
  <c r="O322" i="3"/>
  <c r="N322" i="3"/>
  <c r="M322" i="3"/>
  <c r="L322" i="3"/>
  <c r="O319" i="3"/>
  <c r="N319" i="3"/>
  <c r="M319" i="3"/>
  <c r="L319" i="3"/>
  <c r="O288" i="3"/>
  <c r="N288" i="3"/>
  <c r="M288" i="3"/>
  <c r="L288" i="3"/>
  <c r="O316" i="3"/>
  <c r="N316" i="3"/>
  <c r="M316" i="3"/>
  <c r="L316" i="3"/>
  <c r="O315" i="3"/>
  <c r="N315" i="3"/>
  <c r="M315" i="3"/>
  <c r="L315" i="3"/>
  <c r="O314" i="3"/>
  <c r="N314" i="3"/>
  <c r="N310" i="3" s="1"/>
  <c r="M314" i="3"/>
  <c r="L314" i="3"/>
  <c r="O313" i="3"/>
  <c r="O317" i="3" s="1"/>
  <c r="N313" i="3"/>
  <c r="N317" i="3" s="1"/>
  <c r="M313" i="3"/>
  <c r="M317" i="3" s="1"/>
  <c r="L313" i="3"/>
  <c r="L317" i="3" s="1"/>
  <c r="O312" i="3"/>
  <c r="N312" i="3"/>
  <c r="M312" i="3"/>
  <c r="L312" i="3"/>
  <c r="O311" i="3"/>
  <c r="N311" i="3"/>
  <c r="M311" i="3"/>
  <c r="L311" i="3"/>
  <c r="M310" i="3"/>
  <c r="L310" i="3"/>
  <c r="O309" i="3"/>
  <c r="M309" i="3"/>
  <c r="L309" i="3"/>
  <c r="DL22" i="5"/>
  <c r="N309" i="3" l="1"/>
  <c r="O310" i="3"/>
  <c r="EH170" i="21"/>
  <c r="EH169" i="21"/>
  <c r="EH168" i="21"/>
  <c r="EH165" i="21"/>
  <c r="EH164" i="21"/>
  <c r="EH163" i="21"/>
  <c r="EH162" i="21"/>
  <c r="EH161" i="21"/>
  <c r="EH160" i="21"/>
  <c r="DV170" i="21"/>
  <c r="DV169" i="21"/>
  <c r="DV168" i="21"/>
  <c r="DV165" i="21"/>
  <c r="DV164" i="21"/>
  <c r="DV163" i="21"/>
  <c r="DV162" i="21"/>
  <c r="DV161" i="21"/>
  <c r="DV160" i="21"/>
  <c r="DJ165" i="21"/>
  <c r="DJ164" i="21"/>
  <c r="DJ163" i="21"/>
  <c r="DJ162" i="21"/>
  <c r="DJ161" i="21"/>
  <c r="DJ160" i="21"/>
  <c r="DJ170" i="21"/>
  <c r="DJ169" i="21"/>
  <c r="DJ168" i="21"/>
  <c r="DJ188" i="21"/>
  <c r="DJ187" i="21"/>
  <c r="DV192" i="21"/>
  <c r="DV191" i="21"/>
  <c r="DV188" i="21"/>
  <c r="DV187" i="21"/>
  <c r="DY188" i="21"/>
  <c r="DY187" i="21"/>
  <c r="EB188" i="21"/>
  <c r="EB187" i="21"/>
  <c r="EE188" i="21"/>
  <c r="EE187" i="21"/>
  <c r="EH192" i="21"/>
  <c r="EH191" i="21"/>
  <c r="EH188" i="21"/>
  <c r="EH187" i="21"/>
  <c r="EH216" i="21"/>
  <c r="EH215" i="21"/>
  <c r="EH214" i="21"/>
  <c r="EH211" i="21"/>
  <c r="EH210" i="21"/>
  <c r="EH209" i="21"/>
  <c r="DV216" i="21"/>
  <c r="DS216" i="21"/>
  <c r="DV215" i="21"/>
  <c r="DS215" i="21"/>
  <c r="DV214" i="21"/>
  <c r="DS214" i="21"/>
  <c r="DV211" i="21"/>
  <c r="DS211" i="21"/>
  <c r="DV210" i="21"/>
  <c r="DS210" i="21"/>
  <c r="DV209" i="21"/>
  <c r="DS209" i="21"/>
  <c r="DP216" i="21"/>
  <c r="DP215" i="21"/>
  <c r="DP214" i="21"/>
  <c r="DP211" i="21"/>
  <c r="DP210" i="21"/>
  <c r="DP209" i="21"/>
  <c r="DV193" i="21" l="1"/>
  <c r="DV217" i="21"/>
  <c r="DV207" i="21" s="1"/>
  <c r="EH212" i="21"/>
  <c r="EH193" i="21"/>
  <c r="DV189" i="21"/>
  <c r="DV185" i="21" s="1"/>
  <c r="EH166" i="21"/>
  <c r="DS217" i="21"/>
  <c r="DS231" i="21" s="1"/>
  <c r="EH189" i="21"/>
  <c r="EH171" i="21"/>
  <c r="DP217" i="21"/>
  <c r="EH217" i="21"/>
  <c r="DV166" i="21"/>
  <c r="DV171" i="21"/>
  <c r="I186" i="2"/>
  <c r="I177" i="2"/>
  <c r="I79" i="2" s="1"/>
  <c r="I174" i="2"/>
  <c r="I76" i="2" s="1"/>
  <c r="I173" i="2"/>
  <c r="I170" i="2"/>
  <c r="EH231" i="21" l="1"/>
  <c r="EH158" i="21"/>
  <c r="DV206" i="21"/>
  <c r="EH185" i="21"/>
  <c r="EH207" i="21"/>
  <c r="DV157" i="21"/>
  <c r="DS207" i="21"/>
  <c r="EH206" i="21"/>
  <c r="DS206" i="21"/>
  <c r="DV231" i="21"/>
  <c r="EH157" i="21"/>
  <c r="DV158" i="21"/>
  <c r="DP206" i="21"/>
  <c r="DP207" i="21"/>
  <c r="DP231" i="21"/>
  <c r="EI120" i="21" l="1"/>
  <c r="EH120" i="21"/>
  <c r="EG120" i="21"/>
  <c r="EI117" i="21"/>
  <c r="EG117" i="21"/>
  <c r="EI114" i="21"/>
  <c r="EG114" i="21"/>
  <c r="EH116" i="21"/>
  <c r="EH117" i="21" s="1"/>
  <c r="EH113" i="21"/>
  <c r="EH114" i="21" s="1"/>
  <c r="DV116" i="21"/>
  <c r="DV117" i="21" s="1"/>
  <c r="DS116" i="21"/>
  <c r="DS117" i="21" s="1"/>
  <c r="DP116" i="21"/>
  <c r="DP117" i="21" s="1"/>
  <c r="DV113" i="21"/>
  <c r="DV114" i="21" s="1"/>
  <c r="DS113" i="21"/>
  <c r="DS114" i="21" s="1"/>
  <c r="DP113" i="21"/>
  <c r="DP114" i="21" s="1"/>
  <c r="DM113" i="21"/>
  <c r="DM114" i="21" s="1"/>
  <c r="DM116" i="21"/>
  <c r="DM117" i="21" s="1"/>
  <c r="DJ93" i="21"/>
  <c r="AQ60" i="21"/>
  <c r="AQ59" i="21"/>
  <c r="AQ58" i="21"/>
  <c r="AQ57" i="21"/>
  <c r="DN59" i="21"/>
  <c r="DN58" i="21"/>
  <c r="DK58" i="21" s="1"/>
  <c r="DN57" i="21"/>
  <c r="DP60" i="21"/>
  <c r="DP19" i="21" s="1"/>
  <c r="DP59" i="21"/>
  <c r="DP15" i="21" s="1"/>
  <c r="DP58" i="21"/>
  <c r="DP57" i="21"/>
  <c r="DQ59" i="21"/>
  <c r="DQ15" i="21" s="1"/>
  <c r="DQ58" i="21"/>
  <c r="DQ57" i="21"/>
  <c r="DT59" i="21"/>
  <c r="DT15" i="21" s="1"/>
  <c r="DT58" i="21"/>
  <c r="DT57" i="21"/>
  <c r="DM60" i="21"/>
  <c r="DM19" i="21" s="1"/>
  <c r="DM59" i="21"/>
  <c r="DM15" i="21" s="1"/>
  <c r="DM58" i="21"/>
  <c r="DM57" i="21"/>
  <c r="DS60" i="21"/>
  <c r="DS19" i="21" s="1"/>
  <c r="DS59" i="21"/>
  <c r="DS15" i="21" s="1"/>
  <c r="DS58" i="21"/>
  <c r="DS57" i="21"/>
  <c r="DV60" i="21"/>
  <c r="DV19" i="21" s="1"/>
  <c r="DV59" i="21"/>
  <c r="DV15" i="21" s="1"/>
  <c r="DV58" i="21"/>
  <c r="DV57" i="21"/>
  <c r="EH60" i="21"/>
  <c r="EH19" i="21" s="1"/>
  <c r="EH59" i="21"/>
  <c r="EH58" i="21"/>
  <c r="EH57" i="21"/>
  <c r="EH53" i="21"/>
  <c r="EH52" i="21"/>
  <c r="EH51" i="21"/>
  <c r="EB53" i="21"/>
  <c r="EB52" i="21"/>
  <c r="DY53" i="21"/>
  <c r="DY52" i="21"/>
  <c r="DN15" i="21" l="1"/>
  <c r="DK59" i="21"/>
  <c r="DK57" i="21"/>
  <c r="EH55" i="21"/>
  <c r="EI110" i="21"/>
  <c r="EG110" i="21"/>
  <c r="DN61" i="21"/>
  <c r="DN14" i="21"/>
  <c r="DQ61" i="21"/>
  <c r="DQ14" i="21"/>
  <c r="EI132" i="21"/>
  <c r="DT61" i="21"/>
  <c r="DT14" i="21"/>
  <c r="EH14" i="21"/>
  <c r="EH111" i="21"/>
  <c r="EH110" i="21"/>
  <c r="DV61" i="21"/>
  <c r="DM111" i="21"/>
  <c r="DM110" i="21"/>
  <c r="DS111" i="21"/>
  <c r="DS110" i="21"/>
  <c r="DS61" i="21"/>
  <c r="DM61" i="21"/>
  <c r="DP61" i="21"/>
  <c r="DP111" i="21"/>
  <c r="DP110" i="21"/>
  <c r="DV111" i="21"/>
  <c r="DV110" i="21"/>
  <c r="EG111" i="21"/>
  <c r="EI111" i="21"/>
  <c r="EH61" i="21"/>
  <c r="EH15" i="21"/>
  <c r="DV53" i="21"/>
  <c r="DV52" i="21"/>
  <c r="DV51" i="21"/>
  <c r="DV10" i="21" s="1"/>
  <c r="DS53" i="21"/>
  <c r="DS52" i="21"/>
  <c r="DS51" i="21"/>
  <c r="DS10" i="21" s="1"/>
  <c r="DP53" i="21"/>
  <c r="DP52" i="21"/>
  <c r="DP51" i="21"/>
  <c r="DP10" i="21" s="1"/>
  <c r="DM53" i="21"/>
  <c r="DM52" i="21"/>
  <c r="DM51" i="21"/>
  <c r="DM10" i="21" s="1"/>
  <c r="AS53" i="21"/>
  <c r="AS52" i="21"/>
  <c r="AS51" i="21"/>
  <c r="I93" i="21"/>
  <c r="I65" i="21"/>
  <c r="I64" i="21"/>
  <c r="S59" i="21"/>
  <c r="I59" i="21" s="1"/>
  <c r="S58" i="21"/>
  <c r="I58" i="21" s="1"/>
  <c r="S57" i="21"/>
  <c r="I57" i="21" s="1"/>
  <c r="S53" i="21"/>
  <c r="I53" i="21" s="1"/>
  <c r="S52" i="21"/>
  <c r="I52" i="21" s="1"/>
  <c r="S51" i="21"/>
  <c r="I51" i="21" s="1"/>
  <c r="DN49" i="21" l="1"/>
  <c r="DN132" i="21"/>
  <c r="DT132" i="21"/>
  <c r="DT49" i="21"/>
  <c r="DQ132" i="21"/>
  <c r="DQ49" i="21"/>
  <c r="AQ53" i="21"/>
  <c r="DI11" i="21"/>
  <c r="AQ51" i="21"/>
  <c r="AQ52" i="21"/>
  <c r="EH49" i="21"/>
  <c r="EH132" i="21"/>
  <c r="DV55" i="21"/>
  <c r="DV49" i="21" s="1"/>
  <c r="DS55" i="21"/>
  <c r="DS49" i="21" s="1"/>
  <c r="DP55" i="21"/>
  <c r="DP49" i="21" s="1"/>
  <c r="DM55" i="21"/>
  <c r="DM49" i="21" s="1"/>
  <c r="W347" i="7"/>
  <c r="W331" i="7" s="1"/>
  <c r="W316" i="7"/>
  <c r="W305" i="7"/>
  <c r="W300" i="7"/>
  <c r="W256" i="7"/>
  <c r="W253" i="7"/>
  <c r="W250" i="7"/>
  <c r="W247" i="7"/>
  <c r="W244" i="7"/>
  <c r="W243" i="7"/>
  <c r="W242" i="7"/>
  <c r="W273" i="7" s="1"/>
  <c r="W241" i="7"/>
  <c r="W240" i="7"/>
  <c r="W265" i="7" s="1"/>
  <c r="W239" i="7"/>
  <c r="W238" i="7"/>
  <c r="W232" i="7"/>
  <c r="W231" i="7"/>
  <c r="W230" i="7"/>
  <c r="W229" i="7"/>
  <c r="W228" i="7"/>
  <c r="W7" i="7" s="1"/>
  <c r="W179" i="7"/>
  <c r="W218" i="7" s="1"/>
  <c r="W176" i="7"/>
  <c r="W214" i="7" s="1"/>
  <c r="W173" i="7"/>
  <c r="W210" i="7" s="1"/>
  <c r="W167" i="7"/>
  <c r="W202" i="7" s="1"/>
  <c r="W166" i="7"/>
  <c r="W165" i="7"/>
  <c r="W164" i="7"/>
  <c r="W163" i="7"/>
  <c r="W162" i="7"/>
  <c r="W161" i="7"/>
  <c r="W155" i="7"/>
  <c r="W154" i="7"/>
  <c r="W195" i="7" s="1"/>
  <c r="W153" i="7"/>
  <c r="W152" i="7"/>
  <c r="W187" i="7" s="1"/>
  <c r="W151" i="7"/>
  <c r="W126" i="7"/>
  <c r="W122" i="7"/>
  <c r="W118" i="7"/>
  <c r="W114" i="7"/>
  <c r="W107" i="7"/>
  <c r="W104" i="7"/>
  <c r="W101" i="7"/>
  <c r="W98" i="7"/>
  <c r="W95" i="7"/>
  <c r="W94" i="7"/>
  <c r="W93" i="7"/>
  <c r="W92" i="7"/>
  <c r="W91" i="7"/>
  <c r="W90" i="7"/>
  <c r="W89" i="7"/>
  <c r="W83" i="7"/>
  <c r="W82" i="7"/>
  <c r="W81" i="7"/>
  <c r="W80" i="7"/>
  <c r="W79" i="7"/>
  <c r="W54" i="7"/>
  <c r="W50" i="7"/>
  <c r="W46" i="7"/>
  <c r="W42" i="7"/>
  <c r="W16" i="7"/>
  <c r="W15" i="7"/>
  <c r="W14" i="7"/>
  <c r="W13" i="7"/>
  <c r="W12" i="7"/>
  <c r="S305" i="7"/>
  <c r="S12" i="7" s="1"/>
  <c r="R305" i="7"/>
  <c r="R12" i="7" s="1"/>
  <c r="Q305" i="7"/>
  <c r="Q12" i="7" s="1"/>
  <c r="P305" i="7"/>
  <c r="P12" i="7" s="1"/>
  <c r="CU136" i="5"/>
  <c r="CU135" i="5"/>
  <c r="CX136" i="5"/>
  <c r="CX135" i="5"/>
  <c r="DA136" i="5"/>
  <c r="DA135" i="5"/>
  <c r="DA122" i="5"/>
  <c r="CX122" i="5"/>
  <c r="CU122" i="5"/>
  <c r="EX375" i="21"/>
  <c r="EN375" i="21" s="1"/>
  <c r="EN374" i="21"/>
  <c r="FB376" i="21"/>
  <c r="FA376" i="21"/>
  <c r="EZ376" i="21"/>
  <c r="EY376" i="21"/>
  <c r="FB379" i="21"/>
  <c r="FA379" i="21"/>
  <c r="EZ379" i="21"/>
  <c r="EY379" i="21"/>
  <c r="EX364" i="21"/>
  <c r="EN364" i="21" s="1"/>
  <c r="EX365" i="21"/>
  <c r="EN365" i="21" s="1"/>
  <c r="CX134" i="5" l="1"/>
  <c r="CX129" i="5" s="1"/>
  <c r="DA134" i="5"/>
  <c r="CU134" i="5"/>
  <c r="CU129" i="5" s="1"/>
  <c r="J136" i="5"/>
  <c r="J135" i="5"/>
  <c r="W23" i="7"/>
  <c r="W24" i="7" s="1"/>
  <c r="W109" i="7"/>
  <c r="W103" i="7"/>
  <c r="W204" i="7"/>
  <c r="W38" i="7"/>
  <c r="DV132" i="21"/>
  <c r="DS132" i="21"/>
  <c r="DP132" i="21"/>
  <c r="DM132" i="21"/>
  <c r="W219" i="7"/>
  <c r="W211" i="7"/>
  <c r="W203" i="7"/>
  <c r="W220" i="7"/>
  <c r="W216" i="7"/>
  <c r="W212" i="7"/>
  <c r="W208" i="7"/>
  <c r="W39" i="7"/>
  <c r="W123" i="7"/>
  <c r="W124" i="7"/>
  <c r="W130" i="7"/>
  <c r="W132" i="7" s="1"/>
  <c r="W97" i="7"/>
  <c r="W99" i="7"/>
  <c r="W121" i="7"/>
  <c r="W138" i="7"/>
  <c r="W139" i="7" s="1"/>
  <c r="W105" i="7"/>
  <c r="W129" i="7"/>
  <c r="W146" i="7"/>
  <c r="W147" i="7" s="1"/>
  <c r="W113" i="7"/>
  <c r="W115" i="7"/>
  <c r="W119" i="7"/>
  <c r="W127" i="7"/>
  <c r="W120" i="7"/>
  <c r="W128" i="7"/>
  <c r="W96" i="7"/>
  <c r="W117" i="7"/>
  <c r="W134" i="7"/>
  <c r="W100" i="7"/>
  <c r="W102" i="7"/>
  <c r="W125" i="7"/>
  <c r="W142" i="7"/>
  <c r="W106" i="7"/>
  <c r="W108" i="7"/>
  <c r="W116" i="7"/>
  <c r="W168" i="7"/>
  <c r="W172" i="7"/>
  <c r="W174" i="7"/>
  <c r="W178" i="7"/>
  <c r="W180" i="7"/>
  <c r="W183" i="7"/>
  <c r="W185" i="7"/>
  <c r="W188" i="7"/>
  <c r="W191" i="7"/>
  <c r="W193" i="7"/>
  <c r="W196" i="7"/>
  <c r="W199" i="7"/>
  <c r="W201" i="7"/>
  <c r="W205" i="7"/>
  <c r="W207" i="7"/>
  <c r="W209" i="7"/>
  <c r="W213" i="7"/>
  <c r="W215" i="7"/>
  <c r="W217" i="7"/>
  <c r="W221" i="7"/>
  <c r="W246" i="7"/>
  <c r="W248" i="7"/>
  <c r="W252" i="7"/>
  <c r="W254" i="7"/>
  <c r="W258" i="7"/>
  <c r="W261" i="7"/>
  <c r="W264" i="7"/>
  <c r="W266" i="7"/>
  <c r="W269" i="7"/>
  <c r="W272" i="7"/>
  <c r="W274" i="7"/>
  <c r="W277" i="7"/>
  <c r="W279" i="7"/>
  <c r="W281" i="7" s="1"/>
  <c r="W283" i="7"/>
  <c r="W284" i="7" s="1"/>
  <c r="W287" i="7"/>
  <c r="W290" i="7" s="1"/>
  <c r="W291" i="7"/>
  <c r="W294" i="7" s="1"/>
  <c r="W295" i="7"/>
  <c r="W296" i="7" s="1"/>
  <c r="W332" i="7"/>
  <c r="W334" i="7"/>
  <c r="W351" i="7"/>
  <c r="W354" i="7" s="1"/>
  <c r="W169" i="7"/>
  <c r="W171" i="7"/>
  <c r="W175" i="7"/>
  <c r="W177" i="7"/>
  <c r="W181" i="7"/>
  <c r="W184" i="7"/>
  <c r="W189" i="7"/>
  <c r="W192" i="7"/>
  <c r="W197" i="7"/>
  <c r="W200" i="7"/>
  <c r="W245" i="7"/>
  <c r="W249" i="7"/>
  <c r="W251" i="7"/>
  <c r="W255" i="7"/>
  <c r="W257" i="7"/>
  <c r="W260" i="7"/>
  <c r="W262" i="7"/>
  <c r="W268" i="7"/>
  <c r="W270" i="7"/>
  <c r="W276" i="7"/>
  <c r="W278" i="7"/>
  <c r="W317" i="7"/>
  <c r="EX376" i="21"/>
  <c r="J134" i="5" l="1"/>
  <c r="J129" i="5" s="1"/>
  <c r="DA129" i="5"/>
  <c r="DA19" i="5"/>
  <c r="W41" i="7"/>
  <c r="W112" i="7"/>
  <c r="W148" i="7"/>
  <c r="W131" i="7"/>
  <c r="W140" i="7"/>
  <c r="W111" i="7"/>
  <c r="W293" i="7"/>
  <c r="W285" i="7"/>
  <c r="W352" i="7"/>
  <c r="W286" i="7"/>
  <c r="W289" i="7"/>
  <c r="W288" i="7"/>
  <c r="W145" i="7"/>
  <c r="W298" i="7"/>
  <c r="W282" i="7"/>
  <c r="W292" i="7"/>
  <c r="W149" i="7"/>
  <c r="W141" i="7"/>
  <c r="W133" i="7"/>
  <c r="W144" i="7"/>
  <c r="W143" i="7"/>
  <c r="W297" i="7"/>
  <c r="W280" i="7"/>
  <c r="W137" i="7"/>
  <c r="W58" i="7"/>
  <c r="W136" i="7"/>
  <c r="W135" i="7"/>
  <c r="W61" i="7" l="1"/>
  <c r="W59" i="7"/>
  <c r="EI396" i="21" l="1"/>
  <c r="EI387" i="21" s="1"/>
  <c r="EG396" i="21"/>
  <c r="EH395" i="21"/>
  <c r="EH394" i="21"/>
  <c r="EH393" i="21"/>
  <c r="EH392" i="21"/>
  <c r="EH391" i="21"/>
  <c r="EH390" i="21"/>
  <c r="EH389" i="21"/>
  <c r="EG387" i="21"/>
  <c r="EI386" i="21"/>
  <c r="EG386" i="21"/>
  <c r="EI385" i="21"/>
  <c r="EH385" i="21"/>
  <c r="EG385" i="21"/>
  <c r="EI382" i="21"/>
  <c r="EH382" i="21"/>
  <c r="EG382" i="21"/>
  <c r="EI379" i="21"/>
  <c r="EH379" i="21"/>
  <c r="EG379" i="21"/>
  <c r="EI376" i="21"/>
  <c r="EG376" i="21"/>
  <c r="EH375" i="21"/>
  <c r="EH374" i="21"/>
  <c r="EH373" i="21"/>
  <c r="EH372" i="21"/>
  <c r="EI370" i="21"/>
  <c r="EG370" i="21"/>
  <c r="EH369" i="21"/>
  <c r="EH370" i="21" s="1"/>
  <c r="EI367" i="21"/>
  <c r="EG367" i="21"/>
  <c r="EH366" i="21"/>
  <c r="EH365" i="21"/>
  <c r="EH364" i="21"/>
  <c r="EI361" i="21"/>
  <c r="EI30" i="21" s="1"/>
  <c r="EH361" i="21"/>
  <c r="EH30" i="21" s="1"/>
  <c r="EG361" i="21"/>
  <c r="EG30" i="21" s="1"/>
  <c r="EI357" i="21"/>
  <c r="EI29" i="21" s="1"/>
  <c r="EH357" i="21"/>
  <c r="EH29" i="21" s="1"/>
  <c r="EG357" i="21"/>
  <c r="EG29" i="21" s="1"/>
  <c r="EI354" i="21"/>
  <c r="EH354" i="21"/>
  <c r="EG354" i="21"/>
  <c r="EI351" i="21"/>
  <c r="EG351" i="21"/>
  <c r="EH350" i="21"/>
  <c r="EH349" i="21"/>
  <c r="EH348" i="21"/>
  <c r="EH347" i="21"/>
  <c r="EI345" i="21"/>
  <c r="EI26" i="21" s="1"/>
  <c r="EG345" i="21"/>
  <c r="EG26" i="21" s="1"/>
  <c r="EH344" i="21"/>
  <c r="EH343" i="21"/>
  <c r="EG341" i="21"/>
  <c r="EG25" i="21" s="1"/>
  <c r="EH339" i="21"/>
  <c r="EH341" i="21" s="1"/>
  <c r="EH25" i="21" s="1"/>
  <c r="EH320" i="21"/>
  <c r="EH12" i="21" s="1"/>
  <c r="EI322" i="21"/>
  <c r="EI317" i="21" s="1"/>
  <c r="EG322" i="21"/>
  <c r="EG317" i="21" s="1"/>
  <c r="DT345" i="21"/>
  <c r="DR345" i="21"/>
  <c r="DW345" i="21"/>
  <c r="DU345" i="21"/>
  <c r="DQ345" i="21"/>
  <c r="DP345" i="21"/>
  <c r="DO345" i="21"/>
  <c r="DW367" i="21"/>
  <c r="DW32" i="21" s="1"/>
  <c r="DU367" i="21"/>
  <c r="DU32" i="21" s="1"/>
  <c r="DT367" i="21"/>
  <c r="DT32" i="21" s="1"/>
  <c r="DR367" i="21"/>
  <c r="DR32" i="21" s="1"/>
  <c r="DQ367" i="21"/>
  <c r="DQ32" i="21" s="1"/>
  <c r="DO367" i="21"/>
  <c r="DO32" i="21" s="1"/>
  <c r="DN367" i="21"/>
  <c r="DN32" i="21" s="1"/>
  <c r="DL367" i="21"/>
  <c r="DL32" i="21" s="1"/>
  <c r="DW370" i="21"/>
  <c r="DW33" i="21" s="1"/>
  <c r="DV370" i="21"/>
  <c r="DU370" i="21"/>
  <c r="DU33" i="21" s="1"/>
  <c r="DT370" i="21"/>
  <c r="DT33" i="21" s="1"/>
  <c r="DS370" i="21"/>
  <c r="DR370" i="21"/>
  <c r="DR33" i="21" s="1"/>
  <c r="DQ370" i="21"/>
  <c r="DQ33" i="21" s="1"/>
  <c r="DP370" i="21"/>
  <c r="DO370" i="21"/>
  <c r="DO33" i="21" s="1"/>
  <c r="DL370" i="21"/>
  <c r="DL33" i="21" s="1"/>
  <c r="DW379" i="21"/>
  <c r="DW35" i="21" s="1"/>
  <c r="DV379" i="21"/>
  <c r="DU379" i="21"/>
  <c r="DU35" i="21" s="1"/>
  <c r="DT379" i="21"/>
  <c r="DT35" i="21" s="1"/>
  <c r="DS379" i="21"/>
  <c r="DR379" i="21"/>
  <c r="DR35" i="21" s="1"/>
  <c r="DQ379" i="21"/>
  <c r="DQ35" i="21" s="1"/>
  <c r="DP379" i="21"/>
  <c r="DO379" i="21"/>
  <c r="DO35" i="21" s="1"/>
  <c r="DN379" i="21"/>
  <c r="DN35" i="21" s="1"/>
  <c r="DM379" i="21"/>
  <c r="DL379" i="21"/>
  <c r="DL35" i="21" s="1"/>
  <c r="DW382" i="21"/>
  <c r="DV382" i="21"/>
  <c r="DU382" i="21"/>
  <c r="DT382" i="21"/>
  <c r="DS382" i="21"/>
  <c r="DR382" i="21"/>
  <c r="DQ382" i="21"/>
  <c r="DP382" i="21"/>
  <c r="DO382" i="21"/>
  <c r="DN382" i="21"/>
  <c r="DM382" i="21"/>
  <c r="DL382" i="21"/>
  <c r="DW385" i="21"/>
  <c r="DW37" i="21" s="1"/>
  <c r="DV385" i="21"/>
  <c r="DU385" i="21"/>
  <c r="DU37" i="21" s="1"/>
  <c r="DT385" i="21"/>
  <c r="DT37" i="21" s="1"/>
  <c r="DS385" i="21"/>
  <c r="DR385" i="21"/>
  <c r="DR37" i="21" s="1"/>
  <c r="DQ385" i="21"/>
  <c r="DQ37" i="21" s="1"/>
  <c r="DP385" i="21"/>
  <c r="DO385" i="21"/>
  <c r="DO37" i="21" s="1"/>
  <c r="DN385" i="21"/>
  <c r="DN37" i="21" s="1"/>
  <c r="DM385" i="21"/>
  <c r="DL385" i="21"/>
  <c r="DL37" i="21" s="1"/>
  <c r="DT348" i="21"/>
  <c r="DK348" i="21" s="1"/>
  <c r="DS348" i="21"/>
  <c r="DV344" i="21"/>
  <c r="DV345" i="21" s="1"/>
  <c r="DS344" i="21"/>
  <c r="DS345" i="21" s="1"/>
  <c r="DV339" i="21"/>
  <c r="DV341" i="21" s="1"/>
  <c r="DT339" i="21"/>
  <c r="DS339" i="21"/>
  <c r="DS341" i="21" s="1"/>
  <c r="DI396" i="21"/>
  <c r="DW396" i="21"/>
  <c r="DW40" i="21" s="1"/>
  <c r="DU396" i="21"/>
  <c r="DU40" i="21" s="1"/>
  <c r="DT396" i="21"/>
  <c r="DT40" i="21" s="1"/>
  <c r="DR396" i="21"/>
  <c r="DR40" i="21" s="1"/>
  <c r="DQ396" i="21"/>
  <c r="DQ40" i="21" s="1"/>
  <c r="DO396" i="21"/>
  <c r="DO40" i="21" s="1"/>
  <c r="DN396" i="21"/>
  <c r="DN40" i="21" s="1"/>
  <c r="DL396" i="21"/>
  <c r="DL40" i="21" s="1"/>
  <c r="DV395" i="21"/>
  <c r="DS395" i="21"/>
  <c r="DP395" i="21"/>
  <c r="DM395" i="21"/>
  <c r="DV394" i="21"/>
  <c r="DS394" i="21"/>
  <c r="DP394" i="21"/>
  <c r="DM394" i="21"/>
  <c r="DV393" i="21"/>
  <c r="DS393" i="21"/>
  <c r="DP393" i="21"/>
  <c r="DM393" i="21"/>
  <c r="DV392" i="21"/>
  <c r="DS392" i="21"/>
  <c r="DP392" i="21"/>
  <c r="DM392" i="21"/>
  <c r="DV391" i="21"/>
  <c r="DS391" i="21"/>
  <c r="DP391" i="21"/>
  <c r="DM391" i="21"/>
  <c r="DV390" i="21"/>
  <c r="DS390" i="21"/>
  <c r="DP390" i="21"/>
  <c r="DM390" i="21"/>
  <c r="DV389" i="21"/>
  <c r="DS389" i="21"/>
  <c r="DP389" i="21"/>
  <c r="DP396" i="21" s="1"/>
  <c r="DP386" i="21" s="1"/>
  <c r="DM389" i="21"/>
  <c r="DM396" i="21" s="1"/>
  <c r="DM386" i="21" s="1"/>
  <c r="DK376" i="21"/>
  <c r="DI376" i="21"/>
  <c r="DJ375" i="21"/>
  <c r="DJ374" i="21"/>
  <c r="DN376" i="21"/>
  <c r="DM376" i="21"/>
  <c r="DL376" i="21"/>
  <c r="DL34" i="21" s="1"/>
  <c r="DQ376" i="21"/>
  <c r="DP376" i="21"/>
  <c r="DO376" i="21"/>
  <c r="DO34" i="21" s="1"/>
  <c r="DW376" i="21"/>
  <c r="DV376" i="21"/>
  <c r="DU376" i="21"/>
  <c r="DU34" i="21" s="1"/>
  <c r="DT376" i="21"/>
  <c r="DR376" i="21"/>
  <c r="DR34" i="21" s="1"/>
  <c r="DS375" i="21"/>
  <c r="DS374" i="21"/>
  <c r="DM370" i="21"/>
  <c r="DV366" i="21"/>
  <c r="DS366" i="21"/>
  <c r="DS367" i="21" s="1"/>
  <c r="DP366" i="21"/>
  <c r="DP367" i="21" s="1"/>
  <c r="DM366" i="21"/>
  <c r="DM367" i="21" s="1"/>
  <c r="DV365" i="21"/>
  <c r="DV367" i="21" s="1"/>
  <c r="DW361" i="21"/>
  <c r="DW30" i="21" s="1"/>
  <c r="DV361" i="21"/>
  <c r="DU361" i="21"/>
  <c r="DU30" i="21" s="1"/>
  <c r="DT361" i="21"/>
  <c r="DT30" i="21" s="1"/>
  <c r="DS361" i="21"/>
  <c r="DR361" i="21"/>
  <c r="DR30" i="21" s="1"/>
  <c r="DQ361" i="21"/>
  <c r="DQ30" i="21" s="1"/>
  <c r="DP361" i="21"/>
  <c r="DO361" i="21"/>
  <c r="DO30" i="21" s="1"/>
  <c r="DN361" i="21"/>
  <c r="DN30" i="21" s="1"/>
  <c r="DM361" i="21"/>
  <c r="DL361" i="21"/>
  <c r="DL30" i="21" s="1"/>
  <c r="DW351" i="21"/>
  <c r="DW27" i="21" s="1"/>
  <c r="DU351" i="21"/>
  <c r="DU27" i="21" s="1"/>
  <c r="DR351" i="21"/>
  <c r="DR27" i="21" s="1"/>
  <c r="DO351" i="21"/>
  <c r="DO27" i="21" s="1"/>
  <c r="DL351" i="21"/>
  <c r="DL27" i="21" s="1"/>
  <c r="DV350" i="21"/>
  <c r="DT350" i="21"/>
  <c r="DS350" i="21"/>
  <c r="DP350" i="21"/>
  <c r="DM350" i="21"/>
  <c r="DV349" i="21"/>
  <c r="DS349" i="21"/>
  <c r="DQ349" i="21"/>
  <c r="DP349" i="21"/>
  <c r="DM349" i="21"/>
  <c r="DN349" i="21"/>
  <c r="DK345" i="21"/>
  <c r="DT351" i="21" l="1"/>
  <c r="DT27" i="21" s="1"/>
  <c r="DK350" i="21"/>
  <c r="DT341" i="21"/>
  <c r="DK339" i="21"/>
  <c r="DK341" i="21" s="1"/>
  <c r="DN351" i="21"/>
  <c r="DK349" i="21"/>
  <c r="DS396" i="21"/>
  <c r="DS386" i="21" s="1"/>
  <c r="DS376" i="21"/>
  <c r="DS362" i="21" s="1"/>
  <c r="DN370" i="21"/>
  <c r="DN33" i="21" s="1"/>
  <c r="DK369" i="21"/>
  <c r="EI362" i="21"/>
  <c r="DV396" i="21"/>
  <c r="DV386" i="21" s="1"/>
  <c r="DM351" i="21"/>
  <c r="DM337" i="21" s="1"/>
  <c r="DV351" i="21"/>
  <c r="DW362" i="21"/>
  <c r="DW31" i="21" s="1"/>
  <c r="DK396" i="21"/>
  <c r="DP351" i="21"/>
  <c r="EH345" i="21"/>
  <c r="EH26" i="21" s="1"/>
  <c r="EH351" i="21"/>
  <c r="EH367" i="21"/>
  <c r="DS351" i="21"/>
  <c r="DS337" i="21" s="1"/>
  <c r="DN337" i="21"/>
  <c r="DN27" i="21"/>
  <c r="DN386" i="21"/>
  <c r="DN38" i="21" s="1"/>
  <c r="DO386" i="21"/>
  <c r="DO38" i="21" s="1"/>
  <c r="DP387" i="21"/>
  <c r="DT386" i="21"/>
  <c r="DT38" i="21" s="1"/>
  <c r="DU386" i="21"/>
  <c r="DU38" i="21" s="1"/>
  <c r="DL387" i="21"/>
  <c r="DL39" i="21" s="1"/>
  <c r="DQ387" i="21"/>
  <c r="DQ39" i="21" s="1"/>
  <c r="DR387" i="21"/>
  <c r="DR39" i="21" s="1"/>
  <c r="DW387" i="21"/>
  <c r="DW39" i="21" s="1"/>
  <c r="EH322" i="21"/>
  <c r="EH317" i="21" s="1"/>
  <c r="DQ351" i="21"/>
  <c r="DQ27" i="21" s="1"/>
  <c r="DL386" i="21"/>
  <c r="DL38" i="21" s="1"/>
  <c r="DM387" i="21"/>
  <c r="DQ386" i="21"/>
  <c r="DQ38" i="21" s="1"/>
  <c r="DR386" i="21"/>
  <c r="DR38" i="21" s="1"/>
  <c r="DS387" i="21"/>
  <c r="DW386" i="21"/>
  <c r="DW38" i="21" s="1"/>
  <c r="DT337" i="21"/>
  <c r="DN387" i="21"/>
  <c r="DN39" i="21" s="1"/>
  <c r="DO387" i="21"/>
  <c r="DO39" i="21" s="1"/>
  <c r="DT387" i="21"/>
  <c r="DT39" i="21" s="1"/>
  <c r="DU387" i="21"/>
  <c r="DU39" i="21" s="1"/>
  <c r="DP337" i="21"/>
  <c r="DW337" i="21"/>
  <c r="EH396" i="21"/>
  <c r="EH387" i="21" s="1"/>
  <c r="EH376" i="21"/>
  <c r="DT336" i="21"/>
  <c r="DT413" i="21"/>
  <c r="DT34" i="21"/>
  <c r="DQ34" i="21"/>
  <c r="DM336" i="21"/>
  <c r="DM413" i="21"/>
  <c r="DQ362" i="21"/>
  <c r="DQ31" i="21" s="1"/>
  <c r="DT362" i="21"/>
  <c r="DT31" i="21" s="1"/>
  <c r="DW336" i="21"/>
  <c r="DW413" i="21"/>
  <c r="DW34" i="21"/>
  <c r="DP336" i="21"/>
  <c r="DP413" i="21"/>
  <c r="DN34" i="21"/>
  <c r="DM362" i="21"/>
  <c r="DP362" i="21"/>
  <c r="DV362" i="21"/>
  <c r="EH386" i="21" l="1"/>
  <c r="DN336" i="21"/>
  <c r="DN362" i="21"/>
  <c r="DN31" i="21" s="1"/>
  <c r="DN413" i="21"/>
  <c r="DV387" i="21"/>
  <c r="DV413" i="21"/>
  <c r="DV336" i="21"/>
  <c r="EH336" i="21"/>
  <c r="DS413" i="21"/>
  <c r="DV337" i="21"/>
  <c r="EH337" i="21"/>
  <c r="EH362" i="21"/>
  <c r="DS336" i="21"/>
  <c r="EH413" i="21"/>
  <c r="DQ413" i="21"/>
  <c r="DQ336" i="21"/>
  <c r="DQ337" i="21"/>
  <c r="DL82" i="5"/>
  <c r="DL9" i="5" s="1"/>
  <c r="DB18" i="5"/>
  <c r="CZ18" i="5"/>
  <c r="CD111" i="5"/>
  <c r="CB111" i="5"/>
  <c r="CO111" i="5"/>
  <c r="CG18" i="5"/>
  <c r="CJ18" i="5"/>
  <c r="CH18" i="5"/>
  <c r="CP18" i="5"/>
  <c r="CR111" i="5"/>
  <c r="CR110" i="5" s="1"/>
  <c r="CS18" i="5"/>
  <c r="CU111" i="5"/>
  <c r="CU110" i="5" s="1"/>
  <c r="CV18" i="5"/>
  <c r="CY18" i="5"/>
  <c r="CW18" i="5"/>
  <c r="CX111" i="5"/>
  <c r="CX110" i="5" s="1"/>
  <c r="CS82" i="5"/>
  <c r="S298" i="7"/>
  <c r="R298" i="7"/>
  <c r="Q298" i="7"/>
  <c r="P298" i="7"/>
  <c r="S297" i="7"/>
  <c r="R297" i="7"/>
  <c r="Q297" i="7"/>
  <c r="P297" i="7"/>
  <c r="S296" i="7"/>
  <c r="R296" i="7"/>
  <c r="Q296" i="7"/>
  <c r="P296" i="7"/>
  <c r="S294" i="7"/>
  <c r="R294" i="7"/>
  <c r="Q294" i="7"/>
  <c r="P294" i="7"/>
  <c r="S293" i="7"/>
  <c r="R293" i="7"/>
  <c r="Q293" i="7"/>
  <c r="P293" i="7"/>
  <c r="S292" i="7"/>
  <c r="R292" i="7"/>
  <c r="Q292" i="7"/>
  <c r="P292" i="7"/>
  <c r="S290" i="7"/>
  <c r="R290" i="7"/>
  <c r="Q290" i="7"/>
  <c r="P290" i="7"/>
  <c r="S289" i="7"/>
  <c r="R289" i="7"/>
  <c r="Q289" i="7"/>
  <c r="P289" i="7"/>
  <c r="S288" i="7"/>
  <c r="R288" i="7"/>
  <c r="Q288" i="7"/>
  <c r="P288" i="7"/>
  <c r="S286" i="7"/>
  <c r="R286" i="7"/>
  <c r="Q286" i="7"/>
  <c r="P286" i="7"/>
  <c r="S285" i="7"/>
  <c r="R285" i="7"/>
  <c r="Q285" i="7"/>
  <c r="P285" i="7"/>
  <c r="S284" i="7"/>
  <c r="R284" i="7"/>
  <c r="Q284" i="7"/>
  <c r="P284" i="7"/>
  <c r="S282" i="7"/>
  <c r="R282" i="7"/>
  <c r="Q282" i="7"/>
  <c r="P282" i="7"/>
  <c r="S281" i="7"/>
  <c r="R281" i="7"/>
  <c r="Q281" i="7"/>
  <c r="P281" i="7"/>
  <c r="S280" i="7"/>
  <c r="R280" i="7"/>
  <c r="Q280" i="7"/>
  <c r="P280" i="7"/>
  <c r="S278" i="7"/>
  <c r="R278" i="7"/>
  <c r="Q278" i="7"/>
  <c r="P278" i="7"/>
  <c r="S277" i="7"/>
  <c r="R277" i="7"/>
  <c r="Q277" i="7"/>
  <c r="P277" i="7"/>
  <c r="S276" i="7"/>
  <c r="R276" i="7"/>
  <c r="Q276" i="7"/>
  <c r="S274" i="7"/>
  <c r="R274" i="7"/>
  <c r="Q274" i="7"/>
  <c r="P274" i="7"/>
  <c r="S273" i="7"/>
  <c r="R273" i="7"/>
  <c r="Q273" i="7"/>
  <c r="P273" i="7"/>
  <c r="S272" i="7"/>
  <c r="R272" i="7"/>
  <c r="Q272" i="7"/>
  <c r="P272" i="7"/>
  <c r="S270" i="7"/>
  <c r="R270" i="7"/>
  <c r="Q270" i="7"/>
  <c r="P270" i="7"/>
  <c r="S269" i="7"/>
  <c r="R269" i="7"/>
  <c r="Q269" i="7"/>
  <c r="P269" i="7"/>
  <c r="S268" i="7"/>
  <c r="R268" i="7"/>
  <c r="Q268" i="7"/>
  <c r="P268" i="7"/>
  <c r="S266" i="7"/>
  <c r="R266" i="7"/>
  <c r="Q266" i="7"/>
  <c r="P266" i="7"/>
  <c r="S265" i="7"/>
  <c r="R265" i="7"/>
  <c r="Q265" i="7"/>
  <c r="P265" i="7"/>
  <c r="S264" i="7"/>
  <c r="R264" i="7"/>
  <c r="Q264" i="7"/>
  <c r="P264" i="7"/>
  <c r="S262" i="7"/>
  <c r="R262" i="7"/>
  <c r="Q262" i="7"/>
  <c r="P262" i="7"/>
  <c r="S261" i="7"/>
  <c r="R261" i="7"/>
  <c r="Q261" i="7"/>
  <c r="P261" i="7"/>
  <c r="S260" i="7"/>
  <c r="R260" i="7"/>
  <c r="Q260" i="7"/>
  <c r="P260" i="7"/>
  <c r="S258" i="7"/>
  <c r="R258" i="7"/>
  <c r="Q258" i="7"/>
  <c r="P258" i="7"/>
  <c r="S257" i="7"/>
  <c r="R257" i="7"/>
  <c r="Q257" i="7"/>
  <c r="P257" i="7"/>
  <c r="S255" i="7"/>
  <c r="R255" i="7"/>
  <c r="Q255" i="7"/>
  <c r="P255" i="7"/>
  <c r="S254" i="7"/>
  <c r="R254" i="7"/>
  <c r="Q254" i="7"/>
  <c r="P254" i="7"/>
  <c r="S252" i="7"/>
  <c r="R252" i="7"/>
  <c r="Q252" i="7"/>
  <c r="P252" i="7"/>
  <c r="S251" i="7"/>
  <c r="R251" i="7"/>
  <c r="Q251" i="7"/>
  <c r="P251" i="7"/>
  <c r="S249" i="7"/>
  <c r="R249" i="7"/>
  <c r="Q249" i="7"/>
  <c r="P249" i="7"/>
  <c r="S248" i="7"/>
  <c r="R248" i="7"/>
  <c r="Q248" i="7"/>
  <c r="P248" i="7"/>
  <c r="S246" i="7"/>
  <c r="R246" i="7"/>
  <c r="Q246" i="7"/>
  <c r="P246" i="7"/>
  <c r="S245" i="7"/>
  <c r="R245" i="7"/>
  <c r="Q245" i="7"/>
  <c r="P245" i="7"/>
  <c r="FF947" i="21"/>
  <c r="FF943" i="21"/>
  <c r="FF939" i="21"/>
  <c r="FF934" i="21"/>
  <c r="FF930" i="21"/>
  <c r="FF926" i="21"/>
  <c r="FF920" i="21"/>
  <c r="FF915" i="21"/>
  <c r="FF910" i="21"/>
  <c r="FF905" i="21"/>
  <c r="FF900" i="21"/>
  <c r="FF895" i="21"/>
  <c r="FF889" i="21"/>
  <c r="FF884" i="21"/>
  <c r="FF879" i="21"/>
  <c r="FF874" i="21"/>
  <c r="FF869" i="21"/>
  <c r="FF864" i="21"/>
  <c r="FF859" i="21"/>
  <c r="FF854" i="21"/>
  <c r="FF849" i="21"/>
  <c r="FF843" i="21"/>
  <c r="FF831" i="21"/>
  <c r="FF827" i="21"/>
  <c r="FF823" i="21"/>
  <c r="FF819" i="21"/>
  <c r="FF815" i="21"/>
  <c r="FF810" i="21"/>
  <c r="FF801" i="21"/>
  <c r="FF796" i="21"/>
  <c r="FF791" i="21"/>
  <c r="FF786" i="21"/>
  <c r="FF781" i="21"/>
  <c r="FF776" i="21"/>
  <c r="FF771" i="21"/>
  <c r="FF764" i="21"/>
  <c r="FF759" i="21"/>
  <c r="FF754" i="21"/>
  <c r="FF749" i="21"/>
  <c r="FF741" i="21"/>
  <c r="FF730" i="21"/>
  <c r="FF725" i="21"/>
  <c r="FF717" i="21"/>
  <c r="FF712" i="21"/>
  <c r="FF696" i="21"/>
  <c r="FF692" i="21"/>
  <c r="FF688" i="21"/>
  <c r="FF682" i="21"/>
  <c r="FF678" i="21"/>
  <c r="FF674" i="21"/>
  <c r="FF666" i="21"/>
  <c r="FF661" i="21"/>
  <c r="FF656" i="21"/>
  <c r="FF651" i="21"/>
  <c r="FF646" i="21"/>
  <c r="FF641" i="21"/>
  <c r="FF635" i="21"/>
  <c r="FF630" i="21"/>
  <c r="FF625" i="21"/>
  <c r="FF620" i="21"/>
  <c r="FF615" i="21"/>
  <c r="FF610" i="21"/>
  <c r="FF602" i="21"/>
  <c r="FF599" i="21"/>
  <c r="FF593" i="21"/>
  <c r="FF589" i="21"/>
  <c r="FF412" i="21"/>
  <c r="FF409" i="21"/>
  <c r="FF406" i="21"/>
  <c r="FF402" i="21"/>
  <c r="FF399" i="21"/>
  <c r="FF396" i="21"/>
  <c r="FF385" i="21"/>
  <c r="FF382" i="21"/>
  <c r="FF379" i="21"/>
  <c r="FF376" i="21"/>
  <c r="FF370" i="21"/>
  <c r="FF367" i="21"/>
  <c r="FF361" i="21"/>
  <c r="FF357" i="21"/>
  <c r="FF354" i="21"/>
  <c r="FF351" i="21"/>
  <c r="FF345" i="21"/>
  <c r="FF341" i="21"/>
  <c r="FF335" i="21"/>
  <c r="FF332" i="21"/>
  <c r="FF328" i="21"/>
  <c r="FF322" i="21"/>
  <c r="FF314" i="21"/>
  <c r="FF311" i="21"/>
  <c r="FF308" i="21"/>
  <c r="FF304" i="21"/>
  <c r="FF301" i="21"/>
  <c r="FF298" i="21"/>
  <c r="FF293" i="21"/>
  <c r="FF290" i="21"/>
  <c r="FF287" i="21"/>
  <c r="FF284" i="21"/>
  <c r="FF281" i="21"/>
  <c r="FF278" i="21"/>
  <c r="FF272" i="21"/>
  <c r="FF269" i="21"/>
  <c r="FF266" i="21"/>
  <c r="FF263" i="21"/>
  <c r="FF260" i="21"/>
  <c r="FF256" i="21"/>
  <c r="FF248" i="21"/>
  <c r="FF245" i="21"/>
  <c r="FF241" i="21"/>
  <c r="FF238" i="21"/>
  <c r="FF230" i="21"/>
  <c r="FF227" i="21"/>
  <c r="FF224" i="21"/>
  <c r="FF220" i="21"/>
  <c r="FF217" i="21"/>
  <c r="FF212" i="21"/>
  <c r="FF205" i="21"/>
  <c r="FF202" i="21"/>
  <c r="FF199" i="21"/>
  <c r="FF196" i="21"/>
  <c r="FF193" i="21"/>
  <c r="FF189" i="21"/>
  <c r="FF184" i="21"/>
  <c r="FF180" i="21"/>
  <c r="FF177" i="21"/>
  <c r="FF174" i="21"/>
  <c r="FF171" i="21"/>
  <c r="FF166" i="21"/>
  <c r="FF156" i="21"/>
  <c r="FF153" i="21"/>
  <c r="FF148" i="21"/>
  <c r="FF143" i="21"/>
  <c r="FF131" i="21"/>
  <c r="FF128" i="21"/>
  <c r="FF124" i="21"/>
  <c r="FF120" i="21"/>
  <c r="FF117" i="21"/>
  <c r="FF114" i="21"/>
  <c r="FF109" i="21"/>
  <c r="FF106" i="21"/>
  <c r="FF103" i="21"/>
  <c r="FF100" i="21"/>
  <c r="FF97" i="21"/>
  <c r="FF94" i="21"/>
  <c r="FF89" i="21"/>
  <c r="FF86" i="21"/>
  <c r="FF83" i="21"/>
  <c r="FF80" i="21"/>
  <c r="FF77" i="21"/>
  <c r="FF74" i="21"/>
  <c r="FF69" i="21"/>
  <c r="FF66" i="21"/>
  <c r="FF61" i="21"/>
  <c r="FF55" i="21"/>
  <c r="FF24" i="21"/>
  <c r="FF19" i="21"/>
  <c r="FF18" i="21"/>
  <c r="FF17" i="21"/>
  <c r="FF16" i="21"/>
  <c r="FF15" i="21"/>
  <c r="FF14" i="21"/>
  <c r="FF12" i="21"/>
  <c r="FF11" i="21"/>
  <c r="FF10" i="21"/>
  <c r="EN277" i="21"/>
  <c r="EN275" i="21"/>
  <c r="EX247" i="21"/>
  <c r="EN247" i="21" s="1"/>
  <c r="FB370" i="21"/>
  <c r="FA370" i="21"/>
  <c r="EZ370" i="21"/>
  <c r="EZ33" i="21" s="1"/>
  <c r="EY370" i="21"/>
  <c r="FB367" i="21"/>
  <c r="FB362" i="21" s="1"/>
  <c r="FA367" i="21"/>
  <c r="FA362" i="21" s="1"/>
  <c r="EZ367" i="21"/>
  <c r="EZ362" i="21" s="1"/>
  <c r="EY367" i="21"/>
  <c r="EY362" i="21" s="1"/>
  <c r="FB361" i="21"/>
  <c r="FA361" i="21"/>
  <c r="EZ361" i="21"/>
  <c r="EZ336" i="21" s="1"/>
  <c r="EY361" i="21"/>
  <c r="EY336" i="21" s="1"/>
  <c r="FB336" i="21"/>
  <c r="FB329" i="21"/>
  <c r="FA329" i="21"/>
  <c r="EZ329" i="21"/>
  <c r="EY329" i="21"/>
  <c r="FB328" i="21"/>
  <c r="FA328" i="21"/>
  <c r="EZ328" i="21"/>
  <c r="EY328" i="21"/>
  <c r="FB278" i="21"/>
  <c r="FB249" i="21" s="1"/>
  <c r="FA278" i="21"/>
  <c r="FA249" i="21" s="1"/>
  <c r="EZ278" i="21"/>
  <c r="EZ273" i="21" s="1"/>
  <c r="EY278" i="21"/>
  <c r="EY273" i="21" s="1"/>
  <c r="FB273" i="21"/>
  <c r="EY249" i="21"/>
  <c r="FB248" i="21"/>
  <c r="FA248" i="21"/>
  <c r="EZ248" i="21"/>
  <c r="EZ315" i="21" s="1"/>
  <c r="EY248" i="21"/>
  <c r="EY315" i="21" s="1"/>
  <c r="FB233" i="21"/>
  <c r="FB207" i="21"/>
  <c r="FA207" i="21"/>
  <c r="EZ207" i="21"/>
  <c r="EY207" i="21"/>
  <c r="FB206" i="21"/>
  <c r="FA206" i="21"/>
  <c r="EZ206" i="21"/>
  <c r="EY206" i="21"/>
  <c r="FB205" i="21"/>
  <c r="FA205" i="21"/>
  <c r="EZ205" i="21"/>
  <c r="EY205" i="21"/>
  <c r="FB193" i="21"/>
  <c r="FA193" i="21"/>
  <c r="EZ193" i="21"/>
  <c r="EY193" i="21"/>
  <c r="FB189" i="21"/>
  <c r="FB185" i="21" s="1"/>
  <c r="FA189" i="21"/>
  <c r="EZ189" i="21"/>
  <c r="EY189" i="21"/>
  <c r="FB157" i="21"/>
  <c r="FA157" i="21"/>
  <c r="EZ157" i="21"/>
  <c r="EY157" i="21"/>
  <c r="FB148" i="21"/>
  <c r="FB13" i="21" s="1"/>
  <c r="FA148" i="21"/>
  <c r="EZ148" i="21"/>
  <c r="EY148" i="21"/>
  <c r="EY134" i="21" s="1"/>
  <c r="FB134" i="21"/>
  <c r="FA134" i="21"/>
  <c r="EZ134" i="21"/>
  <c r="FB131" i="21"/>
  <c r="FB46" i="21" s="1"/>
  <c r="FA131" i="21"/>
  <c r="FA46" i="21" s="1"/>
  <c r="EZ131" i="21"/>
  <c r="EY131" i="21"/>
  <c r="EY46" i="21" s="1"/>
  <c r="FB128" i="21"/>
  <c r="FA128" i="21"/>
  <c r="FA45" i="21" s="1"/>
  <c r="EZ128" i="21"/>
  <c r="EZ45" i="21" s="1"/>
  <c r="EY128" i="21"/>
  <c r="EY45" i="21" s="1"/>
  <c r="FB124" i="21"/>
  <c r="FB44" i="21" s="1"/>
  <c r="FA124" i="21"/>
  <c r="FA44" i="21" s="1"/>
  <c r="EZ124" i="21"/>
  <c r="EZ44" i="21" s="1"/>
  <c r="EY124" i="21"/>
  <c r="EY44" i="21" s="1"/>
  <c r="FB121" i="21"/>
  <c r="FB43" i="21" s="1"/>
  <c r="FA121" i="21"/>
  <c r="FA43" i="21" s="1"/>
  <c r="EZ121" i="21"/>
  <c r="EZ43" i="21" s="1"/>
  <c r="FB120" i="21"/>
  <c r="FB42" i="21" s="1"/>
  <c r="FA120" i="21"/>
  <c r="EZ120" i="21"/>
  <c r="EZ42" i="21" s="1"/>
  <c r="EY120" i="21"/>
  <c r="EY42" i="21" s="1"/>
  <c r="FB117" i="21"/>
  <c r="FB41" i="21" s="1"/>
  <c r="FA117" i="21"/>
  <c r="FA41" i="21" s="1"/>
  <c r="EZ117" i="21"/>
  <c r="EZ41" i="21" s="1"/>
  <c r="EY117" i="21"/>
  <c r="EY41" i="21" s="1"/>
  <c r="FB114" i="21"/>
  <c r="FA114" i="21"/>
  <c r="FA111" i="21" s="1"/>
  <c r="EZ114" i="21"/>
  <c r="EZ111" i="21" s="1"/>
  <c r="EY114" i="21"/>
  <c r="FB109" i="21"/>
  <c r="FA109" i="21"/>
  <c r="EZ109" i="21"/>
  <c r="EZ37" i="21" s="1"/>
  <c r="EY109" i="21"/>
  <c r="EY37" i="21" s="1"/>
  <c r="FB106" i="21"/>
  <c r="FB36" i="21" s="1"/>
  <c r="FA106" i="21"/>
  <c r="FA36" i="21" s="1"/>
  <c r="EZ106" i="21"/>
  <c r="EZ36" i="21" s="1"/>
  <c r="EY106" i="21"/>
  <c r="EY36" i="21" s="1"/>
  <c r="FB103" i="21"/>
  <c r="FA103" i="21"/>
  <c r="FA35" i="21" s="1"/>
  <c r="EZ103" i="21"/>
  <c r="EZ35" i="21" s="1"/>
  <c r="EY103" i="21"/>
  <c r="EY35" i="21" s="1"/>
  <c r="FB100" i="21"/>
  <c r="FB34" i="21" s="1"/>
  <c r="FA100" i="21"/>
  <c r="FA34" i="21" s="1"/>
  <c r="EZ100" i="21"/>
  <c r="EZ34" i="21" s="1"/>
  <c r="EY100" i="21"/>
  <c r="EY34" i="21" s="1"/>
  <c r="FB97" i="21"/>
  <c r="FA97" i="21"/>
  <c r="EZ97" i="21"/>
  <c r="EY97" i="21"/>
  <c r="FB94" i="21"/>
  <c r="FB90" i="21" s="1"/>
  <c r="FA94" i="21"/>
  <c r="FA90" i="21" s="1"/>
  <c r="EZ94" i="21"/>
  <c r="EZ90" i="21" s="1"/>
  <c r="EY94" i="21"/>
  <c r="EY90" i="21" s="1"/>
  <c r="FB89" i="21"/>
  <c r="FA89" i="21"/>
  <c r="EZ89" i="21"/>
  <c r="EY89" i="21"/>
  <c r="EY30" i="21" s="1"/>
  <c r="FB86" i="21"/>
  <c r="FB29" i="21" s="1"/>
  <c r="FA86" i="21"/>
  <c r="EZ86" i="21"/>
  <c r="EZ29" i="21" s="1"/>
  <c r="EY86" i="21"/>
  <c r="EY29" i="21" s="1"/>
  <c r="FB83" i="21"/>
  <c r="FB28" i="21" s="1"/>
  <c r="FA83" i="21"/>
  <c r="EZ83" i="21"/>
  <c r="EZ28" i="21" s="1"/>
  <c r="EY83" i="21"/>
  <c r="EY28" i="21" s="1"/>
  <c r="FB80" i="21"/>
  <c r="FB27" i="21" s="1"/>
  <c r="FA80" i="21"/>
  <c r="EZ80" i="21"/>
  <c r="EY80" i="21"/>
  <c r="EY27" i="21" s="1"/>
  <c r="FB77" i="21"/>
  <c r="FB26" i="21" s="1"/>
  <c r="FA77" i="21"/>
  <c r="EZ77" i="21"/>
  <c r="EZ26" i="21" s="1"/>
  <c r="EY77" i="21"/>
  <c r="FB74" i="21"/>
  <c r="FB25" i="21" s="1"/>
  <c r="FA74" i="21"/>
  <c r="EZ74" i="21"/>
  <c r="EZ70" i="21" s="1"/>
  <c r="EY74" i="21"/>
  <c r="EY70" i="21" s="1"/>
  <c r="FB69" i="21"/>
  <c r="FB22" i="21" s="1"/>
  <c r="FA69" i="21"/>
  <c r="EZ69" i="21"/>
  <c r="EY69" i="21"/>
  <c r="EY22" i="21" s="1"/>
  <c r="FB66" i="21"/>
  <c r="FB62" i="21" s="1"/>
  <c r="FA66" i="21"/>
  <c r="FA62" i="21" s="1"/>
  <c r="EZ66" i="21"/>
  <c r="EZ62" i="21" s="1"/>
  <c r="EY66" i="21"/>
  <c r="EY21" i="21" s="1"/>
  <c r="EY62" i="21"/>
  <c r="FB61" i="21"/>
  <c r="FA61" i="21"/>
  <c r="EZ61" i="21"/>
  <c r="EY61" i="21"/>
  <c r="FB55" i="21"/>
  <c r="FA55" i="21"/>
  <c r="EZ55" i="21"/>
  <c r="EY55" i="21"/>
  <c r="EY49" i="21" s="1"/>
  <c r="EZ46" i="21"/>
  <c r="FB45" i="21"/>
  <c r="FA42" i="21"/>
  <c r="FB40" i="21"/>
  <c r="FB35" i="21"/>
  <c r="EY33" i="21"/>
  <c r="FA30" i="21"/>
  <c r="FA29" i="21"/>
  <c r="FA28" i="21"/>
  <c r="FA27" i="21"/>
  <c r="EZ27" i="21"/>
  <c r="FA26" i="21"/>
  <c r="EY26" i="21"/>
  <c r="FA25" i="21"/>
  <c r="FB24" i="21"/>
  <c r="FA24" i="21"/>
  <c r="EZ24" i="21"/>
  <c r="EY24" i="21"/>
  <c r="FB19" i="21"/>
  <c r="FA19" i="21"/>
  <c r="EZ19" i="21"/>
  <c r="EY19" i="21"/>
  <c r="FB18" i="21"/>
  <c r="FA18" i="21"/>
  <c r="EZ18" i="21"/>
  <c r="EY18" i="21"/>
  <c r="FB17" i="21"/>
  <c r="FA17" i="21"/>
  <c r="EZ17" i="21"/>
  <c r="EY17" i="21"/>
  <c r="FB16" i="21"/>
  <c r="FA16" i="21"/>
  <c r="EZ16" i="21"/>
  <c r="EY16" i="21"/>
  <c r="FB15" i="21"/>
  <c r="FA15" i="21"/>
  <c r="EZ15" i="21"/>
  <c r="EY15" i="21"/>
  <c r="FB14" i="21"/>
  <c r="FA14" i="21"/>
  <c r="EZ14" i="21"/>
  <c r="EY14" i="21"/>
  <c r="EY13" i="21"/>
  <c r="FB12" i="21"/>
  <c r="FA12" i="21"/>
  <c r="EZ12" i="21"/>
  <c r="EY12" i="21"/>
  <c r="FB11" i="21"/>
  <c r="FA11" i="21"/>
  <c r="EZ11" i="21"/>
  <c r="EY11" i="21"/>
  <c r="FB10" i="21"/>
  <c r="FA10" i="21"/>
  <c r="EZ10" i="21"/>
  <c r="EY10" i="21"/>
  <c r="FB9" i="21"/>
  <c r="DR248" i="21"/>
  <c r="DR22" i="21" s="1"/>
  <c r="EF947" i="21"/>
  <c r="EE947" i="21"/>
  <c r="EC947" i="21"/>
  <c r="EB947" i="21"/>
  <c r="DZ947" i="21"/>
  <c r="DY947" i="21"/>
  <c r="EF943" i="21"/>
  <c r="EE943" i="21"/>
  <c r="ED943" i="21"/>
  <c r="EC943" i="21"/>
  <c r="EB943" i="21"/>
  <c r="EA943" i="21"/>
  <c r="DZ943" i="21"/>
  <c r="DY943" i="21"/>
  <c r="DX943" i="21"/>
  <c r="DK943" i="21"/>
  <c r="DJ943" i="21"/>
  <c r="DI943" i="21"/>
  <c r="EF939" i="21"/>
  <c r="EE939" i="21"/>
  <c r="ED939" i="21"/>
  <c r="EC939" i="21"/>
  <c r="EB939" i="21"/>
  <c r="EA939" i="21"/>
  <c r="DZ939" i="21"/>
  <c r="DY939" i="21"/>
  <c r="DX939" i="21"/>
  <c r="DK939" i="21"/>
  <c r="DJ939" i="21"/>
  <c r="DI939" i="21"/>
  <c r="EF934" i="21"/>
  <c r="EE934" i="21"/>
  <c r="EC934" i="21"/>
  <c r="EB934" i="21"/>
  <c r="DZ934" i="21"/>
  <c r="DY934" i="21"/>
  <c r="DK934" i="21"/>
  <c r="DJ934" i="21"/>
  <c r="EF930" i="21"/>
  <c r="EE930" i="21"/>
  <c r="ED930" i="21"/>
  <c r="EC930" i="21"/>
  <c r="EB930" i="21"/>
  <c r="EA930" i="21"/>
  <c r="DZ930" i="21"/>
  <c r="DY930" i="21"/>
  <c r="DX930" i="21"/>
  <c r="DK930" i="21"/>
  <c r="DJ930" i="21"/>
  <c r="DI930" i="21"/>
  <c r="EF926" i="21"/>
  <c r="EE926" i="21"/>
  <c r="ED926" i="21"/>
  <c r="EC926" i="21"/>
  <c r="EB926" i="21"/>
  <c r="EA926" i="21"/>
  <c r="DZ926" i="21"/>
  <c r="DY926" i="21"/>
  <c r="DX926" i="21"/>
  <c r="DK926" i="21"/>
  <c r="DJ926" i="21"/>
  <c r="DI926" i="21"/>
  <c r="EF920" i="21"/>
  <c r="EE920" i="21"/>
  <c r="ED920" i="21"/>
  <c r="EC920" i="21"/>
  <c r="EB920" i="21"/>
  <c r="EA920" i="21"/>
  <c r="DZ920" i="21"/>
  <c r="DY920" i="21"/>
  <c r="DX920" i="21"/>
  <c r="DK920" i="21"/>
  <c r="DJ920" i="21"/>
  <c r="DI920" i="21"/>
  <c r="EF915" i="21"/>
  <c r="EE915" i="21"/>
  <c r="ED915" i="21"/>
  <c r="EC915" i="21"/>
  <c r="EB915" i="21"/>
  <c r="EA915" i="21"/>
  <c r="DZ915" i="21"/>
  <c r="DY915" i="21"/>
  <c r="DX915" i="21"/>
  <c r="DK915" i="21"/>
  <c r="DJ915" i="21"/>
  <c r="DI915" i="21"/>
  <c r="EF910" i="21"/>
  <c r="EE910" i="21"/>
  <c r="EC910" i="21"/>
  <c r="EB910" i="21"/>
  <c r="DZ910" i="21"/>
  <c r="DY910" i="21"/>
  <c r="DK910" i="21"/>
  <c r="DJ910" i="21"/>
  <c r="EF905" i="21"/>
  <c r="EE905" i="21"/>
  <c r="ED905" i="21"/>
  <c r="EC905" i="21"/>
  <c r="EB905" i="21"/>
  <c r="EA905" i="21"/>
  <c r="DZ905" i="21"/>
  <c r="DY905" i="21"/>
  <c r="DX905" i="21"/>
  <c r="DK905" i="21"/>
  <c r="DJ905" i="21"/>
  <c r="DI905" i="21"/>
  <c r="EF900" i="21"/>
  <c r="EE900" i="21"/>
  <c r="ED900" i="21"/>
  <c r="EC900" i="21"/>
  <c r="EB900" i="21"/>
  <c r="EA900" i="21"/>
  <c r="DZ900" i="21"/>
  <c r="DY900" i="21"/>
  <c r="DX900" i="21"/>
  <c r="DK900" i="21"/>
  <c r="DJ900" i="21"/>
  <c r="DI900" i="21"/>
  <c r="EF895" i="21"/>
  <c r="EE895" i="21"/>
  <c r="ED895" i="21"/>
  <c r="EC895" i="21"/>
  <c r="EB895" i="21"/>
  <c r="EA895" i="21"/>
  <c r="DZ895" i="21"/>
  <c r="DY895" i="21"/>
  <c r="DX895" i="21"/>
  <c r="DK895" i="21"/>
  <c r="DJ895" i="21"/>
  <c r="DI895" i="21"/>
  <c r="EF889" i="21"/>
  <c r="EE889" i="21"/>
  <c r="ED889" i="21"/>
  <c r="EC889" i="21"/>
  <c r="EB889" i="21"/>
  <c r="EA889" i="21"/>
  <c r="DZ889" i="21"/>
  <c r="DY889" i="21"/>
  <c r="DX889" i="21"/>
  <c r="DK889" i="21"/>
  <c r="DJ889" i="21"/>
  <c r="DI889" i="21"/>
  <c r="EF884" i="21"/>
  <c r="EE884" i="21"/>
  <c r="ED884" i="21"/>
  <c r="EC884" i="21"/>
  <c r="EB884" i="21"/>
  <c r="EA884" i="21"/>
  <c r="DZ884" i="21"/>
  <c r="DY884" i="21"/>
  <c r="DX884" i="21"/>
  <c r="DK884" i="21"/>
  <c r="DJ884" i="21"/>
  <c r="DI884" i="21"/>
  <c r="EF879" i="21"/>
  <c r="EE879" i="21"/>
  <c r="EC879" i="21"/>
  <c r="EB879" i="21"/>
  <c r="DZ879" i="21"/>
  <c r="DY879" i="21"/>
  <c r="DK879" i="21"/>
  <c r="DJ879" i="21"/>
  <c r="EF874" i="21"/>
  <c r="EE874" i="21"/>
  <c r="ED874" i="21"/>
  <c r="EC874" i="21"/>
  <c r="EB874" i="21"/>
  <c r="EA874" i="21"/>
  <c r="DZ874" i="21"/>
  <c r="DY874" i="21"/>
  <c r="DX874" i="21"/>
  <c r="DK874" i="21"/>
  <c r="DJ874" i="21"/>
  <c r="DI874" i="21"/>
  <c r="EF869" i="21"/>
  <c r="ED869" i="21"/>
  <c r="EC869" i="21"/>
  <c r="EA869" i="21"/>
  <c r="DZ869" i="21"/>
  <c r="DX869" i="21"/>
  <c r="DK869" i="21"/>
  <c r="DI869" i="21"/>
  <c r="EE866" i="21"/>
  <c r="EE869" i="21" s="1"/>
  <c r="EB866" i="21"/>
  <c r="EB869" i="21" s="1"/>
  <c r="DY866" i="21"/>
  <c r="DY869" i="21" s="1"/>
  <c r="DJ866" i="21"/>
  <c r="DJ869" i="21" s="1"/>
  <c r="EF864" i="21"/>
  <c r="EF860" i="21" s="1"/>
  <c r="EE864" i="21"/>
  <c r="ED864" i="21"/>
  <c r="EC864" i="21"/>
  <c r="EC860" i="21" s="1"/>
  <c r="EB864" i="21"/>
  <c r="EA864" i="21"/>
  <c r="DZ864" i="21"/>
  <c r="DY864" i="21"/>
  <c r="DX864" i="21"/>
  <c r="DK864" i="21"/>
  <c r="DJ864" i="21"/>
  <c r="DI864" i="21"/>
  <c r="EF859" i="21"/>
  <c r="EE859" i="21"/>
  <c r="ED859" i="21"/>
  <c r="EC859" i="21"/>
  <c r="EB859" i="21"/>
  <c r="EA859" i="21"/>
  <c r="DZ859" i="21"/>
  <c r="DY859" i="21"/>
  <c r="DX859" i="21"/>
  <c r="DK859" i="21"/>
  <c r="DJ859" i="21"/>
  <c r="DI859" i="21"/>
  <c r="EF854" i="21"/>
  <c r="EE854" i="21"/>
  <c r="ED854" i="21"/>
  <c r="EC854" i="21"/>
  <c r="EB854" i="21"/>
  <c r="EA854" i="21"/>
  <c r="DZ854" i="21"/>
  <c r="DY854" i="21"/>
  <c r="DX854" i="21"/>
  <c r="DK854" i="21"/>
  <c r="DJ854" i="21"/>
  <c r="DI854" i="21"/>
  <c r="EF849" i="21"/>
  <c r="EE849" i="21"/>
  <c r="ED849" i="21"/>
  <c r="EC849" i="21"/>
  <c r="EB849" i="21"/>
  <c r="EA849" i="21"/>
  <c r="DZ849" i="21"/>
  <c r="DY849" i="21"/>
  <c r="DX849" i="21"/>
  <c r="DK849" i="21"/>
  <c r="DJ849" i="21"/>
  <c r="DI849" i="21"/>
  <c r="EF843" i="21"/>
  <c r="EE843" i="21"/>
  <c r="ED843" i="21"/>
  <c r="EC843" i="21"/>
  <c r="EB843" i="21"/>
  <c r="EA843" i="21"/>
  <c r="DZ843" i="21"/>
  <c r="DY843" i="21"/>
  <c r="DY838" i="21" s="1"/>
  <c r="DX843" i="21"/>
  <c r="DK843" i="21"/>
  <c r="DJ843" i="21"/>
  <c r="DI843" i="21"/>
  <c r="EF838" i="21"/>
  <c r="EE838" i="21"/>
  <c r="ED838" i="21"/>
  <c r="EC838" i="21"/>
  <c r="EB838" i="21"/>
  <c r="EA838" i="21"/>
  <c r="DZ838" i="21"/>
  <c r="DX838" i="21"/>
  <c r="DK838" i="21"/>
  <c r="DJ838" i="21"/>
  <c r="DI838" i="21"/>
  <c r="EF831" i="21"/>
  <c r="EE831" i="21"/>
  <c r="EC831" i="21"/>
  <c r="EB831" i="21"/>
  <c r="DZ831" i="21"/>
  <c r="DY831" i="21"/>
  <c r="DK831" i="21"/>
  <c r="DJ831" i="21"/>
  <c r="EF827" i="21"/>
  <c r="EE827" i="21"/>
  <c r="ED827" i="21"/>
  <c r="EC827" i="21"/>
  <c r="EB827" i="21"/>
  <c r="EA827" i="21"/>
  <c r="DZ827" i="21"/>
  <c r="DY827" i="21"/>
  <c r="DX827" i="21"/>
  <c r="DK827" i="21"/>
  <c r="DJ827" i="21"/>
  <c r="DI827" i="21"/>
  <c r="EF823" i="21"/>
  <c r="EE823" i="21"/>
  <c r="ED823" i="21"/>
  <c r="EC823" i="21"/>
  <c r="EB823" i="21"/>
  <c r="EA823" i="21"/>
  <c r="DZ823" i="21"/>
  <c r="DY823" i="21"/>
  <c r="DX823" i="21"/>
  <c r="DK823" i="21"/>
  <c r="DJ823" i="21"/>
  <c r="DI823" i="21"/>
  <c r="EF819" i="21"/>
  <c r="EE819" i="21"/>
  <c r="EC819" i="21"/>
  <c r="EB819" i="21"/>
  <c r="DZ819" i="21"/>
  <c r="DY819" i="21"/>
  <c r="DK819" i="21"/>
  <c r="DJ819" i="21"/>
  <c r="EF815" i="21"/>
  <c r="EE815" i="21"/>
  <c r="ED815" i="21"/>
  <c r="EC815" i="21"/>
  <c r="EB815" i="21"/>
  <c r="EA815" i="21"/>
  <c r="DZ815" i="21"/>
  <c r="DY815" i="21"/>
  <c r="DX815" i="21"/>
  <c r="DK815" i="21"/>
  <c r="DJ815" i="21"/>
  <c r="DI815" i="21"/>
  <c r="EF810" i="21"/>
  <c r="EE810" i="21"/>
  <c r="ED810" i="21"/>
  <c r="EC810" i="21"/>
  <c r="EB810" i="21"/>
  <c r="EA810" i="21"/>
  <c r="DZ810" i="21"/>
  <c r="DY810" i="21"/>
  <c r="DX810" i="21"/>
  <c r="DK810" i="21"/>
  <c r="DJ810" i="21"/>
  <c r="DI810" i="21"/>
  <c r="EF802" i="21"/>
  <c r="EE802" i="21"/>
  <c r="DK802" i="21"/>
  <c r="EF801" i="21"/>
  <c r="EE801" i="21"/>
  <c r="ED801" i="21"/>
  <c r="EC801" i="21"/>
  <c r="EB801" i="21"/>
  <c r="EA801" i="21"/>
  <c r="DZ801" i="21"/>
  <c r="DY801" i="21"/>
  <c r="DX801" i="21"/>
  <c r="DK801" i="21"/>
  <c r="DJ801" i="21"/>
  <c r="DI801" i="21"/>
  <c r="EF796" i="21"/>
  <c r="EE796" i="21"/>
  <c r="ED796" i="21"/>
  <c r="EC796" i="21"/>
  <c r="EB796" i="21"/>
  <c r="EA796" i="21"/>
  <c r="DZ796" i="21"/>
  <c r="DY796" i="21"/>
  <c r="DX796" i="21"/>
  <c r="DK796" i="21"/>
  <c r="DJ796" i="21"/>
  <c r="DI796" i="21"/>
  <c r="EF791" i="21"/>
  <c r="EE791" i="21"/>
  <c r="EC791" i="21"/>
  <c r="EB791" i="21"/>
  <c r="DZ791" i="21"/>
  <c r="DY791" i="21"/>
  <c r="DK791" i="21"/>
  <c r="DJ791" i="21"/>
  <c r="EF786" i="21"/>
  <c r="EE786" i="21"/>
  <c r="ED786" i="21"/>
  <c r="EC786" i="21"/>
  <c r="EB786" i="21"/>
  <c r="EA786" i="21"/>
  <c r="DZ786" i="21"/>
  <c r="DY786" i="21"/>
  <c r="DX786" i="21"/>
  <c r="DK786" i="21"/>
  <c r="DJ786" i="21"/>
  <c r="DI786" i="21"/>
  <c r="EF781" i="21"/>
  <c r="EE781" i="21"/>
  <c r="ED781" i="21"/>
  <c r="EC781" i="21"/>
  <c r="EB781" i="21"/>
  <c r="EA781" i="21"/>
  <c r="DZ781" i="21"/>
  <c r="DY781" i="21"/>
  <c r="DX781" i="21"/>
  <c r="DK781" i="21"/>
  <c r="DJ781" i="21"/>
  <c r="DI781" i="21"/>
  <c r="EF776" i="21"/>
  <c r="EE776" i="21"/>
  <c r="ED776" i="21"/>
  <c r="EC776" i="21"/>
  <c r="EB776" i="21"/>
  <c r="EA776" i="21"/>
  <c r="DZ776" i="21"/>
  <c r="DY776" i="21"/>
  <c r="DX776" i="21"/>
  <c r="DK776" i="21"/>
  <c r="DJ776" i="21"/>
  <c r="DI776" i="21"/>
  <c r="EF771" i="21"/>
  <c r="EE771" i="21"/>
  <c r="ED771" i="21"/>
  <c r="EC771" i="21"/>
  <c r="EB771" i="21"/>
  <c r="EA771" i="21"/>
  <c r="DZ771" i="21"/>
  <c r="DY771" i="21"/>
  <c r="DX771" i="21"/>
  <c r="DK771" i="21"/>
  <c r="DJ771" i="21"/>
  <c r="DI771" i="21"/>
  <c r="EF764" i="21"/>
  <c r="EE764" i="21"/>
  <c r="ED764" i="21"/>
  <c r="EC764" i="21"/>
  <c r="EB764" i="21"/>
  <c r="EA764" i="21"/>
  <c r="DZ764" i="21"/>
  <c r="DY764" i="21"/>
  <c r="DX764" i="21"/>
  <c r="DK764" i="21"/>
  <c r="DJ764" i="21"/>
  <c r="DI764" i="21"/>
  <c r="EF759" i="21"/>
  <c r="EE759" i="21"/>
  <c r="EC759" i="21"/>
  <c r="EB759" i="21"/>
  <c r="DZ759" i="21"/>
  <c r="DY759" i="21"/>
  <c r="DK759" i="21"/>
  <c r="DJ759" i="21"/>
  <c r="EF754" i="21"/>
  <c r="EE754" i="21"/>
  <c r="ED754" i="21"/>
  <c r="EC754" i="21"/>
  <c r="EB754" i="21"/>
  <c r="EA754" i="21"/>
  <c r="DZ754" i="21"/>
  <c r="DY754" i="21"/>
  <c r="DX754" i="21"/>
  <c r="DK754" i="21"/>
  <c r="DJ754" i="21"/>
  <c r="DI754" i="21"/>
  <c r="EF749" i="21"/>
  <c r="EE749" i="21"/>
  <c r="ED749" i="21"/>
  <c r="EC749" i="21"/>
  <c r="EB749" i="21"/>
  <c r="EA749" i="21"/>
  <c r="DZ749" i="21"/>
  <c r="DY749" i="21"/>
  <c r="DX749" i="21"/>
  <c r="DK749" i="21"/>
  <c r="DJ749" i="21"/>
  <c r="DI749" i="21"/>
  <c r="EF741" i="21"/>
  <c r="EE741" i="21"/>
  <c r="ED741" i="21"/>
  <c r="EC741" i="21"/>
  <c r="EC731" i="21" s="1"/>
  <c r="EB741" i="21"/>
  <c r="EA741" i="21"/>
  <c r="DZ741" i="21"/>
  <c r="DY741" i="21"/>
  <c r="DX741" i="21"/>
  <c r="DK741" i="21"/>
  <c r="DJ741" i="21"/>
  <c r="DI741" i="21"/>
  <c r="EF731" i="21"/>
  <c r="EE731" i="21"/>
  <c r="EF730" i="21"/>
  <c r="EE730" i="21"/>
  <c r="ED730" i="21"/>
  <c r="EC730" i="21"/>
  <c r="EB730" i="21"/>
  <c r="EA730" i="21"/>
  <c r="DZ730" i="21"/>
  <c r="DY730" i="21"/>
  <c r="DX730" i="21"/>
  <c r="DK730" i="21"/>
  <c r="DJ730" i="21"/>
  <c r="DI730" i="21"/>
  <c r="EF725" i="21"/>
  <c r="EE725" i="21"/>
  <c r="ED725" i="21"/>
  <c r="EC725" i="21"/>
  <c r="EB725" i="21"/>
  <c r="EA725" i="21"/>
  <c r="DZ725" i="21"/>
  <c r="DY725" i="21"/>
  <c r="DX725" i="21"/>
  <c r="DK725" i="21"/>
  <c r="DJ725" i="21"/>
  <c r="DI725" i="21"/>
  <c r="EF717" i="21"/>
  <c r="EE717" i="21"/>
  <c r="ED717" i="21"/>
  <c r="EC717" i="21"/>
  <c r="EB717" i="21"/>
  <c r="EA717" i="21"/>
  <c r="DZ717" i="21"/>
  <c r="DY717" i="21"/>
  <c r="DX717" i="21"/>
  <c r="DK717" i="21"/>
  <c r="DJ717" i="21"/>
  <c r="DI717" i="21"/>
  <c r="EF712" i="21"/>
  <c r="EE712" i="21"/>
  <c r="ED712" i="21"/>
  <c r="EC712" i="21"/>
  <c r="EB712" i="21"/>
  <c r="EA712" i="21"/>
  <c r="DZ712" i="21"/>
  <c r="DY712" i="21"/>
  <c r="DX712" i="21"/>
  <c r="DK712" i="21"/>
  <c r="DJ712" i="21"/>
  <c r="DI712" i="21"/>
  <c r="EF703" i="21"/>
  <c r="EE703" i="21"/>
  <c r="ED703" i="21"/>
  <c r="EC703" i="21"/>
  <c r="EB703" i="21"/>
  <c r="EA703" i="21"/>
  <c r="DZ703" i="21"/>
  <c r="DY703" i="21"/>
  <c r="DX703" i="21"/>
  <c r="DK703" i="21"/>
  <c r="DJ703" i="21"/>
  <c r="DI703" i="21"/>
  <c r="EF696" i="21"/>
  <c r="EE696" i="21"/>
  <c r="EC696" i="21"/>
  <c r="EB696" i="21"/>
  <c r="DZ696" i="21"/>
  <c r="DY696" i="21"/>
  <c r="DK696" i="21"/>
  <c r="DJ696" i="21"/>
  <c r="EF692" i="21"/>
  <c r="EE692" i="21"/>
  <c r="ED692" i="21"/>
  <c r="EC692" i="21"/>
  <c r="EB692" i="21"/>
  <c r="EA692" i="21"/>
  <c r="DZ692" i="21"/>
  <c r="DY692" i="21"/>
  <c r="DX692" i="21"/>
  <c r="DK692" i="21"/>
  <c r="DJ692" i="21"/>
  <c r="DI692" i="21"/>
  <c r="EF688" i="21"/>
  <c r="EE688" i="21"/>
  <c r="ED688" i="21"/>
  <c r="EC688" i="21"/>
  <c r="EB688" i="21"/>
  <c r="EA688" i="21"/>
  <c r="DZ688" i="21"/>
  <c r="DY688" i="21"/>
  <c r="DX688" i="21"/>
  <c r="DK688" i="21"/>
  <c r="DJ688" i="21"/>
  <c r="DI688" i="21"/>
  <c r="EF682" i="21"/>
  <c r="EE682" i="21"/>
  <c r="EC682" i="21"/>
  <c r="EB682" i="21"/>
  <c r="DZ682" i="21"/>
  <c r="DY682" i="21"/>
  <c r="DK682" i="21"/>
  <c r="DJ682" i="21"/>
  <c r="EF678" i="21"/>
  <c r="EE678" i="21"/>
  <c r="ED678" i="21"/>
  <c r="EC678" i="21"/>
  <c r="EB678" i="21"/>
  <c r="EA678" i="21"/>
  <c r="DZ678" i="21"/>
  <c r="DY678" i="21"/>
  <c r="DX678" i="21"/>
  <c r="DK678" i="21"/>
  <c r="DJ678" i="21"/>
  <c r="DI678" i="21"/>
  <c r="EF674" i="21"/>
  <c r="EE674" i="21"/>
  <c r="ED674" i="21"/>
  <c r="EC674" i="21"/>
  <c r="EB674" i="21"/>
  <c r="EA674" i="21"/>
  <c r="DZ674" i="21"/>
  <c r="DY674" i="21"/>
  <c r="DX674" i="21"/>
  <c r="DK674" i="21"/>
  <c r="DJ674" i="21"/>
  <c r="DI674" i="21"/>
  <c r="EF667" i="21"/>
  <c r="EE667" i="21"/>
  <c r="EF666" i="21"/>
  <c r="EE666" i="21"/>
  <c r="ED666" i="21"/>
  <c r="EC666" i="21"/>
  <c r="EB666" i="21"/>
  <c r="EA666" i="21"/>
  <c r="DZ666" i="21"/>
  <c r="DY666" i="21"/>
  <c r="DX666" i="21"/>
  <c r="DK666" i="21"/>
  <c r="DJ666" i="21"/>
  <c r="DI666" i="21"/>
  <c r="EF661" i="21"/>
  <c r="EE661" i="21"/>
  <c r="ED661" i="21"/>
  <c r="EC661" i="21"/>
  <c r="EB661" i="21"/>
  <c r="EA661" i="21"/>
  <c r="DZ661" i="21"/>
  <c r="DY661" i="21"/>
  <c r="DX661" i="21"/>
  <c r="DK661" i="21"/>
  <c r="DJ661" i="21"/>
  <c r="DI661" i="21"/>
  <c r="EF656" i="21"/>
  <c r="EE656" i="21"/>
  <c r="EC656" i="21"/>
  <c r="EB656" i="21"/>
  <c r="DZ656" i="21"/>
  <c r="DY656" i="21"/>
  <c r="DK656" i="21"/>
  <c r="DJ656" i="21"/>
  <c r="EF651" i="21"/>
  <c r="EE651" i="21"/>
  <c r="ED651" i="21"/>
  <c r="EC651" i="21"/>
  <c r="EB651" i="21"/>
  <c r="EA651" i="21"/>
  <c r="DZ651" i="21"/>
  <c r="DY651" i="21"/>
  <c r="DX651" i="21"/>
  <c r="DK651" i="21"/>
  <c r="DJ651" i="21"/>
  <c r="DI651" i="21"/>
  <c r="EF646" i="21"/>
  <c r="EE646" i="21"/>
  <c r="ED646" i="21"/>
  <c r="EC646" i="21"/>
  <c r="EB646" i="21"/>
  <c r="EA646" i="21"/>
  <c r="DZ646" i="21"/>
  <c r="DY646" i="21"/>
  <c r="DX646" i="21"/>
  <c r="DK646" i="21"/>
  <c r="DJ646" i="21"/>
  <c r="DI646" i="21"/>
  <c r="EF641" i="21"/>
  <c r="EE641" i="21"/>
  <c r="ED641" i="21"/>
  <c r="EC641" i="21"/>
  <c r="EB641" i="21"/>
  <c r="EA641" i="21"/>
  <c r="DZ641" i="21"/>
  <c r="DY641" i="21"/>
  <c r="DX641" i="21"/>
  <c r="DK641" i="21"/>
  <c r="DJ641" i="21"/>
  <c r="DI641" i="21"/>
  <c r="EF635" i="21"/>
  <c r="EE635" i="21"/>
  <c r="ED635" i="21"/>
  <c r="EC635" i="21"/>
  <c r="EB635" i="21"/>
  <c r="EA635" i="21"/>
  <c r="DZ635" i="21"/>
  <c r="DY635" i="21"/>
  <c r="DX635" i="21"/>
  <c r="DK635" i="21"/>
  <c r="DJ635" i="21"/>
  <c r="DI635" i="21"/>
  <c r="EF630" i="21"/>
  <c r="EE630" i="21"/>
  <c r="ED630" i="21"/>
  <c r="EC630" i="21"/>
  <c r="EB630" i="21"/>
  <c r="EA630" i="21"/>
  <c r="DZ630" i="21"/>
  <c r="DY630" i="21"/>
  <c r="DX630" i="21"/>
  <c r="DK630" i="21"/>
  <c r="DJ630" i="21"/>
  <c r="DI630" i="21"/>
  <c r="EF625" i="21"/>
  <c r="EE625" i="21"/>
  <c r="EC625" i="21"/>
  <c r="EB625" i="21"/>
  <c r="DZ625" i="21"/>
  <c r="DY625" i="21"/>
  <c r="DK625" i="21"/>
  <c r="DJ625" i="21"/>
  <c r="EF620" i="21"/>
  <c r="EE620" i="21"/>
  <c r="ED620" i="21"/>
  <c r="EC620" i="21"/>
  <c r="EB620" i="21"/>
  <c r="EA620" i="21"/>
  <c r="DZ620" i="21"/>
  <c r="DY620" i="21"/>
  <c r="DX620" i="21"/>
  <c r="DK620" i="21"/>
  <c r="DI620" i="21"/>
  <c r="DJ618" i="21"/>
  <c r="DJ617" i="21"/>
  <c r="EF615" i="21"/>
  <c r="EE615" i="21"/>
  <c r="ED615" i="21"/>
  <c r="EC615" i="21"/>
  <c r="EB615" i="21"/>
  <c r="EA615" i="21"/>
  <c r="DZ615" i="21"/>
  <c r="DY615" i="21"/>
  <c r="DX615" i="21"/>
  <c r="DK615" i="21"/>
  <c r="DJ615" i="21"/>
  <c r="DI615" i="21"/>
  <c r="EF610" i="21"/>
  <c r="EE610" i="21"/>
  <c r="ED610" i="21"/>
  <c r="EC610" i="21"/>
  <c r="EB610" i="21"/>
  <c r="EA610" i="21"/>
  <c r="DZ610" i="21"/>
  <c r="DY610" i="21"/>
  <c r="DX610" i="21"/>
  <c r="DK610" i="21"/>
  <c r="DJ610" i="21"/>
  <c r="DI610" i="21"/>
  <c r="EF602" i="21"/>
  <c r="EE602" i="21"/>
  <c r="ED602" i="21"/>
  <c r="EC602" i="21"/>
  <c r="EB602" i="21"/>
  <c r="EA602" i="21"/>
  <c r="DZ602" i="21"/>
  <c r="DY602" i="21"/>
  <c r="DX602" i="21"/>
  <c r="DK602" i="21"/>
  <c r="DJ602" i="21"/>
  <c r="DI602" i="21"/>
  <c r="EF599" i="21"/>
  <c r="EE599" i="21"/>
  <c r="ED599" i="21"/>
  <c r="EC599" i="21"/>
  <c r="EB599" i="21"/>
  <c r="EA599" i="21"/>
  <c r="DZ599" i="21"/>
  <c r="DY599" i="21"/>
  <c r="DX599" i="21"/>
  <c r="DK599" i="21"/>
  <c r="DJ599" i="21"/>
  <c r="DI599" i="21"/>
  <c r="EF593" i="21"/>
  <c r="EE593" i="21"/>
  <c r="ED593" i="21"/>
  <c r="EC593" i="21"/>
  <c r="EB593" i="21"/>
  <c r="EA593" i="21"/>
  <c r="DZ593" i="21"/>
  <c r="DY593" i="21"/>
  <c r="DX593" i="21"/>
  <c r="DK593" i="21"/>
  <c r="DJ593" i="21"/>
  <c r="DI593" i="21"/>
  <c r="EF589" i="21"/>
  <c r="EE589" i="21"/>
  <c r="ED589" i="21"/>
  <c r="EC589" i="21"/>
  <c r="EB589" i="21"/>
  <c r="EA589" i="21"/>
  <c r="DZ589" i="21"/>
  <c r="DY589" i="21"/>
  <c r="DX589" i="21"/>
  <c r="DK589" i="21"/>
  <c r="DJ589" i="21"/>
  <c r="DI589" i="21"/>
  <c r="EF585" i="21"/>
  <c r="EE585" i="21"/>
  <c r="ED585" i="21"/>
  <c r="EC585" i="21"/>
  <c r="EB585" i="21"/>
  <c r="EA585" i="21"/>
  <c r="DZ585" i="21"/>
  <c r="DY585" i="21"/>
  <c r="DX585" i="21"/>
  <c r="DK585" i="21"/>
  <c r="DJ585" i="21"/>
  <c r="DI585" i="21"/>
  <c r="EF412" i="21"/>
  <c r="EE412" i="21"/>
  <c r="ED412" i="21"/>
  <c r="ED403" i="21" s="1"/>
  <c r="EC412" i="21"/>
  <c r="EB412" i="21"/>
  <c r="EA412" i="21"/>
  <c r="DZ412" i="21"/>
  <c r="DY412" i="21"/>
  <c r="DX412" i="21"/>
  <c r="DK412" i="21"/>
  <c r="DJ412" i="21"/>
  <c r="DI412" i="21"/>
  <c r="EF409" i="21"/>
  <c r="ED409" i="21"/>
  <c r="EC409" i="21"/>
  <c r="EA409" i="21"/>
  <c r="DZ409" i="21"/>
  <c r="DX409" i="21"/>
  <c r="DK409" i="21"/>
  <c r="DI409" i="21"/>
  <c r="EE408" i="21"/>
  <c r="EE409" i="21" s="1"/>
  <c r="EB408" i="21"/>
  <c r="EB409" i="21" s="1"/>
  <c r="DY408" i="21"/>
  <c r="DY409" i="21" s="1"/>
  <c r="DJ408" i="21"/>
  <c r="DJ409" i="21" s="1"/>
  <c r="EF406" i="21"/>
  <c r="ED406" i="21"/>
  <c r="EC406" i="21"/>
  <c r="EA406" i="21"/>
  <c r="DZ406" i="21"/>
  <c r="DX406" i="21"/>
  <c r="DK406" i="21"/>
  <c r="DI406" i="21"/>
  <c r="DI403" i="21" s="1"/>
  <c r="EE405" i="21"/>
  <c r="EE406" i="21" s="1"/>
  <c r="EB405" i="21"/>
  <c r="EB406" i="21" s="1"/>
  <c r="DY405" i="21"/>
  <c r="DY406" i="21" s="1"/>
  <c r="DJ405" i="21"/>
  <c r="DJ406" i="21" s="1"/>
  <c r="EF403" i="21"/>
  <c r="EF402" i="21"/>
  <c r="EE402" i="21"/>
  <c r="ED402" i="21"/>
  <c r="EC402" i="21"/>
  <c r="EB402" i="21"/>
  <c r="EA402" i="21"/>
  <c r="DZ402" i="21"/>
  <c r="DY402" i="21"/>
  <c r="DX402" i="21"/>
  <c r="DK402" i="21"/>
  <c r="DJ402" i="21"/>
  <c r="DI402" i="21"/>
  <c r="EF399" i="21"/>
  <c r="ED399" i="21"/>
  <c r="EC399" i="21"/>
  <c r="EA399" i="21"/>
  <c r="DZ399" i="21"/>
  <c r="DX399" i="21"/>
  <c r="DK399" i="21"/>
  <c r="DI399" i="21"/>
  <c r="DI387" i="21" s="1"/>
  <c r="EE398" i="21"/>
  <c r="EE399" i="21" s="1"/>
  <c r="EB398" i="21"/>
  <c r="EB399" i="21" s="1"/>
  <c r="DY398" i="21"/>
  <c r="DY399" i="21" s="1"/>
  <c r="DJ398" i="21"/>
  <c r="DJ399" i="21" s="1"/>
  <c r="EF396" i="21"/>
  <c r="EF387" i="21" s="1"/>
  <c r="ED396" i="21"/>
  <c r="EC396" i="21"/>
  <c r="EC387" i="21" s="1"/>
  <c r="EA396" i="21"/>
  <c r="DZ396" i="21"/>
  <c r="DX396" i="21"/>
  <c r="EE395" i="21"/>
  <c r="EB395" i="21"/>
  <c r="DY395" i="21"/>
  <c r="DJ395" i="21"/>
  <c r="EE394" i="21"/>
  <c r="EB394" i="21"/>
  <c r="DY394" i="21"/>
  <c r="DJ394" i="21"/>
  <c r="EE393" i="21"/>
  <c r="EB393" i="21"/>
  <c r="DY393" i="21"/>
  <c r="DJ393" i="21"/>
  <c r="EE392" i="21"/>
  <c r="EB392" i="21"/>
  <c r="DY392" i="21"/>
  <c r="DJ392" i="21"/>
  <c r="EE391" i="21"/>
  <c r="EB391" i="21"/>
  <c r="DY391" i="21"/>
  <c r="DJ391" i="21"/>
  <c r="EE390" i="21"/>
  <c r="EB390" i="21"/>
  <c r="DY390" i="21"/>
  <c r="DJ390" i="21"/>
  <c r="EE389" i="21"/>
  <c r="EE396" i="21" s="1"/>
  <c r="EB389" i="21"/>
  <c r="EB396" i="21" s="1"/>
  <c r="DY389" i="21"/>
  <c r="DY396" i="21" s="1"/>
  <c r="DJ389" i="21"/>
  <c r="EF385" i="21"/>
  <c r="EE385" i="21"/>
  <c r="ED385" i="21"/>
  <c r="EC385" i="21"/>
  <c r="EB385" i="21"/>
  <c r="EA385" i="21"/>
  <c r="DZ385" i="21"/>
  <c r="DY385" i="21"/>
  <c r="DX385" i="21"/>
  <c r="DK385" i="21"/>
  <c r="DJ385" i="21"/>
  <c r="DI385" i="21"/>
  <c r="EF382" i="21"/>
  <c r="EE382" i="21"/>
  <c r="ED382" i="21"/>
  <c r="EC382" i="21"/>
  <c r="EB382" i="21"/>
  <c r="EA382" i="21"/>
  <c r="DZ382" i="21"/>
  <c r="DY382" i="21"/>
  <c r="DX382" i="21"/>
  <c r="DK382" i="21"/>
  <c r="DJ382" i="21"/>
  <c r="DI382" i="21"/>
  <c r="EF379" i="21"/>
  <c r="EE379" i="21"/>
  <c r="ED379" i="21"/>
  <c r="EC379" i="21"/>
  <c r="EB379" i="21"/>
  <c r="EA379" i="21"/>
  <c r="DZ379" i="21"/>
  <c r="DY379" i="21"/>
  <c r="DX379" i="21"/>
  <c r="DK379" i="21"/>
  <c r="DJ379" i="21"/>
  <c r="DI379" i="21"/>
  <c r="EF376" i="21"/>
  <c r="ED376" i="21"/>
  <c r="EC376" i="21"/>
  <c r="EA376" i="21"/>
  <c r="DZ376" i="21"/>
  <c r="DX376" i="21"/>
  <c r="EE373" i="21"/>
  <c r="EB373" i="21"/>
  <c r="DY373" i="21"/>
  <c r="DJ373" i="21"/>
  <c r="EE372" i="21"/>
  <c r="EE376" i="21" s="1"/>
  <c r="EB372" i="21"/>
  <c r="DY372" i="21"/>
  <c r="DY376" i="21" s="1"/>
  <c r="DJ372" i="21"/>
  <c r="DJ376" i="21" s="1"/>
  <c r="EF370" i="21"/>
  <c r="ED370" i="21"/>
  <c r="EC370" i="21"/>
  <c r="EA370" i="21"/>
  <c r="DZ370" i="21"/>
  <c r="DX370" i="21"/>
  <c r="DI370" i="21"/>
  <c r="EE369" i="21"/>
  <c r="EE370" i="21" s="1"/>
  <c r="EB369" i="21"/>
  <c r="EB370" i="21" s="1"/>
  <c r="DY369" i="21"/>
  <c r="DY370" i="21" s="1"/>
  <c r="DK370" i="21"/>
  <c r="DJ370" i="21"/>
  <c r="EF367" i="21"/>
  <c r="ED367" i="21"/>
  <c r="EC367" i="21"/>
  <c r="EA367" i="21"/>
  <c r="DZ367" i="21"/>
  <c r="DZ362" i="21" s="1"/>
  <c r="DX367" i="21"/>
  <c r="DK367" i="21"/>
  <c r="DI367" i="21"/>
  <c r="EE366" i="21"/>
  <c r="EB366" i="21"/>
  <c r="DY366" i="21"/>
  <c r="DJ366" i="21"/>
  <c r="EE365" i="21"/>
  <c r="EB365" i="21"/>
  <c r="DY365" i="21"/>
  <c r="EE364" i="21"/>
  <c r="EB364" i="21"/>
  <c r="DY364" i="21"/>
  <c r="DJ364" i="21"/>
  <c r="EF361" i="21"/>
  <c r="EE361" i="21"/>
  <c r="ED361" i="21"/>
  <c r="EC361" i="21"/>
  <c r="EB361" i="21"/>
  <c r="EA361" i="21"/>
  <c r="DZ361" i="21"/>
  <c r="DY361" i="21"/>
  <c r="DX361" i="21"/>
  <c r="DK361" i="21"/>
  <c r="DJ361" i="21"/>
  <c r="DI361" i="21"/>
  <c r="EF357" i="21"/>
  <c r="EE357" i="21"/>
  <c r="ED357" i="21"/>
  <c r="EC357" i="21"/>
  <c r="EB357" i="21"/>
  <c r="EA357" i="21"/>
  <c r="DZ357" i="21"/>
  <c r="DY357" i="21"/>
  <c r="DX357" i="21"/>
  <c r="DK357" i="21"/>
  <c r="DJ357" i="21"/>
  <c r="DI357" i="21"/>
  <c r="EF354" i="21"/>
  <c r="EE354" i="21"/>
  <c r="ED354" i="21"/>
  <c r="EC354" i="21"/>
  <c r="EB354" i="21"/>
  <c r="EA354" i="21"/>
  <c r="DZ354" i="21"/>
  <c r="DY354" i="21"/>
  <c r="DX354" i="21"/>
  <c r="DK354" i="21"/>
  <c r="DJ354" i="21"/>
  <c r="DI354" i="21"/>
  <c r="EF351" i="21"/>
  <c r="ED351" i="21"/>
  <c r="EC351" i="21"/>
  <c r="EA351" i="21"/>
  <c r="DX351" i="21"/>
  <c r="DK351" i="21"/>
  <c r="EE350" i="21"/>
  <c r="EB350" i="21"/>
  <c r="DY350" i="21"/>
  <c r="DJ350" i="21"/>
  <c r="EE349" i="21"/>
  <c r="EB349" i="21"/>
  <c r="DY349" i="21"/>
  <c r="DJ349" i="21"/>
  <c r="EE348" i="21"/>
  <c r="EB348" i="21"/>
  <c r="DY348" i="21"/>
  <c r="DJ348" i="21"/>
  <c r="EE347" i="21"/>
  <c r="EB347" i="21"/>
  <c r="EB351" i="21" s="1"/>
  <c r="DY347" i="21"/>
  <c r="DY351" i="21" s="1"/>
  <c r="DJ347" i="21"/>
  <c r="DJ351" i="21" s="1"/>
  <c r="EF345" i="21"/>
  <c r="ED345" i="21"/>
  <c r="EC345" i="21"/>
  <c r="EA345" i="21"/>
  <c r="DZ345" i="21"/>
  <c r="DX345" i="21"/>
  <c r="DI345" i="21"/>
  <c r="EE344" i="21"/>
  <c r="EB344" i="21"/>
  <c r="DY344" i="21"/>
  <c r="DJ344" i="21"/>
  <c r="EE343" i="21"/>
  <c r="EE345" i="21" s="1"/>
  <c r="EB343" i="21"/>
  <c r="EB345" i="21" s="1"/>
  <c r="DY343" i="21"/>
  <c r="DY345" i="21" s="1"/>
  <c r="DJ343" i="21"/>
  <c r="DJ345" i="21" s="1"/>
  <c r="ED341" i="21"/>
  <c r="EA341" i="21"/>
  <c r="DX341" i="21"/>
  <c r="DI341" i="21"/>
  <c r="EE339" i="21"/>
  <c r="EE341" i="21" s="1"/>
  <c r="EB339" i="21"/>
  <c r="EB341" i="21" s="1"/>
  <c r="DZ339" i="21"/>
  <c r="DY339" i="21"/>
  <c r="DY341" i="21" s="1"/>
  <c r="DJ339" i="21"/>
  <c r="DJ341" i="21" s="1"/>
  <c r="EF335" i="21"/>
  <c r="ED335" i="21"/>
  <c r="EC335" i="21"/>
  <c r="EA335" i="21"/>
  <c r="DZ335" i="21"/>
  <c r="DX335" i="21"/>
  <c r="DK335" i="21"/>
  <c r="DI335" i="21"/>
  <c r="AQ335" i="21" s="1"/>
  <c r="EE334" i="21"/>
  <c r="EE335" i="21" s="1"/>
  <c r="EB334" i="21"/>
  <c r="EB335" i="21" s="1"/>
  <c r="DY334" i="21"/>
  <c r="DY335" i="21" s="1"/>
  <c r="DJ334" i="21"/>
  <c r="DJ335" i="21" s="1"/>
  <c r="EF332" i="21"/>
  <c r="EF329" i="21" s="1"/>
  <c r="ED332" i="21"/>
  <c r="EC332" i="21"/>
  <c r="EC329" i="21" s="1"/>
  <c r="EA332" i="21"/>
  <c r="EA329" i="21" s="1"/>
  <c r="DZ332" i="21"/>
  <c r="DZ329" i="21" s="1"/>
  <c r="DX332" i="21"/>
  <c r="DK332" i="21"/>
  <c r="DK329" i="21" s="1"/>
  <c r="DI332" i="21"/>
  <c r="DI329" i="21" s="1"/>
  <c r="EE331" i="21"/>
  <c r="EE332" i="21" s="1"/>
  <c r="EE329" i="21" s="1"/>
  <c r="EB331" i="21"/>
  <c r="EB332" i="21" s="1"/>
  <c r="EB329" i="21" s="1"/>
  <c r="DY331" i="21"/>
  <c r="DY332" i="21" s="1"/>
  <c r="DY329" i="21" s="1"/>
  <c r="DJ331" i="21"/>
  <c r="DJ332" i="21" s="1"/>
  <c r="DJ329" i="21" s="1"/>
  <c r="ED329" i="21"/>
  <c r="DX329" i="21"/>
  <c r="EF328" i="21"/>
  <c r="ED328" i="21"/>
  <c r="EC328" i="21"/>
  <c r="EA328" i="21"/>
  <c r="DZ328" i="21"/>
  <c r="DX328" i="21"/>
  <c r="DK328" i="21"/>
  <c r="DI328" i="21"/>
  <c r="EE327" i="21"/>
  <c r="EB327" i="21"/>
  <c r="DY327" i="21"/>
  <c r="DJ327" i="21"/>
  <c r="EE326" i="21"/>
  <c r="EE17" i="21" s="1"/>
  <c r="EB326" i="21"/>
  <c r="EB17" i="21" s="1"/>
  <c r="DY326" i="21"/>
  <c r="DY17" i="21" s="1"/>
  <c r="DJ326" i="21"/>
  <c r="DJ17" i="21" s="1"/>
  <c r="EE325" i="21"/>
  <c r="EE328" i="21" s="1"/>
  <c r="EB325" i="21"/>
  <c r="EB328" i="21" s="1"/>
  <c r="DY325" i="21"/>
  <c r="DY328" i="21" s="1"/>
  <c r="DJ325" i="21"/>
  <c r="DJ328" i="21" s="1"/>
  <c r="EF322" i="21"/>
  <c r="ED322" i="21"/>
  <c r="ED317" i="21" s="1"/>
  <c r="EC322" i="21"/>
  <c r="EA322" i="21"/>
  <c r="DZ322" i="21"/>
  <c r="DX322" i="21"/>
  <c r="DK322" i="21"/>
  <c r="DI322" i="21"/>
  <c r="EE320" i="21"/>
  <c r="EB320" i="21"/>
  <c r="DY320" i="21"/>
  <c r="DJ320" i="21"/>
  <c r="EE319" i="21"/>
  <c r="EB319" i="21"/>
  <c r="EB322" i="21" s="1"/>
  <c r="DY319" i="21"/>
  <c r="DJ319" i="21"/>
  <c r="DJ322" i="21" s="1"/>
  <c r="EA317" i="21"/>
  <c r="EI314" i="21"/>
  <c r="EI46" i="21" s="1"/>
  <c r="EH314" i="21"/>
  <c r="EH46" i="21" s="1"/>
  <c r="EG314" i="21"/>
  <c r="EG46" i="21" s="1"/>
  <c r="EF314" i="21"/>
  <c r="EE314" i="21"/>
  <c r="ED314" i="21"/>
  <c r="EC314" i="21"/>
  <c r="EB314" i="21"/>
  <c r="EA314" i="21"/>
  <c r="DZ314" i="21"/>
  <c r="DY314" i="21"/>
  <c r="DX314" i="21"/>
  <c r="DV314" i="21"/>
  <c r="DV46" i="21" s="1"/>
  <c r="DS314" i="21"/>
  <c r="DS46" i="21" s="1"/>
  <c r="DP314" i="21"/>
  <c r="DP46" i="21" s="1"/>
  <c r="DM314" i="21"/>
  <c r="DM46" i="21" s="1"/>
  <c r="DK314" i="21"/>
  <c r="DJ314" i="21"/>
  <c r="DI314" i="21"/>
  <c r="EI311" i="21"/>
  <c r="EI45" i="21" s="1"/>
  <c r="EG311" i="21"/>
  <c r="EG45" i="21" s="1"/>
  <c r="EF311" i="21"/>
  <c r="ED311" i="21"/>
  <c r="EC311" i="21"/>
  <c r="EA311" i="21"/>
  <c r="DZ311" i="21"/>
  <c r="DX311" i="21"/>
  <c r="DK311" i="21"/>
  <c r="DI311" i="21"/>
  <c r="EH311" i="21"/>
  <c r="EH45" i="21" s="1"/>
  <c r="EE310" i="21"/>
  <c r="EE311" i="21" s="1"/>
  <c r="EB310" i="21"/>
  <c r="EB311" i="21" s="1"/>
  <c r="DY310" i="21"/>
  <c r="DY311" i="21" s="1"/>
  <c r="DV310" i="21"/>
  <c r="DV311" i="21" s="1"/>
  <c r="DV45" i="21" s="1"/>
  <c r="DS310" i="21"/>
  <c r="DS311" i="21" s="1"/>
  <c r="DS45" i="21" s="1"/>
  <c r="DP310" i="21"/>
  <c r="DP311" i="21" s="1"/>
  <c r="DP45" i="21" s="1"/>
  <c r="DM310" i="21"/>
  <c r="DM311" i="21" s="1"/>
  <c r="DM45" i="21" s="1"/>
  <c r="DJ310" i="21"/>
  <c r="DJ311" i="21" s="1"/>
  <c r="EI308" i="21"/>
  <c r="EI44" i="21" s="1"/>
  <c r="EH308" i="21"/>
  <c r="EH44" i="21" s="1"/>
  <c r="EG308" i="21"/>
  <c r="EG44" i="21" s="1"/>
  <c r="EF308" i="21"/>
  <c r="EE308" i="21"/>
  <c r="ED308" i="21"/>
  <c r="EC308" i="21"/>
  <c r="EB308" i="21"/>
  <c r="EA308" i="21"/>
  <c r="DZ308" i="21"/>
  <c r="DY308" i="21"/>
  <c r="DX308" i="21"/>
  <c r="DV308" i="21"/>
  <c r="DV44" i="21" s="1"/>
  <c r="DS308" i="21"/>
  <c r="DS44" i="21" s="1"/>
  <c r="DP308" i="21"/>
  <c r="DP44" i="21" s="1"/>
  <c r="DM308" i="21"/>
  <c r="DM44" i="21" s="1"/>
  <c r="DK307" i="21"/>
  <c r="DK308" i="21" s="1"/>
  <c r="DI307" i="21"/>
  <c r="EI304" i="21"/>
  <c r="EI42" i="21" s="1"/>
  <c r="EH304" i="21"/>
  <c r="EH42" i="21" s="1"/>
  <c r="EG304" i="21"/>
  <c r="EG42" i="21" s="1"/>
  <c r="EF304" i="21"/>
  <c r="EE304" i="21"/>
  <c r="ED304" i="21"/>
  <c r="EC304" i="21"/>
  <c r="EB304" i="21"/>
  <c r="EA304" i="21"/>
  <c r="DZ304" i="21"/>
  <c r="DY304" i="21"/>
  <c r="DX304" i="21"/>
  <c r="DV304" i="21"/>
  <c r="DV42" i="21" s="1"/>
  <c r="DS304" i="21"/>
  <c r="DS42" i="21" s="1"/>
  <c r="DP304" i="21"/>
  <c r="DP42" i="21" s="1"/>
  <c r="DM304" i="21"/>
  <c r="DM42" i="21" s="1"/>
  <c r="DK304" i="21"/>
  <c r="DJ304" i="21"/>
  <c r="DI304" i="21"/>
  <c r="EI301" i="21"/>
  <c r="EI41" i="21" s="1"/>
  <c r="EG301" i="21"/>
  <c r="EG41" i="21" s="1"/>
  <c r="EF301" i="21"/>
  <c r="ED301" i="21"/>
  <c r="EC301" i="21"/>
  <c r="EA301" i="21"/>
  <c r="DZ301" i="21"/>
  <c r="DX301" i="21"/>
  <c r="DK301" i="21"/>
  <c r="DI301" i="21"/>
  <c r="EH300" i="21"/>
  <c r="EH301" i="21" s="1"/>
  <c r="EH41" i="21" s="1"/>
  <c r="EE300" i="21"/>
  <c r="EE301" i="21" s="1"/>
  <c r="EB300" i="21"/>
  <c r="EB301" i="21" s="1"/>
  <c r="DY300" i="21"/>
  <c r="DY301" i="21" s="1"/>
  <c r="DV300" i="21"/>
  <c r="DV301" i="21" s="1"/>
  <c r="DV41" i="21" s="1"/>
  <c r="DS300" i="21"/>
  <c r="DS301" i="21" s="1"/>
  <c r="DS41" i="21" s="1"/>
  <c r="DP300" i="21"/>
  <c r="DP301" i="21" s="1"/>
  <c r="DP41" i="21" s="1"/>
  <c r="DM300" i="21"/>
  <c r="DM301" i="21" s="1"/>
  <c r="DM41" i="21" s="1"/>
  <c r="DJ300" i="21"/>
  <c r="DJ301" i="21" s="1"/>
  <c r="EI298" i="21"/>
  <c r="EI40" i="21" s="1"/>
  <c r="EG298" i="21"/>
  <c r="EG40" i="21" s="1"/>
  <c r="EF298" i="21"/>
  <c r="ED298" i="21"/>
  <c r="EC298" i="21"/>
  <c r="EA298" i="21"/>
  <c r="DZ298" i="21"/>
  <c r="DX298" i="21"/>
  <c r="DK298" i="21"/>
  <c r="DI298" i="21"/>
  <c r="EH297" i="21"/>
  <c r="EH298" i="21" s="1"/>
  <c r="EH40" i="21" s="1"/>
  <c r="EE297" i="21"/>
  <c r="EE298" i="21" s="1"/>
  <c r="EB297" i="21"/>
  <c r="EB298" i="21" s="1"/>
  <c r="DY297" i="21"/>
  <c r="DY298" i="21" s="1"/>
  <c r="DV297" i="21"/>
  <c r="DV298" i="21" s="1"/>
  <c r="DV40" i="21" s="1"/>
  <c r="DS297" i="21"/>
  <c r="DS298" i="21" s="1"/>
  <c r="DS40" i="21" s="1"/>
  <c r="DP297" i="21"/>
  <c r="DP298" i="21" s="1"/>
  <c r="DP40" i="21" s="1"/>
  <c r="DM297" i="21"/>
  <c r="DM298" i="21" s="1"/>
  <c r="DM40" i="21" s="1"/>
  <c r="DJ297" i="21"/>
  <c r="DJ298" i="21" s="1"/>
  <c r="EI293" i="21"/>
  <c r="EI37" i="21" s="1"/>
  <c r="EH293" i="21"/>
  <c r="EH37" i="21" s="1"/>
  <c r="EG293" i="21"/>
  <c r="EG37" i="21" s="1"/>
  <c r="EF293" i="21"/>
  <c r="EE293" i="21"/>
  <c r="ED293" i="21"/>
  <c r="EC293" i="21"/>
  <c r="EB293" i="21"/>
  <c r="EA293" i="21"/>
  <c r="DZ293" i="21"/>
  <c r="DY293" i="21"/>
  <c r="DX293" i="21"/>
  <c r="DV293" i="21"/>
  <c r="DV37" i="21" s="1"/>
  <c r="DS293" i="21"/>
  <c r="DS37" i="21" s="1"/>
  <c r="DP293" i="21"/>
  <c r="DP37" i="21" s="1"/>
  <c r="DM293" i="21"/>
  <c r="DM37" i="21" s="1"/>
  <c r="DK293" i="21"/>
  <c r="DJ293" i="21"/>
  <c r="DI293" i="21"/>
  <c r="EI290" i="21"/>
  <c r="EI36" i="21" s="1"/>
  <c r="EH290" i="21"/>
  <c r="EH36" i="21" s="1"/>
  <c r="EG290" i="21"/>
  <c r="EG36" i="21" s="1"/>
  <c r="EF290" i="21"/>
  <c r="EE290" i="21"/>
  <c r="ED290" i="21"/>
  <c r="EC290" i="21"/>
  <c r="EB290" i="21"/>
  <c r="EA290" i="21"/>
  <c r="DZ290" i="21"/>
  <c r="DY290" i="21"/>
  <c r="DX290" i="21"/>
  <c r="DV290" i="21"/>
  <c r="DV36" i="21" s="1"/>
  <c r="DS290" i="21"/>
  <c r="DS36" i="21" s="1"/>
  <c r="DP290" i="21"/>
  <c r="DP36" i="21" s="1"/>
  <c r="DM290" i="21"/>
  <c r="DM36" i="21" s="1"/>
  <c r="DK290" i="21"/>
  <c r="DJ290" i="21"/>
  <c r="DI290" i="21"/>
  <c r="EI287" i="21"/>
  <c r="EH287" i="21"/>
  <c r="EG287" i="21"/>
  <c r="EF287" i="21"/>
  <c r="EE287" i="21"/>
  <c r="ED287" i="21"/>
  <c r="EC287" i="21"/>
  <c r="EB287" i="21"/>
  <c r="EA287" i="21"/>
  <c r="DZ287" i="21"/>
  <c r="DY287" i="21"/>
  <c r="DX287" i="21"/>
  <c r="DV287" i="21"/>
  <c r="DS287" i="21"/>
  <c r="DP287" i="21"/>
  <c r="DM287" i="21"/>
  <c r="DK287" i="21"/>
  <c r="DJ287" i="21"/>
  <c r="DI287" i="21"/>
  <c r="EI284" i="21"/>
  <c r="EI34" i="21" s="1"/>
  <c r="EG284" i="21"/>
  <c r="EG34" i="21" s="1"/>
  <c r="EF284" i="21"/>
  <c r="ED284" i="21"/>
  <c r="EC284" i="21"/>
  <c r="EA284" i="21"/>
  <c r="DZ284" i="21"/>
  <c r="DX284" i="21"/>
  <c r="DK284" i="21"/>
  <c r="DI284" i="21"/>
  <c r="EH284" i="21"/>
  <c r="EH34" i="21" s="1"/>
  <c r="EE283" i="21"/>
  <c r="EE284" i="21" s="1"/>
  <c r="EB283" i="21"/>
  <c r="EB284" i="21" s="1"/>
  <c r="DY283" i="21"/>
  <c r="DY284" i="21" s="1"/>
  <c r="DV283" i="21"/>
  <c r="DV284" i="21" s="1"/>
  <c r="DV34" i="21" s="1"/>
  <c r="DS283" i="21"/>
  <c r="DS284" i="21" s="1"/>
  <c r="DS34" i="21" s="1"/>
  <c r="DP283" i="21"/>
  <c r="DP284" i="21" s="1"/>
  <c r="DP34" i="21" s="1"/>
  <c r="DM283" i="21"/>
  <c r="DM284" i="21" s="1"/>
  <c r="DM34" i="21" s="1"/>
  <c r="DJ283" i="21"/>
  <c r="DJ284" i="21" s="1"/>
  <c r="EI281" i="21"/>
  <c r="EI33" i="21" s="1"/>
  <c r="EG281" i="21"/>
  <c r="EG33" i="21" s="1"/>
  <c r="EF281" i="21"/>
  <c r="ED281" i="21"/>
  <c r="EC281" i="21"/>
  <c r="EA281" i="21"/>
  <c r="DZ281" i="21"/>
  <c r="DX281" i="21"/>
  <c r="DK281" i="21"/>
  <c r="DI281" i="21"/>
  <c r="EH281" i="21"/>
  <c r="EH33" i="21" s="1"/>
  <c r="EE280" i="21"/>
  <c r="EE281" i="21" s="1"/>
  <c r="EB280" i="21"/>
  <c r="EB281" i="21" s="1"/>
  <c r="DY280" i="21"/>
  <c r="DY281" i="21" s="1"/>
  <c r="DV280" i="21"/>
  <c r="DV281" i="21" s="1"/>
  <c r="DS280" i="21"/>
  <c r="DS281" i="21" s="1"/>
  <c r="DP280" i="21"/>
  <c r="DP281" i="21" s="1"/>
  <c r="DM280" i="21"/>
  <c r="DM281" i="21" s="1"/>
  <c r="DJ280" i="21"/>
  <c r="DJ281" i="21" s="1"/>
  <c r="EI278" i="21"/>
  <c r="EI32" i="21" s="1"/>
  <c r="EG278" i="21"/>
  <c r="EG32" i="21" s="1"/>
  <c r="EF278" i="21"/>
  <c r="ED278" i="21"/>
  <c r="EC278" i="21"/>
  <c r="EA278" i="21"/>
  <c r="DZ278" i="21"/>
  <c r="DX278" i="21"/>
  <c r="EE277" i="21"/>
  <c r="EB277" i="21"/>
  <c r="DY277" i="21"/>
  <c r="DV277" i="21"/>
  <c r="DS277" i="21"/>
  <c r="DP277" i="21"/>
  <c r="DM277" i="21"/>
  <c r="DK277" i="21"/>
  <c r="DI277" i="21"/>
  <c r="DI278" i="21" s="1"/>
  <c r="EE276" i="21"/>
  <c r="EB276" i="21"/>
  <c r="DY276" i="21"/>
  <c r="DV276" i="21"/>
  <c r="DS276" i="21"/>
  <c r="DP276" i="21"/>
  <c r="DM276" i="21"/>
  <c r="DJ276" i="21"/>
  <c r="EH275" i="21"/>
  <c r="EH278" i="21" s="1"/>
  <c r="EH32" i="21" s="1"/>
  <c r="EE275" i="21"/>
  <c r="EB275" i="21"/>
  <c r="DY275" i="21"/>
  <c r="DV275" i="21"/>
  <c r="DS275" i="21"/>
  <c r="DS278" i="21" s="1"/>
  <c r="DP275" i="21"/>
  <c r="DM275" i="21"/>
  <c r="DV272" i="21"/>
  <c r="DV30" i="21" s="1"/>
  <c r="DS272" i="21"/>
  <c r="DS30" i="21" s="1"/>
  <c r="DP272" i="21"/>
  <c r="DP30" i="21" s="1"/>
  <c r="DM272" i="21"/>
  <c r="DM30" i="21" s="1"/>
  <c r="DJ272" i="21"/>
  <c r="DK272" i="21"/>
  <c r="DV269" i="21"/>
  <c r="DV29" i="21" s="1"/>
  <c r="DS269" i="21"/>
  <c r="DS29" i="21" s="1"/>
  <c r="DP269" i="21"/>
  <c r="DP29" i="21" s="1"/>
  <c r="DM269" i="21"/>
  <c r="DM29" i="21" s="1"/>
  <c r="DJ269" i="21"/>
  <c r="DK269" i="21"/>
  <c r="EI266" i="21"/>
  <c r="EH266" i="21"/>
  <c r="EG266" i="21"/>
  <c r="EF266" i="21"/>
  <c r="EE266" i="21"/>
  <c r="ED266" i="21"/>
  <c r="EC266" i="21"/>
  <c r="EB266" i="21"/>
  <c r="EA266" i="21"/>
  <c r="DZ266" i="21"/>
  <c r="DY266" i="21"/>
  <c r="DX266" i="21"/>
  <c r="DV266" i="21"/>
  <c r="DS266" i="21"/>
  <c r="DP266" i="21"/>
  <c r="DM266" i="21"/>
  <c r="DK266" i="21"/>
  <c r="DJ266" i="21"/>
  <c r="DI266" i="21"/>
  <c r="EI263" i="21"/>
  <c r="EI27" i="21" s="1"/>
  <c r="EG263" i="21"/>
  <c r="EG27" i="21" s="1"/>
  <c r="EF263" i="21"/>
  <c r="ED263" i="21"/>
  <c r="EC263" i="21"/>
  <c r="EA263" i="21"/>
  <c r="DZ263" i="21"/>
  <c r="DZ250" i="21" s="1"/>
  <c r="DX263" i="21"/>
  <c r="DK263" i="21"/>
  <c r="DI263" i="21"/>
  <c r="EH263" i="21"/>
  <c r="EH27" i="21" s="1"/>
  <c r="EE262" i="21"/>
  <c r="EE263" i="21" s="1"/>
  <c r="EB262" i="21"/>
  <c r="EB263" i="21" s="1"/>
  <c r="DY262" i="21"/>
  <c r="DY263" i="21" s="1"/>
  <c r="DV262" i="21"/>
  <c r="DV263" i="21" s="1"/>
  <c r="DV27" i="21" s="1"/>
  <c r="DS262" i="21"/>
  <c r="DS263" i="21" s="1"/>
  <c r="DS27" i="21" s="1"/>
  <c r="DP262" i="21"/>
  <c r="DP263" i="21" s="1"/>
  <c r="DP27" i="21" s="1"/>
  <c r="DM262" i="21"/>
  <c r="DM263" i="21" s="1"/>
  <c r="DM27" i="21" s="1"/>
  <c r="DJ262" i="21"/>
  <c r="DJ263" i="21" s="1"/>
  <c r="DW260" i="21"/>
  <c r="DW26" i="21" s="1"/>
  <c r="DU260" i="21"/>
  <c r="DU26" i="21" s="1"/>
  <c r="DT260" i="21"/>
  <c r="DR260" i="21"/>
  <c r="DR26" i="21" s="1"/>
  <c r="DQ260" i="21"/>
  <c r="DQ26" i="21" s="1"/>
  <c r="DO260" i="21"/>
  <c r="DO26" i="21" s="1"/>
  <c r="DN260" i="21"/>
  <c r="DN26" i="21" s="1"/>
  <c r="DL260" i="21"/>
  <c r="DL26" i="21" s="1"/>
  <c r="DV259" i="21"/>
  <c r="DV260" i="21" s="1"/>
  <c r="DV26" i="21" s="1"/>
  <c r="DS259" i="21"/>
  <c r="DS260" i="21" s="1"/>
  <c r="DS26" i="21" s="1"/>
  <c r="DP259" i="21"/>
  <c r="DP260" i="21" s="1"/>
  <c r="DP26" i="21" s="1"/>
  <c r="DM259" i="21"/>
  <c r="DM260" i="21" s="1"/>
  <c r="DM26" i="21" s="1"/>
  <c r="DK260" i="21"/>
  <c r="DW256" i="21"/>
  <c r="DW25" i="21" s="1"/>
  <c r="DU256" i="21"/>
  <c r="DU25" i="21" s="1"/>
  <c r="DT256" i="21"/>
  <c r="DR256" i="21"/>
  <c r="DR25" i="21" s="1"/>
  <c r="DQ256" i="21"/>
  <c r="DQ25" i="21" s="1"/>
  <c r="DO256" i="21"/>
  <c r="DO25" i="21" s="1"/>
  <c r="DN256" i="21"/>
  <c r="DL256" i="21"/>
  <c r="DL25" i="21" s="1"/>
  <c r="DV255" i="21"/>
  <c r="DS255" i="21"/>
  <c r="DP255" i="21"/>
  <c r="DM255" i="21"/>
  <c r="DK255" i="21"/>
  <c r="DI255" i="21"/>
  <c r="DV254" i="21"/>
  <c r="DS254" i="21"/>
  <c r="DP254" i="21"/>
  <c r="DM254" i="21"/>
  <c r="DK254" i="21"/>
  <c r="DI254" i="21"/>
  <c r="DV253" i="21"/>
  <c r="DS253" i="21"/>
  <c r="DP253" i="21"/>
  <c r="DM253" i="21"/>
  <c r="DK253" i="21"/>
  <c r="DI253" i="21"/>
  <c r="DV252" i="21"/>
  <c r="DS252" i="21"/>
  <c r="DP252" i="21"/>
  <c r="DM252" i="21"/>
  <c r="DK252" i="21"/>
  <c r="DI252" i="21"/>
  <c r="DW248" i="21"/>
  <c r="DW22" i="21" s="1"/>
  <c r="DU248" i="21"/>
  <c r="DU22" i="21" s="1"/>
  <c r="DQ248" i="21"/>
  <c r="DQ22" i="21" s="1"/>
  <c r="DO248" i="21"/>
  <c r="DO22" i="21" s="1"/>
  <c r="DN248" i="21"/>
  <c r="DN22" i="21" s="1"/>
  <c r="DL248" i="21"/>
  <c r="DL22" i="21" s="1"/>
  <c r="DV247" i="21"/>
  <c r="DV248" i="21" s="1"/>
  <c r="DV22" i="21" s="1"/>
  <c r="DT247" i="21"/>
  <c r="DP247" i="21"/>
  <c r="DP248" i="21" s="1"/>
  <c r="DP22" i="21" s="1"/>
  <c r="DM247" i="21"/>
  <c r="DM248" i="21" s="1"/>
  <c r="DM22" i="21" s="1"/>
  <c r="DI248" i="21"/>
  <c r="DU244" i="21"/>
  <c r="DU245" i="21" s="1"/>
  <c r="DU21" i="21" s="1"/>
  <c r="DR244" i="21"/>
  <c r="DT244" i="21" s="1"/>
  <c r="DT245" i="21" s="1"/>
  <c r="DT21" i="21" s="1"/>
  <c r="DO244" i="21"/>
  <c r="DO245" i="21" s="1"/>
  <c r="DO21" i="21" s="1"/>
  <c r="DL244" i="21"/>
  <c r="DN244" i="21" s="1"/>
  <c r="EI241" i="21"/>
  <c r="EI13" i="21" s="1"/>
  <c r="EG241" i="21"/>
  <c r="EG13" i="21" s="1"/>
  <c r="EF241" i="21"/>
  <c r="ED241" i="21"/>
  <c r="EC241" i="21"/>
  <c r="EA241" i="21"/>
  <c r="DZ241" i="21"/>
  <c r="DX241" i="21"/>
  <c r="DW241" i="21"/>
  <c r="DW13" i="21" s="1"/>
  <c r="DU241" i="21"/>
  <c r="DU13" i="21" s="1"/>
  <c r="DT241" i="21"/>
  <c r="DT13" i="21" s="1"/>
  <c r="DR241" i="21"/>
  <c r="DR13" i="21" s="1"/>
  <c r="DQ241" i="21"/>
  <c r="DQ13" i="21" s="1"/>
  <c r="DO241" i="21"/>
  <c r="DO13" i="21" s="1"/>
  <c r="DN241" i="21"/>
  <c r="DN13" i="21" s="1"/>
  <c r="DL241" i="21"/>
  <c r="DL13" i="21" s="1"/>
  <c r="DK241" i="21"/>
  <c r="DI241" i="21"/>
  <c r="EH241" i="21"/>
  <c r="EH13" i="21" s="1"/>
  <c r="EE240" i="21"/>
  <c r="EE241" i="21" s="1"/>
  <c r="EB240" i="21"/>
  <c r="EB241" i="21" s="1"/>
  <c r="DY240" i="21"/>
  <c r="DY241" i="21" s="1"/>
  <c r="DV240" i="21"/>
  <c r="DS240" i="21"/>
  <c r="DP240" i="21"/>
  <c r="DM240" i="21"/>
  <c r="DJ240" i="21"/>
  <c r="DJ241" i="21" s="1"/>
  <c r="EI238" i="21"/>
  <c r="EI9" i="21" s="1"/>
  <c r="EG238" i="21"/>
  <c r="EG9" i="21" s="1"/>
  <c r="EF238" i="21"/>
  <c r="ED238" i="21"/>
  <c r="EC238" i="21"/>
  <c r="EA238" i="21"/>
  <c r="DZ238" i="21"/>
  <c r="DX238" i="21"/>
  <c r="DW238" i="21"/>
  <c r="DU238" i="21"/>
  <c r="DU9" i="21" s="1"/>
  <c r="DT238" i="21"/>
  <c r="DR238" i="21"/>
  <c r="DR9" i="21" s="1"/>
  <c r="DQ238" i="21"/>
  <c r="DO238" i="21"/>
  <c r="DO9" i="21" s="1"/>
  <c r="DN238" i="21"/>
  <c r="DL238" i="21"/>
  <c r="DL9" i="21" s="1"/>
  <c r="EH237" i="21"/>
  <c r="EH11" i="21" s="1"/>
  <c r="EE237" i="21"/>
  <c r="EB237" i="21"/>
  <c r="DY237" i="21"/>
  <c r="DV237" i="21"/>
  <c r="DV11" i="21" s="1"/>
  <c r="DS237" i="21"/>
  <c r="DS11" i="21" s="1"/>
  <c r="DP237" i="21"/>
  <c r="DP11" i="21" s="1"/>
  <c r="DM237" i="21"/>
  <c r="DM11" i="21" s="1"/>
  <c r="DK237" i="21"/>
  <c r="DJ237" i="21"/>
  <c r="DV236" i="21"/>
  <c r="DS236" i="21"/>
  <c r="DS12" i="21" s="1"/>
  <c r="DP236" i="21"/>
  <c r="DM236" i="21"/>
  <c r="DK236" i="21"/>
  <c r="AS236" i="21" s="1"/>
  <c r="DI12" i="21"/>
  <c r="EH235" i="21"/>
  <c r="EE235" i="21"/>
  <c r="EE238" i="21" s="1"/>
  <c r="EB235" i="21"/>
  <c r="EB238" i="21" s="1"/>
  <c r="DY235" i="21"/>
  <c r="DY238" i="21" s="1"/>
  <c r="DK235" i="21"/>
  <c r="AS235" i="21" s="1"/>
  <c r="DI235" i="21"/>
  <c r="DI10" i="21" s="1"/>
  <c r="EF230" i="21"/>
  <c r="EE230" i="21"/>
  <c r="ED230" i="21"/>
  <c r="EC230" i="21"/>
  <c r="EB230" i="21"/>
  <c r="EA230" i="21"/>
  <c r="DZ230" i="21"/>
  <c r="DY230" i="21"/>
  <c r="DX230" i="21"/>
  <c r="DK230" i="21"/>
  <c r="DJ230" i="21"/>
  <c r="DI230" i="21"/>
  <c r="EF227" i="21"/>
  <c r="ED227" i="21"/>
  <c r="EC227" i="21"/>
  <c r="EA227" i="21"/>
  <c r="DZ227" i="21"/>
  <c r="DX227" i="21"/>
  <c r="DK227" i="21"/>
  <c r="DI227" i="21"/>
  <c r="EE226" i="21"/>
  <c r="EE227" i="21" s="1"/>
  <c r="EB226" i="21"/>
  <c r="EB227" i="21" s="1"/>
  <c r="DY226" i="21"/>
  <c r="DY227" i="21" s="1"/>
  <c r="DJ226" i="21"/>
  <c r="DJ227" i="21" s="1"/>
  <c r="EF224" i="21"/>
  <c r="ED224" i="21"/>
  <c r="EC224" i="21"/>
  <c r="EA224" i="21"/>
  <c r="DZ224" i="21"/>
  <c r="DX224" i="21"/>
  <c r="DK224" i="21"/>
  <c r="DI224" i="21"/>
  <c r="DI221" i="21" s="1"/>
  <c r="EE223" i="21"/>
  <c r="EE224" i="21" s="1"/>
  <c r="EB223" i="21"/>
  <c r="EB224" i="21" s="1"/>
  <c r="DY223" i="21"/>
  <c r="DY224" i="21" s="1"/>
  <c r="DJ223" i="21"/>
  <c r="DJ224" i="21" s="1"/>
  <c r="EF221" i="21"/>
  <c r="EF220" i="21"/>
  <c r="EE220" i="21"/>
  <c r="ED220" i="21"/>
  <c r="EC220" i="21"/>
  <c r="EB220" i="21"/>
  <c r="EA220" i="21"/>
  <c r="DZ220" i="21"/>
  <c r="DY220" i="21"/>
  <c r="DX220" i="21"/>
  <c r="DK220" i="21"/>
  <c r="DJ220" i="21"/>
  <c r="DI220" i="21"/>
  <c r="EF217" i="21"/>
  <c r="ED217" i="21"/>
  <c r="EC217" i="21"/>
  <c r="EA217" i="21"/>
  <c r="DZ217" i="21"/>
  <c r="DX217" i="21"/>
  <c r="DK217" i="21"/>
  <c r="DI217" i="21"/>
  <c r="EE216" i="21"/>
  <c r="EB216" i="21"/>
  <c r="DY216" i="21"/>
  <c r="DJ216" i="21"/>
  <c r="EE215" i="21"/>
  <c r="EB215" i="21"/>
  <c r="DY215" i="21"/>
  <c r="DJ215" i="21"/>
  <c r="EE214" i="21"/>
  <c r="EE217" i="21" s="1"/>
  <c r="EB214" i="21"/>
  <c r="EB217" i="21" s="1"/>
  <c r="DY214" i="21"/>
  <c r="DY217" i="21" s="1"/>
  <c r="DJ214" i="21"/>
  <c r="DJ217" i="21" s="1"/>
  <c r="EF212" i="21"/>
  <c r="ED212" i="21"/>
  <c r="EC212" i="21"/>
  <c r="EA212" i="21"/>
  <c r="DZ212" i="21"/>
  <c r="DX212" i="21"/>
  <c r="DK212" i="21"/>
  <c r="DI212" i="21"/>
  <c r="DI207" i="21" s="1"/>
  <c r="EE211" i="21"/>
  <c r="EB211" i="21"/>
  <c r="DY211" i="21"/>
  <c r="DJ211" i="21"/>
  <c r="EE210" i="21"/>
  <c r="EB210" i="21"/>
  <c r="DY210" i="21"/>
  <c r="DJ210" i="21"/>
  <c r="EE209" i="21"/>
  <c r="EE212" i="21" s="1"/>
  <c r="EB209" i="21"/>
  <c r="EB212" i="21" s="1"/>
  <c r="DY209" i="21"/>
  <c r="DY212" i="21" s="1"/>
  <c r="DJ209" i="21"/>
  <c r="EF207" i="21"/>
  <c r="EF205" i="21"/>
  <c r="EE205" i="21"/>
  <c r="ED205" i="21"/>
  <c r="EC205" i="21"/>
  <c r="EB205" i="21"/>
  <c r="EA205" i="21"/>
  <c r="DZ205" i="21"/>
  <c r="DY205" i="21"/>
  <c r="DX205" i="21"/>
  <c r="DK205" i="21"/>
  <c r="DJ205" i="21"/>
  <c r="DI205" i="21"/>
  <c r="EF202" i="21"/>
  <c r="EE202" i="21"/>
  <c r="ED202" i="21"/>
  <c r="EC202" i="21"/>
  <c r="EB202" i="21"/>
  <c r="EA202" i="21"/>
  <c r="DZ202" i="21"/>
  <c r="DY202" i="21"/>
  <c r="DX202" i="21"/>
  <c r="DK202" i="21"/>
  <c r="DJ202" i="21"/>
  <c r="DI202" i="21"/>
  <c r="EF199" i="21"/>
  <c r="EE199" i="21"/>
  <c r="ED199" i="21"/>
  <c r="EC199" i="21"/>
  <c r="EB199" i="21"/>
  <c r="EA199" i="21"/>
  <c r="DZ199" i="21"/>
  <c r="DY199" i="21"/>
  <c r="DX199" i="21"/>
  <c r="DK199" i="21"/>
  <c r="DK35" i="21" s="1"/>
  <c r="DJ199" i="21"/>
  <c r="DI199" i="21"/>
  <c r="EF196" i="21"/>
  <c r="ED196" i="21"/>
  <c r="EC196" i="21"/>
  <c r="EA196" i="21"/>
  <c r="DZ196" i="21"/>
  <c r="DX196" i="21"/>
  <c r="DK196" i="21"/>
  <c r="DI196" i="21"/>
  <c r="EE195" i="21"/>
  <c r="EE196" i="21" s="1"/>
  <c r="EB195" i="21"/>
  <c r="EB196" i="21" s="1"/>
  <c r="DY195" i="21"/>
  <c r="DY196" i="21" s="1"/>
  <c r="DJ195" i="21"/>
  <c r="DJ196" i="21" s="1"/>
  <c r="EF193" i="21"/>
  <c r="ED193" i="21"/>
  <c r="EC193" i="21"/>
  <c r="EA193" i="21"/>
  <c r="DZ193" i="21"/>
  <c r="DX193" i="21"/>
  <c r="DK193" i="21"/>
  <c r="DI193" i="21"/>
  <c r="EE192" i="21"/>
  <c r="EB192" i="21"/>
  <c r="DY192" i="21"/>
  <c r="DJ192" i="21"/>
  <c r="EE191" i="21"/>
  <c r="EE193" i="21" s="1"/>
  <c r="EB191" i="21"/>
  <c r="EB193" i="21" s="1"/>
  <c r="DY191" i="21"/>
  <c r="DY193" i="21" s="1"/>
  <c r="DJ191" i="21"/>
  <c r="DJ193" i="21" s="1"/>
  <c r="EF189" i="21"/>
  <c r="ED189" i="21"/>
  <c r="EC189" i="21"/>
  <c r="EA189" i="21"/>
  <c r="DZ189" i="21"/>
  <c r="DX189" i="21"/>
  <c r="DK189" i="21"/>
  <c r="DI189" i="21"/>
  <c r="EE189" i="21"/>
  <c r="EB189" i="21"/>
  <c r="DY189" i="21"/>
  <c r="DJ189" i="21"/>
  <c r="EF185" i="21"/>
  <c r="EF184" i="21"/>
  <c r="EE184" i="21"/>
  <c r="ED184" i="21"/>
  <c r="EC184" i="21"/>
  <c r="EB184" i="21"/>
  <c r="EA184" i="21"/>
  <c r="DZ184" i="21"/>
  <c r="DY184" i="21"/>
  <c r="DX184" i="21"/>
  <c r="DK184" i="21"/>
  <c r="DJ184" i="21"/>
  <c r="DI184" i="21"/>
  <c r="EF180" i="21"/>
  <c r="EE180" i="21"/>
  <c r="ED180" i="21"/>
  <c r="EC180" i="21"/>
  <c r="EB180" i="21"/>
  <c r="EA180" i="21"/>
  <c r="DZ180" i="21"/>
  <c r="DY180" i="21"/>
  <c r="DX180" i="21"/>
  <c r="DK180" i="21"/>
  <c r="DJ180" i="21"/>
  <c r="DI180" i="21"/>
  <c r="EF177" i="21"/>
  <c r="EE177" i="21"/>
  <c r="ED177" i="21"/>
  <c r="EC177" i="21"/>
  <c r="EB177" i="21"/>
  <c r="EA177" i="21"/>
  <c r="DZ177" i="21"/>
  <c r="DY177" i="21"/>
  <c r="DX177" i="21"/>
  <c r="DK177" i="21"/>
  <c r="DJ177" i="21"/>
  <c r="DI177" i="21"/>
  <c r="EF174" i="21"/>
  <c r="ED174" i="21"/>
  <c r="EC174" i="21"/>
  <c r="EA174" i="21"/>
  <c r="DZ174" i="21"/>
  <c r="DX174" i="21"/>
  <c r="DK174" i="21"/>
  <c r="DI174" i="21"/>
  <c r="EE173" i="21"/>
  <c r="EE174" i="21" s="1"/>
  <c r="EB173" i="21"/>
  <c r="EB174" i="21" s="1"/>
  <c r="DY173" i="21"/>
  <c r="DY174" i="21" s="1"/>
  <c r="DJ173" i="21"/>
  <c r="DJ174" i="21" s="1"/>
  <c r="EF171" i="21"/>
  <c r="ED171" i="21"/>
  <c r="EC171" i="21"/>
  <c r="EA171" i="21"/>
  <c r="DZ171" i="21"/>
  <c r="DX171" i="21"/>
  <c r="DK171" i="21"/>
  <c r="DI171" i="21"/>
  <c r="EE170" i="21"/>
  <c r="EB170" i="21"/>
  <c r="DY170" i="21"/>
  <c r="EE169" i="21"/>
  <c r="EB169" i="21"/>
  <c r="DY169" i="21"/>
  <c r="EE168" i="21"/>
  <c r="EB168" i="21"/>
  <c r="DY168" i="21"/>
  <c r="DJ171" i="21"/>
  <c r="EF166" i="21"/>
  <c r="ED166" i="21"/>
  <c r="EC166" i="21"/>
  <c r="EA166" i="21"/>
  <c r="DZ166" i="21"/>
  <c r="DX166" i="21"/>
  <c r="DK166" i="21"/>
  <c r="DI166" i="21"/>
  <c r="EE165" i="21"/>
  <c r="EB165" i="21"/>
  <c r="DY165" i="21"/>
  <c r="EE164" i="21"/>
  <c r="EB164" i="21"/>
  <c r="DY164" i="21"/>
  <c r="EE163" i="21"/>
  <c r="EB163" i="21"/>
  <c r="DY163" i="21"/>
  <c r="EE162" i="21"/>
  <c r="EB162" i="21"/>
  <c r="DY162" i="21"/>
  <c r="EE161" i="21"/>
  <c r="EB161" i="21"/>
  <c r="DY161" i="21"/>
  <c r="EE160" i="21"/>
  <c r="EB160" i="21"/>
  <c r="DY160" i="21"/>
  <c r="DJ166" i="21"/>
  <c r="EF156" i="21"/>
  <c r="ED156" i="21"/>
  <c r="EC156" i="21"/>
  <c r="EA156" i="21"/>
  <c r="DZ156" i="21"/>
  <c r="DX156" i="21"/>
  <c r="DK156" i="21"/>
  <c r="DI156" i="21"/>
  <c r="EE155" i="21"/>
  <c r="EE156" i="21" s="1"/>
  <c r="EB155" i="21"/>
  <c r="EB156" i="21" s="1"/>
  <c r="DY155" i="21"/>
  <c r="DY156" i="21" s="1"/>
  <c r="DJ155" i="21"/>
  <c r="DJ156" i="21" s="1"/>
  <c r="EF153" i="21"/>
  <c r="ED153" i="21"/>
  <c r="EC153" i="21"/>
  <c r="EC149" i="21" s="1"/>
  <c r="EA153" i="21"/>
  <c r="EA149" i="21" s="1"/>
  <c r="DZ153" i="21"/>
  <c r="DX153" i="21"/>
  <c r="DX149" i="21" s="1"/>
  <c r="DK153" i="21"/>
  <c r="DK149" i="21" s="1"/>
  <c r="DI153" i="21"/>
  <c r="DI149" i="21" s="1"/>
  <c r="EE152" i="21"/>
  <c r="EB152" i="21"/>
  <c r="DY152" i="21"/>
  <c r="DJ152" i="21"/>
  <c r="EE151" i="21"/>
  <c r="EE153" i="21" s="1"/>
  <c r="EE149" i="21" s="1"/>
  <c r="EB151" i="21"/>
  <c r="EB153" i="21" s="1"/>
  <c r="EB149" i="21" s="1"/>
  <c r="DY151" i="21"/>
  <c r="DJ151" i="21"/>
  <c r="EF149" i="21"/>
  <c r="DZ149" i="21"/>
  <c r="EF148" i="21"/>
  <c r="ED148" i="21"/>
  <c r="EC148" i="21"/>
  <c r="EA148" i="21"/>
  <c r="DZ148" i="21"/>
  <c r="DX148" i="21"/>
  <c r="DK148" i="21"/>
  <c r="DI148" i="21"/>
  <c r="EE147" i="21"/>
  <c r="EB147" i="21"/>
  <c r="EB18" i="21" s="1"/>
  <c r="DY147" i="21"/>
  <c r="DY18" i="21" s="1"/>
  <c r="DJ147" i="21"/>
  <c r="DJ18" i="21" s="1"/>
  <c r="EE146" i="21"/>
  <c r="EB146" i="21"/>
  <c r="EB16" i="21" s="1"/>
  <c r="DY146" i="21"/>
  <c r="DY16" i="21" s="1"/>
  <c r="DJ146" i="21"/>
  <c r="DJ16" i="21" s="1"/>
  <c r="EE145" i="21"/>
  <c r="EE148" i="21" s="1"/>
  <c r="EB145" i="21"/>
  <c r="EB148" i="21" s="1"/>
  <c r="DY145" i="21"/>
  <c r="DY148" i="21" s="1"/>
  <c r="DJ145" i="21"/>
  <c r="DJ148" i="21" s="1"/>
  <c r="EF143" i="21"/>
  <c r="EF134" i="21" s="1"/>
  <c r="ED143" i="21"/>
  <c r="EC143" i="21"/>
  <c r="EC134" i="21" s="1"/>
  <c r="EA143" i="21"/>
  <c r="DZ143" i="21"/>
  <c r="DZ134" i="21" s="1"/>
  <c r="DX143" i="21"/>
  <c r="DX134" i="21" s="1"/>
  <c r="DK143" i="21"/>
  <c r="DK134" i="21" s="1"/>
  <c r="DI143" i="21"/>
  <c r="EE142" i="21"/>
  <c r="EB142" i="21"/>
  <c r="EB12" i="21" s="1"/>
  <c r="DY142" i="21"/>
  <c r="EE141" i="21"/>
  <c r="EB141" i="21"/>
  <c r="DY141" i="21"/>
  <c r="EE140" i="21"/>
  <c r="EB140" i="21"/>
  <c r="DY140" i="21"/>
  <c r="EE139" i="21"/>
  <c r="EB139" i="21"/>
  <c r="DY139" i="21"/>
  <c r="EE138" i="21"/>
  <c r="EB138" i="21"/>
  <c r="DY138" i="21"/>
  <c r="EE137" i="21"/>
  <c r="EB137" i="21"/>
  <c r="DY137" i="21"/>
  <c r="EE136" i="21"/>
  <c r="EB136" i="21"/>
  <c r="DY136" i="21"/>
  <c r="EF131" i="21"/>
  <c r="EE131" i="21"/>
  <c r="ED131" i="21"/>
  <c r="EC131" i="21"/>
  <c r="EB131" i="21"/>
  <c r="EA131" i="21"/>
  <c r="DZ131" i="21"/>
  <c r="DY131" i="21"/>
  <c r="DX131" i="21"/>
  <c r="DK131" i="21"/>
  <c r="DJ131" i="21"/>
  <c r="DI131" i="21"/>
  <c r="EF128" i="21"/>
  <c r="ED128" i="21"/>
  <c r="EC128" i="21"/>
  <c r="EA128" i="21"/>
  <c r="DZ128" i="21"/>
  <c r="DX128" i="21"/>
  <c r="DK128" i="21"/>
  <c r="DI128" i="21"/>
  <c r="EE127" i="21"/>
  <c r="EB127" i="21"/>
  <c r="DY127" i="21"/>
  <c r="DJ127" i="21"/>
  <c r="EE126" i="21"/>
  <c r="EE128" i="21" s="1"/>
  <c r="EB126" i="21"/>
  <c r="EB128" i="21" s="1"/>
  <c r="DY126" i="21"/>
  <c r="DY128" i="21" s="1"/>
  <c r="DJ126" i="21"/>
  <c r="DJ128" i="21" s="1"/>
  <c r="EF124" i="21"/>
  <c r="ED124" i="21"/>
  <c r="EC124" i="21"/>
  <c r="EA124" i="21"/>
  <c r="DZ124" i="21"/>
  <c r="DX124" i="21"/>
  <c r="DK124" i="21"/>
  <c r="DI124" i="21"/>
  <c r="EE123" i="21"/>
  <c r="EE124" i="21" s="1"/>
  <c r="EB123" i="21"/>
  <c r="EB124" i="21" s="1"/>
  <c r="DY123" i="21"/>
  <c r="DY124" i="21" s="1"/>
  <c r="DJ123" i="21"/>
  <c r="DJ124" i="21" s="1"/>
  <c r="EF121" i="21"/>
  <c r="EF120" i="21"/>
  <c r="EE120" i="21"/>
  <c r="ED120" i="21"/>
  <c r="EC120" i="21"/>
  <c r="EB120" i="21"/>
  <c r="EA120" i="21"/>
  <c r="DZ120" i="21"/>
  <c r="DY120" i="21"/>
  <c r="DX120" i="21"/>
  <c r="DK120" i="21"/>
  <c r="DJ120" i="21"/>
  <c r="DI120" i="21"/>
  <c r="EF117" i="21"/>
  <c r="ED117" i="21"/>
  <c r="EC117" i="21"/>
  <c r="EA117" i="21"/>
  <c r="DZ117" i="21"/>
  <c r="DX117" i="21"/>
  <c r="DK117" i="21"/>
  <c r="DI117" i="21"/>
  <c r="EE116" i="21"/>
  <c r="EE117" i="21" s="1"/>
  <c r="EB116" i="21"/>
  <c r="EB117" i="21" s="1"/>
  <c r="DY116" i="21"/>
  <c r="DY117" i="21" s="1"/>
  <c r="DJ116" i="21"/>
  <c r="DJ117" i="21" s="1"/>
  <c r="EF114" i="21"/>
  <c r="ED114" i="21"/>
  <c r="EC114" i="21"/>
  <c r="EA114" i="21"/>
  <c r="DZ114" i="21"/>
  <c r="DX114" i="21"/>
  <c r="DK114" i="21"/>
  <c r="DI114" i="21"/>
  <c r="DI111" i="21" s="1"/>
  <c r="EE113" i="21"/>
  <c r="EE114" i="21" s="1"/>
  <c r="EB113" i="21"/>
  <c r="EB114" i="21" s="1"/>
  <c r="DY113" i="21"/>
  <c r="DY114" i="21" s="1"/>
  <c r="DJ113" i="21"/>
  <c r="DJ114" i="21" s="1"/>
  <c r="EF111" i="21"/>
  <c r="EF109" i="21"/>
  <c r="EE109" i="21"/>
  <c r="ED109" i="21"/>
  <c r="EC109" i="21"/>
  <c r="EB109" i="21"/>
  <c r="EA109" i="21"/>
  <c r="DZ109" i="21"/>
  <c r="DY109" i="21"/>
  <c r="DX109" i="21"/>
  <c r="DK109" i="21"/>
  <c r="DJ109" i="21"/>
  <c r="DI109" i="21"/>
  <c r="EF106" i="21"/>
  <c r="EE106" i="21"/>
  <c r="ED106" i="21"/>
  <c r="EC106" i="21"/>
  <c r="EB106" i="21"/>
  <c r="EA106" i="21"/>
  <c r="DZ106" i="21"/>
  <c r="DY106" i="21"/>
  <c r="DX106" i="21"/>
  <c r="DK106" i="21"/>
  <c r="DJ106" i="21"/>
  <c r="DI106" i="21"/>
  <c r="EF103" i="21"/>
  <c r="EE103" i="21"/>
  <c r="ED103" i="21"/>
  <c r="EC103" i="21"/>
  <c r="EB103" i="21"/>
  <c r="EA103" i="21"/>
  <c r="DZ103" i="21"/>
  <c r="DY103" i="21"/>
  <c r="DX103" i="21"/>
  <c r="DK103" i="21"/>
  <c r="DJ103" i="21"/>
  <c r="DI103" i="21"/>
  <c r="EF100" i="21"/>
  <c r="ED100" i="21"/>
  <c r="EC100" i="21"/>
  <c r="EA100" i="21"/>
  <c r="DZ100" i="21"/>
  <c r="DX100" i="21"/>
  <c r="DK100" i="21"/>
  <c r="DI100" i="21"/>
  <c r="EE99" i="21"/>
  <c r="EE100" i="21" s="1"/>
  <c r="EB99" i="21"/>
  <c r="EB100" i="21" s="1"/>
  <c r="DY99" i="21"/>
  <c r="DY100" i="21" s="1"/>
  <c r="DJ99" i="21"/>
  <c r="DJ100" i="21" s="1"/>
  <c r="EF97" i="21"/>
  <c r="ED97" i="21"/>
  <c r="EC97" i="21"/>
  <c r="EA97" i="21"/>
  <c r="DZ97" i="21"/>
  <c r="DX97" i="21"/>
  <c r="DK97" i="21"/>
  <c r="DI97" i="21"/>
  <c r="EE96" i="21"/>
  <c r="EE97" i="21" s="1"/>
  <c r="EB96" i="21"/>
  <c r="EB97" i="21" s="1"/>
  <c r="DY96" i="21"/>
  <c r="DY97" i="21" s="1"/>
  <c r="DJ96" i="21"/>
  <c r="DJ97" i="21" s="1"/>
  <c r="EF94" i="21"/>
  <c r="EF90" i="21" s="1"/>
  <c r="ED94" i="21"/>
  <c r="EC94" i="21"/>
  <c r="EA94" i="21"/>
  <c r="DZ94" i="21"/>
  <c r="DX94" i="21"/>
  <c r="DK94" i="21"/>
  <c r="DI94" i="21"/>
  <c r="EE93" i="21"/>
  <c r="EB93" i="21"/>
  <c r="DY93" i="21"/>
  <c r="EE92" i="21"/>
  <c r="EB92" i="21"/>
  <c r="DY92" i="21"/>
  <c r="DJ92" i="21"/>
  <c r="EF89" i="21"/>
  <c r="EE89" i="21"/>
  <c r="ED89" i="21"/>
  <c r="EC89" i="21"/>
  <c r="EB89" i="21"/>
  <c r="EA89" i="21"/>
  <c r="DZ89" i="21"/>
  <c r="DY89" i="21"/>
  <c r="DX89" i="21"/>
  <c r="DK89" i="21"/>
  <c r="DJ89" i="21"/>
  <c r="DI89" i="21"/>
  <c r="EF86" i="21"/>
  <c r="EE86" i="21"/>
  <c r="ED86" i="21"/>
  <c r="EC86" i="21"/>
  <c r="EB86" i="21"/>
  <c r="EA86" i="21"/>
  <c r="DZ86" i="21"/>
  <c r="DY86" i="21"/>
  <c r="DX86" i="21"/>
  <c r="DK86" i="21"/>
  <c r="DJ86" i="21"/>
  <c r="DI86" i="21"/>
  <c r="EF83" i="21"/>
  <c r="EE83" i="21"/>
  <c r="ED83" i="21"/>
  <c r="EC83" i="21"/>
  <c r="EB83" i="21"/>
  <c r="EA83" i="21"/>
  <c r="DZ83" i="21"/>
  <c r="DY83" i="21"/>
  <c r="DX83" i="21"/>
  <c r="DK83" i="21"/>
  <c r="DJ83" i="21"/>
  <c r="DI83" i="21"/>
  <c r="EF80" i="21"/>
  <c r="ED80" i="21"/>
  <c r="EC80" i="21"/>
  <c r="EA80" i="21"/>
  <c r="DZ80" i="21"/>
  <c r="DX80" i="21"/>
  <c r="DK80" i="21"/>
  <c r="DI80" i="21"/>
  <c r="EE79" i="21"/>
  <c r="EE80" i="21" s="1"/>
  <c r="EB79" i="21"/>
  <c r="EB80" i="21" s="1"/>
  <c r="DY79" i="21"/>
  <c r="DY80" i="21" s="1"/>
  <c r="DJ79" i="21"/>
  <c r="DJ80" i="21" s="1"/>
  <c r="EF77" i="21"/>
  <c r="ED77" i="21"/>
  <c r="EC77" i="21"/>
  <c r="EA77" i="21"/>
  <c r="DZ77" i="21"/>
  <c r="DX77" i="21"/>
  <c r="DK77" i="21"/>
  <c r="DI77" i="21"/>
  <c r="EE76" i="21"/>
  <c r="EE77" i="21" s="1"/>
  <c r="EB76" i="21"/>
  <c r="EB77" i="21" s="1"/>
  <c r="DY77" i="21"/>
  <c r="DJ76" i="21"/>
  <c r="DJ77" i="21" s="1"/>
  <c r="EF74" i="21"/>
  <c r="ED74" i="21"/>
  <c r="EC74" i="21"/>
  <c r="EA74" i="21"/>
  <c r="DZ74" i="21"/>
  <c r="DX74" i="21"/>
  <c r="DK74" i="21"/>
  <c r="DI74" i="21"/>
  <c r="EE74" i="21"/>
  <c r="EB74" i="21"/>
  <c r="DY74" i="21"/>
  <c r="DJ73" i="21"/>
  <c r="DJ74" i="21" s="1"/>
  <c r="EF69" i="21"/>
  <c r="ED69" i="21"/>
  <c r="EC69" i="21"/>
  <c r="EA69" i="21"/>
  <c r="DZ69" i="21"/>
  <c r="DX69" i="21"/>
  <c r="DK69" i="21"/>
  <c r="DI69" i="21"/>
  <c r="EE68" i="21"/>
  <c r="EE69" i="21" s="1"/>
  <c r="EB68" i="21"/>
  <c r="EB69" i="21" s="1"/>
  <c r="DY68" i="21"/>
  <c r="DY69" i="21" s="1"/>
  <c r="DJ68" i="21"/>
  <c r="DJ69" i="21" s="1"/>
  <c r="EF66" i="21"/>
  <c r="ED66" i="21"/>
  <c r="EC66" i="21"/>
  <c r="EA66" i="21"/>
  <c r="DZ66" i="21"/>
  <c r="DX66" i="21"/>
  <c r="DK66" i="21"/>
  <c r="DI66" i="21"/>
  <c r="EE65" i="21"/>
  <c r="EB65" i="21"/>
  <c r="DY65" i="21"/>
  <c r="DJ65" i="21"/>
  <c r="EE64" i="21"/>
  <c r="EE66" i="21" s="1"/>
  <c r="EE62" i="21" s="1"/>
  <c r="EB64" i="21"/>
  <c r="EB66" i="21" s="1"/>
  <c r="DY64" i="21"/>
  <c r="DJ64" i="21"/>
  <c r="DJ66" i="21" s="1"/>
  <c r="EF62" i="21"/>
  <c r="ED62" i="21"/>
  <c r="EC62" i="21"/>
  <c r="EA62" i="21"/>
  <c r="DZ62" i="21"/>
  <c r="DX62" i="21"/>
  <c r="DK62" i="21"/>
  <c r="DI62" i="21"/>
  <c r="EF61" i="21"/>
  <c r="ED61" i="21"/>
  <c r="EC61" i="21"/>
  <c r="EA61" i="21"/>
  <c r="DZ61" i="21"/>
  <c r="DX61" i="21"/>
  <c r="DK61" i="21"/>
  <c r="DI61" i="21"/>
  <c r="EE60" i="21"/>
  <c r="EE19" i="21" s="1"/>
  <c r="EB60" i="21"/>
  <c r="EB19" i="21" s="1"/>
  <c r="DY60" i="21"/>
  <c r="DY19" i="21" s="1"/>
  <c r="DJ60" i="21"/>
  <c r="DJ19" i="21" s="1"/>
  <c r="EE59" i="21"/>
  <c r="EE15" i="21" s="1"/>
  <c r="EB59" i="21"/>
  <c r="DY59" i="21"/>
  <c r="DJ59" i="21"/>
  <c r="EE58" i="21"/>
  <c r="EB58" i="21"/>
  <c r="DY58" i="21"/>
  <c r="DJ58" i="21"/>
  <c r="EE57" i="21"/>
  <c r="EE61" i="21" s="1"/>
  <c r="EB57" i="21"/>
  <c r="EB61" i="21" s="1"/>
  <c r="DY57" i="21"/>
  <c r="DJ57" i="21"/>
  <c r="EF55" i="21"/>
  <c r="EF49" i="21" s="1"/>
  <c r="ED55" i="21"/>
  <c r="ED49" i="21" s="1"/>
  <c r="EC55" i="21"/>
  <c r="EC49" i="21" s="1"/>
  <c r="EA55" i="21"/>
  <c r="DZ55" i="21"/>
  <c r="DX55" i="21"/>
  <c r="DK55" i="21"/>
  <c r="DI55" i="21"/>
  <c r="DI49" i="21" s="1"/>
  <c r="EE53" i="21"/>
  <c r="DJ53" i="21"/>
  <c r="EE52" i="21"/>
  <c r="DJ52" i="21"/>
  <c r="EE51" i="21"/>
  <c r="EB51" i="21"/>
  <c r="EB55" i="21" s="1"/>
  <c r="DY51" i="21"/>
  <c r="DJ51" i="21"/>
  <c r="DZ49" i="21"/>
  <c r="DX49" i="21"/>
  <c r="ED31" i="21"/>
  <c r="EA31" i="21"/>
  <c r="DX31" i="21"/>
  <c r="DI31" i="21"/>
  <c r="ED24" i="21"/>
  <c r="DX24" i="21"/>
  <c r="ED23" i="21"/>
  <c r="EA23" i="21"/>
  <c r="DI23" i="21"/>
  <c r="EF19" i="21"/>
  <c r="ED19" i="21"/>
  <c r="EC19" i="21"/>
  <c r="EA19" i="21"/>
  <c r="DZ19" i="21"/>
  <c r="DX19" i="21"/>
  <c r="DK19" i="21"/>
  <c r="DI19" i="21"/>
  <c r="EF18" i="21"/>
  <c r="EE18" i="21"/>
  <c r="ED18" i="21"/>
  <c r="EC18" i="21"/>
  <c r="EA18" i="21"/>
  <c r="DZ18" i="21"/>
  <c r="DX18" i="21"/>
  <c r="DK18" i="21"/>
  <c r="DI18" i="21"/>
  <c r="EF17" i="21"/>
  <c r="ED17" i="21"/>
  <c r="EC17" i="21"/>
  <c r="EA17" i="21"/>
  <c r="DZ17" i="21"/>
  <c r="DX17" i="21"/>
  <c r="DK17" i="21"/>
  <c r="DI17" i="21"/>
  <c r="EF16" i="21"/>
  <c r="EE16" i="21"/>
  <c r="ED16" i="21"/>
  <c r="EC16" i="21"/>
  <c r="EA16" i="21"/>
  <c r="DZ16" i="21"/>
  <c r="DX16" i="21"/>
  <c r="DK16" i="21"/>
  <c r="DI16" i="21"/>
  <c r="EF15" i="21"/>
  <c r="ED15" i="21"/>
  <c r="EC15" i="21"/>
  <c r="EA15" i="21"/>
  <c r="DZ15" i="21"/>
  <c r="DX15" i="21"/>
  <c r="DK15" i="21"/>
  <c r="DI15" i="21"/>
  <c r="EF14" i="21"/>
  <c r="ED14" i="21"/>
  <c r="EC14" i="21"/>
  <c r="EA14" i="21"/>
  <c r="DZ14" i="21"/>
  <c r="DX14" i="21"/>
  <c r="DK14" i="21"/>
  <c r="DI14" i="21"/>
  <c r="EF12" i="21"/>
  <c r="ED12" i="21"/>
  <c r="EC12" i="21"/>
  <c r="EA12" i="21"/>
  <c r="DZ12" i="21"/>
  <c r="DX12" i="21"/>
  <c r="EF10" i="21"/>
  <c r="ED10" i="21"/>
  <c r="EC10" i="21"/>
  <c r="EA10" i="21"/>
  <c r="DZ10" i="21"/>
  <c r="EB15" i="21" l="1"/>
  <c r="EZ110" i="21"/>
  <c r="EY233" i="21"/>
  <c r="DI134" i="21"/>
  <c r="EA134" i="21"/>
  <c r="DZ158" i="21"/>
  <c r="EF158" i="21"/>
  <c r="AQ193" i="21"/>
  <c r="AQ196" i="21"/>
  <c r="DV278" i="21"/>
  <c r="EZ30" i="21"/>
  <c r="FA110" i="21"/>
  <c r="FA38" i="21" s="1"/>
  <c r="FA315" i="21"/>
  <c r="DK185" i="21"/>
  <c r="DZ403" i="21"/>
  <c r="FA40" i="21"/>
  <c r="EY242" i="21"/>
  <c r="EY20" i="21" s="1"/>
  <c r="FB315" i="21"/>
  <c r="DY667" i="21"/>
  <c r="EE921" i="21"/>
  <c r="DW9" i="21"/>
  <c r="AS18" i="21"/>
  <c r="AR19" i="21"/>
  <c r="GD19" i="21" s="1"/>
  <c r="AQ332" i="21"/>
  <c r="DZ860" i="21"/>
  <c r="EZ21" i="21"/>
  <c r="EY110" i="21"/>
  <c r="EY38" i="21" s="1"/>
  <c r="FA273" i="21"/>
  <c r="AS19" i="21"/>
  <c r="DK132" i="21"/>
  <c r="DN9" i="21"/>
  <c r="DT9" i="21"/>
  <c r="DM278" i="21"/>
  <c r="AQ301" i="21"/>
  <c r="AQ328" i="21"/>
  <c r="AQ329" i="21"/>
  <c r="EZ39" i="21"/>
  <c r="FB33" i="21"/>
  <c r="FB37" i="21"/>
  <c r="FF27" i="21"/>
  <c r="FF36" i="21"/>
  <c r="DQ9" i="21"/>
  <c r="EB376" i="21"/>
  <c r="EB34" i="21" s="1"/>
  <c r="DX25" i="21"/>
  <c r="DZ32" i="21"/>
  <c r="DP278" i="21"/>
  <c r="DP273" i="21" s="1"/>
  <c r="DP31" i="21" s="1"/>
  <c r="DX317" i="21"/>
  <c r="AQ317" i="21" s="1"/>
  <c r="DJ947" i="21"/>
  <c r="DJ921" i="21" s="1"/>
  <c r="FA22" i="21"/>
  <c r="EZ38" i="21"/>
  <c r="DM33" i="21"/>
  <c r="DS33" i="21"/>
  <c r="EF34" i="21"/>
  <c r="EF37" i="21"/>
  <c r="DP33" i="21"/>
  <c r="DV33" i="21"/>
  <c r="EF317" i="21"/>
  <c r="AQ23" i="21"/>
  <c r="ED134" i="21"/>
  <c r="AQ10" i="21"/>
  <c r="EZ49" i="21"/>
  <c r="FA39" i="21"/>
  <c r="ED149" i="21"/>
  <c r="DK860" i="21"/>
  <c r="DY66" i="21"/>
  <c r="DY62" i="21" s="1"/>
  <c r="EC667" i="21"/>
  <c r="EB94" i="21"/>
  <c r="EB70" i="21" s="1"/>
  <c r="DZ294" i="21"/>
  <c r="EY9" i="21"/>
  <c r="FA21" i="21"/>
  <c r="EY25" i="21"/>
  <c r="EE351" i="21"/>
  <c r="EE27" i="21" s="1"/>
  <c r="EF26" i="21"/>
  <c r="AQ97" i="21"/>
  <c r="EE41" i="21"/>
  <c r="DS256" i="21"/>
  <c r="EG305" i="21"/>
  <c r="EG43" i="21" s="1"/>
  <c r="DZ317" i="21"/>
  <c r="DK667" i="21"/>
  <c r="DY731" i="21"/>
  <c r="EZ9" i="21"/>
  <c r="EZ25" i="21"/>
  <c r="EZ40" i="21"/>
  <c r="FA132" i="21"/>
  <c r="FA13" i="21"/>
  <c r="FA33" i="21"/>
  <c r="FA37" i="21"/>
  <c r="FA242" i="21"/>
  <c r="FA20" i="21" s="1"/>
  <c r="AR93" i="21"/>
  <c r="DK90" i="21"/>
  <c r="DZ305" i="21"/>
  <c r="DI317" i="21"/>
  <c r="EZ22" i="21"/>
  <c r="FB32" i="21"/>
  <c r="FB30" i="21"/>
  <c r="FA233" i="21"/>
  <c r="FF41" i="21"/>
  <c r="FF46" i="21"/>
  <c r="FA49" i="21"/>
  <c r="EZ132" i="21"/>
  <c r="DI40" i="21"/>
  <c r="EA40" i="21"/>
  <c r="EZ13" i="21"/>
  <c r="EZ249" i="21"/>
  <c r="EZ23" i="21" s="1"/>
  <c r="ED221" i="21"/>
  <c r="DZ387" i="21"/>
  <c r="DK295" i="21"/>
  <c r="EC295" i="21"/>
  <c r="DJ212" i="21"/>
  <c r="DJ207" i="21" s="1"/>
  <c r="DJ153" i="21"/>
  <c r="DJ149" i="21" s="1"/>
  <c r="EY31" i="21"/>
  <c r="EY32" i="21"/>
  <c r="EY23" i="21"/>
  <c r="FB31" i="21"/>
  <c r="AQ189" i="21"/>
  <c r="AQ94" i="21"/>
  <c r="DJ94" i="21"/>
  <c r="DJ90" i="21" s="1"/>
  <c r="AR92" i="21"/>
  <c r="CU99" i="5"/>
  <c r="CU19" i="5"/>
  <c r="K111" i="5"/>
  <c r="K110" i="5" s="1"/>
  <c r="K99" i="5" s="1"/>
  <c r="CD110" i="5"/>
  <c r="CR19" i="5"/>
  <c r="CR99" i="5"/>
  <c r="CX99" i="5"/>
  <c r="CX19" i="5"/>
  <c r="I111" i="5"/>
  <c r="I110" i="5" s="1"/>
  <c r="I99" i="5" s="1"/>
  <c r="CB110" i="5"/>
  <c r="CC111" i="5"/>
  <c r="CC110" i="5" s="1"/>
  <c r="CO110" i="5"/>
  <c r="FA31" i="21"/>
  <c r="EY121" i="21"/>
  <c r="EY43" i="21" s="1"/>
  <c r="EA25" i="21"/>
  <c r="ED35" i="21"/>
  <c r="ED37" i="21"/>
  <c r="EE121" i="21"/>
  <c r="EF832" i="21"/>
  <c r="EZ32" i="21"/>
  <c r="FB49" i="21"/>
  <c r="FB132" i="21"/>
  <c r="EY111" i="21"/>
  <c r="EY39" i="21" s="1"/>
  <c r="EZ233" i="21"/>
  <c r="EZ242" i="21"/>
  <c r="EZ20" i="21" s="1"/>
  <c r="FA336" i="21"/>
  <c r="FB70" i="21"/>
  <c r="FB23" i="21" s="1"/>
  <c r="DK10" i="21"/>
  <c r="AS10" i="21" s="1"/>
  <c r="GE9" i="21" s="1"/>
  <c r="AR138" i="21"/>
  <c r="DI27" i="21"/>
  <c r="EC30" i="21"/>
  <c r="DZ185" i="21"/>
  <c r="DZ221" i="21"/>
  <c r="ED34" i="21"/>
  <c r="DK37" i="21"/>
  <c r="EA37" i="21"/>
  <c r="EE37" i="21"/>
  <c r="DZ921" i="21"/>
  <c r="FA9" i="21"/>
  <c r="FB21" i="21"/>
  <c r="FA32" i="21"/>
  <c r="EY40" i="21"/>
  <c r="EY132" i="21"/>
  <c r="AR53" i="21"/>
  <c r="EE33" i="21"/>
  <c r="DZ33" i="21"/>
  <c r="DK121" i="21"/>
  <c r="EC44" i="21"/>
  <c r="DY45" i="21"/>
  <c r="DJ46" i="21"/>
  <c r="ED46" i="21"/>
  <c r="AR137" i="21"/>
  <c r="DY42" i="21"/>
  <c r="DK603" i="21"/>
  <c r="EE603" i="21"/>
  <c r="EB921" i="21"/>
  <c r="FA70" i="21"/>
  <c r="FA23" i="21" s="1"/>
  <c r="EZ31" i="21"/>
  <c r="FB110" i="21"/>
  <c r="FB38" i="21" s="1"/>
  <c r="AR141" i="21"/>
  <c r="EE11" i="21"/>
  <c r="DX29" i="21"/>
  <c r="EB29" i="21"/>
  <c r="EF29" i="21"/>
  <c r="DX30" i="21"/>
  <c r="EB30" i="21"/>
  <c r="EF30" i="21"/>
  <c r="EF42" i="21"/>
  <c r="DY37" i="21"/>
  <c r="AR237" i="21"/>
  <c r="ED33" i="21"/>
  <c r="EC339" i="21"/>
  <c r="EC341" i="21" s="1"/>
  <c r="DZ341" i="21"/>
  <c r="DJ367" i="21"/>
  <c r="DJ362" i="21" s="1"/>
  <c r="DJ667" i="21"/>
  <c r="DJ731" i="21"/>
  <c r="FF386" i="21"/>
  <c r="DY153" i="21"/>
  <c r="DY149" i="21" s="1"/>
  <c r="FB111" i="21"/>
  <c r="FB39" i="21" s="1"/>
  <c r="AR51" i="21"/>
  <c r="AR52" i="21"/>
  <c r="EA27" i="21"/>
  <c r="DY29" i="21"/>
  <c r="EC29" i="21"/>
  <c r="DY30" i="21"/>
  <c r="EA41" i="21"/>
  <c r="DI42" i="21"/>
  <c r="EC111" i="21"/>
  <c r="DY11" i="21"/>
  <c r="AR136" i="21"/>
  <c r="AR140" i="21"/>
  <c r="AQ166" i="21"/>
  <c r="DK11" i="21"/>
  <c r="AS11" i="21" s="1"/>
  <c r="GE10" i="21" s="1"/>
  <c r="AS237" i="21"/>
  <c r="DK256" i="21"/>
  <c r="DK25" i="21" s="1"/>
  <c r="DV256" i="21"/>
  <c r="DV25" i="21" s="1"/>
  <c r="DN250" i="21"/>
  <c r="DN24" i="21" s="1"/>
  <c r="AQ284" i="21"/>
  <c r="EA305" i="21"/>
  <c r="ED386" i="21"/>
  <c r="FF22" i="21"/>
  <c r="FF28" i="21"/>
  <c r="FF33" i="21"/>
  <c r="FF37" i="21"/>
  <c r="FB242" i="21"/>
  <c r="FB20" i="21" s="1"/>
  <c r="DK12" i="21"/>
  <c r="AS12" i="21" s="1"/>
  <c r="GE11" i="21" s="1"/>
  <c r="AQ31" i="21"/>
  <c r="DY15" i="21"/>
  <c r="AQ128" i="21"/>
  <c r="AR139" i="21"/>
  <c r="AQ148" i="21"/>
  <c r="AQ149" i="21"/>
  <c r="AQ153" i="21"/>
  <c r="AQ156" i="21"/>
  <c r="DZ273" i="21"/>
  <c r="EB667" i="21"/>
  <c r="EB832" i="21"/>
  <c r="EB731" i="21"/>
  <c r="DJ143" i="21"/>
  <c r="EE143" i="21"/>
  <c r="AR142" i="21"/>
  <c r="EE322" i="21"/>
  <c r="AR320" i="21"/>
  <c r="DY12" i="21"/>
  <c r="DY322" i="21"/>
  <c r="DX9" i="21"/>
  <c r="CL18" i="5"/>
  <c r="DL25" i="5"/>
  <c r="AS9" i="5"/>
  <c r="AD9" i="5"/>
  <c r="CD18" i="5"/>
  <c r="CF18" i="5"/>
  <c r="CY118" i="5"/>
  <c r="CY143" i="5" s="1"/>
  <c r="CZ17" i="5"/>
  <c r="CV118" i="5"/>
  <c r="CV143" i="5" s="1"/>
  <c r="CS17" i="5"/>
  <c r="DK317" i="21"/>
  <c r="EC317" i="21"/>
  <c r="AS16" i="21"/>
  <c r="GE17" i="21" s="1"/>
  <c r="GE18" i="21"/>
  <c r="AQ24" i="21"/>
  <c r="EC42" i="21"/>
  <c r="EF70" i="21"/>
  <c r="DJ33" i="21"/>
  <c r="DI35" i="21"/>
  <c r="DY35" i="21"/>
  <c r="EC35" i="21"/>
  <c r="DI37" i="21"/>
  <c r="EC37" i="21"/>
  <c r="EA44" i="21"/>
  <c r="DJ45" i="21"/>
  <c r="EA45" i="21"/>
  <c r="DI46" i="21"/>
  <c r="DY46" i="21"/>
  <c r="EC46" i="21"/>
  <c r="EF157" i="21"/>
  <c r="EB14" i="21"/>
  <c r="EE12" i="21"/>
  <c r="DK13" i="21"/>
  <c r="EF386" i="21"/>
  <c r="AQ19" i="21"/>
  <c r="GC19" i="21" s="1"/>
  <c r="EC13" i="21"/>
  <c r="EB13" i="21"/>
  <c r="EC206" i="21"/>
  <c r="DK387" i="21"/>
  <c r="EA387" i="21"/>
  <c r="AS15" i="21"/>
  <c r="GE16" i="21" s="1"/>
  <c r="AS17" i="21"/>
  <c r="GE19" i="21"/>
  <c r="ED111" i="21"/>
  <c r="DI110" i="21"/>
  <c r="AR16" i="21"/>
  <c r="GD17" i="21" s="1"/>
  <c r="AR18" i="21"/>
  <c r="GD18" i="21" s="1"/>
  <c r="DK30" i="21"/>
  <c r="EA30" i="21"/>
  <c r="EE30" i="21"/>
  <c r="AQ311" i="21"/>
  <c r="EB603" i="21"/>
  <c r="DZ667" i="21"/>
  <c r="FF42" i="21"/>
  <c r="FF206" i="21"/>
  <c r="FF45" i="21"/>
  <c r="FF242" i="21"/>
  <c r="FF273" i="21"/>
  <c r="FF317" i="21"/>
  <c r="FF403" i="21"/>
  <c r="DK49" i="21"/>
  <c r="DZ13" i="21"/>
  <c r="EF13" i="21"/>
  <c r="ED305" i="21"/>
  <c r="EC294" i="21"/>
  <c r="DX305" i="21"/>
  <c r="EF305" i="21"/>
  <c r="AR17" i="21"/>
  <c r="EA403" i="21"/>
  <c r="EB143" i="21"/>
  <c r="EB11" i="21"/>
  <c r="EF206" i="21"/>
  <c r="DX28" i="21"/>
  <c r="EE36" i="21"/>
  <c r="FF329" i="21"/>
  <c r="AS14" i="21"/>
  <c r="GE15" i="21" s="1"/>
  <c r="ED40" i="21"/>
  <c r="DK42" i="21"/>
  <c r="EE42" i="21"/>
  <c r="EC221" i="21"/>
  <c r="GC9" i="21"/>
  <c r="AQ322" i="21"/>
  <c r="DZ386" i="21"/>
  <c r="DZ802" i="21"/>
  <c r="DJ396" i="21"/>
  <c r="EB40" i="21"/>
  <c r="DX40" i="21"/>
  <c r="EB41" i="21"/>
  <c r="DX41" i="21"/>
  <c r="ED41" i="21"/>
  <c r="DZ9" i="21"/>
  <c r="EE403" i="21"/>
  <c r="DJ802" i="21"/>
  <c r="FF121" i="21"/>
  <c r="DY34" i="21"/>
  <c r="ED36" i="21"/>
  <c r="EE34" i="21"/>
  <c r="DZ110" i="21"/>
  <c r="EE185" i="21"/>
  <c r="DX33" i="21"/>
  <c r="EF273" i="21"/>
  <c r="DJ28" i="21"/>
  <c r="ED28" i="21"/>
  <c r="DK36" i="21"/>
  <c r="EA36" i="21"/>
  <c r="EG295" i="21"/>
  <c r="EG39" i="21" s="1"/>
  <c r="EC362" i="21"/>
  <c r="EF362" i="21"/>
  <c r="AQ409" i="21"/>
  <c r="EC403" i="21"/>
  <c r="DZ731" i="21"/>
  <c r="DK731" i="21"/>
  <c r="DK34" i="21"/>
  <c r="DI41" i="21"/>
  <c r="DZ70" i="21"/>
  <c r="EF27" i="21"/>
  <c r="EF28" i="21"/>
  <c r="EA33" i="21"/>
  <c r="DI36" i="21"/>
  <c r="DY36" i="21"/>
  <c r="EC36" i="21"/>
  <c r="DK207" i="21"/>
  <c r="DY41" i="21"/>
  <c r="DK41" i="21"/>
  <c r="EC41" i="21"/>
  <c r="DZ207" i="21"/>
  <c r="ED207" i="21"/>
  <c r="DS238" i="21"/>
  <c r="DS9" i="21" s="1"/>
  <c r="EB278" i="21"/>
  <c r="EB273" i="21" s="1"/>
  <c r="EG294" i="21"/>
  <c r="EG38" i="21" s="1"/>
  <c r="EI295" i="21"/>
  <c r="EI39" i="21" s="1"/>
  <c r="ED294" i="21"/>
  <c r="DJ41" i="21"/>
  <c r="DZ295" i="21"/>
  <c r="EF294" i="21"/>
  <c r="EA26" i="21"/>
  <c r="DZ30" i="21"/>
  <c r="ED30" i="21"/>
  <c r="DK403" i="21"/>
  <c r="DY603" i="21"/>
  <c r="DJ620" i="21"/>
  <c r="DJ697" i="21" s="1"/>
  <c r="EF921" i="21"/>
  <c r="FF667" i="21"/>
  <c r="FF802" i="21"/>
  <c r="EC45" i="21"/>
  <c r="DJ34" i="21"/>
  <c r="EE40" i="21"/>
  <c r="EF41" i="21"/>
  <c r="DK45" i="21"/>
  <c r="ED121" i="21"/>
  <c r="EC231" i="21"/>
  <c r="EA207" i="21"/>
  <c r="DY221" i="21"/>
  <c r="DX32" i="21"/>
  <c r="ED32" i="21"/>
  <c r="EA35" i="21"/>
  <c r="EE35" i="21"/>
  <c r="EF36" i="21"/>
  <c r="AQ293" i="21"/>
  <c r="EI294" i="21"/>
  <c r="EI38" i="21" s="1"/>
  <c r="ED295" i="21"/>
  <c r="AQ314" i="21"/>
  <c r="AQ341" i="21"/>
  <c r="AQ345" i="21"/>
  <c r="DY367" i="21"/>
  <c r="DY362" i="21" s="1"/>
  <c r="AQ382" i="21"/>
  <c r="AQ385" i="21"/>
  <c r="DK386" i="21"/>
  <c r="ED387" i="21"/>
  <c r="DY403" i="21"/>
  <c r="DZ697" i="21"/>
  <c r="DJ948" i="21"/>
  <c r="DZ948" i="21"/>
  <c r="DK947" i="21"/>
  <c r="FF49" i="21"/>
  <c r="FF25" i="21"/>
  <c r="FF29" i="21"/>
  <c r="FF34" i="21"/>
  <c r="FF110" i="21"/>
  <c r="FF13" i="21"/>
  <c r="FF26" i="21"/>
  <c r="FF30" i="21"/>
  <c r="FF35" i="21"/>
  <c r="FF305" i="21"/>
  <c r="FF948" i="21"/>
  <c r="FF860" i="21"/>
  <c r="FF921" i="21"/>
  <c r="DI45" i="21"/>
  <c r="EC71" i="21"/>
  <c r="DK26" i="21"/>
  <c r="DJ29" i="21"/>
  <c r="DZ29" i="21"/>
  <c r="ED29" i="21"/>
  <c r="EC33" i="21"/>
  <c r="EC34" i="21"/>
  <c r="DZ90" i="21"/>
  <c r="EC121" i="21"/>
  <c r="EB44" i="21"/>
  <c r="DX44" i="21"/>
  <c r="ED44" i="21"/>
  <c r="DX45" i="21"/>
  <c r="ED45" i="21"/>
  <c r="DK221" i="21"/>
  <c r="EE46" i="21"/>
  <c r="DX13" i="21"/>
  <c r="ED13" i="21"/>
  <c r="DI244" i="21"/>
  <c r="DI245" i="21" s="1"/>
  <c r="AQ263" i="21"/>
  <c r="DS273" i="21"/>
  <c r="DS31" i="21" s="1"/>
  <c r="EE278" i="21"/>
  <c r="EF32" i="21"/>
  <c r="AQ281" i="21"/>
  <c r="EF35" i="21"/>
  <c r="EF295" i="21"/>
  <c r="EF39" i="21" s="1"/>
  <c r="EA386" i="21"/>
  <c r="AQ399" i="21"/>
  <c r="EC603" i="21"/>
  <c r="DJ832" i="21"/>
  <c r="DZ832" i="21"/>
  <c r="FF32" i="21"/>
  <c r="FF111" i="21"/>
  <c r="FF832" i="21"/>
  <c r="FF731" i="21"/>
  <c r="AQ11" i="21"/>
  <c r="GC10" i="21" s="1"/>
  <c r="EC40" i="21"/>
  <c r="ED42" i="21"/>
  <c r="AQ55" i="21"/>
  <c r="DJ15" i="21"/>
  <c r="DI13" i="21"/>
  <c r="EA13" i="21"/>
  <c r="AQ62" i="21"/>
  <c r="ED25" i="21"/>
  <c r="DX26" i="21"/>
  <c r="ED26" i="21"/>
  <c r="DK29" i="21"/>
  <c r="EA29" i="21"/>
  <c r="EE29" i="21"/>
  <c r="AQ199" i="21"/>
  <c r="AQ202" i="21"/>
  <c r="AQ205" i="21"/>
  <c r="DI206" i="21"/>
  <c r="DZ44" i="21"/>
  <c r="EF44" i="21"/>
  <c r="EE45" i="21"/>
  <c r="DZ45" i="21"/>
  <c r="EF46" i="21"/>
  <c r="ED9" i="21"/>
  <c r="EB28" i="21"/>
  <c r="EF250" i="21"/>
  <c r="AQ304" i="21"/>
  <c r="EI305" i="21"/>
  <c r="EI43" i="21" s="1"/>
  <c r="AQ354" i="21"/>
  <c r="AQ357" i="21"/>
  <c r="AQ361" i="21"/>
  <c r="EE367" i="21"/>
  <c r="EE362" i="21" s="1"/>
  <c r="EC386" i="21"/>
  <c r="EB697" i="21"/>
  <c r="EF697" i="21"/>
  <c r="EB948" i="21"/>
  <c r="EF948" i="21"/>
  <c r="FF62" i="21"/>
  <c r="FF697" i="21"/>
  <c r="FF603" i="21"/>
  <c r="AQ100" i="21"/>
  <c r="DI34" i="21"/>
  <c r="EE14" i="21"/>
  <c r="DK46" i="21"/>
  <c r="DK71" i="21"/>
  <c r="DZ71" i="21"/>
  <c r="DZ28" i="21"/>
  <c r="EA110" i="21"/>
  <c r="ED110" i="21"/>
  <c r="EA111" i="21"/>
  <c r="EA42" i="21"/>
  <c r="DT26" i="21"/>
  <c r="DT250" i="21"/>
  <c r="DT24" i="21" s="1"/>
  <c r="DY250" i="21"/>
  <c r="EE28" i="21"/>
  <c r="EC273" i="21"/>
  <c r="EA49" i="21"/>
  <c r="EA9" i="21"/>
  <c r="AQ69" i="21"/>
  <c r="DI22" i="21"/>
  <c r="EF110" i="21"/>
  <c r="EF40" i="21"/>
  <c r="AQ124" i="21"/>
  <c r="DI121" i="21"/>
  <c r="EC207" i="21"/>
  <c r="ED206" i="21"/>
  <c r="EA46" i="21"/>
  <c r="EA221" i="21"/>
  <c r="DJ61" i="21"/>
  <c r="DJ13" i="21" s="1"/>
  <c r="DJ14" i="21"/>
  <c r="EB10" i="21"/>
  <c r="DY61" i="21"/>
  <c r="DY13" i="21" s="1"/>
  <c r="DY14" i="21"/>
  <c r="DZ111" i="21"/>
  <c r="EA121" i="21"/>
  <c r="DY121" i="21"/>
  <c r="DZ46" i="21"/>
  <c r="DZ121" i="21"/>
  <c r="DY143" i="21"/>
  <c r="DY134" i="21" s="1"/>
  <c r="DK231" i="21"/>
  <c r="DY185" i="21"/>
  <c r="EC185" i="21"/>
  <c r="DK206" i="21"/>
  <c r="AQ351" i="21"/>
  <c r="EA34" i="21"/>
  <c r="FF44" i="21"/>
  <c r="FF185" i="21"/>
  <c r="EB367" i="21"/>
  <c r="EB32" i="21" s="1"/>
  <c r="AQ402" i="21"/>
  <c r="FF40" i="21"/>
  <c r="FF90" i="21"/>
  <c r="FF315" i="21"/>
  <c r="FF362" i="21"/>
  <c r="EE221" i="21"/>
  <c r="AQ290" i="21"/>
  <c r="AQ14" i="21"/>
  <c r="GC15" i="21" s="1"/>
  <c r="AQ17" i="21"/>
  <c r="EE44" i="21"/>
  <c r="EE55" i="21"/>
  <c r="AQ114" i="21"/>
  <c r="AQ117" i="21"/>
  <c r="EA206" i="21"/>
  <c r="DZ206" i="21"/>
  <c r="AQ224" i="21"/>
  <c r="AQ227" i="21"/>
  <c r="AQ230" i="21"/>
  <c r="AQ241" i="21"/>
  <c r="EF249" i="21"/>
  <c r="DM256" i="21"/>
  <c r="DM250" i="21" s="1"/>
  <c r="DM24" i="21" s="1"/>
  <c r="DX27" i="21"/>
  <c r="ED27" i="21"/>
  <c r="AQ266" i="21"/>
  <c r="DK278" i="21"/>
  <c r="DK273" i="21" s="1"/>
  <c r="DV32" i="21"/>
  <c r="AQ287" i="21"/>
  <c r="EF9" i="21"/>
  <c r="AQ367" i="21"/>
  <c r="AQ376" i="21"/>
  <c r="EB802" i="21"/>
  <c r="FF134" i="21"/>
  <c r="FF157" i="21"/>
  <c r="FF221" i="21"/>
  <c r="FF585" i="21"/>
  <c r="FF703" i="21"/>
  <c r="FF838" i="21"/>
  <c r="CW17" i="5"/>
  <c r="EE273" i="21"/>
  <c r="DJ55" i="21"/>
  <c r="DJ49" i="21" s="1"/>
  <c r="EE13" i="21"/>
  <c r="AQ74" i="21"/>
  <c r="AQ77" i="21"/>
  <c r="AQ80" i="21"/>
  <c r="AQ83" i="21"/>
  <c r="AQ86" i="21"/>
  <c r="AQ89" i="21"/>
  <c r="DK111" i="21"/>
  <c r="EC110" i="21"/>
  <c r="EF43" i="21"/>
  <c r="EF45" i="21"/>
  <c r="EB46" i="21"/>
  <c r="DZ231" i="21"/>
  <c r="EF231" i="21"/>
  <c r="DY166" i="21"/>
  <c r="DY25" i="21" s="1"/>
  <c r="AQ174" i="21"/>
  <c r="AQ212" i="21"/>
  <c r="AQ217" i="21"/>
  <c r="EI249" i="21"/>
  <c r="DP256" i="21"/>
  <c r="DP25" i="21" s="1"/>
  <c r="DY278" i="21"/>
  <c r="DY249" i="21" s="1"/>
  <c r="AQ370" i="21"/>
  <c r="AQ396" i="21"/>
  <c r="DY802" i="21"/>
  <c r="EC802" i="21"/>
  <c r="DY921" i="21"/>
  <c r="EC921" i="21"/>
  <c r="EE166" i="21"/>
  <c r="DY10" i="21"/>
  <c r="EE10" i="21"/>
  <c r="FF9" i="21"/>
  <c r="EI250" i="21"/>
  <c r="CR17" i="5"/>
  <c r="CP118" i="5"/>
  <c r="CP143" i="5" s="1"/>
  <c r="CH17" i="5"/>
  <c r="CG118" i="5"/>
  <c r="CG143" i="5" s="1"/>
  <c r="CT18" i="5"/>
  <c r="CQ17" i="5"/>
  <c r="CQ18" i="5"/>
  <c r="CN18" i="5"/>
  <c r="CK18" i="5"/>
  <c r="CM18" i="5"/>
  <c r="CI18" i="5"/>
  <c r="CE18" i="5"/>
  <c r="EB171" i="21"/>
  <c r="AQ177" i="21"/>
  <c r="AQ180" i="21"/>
  <c r="DP241" i="21"/>
  <c r="DP13" i="21" s="1"/>
  <c r="DP14" i="21"/>
  <c r="DV241" i="21"/>
  <c r="DV13" i="21" s="1"/>
  <c r="DV14" i="21"/>
  <c r="DN249" i="21"/>
  <c r="DN23" i="21" s="1"/>
  <c r="DN25" i="21"/>
  <c r="DT249" i="21"/>
  <c r="DT23" i="21" s="1"/>
  <c r="DT25" i="21"/>
  <c r="DI272" i="21"/>
  <c r="AQ271" i="21"/>
  <c r="FF295" i="21"/>
  <c r="EH238" i="21"/>
  <c r="EH9" i="21" s="1"/>
  <c r="EH10" i="21"/>
  <c r="DM241" i="21"/>
  <c r="DM13" i="21" s="1"/>
  <c r="DM14" i="21"/>
  <c r="DS241" i="21"/>
  <c r="DS13" i="21" s="1"/>
  <c r="DS14" i="21"/>
  <c r="DI256" i="21"/>
  <c r="DI25" i="21" s="1"/>
  <c r="AQ252" i="21"/>
  <c r="DS250" i="21"/>
  <c r="DS24" i="21" s="1"/>
  <c r="DS25" i="21"/>
  <c r="DJ253" i="21"/>
  <c r="AQ253" i="21"/>
  <c r="DJ254" i="21"/>
  <c r="AQ254" i="21"/>
  <c r="DJ255" i="21"/>
  <c r="AQ255" i="21"/>
  <c r="DJ259" i="21"/>
  <c r="DJ260" i="21" s="1"/>
  <c r="DJ26" i="21" s="1"/>
  <c r="AQ259" i="21"/>
  <c r="DI269" i="21"/>
  <c r="AQ268" i="21"/>
  <c r="FF233" i="21"/>
  <c r="AQ15" i="21"/>
  <c r="GC16" i="21" s="1"/>
  <c r="AQ16" i="21"/>
  <c r="GC17" i="21" s="1"/>
  <c r="AQ18" i="21"/>
  <c r="GC18" i="21" s="1"/>
  <c r="EB166" i="21"/>
  <c r="EB25" i="21" s="1"/>
  <c r="DY171" i="21"/>
  <c r="EE171" i="21"/>
  <c r="EE26" i="21" s="1"/>
  <c r="AQ184" i="21"/>
  <c r="FF149" i="21"/>
  <c r="FF207" i="21"/>
  <c r="AQ61" i="21"/>
  <c r="DY94" i="21"/>
  <c r="DY90" i="21" s="1"/>
  <c r="EE94" i="21"/>
  <c r="EE90" i="21" s="1"/>
  <c r="AQ103" i="21"/>
  <c r="AQ106" i="21"/>
  <c r="AQ109" i="21"/>
  <c r="AQ120" i="21"/>
  <c r="DJ30" i="21"/>
  <c r="AR30" i="21" s="1"/>
  <c r="GE31" i="21" s="1"/>
  <c r="EI273" i="21"/>
  <c r="EI31" i="21" s="1"/>
  <c r="AQ275" i="21"/>
  <c r="AQ131" i="21"/>
  <c r="FF336" i="21"/>
  <c r="FF387" i="21"/>
  <c r="DJ277" i="21"/>
  <c r="AQ277" i="21"/>
  <c r="DP35" i="21"/>
  <c r="DP28" i="21"/>
  <c r="DV35" i="21"/>
  <c r="DV28" i="21"/>
  <c r="EG35" i="21"/>
  <c r="EG28" i="21"/>
  <c r="EI35" i="21"/>
  <c r="EI28" i="21"/>
  <c r="EF33" i="21"/>
  <c r="DM35" i="21"/>
  <c r="DM28" i="21"/>
  <c r="DS35" i="21"/>
  <c r="DS28" i="21"/>
  <c r="EH28" i="21"/>
  <c r="EH35" i="21"/>
  <c r="DI308" i="21"/>
  <c r="DI294" i="21" s="1"/>
  <c r="AQ307" i="21"/>
  <c r="DI295" i="21"/>
  <c r="AQ298" i="21"/>
  <c r="FF294" i="21"/>
  <c r="FF38" i="21" s="1"/>
  <c r="DV238" i="21"/>
  <c r="DV9" i="21" s="1"/>
  <c r="DV12" i="21"/>
  <c r="DP238" i="21"/>
  <c r="DP9" i="21" s="1"/>
  <c r="DP12" i="21"/>
  <c r="DK238" i="21"/>
  <c r="DK9" i="21" s="1"/>
  <c r="AQ12" i="21"/>
  <c r="GC11" i="21" s="1"/>
  <c r="DJ236" i="21"/>
  <c r="AQ236" i="21"/>
  <c r="DM238" i="21"/>
  <c r="DM9" i="21" s="1"/>
  <c r="DM12" i="21"/>
  <c r="DJ235" i="21"/>
  <c r="AQ235" i="21"/>
  <c r="DX403" i="21"/>
  <c r="AQ403" i="21" s="1"/>
  <c r="AQ406" i="21"/>
  <c r="DI386" i="21"/>
  <c r="FF413" i="21"/>
  <c r="EY413" i="21"/>
  <c r="EY317" i="21"/>
  <c r="FA413" i="21"/>
  <c r="FA317" i="21"/>
  <c r="EZ413" i="21"/>
  <c r="EZ317" i="21"/>
  <c r="FB413" i="21"/>
  <c r="FB317" i="21"/>
  <c r="FB8" i="21" s="1"/>
  <c r="CQ9" i="5"/>
  <c r="I9" i="5" s="1"/>
  <c r="CS9" i="5"/>
  <c r="DP32" i="21"/>
  <c r="DV273" i="21"/>
  <c r="DV31" i="21" s="1"/>
  <c r="DM273" i="21"/>
  <c r="DM31" i="21" s="1"/>
  <c r="DM32" i="21"/>
  <c r="FF249" i="21"/>
  <c r="FF231" i="21"/>
  <c r="EZ231" i="21"/>
  <c r="FB231" i="21"/>
  <c r="EY231" i="21"/>
  <c r="FA231" i="21"/>
  <c r="AQ143" i="21"/>
  <c r="DJ11" i="21"/>
  <c r="EH273" i="21"/>
  <c r="EH31" i="21" s="1"/>
  <c r="FF70" i="21"/>
  <c r="FF132" i="21"/>
  <c r="EC9" i="21"/>
  <c r="DY55" i="21"/>
  <c r="CR82" i="5"/>
  <c r="DK336" i="21"/>
  <c r="DK413" i="21"/>
  <c r="DK337" i="21"/>
  <c r="FF21" i="21"/>
  <c r="EC90" i="21"/>
  <c r="DY33" i="21"/>
  <c r="DK33" i="21"/>
  <c r="DZ34" i="21"/>
  <c r="DJ35" i="21"/>
  <c r="DX35" i="21"/>
  <c r="DZ35" i="21"/>
  <c r="EB35" i="21"/>
  <c r="DJ36" i="21"/>
  <c r="DX36" i="21"/>
  <c r="DZ36" i="21"/>
  <c r="EB36" i="21"/>
  <c r="DJ37" i="21"/>
  <c r="DX37" i="21"/>
  <c r="DZ37" i="21"/>
  <c r="EB37" i="21"/>
  <c r="DX221" i="21"/>
  <c r="EA32" i="21"/>
  <c r="EB33" i="21"/>
  <c r="EC249" i="21"/>
  <c r="DX34" i="21"/>
  <c r="DI28" i="21"/>
  <c r="DK28" i="21"/>
  <c r="DY28" i="21"/>
  <c r="EA28" i="21"/>
  <c r="EC28" i="21"/>
  <c r="EC26" i="21"/>
  <c r="DK27" i="21"/>
  <c r="DZ27" i="21"/>
  <c r="EC27" i="21"/>
  <c r="DY40" i="21"/>
  <c r="DZ41" i="21"/>
  <c r="DJ42" i="21"/>
  <c r="DZ42" i="21"/>
  <c r="EB42" i="21"/>
  <c r="EC250" i="21"/>
  <c r="EB45" i="21"/>
  <c r="EC305" i="21"/>
  <c r="DI33" i="21"/>
  <c r="DZ603" i="21"/>
  <c r="EF603" i="21"/>
  <c r="DX121" i="21"/>
  <c r="DX46" i="21"/>
  <c r="DK158" i="21"/>
  <c r="DK157" i="21"/>
  <c r="EC158" i="21"/>
  <c r="EC157" i="21"/>
  <c r="DX207" i="21"/>
  <c r="DX206" i="21"/>
  <c r="DZ249" i="21"/>
  <c r="DX387" i="21"/>
  <c r="AQ387" i="21" s="1"/>
  <c r="DX386" i="21"/>
  <c r="EC32" i="21"/>
  <c r="DK40" i="21"/>
  <c r="AS40" i="21" s="1"/>
  <c r="GF45" i="21" s="1"/>
  <c r="DX42" i="21"/>
  <c r="DK44" i="21"/>
  <c r="DY44" i="21"/>
  <c r="DY26" i="21"/>
  <c r="DY27" i="21"/>
  <c r="DK110" i="21"/>
  <c r="DX111" i="21"/>
  <c r="DX110" i="21"/>
  <c r="DZ157" i="21"/>
  <c r="DQ250" i="21"/>
  <c r="DQ24" i="21" s="1"/>
  <c r="DQ249" i="21"/>
  <c r="DQ23" i="21" s="1"/>
  <c r="DW250" i="21"/>
  <c r="DW24" i="21" s="1"/>
  <c r="DW249" i="21"/>
  <c r="DW23" i="21" s="1"/>
  <c r="DX295" i="21"/>
  <c r="DX294" i="21"/>
  <c r="EA295" i="21"/>
  <c r="EA294" i="21"/>
  <c r="DK948" i="21"/>
  <c r="DY948" i="21"/>
  <c r="EC948" i="21"/>
  <c r="EE948" i="21"/>
  <c r="DZ132" i="21"/>
  <c r="EC132" i="21"/>
  <c r="EF132" i="21"/>
  <c r="EB26" i="21"/>
  <c r="DJ27" i="21"/>
  <c r="EB27" i="21"/>
  <c r="DJ121" i="21"/>
  <c r="EB121" i="21"/>
  <c r="DJ185" i="21"/>
  <c r="EB185" i="21"/>
  <c r="DJ221" i="21"/>
  <c r="EB221" i="21"/>
  <c r="DY273" i="21"/>
  <c r="DJ403" i="21"/>
  <c r="EB403" i="21"/>
  <c r="DK697" i="21"/>
  <c r="DY697" i="21"/>
  <c r="EC697" i="21"/>
  <c r="EE697" i="21"/>
  <c r="DK832" i="21"/>
  <c r="DY832" i="21"/>
  <c r="EC832" i="21"/>
  <c r="EE832" i="21"/>
  <c r="DY71" i="21"/>
  <c r="EE71" i="21"/>
  <c r="EF71" i="21"/>
  <c r="DM305" i="21"/>
  <c r="DM43" i="21" s="1"/>
  <c r="DS305" i="21"/>
  <c r="DS43" i="21" s="1"/>
  <c r="DY305" i="21"/>
  <c r="EE305" i="21"/>
  <c r="DJ860" i="21"/>
  <c r="EB860" i="21"/>
  <c r="DK921" i="21"/>
  <c r="DJ252" i="21"/>
  <c r="DP305" i="21"/>
  <c r="DP43" i="21" s="1"/>
  <c r="DV305" i="21"/>
  <c r="DV43" i="21" s="1"/>
  <c r="EB305" i="21"/>
  <c r="EH305" i="21"/>
  <c r="EH43" i="21" s="1"/>
  <c r="DY860" i="21"/>
  <c r="EE860" i="21"/>
  <c r="DJ71" i="21"/>
  <c r="EB71" i="21"/>
  <c r="EB132" i="21"/>
  <c r="EB49" i="21"/>
  <c r="DJ62" i="21"/>
  <c r="EB62" i="21"/>
  <c r="DY111" i="21"/>
  <c r="DY110" i="21"/>
  <c r="EE111" i="21"/>
  <c r="EE110" i="21"/>
  <c r="EE134" i="21"/>
  <c r="DY207" i="21"/>
  <c r="DY206" i="21"/>
  <c r="EE207" i="21"/>
  <c r="EE206" i="21"/>
  <c r="DN245" i="21"/>
  <c r="DN21" i="21" s="1"/>
  <c r="DK70" i="21"/>
  <c r="EC70" i="21"/>
  <c r="DJ111" i="21"/>
  <c r="DJ110" i="21"/>
  <c r="EB111" i="21"/>
  <c r="EB110" i="21"/>
  <c r="DJ158" i="21"/>
  <c r="DJ157" i="21"/>
  <c r="EB207" i="21"/>
  <c r="EB206" i="21"/>
  <c r="DO242" i="21"/>
  <c r="DO20" i="21" s="1"/>
  <c r="DO233" i="21"/>
  <c r="DO8" i="21" s="1"/>
  <c r="DU242" i="21"/>
  <c r="DU20" i="21" s="1"/>
  <c r="DU233" i="21"/>
  <c r="DU8" i="21" s="1"/>
  <c r="DT248" i="21"/>
  <c r="DT315" i="21" s="1"/>
  <c r="DK248" i="21"/>
  <c r="DK22" i="21" s="1"/>
  <c r="DI238" i="21"/>
  <c r="AQ238" i="21" s="1"/>
  <c r="DM244" i="21"/>
  <c r="DM245" i="21" s="1"/>
  <c r="DQ244" i="21"/>
  <c r="DQ245" i="21" s="1"/>
  <c r="DQ21" i="21" s="1"/>
  <c r="DS244" i="21"/>
  <c r="DS245" i="21" s="1"/>
  <c r="DS21" i="21" s="1"/>
  <c r="DW244" i="21"/>
  <c r="DW245" i="21" s="1"/>
  <c r="DW21" i="21" s="1"/>
  <c r="DL245" i="21"/>
  <c r="DL21" i="21" s="1"/>
  <c r="DR245" i="21"/>
  <c r="DS248" i="21"/>
  <c r="DS22" i="21" s="1"/>
  <c r="EB250" i="21"/>
  <c r="EB249" i="21"/>
  <c r="EH250" i="21"/>
  <c r="EH24" i="21" s="1"/>
  <c r="EH249" i="21"/>
  <c r="EH23" i="21" s="1"/>
  <c r="DJ295" i="21"/>
  <c r="DP294" i="21"/>
  <c r="DP38" i="21" s="1"/>
  <c r="DP295" i="21"/>
  <c r="DP39" i="21" s="1"/>
  <c r="DV294" i="21"/>
  <c r="DV38" i="21" s="1"/>
  <c r="DV295" i="21"/>
  <c r="DV39" i="21" s="1"/>
  <c r="EB295" i="21"/>
  <c r="EB294" i="21"/>
  <c r="EH295" i="21"/>
  <c r="EH39" i="21" s="1"/>
  <c r="EH294" i="21"/>
  <c r="EH38" i="21" s="1"/>
  <c r="DK294" i="21"/>
  <c r="DK305" i="21"/>
  <c r="DP244" i="21"/>
  <c r="DP245" i="21" s="1"/>
  <c r="DV244" i="21"/>
  <c r="DV245" i="21" s="1"/>
  <c r="DX244" i="21"/>
  <c r="DJ248" i="21"/>
  <c r="DJ22" i="21" s="1"/>
  <c r="DX247" i="21"/>
  <c r="EE250" i="21"/>
  <c r="EE249" i="21"/>
  <c r="DM295" i="21"/>
  <c r="DM39" i="21" s="1"/>
  <c r="DM294" i="21"/>
  <c r="DM38" i="21" s="1"/>
  <c r="DS295" i="21"/>
  <c r="DS39" i="21" s="1"/>
  <c r="DS294" i="21"/>
  <c r="DS38" i="21" s="1"/>
  <c r="DY294" i="21"/>
  <c r="DY295" i="21"/>
  <c r="EE294" i="21"/>
  <c r="EE295" i="21"/>
  <c r="DI260" i="21"/>
  <c r="DJ307" i="21"/>
  <c r="DJ308" i="21" s="1"/>
  <c r="DY317" i="21"/>
  <c r="DY413" i="21"/>
  <c r="DJ337" i="21"/>
  <c r="DJ336" i="21"/>
  <c r="EF339" i="21"/>
  <c r="EB387" i="21"/>
  <c r="EB386" i="21"/>
  <c r="DJ275" i="21"/>
  <c r="DJ317" i="21"/>
  <c r="EB317" i="21"/>
  <c r="DY337" i="21"/>
  <c r="DY336" i="21"/>
  <c r="EB337" i="21"/>
  <c r="DK362" i="21"/>
  <c r="DY387" i="21"/>
  <c r="DY386" i="21"/>
  <c r="EE387" i="21"/>
  <c r="EE386" i="21"/>
  <c r="EB90" i="21" l="1"/>
  <c r="EA39" i="21"/>
  <c r="EZ8" i="21"/>
  <c r="EY8" i="21"/>
  <c r="EY47" i="21" s="1"/>
  <c r="DJ244" i="21"/>
  <c r="DJ245" i="21" s="1"/>
  <c r="DS315" i="21"/>
  <c r="AQ40" i="21"/>
  <c r="GD45" i="21" s="1"/>
  <c r="DJ603" i="21"/>
  <c r="DP315" i="21"/>
  <c r="DI305" i="21"/>
  <c r="DJ206" i="21"/>
  <c r="ED43" i="21"/>
  <c r="DQ315" i="21"/>
  <c r="AQ111" i="21"/>
  <c r="DJ40" i="21"/>
  <c r="DV315" i="21"/>
  <c r="DM315" i="21"/>
  <c r="DN315" i="21"/>
  <c r="DW315" i="21"/>
  <c r="DJ70" i="21"/>
  <c r="AQ207" i="21"/>
  <c r="EZ47" i="21"/>
  <c r="EB336" i="21"/>
  <c r="EB157" i="21"/>
  <c r="DV250" i="21"/>
  <c r="DV24" i="21" s="1"/>
  <c r="DJ134" i="21"/>
  <c r="EE337" i="21"/>
  <c r="EB158" i="21"/>
  <c r="I18" i="5"/>
  <c r="DV249" i="21"/>
  <c r="DV23" i="21" s="1"/>
  <c r="DZ43" i="21"/>
  <c r="DZ38" i="21" s="1"/>
  <c r="EE70" i="21"/>
  <c r="DP249" i="21"/>
  <c r="DP23" i="21" s="1"/>
  <c r="EC39" i="21"/>
  <c r="AR15" i="21"/>
  <c r="GD16" i="21" s="1"/>
  <c r="J111" i="5"/>
  <c r="J110" i="5" s="1"/>
  <c r="J99" i="5" s="1"/>
  <c r="AS33" i="21"/>
  <c r="GF36" i="21" s="1"/>
  <c r="FA8" i="21"/>
  <c r="FA47" i="21" s="1"/>
  <c r="DJ132" i="21"/>
  <c r="AQ41" i="21"/>
  <c r="GD46" i="21" s="1"/>
  <c r="EF31" i="21"/>
  <c r="EC38" i="21"/>
  <c r="AS46" i="21"/>
  <c r="AR42" i="21"/>
  <c r="AS41" i="21"/>
  <c r="GF46" i="21" s="1"/>
  <c r="DJ387" i="21"/>
  <c r="DJ39" i="21" s="1"/>
  <c r="DJ413" i="21"/>
  <c r="DJ386" i="21"/>
  <c r="CD99" i="5"/>
  <c r="CD19" i="5"/>
  <c r="K19" i="5" s="1"/>
  <c r="CC99" i="5"/>
  <c r="CC19" i="5"/>
  <c r="J19" i="5" s="1"/>
  <c r="CB99" i="5"/>
  <c r="CB118" i="5" s="1"/>
  <c r="CB19" i="5"/>
  <c r="I19" i="5" s="1"/>
  <c r="CO19" i="5"/>
  <c r="CO99" i="5"/>
  <c r="CO118" i="5" s="1"/>
  <c r="CO143" i="5" s="1"/>
  <c r="K18" i="5"/>
  <c r="GE23" i="21" s="1"/>
  <c r="GC23" i="21"/>
  <c r="AQ221" i="21"/>
  <c r="DY231" i="21"/>
  <c r="EE231" i="21"/>
  <c r="DZ31" i="21"/>
  <c r="DJ231" i="21"/>
  <c r="FB47" i="21"/>
  <c r="DJ278" i="21"/>
  <c r="DJ273" i="21" s="1"/>
  <c r="DJ31" i="21" s="1"/>
  <c r="AS35" i="21"/>
  <c r="GF38" i="21" s="1"/>
  <c r="AR46" i="21"/>
  <c r="FF31" i="21"/>
  <c r="CP17" i="5"/>
  <c r="CP25" i="5" s="1"/>
  <c r="CH118" i="5"/>
  <c r="CH143" i="5" s="1"/>
  <c r="CH25" i="5" s="1"/>
  <c r="CW118" i="5"/>
  <c r="CW143" i="5" s="1"/>
  <c r="CW25" i="5" s="1"/>
  <c r="CQ118" i="5"/>
  <c r="CQ143" i="5" s="1"/>
  <c r="CF118" i="5"/>
  <c r="CF143" i="5" s="1"/>
  <c r="CD118" i="5"/>
  <c r="CD143" i="5" s="1"/>
  <c r="CV17" i="5"/>
  <c r="CV25" i="5" s="1"/>
  <c r="AQ46" i="21"/>
  <c r="EE336" i="21"/>
  <c r="DK43" i="21"/>
  <c r="DY43" i="21"/>
  <c r="EE32" i="21"/>
  <c r="DX43" i="21"/>
  <c r="DY9" i="21"/>
  <c r="DS249" i="21"/>
  <c r="DS23" i="21" s="1"/>
  <c r="EE132" i="21"/>
  <c r="AQ45" i="21"/>
  <c r="FF43" i="21"/>
  <c r="AR34" i="21"/>
  <c r="GE37" i="21" s="1"/>
  <c r="EE413" i="21"/>
  <c r="EA38" i="21"/>
  <c r="DK250" i="21"/>
  <c r="DK24" i="21" s="1"/>
  <c r="AS44" i="21"/>
  <c r="AQ33" i="21"/>
  <c r="GD36" i="21" s="1"/>
  <c r="AS37" i="21"/>
  <c r="GF40" i="21" s="1"/>
  <c r="DS32" i="21"/>
  <c r="FF8" i="21"/>
  <c r="AR26" i="21"/>
  <c r="GE27" i="21" s="1"/>
  <c r="AQ27" i="21"/>
  <c r="GD28" i="21" s="1"/>
  <c r="EF38" i="21"/>
  <c r="AQ13" i="21"/>
  <c r="GC20" i="21" s="1"/>
  <c r="AS45" i="21"/>
  <c r="AR41" i="21"/>
  <c r="GE46" i="21" s="1"/>
  <c r="AS42" i="21"/>
  <c r="EB231" i="21"/>
  <c r="AR45" i="21"/>
  <c r="DK39" i="21"/>
  <c r="AQ42" i="21"/>
  <c r="EE317" i="21"/>
  <c r="DY157" i="21"/>
  <c r="EC43" i="21"/>
  <c r="AQ28" i="21"/>
  <c r="GD29" i="21" s="1"/>
  <c r="DJ10" i="21"/>
  <c r="AR10" i="21" s="1"/>
  <c r="GD9" i="21" s="1"/>
  <c r="AR235" i="21"/>
  <c r="DJ12" i="21"/>
  <c r="AR12" i="21" s="1"/>
  <c r="GD11" i="21" s="1"/>
  <c r="AR236" i="21"/>
  <c r="AR40" i="21"/>
  <c r="GE45" i="21" s="1"/>
  <c r="EB134" i="21"/>
  <c r="EB9" i="21"/>
  <c r="AR11" i="21"/>
  <c r="GD10" i="21" s="1"/>
  <c r="EE49" i="21"/>
  <c r="DY132" i="21"/>
  <c r="EE9" i="21"/>
  <c r="CO18" i="5"/>
  <c r="CZ118" i="5"/>
  <c r="CZ143" i="5" s="1"/>
  <c r="CZ25" i="5" s="1"/>
  <c r="CL17" i="5"/>
  <c r="CL25" i="5" s="1"/>
  <c r="K9" i="5"/>
  <c r="GE22" i="21" s="1"/>
  <c r="GC22" i="21"/>
  <c r="CY17" i="5"/>
  <c r="CY25" i="5" s="1"/>
  <c r="CS118" i="5"/>
  <c r="CS143" i="5" s="1"/>
  <c r="CU18" i="5"/>
  <c r="CS25" i="5"/>
  <c r="CG17" i="5"/>
  <c r="CG25" i="5" s="1"/>
  <c r="CR18" i="5"/>
  <c r="AQ34" i="21"/>
  <c r="GD37" i="21" s="1"/>
  <c r="AQ36" i="21"/>
  <c r="GD39" i="21" s="1"/>
  <c r="EB413" i="21"/>
  <c r="DY158" i="21"/>
  <c r="DY24" i="21" s="1"/>
  <c r="DJ256" i="21"/>
  <c r="DJ249" i="21" s="1"/>
  <c r="EE43" i="21"/>
  <c r="DP250" i="21"/>
  <c r="DP24" i="21" s="1"/>
  <c r="DY32" i="21"/>
  <c r="DZ24" i="21"/>
  <c r="AR37" i="21"/>
  <c r="GE40" i="21" s="1"/>
  <c r="GM31" i="21" s="1"/>
  <c r="AR36" i="21"/>
  <c r="GE39" i="21" s="1"/>
  <c r="AR35" i="21"/>
  <c r="GE38" i="21" s="1"/>
  <c r="EC31" i="21"/>
  <c r="AQ49" i="21"/>
  <c r="DM25" i="21"/>
  <c r="AQ25" i="21"/>
  <c r="GD26" i="21" s="1"/>
  <c r="AR29" i="21"/>
  <c r="GE30" i="21" s="1"/>
  <c r="AR28" i="21"/>
  <c r="GE29" i="21" s="1"/>
  <c r="AS30" i="21"/>
  <c r="GF31" i="21" s="1"/>
  <c r="AQ35" i="21"/>
  <c r="GD38" i="21" s="1"/>
  <c r="EE25" i="21"/>
  <c r="DK32" i="21"/>
  <c r="AS32" i="21" s="1"/>
  <c r="GF35" i="21" s="1"/>
  <c r="FF39" i="21"/>
  <c r="AS29" i="21"/>
  <c r="GF30" i="21" s="1"/>
  <c r="AS26" i="21"/>
  <c r="GF27" i="21" s="1"/>
  <c r="GN27" i="21" s="1"/>
  <c r="AS34" i="21"/>
  <c r="GF37" i="21" s="1"/>
  <c r="AQ37" i="21"/>
  <c r="GD40" i="21" s="1"/>
  <c r="AR33" i="21"/>
  <c r="GE36" i="21" s="1"/>
  <c r="EE157" i="21"/>
  <c r="EE23" i="21" s="1"/>
  <c r="DY49" i="21"/>
  <c r="EB43" i="21"/>
  <c r="DY70" i="21"/>
  <c r="AQ110" i="21"/>
  <c r="AS27" i="21"/>
  <c r="GF28" i="21" s="1"/>
  <c r="GN28" i="21" s="1"/>
  <c r="DK31" i="21"/>
  <c r="EB362" i="21"/>
  <c r="EB31" i="21" s="1"/>
  <c r="DK38" i="21"/>
  <c r="EE158" i="21"/>
  <c r="DY31" i="21"/>
  <c r="AR27" i="21"/>
  <c r="GE28" i="21" s="1"/>
  <c r="DK249" i="21"/>
  <c r="DK23" i="21" s="1"/>
  <c r="AQ206" i="21"/>
  <c r="AS28" i="21"/>
  <c r="GF29" i="21" s="1"/>
  <c r="AS9" i="21"/>
  <c r="GE12" i="21" s="1"/>
  <c r="EE31" i="21"/>
  <c r="FF20" i="21"/>
  <c r="AS36" i="21"/>
  <c r="GF39" i="21" s="1"/>
  <c r="AS13" i="21"/>
  <c r="GE20" i="21" s="1"/>
  <c r="AR14" i="21"/>
  <c r="GD15" i="21" s="1"/>
  <c r="AR13" i="21"/>
  <c r="GD20" i="21" s="1"/>
  <c r="ED39" i="21"/>
  <c r="DM249" i="21"/>
  <c r="DM23" i="21" s="1"/>
  <c r="EF341" i="21"/>
  <c r="EF413" i="21" s="1"/>
  <c r="EI339" i="21"/>
  <c r="EI341" i="21" s="1"/>
  <c r="ED38" i="21"/>
  <c r="DB17" i="5"/>
  <c r="DB25" i="5" s="1"/>
  <c r="DB118" i="5"/>
  <c r="DB143" i="5" s="1"/>
  <c r="EA43" i="21"/>
  <c r="DA18" i="5"/>
  <c r="CI118" i="5"/>
  <c r="CI143" i="5" s="1"/>
  <c r="CI17" i="5"/>
  <c r="CI25" i="5" s="1"/>
  <c r="CX18" i="5"/>
  <c r="CB25" i="5"/>
  <c r="CB17" i="5"/>
  <c r="CE118" i="5"/>
  <c r="CE17" i="5"/>
  <c r="CJ118" i="5"/>
  <c r="CJ143" i="5" s="1"/>
  <c r="CJ17" i="5"/>
  <c r="CJ25" i="5" s="1"/>
  <c r="CM118" i="5"/>
  <c r="CM143" i="5" s="1"/>
  <c r="CM17" i="5"/>
  <c r="CM25" i="5" s="1"/>
  <c r="CK118" i="5"/>
  <c r="CK17" i="5"/>
  <c r="CN118" i="5"/>
  <c r="CN17" i="5"/>
  <c r="CT118" i="5"/>
  <c r="CT17" i="5"/>
  <c r="CO17" i="5"/>
  <c r="CO25" i="5" s="1"/>
  <c r="CU118" i="5"/>
  <c r="CU143" i="5" s="1"/>
  <c r="CU17" i="5"/>
  <c r="CU25" i="5" s="1"/>
  <c r="DV242" i="21"/>
  <c r="DV20" i="21" s="1"/>
  <c r="DV21" i="21"/>
  <c r="DM242" i="21"/>
  <c r="DM20" i="21" s="1"/>
  <c r="DM21" i="21"/>
  <c r="AQ269" i="21"/>
  <c r="DI29" i="21"/>
  <c r="AQ29" i="21" s="1"/>
  <c r="GD30" i="21" s="1"/>
  <c r="AQ256" i="21"/>
  <c r="DI242" i="21"/>
  <c r="DI20" i="21" s="1"/>
  <c r="DI21" i="21"/>
  <c r="DP242" i="21"/>
  <c r="DP20" i="21" s="1"/>
  <c r="DP21" i="21"/>
  <c r="DR233" i="21"/>
  <c r="DR8" i="21" s="1"/>
  <c r="DR21" i="21"/>
  <c r="DT233" i="21"/>
  <c r="DT8" i="21" s="1"/>
  <c r="DT47" i="21" s="1"/>
  <c r="DT22" i="21"/>
  <c r="AQ272" i="21"/>
  <c r="DI30" i="21"/>
  <c r="AQ30" i="21" s="1"/>
  <c r="GD31" i="21" s="1"/>
  <c r="AQ278" i="21"/>
  <c r="DI32" i="21"/>
  <c r="AQ32" i="21" s="1"/>
  <c r="GD35" i="21" s="1"/>
  <c r="AQ121" i="21"/>
  <c r="DI43" i="21"/>
  <c r="AQ305" i="21"/>
  <c r="AQ308" i="21"/>
  <c r="DI44" i="21"/>
  <c r="AQ44" i="21" s="1"/>
  <c r="DI38" i="21"/>
  <c r="AQ294" i="21"/>
  <c r="AQ295" i="21"/>
  <c r="DI39" i="21"/>
  <c r="DI26" i="21"/>
  <c r="AQ26" i="21" s="1"/>
  <c r="GD27" i="21" s="1"/>
  <c r="AQ260" i="21"/>
  <c r="DJ238" i="21"/>
  <c r="DJ9" i="21" s="1"/>
  <c r="FF23" i="21"/>
  <c r="FF47" i="21" s="1"/>
  <c r="E32" i="1" s="1"/>
  <c r="AQ386" i="21"/>
  <c r="CR118" i="5"/>
  <c r="CR143" i="5" s="1"/>
  <c r="CR9" i="5"/>
  <c r="DX39" i="21"/>
  <c r="DX38" i="21"/>
  <c r="DZ337" i="21"/>
  <c r="DZ336" i="21"/>
  <c r="EC337" i="21"/>
  <c r="EC24" i="21" s="1"/>
  <c r="EC336" i="21"/>
  <c r="EC23" i="21" s="1"/>
  <c r="EC25" i="21"/>
  <c r="EC413" i="21"/>
  <c r="DJ305" i="21"/>
  <c r="DJ43" i="21" s="1"/>
  <c r="DJ44" i="21"/>
  <c r="AR44" i="21" s="1"/>
  <c r="DZ247" i="21"/>
  <c r="DZ248" i="21" s="1"/>
  <c r="DZ22" i="21" s="1"/>
  <c r="DX248" i="21"/>
  <c r="DX22" i="21" s="1"/>
  <c r="EA247" i="21"/>
  <c r="AQ247" i="21" s="1"/>
  <c r="DY247" i="21"/>
  <c r="DY248" i="21" s="1"/>
  <c r="DY22" i="21" s="1"/>
  <c r="DX245" i="21"/>
  <c r="EA244" i="21"/>
  <c r="DY244" i="21"/>
  <c r="DY245" i="21" s="1"/>
  <c r="DJ294" i="21"/>
  <c r="DR242" i="21"/>
  <c r="DR20" i="21" s="1"/>
  <c r="DW242" i="21"/>
  <c r="DW20" i="21" s="1"/>
  <c r="DW233" i="21"/>
  <c r="DW8" i="21" s="1"/>
  <c r="DW47" i="21" s="1"/>
  <c r="DQ242" i="21"/>
  <c r="DQ20" i="21" s="1"/>
  <c r="DQ233" i="21"/>
  <c r="DQ8" i="21" s="1"/>
  <c r="DQ47" i="21" s="1"/>
  <c r="DI233" i="21"/>
  <c r="DI8" i="21" s="1"/>
  <c r="DI9" i="21"/>
  <c r="AQ9" i="21" s="1"/>
  <c r="GC12" i="21" s="1"/>
  <c r="EB39" i="21"/>
  <c r="DT242" i="21"/>
  <c r="DT20" i="21" s="1"/>
  <c r="DN242" i="21"/>
  <c r="DN20" i="21" s="1"/>
  <c r="DN233" i="21"/>
  <c r="EE39" i="21"/>
  <c r="DY39" i="21"/>
  <c r="EB24" i="21"/>
  <c r="EF337" i="21"/>
  <c r="EF24" i="21" s="1"/>
  <c r="DZ413" i="21"/>
  <c r="DJ242" i="21"/>
  <c r="DJ20" i="21" s="1"/>
  <c r="DL242" i="21"/>
  <c r="DL20" i="21" s="1"/>
  <c r="DL233" i="21"/>
  <c r="DL8" i="21" s="1"/>
  <c r="DS242" i="21"/>
  <c r="DS20" i="21" s="1"/>
  <c r="DV233" i="21"/>
  <c r="DV8" i="21" s="1"/>
  <c r="DP233" i="21"/>
  <c r="DP8" i="21" s="1"/>
  <c r="DS233" i="21"/>
  <c r="DS8" i="21" s="1"/>
  <c r="EB38" i="21"/>
  <c r="DK244" i="21"/>
  <c r="DM233" i="21"/>
  <c r="DM8" i="21" s="1"/>
  <c r="EE38" i="21"/>
  <c r="DY38" i="21"/>
  <c r="DJ21" i="21"/>
  <c r="EB23" i="21"/>
  <c r="EE24" i="21" l="1"/>
  <c r="AS38" i="21"/>
  <c r="GF47" i="21" s="1"/>
  <c r="DJ23" i="21"/>
  <c r="DN8" i="21"/>
  <c r="DN47" i="21" s="1"/>
  <c r="DP47" i="21"/>
  <c r="DS47" i="21"/>
  <c r="AS39" i="21"/>
  <c r="DV47" i="21"/>
  <c r="GL30" i="21"/>
  <c r="DJ38" i="21"/>
  <c r="AR38" i="21" s="1"/>
  <c r="GE47" i="21" s="1"/>
  <c r="GM28" i="21"/>
  <c r="AR31" i="21"/>
  <c r="GE41" i="21" s="1"/>
  <c r="DJ32" i="21"/>
  <c r="AR32" i="21" s="1"/>
  <c r="GE35" i="21" s="1"/>
  <c r="DY23" i="21"/>
  <c r="CD17" i="5"/>
  <c r="GN29" i="21"/>
  <c r="GN30" i="21"/>
  <c r="DZ23" i="21"/>
  <c r="AS31" i="21"/>
  <c r="GF41" i="21" s="1"/>
  <c r="CF17" i="5"/>
  <c r="CF25" i="5" s="1"/>
  <c r="AR39" i="21"/>
  <c r="AR43" i="21"/>
  <c r="GN31" i="21"/>
  <c r="GM27" i="21"/>
  <c r="GL27" i="21"/>
  <c r="AQ38" i="21"/>
  <c r="GD47" i="21" s="1"/>
  <c r="AQ43" i="21"/>
  <c r="GL31" i="21"/>
  <c r="GM29" i="21"/>
  <c r="GL26" i="21"/>
  <c r="GL28" i="21"/>
  <c r="AS43" i="21"/>
  <c r="EF25" i="21"/>
  <c r="AQ39" i="21"/>
  <c r="GM30" i="21"/>
  <c r="GL29" i="21"/>
  <c r="AR9" i="21"/>
  <c r="GD12" i="21" s="1"/>
  <c r="CL118" i="5"/>
  <c r="CL143" i="5" s="1"/>
  <c r="DJ233" i="21"/>
  <c r="DJ8" i="21" s="1"/>
  <c r="DJ315" i="21"/>
  <c r="CR25" i="5"/>
  <c r="J9" i="5"/>
  <c r="GD22" i="21" s="1"/>
  <c r="CC18" i="5"/>
  <c r="DJ250" i="21"/>
  <c r="DJ24" i="21" s="1"/>
  <c r="AR24" i="21" s="1"/>
  <c r="GE32" i="21" s="1"/>
  <c r="DJ25" i="21"/>
  <c r="AR25" i="21" s="1"/>
  <c r="GE26" i="21" s="1"/>
  <c r="DM47" i="21"/>
  <c r="EF336" i="21"/>
  <c r="EF23" i="21" s="1"/>
  <c r="EI25" i="21"/>
  <c r="EI336" i="21"/>
  <c r="EI23" i="21" s="1"/>
  <c r="EI413" i="21"/>
  <c r="EI337" i="21"/>
  <c r="EI24" i="21" s="1"/>
  <c r="I118" i="5"/>
  <c r="I17" i="5"/>
  <c r="CT143" i="5"/>
  <c r="I143" i="5" s="1"/>
  <c r="CN143" i="5"/>
  <c r="CN25" i="5" s="1"/>
  <c r="CK143" i="5"/>
  <c r="CK25" i="5" s="1"/>
  <c r="CE143" i="5"/>
  <c r="CE25" i="5" s="1"/>
  <c r="CC118" i="5"/>
  <c r="CC143" i="5" s="1"/>
  <c r="CC17" i="5"/>
  <c r="CX118" i="5"/>
  <c r="CX143" i="5" s="1"/>
  <c r="CX17" i="5"/>
  <c r="CX25" i="5" s="1"/>
  <c r="DA118" i="5"/>
  <c r="DA143" i="5" s="1"/>
  <c r="DA17" i="5"/>
  <c r="DA25" i="5" s="1"/>
  <c r="CQ25" i="5"/>
  <c r="DK245" i="21"/>
  <c r="DZ244" i="21"/>
  <c r="EA245" i="21"/>
  <c r="ED244" i="21"/>
  <c r="EB244" i="21"/>
  <c r="EB245" i="21" s="1"/>
  <c r="DY242" i="21"/>
  <c r="DY20" i="21" s="1"/>
  <c r="DY21" i="21"/>
  <c r="DY233" i="21"/>
  <c r="DY8" i="21" s="1"/>
  <c r="DY315" i="21"/>
  <c r="DX242" i="21"/>
  <c r="DX20" i="21" s="1"/>
  <c r="DX233" i="21"/>
  <c r="DX8" i="21" s="1"/>
  <c r="DX21" i="21"/>
  <c r="EA248" i="21"/>
  <c r="EA22" i="21" s="1"/>
  <c r="EB248" i="21"/>
  <c r="EB22" i="21" s="1"/>
  <c r="EC247" i="21"/>
  <c r="EC248" i="21" s="1"/>
  <c r="EC22" i="21" s="1"/>
  <c r="AS24" i="21" l="1"/>
  <c r="GF32" i="21" s="1"/>
  <c r="GN32" i="21" s="1"/>
  <c r="DJ47" i="21"/>
  <c r="CD25" i="5"/>
  <c r="K25" i="5" s="1"/>
  <c r="K17" i="5"/>
  <c r="AS25" i="21"/>
  <c r="GF26" i="21" s="1"/>
  <c r="GN26" i="21" s="1"/>
  <c r="GM26" i="21"/>
  <c r="GM32" i="21"/>
  <c r="DY47" i="21"/>
  <c r="J18" i="5"/>
  <c r="GD23" i="21" s="1"/>
  <c r="CC25" i="5"/>
  <c r="J25" i="5" s="1"/>
  <c r="J17" i="5"/>
  <c r="CT25" i="5"/>
  <c r="I25" i="5" s="1"/>
  <c r="EF247" i="21"/>
  <c r="EF248" i="21" s="1"/>
  <c r="EF22" i="21" s="1"/>
  <c r="ED248" i="21"/>
  <c r="ED22" i="21" s="1"/>
  <c r="EE247" i="21"/>
  <c r="EE248" i="21" s="1"/>
  <c r="EE22" i="21" s="1"/>
  <c r="EB242" i="21"/>
  <c r="EB20" i="21" s="1"/>
  <c r="EB21" i="21"/>
  <c r="EB233" i="21"/>
  <c r="EB8" i="21" s="1"/>
  <c r="EB47" i="21" s="1"/>
  <c r="EB315" i="21"/>
  <c r="EA242" i="21"/>
  <c r="EA20" i="21" s="1"/>
  <c r="EA233" i="21"/>
  <c r="EA8" i="21" s="1"/>
  <c r="EA21" i="21"/>
  <c r="DK242" i="21"/>
  <c r="DK20" i="21" s="1"/>
  <c r="DK21" i="21"/>
  <c r="DK233" i="21"/>
  <c r="DK8" i="21" s="1"/>
  <c r="DK315" i="21"/>
  <c r="ED245" i="21"/>
  <c r="EG244" i="21"/>
  <c r="EH244" i="21" s="1"/>
  <c r="EE244" i="21"/>
  <c r="EE245" i="21" s="1"/>
  <c r="DZ245" i="21"/>
  <c r="EC244" i="21"/>
  <c r="DK47" i="21" l="1"/>
  <c r="AQ244" i="21"/>
  <c r="EC245" i="21"/>
  <c r="EF244" i="21"/>
  <c r="EE242" i="21"/>
  <c r="EE20" i="21" s="1"/>
  <c r="EE21" i="21"/>
  <c r="EE233" i="21"/>
  <c r="EE8" i="21" s="1"/>
  <c r="EE47" i="21" s="1"/>
  <c r="EE315" i="21"/>
  <c r="ED242" i="21"/>
  <c r="ED20" i="21" s="1"/>
  <c r="ED233" i="21"/>
  <c r="ED8" i="21" s="1"/>
  <c r="ED21" i="21"/>
  <c r="DZ242" i="21"/>
  <c r="DZ20" i="21" s="1"/>
  <c r="DZ233" i="21"/>
  <c r="DZ8" i="21" s="1"/>
  <c r="DZ47" i="21" s="1"/>
  <c r="DZ21" i="21"/>
  <c r="DZ315" i="21"/>
  <c r="EG245" i="21"/>
  <c r="EG21" i="21" s="1"/>
  <c r="EH245" i="21"/>
  <c r="EH21" i="21" s="1"/>
  <c r="EG248" i="21"/>
  <c r="EH248" i="21"/>
  <c r="EH22" i="21" s="1"/>
  <c r="AR22" i="21" s="1"/>
  <c r="EI248" i="21"/>
  <c r="EI22" i="21" s="1"/>
  <c r="AS22" i="21" s="1"/>
  <c r="AR21" i="21" l="1"/>
  <c r="AQ21" i="21"/>
  <c r="AQ245" i="21"/>
  <c r="AQ248" i="21"/>
  <c r="EG22" i="21"/>
  <c r="AQ22" i="21" s="1"/>
  <c r="EG242" i="21"/>
  <c r="EG233" i="21"/>
  <c r="EF245" i="21"/>
  <c r="EI244" i="21"/>
  <c r="EI245" i="21" s="1"/>
  <c r="EI21" i="21" s="1"/>
  <c r="EH242" i="21"/>
  <c r="EH20" i="21" s="1"/>
  <c r="AR20" i="21" s="1"/>
  <c r="EH233" i="21"/>
  <c r="EH8" i="21" s="1"/>
  <c r="EH47" i="21" s="1"/>
  <c r="EH315" i="21"/>
  <c r="EC242" i="21"/>
  <c r="EC20" i="21" s="1"/>
  <c r="EC233" i="21"/>
  <c r="EC8" i="21" s="1"/>
  <c r="EC47" i="21" s="1"/>
  <c r="EC21" i="21"/>
  <c r="EC315" i="21"/>
  <c r="AR8" i="21" l="1"/>
  <c r="AQ242" i="21"/>
  <c r="EG20" i="21"/>
  <c r="AQ20" i="21" s="1"/>
  <c r="AQ233" i="21"/>
  <c r="EG8" i="21"/>
  <c r="AQ8" i="21" s="1"/>
  <c r="EI242" i="21"/>
  <c r="EI20" i="21" s="1"/>
  <c r="EI233" i="21"/>
  <c r="EI315" i="21"/>
  <c r="EF242" i="21"/>
  <c r="EF20" i="21" s="1"/>
  <c r="EF233" i="21"/>
  <c r="EF8" i="21" s="1"/>
  <c r="EF47" i="21" s="1"/>
  <c r="EF21" i="21"/>
  <c r="AS21" i="21" s="1"/>
  <c r="EF315" i="21"/>
  <c r="AS20" i="21" l="1"/>
  <c r="EI8" i="21"/>
  <c r="AS8" i="21" s="1"/>
  <c r="K486" i="3"/>
  <c r="K485" i="3"/>
  <c r="K480" i="3"/>
  <c r="K479" i="3"/>
  <c r="K478" i="3"/>
  <c r="K477" i="3"/>
  <c r="K476" i="3"/>
  <c r="O484" i="3"/>
  <c r="S313" i="7" s="1"/>
  <c r="N484" i="3"/>
  <c r="R313" i="7" s="1"/>
  <c r="M484" i="3"/>
  <c r="Q313" i="7" s="1"/>
  <c r="L484" i="3"/>
  <c r="P313" i="7" s="1"/>
  <c r="O483" i="3"/>
  <c r="S312" i="7" s="1"/>
  <c r="N483" i="3"/>
  <c r="R312" i="7" s="1"/>
  <c r="M483" i="3"/>
  <c r="Q312" i="7" s="1"/>
  <c r="L483" i="3"/>
  <c r="P312" i="7" s="1"/>
  <c r="O482" i="3"/>
  <c r="S311" i="7" s="1"/>
  <c r="S18" i="7" s="1"/>
  <c r="N482" i="3"/>
  <c r="R311" i="7" s="1"/>
  <c r="R18" i="7" s="1"/>
  <c r="M482" i="3"/>
  <c r="Q311" i="7" s="1"/>
  <c r="Q18" i="7" s="1"/>
  <c r="L482" i="3"/>
  <c r="O481" i="3"/>
  <c r="S310" i="7" s="1"/>
  <c r="N481" i="3"/>
  <c r="R310" i="7" s="1"/>
  <c r="M481" i="3"/>
  <c r="Q310" i="7" s="1"/>
  <c r="L481" i="3"/>
  <c r="P310" i="7" s="1"/>
  <c r="K487" i="3"/>
  <c r="K491" i="3"/>
  <c r="P491" i="3" s="1"/>
  <c r="K496" i="3"/>
  <c r="K495" i="3"/>
  <c r="P495" i="3" s="1"/>
  <c r="K500" i="3"/>
  <c r="K499" i="3"/>
  <c r="K504" i="3"/>
  <c r="K503" i="3"/>
  <c r="P503" i="3" s="1"/>
  <c r="K507" i="3"/>
  <c r="K509" i="3"/>
  <c r="K511" i="3"/>
  <c r="K513" i="3"/>
  <c r="O563" i="3"/>
  <c r="M563" i="3"/>
  <c r="L563" i="3"/>
  <c r="K555" i="3"/>
  <c r="K554" i="3"/>
  <c r="K560" i="3"/>
  <c r="K559" i="3"/>
  <c r="N563" i="3"/>
  <c r="N562" i="3"/>
  <c r="L562" i="3"/>
  <c r="O575" i="3"/>
  <c r="N575" i="3"/>
  <c r="M575" i="3"/>
  <c r="L575" i="3"/>
  <c r="O573" i="3"/>
  <c r="N573" i="3"/>
  <c r="M573" i="3"/>
  <c r="L573" i="3"/>
  <c r="K572" i="3"/>
  <c r="K571" i="3"/>
  <c r="K574" i="3"/>
  <c r="K578" i="3"/>
  <c r="K577" i="3"/>
  <c r="K576" i="3"/>
  <c r="O582" i="3"/>
  <c r="N582" i="3"/>
  <c r="M582" i="3"/>
  <c r="L582" i="3"/>
  <c r="O581" i="3"/>
  <c r="N581" i="3"/>
  <c r="M581" i="3"/>
  <c r="L581" i="3"/>
  <c r="O580" i="3"/>
  <c r="N580" i="3"/>
  <c r="M580" i="3"/>
  <c r="L580" i="3"/>
  <c r="O579" i="3"/>
  <c r="N579" i="3"/>
  <c r="M579" i="3"/>
  <c r="L579" i="3"/>
  <c r="EI47" i="21" l="1"/>
  <c r="P499" i="3"/>
  <c r="T325" i="7" s="1"/>
  <c r="O325" i="7"/>
  <c r="P311" i="7"/>
  <c r="P18" i="7" s="1"/>
  <c r="K482" i="3"/>
  <c r="Q503" i="3"/>
  <c r="Q495" i="3"/>
  <c r="Q499" i="3"/>
  <c r="Q491" i="3"/>
  <c r="P488" i="3"/>
  <c r="M562" i="3"/>
  <c r="O562" i="3"/>
  <c r="K557" i="3"/>
  <c r="K562" i="3" s="1"/>
  <c r="K552" i="3"/>
  <c r="K488" i="3"/>
  <c r="K569" i="3"/>
  <c r="Q331" i="7"/>
  <c r="Q333" i="7" s="1"/>
  <c r="Q316" i="7"/>
  <c r="S331" i="7"/>
  <c r="S333" i="7" s="1"/>
  <c r="S316" i="7"/>
  <c r="Q17" i="7"/>
  <c r="Q318" i="7"/>
  <c r="S17" i="7"/>
  <c r="S318" i="7"/>
  <c r="Q19" i="7"/>
  <c r="Q321" i="7"/>
  <c r="Q337" i="7"/>
  <c r="Q357" i="7"/>
  <c r="S19" i="7"/>
  <c r="S321" i="7"/>
  <c r="S337" i="7"/>
  <c r="S357" i="7"/>
  <c r="Q20" i="7"/>
  <c r="Q324" i="7"/>
  <c r="Q341" i="7"/>
  <c r="Q361" i="7"/>
  <c r="S20" i="7"/>
  <c r="S324" i="7"/>
  <c r="S341" i="7"/>
  <c r="S361" i="7"/>
  <c r="K481" i="3"/>
  <c r="K483" i="3"/>
  <c r="P331" i="7"/>
  <c r="P333" i="7" s="1"/>
  <c r="P316" i="7"/>
  <c r="R331" i="7"/>
  <c r="R333" i="7" s="1"/>
  <c r="R316" i="7"/>
  <c r="R318" i="7" s="1"/>
  <c r="P17" i="7"/>
  <c r="R17" i="7"/>
  <c r="P19" i="7"/>
  <c r="P337" i="7"/>
  <c r="P321" i="7"/>
  <c r="P357" i="7"/>
  <c r="R19" i="7"/>
  <c r="R321" i="7"/>
  <c r="R337" i="7"/>
  <c r="R357" i="7"/>
  <c r="P20" i="7"/>
  <c r="P324" i="7"/>
  <c r="P341" i="7"/>
  <c r="P361" i="7"/>
  <c r="R20" i="7"/>
  <c r="R324" i="7"/>
  <c r="R341" i="7"/>
  <c r="R361" i="7"/>
  <c r="K484" i="3"/>
  <c r="K201" i="3"/>
  <c r="K204" i="3"/>
  <c r="K203" i="3"/>
  <c r="K206" i="3"/>
  <c r="K210" i="3"/>
  <c r="K209" i="3"/>
  <c r="K208" i="3"/>
  <c r="K218" i="3"/>
  <c r="K221" i="3"/>
  <c r="K220" i="3"/>
  <c r="K226" i="3"/>
  <c r="K227" i="3"/>
  <c r="K225" i="3"/>
  <c r="K223" i="3"/>
  <c r="L229" i="3"/>
  <c r="M229" i="3"/>
  <c r="N229" i="3"/>
  <c r="O229" i="3"/>
  <c r="O228" i="3"/>
  <c r="N228" i="3"/>
  <c r="M228" i="3"/>
  <c r="L228" i="3"/>
  <c r="O240" i="3"/>
  <c r="O231" i="3"/>
  <c r="N231" i="3"/>
  <c r="M231" i="3"/>
  <c r="L231" i="3"/>
  <c r="O230" i="3"/>
  <c r="N230" i="3"/>
  <c r="M230" i="3"/>
  <c r="L230" i="3"/>
  <c r="O224" i="3"/>
  <c r="N224" i="3"/>
  <c r="M224" i="3"/>
  <c r="L224" i="3"/>
  <c r="O222" i="3"/>
  <c r="N222" i="3"/>
  <c r="M222" i="3"/>
  <c r="L222" i="3"/>
  <c r="O219" i="3"/>
  <c r="O214" i="3" s="1"/>
  <c r="N219" i="3"/>
  <c r="M219" i="3"/>
  <c r="M214" i="3" s="1"/>
  <c r="L219" i="3"/>
  <c r="L214" i="3" s="1"/>
  <c r="O216" i="3"/>
  <c r="N216" i="3"/>
  <c r="M216" i="3"/>
  <c r="L216" i="3"/>
  <c r="O215" i="3"/>
  <c r="N215" i="3"/>
  <c r="M215" i="3"/>
  <c r="L215" i="3"/>
  <c r="N214" i="3"/>
  <c r="O213" i="3"/>
  <c r="N213" i="3"/>
  <c r="N217" i="3" s="1"/>
  <c r="M213" i="3"/>
  <c r="L213" i="3"/>
  <c r="O212" i="3"/>
  <c r="N212" i="3"/>
  <c r="M212" i="3"/>
  <c r="L212" i="3"/>
  <c r="O211" i="3"/>
  <c r="N211" i="3"/>
  <c r="M211" i="3"/>
  <c r="L211" i="3"/>
  <c r="O207" i="3"/>
  <c r="N207" i="3"/>
  <c r="M207" i="3"/>
  <c r="L207" i="3"/>
  <c r="O205" i="3"/>
  <c r="N205" i="3"/>
  <c r="M205" i="3"/>
  <c r="L205" i="3"/>
  <c r="O202" i="3"/>
  <c r="O197" i="3" s="1"/>
  <c r="N202" i="3"/>
  <c r="N197" i="3" s="1"/>
  <c r="M202" i="3"/>
  <c r="M197" i="3" s="1"/>
  <c r="L202" i="3"/>
  <c r="L197" i="3" s="1"/>
  <c r="O199" i="3"/>
  <c r="N199" i="3"/>
  <c r="N195" i="3" s="1"/>
  <c r="M199" i="3"/>
  <c r="L199" i="3"/>
  <c r="O198" i="3"/>
  <c r="N198" i="3"/>
  <c r="N194" i="3" s="1"/>
  <c r="M198" i="3"/>
  <c r="L198" i="3"/>
  <c r="O196" i="3"/>
  <c r="N196" i="3"/>
  <c r="N192" i="3" s="1"/>
  <c r="M196" i="3"/>
  <c r="L196" i="3"/>
  <c r="O183" i="3"/>
  <c r="N183" i="3"/>
  <c r="M183" i="3"/>
  <c r="L183" i="3"/>
  <c r="O182" i="3"/>
  <c r="N182" i="3"/>
  <c r="M182" i="3"/>
  <c r="L182" i="3"/>
  <c r="K187" i="3"/>
  <c r="K186" i="3"/>
  <c r="K185" i="3"/>
  <c r="O175" i="3"/>
  <c r="N175" i="3"/>
  <c r="M175" i="3"/>
  <c r="M165" i="3" s="1"/>
  <c r="L175" i="3"/>
  <c r="K173" i="3"/>
  <c r="K148" i="3"/>
  <c r="K144" i="3"/>
  <c r="K140" i="3"/>
  <c r="O570" i="3"/>
  <c r="O565" i="3" s="1"/>
  <c r="N570" i="3"/>
  <c r="N565" i="3" s="1"/>
  <c r="M570" i="3"/>
  <c r="M565" i="3" s="1"/>
  <c r="L570" i="3"/>
  <c r="L565" i="3" s="1"/>
  <c r="O567" i="3"/>
  <c r="N567" i="3"/>
  <c r="M567" i="3"/>
  <c r="L567" i="3"/>
  <c r="O566" i="3"/>
  <c r="N566" i="3"/>
  <c r="M566" i="3"/>
  <c r="L566" i="3"/>
  <c r="O564" i="3"/>
  <c r="O568" i="3" s="1"/>
  <c r="N564" i="3"/>
  <c r="N568" i="3" s="1"/>
  <c r="M564" i="3"/>
  <c r="M568" i="3" s="1"/>
  <c r="L564" i="3"/>
  <c r="L568" i="3" s="1"/>
  <c r="O558" i="3"/>
  <c r="N558" i="3"/>
  <c r="M558" i="3"/>
  <c r="L558" i="3"/>
  <c r="O556" i="3"/>
  <c r="N556" i="3"/>
  <c r="M556" i="3"/>
  <c r="L556" i="3"/>
  <c r="O553" i="3"/>
  <c r="N553" i="3"/>
  <c r="M553" i="3"/>
  <c r="L553" i="3"/>
  <c r="O550" i="3"/>
  <c r="N550" i="3"/>
  <c r="M550" i="3"/>
  <c r="L550" i="3"/>
  <c r="O549" i="3"/>
  <c r="N549" i="3"/>
  <c r="M549" i="3"/>
  <c r="L549" i="3"/>
  <c r="O548" i="3"/>
  <c r="N548" i="3"/>
  <c r="M548" i="3"/>
  <c r="L548" i="3"/>
  <c r="O547" i="3"/>
  <c r="O551" i="3" s="1"/>
  <c r="N547" i="3"/>
  <c r="N551" i="3" s="1"/>
  <c r="M547" i="3"/>
  <c r="M551" i="3" s="1"/>
  <c r="L547" i="3"/>
  <c r="L551" i="3" s="1"/>
  <c r="O546" i="3"/>
  <c r="N546" i="3"/>
  <c r="M546" i="3"/>
  <c r="L546" i="3"/>
  <c r="O545" i="3"/>
  <c r="N545" i="3"/>
  <c r="M545" i="3"/>
  <c r="L545" i="3"/>
  <c r="O543" i="3"/>
  <c r="N543" i="3"/>
  <c r="O533" i="3"/>
  <c r="N533" i="3"/>
  <c r="M533" i="3"/>
  <c r="L533" i="3"/>
  <c r="O526" i="3"/>
  <c r="N526" i="3"/>
  <c r="M526" i="3"/>
  <c r="L526" i="3"/>
  <c r="O522" i="3"/>
  <c r="N522" i="3"/>
  <c r="M522" i="3"/>
  <c r="L522" i="3"/>
  <c r="O167" i="3"/>
  <c r="N167" i="3"/>
  <c r="M167" i="3"/>
  <c r="L167" i="3"/>
  <c r="O284" i="3"/>
  <c r="O282" i="3" s="1"/>
  <c r="N284" i="3"/>
  <c r="N282" i="3" s="1"/>
  <c r="M284" i="3"/>
  <c r="M282" i="3" s="1"/>
  <c r="L284" i="3"/>
  <c r="L282" i="3" s="1"/>
  <c r="O518" i="3"/>
  <c r="O516" i="3" s="1"/>
  <c r="N518" i="3"/>
  <c r="N516" i="3" s="1"/>
  <c r="M518" i="3"/>
  <c r="M516" i="3" s="1"/>
  <c r="L518" i="3"/>
  <c r="L516" i="3" s="1"/>
  <c r="O165" i="3"/>
  <c r="N165" i="3"/>
  <c r="O164" i="3"/>
  <c r="N164" i="3"/>
  <c r="M164" i="3"/>
  <c r="L164" i="3"/>
  <c r="O281" i="3"/>
  <c r="N281" i="3"/>
  <c r="M281" i="3"/>
  <c r="L281" i="3"/>
  <c r="O515" i="3"/>
  <c r="N515" i="3"/>
  <c r="M515" i="3"/>
  <c r="L515" i="3"/>
  <c r="O163" i="3"/>
  <c r="N163" i="3"/>
  <c r="M163" i="3"/>
  <c r="L163" i="3"/>
  <c r="O280" i="3"/>
  <c r="N280" i="3"/>
  <c r="M280" i="3"/>
  <c r="L280" i="3"/>
  <c r="O514" i="3"/>
  <c r="N514" i="3"/>
  <c r="M514" i="3"/>
  <c r="L514" i="3"/>
  <c r="O161" i="3"/>
  <c r="N161" i="3"/>
  <c r="M161" i="3"/>
  <c r="L161" i="3"/>
  <c r="O278" i="3"/>
  <c r="N278" i="3"/>
  <c r="M278" i="3"/>
  <c r="L278" i="3"/>
  <c r="O512" i="3"/>
  <c r="N512" i="3"/>
  <c r="M512" i="3"/>
  <c r="L512" i="3"/>
  <c r="O159" i="3"/>
  <c r="N159" i="3"/>
  <c r="M159" i="3"/>
  <c r="L159" i="3"/>
  <c r="O276" i="3"/>
  <c r="N276" i="3"/>
  <c r="M276" i="3"/>
  <c r="L276" i="3"/>
  <c r="O510" i="3"/>
  <c r="N510" i="3"/>
  <c r="M510" i="3"/>
  <c r="L510" i="3"/>
  <c r="O157" i="3"/>
  <c r="N157" i="3"/>
  <c r="M157" i="3"/>
  <c r="L157" i="3"/>
  <c r="O274" i="3"/>
  <c r="N274" i="3"/>
  <c r="M274" i="3"/>
  <c r="L274" i="3"/>
  <c r="O508" i="3"/>
  <c r="N508" i="3"/>
  <c r="M508" i="3"/>
  <c r="L508" i="3"/>
  <c r="O155" i="3"/>
  <c r="N155" i="3"/>
  <c r="M155" i="3"/>
  <c r="L155" i="3"/>
  <c r="O154" i="3"/>
  <c r="N154" i="3"/>
  <c r="M154" i="3"/>
  <c r="L154" i="3"/>
  <c r="O272" i="3"/>
  <c r="N272" i="3"/>
  <c r="M272" i="3"/>
  <c r="L272" i="3"/>
  <c r="O271" i="3"/>
  <c r="N271" i="3"/>
  <c r="M271" i="3"/>
  <c r="L271" i="3"/>
  <c r="O506" i="3"/>
  <c r="N506" i="3"/>
  <c r="M506" i="3"/>
  <c r="L506" i="3"/>
  <c r="O505" i="3"/>
  <c r="N505" i="3"/>
  <c r="M505" i="3"/>
  <c r="L505" i="3"/>
  <c r="O151" i="3"/>
  <c r="N151" i="3"/>
  <c r="M151" i="3"/>
  <c r="L151" i="3"/>
  <c r="O150" i="3"/>
  <c r="N150" i="3"/>
  <c r="M150" i="3"/>
  <c r="L150" i="3"/>
  <c r="O268" i="3"/>
  <c r="N268" i="3"/>
  <c r="M268" i="3"/>
  <c r="L268" i="3"/>
  <c r="O267" i="3"/>
  <c r="N267" i="3"/>
  <c r="M267" i="3"/>
  <c r="L267" i="3"/>
  <c r="O502" i="3"/>
  <c r="N502" i="3"/>
  <c r="M502" i="3"/>
  <c r="L502" i="3"/>
  <c r="O501" i="3"/>
  <c r="N501" i="3"/>
  <c r="M501" i="3"/>
  <c r="L501" i="3"/>
  <c r="O147" i="3"/>
  <c r="N147" i="3"/>
  <c r="M147" i="3"/>
  <c r="L147" i="3"/>
  <c r="O146" i="3"/>
  <c r="N146" i="3"/>
  <c r="M146" i="3"/>
  <c r="L146" i="3"/>
  <c r="O264" i="3"/>
  <c r="N264" i="3"/>
  <c r="M264" i="3"/>
  <c r="L264" i="3"/>
  <c r="O263" i="3"/>
  <c r="N263" i="3"/>
  <c r="M263" i="3"/>
  <c r="L263" i="3"/>
  <c r="O498" i="3"/>
  <c r="N498" i="3"/>
  <c r="M498" i="3"/>
  <c r="L498" i="3"/>
  <c r="O497" i="3"/>
  <c r="N497" i="3"/>
  <c r="M497" i="3"/>
  <c r="L497" i="3"/>
  <c r="O143" i="3"/>
  <c r="N143" i="3"/>
  <c r="M143" i="3"/>
  <c r="L143" i="3"/>
  <c r="O142" i="3"/>
  <c r="N142" i="3"/>
  <c r="M142" i="3"/>
  <c r="L142" i="3"/>
  <c r="O260" i="3"/>
  <c r="N260" i="3"/>
  <c r="M260" i="3"/>
  <c r="L260" i="3"/>
  <c r="O259" i="3"/>
  <c r="N259" i="3"/>
  <c r="M259" i="3"/>
  <c r="L259" i="3"/>
  <c r="O494" i="3"/>
  <c r="N494" i="3"/>
  <c r="M494" i="3"/>
  <c r="L494" i="3"/>
  <c r="O493" i="3"/>
  <c r="N493" i="3"/>
  <c r="M493" i="3"/>
  <c r="L493" i="3"/>
  <c r="O490" i="3"/>
  <c r="N490" i="3"/>
  <c r="M490" i="3"/>
  <c r="L490" i="3"/>
  <c r="O489" i="3"/>
  <c r="N489" i="3"/>
  <c r="M489" i="3"/>
  <c r="L489" i="3"/>
  <c r="S139" i="3"/>
  <c r="R139" i="3"/>
  <c r="Q139" i="3"/>
  <c r="P139" i="3"/>
  <c r="O139" i="3"/>
  <c r="N139" i="3"/>
  <c r="M139" i="3"/>
  <c r="L139" i="3"/>
  <c r="S138" i="3"/>
  <c r="R138" i="3"/>
  <c r="Q138" i="3"/>
  <c r="P138" i="3"/>
  <c r="O138" i="3"/>
  <c r="N138" i="3"/>
  <c r="M138" i="3"/>
  <c r="L138" i="3"/>
  <c r="S256" i="3"/>
  <c r="R256" i="3"/>
  <c r="Q256" i="3"/>
  <c r="P256" i="3"/>
  <c r="O256" i="3"/>
  <c r="N256" i="3"/>
  <c r="M256" i="3"/>
  <c r="L256" i="3"/>
  <c r="S255" i="3"/>
  <c r="R255" i="3"/>
  <c r="Q255" i="3"/>
  <c r="P255" i="3"/>
  <c r="O255" i="3"/>
  <c r="N255" i="3"/>
  <c r="M255" i="3"/>
  <c r="L255" i="3"/>
  <c r="K137" i="3"/>
  <c r="O95" i="7"/>
  <c r="K135" i="3"/>
  <c r="K134" i="3"/>
  <c r="K133" i="3"/>
  <c r="K132" i="3"/>
  <c r="K131" i="3"/>
  <c r="K130" i="3"/>
  <c r="K139" i="3" s="1"/>
  <c r="K129" i="3"/>
  <c r="K128" i="3"/>
  <c r="K127" i="3"/>
  <c r="K126" i="3"/>
  <c r="K125" i="3"/>
  <c r="K138" i="3" s="1"/>
  <c r="L194" i="3" l="1"/>
  <c r="L195" i="3"/>
  <c r="L193" i="3"/>
  <c r="L217" i="3"/>
  <c r="N193" i="3"/>
  <c r="L165" i="3"/>
  <c r="L200" i="3"/>
  <c r="M193" i="3"/>
  <c r="M217" i="3"/>
  <c r="O217" i="3"/>
  <c r="O193" i="3"/>
  <c r="M200" i="3"/>
  <c r="N200" i="3"/>
  <c r="O200" i="3"/>
  <c r="O544" i="3"/>
  <c r="M544" i="3"/>
  <c r="K563" i="3"/>
  <c r="M543" i="3"/>
  <c r="L544" i="3"/>
  <c r="L543" i="3"/>
  <c r="N544" i="3"/>
  <c r="R491" i="3"/>
  <c r="R495" i="3"/>
  <c r="R499" i="3"/>
  <c r="V325" i="7" s="1"/>
  <c r="R503" i="3"/>
  <c r="L192" i="3"/>
  <c r="R23" i="7"/>
  <c r="R351" i="7"/>
  <c r="R354" i="7" s="1"/>
  <c r="R334" i="7"/>
  <c r="R317" i="7"/>
  <c r="P23" i="7"/>
  <c r="P25" i="7" s="1"/>
  <c r="P351" i="7"/>
  <c r="P354" i="7" s="1"/>
  <c r="P317" i="7"/>
  <c r="P334" i="7"/>
  <c r="S23" i="7"/>
  <c r="S25" i="7" s="1"/>
  <c r="S351" i="7"/>
  <c r="S334" i="7"/>
  <c r="S317" i="7"/>
  <c r="Q23" i="7"/>
  <c r="Q25" i="7" s="1"/>
  <c r="Q351" i="7"/>
  <c r="Q354" i="7" s="1"/>
  <c r="Q317" i="7"/>
  <c r="Q334" i="7"/>
  <c r="R48" i="7"/>
  <c r="R31" i="7"/>
  <c r="R68" i="7"/>
  <c r="P48" i="7"/>
  <c r="P31" i="7"/>
  <c r="P68" i="7"/>
  <c r="R44" i="7"/>
  <c r="R28" i="7"/>
  <c r="R64" i="7"/>
  <c r="P44" i="7"/>
  <c r="P28" i="7"/>
  <c r="P64" i="7"/>
  <c r="R25" i="7"/>
  <c r="P318" i="7"/>
  <c r="R332" i="7"/>
  <c r="R38" i="7"/>
  <c r="R39" i="7" s="1"/>
  <c r="P332" i="7"/>
  <c r="P38" i="7"/>
  <c r="P39" i="7" s="1"/>
  <c r="S48" i="7"/>
  <c r="S31" i="7"/>
  <c r="S68" i="7"/>
  <c r="Q48" i="7"/>
  <c r="Q31" i="7"/>
  <c r="Q68" i="7"/>
  <c r="S44" i="7"/>
  <c r="S28" i="7"/>
  <c r="S64" i="7"/>
  <c r="Q44" i="7"/>
  <c r="Q28" i="7"/>
  <c r="Q64" i="7"/>
  <c r="S332" i="7"/>
  <c r="S38" i="7"/>
  <c r="S39" i="7" s="1"/>
  <c r="Q332" i="7"/>
  <c r="Q38" i="7"/>
  <c r="Q39" i="7" s="1"/>
  <c r="M192" i="3"/>
  <c r="O192" i="3"/>
  <c r="M194" i="3"/>
  <c r="O194" i="3"/>
  <c r="M195" i="3"/>
  <c r="O195" i="3"/>
  <c r="S503" i="3" l="1"/>
  <c r="S495" i="3"/>
  <c r="S491" i="3"/>
  <c r="S499" i="3"/>
  <c r="W325" i="7" s="1"/>
  <c r="Q488" i="3"/>
  <c r="Q40" i="7"/>
  <c r="P40" i="7"/>
  <c r="R40" i="7"/>
  <c r="Q24" i="7"/>
  <c r="Q41" i="7"/>
  <c r="S352" i="7"/>
  <c r="S58" i="7"/>
  <c r="S353" i="7"/>
  <c r="P24" i="7"/>
  <c r="P41" i="7"/>
  <c r="R352" i="7"/>
  <c r="R58" i="7"/>
  <c r="R353" i="7"/>
  <c r="S40" i="7"/>
  <c r="Q352" i="7"/>
  <c r="Q58" i="7"/>
  <c r="Q353" i="7"/>
  <c r="S354" i="7"/>
  <c r="S24" i="7"/>
  <c r="S41" i="7"/>
  <c r="P352" i="7"/>
  <c r="P58" i="7"/>
  <c r="P353" i="7"/>
  <c r="R24" i="7"/>
  <c r="R41" i="7"/>
  <c r="L8" i="3"/>
  <c r="O122" i="3"/>
  <c r="N122" i="3"/>
  <c r="M122" i="3"/>
  <c r="L122" i="3"/>
  <c r="O121" i="3"/>
  <c r="N121" i="3"/>
  <c r="N123" i="3" s="1"/>
  <c r="M121" i="3"/>
  <c r="M123" i="3" s="1"/>
  <c r="L121" i="3"/>
  <c r="L123" i="3" s="1"/>
  <c r="O120" i="3"/>
  <c r="N120" i="3"/>
  <c r="M120" i="3"/>
  <c r="L120" i="3"/>
  <c r="O119" i="3"/>
  <c r="N119" i="3"/>
  <c r="M119" i="3"/>
  <c r="L119" i="3"/>
  <c r="O118" i="3"/>
  <c r="N118" i="3"/>
  <c r="M118" i="3"/>
  <c r="L118" i="3"/>
  <c r="O117" i="3"/>
  <c r="N117" i="3"/>
  <c r="M117" i="3"/>
  <c r="L117" i="3"/>
  <c r="O115" i="3"/>
  <c r="N115" i="3"/>
  <c r="M115" i="3"/>
  <c r="L115" i="3"/>
  <c r="O110" i="3"/>
  <c r="N110" i="3"/>
  <c r="M110" i="3"/>
  <c r="L110" i="3"/>
  <c r="O109" i="3"/>
  <c r="N109" i="3"/>
  <c r="M109" i="3"/>
  <c r="L109" i="3"/>
  <c r="O108" i="3"/>
  <c r="N108" i="3"/>
  <c r="M108" i="3"/>
  <c r="L108" i="3"/>
  <c r="O106" i="3"/>
  <c r="O112" i="3" s="1"/>
  <c r="N106" i="3"/>
  <c r="N112" i="3" s="1"/>
  <c r="M106" i="3"/>
  <c r="M112" i="3" s="1"/>
  <c r="L106" i="3"/>
  <c r="L112" i="3" s="1"/>
  <c r="O104" i="3"/>
  <c r="N104" i="3"/>
  <c r="M104" i="3"/>
  <c r="L104" i="3"/>
  <c r="O103" i="3"/>
  <c r="N103" i="3"/>
  <c r="M103" i="3"/>
  <c r="L103" i="3"/>
  <c r="O101" i="3"/>
  <c r="O105" i="3" s="1"/>
  <c r="N101" i="3"/>
  <c r="N105" i="3" s="1"/>
  <c r="M101" i="3"/>
  <c r="M105" i="3" s="1"/>
  <c r="L101" i="3"/>
  <c r="L105" i="3" s="1"/>
  <c r="O98" i="3"/>
  <c r="N98" i="3"/>
  <c r="M98" i="3"/>
  <c r="L98" i="3"/>
  <c r="O93" i="3"/>
  <c r="N93" i="3"/>
  <c r="M93" i="3"/>
  <c r="L93" i="3"/>
  <c r="O92" i="3"/>
  <c r="N92" i="3"/>
  <c r="M92" i="3"/>
  <c r="L92" i="3"/>
  <c r="O91" i="3"/>
  <c r="N91" i="3"/>
  <c r="M91" i="3"/>
  <c r="L91" i="3"/>
  <c r="O89" i="3"/>
  <c r="O95" i="3" s="1"/>
  <c r="N89" i="3"/>
  <c r="N95" i="3" s="1"/>
  <c r="M89" i="3"/>
  <c r="M95" i="3" s="1"/>
  <c r="L89" i="3"/>
  <c r="L95" i="3" s="1"/>
  <c r="O87" i="3"/>
  <c r="N87" i="3"/>
  <c r="M87" i="3"/>
  <c r="L87" i="3"/>
  <c r="O86" i="3"/>
  <c r="N86" i="3"/>
  <c r="M86" i="3"/>
  <c r="L86" i="3"/>
  <c r="L81" i="3" s="1"/>
  <c r="O84" i="3"/>
  <c r="O88" i="3" s="1"/>
  <c r="N84" i="3"/>
  <c r="N88" i="3" s="1"/>
  <c r="M84" i="3"/>
  <c r="M88" i="3" s="1"/>
  <c r="L84" i="3"/>
  <c r="L88" i="3" s="1"/>
  <c r="O82" i="3"/>
  <c r="N82" i="3"/>
  <c r="M82" i="3"/>
  <c r="L82" i="3"/>
  <c r="O81" i="3"/>
  <c r="N81" i="3"/>
  <c r="O74" i="3"/>
  <c r="N74" i="3"/>
  <c r="M74" i="3"/>
  <c r="L74" i="3"/>
  <c r="O73" i="3"/>
  <c r="N73" i="3"/>
  <c r="M73" i="3"/>
  <c r="L73" i="3"/>
  <c r="O72" i="3"/>
  <c r="N72" i="3"/>
  <c r="M72" i="3"/>
  <c r="L72" i="3"/>
  <c r="O71" i="3"/>
  <c r="N71" i="3"/>
  <c r="M71" i="3"/>
  <c r="L71" i="3"/>
  <c r="O70" i="3"/>
  <c r="N70" i="3"/>
  <c r="M70" i="3"/>
  <c r="L70" i="3"/>
  <c r="O68" i="3"/>
  <c r="N68" i="3"/>
  <c r="N65" i="3" s="1"/>
  <c r="M68" i="3"/>
  <c r="M65" i="3" s="1"/>
  <c r="L68" i="3"/>
  <c r="L65" i="3" s="1"/>
  <c r="O67" i="3"/>
  <c r="N67" i="3"/>
  <c r="M67" i="3"/>
  <c r="L67" i="3"/>
  <c r="O65" i="3"/>
  <c r="O64" i="3"/>
  <c r="N64" i="3"/>
  <c r="M64" i="3"/>
  <c r="L64" i="3"/>
  <c r="O63" i="3"/>
  <c r="N63" i="3"/>
  <c r="M63" i="3"/>
  <c r="L63" i="3"/>
  <c r="O62" i="3"/>
  <c r="N62" i="3"/>
  <c r="M62" i="3"/>
  <c r="L62" i="3"/>
  <c r="O61" i="3"/>
  <c r="N61" i="3"/>
  <c r="M61" i="3"/>
  <c r="L61" i="3"/>
  <c r="O60" i="3"/>
  <c r="N60" i="3"/>
  <c r="M60" i="3"/>
  <c r="L60" i="3"/>
  <c r="O59" i="3"/>
  <c r="N59" i="3"/>
  <c r="M59" i="3"/>
  <c r="L59" i="3"/>
  <c r="O57" i="3"/>
  <c r="O58" i="3" s="1"/>
  <c r="N57" i="3"/>
  <c r="N58" i="3" s="1"/>
  <c r="M57" i="3"/>
  <c r="M58" i="3" s="1"/>
  <c r="L57" i="3"/>
  <c r="L58" i="3" s="1"/>
  <c r="O55" i="3"/>
  <c r="N55" i="3"/>
  <c r="M55" i="3"/>
  <c r="L55" i="3"/>
  <c r="O53" i="3"/>
  <c r="N53" i="3"/>
  <c r="M53" i="3"/>
  <c r="L53" i="3"/>
  <c r="O51" i="3"/>
  <c r="O47" i="3" s="1"/>
  <c r="N51" i="3"/>
  <c r="N47" i="3" s="1"/>
  <c r="M51" i="3"/>
  <c r="L51" i="3"/>
  <c r="L47" i="3" s="1"/>
  <c r="O49" i="3"/>
  <c r="N49" i="3"/>
  <c r="M49" i="3"/>
  <c r="L49" i="3"/>
  <c r="M47" i="3"/>
  <c r="O45" i="3"/>
  <c r="N45" i="3"/>
  <c r="M45" i="3"/>
  <c r="L45" i="3"/>
  <c r="O43" i="3"/>
  <c r="N43" i="3"/>
  <c r="M43" i="3"/>
  <c r="L43" i="3"/>
  <c r="O41" i="3"/>
  <c r="N41" i="3"/>
  <c r="M41" i="3"/>
  <c r="L41" i="3"/>
  <c r="O39" i="3"/>
  <c r="N39" i="3"/>
  <c r="M39" i="3"/>
  <c r="L39" i="3"/>
  <c r="O36" i="3"/>
  <c r="N36" i="3"/>
  <c r="M36" i="3"/>
  <c r="L36" i="3"/>
  <c r="O35" i="3"/>
  <c r="N35" i="3"/>
  <c r="M35" i="3"/>
  <c r="L35" i="3"/>
  <c r="O32" i="3"/>
  <c r="N32" i="3"/>
  <c r="M32" i="3"/>
  <c r="L32" i="3"/>
  <c r="O31" i="3"/>
  <c r="O46" i="3" s="1"/>
  <c r="N31" i="3"/>
  <c r="N46" i="3" s="1"/>
  <c r="M31" i="3"/>
  <c r="M46" i="3" s="1"/>
  <c r="L31" i="3"/>
  <c r="L46" i="3" s="1"/>
  <c r="O28" i="3"/>
  <c r="N28" i="3"/>
  <c r="M28" i="3"/>
  <c r="L28" i="3"/>
  <c r="O27" i="3"/>
  <c r="O44" i="3" s="1"/>
  <c r="N27" i="3"/>
  <c r="N44" i="3" s="1"/>
  <c r="M27" i="3"/>
  <c r="M44" i="3" s="1"/>
  <c r="L27" i="3"/>
  <c r="L44" i="3" s="1"/>
  <c r="O24" i="3"/>
  <c r="N24" i="3"/>
  <c r="M24" i="3"/>
  <c r="L24" i="3"/>
  <c r="O23" i="3"/>
  <c r="O42" i="3" s="1"/>
  <c r="N23" i="3"/>
  <c r="N42" i="3" s="1"/>
  <c r="M23" i="3"/>
  <c r="M42" i="3" s="1"/>
  <c r="L23" i="3"/>
  <c r="L42" i="3" s="1"/>
  <c r="O20" i="3"/>
  <c r="N20" i="3"/>
  <c r="M20" i="3"/>
  <c r="L20" i="3"/>
  <c r="O19" i="3"/>
  <c r="O40" i="3" s="1"/>
  <c r="N19" i="3"/>
  <c r="N40" i="3" s="1"/>
  <c r="M19" i="3"/>
  <c r="M40" i="3" s="1"/>
  <c r="L19" i="3"/>
  <c r="L40" i="3" s="1"/>
  <c r="O18" i="3"/>
  <c r="O38" i="3" s="1"/>
  <c r="N18" i="3"/>
  <c r="N38" i="3" s="1"/>
  <c r="M18" i="3"/>
  <c r="M38" i="3" s="1"/>
  <c r="L18" i="3"/>
  <c r="L38" i="3" s="1"/>
  <c r="O17" i="3"/>
  <c r="O34" i="3" s="1"/>
  <c r="N17" i="3"/>
  <c r="N34" i="3" s="1"/>
  <c r="M17" i="3"/>
  <c r="M34" i="3" s="1"/>
  <c r="L17" i="3"/>
  <c r="L34" i="3" s="1"/>
  <c r="O16" i="3"/>
  <c r="O30" i="3" s="1"/>
  <c r="N16" i="3"/>
  <c r="N30" i="3" s="1"/>
  <c r="M16" i="3"/>
  <c r="M30" i="3" s="1"/>
  <c r="L16" i="3"/>
  <c r="L30" i="3" s="1"/>
  <c r="O15" i="3"/>
  <c r="O26" i="3" s="1"/>
  <c r="N15" i="3"/>
  <c r="N26" i="3" s="1"/>
  <c r="M15" i="3"/>
  <c r="M26" i="3" s="1"/>
  <c r="L15" i="3"/>
  <c r="L26" i="3" s="1"/>
  <c r="O14" i="3"/>
  <c r="N14" i="3"/>
  <c r="M14" i="3"/>
  <c r="L14" i="3"/>
  <c r="O13" i="3"/>
  <c r="O22" i="3" s="1"/>
  <c r="N13" i="3"/>
  <c r="N22" i="3" s="1"/>
  <c r="M13" i="3"/>
  <c r="M22" i="3" s="1"/>
  <c r="L13" i="3"/>
  <c r="L22" i="3" s="1"/>
  <c r="O12" i="3"/>
  <c r="O37" i="3" s="1"/>
  <c r="N12" i="3"/>
  <c r="N37" i="3" s="1"/>
  <c r="M12" i="3"/>
  <c r="M37" i="3" s="1"/>
  <c r="L12" i="3"/>
  <c r="L37" i="3" s="1"/>
  <c r="O11" i="3"/>
  <c r="O33" i="3" s="1"/>
  <c r="N11" i="3"/>
  <c r="N33" i="3" s="1"/>
  <c r="M11" i="3"/>
  <c r="M33" i="3" s="1"/>
  <c r="L11" i="3"/>
  <c r="L33" i="3" s="1"/>
  <c r="O10" i="3"/>
  <c r="O29" i="3" s="1"/>
  <c r="N10" i="3"/>
  <c r="N29" i="3" s="1"/>
  <c r="M10" i="3"/>
  <c r="M29" i="3" s="1"/>
  <c r="L10" i="3"/>
  <c r="L29" i="3" s="1"/>
  <c r="O9" i="3"/>
  <c r="O25" i="3" s="1"/>
  <c r="N9" i="3"/>
  <c r="N25" i="3" s="1"/>
  <c r="M9" i="3"/>
  <c r="M25" i="3" s="1"/>
  <c r="L9" i="3"/>
  <c r="L25" i="3" s="1"/>
  <c r="O8" i="3"/>
  <c r="O21" i="3" s="1"/>
  <c r="N8" i="3"/>
  <c r="N21" i="3" s="1"/>
  <c r="M8" i="3"/>
  <c r="M21" i="3" s="1"/>
  <c r="O395" i="3"/>
  <c r="N395" i="3"/>
  <c r="M395" i="3"/>
  <c r="L395" i="3"/>
  <c r="O393" i="3"/>
  <c r="N393" i="3"/>
  <c r="M393" i="3"/>
  <c r="L393" i="3"/>
  <c r="O391" i="3"/>
  <c r="N391" i="3"/>
  <c r="M391" i="3"/>
  <c r="L391" i="3"/>
  <c r="O389" i="3"/>
  <c r="N389" i="3"/>
  <c r="M389" i="3"/>
  <c r="L389" i="3"/>
  <c r="O388" i="3"/>
  <c r="N388" i="3"/>
  <c r="M388" i="3"/>
  <c r="L388" i="3"/>
  <c r="O385" i="3"/>
  <c r="N385" i="3"/>
  <c r="M385" i="3"/>
  <c r="L385" i="3"/>
  <c r="O384" i="3"/>
  <c r="N384" i="3"/>
  <c r="M384" i="3"/>
  <c r="L384" i="3"/>
  <c r="O381" i="3"/>
  <c r="N381" i="3"/>
  <c r="M381" i="3"/>
  <c r="L381" i="3"/>
  <c r="O380" i="3"/>
  <c r="N380" i="3"/>
  <c r="M380" i="3"/>
  <c r="L380" i="3"/>
  <c r="O377" i="3"/>
  <c r="N377" i="3"/>
  <c r="M377" i="3"/>
  <c r="L377" i="3"/>
  <c r="O376" i="3"/>
  <c r="N376" i="3"/>
  <c r="M376" i="3"/>
  <c r="L376" i="3"/>
  <c r="O373" i="3"/>
  <c r="N373" i="3"/>
  <c r="M373" i="3"/>
  <c r="L373" i="3"/>
  <c r="O372" i="3"/>
  <c r="N372" i="3"/>
  <c r="M372" i="3"/>
  <c r="L372" i="3"/>
  <c r="O397" i="3"/>
  <c r="N397" i="3"/>
  <c r="M397" i="3"/>
  <c r="L397" i="3"/>
  <c r="O401" i="3"/>
  <c r="N401" i="3"/>
  <c r="N399" i="3" s="1"/>
  <c r="M401" i="3"/>
  <c r="M399" i="3" s="1"/>
  <c r="L401" i="3"/>
  <c r="L399" i="3" s="1"/>
  <c r="O399" i="3"/>
  <c r="O398" i="3"/>
  <c r="N398" i="3"/>
  <c r="M398" i="3"/>
  <c r="L398" i="3"/>
  <c r="L474" i="3"/>
  <c r="L465" i="3"/>
  <c r="L114" i="3" s="1"/>
  <c r="O467" i="3"/>
  <c r="O116" i="3" s="1"/>
  <c r="N467" i="3"/>
  <c r="N116" i="3" s="1"/>
  <c r="M467" i="3"/>
  <c r="M116" i="3" s="1"/>
  <c r="L467" i="3"/>
  <c r="L116" i="3" s="1"/>
  <c r="O465" i="3"/>
  <c r="O114" i="3" s="1"/>
  <c r="N465" i="3"/>
  <c r="N114" i="3" s="1"/>
  <c r="M465" i="3"/>
  <c r="M114" i="3" s="1"/>
  <c r="O463" i="3"/>
  <c r="N463" i="3"/>
  <c r="M463" i="3"/>
  <c r="L463" i="3"/>
  <c r="O462" i="3"/>
  <c r="N462" i="3"/>
  <c r="M462" i="3"/>
  <c r="L462" i="3"/>
  <c r="O458" i="3"/>
  <c r="N458" i="3"/>
  <c r="M458" i="3"/>
  <c r="L458" i="3"/>
  <c r="O456" i="3"/>
  <c r="N456" i="3"/>
  <c r="M456" i="3"/>
  <c r="L456" i="3"/>
  <c r="O453" i="3"/>
  <c r="N453" i="3"/>
  <c r="M453" i="3"/>
  <c r="L453" i="3"/>
  <c r="L448" i="3" s="1"/>
  <c r="O450" i="3"/>
  <c r="O99" i="3" s="1"/>
  <c r="N450" i="3"/>
  <c r="N99" i="3" s="1"/>
  <c r="M450" i="3"/>
  <c r="M99" i="3" s="1"/>
  <c r="L450" i="3"/>
  <c r="L99" i="3" s="1"/>
  <c r="O449" i="3"/>
  <c r="N449" i="3"/>
  <c r="M449" i="3"/>
  <c r="L449" i="3"/>
  <c r="O448" i="3"/>
  <c r="N448" i="3"/>
  <c r="M448" i="3"/>
  <c r="O447" i="3"/>
  <c r="O451" i="3" s="1"/>
  <c r="N447" i="3"/>
  <c r="M447" i="3"/>
  <c r="L447" i="3"/>
  <c r="O446" i="3"/>
  <c r="N446" i="3"/>
  <c r="M446" i="3"/>
  <c r="L446" i="3"/>
  <c r="O445" i="3"/>
  <c r="N445" i="3"/>
  <c r="M445" i="3"/>
  <c r="L445" i="3"/>
  <c r="O441" i="3"/>
  <c r="N441" i="3"/>
  <c r="M441" i="3"/>
  <c r="L441" i="3"/>
  <c r="O439" i="3"/>
  <c r="N439" i="3"/>
  <c r="M439" i="3"/>
  <c r="L439" i="3"/>
  <c r="O436" i="3"/>
  <c r="N436" i="3"/>
  <c r="M436" i="3"/>
  <c r="L436" i="3"/>
  <c r="O433" i="3"/>
  <c r="O429" i="3" s="1"/>
  <c r="N433" i="3"/>
  <c r="N429" i="3" s="1"/>
  <c r="M433" i="3"/>
  <c r="L433" i="3"/>
  <c r="O432" i="3"/>
  <c r="N432" i="3"/>
  <c r="M432" i="3"/>
  <c r="L432" i="3"/>
  <c r="O431" i="3"/>
  <c r="O427" i="3" s="1"/>
  <c r="N431" i="3"/>
  <c r="N427" i="3" s="1"/>
  <c r="M431" i="3"/>
  <c r="L431" i="3"/>
  <c r="O430" i="3"/>
  <c r="O426" i="3" s="1"/>
  <c r="N430" i="3"/>
  <c r="N79" i="3" s="1"/>
  <c r="M430" i="3"/>
  <c r="M426" i="3" s="1"/>
  <c r="L430" i="3"/>
  <c r="L79" i="3" s="1"/>
  <c r="K379" i="3"/>
  <c r="K378" i="3"/>
  <c r="K375" i="3"/>
  <c r="K374" i="3"/>
  <c r="K394" i="3"/>
  <c r="P394" i="3" s="1"/>
  <c r="Q394" i="3" s="1"/>
  <c r="R394" i="3" s="1"/>
  <c r="S394" i="3" s="1"/>
  <c r="K392" i="3"/>
  <c r="P392" i="3" s="1"/>
  <c r="Q392" i="3" s="1"/>
  <c r="R392" i="3" s="1"/>
  <c r="S392" i="3" s="1"/>
  <c r="K390" i="3"/>
  <c r="P390" i="3" s="1"/>
  <c r="Q390" i="3" s="1"/>
  <c r="R390" i="3" s="1"/>
  <c r="S390" i="3" s="1"/>
  <c r="K387" i="3"/>
  <c r="K386" i="3"/>
  <c r="K383" i="3"/>
  <c r="K382" i="3"/>
  <c r="K400" i="3"/>
  <c r="K402" i="3"/>
  <c r="K404" i="3"/>
  <c r="K406" i="3"/>
  <c r="K408" i="3"/>
  <c r="K415" i="3"/>
  <c r="K414" i="3"/>
  <c r="K413" i="3"/>
  <c r="K412" i="3"/>
  <c r="K411" i="3"/>
  <c r="K410" i="3"/>
  <c r="K425" i="3"/>
  <c r="K424" i="3"/>
  <c r="K423" i="3"/>
  <c r="K422" i="3"/>
  <c r="K421" i="3"/>
  <c r="K420" i="3"/>
  <c r="K419" i="3"/>
  <c r="K418" i="3"/>
  <c r="K435" i="3"/>
  <c r="K438" i="3"/>
  <c r="K437" i="3"/>
  <c r="K440" i="3"/>
  <c r="K444" i="3"/>
  <c r="K443" i="3"/>
  <c r="K442" i="3"/>
  <c r="K452" i="3"/>
  <c r="K455" i="3"/>
  <c r="K454" i="3"/>
  <c r="K457" i="3"/>
  <c r="K461" i="3"/>
  <c r="K460" i="3"/>
  <c r="K459" i="3"/>
  <c r="K468" i="3"/>
  <c r="K465" i="3" s="1"/>
  <c r="K466" i="3"/>
  <c r="K258" i="3"/>
  <c r="K257" i="3"/>
  <c r="K262" i="3"/>
  <c r="K261" i="3"/>
  <c r="K266" i="3"/>
  <c r="K265" i="3"/>
  <c r="K270" i="3"/>
  <c r="K269" i="3"/>
  <c r="K273" i="3"/>
  <c r="K275" i="3"/>
  <c r="K277" i="3"/>
  <c r="K279" i="3"/>
  <c r="K285" i="3"/>
  <c r="K289" i="3"/>
  <c r="K291" i="3"/>
  <c r="O300" i="3"/>
  <c r="N300" i="3"/>
  <c r="M300" i="3"/>
  <c r="L300" i="3"/>
  <c r="O299" i="3"/>
  <c r="N299" i="3"/>
  <c r="M299" i="3"/>
  <c r="L299" i="3"/>
  <c r="K304" i="3"/>
  <c r="K318" i="3"/>
  <c r="K321" i="3"/>
  <c r="K320" i="3"/>
  <c r="K323" i="3"/>
  <c r="K327" i="3"/>
  <c r="K326" i="3"/>
  <c r="K325" i="3"/>
  <c r="K344" i="3"/>
  <c r="K343" i="3"/>
  <c r="K342" i="3"/>
  <c r="K340" i="3"/>
  <c r="K338" i="3"/>
  <c r="K337" i="3"/>
  <c r="K33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L21" i="3" l="1"/>
  <c r="N451" i="3"/>
  <c r="O78" i="3"/>
  <c r="M81" i="3"/>
  <c r="M77" i="3" s="1"/>
  <c r="L77" i="3"/>
  <c r="M96" i="3"/>
  <c r="M100" i="3" s="1"/>
  <c r="W346" i="7"/>
  <c r="W32" i="7"/>
  <c r="W363" i="7"/>
  <c r="M427" i="3"/>
  <c r="M451" i="3"/>
  <c r="L429" i="3"/>
  <c r="L451" i="3"/>
  <c r="L427" i="3"/>
  <c r="O464" i="3"/>
  <c r="O113" i="3" s="1"/>
  <c r="K69" i="3"/>
  <c r="F46" i="22" s="1"/>
  <c r="M78" i="3"/>
  <c r="N96" i="3"/>
  <c r="N100" i="3" s="1"/>
  <c r="M464" i="3"/>
  <c r="M113" i="3" s="1"/>
  <c r="N77" i="3"/>
  <c r="O123" i="3"/>
  <c r="L96" i="3"/>
  <c r="L100" i="3" s="1"/>
  <c r="O77" i="3"/>
  <c r="K431" i="3"/>
  <c r="O96" i="3"/>
  <c r="O100" i="3" s="1"/>
  <c r="R488" i="3"/>
  <c r="W322" i="7"/>
  <c r="W328" i="7"/>
  <c r="M429" i="3"/>
  <c r="K430" i="3"/>
  <c r="L78" i="3"/>
  <c r="N78" i="3"/>
  <c r="K256" i="3"/>
  <c r="K255" i="3"/>
  <c r="P61" i="7"/>
  <c r="P59" i="7"/>
  <c r="P60" i="7"/>
  <c r="Q61" i="7"/>
  <c r="Q59" i="7"/>
  <c r="Q60" i="7"/>
  <c r="R61" i="7"/>
  <c r="R59" i="7"/>
  <c r="R60" i="7"/>
  <c r="S61" i="7"/>
  <c r="S59" i="7"/>
  <c r="S60" i="7"/>
  <c r="L83" i="3"/>
  <c r="N83" i="3"/>
  <c r="L434" i="3"/>
  <c r="N434" i="3"/>
  <c r="L426" i="3"/>
  <c r="N426" i="3"/>
  <c r="L428" i="3"/>
  <c r="N428" i="3"/>
  <c r="L464" i="3"/>
  <c r="L113" i="3" s="1"/>
  <c r="N464" i="3"/>
  <c r="N113" i="3" s="1"/>
  <c r="M79" i="3"/>
  <c r="O79" i="3"/>
  <c r="K433" i="3"/>
  <c r="M434" i="3"/>
  <c r="O434" i="3"/>
  <c r="M428" i="3"/>
  <c r="O428" i="3"/>
  <c r="K467" i="3"/>
  <c r="O50" i="3"/>
  <c r="O54" i="3"/>
  <c r="O85" i="3"/>
  <c r="O90" i="3"/>
  <c r="O94" i="3"/>
  <c r="M50" i="3"/>
  <c r="M54" i="3"/>
  <c r="M85" i="3"/>
  <c r="M90" i="3"/>
  <c r="M94" i="3"/>
  <c r="M102" i="3"/>
  <c r="O102" i="3"/>
  <c r="M107" i="3"/>
  <c r="O107" i="3"/>
  <c r="M111" i="3"/>
  <c r="O111" i="3"/>
  <c r="L50" i="3"/>
  <c r="N50" i="3"/>
  <c r="L54" i="3"/>
  <c r="N54" i="3"/>
  <c r="L85" i="3"/>
  <c r="N85" i="3"/>
  <c r="L90" i="3"/>
  <c r="N90" i="3"/>
  <c r="L94" i="3"/>
  <c r="N94" i="3"/>
  <c r="L102" i="3"/>
  <c r="N102" i="3"/>
  <c r="L107" i="3"/>
  <c r="N107" i="3"/>
  <c r="L111" i="3"/>
  <c r="N111" i="3"/>
  <c r="M474" i="3"/>
  <c r="O474" i="3"/>
  <c r="N474" i="3"/>
  <c r="K371" i="3"/>
  <c r="K370" i="3"/>
  <c r="K369" i="3"/>
  <c r="K368" i="3"/>
  <c r="K367" i="3"/>
  <c r="K366" i="3"/>
  <c r="K365" i="3"/>
  <c r="K364" i="3"/>
  <c r="K363" i="3"/>
  <c r="K388" i="3" s="1"/>
  <c r="K362" i="3"/>
  <c r="K361" i="3"/>
  <c r="K360" i="3"/>
  <c r="K359" i="3"/>
  <c r="W53" i="7" l="1"/>
  <c r="N75" i="3"/>
  <c r="W366" i="7"/>
  <c r="W70" i="7"/>
  <c r="W73" i="7" s="1"/>
  <c r="L75" i="3"/>
  <c r="W35" i="7"/>
  <c r="W367" i="7"/>
  <c r="W74" i="7" s="1"/>
  <c r="W350" i="7"/>
  <c r="W29" i="7"/>
  <c r="W342" i="7"/>
  <c r="W359" i="7"/>
  <c r="W66" i="7" s="1"/>
  <c r="S488" i="3"/>
  <c r="S20" i="3" s="1"/>
  <c r="K32" i="1" s="1"/>
  <c r="O83" i="3"/>
  <c r="O75" i="3"/>
  <c r="M83" i="3"/>
  <c r="M75" i="3"/>
  <c r="N97" i="3"/>
  <c r="N80" i="3"/>
  <c r="N48" i="3"/>
  <c r="O97" i="3"/>
  <c r="M80" i="3"/>
  <c r="M48" i="3"/>
  <c r="L97" i="3"/>
  <c r="L80" i="3"/>
  <c r="L48" i="3"/>
  <c r="M97" i="3"/>
  <c r="O80" i="3"/>
  <c r="O48" i="3"/>
  <c r="S591" i="3"/>
  <c r="S582" i="3"/>
  <c r="S581" i="3"/>
  <c r="S580" i="3"/>
  <c r="S579" i="3"/>
  <c r="S575" i="3"/>
  <c r="S573" i="3"/>
  <c r="S570" i="3"/>
  <c r="S567" i="3"/>
  <c r="S566" i="3"/>
  <c r="S564" i="3"/>
  <c r="S563" i="3"/>
  <c r="S562" i="3"/>
  <c r="S558" i="3"/>
  <c r="S556" i="3"/>
  <c r="S553" i="3"/>
  <c r="S550" i="3"/>
  <c r="S546" i="3" s="1"/>
  <c r="S549" i="3"/>
  <c r="S545" i="3" s="1"/>
  <c r="S547" i="3"/>
  <c r="S533" i="3"/>
  <c r="S526" i="3"/>
  <c r="S522" i="3"/>
  <c r="S518" i="3"/>
  <c r="S515" i="3"/>
  <c r="S514" i="3"/>
  <c r="S512" i="3"/>
  <c r="S508" i="3"/>
  <c r="S489" i="3"/>
  <c r="S482" i="3"/>
  <c r="W311" i="7" s="1"/>
  <c r="W18" i="7" s="1"/>
  <c r="S481" i="3"/>
  <c r="S13" i="3" s="1"/>
  <c r="S474" i="3"/>
  <c r="S465" i="3"/>
  <c r="S464" i="3"/>
  <c r="S463" i="3"/>
  <c r="S462" i="3"/>
  <c r="S458" i="3"/>
  <c r="S456" i="3"/>
  <c r="S453" i="3"/>
  <c r="S450" i="3"/>
  <c r="S449" i="3"/>
  <c r="S447" i="3"/>
  <c r="S446" i="3"/>
  <c r="S445" i="3"/>
  <c r="S441" i="3"/>
  <c r="S439" i="3"/>
  <c r="S436" i="3"/>
  <c r="S433" i="3"/>
  <c r="S429" i="3" s="1"/>
  <c r="S432" i="3"/>
  <c r="S434" i="3" s="1"/>
  <c r="S417" i="3"/>
  <c r="S416" i="3"/>
  <c r="S409" i="3"/>
  <c r="S405" i="3"/>
  <c r="S401" i="3"/>
  <c r="S398" i="3"/>
  <c r="S397" i="3"/>
  <c r="S395" i="3"/>
  <c r="S393" i="3"/>
  <c r="S391" i="3"/>
  <c r="S389" i="3"/>
  <c r="S388" i="3"/>
  <c r="S385" i="3"/>
  <c r="S384" i="3"/>
  <c r="S381" i="3"/>
  <c r="S380" i="3"/>
  <c r="S377" i="3"/>
  <c r="S376" i="3"/>
  <c r="S373" i="3"/>
  <c r="S372" i="3"/>
  <c r="S357" i="3"/>
  <c r="S348" i="3"/>
  <c r="S347" i="3"/>
  <c r="S346" i="3"/>
  <c r="S345" i="3"/>
  <c r="S341" i="3"/>
  <c r="S339" i="3"/>
  <c r="S336" i="3"/>
  <c r="S333" i="3"/>
  <c r="S332" i="3"/>
  <c r="S330" i="3"/>
  <c r="S329" i="3"/>
  <c r="S328" i="3"/>
  <c r="S324" i="3"/>
  <c r="S322" i="3"/>
  <c r="S319" i="3"/>
  <c r="S316" i="3"/>
  <c r="S312" i="3" s="1"/>
  <c r="S315" i="3"/>
  <c r="S313" i="3"/>
  <c r="S300" i="3"/>
  <c r="S299" i="3"/>
  <c r="S292" i="3"/>
  <c r="S288" i="3"/>
  <c r="S284" i="3"/>
  <c r="S281" i="3"/>
  <c r="S280" i="3"/>
  <c r="S278" i="3"/>
  <c r="S276" i="3"/>
  <c r="S274" i="3"/>
  <c r="S272" i="3"/>
  <c r="S271" i="3"/>
  <c r="S268" i="3"/>
  <c r="S267" i="3"/>
  <c r="S264" i="3"/>
  <c r="S263" i="3"/>
  <c r="S260" i="3"/>
  <c r="S259" i="3"/>
  <c r="S240" i="3"/>
  <c r="S231" i="3"/>
  <c r="S230" i="3"/>
  <c r="S229" i="3"/>
  <c r="S228" i="3"/>
  <c r="S224" i="3"/>
  <c r="S222" i="3"/>
  <c r="S219" i="3"/>
  <c r="S216" i="3"/>
  <c r="S215" i="3"/>
  <c r="S213" i="3"/>
  <c r="S212" i="3"/>
  <c r="S211" i="3"/>
  <c r="S207" i="3"/>
  <c r="S205" i="3"/>
  <c r="S202" i="3"/>
  <c r="S199" i="3"/>
  <c r="S198" i="3"/>
  <c r="S196" i="3"/>
  <c r="S183" i="3"/>
  <c r="S182" i="3"/>
  <c r="S175" i="3"/>
  <c r="S171" i="3"/>
  <c r="S167" i="3"/>
  <c r="S164" i="3"/>
  <c r="S163" i="3"/>
  <c r="S161" i="3"/>
  <c r="S159" i="3"/>
  <c r="S157" i="3"/>
  <c r="S154" i="3"/>
  <c r="S150" i="3"/>
  <c r="S146" i="3"/>
  <c r="S142" i="3"/>
  <c r="S155" i="3"/>
  <c r="S151" i="3"/>
  <c r="S147" i="3"/>
  <c r="S143" i="3"/>
  <c r="S122" i="3"/>
  <c r="J73" i="22" s="1"/>
  <c r="S121" i="3"/>
  <c r="J72" i="22" s="1"/>
  <c r="S120" i="3"/>
  <c r="S119" i="3"/>
  <c r="S118" i="3"/>
  <c r="S117" i="3"/>
  <c r="S116" i="3"/>
  <c r="S115" i="3"/>
  <c r="S110" i="3"/>
  <c r="S109" i="3"/>
  <c r="S108" i="3"/>
  <c r="S106" i="3"/>
  <c r="S104" i="3"/>
  <c r="S103" i="3"/>
  <c r="S101" i="3"/>
  <c r="S93" i="3"/>
  <c r="S92" i="3"/>
  <c r="S91" i="3"/>
  <c r="S89" i="3"/>
  <c r="S87" i="3"/>
  <c r="S82" i="3" s="1"/>
  <c r="J63" i="22" s="1"/>
  <c r="S86" i="3"/>
  <c r="S84" i="3"/>
  <c r="S74" i="3"/>
  <c r="S73" i="3"/>
  <c r="S72" i="3"/>
  <c r="S71" i="3"/>
  <c r="S70" i="3"/>
  <c r="J47" i="22" s="1"/>
  <c r="S68" i="3"/>
  <c r="J45" i="22" s="1"/>
  <c r="S67" i="3"/>
  <c r="J44" i="22" s="1"/>
  <c r="S64" i="3"/>
  <c r="S63" i="3"/>
  <c r="S62" i="3"/>
  <c r="S61" i="3"/>
  <c r="S60" i="3"/>
  <c r="S59" i="3"/>
  <c r="J41" i="22" s="1"/>
  <c r="S57" i="3"/>
  <c r="S55" i="3"/>
  <c r="J39" i="22" s="1"/>
  <c r="S53" i="3"/>
  <c r="S51" i="3"/>
  <c r="J37" i="22" s="1"/>
  <c r="S49" i="3"/>
  <c r="S45" i="3"/>
  <c r="S43" i="3"/>
  <c r="S41" i="3"/>
  <c r="S39" i="3"/>
  <c r="J22" i="22" s="1"/>
  <c r="S36" i="3"/>
  <c r="S35" i="3"/>
  <c r="S32" i="3"/>
  <c r="S31" i="3"/>
  <c r="S28" i="3"/>
  <c r="S27" i="3"/>
  <c r="S44" i="3" s="1"/>
  <c r="S24" i="3"/>
  <c r="S23" i="3"/>
  <c r="S19" i="3"/>
  <c r="J20" i="22" s="1"/>
  <c r="S12" i="3"/>
  <c r="S11" i="3"/>
  <c r="S10" i="3"/>
  <c r="S9" i="3"/>
  <c r="S8" i="3"/>
  <c r="J19" i="22" s="1"/>
  <c r="S58" i="3" l="1"/>
  <c r="J40" i="22"/>
  <c r="F9" i="22"/>
  <c r="J36" i="22"/>
  <c r="F7" i="22"/>
  <c r="J38" i="22"/>
  <c r="F8" i="22"/>
  <c r="S79" i="3"/>
  <c r="J62" i="22" s="1"/>
  <c r="S114" i="3"/>
  <c r="S99" i="3"/>
  <c r="J65" i="22" s="1"/>
  <c r="S113" i="3"/>
  <c r="S14" i="3"/>
  <c r="S95" i="3"/>
  <c r="S314" i="3"/>
  <c r="W370" i="7"/>
  <c r="S214" i="3"/>
  <c r="S217" i="3"/>
  <c r="S194" i="3"/>
  <c r="W362" i="7"/>
  <c r="S33" i="3"/>
  <c r="S334" i="3"/>
  <c r="S197" i="3"/>
  <c r="S317" i="3"/>
  <c r="S331" i="3"/>
  <c r="S428" i="3"/>
  <c r="S431" i="3"/>
  <c r="S22" i="3"/>
  <c r="S311" i="3"/>
  <c r="S565" i="3"/>
  <c r="W49" i="7"/>
  <c r="W69" i="7"/>
  <c r="W57" i="7"/>
  <c r="W77" i="7"/>
  <c r="S25" i="3"/>
  <c r="S46" i="3"/>
  <c r="S309" i="3"/>
  <c r="S451" i="3"/>
  <c r="S551" i="3"/>
  <c r="S568" i="3"/>
  <c r="S516" i="3"/>
  <c r="S282" i="3"/>
  <c r="S195" i="3"/>
  <c r="S200" i="3"/>
  <c r="S81" i="3"/>
  <c r="S192" i="3"/>
  <c r="S65" i="3"/>
  <c r="J43" i="22" s="1"/>
  <c r="S548" i="3"/>
  <c r="S448" i="3"/>
  <c r="S98" i="3"/>
  <c r="S426" i="3"/>
  <c r="S399" i="3"/>
  <c r="S123" i="3"/>
  <c r="S543" i="3"/>
  <c r="S88" i="3"/>
  <c r="S78" i="3"/>
  <c r="S493" i="3"/>
  <c r="W301" i="7"/>
  <c r="S501" i="3"/>
  <c r="W303" i="7"/>
  <c r="S490" i="3"/>
  <c r="W310" i="7"/>
  <c r="S497" i="3"/>
  <c r="W302" i="7"/>
  <c r="S505" i="3"/>
  <c r="W304" i="7"/>
  <c r="S510" i="3"/>
  <c r="W319" i="7"/>
  <c r="L76" i="3"/>
  <c r="N76" i="3"/>
  <c r="S40" i="3"/>
  <c r="J23" i="22" s="1"/>
  <c r="I32" i="1"/>
  <c r="S47" i="3"/>
  <c r="J35" i="22" s="1"/>
  <c r="S165" i="3"/>
  <c r="S21" i="3"/>
  <c r="S111" i="3"/>
  <c r="S107" i="3"/>
  <c r="S105" i="3"/>
  <c r="S96" i="3"/>
  <c r="J64" i="22" s="1"/>
  <c r="S85" i="3"/>
  <c r="S37" i="3"/>
  <c r="S29" i="3"/>
  <c r="O76" i="3"/>
  <c r="M76" i="3"/>
  <c r="S42" i="3"/>
  <c r="S50" i="3"/>
  <c r="S54" i="3"/>
  <c r="S90" i="3"/>
  <c r="S80" i="3" s="1"/>
  <c r="S94" i="3"/>
  <c r="S102" i="3"/>
  <c r="S112" i="3"/>
  <c r="S483" i="3"/>
  <c r="W312" i="7" s="1"/>
  <c r="W314" i="7"/>
  <c r="S484" i="3"/>
  <c r="W313" i="7" s="1"/>
  <c r="W315" i="7"/>
  <c r="J32" i="1" l="1"/>
  <c r="F5" i="22"/>
  <c r="J21" i="22"/>
  <c r="F12" i="22"/>
  <c r="J74" i="22"/>
  <c r="O32" i="1"/>
  <c r="J61" i="22"/>
  <c r="S310" i="3"/>
  <c r="S193" i="3"/>
  <c r="S100" i="3"/>
  <c r="M32" i="1"/>
  <c r="S427" i="3"/>
  <c r="S544" i="3"/>
  <c r="S97" i="3"/>
  <c r="S76" i="3" s="1"/>
  <c r="N32" i="1" s="1"/>
  <c r="S77" i="3"/>
  <c r="S83" i="3"/>
  <c r="W341" i="7"/>
  <c r="W20" i="7"/>
  <c r="W324" i="7"/>
  <c r="W361" i="7"/>
  <c r="W321" i="7"/>
  <c r="W19" i="7"/>
  <c r="W337" i="7"/>
  <c r="W26" i="7"/>
  <c r="W338" i="7"/>
  <c r="W355" i="7"/>
  <c r="W357" i="7" s="1"/>
  <c r="W11" i="7"/>
  <c r="W329" i="7"/>
  <c r="W348" i="7"/>
  <c r="W368" i="7"/>
  <c r="W9" i="7"/>
  <c r="W340" i="7"/>
  <c r="W323" i="7"/>
  <c r="W360" i="7"/>
  <c r="W333" i="7"/>
  <c r="W17" i="7"/>
  <c r="W318" i="7"/>
  <c r="W353" i="7"/>
  <c r="W10" i="7"/>
  <c r="W326" i="7"/>
  <c r="W344" i="7"/>
  <c r="W364" i="7"/>
  <c r="W8" i="7"/>
  <c r="W320" i="7"/>
  <c r="W336" i="7"/>
  <c r="W22" i="7"/>
  <c r="W330" i="7"/>
  <c r="W349" i="7"/>
  <c r="W369" i="7"/>
  <c r="W327" i="7"/>
  <c r="W21" i="7"/>
  <c r="W345" i="7"/>
  <c r="W365" i="7"/>
  <c r="S75" i="3"/>
  <c r="S506" i="3"/>
  <c r="S18" i="3"/>
  <c r="S38" i="3" s="1"/>
  <c r="S17" i="3"/>
  <c r="S34" i="3" s="1"/>
  <c r="S502" i="3"/>
  <c r="S498" i="3"/>
  <c r="S16" i="3"/>
  <c r="S30" i="3" s="1"/>
  <c r="S15" i="3"/>
  <c r="S26" i="3" s="1"/>
  <c r="S494" i="3"/>
  <c r="S48" i="3"/>
  <c r="F6" i="22" s="1"/>
  <c r="ES93" i="21"/>
  <c r="ES92" i="21"/>
  <c r="FQ148" i="21"/>
  <c r="FQ134" i="21" s="1"/>
  <c r="FP148" i="21"/>
  <c r="FO148" i="21"/>
  <c r="FO134" i="21" s="1"/>
  <c r="FN148" i="21"/>
  <c r="EW148" i="21"/>
  <c r="EW134" i="21" s="1"/>
  <c r="EV148" i="21"/>
  <c r="EU148" i="21"/>
  <c r="EU134" i="21" s="1"/>
  <c r="ET148" i="21"/>
  <c r="ES166" i="21"/>
  <c r="FQ189" i="21"/>
  <c r="FP189" i="21"/>
  <c r="FO189" i="21"/>
  <c r="FN189" i="21"/>
  <c r="EW189" i="21"/>
  <c r="EV189" i="21"/>
  <c r="EU189" i="21"/>
  <c r="ET189" i="21"/>
  <c r="FQ193" i="21"/>
  <c r="FP193" i="21"/>
  <c r="FO193" i="21"/>
  <c r="FN193" i="21"/>
  <c r="EW193" i="21"/>
  <c r="EV193" i="21"/>
  <c r="EU193" i="21"/>
  <c r="ET193" i="21"/>
  <c r="FQ207" i="21"/>
  <c r="FP207" i="21"/>
  <c r="FO207" i="21"/>
  <c r="FN207" i="21"/>
  <c r="FQ206" i="21"/>
  <c r="FP206" i="21"/>
  <c r="FO206" i="21"/>
  <c r="FN206" i="21"/>
  <c r="FQ205" i="21"/>
  <c r="FP205" i="21"/>
  <c r="FO205" i="21"/>
  <c r="FN205" i="21"/>
  <c r="EW207" i="21"/>
  <c r="EV207" i="21"/>
  <c r="EU207" i="21"/>
  <c r="ET207" i="21"/>
  <c r="EW206" i="21"/>
  <c r="EV206" i="21"/>
  <c r="EU206" i="21"/>
  <c r="ET206" i="21"/>
  <c r="EW205" i="21"/>
  <c r="EV205" i="21"/>
  <c r="EU205" i="21"/>
  <c r="ET205" i="21"/>
  <c r="FQ248" i="21"/>
  <c r="FQ233" i="21" s="1"/>
  <c r="FP248" i="21"/>
  <c r="FP233" i="21" s="1"/>
  <c r="FO248" i="21"/>
  <c r="FO233" i="21" s="1"/>
  <c r="FN248" i="21"/>
  <c r="FN233" i="21" s="1"/>
  <c r="EW248" i="21"/>
  <c r="EW233" i="21" s="1"/>
  <c r="EV248" i="21"/>
  <c r="EV233" i="21" s="1"/>
  <c r="EU248" i="21"/>
  <c r="EU233" i="21" s="1"/>
  <c r="ET248" i="21"/>
  <c r="ET233" i="21" s="1"/>
  <c r="EW278" i="21"/>
  <c r="EW249" i="21" s="1"/>
  <c r="EV278" i="21"/>
  <c r="EV249" i="21" s="1"/>
  <c r="EU278" i="21"/>
  <c r="EU249" i="21" s="1"/>
  <c r="ET278" i="21"/>
  <c r="ET249" i="21" s="1"/>
  <c r="EW315" i="21"/>
  <c r="EV315" i="21"/>
  <c r="EU315" i="21"/>
  <c r="ET315" i="21"/>
  <c r="EW370" i="21"/>
  <c r="EV370" i="21"/>
  <c r="EU370" i="21"/>
  <c r="ET370" i="21"/>
  <c r="EW367" i="21"/>
  <c r="EV367" i="21"/>
  <c r="EU367" i="21"/>
  <c r="ET367" i="21"/>
  <c r="EW362" i="21"/>
  <c r="EV362" i="21"/>
  <c r="EU362" i="21"/>
  <c r="ET362" i="21"/>
  <c r="EW361" i="21"/>
  <c r="EV361" i="21"/>
  <c r="EU361" i="21"/>
  <c r="ET361" i="21"/>
  <c r="EW336" i="21"/>
  <c r="EV336" i="21"/>
  <c r="EU336" i="21"/>
  <c r="ET336" i="21"/>
  <c r="EW329" i="21"/>
  <c r="EV329" i="21"/>
  <c r="EU329" i="21"/>
  <c r="ET329" i="21"/>
  <c r="EW328" i="21"/>
  <c r="EW413" i="21" s="1"/>
  <c r="EV328" i="21"/>
  <c r="EV413" i="21" s="1"/>
  <c r="EU328" i="21"/>
  <c r="EU413" i="21" s="1"/>
  <c r="ET328" i="21"/>
  <c r="ET413" i="21" s="1"/>
  <c r="FQ328" i="21"/>
  <c r="FP328" i="21"/>
  <c r="FO328" i="21"/>
  <c r="FN328" i="21"/>
  <c r="FQ332" i="21"/>
  <c r="FP332" i="21"/>
  <c r="FO332" i="21"/>
  <c r="FN332" i="21"/>
  <c r="FQ335" i="21"/>
  <c r="FP335" i="21"/>
  <c r="FO335" i="21"/>
  <c r="FN335" i="21"/>
  <c r="FQ341" i="21"/>
  <c r="FP341" i="21"/>
  <c r="FO341" i="21"/>
  <c r="FN341" i="21"/>
  <c r="FQ345" i="21"/>
  <c r="FP345" i="21"/>
  <c r="FO345" i="21"/>
  <c r="FN345" i="21"/>
  <c r="FQ351" i="21"/>
  <c r="FP351" i="21"/>
  <c r="FO351" i="21"/>
  <c r="FN351" i="21"/>
  <c r="FQ354" i="21"/>
  <c r="FP354" i="21"/>
  <c r="FO354" i="21"/>
  <c r="FN354" i="21"/>
  <c r="FQ357" i="21"/>
  <c r="FP357" i="21"/>
  <c r="FO357" i="21"/>
  <c r="FN357" i="21"/>
  <c r="FQ361" i="21"/>
  <c r="FP361" i="21"/>
  <c r="FO361" i="21"/>
  <c r="FN361" i="21"/>
  <c r="FQ367" i="21"/>
  <c r="FP367" i="21"/>
  <c r="FO367" i="21"/>
  <c r="FN367" i="21"/>
  <c r="FQ370" i="21"/>
  <c r="FP370" i="21"/>
  <c r="FO370" i="21"/>
  <c r="FN370" i="21"/>
  <c r="FQ385" i="21"/>
  <c r="FP385" i="21"/>
  <c r="FO385" i="21"/>
  <c r="FN385" i="21"/>
  <c r="FQ382" i="21"/>
  <c r="FP382" i="21"/>
  <c r="FO382" i="21"/>
  <c r="FN382" i="21"/>
  <c r="FQ379" i="21"/>
  <c r="FP379" i="21"/>
  <c r="FO379" i="21"/>
  <c r="FN379" i="21"/>
  <c r="FQ396" i="21"/>
  <c r="FP396" i="21"/>
  <c r="FO396" i="21"/>
  <c r="FN396" i="21"/>
  <c r="FQ399" i="21"/>
  <c r="FP399" i="21"/>
  <c r="FO399" i="21"/>
  <c r="FN399" i="21"/>
  <c r="FQ402" i="21"/>
  <c r="FP402" i="21"/>
  <c r="FO402" i="21"/>
  <c r="FN402" i="21"/>
  <c r="FQ406" i="21"/>
  <c r="FP406" i="21"/>
  <c r="FO406" i="21"/>
  <c r="FN406" i="21"/>
  <c r="FQ409" i="21"/>
  <c r="FP409" i="21"/>
  <c r="FO409" i="21"/>
  <c r="FN409" i="21"/>
  <c r="FQ376" i="21"/>
  <c r="FP376" i="21"/>
  <c r="FO376" i="21"/>
  <c r="FN376" i="21"/>
  <c r="FQ412" i="21"/>
  <c r="FQ413" i="21" s="1"/>
  <c r="FP412" i="21"/>
  <c r="FP413" i="21" s="1"/>
  <c r="FO412" i="21"/>
  <c r="FN412" i="21"/>
  <c r="FN413" i="21" s="1"/>
  <c r="FM411" i="21"/>
  <c r="FM408" i="21"/>
  <c r="FM405" i="21"/>
  <c r="FM401" i="21"/>
  <c r="FM398" i="21"/>
  <c r="FM395" i="21"/>
  <c r="FM394" i="21"/>
  <c r="FM393" i="21"/>
  <c r="FM392" i="21"/>
  <c r="FM391" i="21"/>
  <c r="FM390" i="21"/>
  <c r="FM389" i="21"/>
  <c r="FM384" i="21"/>
  <c r="FM381" i="21"/>
  <c r="FM378" i="21"/>
  <c r="FM373" i="21"/>
  <c r="FM372" i="21"/>
  <c r="FM369" i="21"/>
  <c r="FM366" i="21"/>
  <c r="FM365" i="21"/>
  <c r="FM364" i="21"/>
  <c r="FM360" i="21"/>
  <c r="FM359" i="21"/>
  <c r="FM356" i="21"/>
  <c r="FM353" i="21"/>
  <c r="FM350" i="21"/>
  <c r="FM349" i="21"/>
  <c r="FM348" i="21"/>
  <c r="FM347" i="21"/>
  <c r="FM344" i="21"/>
  <c r="FM343" i="21"/>
  <c r="FM339" i="21"/>
  <c r="FM334" i="21"/>
  <c r="FM331" i="21"/>
  <c r="FM327" i="21"/>
  <c r="FM326" i="21"/>
  <c r="FM325" i="21"/>
  <c r="FM320" i="21"/>
  <c r="FM319" i="21"/>
  <c r="FM313" i="21"/>
  <c r="FM310" i="21"/>
  <c r="FM307" i="21"/>
  <c r="FM303" i="21"/>
  <c r="FM300" i="21"/>
  <c r="FM297" i="21"/>
  <c r="FM292" i="21"/>
  <c r="FM289" i="21"/>
  <c r="FM286" i="21"/>
  <c r="FM283" i="21"/>
  <c r="FM280" i="21"/>
  <c r="FM277" i="21"/>
  <c r="FM276" i="21"/>
  <c r="FM275" i="21"/>
  <c r="FM271" i="21"/>
  <c r="FM268" i="21"/>
  <c r="FM265" i="21"/>
  <c r="FM262" i="21"/>
  <c r="FM259" i="21"/>
  <c r="FM255" i="21"/>
  <c r="FM254" i="21"/>
  <c r="FM253" i="21"/>
  <c r="FM252" i="21"/>
  <c r="FM247" i="21"/>
  <c r="FM244" i="21"/>
  <c r="FM240" i="21"/>
  <c r="FM237" i="21"/>
  <c r="FM236" i="21"/>
  <c r="FM235" i="21"/>
  <c r="FM147" i="21"/>
  <c r="FM146" i="21"/>
  <c r="FM145" i="21"/>
  <c r="FM229" i="21"/>
  <c r="FM226" i="21"/>
  <c r="FM223" i="21"/>
  <c r="FM219" i="21"/>
  <c r="FM216" i="21"/>
  <c r="FM215" i="21"/>
  <c r="FM214" i="21"/>
  <c r="FM211" i="21"/>
  <c r="FM210" i="21"/>
  <c r="FM209" i="21"/>
  <c r="FM204" i="21"/>
  <c r="FM201" i="21"/>
  <c r="FM198" i="21"/>
  <c r="FM195" i="21"/>
  <c r="FM192" i="21"/>
  <c r="FM191" i="21"/>
  <c r="FM188" i="21"/>
  <c r="FM187" i="21"/>
  <c r="FM183" i="21"/>
  <c r="FM182" i="21"/>
  <c r="FM179" i="21"/>
  <c r="FM176" i="21"/>
  <c r="FM173" i="21"/>
  <c r="FM170" i="21"/>
  <c r="FM169" i="21"/>
  <c r="FM168" i="21"/>
  <c r="FM165" i="21"/>
  <c r="FM164" i="21"/>
  <c r="FM163" i="21"/>
  <c r="FM162" i="21"/>
  <c r="FM161" i="21"/>
  <c r="FM160" i="21"/>
  <c r="FM155" i="21"/>
  <c r="FM152" i="21"/>
  <c r="FM151" i="21"/>
  <c r="FM142" i="21"/>
  <c r="FM141" i="21"/>
  <c r="FM140" i="21"/>
  <c r="FM139" i="21"/>
  <c r="FM138" i="21"/>
  <c r="FM137" i="21"/>
  <c r="FM136" i="21"/>
  <c r="FM130" i="21"/>
  <c r="FM127" i="21"/>
  <c r="FM126" i="21"/>
  <c r="FM123" i="21"/>
  <c r="FM119" i="21"/>
  <c r="FM116" i="21"/>
  <c r="FM113" i="21"/>
  <c r="FM108" i="21"/>
  <c r="FM105" i="21"/>
  <c r="FM102" i="21"/>
  <c r="FM99" i="21"/>
  <c r="FM96" i="21"/>
  <c r="FM85" i="21"/>
  <c r="FM82" i="21"/>
  <c r="FM79" i="21"/>
  <c r="FM76" i="21"/>
  <c r="FM73" i="21"/>
  <c r="FM68" i="21"/>
  <c r="FM65" i="21"/>
  <c r="FM64" i="21"/>
  <c r="FM60" i="21"/>
  <c r="FM53" i="21"/>
  <c r="FM52" i="21"/>
  <c r="FM51" i="21"/>
  <c r="FM59" i="21"/>
  <c r="FM58" i="21"/>
  <c r="FM57" i="21"/>
  <c r="FM88" i="21"/>
  <c r="FM93" i="21"/>
  <c r="FM92" i="21"/>
  <c r="EW131" i="21"/>
  <c r="EV131" i="21"/>
  <c r="EU131" i="21"/>
  <c r="EU46" i="21" s="1"/>
  <c r="ET131" i="21"/>
  <c r="EW128" i="21"/>
  <c r="EV128" i="21"/>
  <c r="EV45" i="21" s="1"/>
  <c r="EU128" i="21"/>
  <c r="EU45" i="21" s="1"/>
  <c r="ET128" i="21"/>
  <c r="ET45" i="21" s="1"/>
  <c r="EW124" i="21"/>
  <c r="EV124" i="21"/>
  <c r="EV44" i="21" s="1"/>
  <c r="EU124" i="21"/>
  <c r="EU44" i="21" s="1"/>
  <c r="ET124" i="21"/>
  <c r="ET44" i="21" s="1"/>
  <c r="EW121" i="21"/>
  <c r="ET121" i="21"/>
  <c r="ET43" i="21" s="1"/>
  <c r="EW120" i="21"/>
  <c r="EW42" i="21" s="1"/>
  <c r="EV120" i="21"/>
  <c r="EV42" i="21" s="1"/>
  <c r="EU120" i="21"/>
  <c r="EU42" i="21" s="1"/>
  <c r="ET120" i="21"/>
  <c r="ET42" i="21" s="1"/>
  <c r="EW117" i="21"/>
  <c r="EW41" i="21" s="1"/>
  <c r="EV117" i="21"/>
  <c r="EU117" i="21"/>
  <c r="ET117" i="21"/>
  <c r="EW114" i="21"/>
  <c r="EW110" i="21" s="1"/>
  <c r="EW38" i="21" s="1"/>
  <c r="EV114" i="21"/>
  <c r="EV40" i="21" s="1"/>
  <c r="EU114" i="21"/>
  <c r="EU40" i="21" s="1"/>
  <c r="ET114" i="21"/>
  <c r="ET40" i="21" s="1"/>
  <c r="EW109" i="21"/>
  <c r="EV109" i="21"/>
  <c r="EU109" i="21"/>
  <c r="EU37" i="21" s="1"/>
  <c r="ET109" i="21"/>
  <c r="ET37" i="21" s="1"/>
  <c r="EW106" i="21"/>
  <c r="EV106" i="21"/>
  <c r="EV36" i="21" s="1"/>
  <c r="EU106" i="21"/>
  <c r="ET106" i="21"/>
  <c r="ET36" i="21" s="1"/>
  <c r="EW103" i="21"/>
  <c r="EV103" i="21"/>
  <c r="EV35" i="21" s="1"/>
  <c r="EU103" i="21"/>
  <c r="EU35" i="21" s="1"/>
  <c r="ET103" i="21"/>
  <c r="ET35" i="21" s="1"/>
  <c r="EW100" i="21"/>
  <c r="EV100" i="21"/>
  <c r="EV34" i="21" s="1"/>
  <c r="EU100" i="21"/>
  <c r="ET100" i="21"/>
  <c r="ET34" i="21" s="1"/>
  <c r="EW97" i="21"/>
  <c r="EV97" i="21"/>
  <c r="EU97" i="21"/>
  <c r="EU33" i="21" s="1"/>
  <c r="ET97" i="21"/>
  <c r="ET33" i="21" s="1"/>
  <c r="EW94" i="21"/>
  <c r="EV94" i="21"/>
  <c r="EV90" i="21" s="1"/>
  <c r="EU94" i="21"/>
  <c r="EU90" i="21" s="1"/>
  <c r="ET94" i="21"/>
  <c r="ET32" i="21" s="1"/>
  <c r="EW90" i="21"/>
  <c r="EW89" i="21"/>
  <c r="EV89" i="21"/>
  <c r="EU89" i="21"/>
  <c r="EU30" i="21" s="1"/>
  <c r="ET89" i="21"/>
  <c r="ET30" i="21" s="1"/>
  <c r="EW86" i="21"/>
  <c r="EV86" i="21"/>
  <c r="EV29" i="21" s="1"/>
  <c r="EU86" i="21"/>
  <c r="EU29" i="21" s="1"/>
  <c r="ET86" i="21"/>
  <c r="ET29" i="21" s="1"/>
  <c r="EW83" i="21"/>
  <c r="EV83" i="21"/>
  <c r="EV28" i="21" s="1"/>
  <c r="EU83" i="21"/>
  <c r="EU28" i="21" s="1"/>
  <c r="ET83" i="21"/>
  <c r="ET28" i="21" s="1"/>
  <c r="EW80" i="21"/>
  <c r="EV80" i="21"/>
  <c r="EV27" i="21" s="1"/>
  <c r="EU80" i="21"/>
  <c r="EU27" i="21" s="1"/>
  <c r="ET80" i="21"/>
  <c r="ET27" i="21" s="1"/>
  <c r="EW77" i="21"/>
  <c r="EV77" i="21"/>
  <c r="EV26" i="21" s="1"/>
  <c r="EU77" i="21"/>
  <c r="EU26" i="21" s="1"/>
  <c r="ET77" i="21"/>
  <c r="ET26" i="21" s="1"/>
  <c r="EW74" i="21"/>
  <c r="EV74" i="21"/>
  <c r="EV25" i="21" s="1"/>
  <c r="EU74" i="21"/>
  <c r="EU25" i="21" s="1"/>
  <c r="ET74" i="21"/>
  <c r="ET25" i="21" s="1"/>
  <c r="EW70" i="21"/>
  <c r="EW69" i="21"/>
  <c r="EV69" i="21"/>
  <c r="EU69" i="21"/>
  <c r="ET69" i="21"/>
  <c r="ET22" i="21" s="1"/>
  <c r="EW66" i="21"/>
  <c r="EV66" i="21"/>
  <c r="EV21" i="21" s="1"/>
  <c r="EU66" i="21"/>
  <c r="EU21" i="21" s="1"/>
  <c r="ET66" i="21"/>
  <c r="ET21" i="21" s="1"/>
  <c r="EW61" i="21"/>
  <c r="EV61" i="21"/>
  <c r="EU61" i="21"/>
  <c r="ET61" i="21"/>
  <c r="ET13" i="21" s="1"/>
  <c r="EW55" i="21"/>
  <c r="EV55" i="21"/>
  <c r="EV9" i="21" s="1"/>
  <c r="EU55" i="21"/>
  <c r="ET55" i="21"/>
  <c r="ET9" i="21" s="1"/>
  <c r="EW62" i="21"/>
  <c r="EV62" i="21"/>
  <c r="EU62" i="21"/>
  <c r="ET62" i="21"/>
  <c r="EW49" i="21"/>
  <c r="EV49" i="21"/>
  <c r="EU49" i="21"/>
  <c r="ET49" i="21"/>
  <c r="EW46" i="21"/>
  <c r="EV46" i="21"/>
  <c r="ET46" i="21"/>
  <c r="EW45" i="21"/>
  <c r="EW44" i="21"/>
  <c r="EW43" i="21"/>
  <c r="EV41" i="21"/>
  <c r="EU41" i="21"/>
  <c r="ET41" i="21"/>
  <c r="EW36" i="21"/>
  <c r="EU36" i="21"/>
  <c r="EW35" i="21"/>
  <c r="EW34" i="21"/>
  <c r="EU34" i="21"/>
  <c r="EW32" i="21"/>
  <c r="EW30" i="21"/>
  <c r="EW29" i="21"/>
  <c r="EW28" i="21"/>
  <c r="EW27" i="21"/>
  <c r="EW26" i="21"/>
  <c r="EW25" i="21"/>
  <c r="EW24" i="21"/>
  <c r="EV24" i="21"/>
  <c r="EU24" i="21"/>
  <c r="ET24" i="21"/>
  <c r="EW21" i="21"/>
  <c r="EW19" i="21"/>
  <c r="EV19" i="21"/>
  <c r="EU19" i="21"/>
  <c r="ET19" i="21"/>
  <c r="EW18" i="21"/>
  <c r="EV18" i="21"/>
  <c r="EU18" i="21"/>
  <c r="ET18" i="21"/>
  <c r="EW17" i="21"/>
  <c r="EV17" i="21"/>
  <c r="EU17" i="21"/>
  <c r="ET17" i="21"/>
  <c r="EW16" i="21"/>
  <c r="EV16" i="21"/>
  <c r="EU16" i="21"/>
  <c r="ET16" i="21"/>
  <c r="EW15" i="21"/>
  <c r="EV15" i="21"/>
  <c r="EU15" i="21"/>
  <c r="ET15" i="21"/>
  <c r="EW14" i="21"/>
  <c r="EV14" i="21"/>
  <c r="EU14" i="21"/>
  <c r="ET14" i="21"/>
  <c r="EW13" i="21"/>
  <c r="EW12" i="21"/>
  <c r="EV12" i="21"/>
  <c r="EU12" i="21"/>
  <c r="ET12" i="21"/>
  <c r="EW11" i="21"/>
  <c r="EV11" i="21"/>
  <c r="EU11" i="21"/>
  <c r="ET11" i="21"/>
  <c r="EW10" i="21"/>
  <c r="EV10" i="21"/>
  <c r="EU10" i="21"/>
  <c r="ET10" i="21"/>
  <c r="EW9" i="21"/>
  <c r="EW111" i="21" l="1"/>
  <c r="EW40" i="21"/>
  <c r="EW132" i="21"/>
  <c r="ET90" i="21"/>
  <c r="ET70" i="21"/>
  <c r="EU22" i="21"/>
  <c r="EU132" i="21"/>
  <c r="EU13" i="21"/>
  <c r="EV70" i="21"/>
  <c r="ET111" i="21"/>
  <c r="ET39" i="21" s="1"/>
  <c r="EU121" i="21"/>
  <c r="EU43" i="21" s="1"/>
  <c r="EW33" i="21"/>
  <c r="EW37" i="21"/>
  <c r="ET110" i="21"/>
  <c r="ET38" i="21" s="1"/>
  <c r="EU111" i="21"/>
  <c r="EU110" i="21"/>
  <c r="EU70" i="21"/>
  <c r="EV32" i="21"/>
  <c r="EV37" i="21"/>
  <c r="EV111" i="21"/>
  <c r="EV39" i="21" s="1"/>
  <c r="EV121" i="21"/>
  <c r="EV43" i="21" s="1"/>
  <c r="EU9" i="21"/>
  <c r="EV30" i="21"/>
  <c r="EV33" i="21"/>
  <c r="EW22" i="21"/>
  <c r="F11" i="22"/>
  <c r="J60" i="22"/>
  <c r="EV13" i="21"/>
  <c r="EV22" i="21"/>
  <c r="EV110" i="21"/>
  <c r="EV38" i="21" s="1"/>
  <c r="EW231" i="21"/>
  <c r="FQ231" i="21"/>
  <c r="L32" i="1"/>
  <c r="J34" i="22"/>
  <c r="Y34" i="22" s="1"/>
  <c r="FN157" i="21"/>
  <c r="FP157" i="21"/>
  <c r="EU32" i="21"/>
  <c r="W358" i="7"/>
  <c r="W37" i="7"/>
  <c r="W56" i="7"/>
  <c r="W76" i="7"/>
  <c r="W25" i="7"/>
  <c r="W40" i="7"/>
  <c r="W60" i="7"/>
  <c r="W44" i="7"/>
  <c r="W28" i="7"/>
  <c r="W31" i="7"/>
  <c r="W48" i="7"/>
  <c r="W68" i="7"/>
  <c r="W34" i="7"/>
  <c r="W52" i="7"/>
  <c r="W72" i="7"/>
  <c r="W27" i="7"/>
  <c r="W43" i="7"/>
  <c r="W33" i="7"/>
  <c r="W51" i="7"/>
  <c r="W71" i="7"/>
  <c r="W30" i="7"/>
  <c r="W47" i="7"/>
  <c r="W67" i="7"/>
  <c r="W36" i="7"/>
  <c r="W55" i="7"/>
  <c r="W75" i="7"/>
  <c r="W356" i="7"/>
  <c r="W62" i="7"/>
  <c r="W64" i="7" s="1"/>
  <c r="W45" i="7"/>
  <c r="FN403" i="21"/>
  <c r="FP403" i="21"/>
  <c r="FN387" i="21"/>
  <c r="FP387" i="21"/>
  <c r="FN362" i="21"/>
  <c r="FP362" i="21"/>
  <c r="FN336" i="21"/>
  <c r="FP336" i="21"/>
  <c r="FN329" i="21"/>
  <c r="FP329" i="21"/>
  <c r="ET157" i="21"/>
  <c r="ET23" i="21" s="1"/>
  <c r="EV157" i="21"/>
  <c r="EV23" i="21" s="1"/>
  <c r="FO403" i="21"/>
  <c r="FQ403" i="21"/>
  <c r="FO387" i="21"/>
  <c r="FQ387" i="21"/>
  <c r="FO362" i="21"/>
  <c r="FQ362" i="21"/>
  <c r="FO336" i="21"/>
  <c r="FQ336" i="21"/>
  <c r="FO329" i="21"/>
  <c r="FQ329" i="21"/>
  <c r="FO413" i="21"/>
  <c r="EU8" i="21"/>
  <c r="EW8" i="21"/>
  <c r="EU38" i="21"/>
  <c r="EU157" i="21"/>
  <c r="EU23" i="21" s="1"/>
  <c r="EW157" i="21"/>
  <c r="EW23" i="21" s="1"/>
  <c r="ET231" i="21"/>
  <c r="EV231" i="21"/>
  <c r="FN231" i="21"/>
  <c r="FP231" i="21"/>
  <c r="FM61" i="21"/>
  <c r="FQ386" i="21"/>
  <c r="EW273" i="21"/>
  <c r="EW31" i="21" s="1"/>
  <c r="EW242" i="21"/>
  <c r="EW20" i="21" s="1"/>
  <c r="FQ242" i="21"/>
  <c r="FO157" i="21"/>
  <c r="FQ157" i="21"/>
  <c r="ET134" i="21"/>
  <c r="ET8" i="21" s="1"/>
  <c r="FN134" i="21"/>
  <c r="FO386" i="21"/>
  <c r="EU273" i="21"/>
  <c r="EU31" i="21" s="1"/>
  <c r="EU242" i="21"/>
  <c r="EU20" i="21" s="1"/>
  <c r="FO242" i="21"/>
  <c r="EU231" i="21"/>
  <c r="FO231" i="21"/>
  <c r="EV134" i="21"/>
  <c r="EV8" i="21" s="1"/>
  <c r="FP134" i="21"/>
  <c r="EU39" i="21"/>
  <c r="EW39" i="21"/>
  <c r="FN386" i="21"/>
  <c r="FP386" i="21"/>
  <c r="ET273" i="21"/>
  <c r="ET31" i="21" s="1"/>
  <c r="EV273" i="21"/>
  <c r="EV31" i="21" s="1"/>
  <c r="ET242" i="21"/>
  <c r="ET20" i="21" s="1"/>
  <c r="EV242" i="21"/>
  <c r="EV20" i="21" s="1"/>
  <c r="FN242" i="21"/>
  <c r="FP242" i="21"/>
  <c r="FM94" i="21"/>
  <c r="ET132" i="21"/>
  <c r="EV132" i="21"/>
  <c r="EW47" i="21" l="1"/>
  <c r="EU47" i="21"/>
  <c r="W65" i="7"/>
  <c r="W63" i="7"/>
  <c r="EV47" i="21"/>
  <c r="ET47" i="21"/>
  <c r="CP237" i="21"/>
  <c r="V467" i="3" l="1"/>
  <c r="V450" i="3"/>
  <c r="AN450" i="3" l="1"/>
  <c r="AE450" i="3"/>
  <c r="AN467" i="3"/>
  <c r="AE467" i="3"/>
  <c r="N235" i="21" l="1"/>
  <c r="N236" i="21"/>
  <c r="CJ52" i="21"/>
  <c r="FQ278" i="21" l="1"/>
  <c r="FP278" i="21"/>
  <c r="FO278" i="21"/>
  <c r="FN278" i="21"/>
  <c r="CP236" i="21"/>
  <c r="CP235" i="21"/>
  <c r="BH111" i="5"/>
  <c r="BH110" i="5" s="1"/>
  <c r="BH99" i="5" s="1"/>
  <c r="L367" i="7"/>
  <c r="L363" i="7"/>
  <c r="L278" i="7"/>
  <c r="K278" i="7"/>
  <c r="L277" i="7"/>
  <c r="K277" i="7"/>
  <c r="L276" i="7"/>
  <c r="K276" i="7"/>
  <c r="L274" i="7"/>
  <c r="K274" i="7"/>
  <c r="L273" i="7"/>
  <c r="K273" i="7"/>
  <c r="L272" i="7"/>
  <c r="K272" i="7"/>
  <c r="L270" i="7"/>
  <c r="K270" i="7"/>
  <c r="L269" i="7"/>
  <c r="K269" i="7"/>
  <c r="L268" i="7"/>
  <c r="K268" i="7"/>
  <c r="L266" i="7"/>
  <c r="K266" i="7"/>
  <c r="L265" i="7"/>
  <c r="K265" i="7"/>
  <c r="L264" i="7"/>
  <c r="K264" i="7"/>
  <c r="L262" i="7"/>
  <c r="K262" i="7"/>
  <c r="L261" i="7"/>
  <c r="K261" i="7"/>
  <c r="L260" i="7"/>
  <c r="K260" i="7"/>
  <c r="L258" i="7"/>
  <c r="K258" i="7"/>
  <c r="L257" i="7"/>
  <c r="K257" i="7"/>
  <c r="L255" i="7"/>
  <c r="K255" i="7"/>
  <c r="L254" i="7"/>
  <c r="K254" i="7"/>
  <c r="L252" i="7"/>
  <c r="K252" i="7"/>
  <c r="L251" i="7"/>
  <c r="K251" i="7"/>
  <c r="L249" i="7"/>
  <c r="K249" i="7"/>
  <c r="L248" i="7"/>
  <c r="K248" i="7"/>
  <c r="L246" i="7"/>
  <c r="L245" i="7"/>
  <c r="K246" i="7"/>
  <c r="K245" i="7"/>
  <c r="J275" i="7"/>
  <c r="J271" i="7"/>
  <c r="J267" i="7"/>
  <c r="J263" i="7"/>
  <c r="J259" i="7"/>
  <c r="J256" i="7"/>
  <c r="J253" i="7"/>
  <c r="J250" i="7"/>
  <c r="J247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78" i="7" l="1"/>
  <c r="J266" i="7"/>
  <c r="J245" i="7"/>
  <c r="J246" i="7"/>
  <c r="FO315" i="21"/>
  <c r="FO249" i="21"/>
  <c r="FO273" i="21"/>
  <c r="FQ315" i="21"/>
  <c r="FQ249" i="21"/>
  <c r="FQ273" i="21"/>
  <c r="FN315" i="21"/>
  <c r="FN249" i="21"/>
  <c r="FN273" i="21"/>
  <c r="FP315" i="21"/>
  <c r="FP249" i="21"/>
  <c r="FP273" i="21"/>
  <c r="J272" i="7"/>
  <c r="J270" i="7"/>
  <c r="J262" i="7"/>
  <c r="J276" i="7"/>
  <c r="J268" i="7"/>
  <c r="J257" i="7"/>
  <c r="J274" i="7"/>
  <c r="J264" i="7"/>
  <c r="J251" i="7"/>
  <c r="J249" i="7"/>
  <c r="J255" i="7"/>
  <c r="J261" i="7"/>
  <c r="J265" i="7"/>
  <c r="J269" i="7"/>
  <c r="J273" i="7"/>
  <c r="J277" i="7"/>
  <c r="J248" i="7"/>
  <c r="J252" i="7"/>
  <c r="J254" i="7"/>
  <c r="J258" i="7"/>
  <c r="J260" i="7"/>
  <c r="L129" i="7"/>
  <c r="K129" i="7"/>
  <c r="L125" i="7"/>
  <c r="K125" i="7"/>
  <c r="L121" i="7"/>
  <c r="K121" i="7"/>
  <c r="L128" i="7"/>
  <c r="K128" i="7"/>
  <c r="L127" i="7"/>
  <c r="K127" i="7"/>
  <c r="L124" i="7"/>
  <c r="K124" i="7"/>
  <c r="L123" i="7"/>
  <c r="K123" i="7"/>
  <c r="L120" i="7"/>
  <c r="K120" i="7"/>
  <c r="L119" i="7"/>
  <c r="K119" i="7"/>
  <c r="L116" i="7"/>
  <c r="K116" i="7"/>
  <c r="L115" i="7"/>
  <c r="K115" i="7"/>
  <c r="L113" i="7"/>
  <c r="K113" i="7"/>
  <c r="L112" i="7"/>
  <c r="K112" i="7"/>
  <c r="L111" i="7"/>
  <c r="K111" i="7"/>
  <c r="L109" i="7"/>
  <c r="K109" i="7"/>
  <c r="L108" i="7"/>
  <c r="K108" i="7"/>
  <c r="L106" i="7"/>
  <c r="K106" i="7"/>
  <c r="L105" i="7"/>
  <c r="K105" i="7"/>
  <c r="L103" i="7"/>
  <c r="K103" i="7"/>
  <c r="L102" i="7"/>
  <c r="K102" i="7"/>
  <c r="L100" i="7"/>
  <c r="K100" i="7"/>
  <c r="L99" i="7"/>
  <c r="K99" i="7"/>
  <c r="L97" i="7"/>
  <c r="K97" i="7"/>
  <c r="L96" i="7"/>
  <c r="K96" i="7"/>
  <c r="J126" i="7"/>
  <c r="J122" i="7"/>
  <c r="J118" i="7"/>
  <c r="J114" i="7"/>
  <c r="J110" i="7"/>
  <c r="J107" i="7"/>
  <c r="J104" i="7"/>
  <c r="J101" i="7"/>
  <c r="J98" i="7"/>
  <c r="L84" i="7"/>
  <c r="K84" i="7"/>
  <c r="J95" i="7"/>
  <c r="J94" i="7"/>
  <c r="J93" i="7"/>
  <c r="J92" i="7"/>
  <c r="J91" i="7"/>
  <c r="J90" i="7"/>
  <c r="J89" i="7"/>
  <c r="J88" i="7"/>
  <c r="J87" i="7"/>
  <c r="J86" i="7"/>
  <c r="J85" i="7"/>
  <c r="J83" i="7"/>
  <c r="J82" i="7"/>
  <c r="J81" i="7"/>
  <c r="J80" i="7"/>
  <c r="J84" i="7" l="1"/>
  <c r="J125" i="7"/>
  <c r="J129" i="7"/>
  <c r="J97" i="7"/>
  <c r="J119" i="7"/>
  <c r="J123" i="7"/>
  <c r="J113" i="7"/>
  <c r="J127" i="7"/>
  <c r="J115" i="7"/>
  <c r="J121" i="7"/>
  <c r="J117" i="7"/>
  <c r="J108" i="7"/>
  <c r="J102" i="7"/>
  <c r="J99" i="7"/>
  <c r="J100" i="7"/>
  <c r="J106" i="7"/>
  <c r="J112" i="7"/>
  <c r="J116" i="7"/>
  <c r="J120" i="7"/>
  <c r="J124" i="7"/>
  <c r="J128" i="7"/>
  <c r="J103" i="7"/>
  <c r="J105" i="7"/>
  <c r="J109" i="7"/>
  <c r="J79" i="7"/>
  <c r="J96" i="7" s="1"/>
  <c r="L74" i="7"/>
  <c r="K74" i="7"/>
  <c r="L70" i="7"/>
  <c r="K70" i="7"/>
  <c r="L66" i="7"/>
  <c r="K66" i="7"/>
  <c r="L62" i="7"/>
  <c r="K62" i="7"/>
  <c r="L58" i="7"/>
  <c r="K58" i="7"/>
  <c r="N54" i="7"/>
  <c r="M54" i="7"/>
  <c r="L54" i="7"/>
  <c r="N50" i="7"/>
  <c r="M50" i="7"/>
  <c r="L50" i="7"/>
  <c r="N46" i="7"/>
  <c r="M46" i="7"/>
  <c r="L46" i="7"/>
  <c r="N42" i="7"/>
  <c r="M42" i="7"/>
  <c r="L42" i="7"/>
  <c r="N38" i="7"/>
  <c r="M38" i="7"/>
  <c r="N35" i="7"/>
  <c r="M35" i="7"/>
  <c r="L35" i="7"/>
  <c r="L77" i="7" s="1"/>
  <c r="N32" i="7"/>
  <c r="M32" i="7"/>
  <c r="L32" i="7"/>
  <c r="N29" i="7"/>
  <c r="M29" i="7"/>
  <c r="L29" i="7"/>
  <c r="L69" i="7" s="1"/>
  <c r="N26" i="7"/>
  <c r="M26" i="7"/>
  <c r="L26" i="7"/>
  <c r="K54" i="7"/>
  <c r="K50" i="7"/>
  <c r="K46" i="7"/>
  <c r="K42" i="7"/>
  <c r="K35" i="7"/>
  <c r="K32" i="7"/>
  <c r="K73" i="7" s="1"/>
  <c r="K29" i="7"/>
  <c r="K26" i="7"/>
  <c r="K65" i="7" s="1"/>
  <c r="N23" i="7"/>
  <c r="M23" i="7"/>
  <c r="N22" i="7"/>
  <c r="M22" i="7"/>
  <c r="L22" i="7"/>
  <c r="N21" i="7"/>
  <c r="M21" i="7"/>
  <c r="L21" i="7"/>
  <c r="N20" i="7"/>
  <c r="M20" i="7"/>
  <c r="L20" i="7"/>
  <c r="N19" i="7"/>
  <c r="M19" i="7"/>
  <c r="L19" i="7"/>
  <c r="N18" i="7"/>
  <c r="M18" i="7"/>
  <c r="L18" i="7"/>
  <c r="N17" i="7"/>
  <c r="M17" i="7"/>
  <c r="L17" i="7"/>
  <c r="L60" i="7" s="1"/>
  <c r="N16" i="7"/>
  <c r="M16" i="7"/>
  <c r="L16" i="7"/>
  <c r="N15" i="7"/>
  <c r="M15" i="7"/>
  <c r="L15" i="7"/>
  <c r="N14" i="7"/>
  <c r="M14" i="7"/>
  <c r="L14" i="7"/>
  <c r="N13" i="7"/>
  <c r="M13" i="7"/>
  <c r="L13" i="7"/>
  <c r="N12" i="7"/>
  <c r="M12" i="7"/>
  <c r="N11" i="7"/>
  <c r="M11" i="7"/>
  <c r="L11" i="7"/>
  <c r="N10" i="7"/>
  <c r="M10" i="7"/>
  <c r="L10" i="7"/>
  <c r="N9" i="7"/>
  <c r="M9" i="7"/>
  <c r="L9" i="7"/>
  <c r="L47" i="7" s="1"/>
  <c r="N8" i="7"/>
  <c r="M8" i="7"/>
  <c r="L8" i="7"/>
  <c r="N7" i="7"/>
  <c r="M7" i="7"/>
  <c r="L7" i="7"/>
  <c r="K22" i="7"/>
  <c r="K76" i="7" s="1"/>
  <c r="K21" i="7"/>
  <c r="K20" i="7"/>
  <c r="K19" i="7"/>
  <c r="K18" i="7"/>
  <c r="K17" i="7"/>
  <c r="K16" i="7"/>
  <c r="K15" i="7"/>
  <c r="K14" i="7"/>
  <c r="K13" i="7"/>
  <c r="K10" i="7"/>
  <c r="K11" i="7"/>
  <c r="K9" i="7"/>
  <c r="K67" i="7" s="1"/>
  <c r="K8" i="7"/>
  <c r="K7" i="7"/>
  <c r="L201" i="7"/>
  <c r="K201" i="7"/>
  <c r="L200" i="7"/>
  <c r="K200" i="7"/>
  <c r="L199" i="7"/>
  <c r="K199" i="7"/>
  <c r="J198" i="7"/>
  <c r="L197" i="7"/>
  <c r="K197" i="7"/>
  <c r="L196" i="7"/>
  <c r="K196" i="7"/>
  <c r="L195" i="7"/>
  <c r="K195" i="7"/>
  <c r="J194" i="7"/>
  <c r="L193" i="7"/>
  <c r="K193" i="7"/>
  <c r="L192" i="7"/>
  <c r="K192" i="7"/>
  <c r="L191" i="7"/>
  <c r="K191" i="7"/>
  <c r="J190" i="7"/>
  <c r="L189" i="7"/>
  <c r="K189" i="7"/>
  <c r="L188" i="7"/>
  <c r="K188" i="7"/>
  <c r="L187" i="7"/>
  <c r="K187" i="7"/>
  <c r="J186" i="7"/>
  <c r="L182" i="7"/>
  <c r="L184" i="7" s="1"/>
  <c r="K182" i="7"/>
  <c r="K184" i="7" s="1"/>
  <c r="L181" i="7"/>
  <c r="K181" i="7"/>
  <c r="L180" i="7"/>
  <c r="K180" i="7"/>
  <c r="J179" i="7"/>
  <c r="J201" i="7" s="1"/>
  <c r="L178" i="7"/>
  <c r="K178" i="7"/>
  <c r="L177" i="7"/>
  <c r="K177" i="7"/>
  <c r="J176" i="7"/>
  <c r="L175" i="7"/>
  <c r="K175" i="7"/>
  <c r="L174" i="7"/>
  <c r="K174" i="7"/>
  <c r="J173" i="7"/>
  <c r="L172" i="7"/>
  <c r="K172" i="7"/>
  <c r="L171" i="7"/>
  <c r="K171" i="7"/>
  <c r="J170" i="7"/>
  <c r="J189" i="7" s="1"/>
  <c r="L169" i="7"/>
  <c r="K169" i="7"/>
  <c r="L168" i="7"/>
  <c r="K168" i="7"/>
  <c r="J167" i="7"/>
  <c r="J166" i="7"/>
  <c r="J165" i="7"/>
  <c r="J164" i="7"/>
  <c r="J192" i="7" s="1"/>
  <c r="J163" i="7"/>
  <c r="J162" i="7"/>
  <c r="J161" i="7"/>
  <c r="J160" i="7"/>
  <c r="J159" i="7"/>
  <c r="J158" i="7"/>
  <c r="J157" i="7"/>
  <c r="J156" i="7"/>
  <c r="J155" i="7"/>
  <c r="J199" i="7" s="1"/>
  <c r="J154" i="7"/>
  <c r="J153" i="7"/>
  <c r="J152" i="7"/>
  <c r="J187" i="7" s="1"/>
  <c r="J151" i="7"/>
  <c r="J196" i="7" l="1"/>
  <c r="L73" i="7"/>
  <c r="J195" i="7"/>
  <c r="K68" i="7"/>
  <c r="L72" i="7"/>
  <c r="L65" i="7"/>
  <c r="L185" i="7"/>
  <c r="J197" i="7"/>
  <c r="J169" i="7"/>
  <c r="K43" i="7"/>
  <c r="K75" i="7"/>
  <c r="K44" i="7"/>
  <c r="K69" i="7"/>
  <c r="K77" i="7"/>
  <c r="J171" i="7"/>
  <c r="K71" i="7"/>
  <c r="L63" i="7"/>
  <c r="J111" i="7"/>
  <c r="J181" i="7"/>
  <c r="J193" i="7"/>
  <c r="L55" i="7"/>
  <c r="L64" i="7"/>
  <c r="J191" i="7"/>
  <c r="K59" i="7"/>
  <c r="L48" i="7"/>
  <c r="J188" i="7"/>
  <c r="L183" i="7"/>
  <c r="K60" i="7"/>
  <c r="K72" i="7"/>
  <c r="L71" i="7"/>
  <c r="L56" i="7"/>
  <c r="L57" i="7"/>
  <c r="K57" i="7"/>
  <c r="K53" i="7"/>
  <c r="L53" i="7"/>
  <c r="K49" i="7"/>
  <c r="L49" i="7"/>
  <c r="L45" i="7"/>
  <c r="K45" i="7"/>
  <c r="L28" i="7"/>
  <c r="L31" i="7"/>
  <c r="L34" i="7"/>
  <c r="L37" i="7"/>
  <c r="L44" i="7"/>
  <c r="K48" i="7"/>
  <c r="L52" i="7"/>
  <c r="K56" i="7"/>
  <c r="K64" i="7"/>
  <c r="L68" i="7"/>
  <c r="L76" i="7"/>
  <c r="K28" i="7"/>
  <c r="K31" i="7"/>
  <c r="K34" i="7"/>
  <c r="K37" i="7"/>
  <c r="K52" i="7"/>
  <c r="L27" i="7"/>
  <c r="L30" i="7"/>
  <c r="L33" i="7"/>
  <c r="L36" i="7"/>
  <c r="L43" i="7"/>
  <c r="K47" i="7"/>
  <c r="L51" i="7"/>
  <c r="K55" i="7"/>
  <c r="K63" i="7"/>
  <c r="L67" i="7"/>
  <c r="L75" i="7"/>
  <c r="K27" i="7"/>
  <c r="K30" i="7"/>
  <c r="K33" i="7"/>
  <c r="K36" i="7"/>
  <c r="K51" i="7"/>
  <c r="L59" i="7"/>
  <c r="J168" i="7"/>
  <c r="J172" i="7"/>
  <c r="J174" i="7"/>
  <c r="J178" i="7"/>
  <c r="J180" i="7"/>
  <c r="J182" i="7"/>
  <c r="J184" i="7" s="1"/>
  <c r="K183" i="7"/>
  <c r="K185" i="7"/>
  <c r="J200" i="7"/>
  <c r="J175" i="7"/>
  <c r="J177" i="7"/>
  <c r="L370" i="7"/>
  <c r="K370" i="7"/>
  <c r="L369" i="7"/>
  <c r="K369" i="7"/>
  <c r="L368" i="7"/>
  <c r="K368" i="7"/>
  <c r="L366" i="7"/>
  <c r="K366" i="7"/>
  <c r="L365" i="7"/>
  <c r="K365" i="7"/>
  <c r="L364" i="7"/>
  <c r="K364" i="7"/>
  <c r="L350" i="7"/>
  <c r="K350" i="7"/>
  <c r="L349" i="7"/>
  <c r="K349" i="7"/>
  <c r="L348" i="7"/>
  <c r="K348" i="7"/>
  <c r="L346" i="7"/>
  <c r="K346" i="7"/>
  <c r="L345" i="7"/>
  <c r="K345" i="7"/>
  <c r="L344" i="7"/>
  <c r="K344" i="7"/>
  <c r="L342" i="7"/>
  <c r="L341" i="7"/>
  <c r="L340" i="7"/>
  <c r="K342" i="7"/>
  <c r="K341" i="7"/>
  <c r="K340" i="7"/>
  <c r="L338" i="7"/>
  <c r="L337" i="7"/>
  <c r="L336" i="7"/>
  <c r="K338" i="7"/>
  <c r="K337" i="7"/>
  <c r="K336" i="7"/>
  <c r="L331" i="7"/>
  <c r="L38" i="7" s="1"/>
  <c r="L39" i="7" s="1"/>
  <c r="K331" i="7"/>
  <c r="K38" i="7" s="1"/>
  <c r="K40" i="7" l="1"/>
  <c r="K39" i="7"/>
  <c r="K333" i="7"/>
  <c r="L332" i="7"/>
  <c r="L333" i="7"/>
  <c r="K332" i="7"/>
  <c r="L40" i="7"/>
  <c r="J185" i="7"/>
  <c r="J183" i="7"/>
  <c r="J367" i="7"/>
  <c r="J363" i="7"/>
  <c r="J359" i="7"/>
  <c r="J66" i="7" s="1"/>
  <c r="J355" i="7"/>
  <c r="J62" i="7" s="1"/>
  <c r="J351" i="7"/>
  <c r="J58" i="7" s="1"/>
  <c r="J347" i="7"/>
  <c r="J54" i="7" s="1"/>
  <c r="J343" i="7"/>
  <c r="J50" i="7" s="1"/>
  <c r="J339" i="7"/>
  <c r="J46" i="7" s="1"/>
  <c r="J335" i="7"/>
  <c r="J42" i="7" s="1"/>
  <c r="J331" i="7"/>
  <c r="J38" i="7" s="1"/>
  <c r="J328" i="7"/>
  <c r="J325" i="7"/>
  <c r="J322" i="7"/>
  <c r="J319" i="7"/>
  <c r="J315" i="7"/>
  <c r="J314" i="7"/>
  <c r="J313" i="7"/>
  <c r="J312" i="7"/>
  <c r="J311" i="7"/>
  <c r="J18" i="7" s="1"/>
  <c r="J310" i="7"/>
  <c r="J17" i="7" s="1"/>
  <c r="J309" i="7"/>
  <c r="J16" i="7" s="1"/>
  <c r="J308" i="7"/>
  <c r="J15" i="7" s="1"/>
  <c r="J307" i="7"/>
  <c r="J14" i="7" s="1"/>
  <c r="J306" i="7"/>
  <c r="J13" i="7" s="1"/>
  <c r="J304" i="7"/>
  <c r="J303" i="7"/>
  <c r="J302" i="7"/>
  <c r="J301" i="7"/>
  <c r="J300" i="7"/>
  <c r="J7" i="7" s="1"/>
  <c r="L305" i="7"/>
  <c r="L12" i="7" s="1"/>
  <c r="K305" i="7"/>
  <c r="K12" i="7" s="1"/>
  <c r="J326" i="7" l="1"/>
  <c r="J324" i="7"/>
  <c r="J321" i="7"/>
  <c r="J330" i="7"/>
  <c r="J336" i="7"/>
  <c r="J8" i="7"/>
  <c r="J305" i="7"/>
  <c r="J12" i="7" s="1"/>
  <c r="J341" i="7"/>
  <c r="J20" i="7"/>
  <c r="J26" i="7"/>
  <c r="J338" i="7"/>
  <c r="J320" i="7"/>
  <c r="J11" i="7"/>
  <c r="J348" i="7"/>
  <c r="J9" i="7"/>
  <c r="J340" i="7"/>
  <c r="J40" i="7"/>
  <c r="J60" i="7"/>
  <c r="J345" i="7"/>
  <c r="J21" i="7"/>
  <c r="J342" i="7"/>
  <c r="J29" i="7"/>
  <c r="J327" i="7"/>
  <c r="J59" i="7"/>
  <c r="J39" i="7"/>
  <c r="J19" i="7"/>
  <c r="J337" i="7"/>
  <c r="J350" i="7"/>
  <c r="J35" i="7"/>
  <c r="J57" i="7" s="1"/>
  <c r="J10" i="7"/>
  <c r="J344" i="7"/>
  <c r="J22" i="7"/>
  <c r="J349" i="7"/>
  <c r="J32" i="7"/>
  <c r="J53" i="7" s="1"/>
  <c r="J346" i="7"/>
  <c r="J323" i="7"/>
  <c r="J329" i="7"/>
  <c r="J74" i="7"/>
  <c r="J369" i="7"/>
  <c r="J370" i="7"/>
  <c r="J368" i="7"/>
  <c r="J70" i="7"/>
  <c r="J365" i="7"/>
  <c r="J366" i="7"/>
  <c r="J364" i="7"/>
  <c r="J333" i="7"/>
  <c r="J332" i="7"/>
  <c r="J69" i="7" l="1"/>
  <c r="J49" i="7"/>
  <c r="J67" i="7"/>
  <c r="J30" i="7"/>
  <c r="J47" i="7"/>
  <c r="J51" i="7"/>
  <c r="J33" i="7"/>
  <c r="J56" i="7"/>
  <c r="J37" i="7"/>
  <c r="J65" i="7"/>
  <c r="J45" i="7"/>
  <c r="J63" i="7"/>
  <c r="J27" i="7"/>
  <c r="J43" i="7"/>
  <c r="J64" i="7"/>
  <c r="J44" i="7"/>
  <c r="J28" i="7"/>
  <c r="J34" i="7"/>
  <c r="J52" i="7"/>
  <c r="J55" i="7"/>
  <c r="J36" i="7"/>
  <c r="J31" i="7"/>
  <c r="J48" i="7"/>
  <c r="J68" i="7"/>
  <c r="J75" i="7"/>
  <c r="J77" i="7"/>
  <c r="J76" i="7"/>
  <c r="J72" i="7"/>
  <c r="J71" i="7"/>
  <c r="J73" i="7"/>
  <c r="V333" i="3"/>
  <c r="AN333" i="3" l="1"/>
  <c r="AE333" i="3"/>
  <c r="L330" i="7"/>
  <c r="L329" i="7"/>
  <c r="L327" i="7"/>
  <c r="L326" i="7"/>
  <c r="L324" i="7"/>
  <c r="L323" i="7"/>
  <c r="L321" i="7"/>
  <c r="L320" i="7"/>
  <c r="K330" i="7"/>
  <c r="K329" i="7"/>
  <c r="K327" i="7"/>
  <c r="K326" i="7"/>
  <c r="K324" i="7"/>
  <c r="K323" i="7"/>
  <c r="K321" i="7"/>
  <c r="K320" i="7"/>
  <c r="L316" i="7"/>
  <c r="L317" i="7" s="1"/>
  <c r="K316" i="7"/>
  <c r="K317" i="7" s="1"/>
  <c r="K23" i="7" l="1"/>
  <c r="K334" i="7"/>
  <c r="J316" i="7"/>
  <c r="K318" i="7"/>
  <c r="L23" i="7"/>
  <c r="L334" i="7"/>
  <c r="L318" i="7"/>
  <c r="CP349" i="21"/>
  <c r="V563" i="3"/>
  <c r="U563" i="3"/>
  <c r="V567" i="3"/>
  <c r="AN567" i="3" l="1"/>
  <c r="AE567" i="3"/>
  <c r="AM563" i="3"/>
  <c r="AD563" i="3"/>
  <c r="AN563" i="3"/>
  <c r="AE563" i="3"/>
  <c r="J23" i="7"/>
  <c r="J318" i="7"/>
  <c r="J317" i="7"/>
  <c r="J334" i="7"/>
  <c r="L61" i="7"/>
  <c r="L41" i="7"/>
  <c r="L24" i="7"/>
  <c r="L25" i="7"/>
  <c r="K61" i="7"/>
  <c r="K25" i="7"/>
  <c r="K41" i="7"/>
  <c r="K24" i="7"/>
  <c r="AU111" i="5"/>
  <c r="AU110" i="5" s="1"/>
  <c r="AU99" i="5" s="1"/>
  <c r="AR111" i="5"/>
  <c r="AR110" i="5" s="1"/>
  <c r="AR99" i="5" s="1"/>
  <c r="AO111" i="5"/>
  <c r="AO110" i="5" s="1"/>
  <c r="AO99" i="5" s="1"/>
  <c r="J61" i="7" l="1"/>
  <c r="J41" i="7"/>
  <c r="J25" i="7"/>
  <c r="J24" i="7"/>
  <c r="FN10" i="21"/>
  <c r="FO10" i="21"/>
  <c r="FP10" i="21"/>
  <c r="FQ10" i="21"/>
  <c r="FN11" i="21"/>
  <c r="FO11" i="21"/>
  <c r="FP11" i="21"/>
  <c r="FQ11" i="21"/>
  <c r="FN12" i="21"/>
  <c r="FO12" i="21"/>
  <c r="FP12" i="21"/>
  <c r="FQ12" i="21"/>
  <c r="FN14" i="21"/>
  <c r="FO14" i="21"/>
  <c r="FP14" i="21"/>
  <c r="FQ14" i="21"/>
  <c r="FN15" i="21"/>
  <c r="FO15" i="21"/>
  <c r="FP15" i="21"/>
  <c r="FQ15" i="21"/>
  <c r="FN16" i="21"/>
  <c r="FO16" i="21"/>
  <c r="FP16" i="21"/>
  <c r="FQ16" i="21"/>
  <c r="FN17" i="21"/>
  <c r="FO17" i="21"/>
  <c r="FP17" i="21"/>
  <c r="FQ17" i="21"/>
  <c r="FN18" i="21"/>
  <c r="FO18" i="21"/>
  <c r="FP18" i="21"/>
  <c r="FQ18" i="21"/>
  <c r="FN19" i="21"/>
  <c r="FO19" i="21"/>
  <c r="FP19" i="21"/>
  <c r="FQ19" i="21"/>
  <c r="FN24" i="21"/>
  <c r="FO24" i="21"/>
  <c r="FP24" i="21"/>
  <c r="FQ24" i="21"/>
  <c r="U567" i="3" l="1"/>
  <c r="AM567" i="3" l="1"/>
  <c r="AD567" i="3"/>
  <c r="BE111" i="5"/>
  <c r="BE110" i="5" s="1"/>
  <c r="BE99" i="5" s="1"/>
  <c r="U450" i="3" l="1"/>
  <c r="U467" i="3"/>
  <c r="AM467" i="3" l="1"/>
  <c r="AD467" i="3"/>
  <c r="AM450" i="3"/>
  <c r="AD450" i="3"/>
  <c r="U333" i="3" l="1"/>
  <c r="AM333" i="3" l="1"/>
  <c r="AD333" i="3"/>
  <c r="BV53" i="21"/>
  <c r="BN122" i="5" l="1"/>
  <c r="BN120" i="5" s="1"/>
  <c r="BK122" i="5"/>
  <c r="BK120" i="5" s="1"/>
  <c r="BH122" i="5"/>
  <c r="BE122" i="5"/>
  <c r="BE120" i="5" s="1"/>
  <c r="BC122" i="5"/>
  <c r="BC120" i="5" s="1"/>
  <c r="BA122" i="5"/>
  <c r="BA120" i="5" s="1"/>
  <c r="BO120" i="5"/>
  <c r="BM120" i="5"/>
  <c r="BL120" i="5"/>
  <c r="BJ120" i="5"/>
  <c r="BI120" i="5"/>
  <c r="BG120" i="5"/>
  <c r="BF120" i="5"/>
  <c r="BD120" i="5"/>
  <c r="BN111" i="5"/>
  <c r="BC111" i="5"/>
  <c r="BC110" i="5" s="1"/>
  <c r="BC99" i="5" s="1"/>
  <c r="BA111" i="5"/>
  <c r="BA110" i="5" s="1"/>
  <c r="BA99" i="5" s="1"/>
  <c r="BO82" i="5"/>
  <c r="BM82" i="5"/>
  <c r="BL82" i="5"/>
  <c r="BJ82" i="5"/>
  <c r="BI82" i="5"/>
  <c r="BG82" i="5"/>
  <c r="BF82" i="5"/>
  <c r="BD82" i="5"/>
  <c r="BO76" i="5"/>
  <c r="BO22" i="5" s="1"/>
  <c r="BN76" i="5"/>
  <c r="BN22" i="5" s="1"/>
  <c r="BM76" i="5"/>
  <c r="BM22" i="5" s="1"/>
  <c r="BL76" i="5"/>
  <c r="BL22" i="5" s="1"/>
  <c r="BK76" i="5"/>
  <c r="BK22" i="5" s="1"/>
  <c r="BJ76" i="5"/>
  <c r="BJ22" i="5" s="1"/>
  <c r="BI76" i="5"/>
  <c r="BI22" i="5" s="1"/>
  <c r="BH76" i="5"/>
  <c r="BH22" i="5" s="1"/>
  <c r="BG76" i="5"/>
  <c r="BG22" i="5" s="1"/>
  <c r="BF76" i="5"/>
  <c r="BF22" i="5" s="1"/>
  <c r="BE76" i="5"/>
  <c r="BE22" i="5" s="1"/>
  <c r="BD76" i="5"/>
  <c r="BD22" i="5" s="1"/>
  <c r="BC76" i="5"/>
  <c r="BC22" i="5" s="1"/>
  <c r="BB76" i="5"/>
  <c r="BB22" i="5" s="1"/>
  <c r="BA76" i="5"/>
  <c r="BA22" i="5" s="1"/>
  <c r="BN73" i="5"/>
  <c r="BC73" i="5"/>
  <c r="BC72" i="5" s="1"/>
  <c r="BC65" i="5" s="1"/>
  <c r="BA73" i="5"/>
  <c r="BA72" i="5" s="1"/>
  <c r="BA65" i="5" s="1"/>
  <c r="BN58" i="5"/>
  <c r="BK58" i="5"/>
  <c r="BH58" i="5"/>
  <c r="BE58" i="5"/>
  <c r="BC58" i="5"/>
  <c r="BA58" i="5"/>
  <c r="BO55" i="5"/>
  <c r="BM55" i="5"/>
  <c r="BL55" i="5"/>
  <c r="BJ55" i="5"/>
  <c r="BI55" i="5"/>
  <c r="BG55" i="5"/>
  <c r="BF55" i="5"/>
  <c r="BD55" i="5"/>
  <c r="BN30" i="5"/>
  <c r="BK30" i="5"/>
  <c r="BH30" i="5"/>
  <c r="BE30" i="5"/>
  <c r="BC30" i="5"/>
  <c r="BA30" i="5"/>
  <c r="BO27" i="5"/>
  <c r="BM27" i="5"/>
  <c r="BL27" i="5"/>
  <c r="BJ27" i="5"/>
  <c r="BI27" i="5"/>
  <c r="BG27" i="5"/>
  <c r="BF27" i="5"/>
  <c r="BD27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G51" i="21"/>
  <c r="BB111" i="5" l="1"/>
  <c r="BB110" i="5" s="1"/>
  <c r="BB99" i="5" s="1"/>
  <c r="BN110" i="5"/>
  <c r="BN99" i="5" s="1"/>
  <c r="BB73" i="5"/>
  <c r="BB72" i="5" s="1"/>
  <c r="BB65" i="5" s="1"/>
  <c r="BN72" i="5"/>
  <c r="BN65" i="5" s="1"/>
  <c r="BD143" i="5"/>
  <c r="BH18" i="5"/>
  <c r="BL143" i="5"/>
  <c r="BG118" i="5"/>
  <c r="BE143" i="5"/>
  <c r="BC143" i="5"/>
  <c r="BL118" i="5"/>
  <c r="BD53" i="5"/>
  <c r="BJ118" i="5"/>
  <c r="BL53" i="5"/>
  <c r="BD118" i="5"/>
  <c r="BJ80" i="5"/>
  <c r="BC55" i="5"/>
  <c r="BN55" i="5"/>
  <c r="BI53" i="5"/>
  <c r="BM53" i="5"/>
  <c r="BF53" i="5"/>
  <c r="BJ53" i="5"/>
  <c r="BO53" i="5"/>
  <c r="BG53" i="5"/>
  <c r="BH27" i="5"/>
  <c r="BK17" i="5"/>
  <c r="BN82" i="5"/>
  <c r="BK82" i="5"/>
  <c r="BK118" i="5" s="1"/>
  <c r="BA27" i="5"/>
  <c r="BE27" i="5"/>
  <c r="BE53" i="5" s="1"/>
  <c r="BI143" i="5"/>
  <c r="BO118" i="5"/>
  <c r="BM80" i="5"/>
  <c r="BE18" i="5"/>
  <c r="BM18" i="5"/>
  <c r="BB58" i="5"/>
  <c r="BC82" i="5"/>
  <c r="BM143" i="5"/>
  <c r="BI17" i="5"/>
  <c r="BB30" i="5"/>
  <c r="BA55" i="5"/>
  <c r="BK55" i="5"/>
  <c r="BK80" i="5" s="1"/>
  <c r="BF118" i="5"/>
  <c r="BM17" i="5"/>
  <c r="BN27" i="5"/>
  <c r="BD17" i="5"/>
  <c r="BB122" i="5"/>
  <c r="BB120" i="5" s="1"/>
  <c r="BI18" i="5"/>
  <c r="BI80" i="5"/>
  <c r="BL17" i="5"/>
  <c r="BF80" i="5"/>
  <c r="BO80" i="5"/>
  <c r="BJ18" i="5"/>
  <c r="BF18" i="5"/>
  <c r="BO143" i="5"/>
  <c r="BG143" i="5"/>
  <c r="BG17" i="5"/>
  <c r="BE82" i="5"/>
  <c r="BD18" i="5"/>
  <c r="BK27" i="5"/>
  <c r="BH55" i="5"/>
  <c r="BH120" i="5"/>
  <c r="BH143" i="5" s="1"/>
  <c r="BJ17" i="5"/>
  <c r="BJ143" i="5"/>
  <c r="BO17" i="5"/>
  <c r="BC27" i="5"/>
  <c r="BE55" i="5"/>
  <c r="BG80" i="5"/>
  <c r="BO18" i="5"/>
  <c r="BD80" i="5"/>
  <c r="BL80" i="5"/>
  <c r="BA82" i="5"/>
  <c r="BF17" i="5"/>
  <c r="BF143" i="5"/>
  <c r="BK143" i="5"/>
  <c r="BL18" i="5"/>
  <c r="BG18" i="5"/>
  <c r="BK18" i="5"/>
  <c r="BI118" i="5"/>
  <c r="BM118" i="5"/>
  <c r="BH82" i="5"/>
  <c r="BH118" i="5" s="1"/>
  <c r="FN131" i="21"/>
  <c r="FN46" i="21" s="1"/>
  <c r="FO131" i="21"/>
  <c r="FO46" i="21" s="1"/>
  <c r="FP131" i="21"/>
  <c r="FP46" i="21" s="1"/>
  <c r="FQ131" i="21"/>
  <c r="FQ46" i="21" s="1"/>
  <c r="FN128" i="21"/>
  <c r="FN45" i="21" s="1"/>
  <c r="FO128" i="21"/>
  <c r="FO45" i="21" s="1"/>
  <c r="FP128" i="21"/>
  <c r="FP45" i="21" s="1"/>
  <c r="FQ128" i="21"/>
  <c r="FQ45" i="21" s="1"/>
  <c r="FR128" i="21"/>
  <c r="FS128" i="21"/>
  <c r="FT128" i="21"/>
  <c r="FU128" i="21"/>
  <c r="FN124" i="21"/>
  <c r="FN44" i="21" s="1"/>
  <c r="FO124" i="21"/>
  <c r="FO44" i="21" s="1"/>
  <c r="FP124" i="21"/>
  <c r="FP44" i="21" s="1"/>
  <c r="FQ124" i="21"/>
  <c r="FQ44" i="21" s="1"/>
  <c r="FN121" i="21"/>
  <c r="FN43" i="21" s="1"/>
  <c r="FO121" i="21"/>
  <c r="FO43" i="21" s="1"/>
  <c r="FN120" i="21"/>
  <c r="FN42" i="21" s="1"/>
  <c r="FO120" i="21"/>
  <c r="FO42" i="21" s="1"/>
  <c r="FP120" i="21"/>
  <c r="FP42" i="21" s="1"/>
  <c r="FQ120" i="21"/>
  <c r="FQ42" i="21" s="1"/>
  <c r="FN117" i="21"/>
  <c r="FN41" i="21" s="1"/>
  <c r="FO117" i="21"/>
  <c r="FO41" i="21" s="1"/>
  <c r="FP117" i="21"/>
  <c r="FP41" i="21" s="1"/>
  <c r="FQ117" i="21"/>
  <c r="FQ41" i="21" s="1"/>
  <c r="FN114" i="21"/>
  <c r="FN40" i="21" s="1"/>
  <c r="FO114" i="21"/>
  <c r="FO40" i="21" s="1"/>
  <c r="FP114" i="21"/>
  <c r="FP40" i="21" s="1"/>
  <c r="FQ114" i="21"/>
  <c r="FN111" i="21"/>
  <c r="FN39" i="21" s="1"/>
  <c r="FO111" i="21"/>
  <c r="FO39" i="21" s="1"/>
  <c r="FN109" i="21"/>
  <c r="FN37" i="21" s="1"/>
  <c r="FO109" i="21"/>
  <c r="FO37" i="21" s="1"/>
  <c r="FP109" i="21"/>
  <c r="FP37" i="21" s="1"/>
  <c r="FQ109" i="21"/>
  <c r="FQ37" i="21" s="1"/>
  <c r="FN106" i="21"/>
  <c r="FN36" i="21" s="1"/>
  <c r="FO106" i="21"/>
  <c r="FO36" i="21" s="1"/>
  <c r="FP106" i="21"/>
  <c r="FP36" i="21" s="1"/>
  <c r="FQ106" i="21"/>
  <c r="FQ36" i="21" s="1"/>
  <c r="FN103" i="21"/>
  <c r="FN35" i="21" s="1"/>
  <c r="FO103" i="21"/>
  <c r="FO35" i="21" s="1"/>
  <c r="FP103" i="21"/>
  <c r="FP35" i="21" s="1"/>
  <c r="FQ103" i="21"/>
  <c r="FQ35" i="21" s="1"/>
  <c r="FN100" i="21"/>
  <c r="FN34" i="21" s="1"/>
  <c r="FO100" i="21"/>
  <c r="FO34" i="21" s="1"/>
  <c r="FP100" i="21"/>
  <c r="FP34" i="21" s="1"/>
  <c r="FQ100" i="21"/>
  <c r="FQ34" i="21" s="1"/>
  <c r="FN97" i="21"/>
  <c r="FN33" i="21" s="1"/>
  <c r="FO97" i="21"/>
  <c r="FO33" i="21" s="1"/>
  <c r="FP97" i="21"/>
  <c r="FP33" i="21" s="1"/>
  <c r="FQ97" i="21"/>
  <c r="FQ33" i="21" s="1"/>
  <c r="FR97" i="21"/>
  <c r="FS97" i="21"/>
  <c r="FT97" i="21"/>
  <c r="FU97" i="21"/>
  <c r="FO94" i="21"/>
  <c r="FN89" i="21"/>
  <c r="FN30" i="21" s="1"/>
  <c r="FO89" i="21"/>
  <c r="FO30" i="21" s="1"/>
  <c r="FP89" i="21"/>
  <c r="FP30" i="21" s="1"/>
  <c r="FQ89" i="21"/>
  <c r="FQ30" i="21" s="1"/>
  <c r="FR89" i="21"/>
  <c r="FS89" i="21"/>
  <c r="FT89" i="21"/>
  <c r="FU89" i="21"/>
  <c r="FN86" i="21"/>
  <c r="FN29" i="21" s="1"/>
  <c r="FO86" i="21"/>
  <c r="FO29" i="21" s="1"/>
  <c r="FP86" i="21"/>
  <c r="FP29" i="21" s="1"/>
  <c r="FQ86" i="21"/>
  <c r="FQ29" i="21" s="1"/>
  <c r="FN83" i="21"/>
  <c r="FN28" i="21" s="1"/>
  <c r="FO83" i="21"/>
  <c r="FO28" i="21" s="1"/>
  <c r="FP83" i="21"/>
  <c r="FP28" i="21" s="1"/>
  <c r="FQ83" i="21"/>
  <c r="FQ28" i="21" s="1"/>
  <c r="FR83" i="21"/>
  <c r="FS83" i="21"/>
  <c r="FT83" i="21"/>
  <c r="FU83" i="21"/>
  <c r="FN80" i="21"/>
  <c r="FN27" i="21" s="1"/>
  <c r="FO80" i="21"/>
  <c r="FO27" i="21" s="1"/>
  <c r="FP80" i="21"/>
  <c r="FP27" i="21" s="1"/>
  <c r="FQ80" i="21"/>
  <c r="FQ27" i="21" s="1"/>
  <c r="FN77" i="21"/>
  <c r="FN26" i="21" s="1"/>
  <c r="FO77" i="21"/>
  <c r="FO26" i="21" s="1"/>
  <c r="FP77" i="21"/>
  <c r="FP26" i="21" s="1"/>
  <c r="FQ77" i="21"/>
  <c r="FQ26" i="21" s="1"/>
  <c r="FN74" i="21"/>
  <c r="FN25" i="21" s="1"/>
  <c r="FO74" i="21"/>
  <c r="FP74" i="21"/>
  <c r="FP25" i="21" s="1"/>
  <c r="FQ74" i="21"/>
  <c r="FQ25" i="21" s="1"/>
  <c r="FN69" i="21"/>
  <c r="FN22" i="21" s="1"/>
  <c r="FO69" i="21"/>
  <c r="FO22" i="21" s="1"/>
  <c r="FP69" i="21"/>
  <c r="FP22" i="21" s="1"/>
  <c r="FQ69" i="21"/>
  <c r="FQ22" i="21" s="1"/>
  <c r="FM69" i="21"/>
  <c r="FN66" i="21"/>
  <c r="FN21" i="21" s="1"/>
  <c r="FO66" i="21"/>
  <c r="FP66" i="21"/>
  <c r="FP21" i="21" s="1"/>
  <c r="FQ66" i="21"/>
  <c r="FN61" i="21"/>
  <c r="FN13" i="21" s="1"/>
  <c r="FO61" i="21"/>
  <c r="FO13" i="21" s="1"/>
  <c r="FP61" i="21"/>
  <c r="FP13" i="21" s="1"/>
  <c r="FQ61" i="21"/>
  <c r="FQ13" i="21" s="1"/>
  <c r="FN55" i="21"/>
  <c r="FO55" i="21"/>
  <c r="FP55" i="21"/>
  <c r="FQ55" i="21"/>
  <c r="FM55" i="21"/>
  <c r="FN94" i="21"/>
  <c r="FP94" i="21"/>
  <c r="FP32" i="21" s="1"/>
  <c r="FQ94" i="21"/>
  <c r="FO49" i="21" l="1"/>
  <c r="FO8" i="21" s="1"/>
  <c r="FP121" i="21"/>
  <c r="FP43" i="21" s="1"/>
  <c r="FN110" i="21"/>
  <c r="FN38" i="21" s="1"/>
  <c r="BC80" i="5"/>
  <c r="FQ9" i="21"/>
  <c r="FQ49" i="21"/>
  <c r="FQ8" i="21" s="1"/>
  <c r="FP9" i="21"/>
  <c r="FP49" i="21"/>
  <c r="FP8" i="21" s="1"/>
  <c r="FN9" i="21"/>
  <c r="FN49" i="21"/>
  <c r="FN8" i="21" s="1"/>
  <c r="FN132" i="21"/>
  <c r="FU70" i="21"/>
  <c r="BA80" i="5"/>
  <c r="BM25" i="5"/>
  <c r="BB55" i="5"/>
  <c r="BB80" i="5" s="1"/>
  <c r="FO90" i="21"/>
  <c r="FO31" i="21" s="1"/>
  <c r="FO32" i="21"/>
  <c r="FQ111" i="21"/>
  <c r="FQ39" i="21" s="1"/>
  <c r="FQ40" i="21"/>
  <c r="FN70" i="21"/>
  <c r="FN23" i="21" s="1"/>
  <c r="FN32" i="21"/>
  <c r="FO132" i="21"/>
  <c r="FO9" i="21"/>
  <c r="FO62" i="21"/>
  <c r="FO20" i="21" s="1"/>
  <c r="FO21" i="21"/>
  <c r="FO70" i="21"/>
  <c r="FO23" i="21" s="1"/>
  <c r="FO25" i="21"/>
  <c r="FQ90" i="21"/>
  <c r="FQ31" i="21" s="1"/>
  <c r="FQ32" i="21"/>
  <c r="FQ62" i="21"/>
  <c r="FQ20" i="21" s="1"/>
  <c r="FQ21" i="21"/>
  <c r="BD25" i="5"/>
  <c r="BC53" i="5"/>
  <c r="BN118" i="5"/>
  <c r="BA53" i="5"/>
  <c r="BC118" i="5"/>
  <c r="BA118" i="5"/>
  <c r="BJ25" i="5"/>
  <c r="BI25" i="5"/>
  <c r="FO110" i="21"/>
  <c r="FO38" i="21" s="1"/>
  <c r="FQ132" i="21"/>
  <c r="FP90" i="21"/>
  <c r="FP31" i="21" s="1"/>
  <c r="FP132" i="21"/>
  <c r="FP62" i="21"/>
  <c r="FP20" i="21" s="1"/>
  <c r="FN62" i="21"/>
  <c r="FN20" i="21" s="1"/>
  <c r="BG25" i="5"/>
  <c r="BF25" i="5"/>
  <c r="BL25" i="5"/>
  <c r="BH17" i="5"/>
  <c r="BH53" i="5"/>
  <c r="BN53" i="5"/>
  <c r="BK53" i="5"/>
  <c r="FQ70" i="21"/>
  <c r="FQ23" i="21" s="1"/>
  <c r="FP70" i="21"/>
  <c r="FP23" i="21" s="1"/>
  <c r="FN90" i="21"/>
  <c r="FN31" i="21" s="1"/>
  <c r="BB27" i="5"/>
  <c r="BC18" i="5"/>
  <c r="BE17" i="5"/>
  <c r="BB82" i="5"/>
  <c r="BB118" i="5" s="1"/>
  <c r="BA18" i="5"/>
  <c r="BH80" i="5"/>
  <c r="BE118" i="5"/>
  <c r="BE80" i="5"/>
  <c r="BB18" i="5"/>
  <c r="BK25" i="5"/>
  <c r="BO25" i="5"/>
  <c r="BN80" i="5"/>
  <c r="BN18" i="5"/>
  <c r="BB143" i="5"/>
  <c r="BA143" i="5"/>
  <c r="BA17" i="5"/>
  <c r="BN143" i="5"/>
  <c r="BC17" i="5"/>
  <c r="FQ121" i="21"/>
  <c r="FQ43" i="21" s="1"/>
  <c r="FP110" i="21"/>
  <c r="FP38" i="21" s="1"/>
  <c r="FQ110" i="21"/>
  <c r="FQ38" i="21" s="1"/>
  <c r="FP111" i="21"/>
  <c r="FP39" i="21" s="1"/>
  <c r="FO47" i="21" l="1"/>
  <c r="FN47" i="21"/>
  <c r="FP47" i="21"/>
  <c r="FQ47" i="21"/>
  <c r="BA25" i="5"/>
  <c r="BB53" i="5"/>
  <c r="BN17" i="5"/>
  <c r="BN25" i="5" s="1"/>
  <c r="BB17" i="5"/>
  <c r="BC25" i="5"/>
  <c r="BH25" i="5"/>
  <c r="BE25" i="5"/>
  <c r="BB25" i="5" l="1"/>
  <c r="CV943" i="21"/>
  <c r="CU943" i="21"/>
  <c r="CT943" i="21"/>
  <c r="CS943" i="21"/>
  <c r="CR943" i="21"/>
  <c r="CQ943" i="21"/>
  <c r="CP943" i="21"/>
  <c r="CO943" i="21"/>
  <c r="CN943" i="21"/>
  <c r="CM943" i="21"/>
  <c r="CL943" i="21"/>
  <c r="CK943" i="21"/>
  <c r="CJ943" i="21"/>
  <c r="CI943" i="21"/>
  <c r="CH943" i="21"/>
  <c r="CV939" i="21"/>
  <c r="CU939" i="21"/>
  <c r="CT939" i="21"/>
  <c r="CS939" i="21"/>
  <c r="CR939" i="21"/>
  <c r="CQ939" i="21"/>
  <c r="CP939" i="21"/>
  <c r="CO939" i="21"/>
  <c r="CN939" i="21"/>
  <c r="CM939" i="21"/>
  <c r="CL939" i="21"/>
  <c r="CK939" i="21"/>
  <c r="CJ939" i="21"/>
  <c r="CI939" i="21"/>
  <c r="CH939" i="21"/>
  <c r="CV934" i="21"/>
  <c r="CU934" i="21"/>
  <c r="CS934" i="21"/>
  <c r="CR934" i="21"/>
  <c r="CP934" i="21"/>
  <c r="CO934" i="21"/>
  <c r="CM934" i="21"/>
  <c r="CL934" i="21"/>
  <c r="CJ934" i="21"/>
  <c r="CI934" i="21"/>
  <c r="CV930" i="21"/>
  <c r="CU930" i="21"/>
  <c r="CT930" i="21"/>
  <c r="CS930" i="21"/>
  <c r="CR930" i="21"/>
  <c r="CQ930" i="21"/>
  <c r="CP930" i="21"/>
  <c r="CO930" i="21"/>
  <c r="CN930" i="21"/>
  <c r="CM930" i="21"/>
  <c r="CL930" i="21"/>
  <c r="CK930" i="21"/>
  <c r="CJ930" i="21"/>
  <c r="CI930" i="21"/>
  <c r="CH930" i="21"/>
  <c r="CV926" i="21"/>
  <c r="CU926" i="21"/>
  <c r="CT926" i="21"/>
  <c r="CS926" i="21"/>
  <c r="CR926" i="21"/>
  <c r="CQ926" i="21"/>
  <c r="CP926" i="21"/>
  <c r="CO926" i="21"/>
  <c r="CN926" i="21"/>
  <c r="CM926" i="21"/>
  <c r="CL926" i="21"/>
  <c r="CK926" i="21"/>
  <c r="CJ926" i="21"/>
  <c r="CI926" i="21"/>
  <c r="CH926" i="21"/>
  <c r="CV920" i="21"/>
  <c r="CU920" i="21"/>
  <c r="CT920" i="21"/>
  <c r="CS920" i="21"/>
  <c r="CR920" i="21"/>
  <c r="CQ920" i="21"/>
  <c r="CP920" i="21"/>
  <c r="CO920" i="21"/>
  <c r="CN920" i="21"/>
  <c r="CM920" i="21"/>
  <c r="CL920" i="21"/>
  <c r="CK920" i="21"/>
  <c r="CJ920" i="21"/>
  <c r="CI920" i="21"/>
  <c r="CH920" i="21"/>
  <c r="CV915" i="21"/>
  <c r="CU915" i="21"/>
  <c r="CT915" i="21"/>
  <c r="CS915" i="21"/>
  <c r="CR915" i="21"/>
  <c r="CQ915" i="21"/>
  <c r="CP915" i="21"/>
  <c r="CO915" i="21"/>
  <c r="CN915" i="21"/>
  <c r="CM915" i="21"/>
  <c r="CL915" i="21"/>
  <c r="CK915" i="21"/>
  <c r="CJ915" i="21"/>
  <c r="CI915" i="21"/>
  <c r="CH915" i="21"/>
  <c r="CV910" i="21"/>
  <c r="CU910" i="21"/>
  <c r="CS910" i="21"/>
  <c r="CR910" i="21"/>
  <c r="CP910" i="21"/>
  <c r="CO910" i="21"/>
  <c r="CM910" i="21"/>
  <c r="CL910" i="21"/>
  <c r="CJ910" i="21"/>
  <c r="CI910" i="21"/>
  <c r="CV905" i="21"/>
  <c r="CU905" i="21"/>
  <c r="CT905" i="21"/>
  <c r="CS905" i="21"/>
  <c r="CR905" i="21"/>
  <c r="CQ905" i="21"/>
  <c r="CP905" i="21"/>
  <c r="CO905" i="21"/>
  <c r="CN905" i="21"/>
  <c r="CM905" i="21"/>
  <c r="CL905" i="21"/>
  <c r="CK905" i="21"/>
  <c r="CJ905" i="21"/>
  <c r="CI905" i="21"/>
  <c r="CH905" i="21"/>
  <c r="CV900" i="21"/>
  <c r="CU900" i="21"/>
  <c r="CT900" i="21"/>
  <c r="CS900" i="21"/>
  <c r="CR900" i="21"/>
  <c r="CQ900" i="21"/>
  <c r="CP900" i="21"/>
  <c r="CO900" i="21"/>
  <c r="CN900" i="21"/>
  <c r="CM900" i="21"/>
  <c r="CL900" i="21"/>
  <c r="CK900" i="21"/>
  <c r="CJ900" i="21"/>
  <c r="CI900" i="21"/>
  <c r="CH900" i="21"/>
  <c r="CV895" i="21"/>
  <c r="CU895" i="21"/>
  <c r="CT895" i="21"/>
  <c r="CS895" i="21"/>
  <c r="CR895" i="21"/>
  <c r="CQ895" i="21"/>
  <c r="CP895" i="21"/>
  <c r="CO895" i="21"/>
  <c r="CN895" i="21"/>
  <c r="CM895" i="21"/>
  <c r="CL895" i="21"/>
  <c r="CK895" i="21"/>
  <c r="CJ895" i="21"/>
  <c r="CI895" i="21"/>
  <c r="CH895" i="21"/>
  <c r="CV889" i="21"/>
  <c r="CU889" i="21"/>
  <c r="CT889" i="21"/>
  <c r="CS889" i="21"/>
  <c r="CR889" i="21"/>
  <c r="CQ889" i="21"/>
  <c r="CP889" i="21"/>
  <c r="CO889" i="21"/>
  <c r="CN889" i="21"/>
  <c r="CM889" i="21"/>
  <c r="CL889" i="21"/>
  <c r="CK889" i="21"/>
  <c r="CJ889" i="21"/>
  <c r="CI889" i="21"/>
  <c r="CH889" i="21"/>
  <c r="CV884" i="21"/>
  <c r="CU884" i="21"/>
  <c r="CT884" i="21"/>
  <c r="CS884" i="21"/>
  <c r="CR884" i="21"/>
  <c r="CQ884" i="21"/>
  <c r="CP884" i="21"/>
  <c r="CO884" i="21"/>
  <c r="CN884" i="21"/>
  <c r="CM884" i="21"/>
  <c r="CL884" i="21"/>
  <c r="CK884" i="21"/>
  <c r="CJ884" i="21"/>
  <c r="CI884" i="21"/>
  <c r="CH884" i="21"/>
  <c r="CV879" i="21"/>
  <c r="CU879" i="21"/>
  <c r="CS879" i="21"/>
  <c r="CR879" i="21"/>
  <c r="CP879" i="21"/>
  <c r="CO879" i="21"/>
  <c r="CM879" i="21"/>
  <c r="CL879" i="21"/>
  <c r="CJ879" i="21"/>
  <c r="CI879" i="21"/>
  <c r="CV874" i="21"/>
  <c r="CU874" i="21"/>
  <c r="CT874" i="21"/>
  <c r="CS874" i="21"/>
  <c r="CR874" i="21"/>
  <c r="CQ874" i="21"/>
  <c r="CP874" i="21"/>
  <c r="CO874" i="21"/>
  <c r="CN874" i="21"/>
  <c r="CM874" i="21"/>
  <c r="CL874" i="21"/>
  <c r="CK874" i="21"/>
  <c r="CJ874" i="21"/>
  <c r="CI874" i="21"/>
  <c r="CH874" i="21"/>
  <c r="CV869" i="21"/>
  <c r="CU869" i="21"/>
  <c r="CT869" i="21"/>
  <c r="CS869" i="21"/>
  <c r="CR869" i="21"/>
  <c r="CQ869" i="21"/>
  <c r="CP869" i="21"/>
  <c r="CO869" i="21"/>
  <c r="CN869" i="21"/>
  <c r="CM869" i="21"/>
  <c r="CL869" i="21"/>
  <c r="CK869" i="21"/>
  <c r="CJ869" i="21"/>
  <c r="CH869" i="21"/>
  <c r="CI866" i="21"/>
  <c r="CI869" i="21" s="1"/>
  <c r="CV864" i="21"/>
  <c r="CU864" i="21"/>
  <c r="CT864" i="21"/>
  <c r="CS864" i="21"/>
  <c r="CR864" i="21"/>
  <c r="CQ864" i="21"/>
  <c r="CP864" i="21"/>
  <c r="CO864" i="21"/>
  <c r="CN864" i="21"/>
  <c r="CM864" i="21"/>
  <c r="CL864" i="21"/>
  <c r="CK864" i="21"/>
  <c r="CJ864" i="21"/>
  <c r="CI864" i="21"/>
  <c r="CH864" i="21"/>
  <c r="CV859" i="21"/>
  <c r="CU859" i="21"/>
  <c r="CT859" i="21"/>
  <c r="CS859" i="21"/>
  <c r="CR859" i="21"/>
  <c r="CQ859" i="21"/>
  <c r="CP859" i="21"/>
  <c r="CO859" i="21"/>
  <c r="CN859" i="21"/>
  <c r="CM859" i="21"/>
  <c r="CL859" i="21"/>
  <c r="CK859" i="21"/>
  <c r="CJ859" i="21"/>
  <c r="CI859" i="21"/>
  <c r="CH859" i="21"/>
  <c r="CV854" i="21"/>
  <c r="CU854" i="21"/>
  <c r="CT854" i="21"/>
  <c r="CS854" i="21"/>
  <c r="CR854" i="21"/>
  <c r="CQ854" i="21"/>
  <c r="CP854" i="21"/>
  <c r="CO854" i="21"/>
  <c r="CN854" i="21"/>
  <c r="CM854" i="21"/>
  <c r="CL854" i="21"/>
  <c r="CK854" i="21"/>
  <c r="CJ854" i="21"/>
  <c r="CI854" i="21"/>
  <c r="CH854" i="21"/>
  <c r="CV849" i="21"/>
  <c r="CU849" i="21"/>
  <c r="CT849" i="21"/>
  <c r="CS849" i="21"/>
  <c r="CR849" i="21"/>
  <c r="CQ849" i="21"/>
  <c r="CP849" i="21"/>
  <c r="CO849" i="21"/>
  <c r="CN849" i="21"/>
  <c r="CM849" i="21"/>
  <c r="CL849" i="21"/>
  <c r="CK849" i="21"/>
  <c r="CJ849" i="21"/>
  <c r="CI849" i="21"/>
  <c r="CH849" i="21"/>
  <c r="CV843" i="21"/>
  <c r="CU843" i="21"/>
  <c r="CT843" i="21"/>
  <c r="CS843" i="21"/>
  <c r="CR843" i="21"/>
  <c r="CQ843" i="21"/>
  <c r="CP843" i="21"/>
  <c r="CO843" i="21"/>
  <c r="CN843" i="21"/>
  <c r="CM843" i="21"/>
  <c r="CL843" i="21"/>
  <c r="CK843" i="21"/>
  <c r="CJ843" i="21"/>
  <c r="CI843" i="21"/>
  <c r="CH843" i="21"/>
  <c r="CV831" i="21"/>
  <c r="CU831" i="21"/>
  <c r="CS831" i="21"/>
  <c r="CR831" i="21"/>
  <c r="CP831" i="21"/>
  <c r="CO831" i="21"/>
  <c r="CM831" i="21"/>
  <c r="CL831" i="21"/>
  <c r="CJ831" i="21"/>
  <c r="CI831" i="21"/>
  <c r="CV827" i="21"/>
  <c r="CU827" i="21"/>
  <c r="CT827" i="21"/>
  <c r="CS827" i="21"/>
  <c r="CR827" i="21"/>
  <c r="CQ827" i="21"/>
  <c r="CP827" i="21"/>
  <c r="CO827" i="21"/>
  <c r="CN827" i="21"/>
  <c r="CM827" i="21"/>
  <c r="CL827" i="21"/>
  <c r="CK827" i="21"/>
  <c r="CJ827" i="21"/>
  <c r="CI827" i="21"/>
  <c r="CH827" i="21"/>
  <c r="CV823" i="21"/>
  <c r="CU823" i="21"/>
  <c r="CT823" i="21"/>
  <c r="CS823" i="21"/>
  <c r="CR823" i="21"/>
  <c r="CQ823" i="21"/>
  <c r="CP823" i="21"/>
  <c r="CO823" i="21"/>
  <c r="CN823" i="21"/>
  <c r="CM823" i="21"/>
  <c r="CL823" i="21"/>
  <c r="CK823" i="21"/>
  <c r="CJ823" i="21"/>
  <c r="CI823" i="21"/>
  <c r="CH823" i="21"/>
  <c r="CV819" i="21"/>
  <c r="CU819" i="21"/>
  <c r="CS819" i="21"/>
  <c r="CR819" i="21"/>
  <c r="CP819" i="21"/>
  <c r="CO819" i="21"/>
  <c r="CM819" i="21"/>
  <c r="CL819" i="21"/>
  <c r="CJ819" i="21"/>
  <c r="CI819" i="21"/>
  <c r="CV815" i="21"/>
  <c r="CU815" i="21"/>
  <c r="CT815" i="21"/>
  <c r="CS815" i="21"/>
  <c r="CR815" i="21"/>
  <c r="CQ815" i="21"/>
  <c r="CP815" i="21"/>
  <c r="CO815" i="21"/>
  <c r="CN815" i="21"/>
  <c r="CM815" i="21"/>
  <c r="CL815" i="21"/>
  <c r="CK815" i="21"/>
  <c r="CJ815" i="21"/>
  <c r="CI815" i="21"/>
  <c r="CH815" i="21"/>
  <c r="CV810" i="21"/>
  <c r="CU810" i="21"/>
  <c r="CT810" i="21"/>
  <c r="CS810" i="21"/>
  <c r="CR810" i="21"/>
  <c r="CQ810" i="21"/>
  <c r="CP810" i="21"/>
  <c r="CO810" i="21"/>
  <c r="CN810" i="21"/>
  <c r="CM810" i="21"/>
  <c r="CL810" i="21"/>
  <c r="CK810" i="21"/>
  <c r="CJ810" i="21"/>
  <c r="CI810" i="21"/>
  <c r="CH810" i="21"/>
  <c r="CV801" i="21"/>
  <c r="CU801" i="21"/>
  <c r="CT801" i="21"/>
  <c r="CS801" i="21"/>
  <c r="CR801" i="21"/>
  <c r="CQ801" i="21"/>
  <c r="CP801" i="21"/>
  <c r="CO801" i="21"/>
  <c r="CN801" i="21"/>
  <c r="CM801" i="21"/>
  <c r="CL801" i="21"/>
  <c r="CK801" i="21"/>
  <c r="CJ801" i="21"/>
  <c r="CI801" i="21"/>
  <c r="CH801" i="21"/>
  <c r="CV796" i="21"/>
  <c r="CU796" i="21"/>
  <c r="CT796" i="21"/>
  <c r="CS796" i="21"/>
  <c r="CR796" i="21"/>
  <c r="CQ796" i="21"/>
  <c r="CP796" i="21"/>
  <c r="CO796" i="21"/>
  <c r="CN796" i="21"/>
  <c r="CM796" i="21"/>
  <c r="CL796" i="21"/>
  <c r="CK796" i="21"/>
  <c r="CJ796" i="21"/>
  <c r="CI796" i="21"/>
  <c r="CH796" i="21"/>
  <c r="CV791" i="21"/>
  <c r="CU791" i="21"/>
  <c r="CS791" i="21"/>
  <c r="CR791" i="21"/>
  <c r="CP791" i="21"/>
  <c r="CO791" i="21"/>
  <c r="CM791" i="21"/>
  <c r="CL791" i="21"/>
  <c r="CJ791" i="21"/>
  <c r="CI791" i="21"/>
  <c r="CV786" i="21"/>
  <c r="CU786" i="21"/>
  <c r="CT786" i="21"/>
  <c r="CS786" i="21"/>
  <c r="CR786" i="21"/>
  <c r="CQ786" i="21"/>
  <c r="CP786" i="21"/>
  <c r="CO786" i="21"/>
  <c r="CN786" i="21"/>
  <c r="CM786" i="21"/>
  <c r="CL786" i="21"/>
  <c r="CK786" i="21"/>
  <c r="CJ786" i="21"/>
  <c r="CI786" i="21"/>
  <c r="CH786" i="21"/>
  <c r="CV781" i="21"/>
  <c r="CU781" i="21"/>
  <c r="CT781" i="21"/>
  <c r="CS781" i="21"/>
  <c r="CR781" i="21"/>
  <c r="CQ781" i="21"/>
  <c r="CP781" i="21"/>
  <c r="CO781" i="21"/>
  <c r="CN781" i="21"/>
  <c r="CM781" i="21"/>
  <c r="CL781" i="21"/>
  <c r="CK781" i="21"/>
  <c r="CJ781" i="21"/>
  <c r="CI781" i="21"/>
  <c r="CH781" i="21"/>
  <c r="CV776" i="21"/>
  <c r="CU776" i="21"/>
  <c r="CT776" i="21"/>
  <c r="CS776" i="21"/>
  <c r="CR776" i="21"/>
  <c r="CQ776" i="21"/>
  <c r="CP776" i="21"/>
  <c r="CO776" i="21"/>
  <c r="CN776" i="21"/>
  <c r="CM776" i="21"/>
  <c r="CL776" i="21"/>
  <c r="CK776" i="21"/>
  <c r="CJ776" i="21"/>
  <c r="CI776" i="21"/>
  <c r="CH776" i="21"/>
  <c r="CV771" i="21"/>
  <c r="CU771" i="21"/>
  <c r="CT771" i="21"/>
  <c r="CS771" i="21"/>
  <c r="CR771" i="21"/>
  <c r="CQ771" i="21"/>
  <c r="CP771" i="21"/>
  <c r="CO771" i="21"/>
  <c r="CN771" i="21"/>
  <c r="CM771" i="21"/>
  <c r="CL771" i="21"/>
  <c r="CK771" i="21"/>
  <c r="CJ771" i="21"/>
  <c r="CI771" i="21"/>
  <c r="CH771" i="21"/>
  <c r="CV764" i="21"/>
  <c r="CU764" i="21"/>
  <c r="CT764" i="21"/>
  <c r="CS764" i="21"/>
  <c r="CR764" i="21"/>
  <c r="CQ764" i="21"/>
  <c r="CP764" i="21"/>
  <c r="CO764" i="21"/>
  <c r="CN764" i="21"/>
  <c r="CM764" i="21"/>
  <c r="CL764" i="21"/>
  <c r="CK764" i="21"/>
  <c r="CJ764" i="21"/>
  <c r="CI764" i="21"/>
  <c r="CH764" i="21"/>
  <c r="CV759" i="21"/>
  <c r="CU759" i="21"/>
  <c r="CS759" i="21"/>
  <c r="CR759" i="21"/>
  <c r="CP759" i="21"/>
  <c r="CO759" i="21"/>
  <c r="CM759" i="21"/>
  <c r="CL759" i="21"/>
  <c r="CJ759" i="21"/>
  <c r="CI759" i="21"/>
  <c r="CV754" i="21"/>
  <c r="CU754" i="21"/>
  <c r="CT754" i="21"/>
  <c r="CS754" i="21"/>
  <c r="CR754" i="21"/>
  <c r="CQ754" i="21"/>
  <c r="CP754" i="21"/>
  <c r="CO754" i="21"/>
  <c r="CN754" i="21"/>
  <c r="CM754" i="21"/>
  <c r="CL754" i="21"/>
  <c r="CK754" i="21"/>
  <c r="CJ754" i="21"/>
  <c r="CI754" i="21"/>
  <c r="CH754" i="21"/>
  <c r="CV749" i="21"/>
  <c r="CU749" i="21"/>
  <c r="CT749" i="21"/>
  <c r="CS749" i="21"/>
  <c r="CR749" i="21"/>
  <c r="CQ749" i="21"/>
  <c r="CP749" i="21"/>
  <c r="CO749" i="21"/>
  <c r="CN749" i="21"/>
  <c r="CM749" i="21"/>
  <c r="CL749" i="21"/>
  <c r="CK749" i="21"/>
  <c r="CJ749" i="21"/>
  <c r="CI749" i="21"/>
  <c r="CH749" i="21"/>
  <c r="CV741" i="21"/>
  <c r="CU741" i="21"/>
  <c r="CT741" i="21"/>
  <c r="CS741" i="21"/>
  <c r="CR741" i="21"/>
  <c r="CQ741" i="21"/>
  <c r="CP741" i="21"/>
  <c r="CO741" i="21"/>
  <c r="CN741" i="21"/>
  <c r="CM741" i="21"/>
  <c r="CL741" i="21"/>
  <c r="CK741" i="21"/>
  <c r="CJ741" i="21"/>
  <c r="CI741" i="21"/>
  <c r="CH741" i="21"/>
  <c r="CV730" i="21"/>
  <c r="CU730" i="21"/>
  <c r="CT730" i="21"/>
  <c r="CS730" i="21"/>
  <c r="CR730" i="21"/>
  <c r="CQ730" i="21"/>
  <c r="CP730" i="21"/>
  <c r="CO730" i="21"/>
  <c r="CN730" i="21"/>
  <c r="CM730" i="21"/>
  <c r="CL730" i="21"/>
  <c r="CK730" i="21"/>
  <c r="CJ730" i="21"/>
  <c r="CI730" i="21"/>
  <c r="CH730" i="21"/>
  <c r="CV725" i="21"/>
  <c r="CU725" i="21"/>
  <c r="CT725" i="21"/>
  <c r="CS725" i="21"/>
  <c r="CR725" i="21"/>
  <c r="CQ725" i="21"/>
  <c r="CP725" i="21"/>
  <c r="CO725" i="21"/>
  <c r="CN725" i="21"/>
  <c r="CM725" i="21"/>
  <c r="CL725" i="21"/>
  <c r="CK725" i="21"/>
  <c r="CJ725" i="21"/>
  <c r="CI725" i="21"/>
  <c r="CH725" i="21"/>
  <c r="CV717" i="21"/>
  <c r="CU717" i="21"/>
  <c r="CT717" i="21"/>
  <c r="CS717" i="21"/>
  <c r="CR717" i="21"/>
  <c r="CQ717" i="21"/>
  <c r="CP717" i="21"/>
  <c r="CO717" i="21"/>
  <c r="CN717" i="21"/>
  <c r="CM717" i="21"/>
  <c r="CL717" i="21"/>
  <c r="CK717" i="21"/>
  <c r="CJ717" i="21"/>
  <c r="CI717" i="21"/>
  <c r="CH717" i="21"/>
  <c r="CV712" i="21"/>
  <c r="CU712" i="21"/>
  <c r="CT712" i="21"/>
  <c r="CS712" i="21"/>
  <c r="CR712" i="21"/>
  <c r="CQ712" i="21"/>
  <c r="CP712" i="21"/>
  <c r="CO712" i="21"/>
  <c r="CN712" i="21"/>
  <c r="CM712" i="21"/>
  <c r="CL712" i="21"/>
  <c r="CK712" i="21"/>
  <c r="CJ712" i="21"/>
  <c r="CI712" i="21"/>
  <c r="CH712" i="21"/>
  <c r="CV696" i="21"/>
  <c r="CU696" i="21"/>
  <c r="CS696" i="21"/>
  <c r="CR696" i="21"/>
  <c r="CP696" i="21"/>
  <c r="CO696" i="21"/>
  <c r="CM696" i="21"/>
  <c r="CL696" i="21"/>
  <c r="CJ696" i="21"/>
  <c r="CI696" i="21"/>
  <c r="CV692" i="21"/>
  <c r="CU692" i="21"/>
  <c r="CT692" i="21"/>
  <c r="CS692" i="21"/>
  <c r="CR692" i="21"/>
  <c r="CQ692" i="21"/>
  <c r="CP692" i="21"/>
  <c r="CO692" i="21"/>
  <c r="CN692" i="21"/>
  <c r="CM692" i="21"/>
  <c r="CL692" i="21"/>
  <c r="CK692" i="21"/>
  <c r="CJ692" i="21"/>
  <c r="CI692" i="21"/>
  <c r="CH692" i="21"/>
  <c r="CV688" i="21"/>
  <c r="CU688" i="21"/>
  <c r="CT688" i="21"/>
  <c r="CS688" i="21"/>
  <c r="CR688" i="21"/>
  <c r="CQ688" i="21"/>
  <c r="CP688" i="21"/>
  <c r="CO688" i="21"/>
  <c r="CN688" i="21"/>
  <c r="CM688" i="21"/>
  <c r="CL688" i="21"/>
  <c r="CK688" i="21"/>
  <c r="CJ688" i="21"/>
  <c r="CI688" i="21"/>
  <c r="CH688" i="21"/>
  <c r="CV682" i="21"/>
  <c r="CU682" i="21"/>
  <c r="CS682" i="21"/>
  <c r="CR682" i="21"/>
  <c r="CP682" i="21"/>
  <c r="CO682" i="21"/>
  <c r="CM682" i="21"/>
  <c r="CL682" i="21"/>
  <c r="CJ682" i="21"/>
  <c r="CI682" i="21"/>
  <c r="CV678" i="21"/>
  <c r="CU678" i="21"/>
  <c r="CT678" i="21"/>
  <c r="CS678" i="21"/>
  <c r="CR678" i="21"/>
  <c r="CQ678" i="21"/>
  <c r="CP678" i="21"/>
  <c r="CO678" i="21"/>
  <c r="CN678" i="21"/>
  <c r="CM678" i="21"/>
  <c r="CL678" i="21"/>
  <c r="CK678" i="21"/>
  <c r="CJ678" i="21"/>
  <c r="CI678" i="21"/>
  <c r="CH678" i="21"/>
  <c r="CV674" i="21"/>
  <c r="CU674" i="21"/>
  <c r="CT674" i="21"/>
  <c r="CS674" i="21"/>
  <c r="CR674" i="21"/>
  <c r="CQ674" i="21"/>
  <c r="CP674" i="21"/>
  <c r="CO674" i="21"/>
  <c r="CN674" i="21"/>
  <c r="CM674" i="21"/>
  <c r="CL674" i="21"/>
  <c r="CK674" i="21"/>
  <c r="CJ674" i="21"/>
  <c r="CI674" i="21"/>
  <c r="CH674" i="21"/>
  <c r="CV666" i="21"/>
  <c r="CU666" i="21"/>
  <c r="CT666" i="21"/>
  <c r="CS666" i="21"/>
  <c r="CR666" i="21"/>
  <c r="CQ666" i="21"/>
  <c r="CP666" i="21"/>
  <c r="CO666" i="21"/>
  <c r="CN666" i="21"/>
  <c r="CM666" i="21"/>
  <c r="CL666" i="21"/>
  <c r="CK666" i="21"/>
  <c r="CJ666" i="21"/>
  <c r="CI666" i="21"/>
  <c r="CH666" i="21"/>
  <c r="CV661" i="21"/>
  <c r="CU661" i="21"/>
  <c r="CT661" i="21"/>
  <c r="CS661" i="21"/>
  <c r="CR661" i="21"/>
  <c r="CQ661" i="21"/>
  <c r="CP661" i="21"/>
  <c r="CO661" i="21"/>
  <c r="CN661" i="21"/>
  <c r="CM661" i="21"/>
  <c r="CL661" i="21"/>
  <c r="CK661" i="21"/>
  <c r="CJ661" i="21"/>
  <c r="CI661" i="21"/>
  <c r="CH661" i="21"/>
  <c r="CV656" i="21"/>
  <c r="CU656" i="21"/>
  <c r="CS656" i="21"/>
  <c r="CR656" i="21"/>
  <c r="CP656" i="21"/>
  <c r="CO656" i="21"/>
  <c r="CM656" i="21"/>
  <c r="CL656" i="21"/>
  <c r="CJ656" i="21"/>
  <c r="CI656" i="21"/>
  <c r="CV651" i="21"/>
  <c r="CU651" i="21"/>
  <c r="CT651" i="21"/>
  <c r="CS651" i="21"/>
  <c r="CR651" i="21"/>
  <c r="CQ651" i="21"/>
  <c r="CP651" i="21"/>
  <c r="CO651" i="21"/>
  <c r="CN651" i="21"/>
  <c r="CM651" i="21"/>
  <c r="CL651" i="21"/>
  <c r="CK651" i="21"/>
  <c r="CJ651" i="21"/>
  <c r="CI651" i="21"/>
  <c r="CH651" i="21"/>
  <c r="CV646" i="21"/>
  <c r="CU646" i="21"/>
  <c r="CT646" i="21"/>
  <c r="CS646" i="21"/>
  <c r="CR646" i="21"/>
  <c r="CQ646" i="21"/>
  <c r="CP646" i="21"/>
  <c r="CO646" i="21"/>
  <c r="CN646" i="21"/>
  <c r="CM646" i="21"/>
  <c r="CL646" i="21"/>
  <c r="CK646" i="21"/>
  <c r="CJ646" i="21"/>
  <c r="CI646" i="21"/>
  <c r="CH646" i="21"/>
  <c r="CV641" i="21"/>
  <c r="CU641" i="21"/>
  <c r="CT641" i="21"/>
  <c r="CS641" i="21"/>
  <c r="CR641" i="21"/>
  <c r="CQ641" i="21"/>
  <c r="CP641" i="21"/>
  <c r="CO641" i="21"/>
  <c r="CN641" i="21"/>
  <c r="CM641" i="21"/>
  <c r="CL641" i="21"/>
  <c r="CK641" i="21"/>
  <c r="CJ641" i="21"/>
  <c r="CI641" i="21"/>
  <c r="CH641" i="21"/>
  <c r="CV635" i="21"/>
  <c r="CU635" i="21"/>
  <c r="CT635" i="21"/>
  <c r="CS635" i="21"/>
  <c r="CR635" i="21"/>
  <c r="CQ635" i="21"/>
  <c r="CP635" i="21"/>
  <c r="CO635" i="21"/>
  <c r="CN635" i="21"/>
  <c r="CM635" i="21"/>
  <c r="CL635" i="21"/>
  <c r="CK635" i="21"/>
  <c r="CJ635" i="21"/>
  <c r="CI635" i="21"/>
  <c r="CH635" i="21"/>
  <c r="CV630" i="21"/>
  <c r="CU630" i="21"/>
  <c r="CT630" i="21"/>
  <c r="CS630" i="21"/>
  <c r="CR630" i="21"/>
  <c r="CQ630" i="21"/>
  <c r="CP630" i="21"/>
  <c r="CO630" i="21"/>
  <c r="CN630" i="21"/>
  <c r="CM630" i="21"/>
  <c r="CL630" i="21"/>
  <c r="CK630" i="21"/>
  <c r="CJ630" i="21"/>
  <c r="CI630" i="21"/>
  <c r="CH630" i="21"/>
  <c r="CV625" i="21"/>
  <c r="CU625" i="21"/>
  <c r="CS625" i="21"/>
  <c r="CR625" i="21"/>
  <c r="CP625" i="21"/>
  <c r="CO625" i="21"/>
  <c r="CM625" i="21"/>
  <c r="CL625" i="21"/>
  <c r="CJ625" i="21"/>
  <c r="CI625" i="21"/>
  <c r="CV620" i="21"/>
  <c r="CU620" i="21"/>
  <c r="CT620" i="21"/>
  <c r="CS620" i="21"/>
  <c r="CR620" i="21"/>
  <c r="CQ620" i="21"/>
  <c r="CP620" i="21"/>
  <c r="CO620" i="21"/>
  <c r="CN620" i="21"/>
  <c r="CM620" i="21"/>
  <c r="CL620" i="21"/>
  <c r="CK620" i="21"/>
  <c r="CJ620" i="21"/>
  <c r="CH620" i="21"/>
  <c r="CI618" i="21"/>
  <c r="CI617" i="21"/>
  <c r="CV615" i="21"/>
  <c r="CU615" i="21"/>
  <c r="CT615" i="21"/>
  <c r="CS615" i="21"/>
  <c r="CR615" i="21"/>
  <c r="CQ615" i="21"/>
  <c r="CP615" i="21"/>
  <c r="CO615" i="21"/>
  <c r="CN615" i="21"/>
  <c r="CM615" i="21"/>
  <c r="CL615" i="21"/>
  <c r="CK615" i="21"/>
  <c r="CJ615" i="21"/>
  <c r="CI615" i="21"/>
  <c r="CH615" i="21"/>
  <c r="CV610" i="21"/>
  <c r="CU610" i="21"/>
  <c r="CT610" i="21"/>
  <c r="CS610" i="21"/>
  <c r="CR610" i="21"/>
  <c r="CQ610" i="21"/>
  <c r="CP610" i="21"/>
  <c r="CO610" i="21"/>
  <c r="CN610" i="21"/>
  <c r="CM610" i="21"/>
  <c r="CL610" i="21"/>
  <c r="CK610" i="21"/>
  <c r="CJ610" i="21"/>
  <c r="CI610" i="21"/>
  <c r="CH610" i="21"/>
  <c r="CV602" i="21"/>
  <c r="CU602" i="21"/>
  <c r="CT602" i="21"/>
  <c r="CS602" i="21"/>
  <c r="CR602" i="21"/>
  <c r="CQ602" i="21"/>
  <c r="CP602" i="21"/>
  <c r="CO602" i="21"/>
  <c r="CN602" i="21"/>
  <c r="CM602" i="21"/>
  <c r="CL602" i="21"/>
  <c r="CK602" i="21"/>
  <c r="CJ602" i="21"/>
  <c r="CI602" i="21"/>
  <c r="CH602" i="21"/>
  <c r="CV599" i="21"/>
  <c r="CU599" i="21"/>
  <c r="CT599" i="21"/>
  <c r="CS599" i="21"/>
  <c r="CR599" i="21"/>
  <c r="CQ599" i="21"/>
  <c r="CP599" i="21"/>
  <c r="CO599" i="21"/>
  <c r="CN599" i="21"/>
  <c r="CM599" i="21"/>
  <c r="CL599" i="21"/>
  <c r="CK599" i="21"/>
  <c r="CJ599" i="21"/>
  <c r="CI599" i="21"/>
  <c r="CH599" i="21"/>
  <c r="CV593" i="21"/>
  <c r="CU593" i="21"/>
  <c r="CT593" i="21"/>
  <c r="CS593" i="21"/>
  <c r="CR593" i="21"/>
  <c r="CQ593" i="21"/>
  <c r="CP593" i="21"/>
  <c r="CO593" i="21"/>
  <c r="CN593" i="21"/>
  <c r="CM593" i="21"/>
  <c r="CL593" i="21"/>
  <c r="CK593" i="21"/>
  <c r="CJ593" i="21"/>
  <c r="CI593" i="21"/>
  <c r="CH593" i="21"/>
  <c r="CV589" i="21"/>
  <c r="CU589" i="21"/>
  <c r="CT589" i="21"/>
  <c r="CS589" i="21"/>
  <c r="CR589" i="21"/>
  <c r="CQ589" i="21"/>
  <c r="CP589" i="21"/>
  <c r="CO589" i="21"/>
  <c r="CN589" i="21"/>
  <c r="CM589" i="21"/>
  <c r="CL589" i="21"/>
  <c r="CK589" i="21"/>
  <c r="CJ589" i="21"/>
  <c r="CI589" i="21"/>
  <c r="CH589" i="21"/>
  <c r="CV412" i="21"/>
  <c r="CU412" i="21"/>
  <c r="CT412" i="21"/>
  <c r="CS412" i="21"/>
  <c r="CR412" i="21"/>
  <c r="CQ412" i="21"/>
  <c r="CP412" i="21"/>
  <c r="CO412" i="21"/>
  <c r="CN412" i="21"/>
  <c r="CM412" i="21"/>
  <c r="CL412" i="21"/>
  <c r="CK412" i="21"/>
  <c r="CJ411" i="21"/>
  <c r="CJ412" i="21" s="1"/>
  <c r="CI411" i="21"/>
  <c r="CI412" i="21" s="1"/>
  <c r="CH411" i="21"/>
  <c r="CH412" i="21" s="1"/>
  <c r="CV409" i="21"/>
  <c r="CT409" i="21"/>
  <c r="CS409" i="21"/>
  <c r="CQ409" i="21"/>
  <c r="CP409" i="21"/>
  <c r="CN409" i="21"/>
  <c r="CM409" i="21"/>
  <c r="CK409" i="21"/>
  <c r="CU408" i="21"/>
  <c r="CU409" i="21" s="1"/>
  <c r="CR408" i="21"/>
  <c r="CR409" i="21" s="1"/>
  <c r="CO408" i="21"/>
  <c r="CL408" i="21"/>
  <c r="CL409" i="21" s="1"/>
  <c r="CJ408" i="21"/>
  <c r="CJ409" i="21" s="1"/>
  <c r="CH408" i="21"/>
  <c r="CH409" i="21" s="1"/>
  <c r="CV406" i="21"/>
  <c r="CT406" i="21"/>
  <c r="CS406" i="21"/>
  <c r="CQ406" i="21"/>
  <c r="CP406" i="21"/>
  <c r="CN406" i="21"/>
  <c r="CM406" i="21"/>
  <c r="CK406" i="21"/>
  <c r="CU405" i="21"/>
  <c r="CU406" i="21" s="1"/>
  <c r="CR405" i="21"/>
  <c r="CR406" i="21" s="1"/>
  <c r="CO405" i="21"/>
  <c r="CO406" i="21" s="1"/>
  <c r="CL405" i="21"/>
  <c r="CL406" i="21" s="1"/>
  <c r="CJ405" i="21"/>
  <c r="CJ406" i="21" s="1"/>
  <c r="CH405" i="21"/>
  <c r="CH406" i="21" s="1"/>
  <c r="CV402" i="21"/>
  <c r="CU402" i="21"/>
  <c r="CT402" i="21"/>
  <c r="CS402" i="21"/>
  <c r="CR402" i="21"/>
  <c r="CQ402" i="21"/>
  <c r="CP402" i="21"/>
  <c r="CO402" i="21"/>
  <c r="CN402" i="21"/>
  <c r="CM402" i="21"/>
  <c r="CL402" i="21"/>
  <c r="CK402" i="21"/>
  <c r="CJ401" i="21"/>
  <c r="CJ402" i="21" s="1"/>
  <c r="CI401" i="21"/>
  <c r="CI402" i="21" s="1"/>
  <c r="CH401" i="21"/>
  <c r="CH402" i="21" s="1"/>
  <c r="CV399" i="21"/>
  <c r="CT399" i="21"/>
  <c r="CS399" i="21"/>
  <c r="CQ399" i="21"/>
  <c r="CP399" i="21"/>
  <c r="CN399" i="21"/>
  <c r="CM399" i="21"/>
  <c r="CK399" i="21"/>
  <c r="CU398" i="21"/>
  <c r="CU399" i="21" s="1"/>
  <c r="CR398" i="21"/>
  <c r="CR399" i="21" s="1"/>
  <c r="CO398" i="21"/>
  <c r="CO399" i="21" s="1"/>
  <c r="CL398" i="21"/>
  <c r="CJ398" i="21"/>
  <c r="CJ399" i="21" s="1"/>
  <c r="CH398" i="21"/>
  <c r="CH399" i="21" s="1"/>
  <c r="CV396" i="21"/>
  <c r="CT396" i="21"/>
  <c r="CS396" i="21"/>
  <c r="CQ396" i="21"/>
  <c r="CP396" i="21"/>
  <c r="CN396" i="21"/>
  <c r="CM396" i="21"/>
  <c r="CK396" i="21"/>
  <c r="CU395" i="21"/>
  <c r="CR395" i="21"/>
  <c r="CO395" i="21"/>
  <c r="CL395" i="21"/>
  <c r="CJ395" i="21"/>
  <c r="CH395" i="21"/>
  <c r="CU394" i="21"/>
  <c r="CR394" i="21"/>
  <c r="CO394" i="21"/>
  <c r="CL394" i="21"/>
  <c r="CJ394" i="21"/>
  <c r="CH394" i="21"/>
  <c r="CU393" i="21"/>
  <c r="CR393" i="21"/>
  <c r="CO393" i="21"/>
  <c r="CL393" i="21"/>
  <c r="CJ393" i="21"/>
  <c r="CH393" i="21"/>
  <c r="CU392" i="21"/>
  <c r="CR392" i="21"/>
  <c r="CO392" i="21"/>
  <c r="CL392" i="21"/>
  <c r="CJ392" i="21"/>
  <c r="CH392" i="21"/>
  <c r="CU391" i="21"/>
  <c r="CR391" i="21"/>
  <c r="CO391" i="21"/>
  <c r="CL391" i="21"/>
  <c r="CJ391" i="21"/>
  <c r="CH391" i="21"/>
  <c r="CU390" i="21"/>
  <c r="CR390" i="21"/>
  <c r="CO390" i="21"/>
  <c r="CL390" i="21"/>
  <c r="CJ390" i="21"/>
  <c r="CH390" i="21"/>
  <c r="CU389" i="21"/>
  <c r="CR389" i="21"/>
  <c r="CO389" i="21"/>
  <c r="CL389" i="21"/>
  <c r="CJ389" i="21"/>
  <c r="CH389" i="21"/>
  <c r="CV385" i="21"/>
  <c r="CU385" i="21"/>
  <c r="CT385" i="21"/>
  <c r="CS385" i="21"/>
  <c r="CR385" i="21"/>
  <c r="CQ385" i="21"/>
  <c r="CP385" i="21"/>
  <c r="CO385" i="21"/>
  <c r="CN385" i="21"/>
  <c r="CM385" i="21"/>
  <c r="CL385" i="21"/>
  <c r="CK385" i="21"/>
  <c r="CJ384" i="21"/>
  <c r="CJ385" i="21" s="1"/>
  <c r="CI384" i="21"/>
  <c r="CI385" i="21" s="1"/>
  <c r="CH384" i="21"/>
  <c r="CH385" i="21" s="1"/>
  <c r="CV382" i="21"/>
  <c r="CU382" i="21"/>
  <c r="CT382" i="21"/>
  <c r="CS382" i="21"/>
  <c r="CR382" i="21"/>
  <c r="CQ382" i="21"/>
  <c r="CP382" i="21"/>
  <c r="CO382" i="21"/>
  <c r="CN382" i="21"/>
  <c r="CM382" i="21"/>
  <c r="CL382" i="21"/>
  <c r="CK382" i="21"/>
  <c r="CJ381" i="21"/>
  <c r="CJ382" i="21" s="1"/>
  <c r="CI381" i="21"/>
  <c r="CI382" i="21" s="1"/>
  <c r="CH381" i="21"/>
  <c r="CH382" i="21" s="1"/>
  <c r="CV379" i="21"/>
  <c r="CU379" i="21"/>
  <c r="CT379" i="21"/>
  <c r="CS379" i="21"/>
  <c r="CR379" i="21"/>
  <c r="CQ379" i="21"/>
  <c r="CP379" i="21"/>
  <c r="CO379" i="21"/>
  <c r="CN379" i="21"/>
  <c r="CM379" i="21"/>
  <c r="CL379" i="21"/>
  <c r="CK379" i="21"/>
  <c r="CJ378" i="21"/>
  <c r="CJ379" i="21" s="1"/>
  <c r="CI378" i="21"/>
  <c r="CI379" i="21" s="1"/>
  <c r="CH378" i="21"/>
  <c r="CH379" i="21" s="1"/>
  <c r="CV376" i="21"/>
  <c r="CT376" i="21"/>
  <c r="CS376" i="21"/>
  <c r="CQ376" i="21"/>
  <c r="CP376" i="21"/>
  <c r="CN376" i="21"/>
  <c r="CM376" i="21"/>
  <c r="CK376" i="21"/>
  <c r="CU373" i="21"/>
  <c r="CR373" i="21"/>
  <c r="CO373" i="21"/>
  <c r="CL373" i="21"/>
  <c r="CJ373" i="21"/>
  <c r="CH373" i="21"/>
  <c r="CU372" i="21"/>
  <c r="CR372" i="21"/>
  <c r="CO372" i="21"/>
  <c r="CL372" i="21"/>
  <c r="CJ372" i="21"/>
  <c r="CH372" i="21"/>
  <c r="CV370" i="21"/>
  <c r="CT370" i="21"/>
  <c r="CS370" i="21"/>
  <c r="CQ370" i="21"/>
  <c r="CP370" i="21"/>
  <c r="CN370" i="21"/>
  <c r="CM370" i="21"/>
  <c r="CK370" i="21"/>
  <c r="CU369" i="21"/>
  <c r="CU370" i="21" s="1"/>
  <c r="CR369" i="21"/>
  <c r="CR370" i="21" s="1"/>
  <c r="CO369" i="21"/>
  <c r="CO370" i="21" s="1"/>
  <c r="CL369" i="21"/>
  <c r="CJ369" i="21"/>
  <c r="CJ370" i="21" s="1"/>
  <c r="CH369" i="21"/>
  <c r="CH370" i="21" s="1"/>
  <c r="CV367" i="21"/>
  <c r="CT367" i="21"/>
  <c r="CS367" i="21"/>
  <c r="CQ367" i="21"/>
  <c r="CP367" i="21"/>
  <c r="CN367" i="21"/>
  <c r="CM367" i="21"/>
  <c r="CK367" i="21"/>
  <c r="CU366" i="21"/>
  <c r="CR366" i="21"/>
  <c r="CO366" i="21"/>
  <c r="CL366" i="21"/>
  <c r="CJ366" i="21"/>
  <c r="CH366" i="21"/>
  <c r="CU365" i="21"/>
  <c r="CR365" i="21"/>
  <c r="CO365" i="21"/>
  <c r="CL365" i="21"/>
  <c r="CJ365" i="21"/>
  <c r="CH365" i="21"/>
  <c r="CU364" i="21"/>
  <c r="CR364" i="21"/>
  <c r="CO364" i="21"/>
  <c r="CL364" i="21"/>
  <c r="CJ364" i="21"/>
  <c r="CH364" i="21"/>
  <c r="CV361" i="21"/>
  <c r="CU361" i="21"/>
  <c r="CT361" i="21"/>
  <c r="CS361" i="21"/>
  <c r="CR361" i="21"/>
  <c r="CQ361" i="21"/>
  <c r="CP361" i="21"/>
  <c r="CO361" i="21"/>
  <c r="CN361" i="21"/>
  <c r="CM361" i="21"/>
  <c r="CL361" i="21"/>
  <c r="CK361" i="21"/>
  <c r="CJ360" i="21"/>
  <c r="CI360" i="21"/>
  <c r="CH360" i="21"/>
  <c r="CJ359" i="21"/>
  <c r="CI359" i="21"/>
  <c r="CH359" i="21"/>
  <c r="CV357" i="21"/>
  <c r="CU357" i="21"/>
  <c r="CT357" i="21"/>
  <c r="CS357" i="21"/>
  <c r="CR357" i="21"/>
  <c r="CQ357" i="21"/>
  <c r="CP357" i="21"/>
  <c r="CO357" i="21"/>
  <c r="CN357" i="21"/>
  <c r="CM357" i="21"/>
  <c r="CL357" i="21"/>
  <c r="CK357" i="21"/>
  <c r="CJ356" i="21"/>
  <c r="CJ357" i="21" s="1"/>
  <c r="CI356" i="21"/>
  <c r="CI357" i="21" s="1"/>
  <c r="CH356" i="21"/>
  <c r="CH357" i="21" s="1"/>
  <c r="CV354" i="21"/>
  <c r="CU354" i="21"/>
  <c r="CT354" i="21"/>
  <c r="CS354" i="21"/>
  <c r="CR354" i="21"/>
  <c r="CQ354" i="21"/>
  <c r="CP354" i="21"/>
  <c r="CO354" i="21"/>
  <c r="CN354" i="21"/>
  <c r="CM354" i="21"/>
  <c r="CL354" i="21"/>
  <c r="CK354" i="21"/>
  <c r="CJ353" i="21"/>
  <c r="CJ354" i="21" s="1"/>
  <c r="CI353" i="21"/>
  <c r="CI354" i="21" s="1"/>
  <c r="CH353" i="21"/>
  <c r="CH354" i="21" s="1"/>
  <c r="CV351" i="21"/>
  <c r="CT351" i="21"/>
  <c r="CQ351" i="21"/>
  <c r="CP351" i="21"/>
  <c r="CN351" i="21"/>
  <c r="CK351" i="21"/>
  <c r="CU350" i="21"/>
  <c r="CS351" i="21"/>
  <c r="CR350" i="21"/>
  <c r="CO350" i="21"/>
  <c r="CL350" i="21"/>
  <c r="CJ350" i="21"/>
  <c r="CH350" i="21"/>
  <c r="CU349" i="21"/>
  <c r="CR349" i="21"/>
  <c r="CO349" i="21"/>
  <c r="CL349" i="21"/>
  <c r="CH349" i="21"/>
  <c r="CU348" i="21"/>
  <c r="CR348" i="21"/>
  <c r="CO348" i="21"/>
  <c r="CL348" i="21"/>
  <c r="CJ348" i="21"/>
  <c r="CH348" i="21"/>
  <c r="CU347" i="21"/>
  <c r="CR347" i="21"/>
  <c r="CO347" i="21"/>
  <c r="CL347" i="21"/>
  <c r="CJ347" i="21"/>
  <c r="CH347" i="21"/>
  <c r="CV345" i="21"/>
  <c r="CT345" i="21"/>
  <c r="CS345" i="21"/>
  <c r="CQ345" i="21"/>
  <c r="CP345" i="21"/>
  <c r="CN345" i="21"/>
  <c r="CM345" i="21"/>
  <c r="CK345" i="21"/>
  <c r="CU344" i="21"/>
  <c r="CR344" i="21"/>
  <c r="CO344" i="21"/>
  <c r="CL344" i="21"/>
  <c r="CJ344" i="21"/>
  <c r="CH344" i="21"/>
  <c r="CU343" i="21"/>
  <c r="CR343" i="21"/>
  <c r="CO343" i="21"/>
  <c r="CL343" i="21"/>
  <c r="CJ343" i="21"/>
  <c r="CH343" i="21"/>
  <c r="CV341" i="21"/>
  <c r="CT341" i="21"/>
  <c r="CQ341" i="21"/>
  <c r="CP341" i="21"/>
  <c r="CN341" i="21"/>
  <c r="CM341" i="21"/>
  <c r="CK341" i="21"/>
  <c r="CU339" i="21"/>
  <c r="CS341" i="21"/>
  <c r="CR339" i="21"/>
  <c r="CR341" i="21" s="1"/>
  <c r="CO339" i="21"/>
  <c r="CL339" i="21"/>
  <c r="CJ339" i="21"/>
  <c r="CH339" i="21"/>
  <c r="CV335" i="21"/>
  <c r="CT335" i="21"/>
  <c r="CS335" i="21"/>
  <c r="CQ335" i="21"/>
  <c r="CP335" i="21"/>
  <c r="CN335" i="21"/>
  <c r="CM335" i="21"/>
  <c r="CK335" i="21"/>
  <c r="CU334" i="21"/>
  <c r="CU335" i="21" s="1"/>
  <c r="CR334" i="21"/>
  <c r="CR335" i="21" s="1"/>
  <c r="CO334" i="21"/>
  <c r="CO335" i="21" s="1"/>
  <c r="CL334" i="21"/>
  <c r="CL335" i="21" s="1"/>
  <c r="CJ334" i="21"/>
  <c r="CJ335" i="21" s="1"/>
  <c r="CH334" i="21"/>
  <c r="CH335" i="21" s="1"/>
  <c r="CV332" i="21"/>
  <c r="CT332" i="21"/>
  <c r="CS332" i="21"/>
  <c r="CQ332" i="21"/>
  <c r="CP332" i="21"/>
  <c r="CN332" i="21"/>
  <c r="CM332" i="21"/>
  <c r="CK332" i="21"/>
  <c r="CU331" i="21"/>
  <c r="CU332" i="21" s="1"/>
  <c r="CR331" i="21"/>
  <c r="CR332" i="21" s="1"/>
  <c r="CO331" i="21"/>
  <c r="CO332" i="21" s="1"/>
  <c r="CL331" i="21"/>
  <c r="CL332" i="21" s="1"/>
  <c r="CJ331" i="21"/>
  <c r="CJ332" i="21" s="1"/>
  <c r="CH331" i="21"/>
  <c r="CH332" i="21" s="1"/>
  <c r="CV328" i="21"/>
  <c r="CT328" i="21"/>
  <c r="CS328" i="21"/>
  <c r="CQ328" i="21"/>
  <c r="CP328" i="21"/>
  <c r="CN328" i="21"/>
  <c r="CM328" i="21"/>
  <c r="CK328" i="21"/>
  <c r="CU327" i="21"/>
  <c r="CR327" i="21"/>
  <c r="CO327" i="21"/>
  <c r="CO17" i="21" s="1"/>
  <c r="CL327" i="21"/>
  <c r="CJ327" i="21"/>
  <c r="CH327" i="21"/>
  <c r="CU326" i="21"/>
  <c r="CR326" i="21"/>
  <c r="CO326" i="21"/>
  <c r="CL326" i="21"/>
  <c r="CJ326" i="21"/>
  <c r="CJ17" i="21" s="1"/>
  <c r="CH326" i="21"/>
  <c r="CU325" i="21"/>
  <c r="CR325" i="21"/>
  <c r="CO325" i="21"/>
  <c r="CL325" i="21"/>
  <c r="CJ325" i="21"/>
  <c r="CH325" i="21"/>
  <c r="CU320" i="21"/>
  <c r="CR320" i="21"/>
  <c r="CO320" i="21"/>
  <c r="CL320" i="21"/>
  <c r="CJ320" i="21"/>
  <c r="CH320" i="21"/>
  <c r="CU319" i="21"/>
  <c r="CR319" i="21"/>
  <c r="CO319" i="21"/>
  <c r="CL319" i="21"/>
  <c r="CJ319" i="21"/>
  <c r="CH319" i="21"/>
  <c r="CV314" i="21"/>
  <c r="CU314" i="21"/>
  <c r="CT314" i="21"/>
  <c r="CS314" i="21"/>
  <c r="CR314" i="21"/>
  <c r="CQ314" i="21"/>
  <c r="CP314" i="21"/>
  <c r="CO314" i="21"/>
  <c r="CN314" i="21"/>
  <c r="CM314" i="21"/>
  <c r="CL314" i="21"/>
  <c r="CK314" i="21"/>
  <c r="CJ313" i="21"/>
  <c r="CJ314" i="21" s="1"/>
  <c r="CI313" i="21"/>
  <c r="CI314" i="21" s="1"/>
  <c r="CH313" i="21"/>
  <c r="CH314" i="21" s="1"/>
  <c r="CV311" i="21"/>
  <c r="CT311" i="21"/>
  <c r="CS311" i="21"/>
  <c r="CQ311" i="21"/>
  <c r="CP311" i="21"/>
  <c r="CN311" i="21"/>
  <c r="CM311" i="21"/>
  <c r="CK311" i="21"/>
  <c r="CU310" i="21"/>
  <c r="CU311" i="21" s="1"/>
  <c r="CR310" i="21"/>
  <c r="CR311" i="21" s="1"/>
  <c r="CO310" i="21"/>
  <c r="CO311" i="21" s="1"/>
  <c r="CL310" i="21"/>
  <c r="CL311" i="21" s="1"/>
  <c r="CJ310" i="21"/>
  <c r="CJ311" i="21" s="1"/>
  <c r="CH310" i="21"/>
  <c r="CH311" i="21" s="1"/>
  <c r="CV308" i="21"/>
  <c r="CT308" i="21"/>
  <c r="CS308" i="21"/>
  <c r="CQ308" i="21"/>
  <c r="CP308" i="21"/>
  <c r="CN308" i="21"/>
  <c r="CM308" i="21"/>
  <c r="CK308" i="21"/>
  <c r="CU307" i="21"/>
  <c r="CU308" i="21" s="1"/>
  <c r="CR307" i="21"/>
  <c r="CR308" i="21" s="1"/>
  <c r="CO307" i="21"/>
  <c r="CO308" i="21" s="1"/>
  <c r="CL307" i="21"/>
  <c r="CJ307" i="21"/>
  <c r="CJ308" i="21" s="1"/>
  <c r="CH307" i="21"/>
  <c r="CH308" i="21" s="1"/>
  <c r="CV304" i="21"/>
  <c r="CU304" i="21"/>
  <c r="CT304" i="21"/>
  <c r="CS304" i="21"/>
  <c r="CR304" i="21"/>
  <c r="CQ304" i="21"/>
  <c r="CP304" i="21"/>
  <c r="CO304" i="21"/>
  <c r="CN304" i="21"/>
  <c r="CM304" i="21"/>
  <c r="CL304" i="21"/>
  <c r="CK304" i="21"/>
  <c r="CJ303" i="21"/>
  <c r="CJ304" i="21" s="1"/>
  <c r="CI303" i="21"/>
  <c r="CI304" i="21" s="1"/>
  <c r="CH303" i="21"/>
  <c r="CH304" i="21" s="1"/>
  <c r="CV301" i="21"/>
  <c r="CT301" i="21"/>
  <c r="CS301" i="21"/>
  <c r="CQ301" i="21"/>
  <c r="CP301" i="21"/>
  <c r="CN301" i="21"/>
  <c r="CM301" i="21"/>
  <c r="CK301" i="21"/>
  <c r="CU300" i="21"/>
  <c r="CR300" i="21"/>
  <c r="CR301" i="21" s="1"/>
  <c r="CO300" i="21"/>
  <c r="CO301" i="21" s="1"/>
  <c r="CL300" i="21"/>
  <c r="CL301" i="21" s="1"/>
  <c r="CJ300" i="21"/>
  <c r="CJ301" i="21" s="1"/>
  <c r="CH300" i="21"/>
  <c r="CH301" i="21" s="1"/>
  <c r="CV298" i="21"/>
  <c r="CT298" i="21"/>
  <c r="CS298" i="21"/>
  <c r="CQ298" i="21"/>
  <c r="CP298" i="21"/>
  <c r="CN298" i="21"/>
  <c r="CM298" i="21"/>
  <c r="CK298" i="21"/>
  <c r="CU297" i="21"/>
  <c r="CU298" i="21" s="1"/>
  <c r="CR297" i="21"/>
  <c r="CR298" i="21" s="1"/>
  <c r="CO297" i="21"/>
  <c r="CO298" i="21" s="1"/>
  <c r="CL297" i="21"/>
  <c r="CJ297" i="21"/>
  <c r="CJ298" i="21" s="1"/>
  <c r="CH297" i="21"/>
  <c r="CH298" i="21" s="1"/>
  <c r="CV293" i="21"/>
  <c r="CU293" i="21"/>
  <c r="CT293" i="21"/>
  <c r="CS293" i="21"/>
  <c r="CR293" i="21"/>
  <c r="CQ293" i="21"/>
  <c r="CP293" i="21"/>
  <c r="CO293" i="21"/>
  <c r="CN293" i="21"/>
  <c r="CM293" i="21"/>
  <c r="CL293" i="21"/>
  <c r="CK293" i="21"/>
  <c r="CJ292" i="21"/>
  <c r="CJ293" i="21" s="1"/>
  <c r="CI292" i="21"/>
  <c r="CI293" i="21" s="1"/>
  <c r="CH292" i="21"/>
  <c r="CH293" i="21" s="1"/>
  <c r="CV290" i="21"/>
  <c r="CU290" i="21"/>
  <c r="CT290" i="21"/>
  <c r="CS290" i="21"/>
  <c r="CR290" i="21"/>
  <c r="CQ290" i="21"/>
  <c r="CP290" i="21"/>
  <c r="CO290" i="21"/>
  <c r="CN290" i="21"/>
  <c r="CM290" i="21"/>
  <c r="CL290" i="21"/>
  <c r="CK290" i="21"/>
  <c r="CJ289" i="21"/>
  <c r="CJ290" i="21" s="1"/>
  <c r="CI289" i="21"/>
  <c r="CI290" i="21" s="1"/>
  <c r="CH289" i="21"/>
  <c r="CH290" i="21" s="1"/>
  <c r="CV287" i="21"/>
  <c r="CU287" i="21"/>
  <c r="CT287" i="21"/>
  <c r="CS287" i="21"/>
  <c r="CR287" i="21"/>
  <c r="CQ287" i="21"/>
  <c r="CP287" i="21"/>
  <c r="CO287" i="21"/>
  <c r="CN287" i="21"/>
  <c r="CM287" i="21"/>
  <c r="CL287" i="21"/>
  <c r="CK287" i="21"/>
  <c r="CJ286" i="21"/>
  <c r="CJ287" i="21" s="1"/>
  <c r="CI286" i="21"/>
  <c r="CI287" i="21" s="1"/>
  <c r="CH286" i="21"/>
  <c r="CH287" i="21" s="1"/>
  <c r="CV284" i="21"/>
  <c r="CT284" i="21"/>
  <c r="CS284" i="21"/>
  <c r="CQ284" i="21"/>
  <c r="CP284" i="21"/>
  <c r="CN284" i="21"/>
  <c r="CM284" i="21"/>
  <c r="CK284" i="21"/>
  <c r="CU283" i="21"/>
  <c r="CU284" i="21" s="1"/>
  <c r="CR283" i="21"/>
  <c r="CR284" i="21" s="1"/>
  <c r="CO283" i="21"/>
  <c r="CO284" i="21" s="1"/>
  <c r="CL283" i="21"/>
  <c r="CL284" i="21" s="1"/>
  <c r="CJ283" i="21"/>
  <c r="CJ284" i="21" s="1"/>
  <c r="CH283" i="21"/>
  <c r="CH284" i="21" s="1"/>
  <c r="CV281" i="21"/>
  <c r="CT281" i="21"/>
  <c r="CS281" i="21"/>
  <c r="CQ281" i="21"/>
  <c r="CP281" i="21"/>
  <c r="CN281" i="21"/>
  <c r="CM281" i="21"/>
  <c r="CK281" i="21"/>
  <c r="CU280" i="21"/>
  <c r="CU281" i="21" s="1"/>
  <c r="CR280" i="21"/>
  <c r="CR281" i="21" s="1"/>
  <c r="CO280" i="21"/>
  <c r="CO281" i="21" s="1"/>
  <c r="CL280" i="21"/>
  <c r="CL281" i="21" s="1"/>
  <c r="CJ280" i="21"/>
  <c r="CJ281" i="21" s="1"/>
  <c r="CH280" i="21"/>
  <c r="CH281" i="21" s="1"/>
  <c r="CV278" i="21"/>
  <c r="CT278" i="21"/>
  <c r="CS278" i="21"/>
  <c r="CQ278" i="21"/>
  <c r="CP278" i="21"/>
  <c r="CN278" i="21"/>
  <c r="CM278" i="21"/>
  <c r="CK278" i="21"/>
  <c r="CU277" i="21"/>
  <c r="CR277" i="21"/>
  <c r="CO277" i="21"/>
  <c r="CL277" i="21"/>
  <c r="CJ277" i="21"/>
  <c r="CH277" i="21"/>
  <c r="CU276" i="21"/>
  <c r="CR276" i="21"/>
  <c r="CO276" i="21"/>
  <c r="CL276" i="21"/>
  <c r="CJ276" i="21"/>
  <c r="CH276" i="21"/>
  <c r="CU275" i="21"/>
  <c r="CR275" i="21"/>
  <c r="CO275" i="21"/>
  <c r="CL275" i="21"/>
  <c r="CJ275" i="21"/>
  <c r="CH275" i="21"/>
  <c r="CV272" i="21"/>
  <c r="CU272" i="21"/>
  <c r="CT272" i="21"/>
  <c r="CS272" i="21"/>
  <c r="CR272" i="21"/>
  <c r="CQ272" i="21"/>
  <c r="CP272" i="21"/>
  <c r="CO272" i="21"/>
  <c r="CN272" i="21"/>
  <c r="CM272" i="21"/>
  <c r="CL272" i="21"/>
  <c r="CK272" i="21"/>
  <c r="CJ271" i="21"/>
  <c r="CJ272" i="21" s="1"/>
  <c r="CI271" i="21"/>
  <c r="CI272" i="21" s="1"/>
  <c r="CH271" i="21"/>
  <c r="CH272" i="21" s="1"/>
  <c r="CV269" i="21"/>
  <c r="CU269" i="21"/>
  <c r="CT269" i="21"/>
  <c r="CS269" i="21"/>
  <c r="CR269" i="21"/>
  <c r="CQ269" i="21"/>
  <c r="CP269" i="21"/>
  <c r="CO269" i="21"/>
  <c r="CN269" i="21"/>
  <c r="CM269" i="21"/>
  <c r="CL269" i="21"/>
  <c r="CK269" i="21"/>
  <c r="CJ268" i="21"/>
  <c r="CJ269" i="21" s="1"/>
  <c r="CI268" i="21"/>
  <c r="CI269" i="21" s="1"/>
  <c r="CH268" i="21"/>
  <c r="CH269" i="21" s="1"/>
  <c r="CV266" i="21"/>
  <c r="CU266" i="21"/>
  <c r="CT266" i="21"/>
  <c r="CS266" i="21"/>
  <c r="CR266" i="21"/>
  <c r="CQ266" i="21"/>
  <c r="CP266" i="21"/>
  <c r="CO266" i="21"/>
  <c r="CN266" i="21"/>
  <c r="CM266" i="21"/>
  <c r="CL266" i="21"/>
  <c r="CK266" i="21"/>
  <c r="CJ265" i="21"/>
  <c r="CJ266" i="21" s="1"/>
  <c r="CI265" i="21"/>
  <c r="CI266" i="21" s="1"/>
  <c r="CH265" i="21"/>
  <c r="CH266" i="21" s="1"/>
  <c r="CV263" i="21"/>
  <c r="CT263" i="21"/>
  <c r="CS263" i="21"/>
  <c r="CQ263" i="21"/>
  <c r="CP263" i="21"/>
  <c r="CN263" i="21"/>
  <c r="CM263" i="21"/>
  <c r="CK263" i="21"/>
  <c r="CU262" i="21"/>
  <c r="CU263" i="21" s="1"/>
  <c r="CR262" i="21"/>
  <c r="CR263" i="21" s="1"/>
  <c r="CO262" i="21"/>
  <c r="CO263" i="21" s="1"/>
  <c r="CL262" i="21"/>
  <c r="CL263" i="21" s="1"/>
  <c r="CJ262" i="21"/>
  <c r="CJ263" i="21" s="1"/>
  <c r="CH262" i="21"/>
  <c r="CH263" i="21" s="1"/>
  <c r="CV260" i="21"/>
  <c r="CT260" i="21"/>
  <c r="CS260" i="21"/>
  <c r="CQ260" i="21"/>
  <c r="CP260" i="21"/>
  <c r="CN260" i="21"/>
  <c r="CM260" i="21"/>
  <c r="CK260" i="21"/>
  <c r="CU259" i="21"/>
  <c r="CR259" i="21"/>
  <c r="CO259" i="21"/>
  <c r="CL259" i="21"/>
  <c r="CJ259" i="21"/>
  <c r="CH259" i="21"/>
  <c r="CV256" i="21"/>
  <c r="CT256" i="21"/>
  <c r="CS256" i="21"/>
  <c r="CQ256" i="21"/>
  <c r="CP256" i="21"/>
  <c r="CN256" i="21"/>
  <c r="CM256" i="21"/>
  <c r="CK256" i="21"/>
  <c r="CU255" i="21"/>
  <c r="CR255" i="21"/>
  <c r="CO255" i="21"/>
  <c r="CL255" i="21"/>
  <c r="CJ255" i="21"/>
  <c r="CH255" i="21"/>
  <c r="CU254" i="21"/>
  <c r="CR254" i="21"/>
  <c r="CO254" i="21"/>
  <c r="CL254" i="21"/>
  <c r="CJ254" i="21"/>
  <c r="CH254" i="21"/>
  <c r="CU253" i="21"/>
  <c r="CR253" i="21"/>
  <c r="CO253" i="21"/>
  <c r="CL253" i="21"/>
  <c r="CJ253" i="21"/>
  <c r="CH253" i="21"/>
  <c r="CU252" i="21"/>
  <c r="CR252" i="21"/>
  <c r="CO252" i="21"/>
  <c r="CL252" i="21"/>
  <c r="CJ252" i="21"/>
  <c r="CH252" i="21"/>
  <c r="CV248" i="21"/>
  <c r="CT248" i="21"/>
  <c r="CP248" i="21"/>
  <c r="CN248" i="21"/>
  <c r="CM248" i="21"/>
  <c r="CK248" i="21"/>
  <c r="CU247" i="21"/>
  <c r="CU248" i="21" s="1"/>
  <c r="CQ248" i="21"/>
  <c r="CO247" i="21"/>
  <c r="CO248" i="21" s="1"/>
  <c r="CL247" i="21"/>
  <c r="CV245" i="21"/>
  <c r="CT245" i="21"/>
  <c r="CS245" i="21"/>
  <c r="CQ245" i="21"/>
  <c r="CP245" i="21"/>
  <c r="CP242" i="21" s="1"/>
  <c r="CN245" i="21"/>
  <c r="CM245" i="21"/>
  <c r="CK245" i="21"/>
  <c r="CU244" i="21"/>
  <c r="CU245" i="21" s="1"/>
  <c r="CR244" i="21"/>
  <c r="CR245" i="21" s="1"/>
  <c r="CO244" i="21"/>
  <c r="CO245" i="21" s="1"/>
  <c r="CO242" i="21" s="1"/>
  <c r="CL244" i="21"/>
  <c r="CL245" i="21" s="1"/>
  <c r="CJ244" i="21"/>
  <c r="CJ245" i="21" s="1"/>
  <c r="CH244" i="21"/>
  <c r="CH245" i="21" s="1"/>
  <c r="CV241" i="21"/>
  <c r="CT241" i="21"/>
  <c r="CS241" i="21"/>
  <c r="CQ241" i="21"/>
  <c r="CP241" i="21"/>
  <c r="CN241" i="21"/>
  <c r="CM241" i="21"/>
  <c r="CK241" i="21"/>
  <c r="CU240" i="21"/>
  <c r="CU241" i="21" s="1"/>
  <c r="CR240" i="21"/>
  <c r="CR241" i="21" s="1"/>
  <c r="CO240" i="21"/>
  <c r="CO241" i="21" s="1"/>
  <c r="CL240" i="21"/>
  <c r="CL241" i="21" s="1"/>
  <c r="CJ240" i="21"/>
  <c r="CJ241" i="21" s="1"/>
  <c r="CH240" i="21"/>
  <c r="CH241" i="21" s="1"/>
  <c r="CV238" i="21"/>
  <c r="CT238" i="21"/>
  <c r="CS238" i="21"/>
  <c r="CQ238" i="21"/>
  <c r="CP238" i="21"/>
  <c r="CN238" i="21"/>
  <c r="CM238" i="21"/>
  <c r="CK238" i="21"/>
  <c r="CU237" i="21"/>
  <c r="CR237" i="21"/>
  <c r="CO237" i="21"/>
  <c r="CL237" i="21"/>
  <c r="CJ237" i="21"/>
  <c r="CH237" i="21"/>
  <c r="CU236" i="21"/>
  <c r="CR236" i="21"/>
  <c r="CO236" i="21"/>
  <c r="CL236" i="21"/>
  <c r="CJ236" i="21"/>
  <c r="CH236" i="21"/>
  <c r="CU235" i="21"/>
  <c r="CR235" i="21"/>
  <c r="CO235" i="21"/>
  <c r="CL235" i="21"/>
  <c r="CJ235" i="21"/>
  <c r="CH235" i="21"/>
  <c r="CV230" i="21"/>
  <c r="CU230" i="21"/>
  <c r="CT230" i="21"/>
  <c r="CS230" i="21"/>
  <c r="CR230" i="21"/>
  <c r="CQ230" i="21"/>
  <c r="CP230" i="21"/>
  <c r="CO230" i="21"/>
  <c r="CN230" i="21"/>
  <c r="CM230" i="21"/>
  <c r="CL230" i="21"/>
  <c r="CK230" i="21"/>
  <c r="CJ229" i="21"/>
  <c r="CJ230" i="21" s="1"/>
  <c r="CI229" i="21"/>
  <c r="CI230" i="21" s="1"/>
  <c r="CH229" i="21"/>
  <c r="CH230" i="21" s="1"/>
  <c r="CV227" i="21"/>
  <c r="CT227" i="21"/>
  <c r="CS227" i="21"/>
  <c r="CQ227" i="21"/>
  <c r="CP227" i="21"/>
  <c r="CN227" i="21"/>
  <c r="CM227" i="21"/>
  <c r="CK227" i="21"/>
  <c r="CU226" i="21"/>
  <c r="CU227" i="21" s="1"/>
  <c r="CR226" i="21"/>
  <c r="CR227" i="21" s="1"/>
  <c r="CO226" i="21"/>
  <c r="CO227" i="21" s="1"/>
  <c r="CL226" i="21"/>
  <c r="CJ226" i="21"/>
  <c r="CJ227" i="21" s="1"/>
  <c r="CH226" i="21"/>
  <c r="CH227" i="21" s="1"/>
  <c r="CV224" i="21"/>
  <c r="CT224" i="21"/>
  <c r="CS224" i="21"/>
  <c r="CQ224" i="21"/>
  <c r="CP224" i="21"/>
  <c r="CN224" i="21"/>
  <c r="CM224" i="21"/>
  <c r="CK224" i="21"/>
  <c r="CU223" i="21"/>
  <c r="CU224" i="21" s="1"/>
  <c r="CR223" i="21"/>
  <c r="CR224" i="21" s="1"/>
  <c r="CO223" i="21"/>
  <c r="CL223" i="21"/>
  <c r="CL224" i="21" s="1"/>
  <c r="CJ223" i="21"/>
  <c r="CJ224" i="21" s="1"/>
  <c r="CH223" i="21"/>
  <c r="CH224" i="21" s="1"/>
  <c r="CV220" i="21"/>
  <c r="CU220" i="21"/>
  <c r="CT220" i="21"/>
  <c r="CS220" i="21"/>
  <c r="CR220" i="21"/>
  <c r="CQ220" i="21"/>
  <c r="CP220" i="21"/>
  <c r="CO220" i="21"/>
  <c r="CN220" i="21"/>
  <c r="CM220" i="21"/>
  <c r="CL220" i="21"/>
  <c r="CK220" i="21"/>
  <c r="CJ219" i="21"/>
  <c r="CJ220" i="21" s="1"/>
  <c r="CI219" i="21"/>
  <c r="CI220" i="21" s="1"/>
  <c r="CH219" i="21"/>
  <c r="CH220" i="21" s="1"/>
  <c r="CV217" i="21"/>
  <c r="CT217" i="21"/>
  <c r="CS217" i="21"/>
  <c r="CQ217" i="21"/>
  <c r="CP217" i="21"/>
  <c r="CN217" i="21"/>
  <c r="CM217" i="21"/>
  <c r="CK217" i="21"/>
  <c r="CU216" i="21"/>
  <c r="CR216" i="21"/>
  <c r="CO216" i="21"/>
  <c r="CL216" i="21"/>
  <c r="CJ216" i="21"/>
  <c r="CH216" i="21"/>
  <c r="CU215" i="21"/>
  <c r="CR215" i="21"/>
  <c r="CO215" i="21"/>
  <c r="CL215" i="21"/>
  <c r="CJ215" i="21"/>
  <c r="CH215" i="21"/>
  <c r="CU214" i="21"/>
  <c r="CR214" i="21"/>
  <c r="CO214" i="21"/>
  <c r="CL214" i="21"/>
  <c r="CJ214" i="21"/>
  <c r="CH214" i="21"/>
  <c r="CV212" i="21"/>
  <c r="CT212" i="21"/>
  <c r="CS212" i="21"/>
  <c r="CQ212" i="21"/>
  <c r="CP212" i="21"/>
  <c r="CN212" i="21"/>
  <c r="CM212" i="21"/>
  <c r="CK212" i="21"/>
  <c r="CU211" i="21"/>
  <c r="CR211" i="21"/>
  <c r="CO211" i="21"/>
  <c r="CL211" i="21"/>
  <c r="CJ211" i="21"/>
  <c r="CH211" i="21"/>
  <c r="CU210" i="21"/>
  <c r="CR210" i="21"/>
  <c r="CO210" i="21"/>
  <c r="CL210" i="21"/>
  <c r="CJ210" i="21"/>
  <c r="CH210" i="21"/>
  <c r="CU209" i="21"/>
  <c r="CR209" i="21"/>
  <c r="CO209" i="21"/>
  <c r="CL209" i="21"/>
  <c r="CJ209" i="21"/>
  <c r="CH209" i="21"/>
  <c r="CV205" i="21"/>
  <c r="CU205" i="21"/>
  <c r="CT205" i="21"/>
  <c r="CS205" i="21"/>
  <c r="CR205" i="21"/>
  <c r="CQ205" i="21"/>
  <c r="CP205" i="21"/>
  <c r="CO205" i="21"/>
  <c r="CN205" i="21"/>
  <c r="CM205" i="21"/>
  <c r="CL205" i="21"/>
  <c r="CK205" i="21"/>
  <c r="CJ204" i="21"/>
  <c r="CJ205" i="21" s="1"/>
  <c r="CI204" i="21"/>
  <c r="CI205" i="21" s="1"/>
  <c r="CH204" i="21"/>
  <c r="CH205" i="21" s="1"/>
  <c r="CV202" i="21"/>
  <c r="CU202" i="21"/>
  <c r="CT202" i="21"/>
  <c r="CS202" i="21"/>
  <c r="CR202" i="21"/>
  <c r="CQ202" i="21"/>
  <c r="CP202" i="21"/>
  <c r="CO202" i="21"/>
  <c r="CN202" i="21"/>
  <c r="CM202" i="21"/>
  <c r="CL202" i="21"/>
  <c r="CK202" i="21"/>
  <c r="CJ201" i="21"/>
  <c r="CJ202" i="21" s="1"/>
  <c r="CI201" i="21"/>
  <c r="CI202" i="21" s="1"/>
  <c r="CH201" i="21"/>
  <c r="CH202" i="21" s="1"/>
  <c r="CV199" i="21"/>
  <c r="CU199" i="21"/>
  <c r="CT199" i="21"/>
  <c r="CS199" i="21"/>
  <c r="CR199" i="21"/>
  <c r="CQ199" i="21"/>
  <c r="CP199" i="21"/>
  <c r="CO199" i="21"/>
  <c r="CN199" i="21"/>
  <c r="CM199" i="21"/>
  <c r="CL199" i="21"/>
  <c r="CK199" i="21"/>
  <c r="CJ198" i="21"/>
  <c r="CJ199" i="21" s="1"/>
  <c r="CI198" i="21"/>
  <c r="CI199" i="21" s="1"/>
  <c r="CH198" i="21"/>
  <c r="CH199" i="21" s="1"/>
  <c r="CV196" i="21"/>
  <c r="CT196" i="21"/>
  <c r="CS196" i="21"/>
  <c r="CQ196" i="21"/>
  <c r="CP196" i="21"/>
  <c r="CN196" i="21"/>
  <c r="CM196" i="21"/>
  <c r="CK196" i="21"/>
  <c r="CU195" i="21"/>
  <c r="CU196" i="21" s="1"/>
  <c r="CR195" i="21"/>
  <c r="CR196" i="21" s="1"/>
  <c r="CO195" i="21"/>
  <c r="CO196" i="21" s="1"/>
  <c r="CL195" i="21"/>
  <c r="CL196" i="21" s="1"/>
  <c r="CJ195" i="21"/>
  <c r="CJ196" i="21" s="1"/>
  <c r="CH195" i="21"/>
  <c r="CH196" i="21" s="1"/>
  <c r="CV193" i="21"/>
  <c r="CT193" i="21"/>
  <c r="CS193" i="21"/>
  <c r="CQ193" i="21"/>
  <c r="CP193" i="21"/>
  <c r="CN193" i="21"/>
  <c r="CM193" i="21"/>
  <c r="CK193" i="21"/>
  <c r="CU192" i="21"/>
  <c r="CR192" i="21"/>
  <c r="CO192" i="21"/>
  <c r="CL192" i="21"/>
  <c r="CJ192" i="21"/>
  <c r="CH192" i="21"/>
  <c r="CU191" i="21"/>
  <c r="CR191" i="21"/>
  <c r="CO191" i="21"/>
  <c r="CL191" i="21"/>
  <c r="CJ191" i="21"/>
  <c r="CH191" i="21"/>
  <c r="CV189" i="21"/>
  <c r="CT189" i="21"/>
  <c r="CS189" i="21"/>
  <c r="CQ189" i="21"/>
  <c r="CP189" i="21"/>
  <c r="CN189" i="21"/>
  <c r="CM189" i="21"/>
  <c r="CK189" i="21"/>
  <c r="CU188" i="21"/>
  <c r="CR188" i="21"/>
  <c r="CO188" i="21"/>
  <c r="CL188" i="21"/>
  <c r="CJ188" i="21"/>
  <c r="CH188" i="21"/>
  <c r="CU187" i="21"/>
  <c r="CR187" i="21"/>
  <c r="CO187" i="21"/>
  <c r="CL187" i="21"/>
  <c r="CJ187" i="21"/>
  <c r="CH187" i="21"/>
  <c r="CV184" i="21"/>
  <c r="CU184" i="21"/>
  <c r="CT184" i="21"/>
  <c r="CS184" i="21"/>
  <c r="CR184" i="21"/>
  <c r="CQ184" i="21"/>
  <c r="CP184" i="21"/>
  <c r="CO184" i="21"/>
  <c r="CN184" i="21"/>
  <c r="CM184" i="21"/>
  <c r="CL184" i="21"/>
  <c r="CK184" i="21"/>
  <c r="CJ183" i="21"/>
  <c r="CI183" i="21"/>
  <c r="CH183" i="21"/>
  <c r="CJ182" i="21"/>
  <c r="CI182" i="21"/>
  <c r="CH182" i="21"/>
  <c r="CV180" i="21"/>
  <c r="CU180" i="21"/>
  <c r="CT180" i="21"/>
  <c r="CS180" i="21"/>
  <c r="CR180" i="21"/>
  <c r="CQ180" i="21"/>
  <c r="CP180" i="21"/>
  <c r="CO180" i="21"/>
  <c r="CN180" i="21"/>
  <c r="CM180" i="21"/>
  <c r="CL180" i="21"/>
  <c r="CK180" i="21"/>
  <c r="CJ179" i="21"/>
  <c r="CJ180" i="21" s="1"/>
  <c r="CI179" i="21"/>
  <c r="CI180" i="21" s="1"/>
  <c r="CH179" i="21"/>
  <c r="CH180" i="21" s="1"/>
  <c r="CV177" i="21"/>
  <c r="CU177" i="21"/>
  <c r="CT177" i="21"/>
  <c r="CS177" i="21"/>
  <c r="CR177" i="21"/>
  <c r="CQ177" i="21"/>
  <c r="CP177" i="21"/>
  <c r="CO177" i="21"/>
  <c r="CN177" i="21"/>
  <c r="CM177" i="21"/>
  <c r="CL177" i="21"/>
  <c r="CK177" i="21"/>
  <c r="CJ176" i="21"/>
  <c r="CJ177" i="21" s="1"/>
  <c r="CI176" i="21"/>
  <c r="CI177" i="21" s="1"/>
  <c r="CH176" i="21"/>
  <c r="CH177" i="21" s="1"/>
  <c r="CV174" i="21"/>
  <c r="CT174" i="21"/>
  <c r="CS174" i="21"/>
  <c r="CQ174" i="21"/>
  <c r="CP174" i="21"/>
  <c r="CN174" i="21"/>
  <c r="CM174" i="21"/>
  <c r="CK174" i="21"/>
  <c r="CU173" i="21"/>
  <c r="CU174" i="21" s="1"/>
  <c r="CR173" i="21"/>
  <c r="CR174" i="21" s="1"/>
  <c r="CO173" i="21"/>
  <c r="CO174" i="21" s="1"/>
  <c r="CL173" i="21"/>
  <c r="CJ173" i="21"/>
  <c r="CJ174" i="21" s="1"/>
  <c r="CH173" i="21"/>
  <c r="CH174" i="21" s="1"/>
  <c r="CV171" i="21"/>
  <c r="CT171" i="21"/>
  <c r="CS171" i="21"/>
  <c r="CQ171" i="21"/>
  <c r="CP171" i="21"/>
  <c r="CN171" i="21"/>
  <c r="CM171" i="21"/>
  <c r="CK171" i="21"/>
  <c r="CU170" i="21"/>
  <c r="CR170" i="21"/>
  <c r="CO170" i="21"/>
  <c r="CL170" i="21"/>
  <c r="CJ170" i="21"/>
  <c r="CH170" i="21"/>
  <c r="CU169" i="21"/>
  <c r="CR169" i="21"/>
  <c r="CO169" i="21"/>
  <c r="CL169" i="21"/>
  <c r="CJ169" i="21"/>
  <c r="CH169" i="21"/>
  <c r="CU168" i="21"/>
  <c r="CR168" i="21"/>
  <c r="CO168" i="21"/>
  <c r="CL168" i="21"/>
  <c r="CJ168" i="21"/>
  <c r="CH168" i="21"/>
  <c r="CV166" i="21"/>
  <c r="CT166" i="21"/>
  <c r="CS166" i="21"/>
  <c r="CQ166" i="21"/>
  <c r="CP166" i="21"/>
  <c r="CN166" i="21"/>
  <c r="CM166" i="21"/>
  <c r="CK166" i="21"/>
  <c r="CU165" i="21"/>
  <c r="CR165" i="21"/>
  <c r="CO165" i="21"/>
  <c r="CL165" i="21"/>
  <c r="CJ165" i="21"/>
  <c r="CH165" i="21"/>
  <c r="CU164" i="21"/>
  <c r="CR164" i="21"/>
  <c r="CO164" i="21"/>
  <c r="CL164" i="21"/>
  <c r="CJ164" i="21"/>
  <c r="CH164" i="21"/>
  <c r="CU163" i="21"/>
  <c r="CR163" i="21"/>
  <c r="CO163" i="21"/>
  <c r="CL163" i="21"/>
  <c r="CJ163" i="21"/>
  <c r="CH163" i="21"/>
  <c r="CU162" i="21"/>
  <c r="CR162" i="21"/>
  <c r="CO162" i="21"/>
  <c r="CL162" i="21"/>
  <c r="CJ162" i="21"/>
  <c r="CH162" i="21"/>
  <c r="CU161" i="21"/>
  <c r="CR161" i="21"/>
  <c r="CO161" i="21"/>
  <c r="CL161" i="21"/>
  <c r="CJ161" i="21"/>
  <c r="CH161" i="21"/>
  <c r="CU160" i="21"/>
  <c r="CR160" i="21"/>
  <c r="CO160" i="21"/>
  <c r="CL160" i="21"/>
  <c r="CJ160" i="21"/>
  <c r="CH160" i="21"/>
  <c r="CV156" i="21"/>
  <c r="CT156" i="21"/>
  <c r="CS156" i="21"/>
  <c r="CQ156" i="21"/>
  <c r="CP156" i="21"/>
  <c r="CN156" i="21"/>
  <c r="CM156" i="21"/>
  <c r="CK156" i="21"/>
  <c r="CU155" i="21"/>
  <c r="CR155" i="21"/>
  <c r="CR156" i="21" s="1"/>
  <c r="CO155" i="21"/>
  <c r="CO156" i="21" s="1"/>
  <c r="CL155" i="21"/>
  <c r="CL156" i="21" s="1"/>
  <c r="CJ155" i="21"/>
  <c r="CJ156" i="21" s="1"/>
  <c r="CH155" i="21"/>
  <c r="CH156" i="21" s="1"/>
  <c r="CV153" i="21"/>
  <c r="CT153" i="21"/>
  <c r="CS153" i="21"/>
  <c r="CQ153" i="21"/>
  <c r="CP153" i="21"/>
  <c r="CN153" i="21"/>
  <c r="CM153" i="21"/>
  <c r="CK153" i="21"/>
  <c r="CU152" i="21"/>
  <c r="CR152" i="21"/>
  <c r="CO152" i="21"/>
  <c r="CL152" i="21"/>
  <c r="CJ152" i="21"/>
  <c r="CH152" i="21"/>
  <c r="CU151" i="21"/>
  <c r="CR151" i="21"/>
  <c r="CO151" i="21"/>
  <c r="CL151" i="21"/>
  <c r="CJ151" i="21"/>
  <c r="CH151" i="21"/>
  <c r="CV148" i="21"/>
  <c r="CT148" i="21"/>
  <c r="CS148" i="21"/>
  <c r="CQ148" i="21"/>
  <c r="CP148" i="21"/>
  <c r="CN148" i="21"/>
  <c r="CM148" i="21"/>
  <c r="CK148" i="21"/>
  <c r="CU147" i="21"/>
  <c r="CU18" i="21" s="1"/>
  <c r="CR147" i="21"/>
  <c r="CO147" i="21"/>
  <c r="CO18" i="21" s="1"/>
  <c r="CL147" i="21"/>
  <c r="CJ147" i="21"/>
  <c r="CJ18" i="21" s="1"/>
  <c r="CH147" i="21"/>
  <c r="CU146" i="21"/>
  <c r="CU16" i="21" s="1"/>
  <c r="CR146" i="21"/>
  <c r="CR16" i="21" s="1"/>
  <c r="CO146" i="21"/>
  <c r="CO16" i="21" s="1"/>
  <c r="CL146" i="21"/>
  <c r="CJ146" i="21"/>
  <c r="CJ16" i="21" s="1"/>
  <c r="CH146" i="21"/>
  <c r="CH16" i="21" s="1"/>
  <c r="CU145" i="21"/>
  <c r="CR145" i="21"/>
  <c r="CO145" i="21"/>
  <c r="CL145" i="21"/>
  <c r="CJ145" i="21"/>
  <c r="CH145" i="21"/>
  <c r="CV143" i="21"/>
  <c r="CT143" i="21"/>
  <c r="CS143" i="21"/>
  <c r="CQ143" i="21"/>
  <c r="CP143" i="21"/>
  <c r="CN143" i="21"/>
  <c r="CM143" i="21"/>
  <c r="CK143" i="21"/>
  <c r="CU142" i="21"/>
  <c r="CR142" i="21"/>
  <c r="CO142" i="21"/>
  <c r="CL142" i="21"/>
  <c r="CJ142" i="21"/>
  <c r="CH142" i="21"/>
  <c r="CU141" i="21"/>
  <c r="CR141" i="21"/>
  <c r="CO141" i="21"/>
  <c r="CL141" i="21"/>
  <c r="CJ141" i="21"/>
  <c r="CH141" i="21"/>
  <c r="CU140" i="21"/>
  <c r="CR140" i="21"/>
  <c r="CO140" i="21"/>
  <c r="CL140" i="21"/>
  <c r="CJ140" i="21"/>
  <c r="CH140" i="21"/>
  <c r="CU139" i="21"/>
  <c r="CR139" i="21"/>
  <c r="CO139" i="21"/>
  <c r="CL139" i="21"/>
  <c r="CJ139" i="21"/>
  <c r="CH139" i="21"/>
  <c r="CU138" i="21"/>
  <c r="CR138" i="21"/>
  <c r="CO138" i="21"/>
  <c r="CL138" i="21"/>
  <c r="CJ138" i="21"/>
  <c r="CH138" i="21"/>
  <c r="CU137" i="21"/>
  <c r="CR137" i="21"/>
  <c r="CO137" i="21"/>
  <c r="CL137" i="21"/>
  <c r="CJ137" i="21"/>
  <c r="CH137" i="21"/>
  <c r="CU136" i="21"/>
  <c r="CR136" i="21"/>
  <c r="CO136" i="21"/>
  <c r="CL136" i="21"/>
  <c r="CJ136" i="21"/>
  <c r="CH136" i="21"/>
  <c r="CV131" i="21"/>
  <c r="CU131" i="21"/>
  <c r="CT131" i="21"/>
  <c r="CS131" i="21"/>
  <c r="CR131" i="21"/>
  <c r="CQ131" i="21"/>
  <c r="CP131" i="21"/>
  <c r="CO131" i="21"/>
  <c r="CN131" i="21"/>
  <c r="CM131" i="21"/>
  <c r="CL131" i="21"/>
  <c r="CK131" i="21"/>
  <c r="CJ130" i="21"/>
  <c r="CJ131" i="21" s="1"/>
  <c r="CI130" i="21"/>
  <c r="CI131" i="21" s="1"/>
  <c r="CH130" i="21"/>
  <c r="CH131" i="21" s="1"/>
  <c r="CV128" i="21"/>
  <c r="CT128" i="21"/>
  <c r="CS128" i="21"/>
  <c r="CQ128" i="21"/>
  <c r="CP128" i="21"/>
  <c r="CN128" i="21"/>
  <c r="CM128" i="21"/>
  <c r="CK128" i="21"/>
  <c r="CU127" i="21"/>
  <c r="CR127" i="21"/>
  <c r="CO127" i="21"/>
  <c r="CL127" i="21"/>
  <c r="CJ127" i="21"/>
  <c r="CH127" i="21"/>
  <c r="CU126" i="21"/>
  <c r="CR126" i="21"/>
  <c r="CO126" i="21"/>
  <c r="CL126" i="21"/>
  <c r="CJ126" i="21"/>
  <c r="CH126" i="21"/>
  <c r="CV124" i="21"/>
  <c r="CT124" i="21"/>
  <c r="CS124" i="21"/>
  <c r="CQ124" i="21"/>
  <c r="CP124" i="21"/>
  <c r="CN124" i="21"/>
  <c r="CM124" i="21"/>
  <c r="CK124" i="21"/>
  <c r="CU123" i="21"/>
  <c r="CU124" i="21" s="1"/>
  <c r="CR123" i="21"/>
  <c r="CR124" i="21" s="1"/>
  <c r="CO123" i="21"/>
  <c r="CO124" i="21" s="1"/>
  <c r="CL123" i="21"/>
  <c r="CL124" i="21" s="1"/>
  <c r="CJ123" i="21"/>
  <c r="CJ124" i="21" s="1"/>
  <c r="CH123" i="21"/>
  <c r="CH124" i="21" s="1"/>
  <c r="CV120" i="21"/>
  <c r="CU120" i="21"/>
  <c r="CT120" i="21"/>
  <c r="CS120" i="21"/>
  <c r="CR120" i="21"/>
  <c r="CQ120" i="21"/>
  <c r="CP120" i="21"/>
  <c r="CO120" i="21"/>
  <c r="CN120" i="21"/>
  <c r="CM120" i="21"/>
  <c r="CL120" i="21"/>
  <c r="CK120" i="21"/>
  <c r="CJ119" i="21"/>
  <c r="CJ120" i="21" s="1"/>
  <c r="CI119" i="21"/>
  <c r="CI120" i="21" s="1"/>
  <c r="CH119" i="21"/>
  <c r="CH120" i="21" s="1"/>
  <c r="CV117" i="21"/>
  <c r="CT117" i="21"/>
  <c r="CS117" i="21"/>
  <c r="CQ117" i="21"/>
  <c r="CP117" i="21"/>
  <c r="CN117" i="21"/>
  <c r="CM117" i="21"/>
  <c r="CK117" i="21"/>
  <c r="CU116" i="21"/>
  <c r="CU117" i="21" s="1"/>
  <c r="CR116" i="21"/>
  <c r="CR117" i="21" s="1"/>
  <c r="CO116" i="21"/>
  <c r="CO117" i="21" s="1"/>
  <c r="CL116" i="21"/>
  <c r="CL117" i="21" s="1"/>
  <c r="CJ116" i="21"/>
  <c r="CJ117" i="21" s="1"/>
  <c r="CH116" i="21"/>
  <c r="CH117" i="21" s="1"/>
  <c r="CV114" i="21"/>
  <c r="CT114" i="21"/>
  <c r="CS114" i="21"/>
  <c r="CQ114" i="21"/>
  <c r="CP114" i="21"/>
  <c r="CN114" i="21"/>
  <c r="CM114" i="21"/>
  <c r="CK114" i="21"/>
  <c r="CU113" i="21"/>
  <c r="CU114" i="21" s="1"/>
  <c r="CR113" i="21"/>
  <c r="CR114" i="21" s="1"/>
  <c r="CO113" i="21"/>
  <c r="CO114" i="21" s="1"/>
  <c r="CL113" i="21"/>
  <c r="CL114" i="21" s="1"/>
  <c r="CJ113" i="21"/>
  <c r="CJ114" i="21" s="1"/>
  <c r="CH113" i="21"/>
  <c r="CH114" i="21" s="1"/>
  <c r="CV109" i="21"/>
  <c r="CU109" i="21"/>
  <c r="CT109" i="21"/>
  <c r="CS109" i="21"/>
  <c r="CR109" i="21"/>
  <c r="CQ109" i="21"/>
  <c r="CP109" i="21"/>
  <c r="CO109" i="21"/>
  <c r="CN109" i="21"/>
  <c r="CM109" i="21"/>
  <c r="CL109" i="21"/>
  <c r="CK109" i="21"/>
  <c r="CJ108" i="21"/>
  <c r="CJ109" i="21" s="1"/>
  <c r="CI108" i="21"/>
  <c r="CI109" i="21" s="1"/>
  <c r="CH108" i="21"/>
  <c r="CH109" i="21" s="1"/>
  <c r="CV106" i="21"/>
  <c r="CU106" i="21"/>
  <c r="CT106" i="21"/>
  <c r="CS106" i="21"/>
  <c r="CR106" i="21"/>
  <c r="CQ106" i="21"/>
  <c r="CP106" i="21"/>
  <c r="CO106" i="21"/>
  <c r="CN106" i="21"/>
  <c r="CM106" i="21"/>
  <c r="CL106" i="21"/>
  <c r="CK106" i="21"/>
  <c r="CJ105" i="21"/>
  <c r="CJ106" i="21" s="1"/>
  <c r="CI105" i="21"/>
  <c r="CI106" i="21" s="1"/>
  <c r="CH105" i="21"/>
  <c r="CH106" i="21" s="1"/>
  <c r="CV103" i="21"/>
  <c r="CU103" i="21"/>
  <c r="CT103" i="21"/>
  <c r="CS103" i="21"/>
  <c r="CR103" i="21"/>
  <c r="CQ103" i="21"/>
  <c r="CP103" i="21"/>
  <c r="CO103" i="21"/>
  <c r="CN103" i="21"/>
  <c r="CM103" i="21"/>
  <c r="CL103" i="21"/>
  <c r="CK103" i="21"/>
  <c r="CJ102" i="21"/>
  <c r="CJ103" i="21" s="1"/>
  <c r="CI102" i="21"/>
  <c r="CI103" i="21" s="1"/>
  <c r="CH102" i="21"/>
  <c r="CH103" i="21" s="1"/>
  <c r="CV100" i="21"/>
  <c r="CT100" i="21"/>
  <c r="CS100" i="21"/>
  <c r="CQ100" i="21"/>
  <c r="CP100" i="21"/>
  <c r="CN100" i="21"/>
  <c r="CM100" i="21"/>
  <c r="CK100" i="21"/>
  <c r="CU99" i="21"/>
  <c r="CU100" i="21" s="1"/>
  <c r="CR99" i="21"/>
  <c r="CR100" i="21" s="1"/>
  <c r="CO99" i="21"/>
  <c r="CO100" i="21" s="1"/>
  <c r="CL99" i="21"/>
  <c r="CJ99" i="21"/>
  <c r="CJ100" i="21" s="1"/>
  <c r="CH99" i="21"/>
  <c r="CH100" i="21" s="1"/>
  <c r="CV97" i="21"/>
  <c r="CT97" i="21"/>
  <c r="CS97" i="21"/>
  <c r="CQ97" i="21"/>
  <c r="CP97" i="21"/>
  <c r="CN97" i="21"/>
  <c r="CM97" i="21"/>
  <c r="CK97" i="21"/>
  <c r="CU96" i="21"/>
  <c r="CU97" i="21" s="1"/>
  <c r="CR96" i="21"/>
  <c r="CR97" i="21" s="1"/>
  <c r="CO96" i="21"/>
  <c r="CO97" i="21" s="1"/>
  <c r="CL96" i="21"/>
  <c r="CL97" i="21" s="1"/>
  <c r="CJ96" i="21"/>
  <c r="CJ97" i="21" s="1"/>
  <c r="CH96" i="21"/>
  <c r="CH97" i="21" s="1"/>
  <c r="CV94" i="21"/>
  <c r="CT94" i="21"/>
  <c r="CS94" i="21"/>
  <c r="CQ94" i="21"/>
  <c r="CP94" i="21"/>
  <c r="CN94" i="21"/>
  <c r="CM94" i="21"/>
  <c r="CK94" i="21"/>
  <c r="CU93" i="21"/>
  <c r="CR93" i="21"/>
  <c r="CO93" i="21"/>
  <c r="CL93" i="21"/>
  <c r="CJ93" i="21"/>
  <c r="CH93" i="21"/>
  <c r="CU92" i="21"/>
  <c r="CR92" i="21"/>
  <c r="CO92" i="21"/>
  <c r="CL92" i="21"/>
  <c r="CJ92" i="21"/>
  <c r="CH92" i="21"/>
  <c r="CV89" i="21"/>
  <c r="CU89" i="21"/>
  <c r="CT89" i="21"/>
  <c r="CS89" i="21"/>
  <c r="CR89" i="21"/>
  <c r="CQ89" i="21"/>
  <c r="CP89" i="21"/>
  <c r="CO89" i="21"/>
  <c r="CN89" i="21"/>
  <c r="CM89" i="21"/>
  <c r="CL89" i="21"/>
  <c r="CK89" i="21"/>
  <c r="CJ88" i="21"/>
  <c r="CJ89" i="21" s="1"/>
  <c r="CI88" i="21"/>
  <c r="CI89" i="21" s="1"/>
  <c r="CH88" i="21"/>
  <c r="CH89" i="21" s="1"/>
  <c r="CV86" i="21"/>
  <c r="CU86" i="21"/>
  <c r="CT86" i="21"/>
  <c r="CS86" i="21"/>
  <c r="CR86" i="21"/>
  <c r="CQ86" i="21"/>
  <c r="CP86" i="21"/>
  <c r="CO86" i="21"/>
  <c r="CN86" i="21"/>
  <c r="CM86" i="21"/>
  <c r="CL86" i="21"/>
  <c r="CK86" i="21"/>
  <c r="CJ85" i="21"/>
  <c r="CJ86" i="21" s="1"/>
  <c r="CI85" i="21"/>
  <c r="CI86" i="21" s="1"/>
  <c r="CH85" i="21"/>
  <c r="CH86" i="21" s="1"/>
  <c r="CV83" i="21"/>
  <c r="CU83" i="21"/>
  <c r="CT83" i="21"/>
  <c r="CS83" i="21"/>
  <c r="CR83" i="21"/>
  <c r="CQ83" i="21"/>
  <c r="CP83" i="21"/>
  <c r="CO83" i="21"/>
  <c r="CN83" i="21"/>
  <c r="CM83" i="21"/>
  <c r="CL83" i="21"/>
  <c r="CK83" i="21"/>
  <c r="CJ82" i="21"/>
  <c r="CJ83" i="21" s="1"/>
  <c r="CI82" i="21"/>
  <c r="CI83" i="21" s="1"/>
  <c r="CH82" i="21"/>
  <c r="CH83" i="21" s="1"/>
  <c r="CV80" i="21"/>
  <c r="CT80" i="21"/>
  <c r="CS80" i="21"/>
  <c r="CQ80" i="21"/>
  <c r="CP80" i="21"/>
  <c r="CN80" i="21"/>
  <c r="CM80" i="21"/>
  <c r="CK80" i="21"/>
  <c r="CU79" i="21"/>
  <c r="CU80" i="21" s="1"/>
  <c r="CR79" i="21"/>
  <c r="CR80" i="21" s="1"/>
  <c r="CO79" i="21"/>
  <c r="CO80" i="21" s="1"/>
  <c r="CL79" i="21"/>
  <c r="CL80" i="21" s="1"/>
  <c r="CJ79" i="21"/>
  <c r="CJ80" i="21" s="1"/>
  <c r="CH79" i="21"/>
  <c r="CH80" i="21" s="1"/>
  <c r="CV77" i="21"/>
  <c r="CT77" i="21"/>
  <c r="CS77" i="21"/>
  <c r="CQ77" i="21"/>
  <c r="CP77" i="21"/>
  <c r="CN77" i="21"/>
  <c r="CM77" i="21"/>
  <c r="CK77" i="21"/>
  <c r="CU76" i="21"/>
  <c r="CU77" i="21" s="1"/>
  <c r="CR76" i="21"/>
  <c r="CR77" i="21" s="1"/>
  <c r="CO76" i="21"/>
  <c r="CO77" i="21" s="1"/>
  <c r="CL76" i="21"/>
  <c r="CL77" i="21" s="1"/>
  <c r="CJ76" i="21"/>
  <c r="CJ77" i="21" s="1"/>
  <c r="CH76" i="21"/>
  <c r="CH77" i="21" s="1"/>
  <c r="CV74" i="21"/>
  <c r="CT74" i="21"/>
  <c r="CS74" i="21"/>
  <c r="CQ74" i="21"/>
  <c r="CP74" i="21"/>
  <c r="CN74" i="21"/>
  <c r="CM74" i="21"/>
  <c r="CK74" i="21"/>
  <c r="CU73" i="21"/>
  <c r="CU74" i="21" s="1"/>
  <c r="CR73" i="21"/>
  <c r="CR74" i="21" s="1"/>
  <c r="CO73" i="21"/>
  <c r="CO74" i="21" s="1"/>
  <c r="CL73" i="21"/>
  <c r="CL74" i="21" s="1"/>
  <c r="CJ73" i="21"/>
  <c r="CJ74" i="21" s="1"/>
  <c r="CH73" i="21"/>
  <c r="CH74" i="21" s="1"/>
  <c r="CV69" i="21"/>
  <c r="CT69" i="21"/>
  <c r="CS69" i="21"/>
  <c r="CQ69" i="21"/>
  <c r="CP69" i="21"/>
  <c r="CN69" i="21"/>
  <c r="CM69" i="21"/>
  <c r="CK69" i="21"/>
  <c r="CU68" i="21"/>
  <c r="CU69" i="21" s="1"/>
  <c r="CR68" i="21"/>
  <c r="CR69" i="21" s="1"/>
  <c r="CO68" i="21"/>
  <c r="CO69" i="21" s="1"/>
  <c r="CL68" i="21"/>
  <c r="CJ68" i="21"/>
  <c r="CJ69" i="21" s="1"/>
  <c r="CH68" i="21"/>
  <c r="CH69" i="21" s="1"/>
  <c r="CV66" i="21"/>
  <c r="CT66" i="21"/>
  <c r="CS66" i="21"/>
  <c r="CQ66" i="21"/>
  <c r="CP66" i="21"/>
  <c r="CN66" i="21"/>
  <c r="CM66" i="21"/>
  <c r="CK66" i="21"/>
  <c r="CU65" i="21"/>
  <c r="CR65" i="21"/>
  <c r="CO65" i="21"/>
  <c r="CL65" i="21"/>
  <c r="CJ65" i="21"/>
  <c r="CH65" i="21"/>
  <c r="CU64" i="21"/>
  <c r="CR64" i="21"/>
  <c r="CO64" i="21"/>
  <c r="CL64" i="21"/>
  <c r="CJ64" i="21"/>
  <c r="CH64" i="21"/>
  <c r="CV61" i="21"/>
  <c r="CT61" i="21"/>
  <c r="CS61" i="21"/>
  <c r="CQ61" i="21"/>
  <c r="CP61" i="21"/>
  <c r="CN61" i="21"/>
  <c r="CM61" i="21"/>
  <c r="CK61" i="21"/>
  <c r="CU60" i="21"/>
  <c r="CU19" i="21" s="1"/>
  <c r="CR60" i="21"/>
  <c r="CR19" i="21" s="1"/>
  <c r="CO60" i="21"/>
  <c r="CO19" i="21" s="1"/>
  <c r="CL60" i="21"/>
  <c r="CL19" i="21" s="1"/>
  <c r="CJ60" i="21"/>
  <c r="CJ19" i="21" s="1"/>
  <c r="CH60" i="21"/>
  <c r="CH19" i="21" s="1"/>
  <c r="CU59" i="21"/>
  <c r="CR59" i="21"/>
  <c r="CO59" i="21"/>
  <c r="CL59" i="21"/>
  <c r="CJ59" i="21"/>
  <c r="CH59" i="21"/>
  <c r="CU58" i="21"/>
  <c r="CR58" i="21"/>
  <c r="CO58" i="21"/>
  <c r="CL58" i="21"/>
  <c r="CJ58" i="21"/>
  <c r="CH58" i="21"/>
  <c r="CU57" i="21"/>
  <c r="CR57" i="21"/>
  <c r="CO57" i="21"/>
  <c r="CL57" i="21"/>
  <c r="CJ57" i="21"/>
  <c r="CH57" i="21"/>
  <c r="CV55" i="21"/>
  <c r="CT55" i="21"/>
  <c r="CS55" i="21"/>
  <c r="CQ55" i="21"/>
  <c r="CP55" i="21"/>
  <c r="CN55" i="21"/>
  <c r="CM55" i="21"/>
  <c r="CK55" i="21"/>
  <c r="CU53" i="21"/>
  <c r="CR53" i="21"/>
  <c r="CO53" i="21"/>
  <c r="CL53" i="21"/>
  <c r="CJ53" i="21"/>
  <c r="CH53" i="21"/>
  <c r="CU52" i="21"/>
  <c r="CR52" i="21"/>
  <c r="CO52" i="21"/>
  <c r="CL52" i="21"/>
  <c r="CH52" i="21"/>
  <c r="CU51" i="21"/>
  <c r="CR51" i="21"/>
  <c r="CO51" i="21"/>
  <c r="CL51" i="21"/>
  <c r="CJ51" i="21"/>
  <c r="CH51" i="21"/>
  <c r="CT31" i="21"/>
  <c r="CQ31" i="21"/>
  <c r="CN31" i="21"/>
  <c r="CK31" i="21"/>
  <c r="CH31" i="21"/>
  <c r="CT24" i="21"/>
  <c r="CQ24" i="21"/>
  <c r="CN24" i="21"/>
  <c r="CK24" i="21"/>
  <c r="CH24" i="21"/>
  <c r="CT23" i="21"/>
  <c r="CQ23" i="21"/>
  <c r="CN23" i="21"/>
  <c r="CK23" i="21"/>
  <c r="CH23" i="21"/>
  <c r="CV19" i="21"/>
  <c r="CT19" i="21"/>
  <c r="CS19" i="21"/>
  <c r="CQ19" i="21"/>
  <c r="CP19" i="21"/>
  <c r="CN19" i="21"/>
  <c r="CM19" i="21"/>
  <c r="CK19" i="21"/>
  <c r="CV18" i="21"/>
  <c r="CT18" i="21"/>
  <c r="CS18" i="21"/>
  <c r="CR18" i="21"/>
  <c r="CQ18" i="21"/>
  <c r="CP18" i="21"/>
  <c r="CN18" i="21"/>
  <c r="CM18" i="21"/>
  <c r="CK18" i="21"/>
  <c r="CV17" i="21"/>
  <c r="CT17" i="21"/>
  <c r="CS17" i="21"/>
  <c r="CQ17" i="21"/>
  <c r="CP17" i="21"/>
  <c r="CN17" i="21"/>
  <c r="CM17" i="21"/>
  <c r="CK17" i="21"/>
  <c r="CV16" i="21"/>
  <c r="CT16" i="21"/>
  <c r="CS16" i="21"/>
  <c r="CQ16" i="21"/>
  <c r="CP16" i="21"/>
  <c r="CN16" i="21"/>
  <c r="CM16" i="21"/>
  <c r="CK16" i="21"/>
  <c r="CV15" i="21"/>
  <c r="CT15" i="21"/>
  <c r="CS15" i="21"/>
  <c r="CQ15" i="21"/>
  <c r="CP15" i="21"/>
  <c r="CN15" i="21"/>
  <c r="CM15" i="21"/>
  <c r="CK15" i="21"/>
  <c r="CV14" i="21"/>
  <c r="CT14" i="21"/>
  <c r="CS14" i="21"/>
  <c r="CQ14" i="21"/>
  <c r="CP14" i="21"/>
  <c r="CN14" i="21"/>
  <c r="CM14" i="21"/>
  <c r="CK14" i="21"/>
  <c r="CV12" i="21"/>
  <c r="CT12" i="21"/>
  <c r="CS12" i="21"/>
  <c r="CQ12" i="21"/>
  <c r="CP12" i="21"/>
  <c r="CN12" i="21"/>
  <c r="CM12" i="21"/>
  <c r="CK12" i="21"/>
  <c r="CV11" i="21"/>
  <c r="CT11" i="21"/>
  <c r="CS11" i="21"/>
  <c r="CQ11" i="21"/>
  <c r="CP11" i="21"/>
  <c r="CN11" i="21"/>
  <c r="CM11" i="21"/>
  <c r="CK11" i="21"/>
  <c r="CV10" i="21"/>
  <c r="CT10" i="21"/>
  <c r="CS10" i="21"/>
  <c r="CQ10" i="21"/>
  <c r="CP10" i="21"/>
  <c r="CN10" i="21"/>
  <c r="CM10" i="21"/>
  <c r="CK10" i="21"/>
  <c r="CJ212" i="21" l="1"/>
  <c r="CU212" i="21"/>
  <c r="CJ322" i="21"/>
  <c r="CU322" i="21"/>
  <c r="CO376" i="21"/>
  <c r="CP667" i="21"/>
  <c r="CP26" i="21"/>
  <c r="CK45" i="21"/>
  <c r="CU17" i="21"/>
  <c r="CH35" i="21"/>
  <c r="CL35" i="21"/>
  <c r="CP35" i="21"/>
  <c r="CT35" i="21"/>
  <c r="CM667" i="21"/>
  <c r="CL66" i="21"/>
  <c r="CT62" i="21"/>
  <c r="CO128" i="21"/>
  <c r="CO121" i="21" s="1"/>
  <c r="CO322" i="21"/>
  <c r="CU329" i="21"/>
  <c r="CP329" i="21"/>
  <c r="CV329" i="21"/>
  <c r="CP149" i="21"/>
  <c r="CV149" i="21"/>
  <c r="CJ166" i="21"/>
  <c r="CL322" i="21"/>
  <c r="CN329" i="21"/>
  <c r="CL189" i="21"/>
  <c r="CK121" i="21"/>
  <c r="CH322" i="21"/>
  <c r="CR322" i="21"/>
  <c r="CR345" i="21"/>
  <c r="CK49" i="21"/>
  <c r="CT149" i="21"/>
  <c r="CM947" i="21"/>
  <c r="CM948" i="21" s="1"/>
  <c r="CU947" i="21"/>
  <c r="CL802" i="21"/>
  <c r="CP802" i="21"/>
  <c r="CT42" i="21"/>
  <c r="CU731" i="21"/>
  <c r="CP403" i="21"/>
  <c r="CR603" i="21"/>
  <c r="CV603" i="21"/>
  <c r="CO731" i="21"/>
  <c r="CQ838" i="21"/>
  <c r="CU921" i="21"/>
  <c r="CJ838" i="21"/>
  <c r="CN838" i="21"/>
  <c r="CR838" i="21"/>
  <c r="CV838" i="21"/>
  <c r="CK26" i="21"/>
  <c r="CV62" i="21"/>
  <c r="CQ305" i="21"/>
  <c r="CO703" i="21"/>
  <c r="CH838" i="21"/>
  <c r="CP838" i="21"/>
  <c r="CQ387" i="21"/>
  <c r="CO603" i="21"/>
  <c r="CS603" i="21"/>
  <c r="CL603" i="21"/>
  <c r="CP603" i="21"/>
  <c r="CI620" i="21"/>
  <c r="CI697" i="21" s="1"/>
  <c r="CP731" i="21"/>
  <c r="CI731" i="21"/>
  <c r="CM731" i="21"/>
  <c r="CL947" i="21"/>
  <c r="CL921" i="21" s="1"/>
  <c r="CO66" i="21"/>
  <c r="CP62" i="21"/>
  <c r="CV21" i="21"/>
  <c r="CM41" i="21"/>
  <c r="CI42" i="21"/>
  <c r="CO193" i="21"/>
  <c r="CJ703" i="21"/>
  <c r="CN703" i="21"/>
  <c r="CR703" i="21"/>
  <c r="CS703" i="21"/>
  <c r="CJ947" i="21"/>
  <c r="CJ921" i="21" s="1"/>
  <c r="CV947" i="21"/>
  <c r="CV948" i="21" s="1"/>
  <c r="CP860" i="21"/>
  <c r="CJ860" i="21"/>
  <c r="CO947" i="21"/>
  <c r="CO921" i="21" s="1"/>
  <c r="CH341" i="21"/>
  <c r="CV34" i="21"/>
  <c r="CS329" i="21"/>
  <c r="CP30" i="21"/>
  <c r="CP33" i="21"/>
  <c r="CS34" i="21"/>
  <c r="CI35" i="21"/>
  <c r="CP45" i="21"/>
  <c r="CV45" i="21"/>
  <c r="CI163" i="21"/>
  <c r="CI162" i="21"/>
  <c r="CS132" i="21"/>
  <c r="CV42" i="21"/>
  <c r="CK42" i="21"/>
  <c r="CN44" i="21"/>
  <c r="CL29" i="21"/>
  <c r="CM34" i="21"/>
  <c r="CT26" i="21"/>
  <c r="CL15" i="21"/>
  <c r="CO10" i="21"/>
  <c r="CV40" i="21"/>
  <c r="CN46" i="21"/>
  <c r="CN29" i="21"/>
  <c r="CR29" i="21"/>
  <c r="CV242" i="21"/>
  <c r="CV20" i="21" s="1"/>
  <c r="CJ256" i="21"/>
  <c r="CU256" i="21"/>
  <c r="CQ30" i="21"/>
  <c r="CT45" i="21"/>
  <c r="CK35" i="21"/>
  <c r="CS35" i="21"/>
  <c r="CQ37" i="21"/>
  <c r="CT25" i="21"/>
  <c r="CK33" i="21"/>
  <c r="CT27" i="21"/>
  <c r="CL42" i="21"/>
  <c r="CH17" i="21"/>
  <c r="CR17" i="21"/>
  <c r="CI327" i="21"/>
  <c r="CQ329" i="21"/>
  <c r="CP42" i="21"/>
  <c r="CQ26" i="21"/>
  <c r="CM387" i="21"/>
  <c r="CS403" i="21"/>
  <c r="CV35" i="21"/>
  <c r="CP386" i="21"/>
  <c r="CU44" i="21"/>
  <c r="CK32" i="21"/>
  <c r="CM386" i="21"/>
  <c r="CI395" i="21"/>
  <c r="CI373" i="21"/>
  <c r="CJ361" i="21"/>
  <c r="CI348" i="21"/>
  <c r="CH351" i="21"/>
  <c r="CH27" i="21" s="1"/>
  <c r="CO35" i="21"/>
  <c r="CP337" i="21"/>
  <c r="CN403" i="21"/>
  <c r="CQ317" i="21"/>
  <c r="CL17" i="21"/>
  <c r="CL14" i="21"/>
  <c r="CK30" i="21"/>
  <c r="CO30" i="21"/>
  <c r="CS30" i="21"/>
  <c r="CV9" i="21"/>
  <c r="CT317" i="21"/>
  <c r="CT329" i="21"/>
  <c r="CJ345" i="21"/>
  <c r="CU345" i="21"/>
  <c r="CI349" i="21"/>
  <c r="CI350" i="21"/>
  <c r="CS387" i="21"/>
  <c r="CK25" i="21"/>
  <c r="CQ25" i="21"/>
  <c r="CI46" i="21"/>
  <c r="CM46" i="21"/>
  <c r="CQ46" i="21"/>
  <c r="CU46" i="21"/>
  <c r="CM26" i="21"/>
  <c r="CR376" i="21"/>
  <c r="CR34" i="21" s="1"/>
  <c r="CT386" i="21"/>
  <c r="CJ403" i="21"/>
  <c r="CU403" i="21"/>
  <c r="CH12" i="21"/>
  <c r="CR12" i="21"/>
  <c r="CN28" i="21"/>
  <c r="CR28" i="21"/>
  <c r="CV28" i="21"/>
  <c r="CU28" i="21"/>
  <c r="CO278" i="21"/>
  <c r="CO273" i="21" s="1"/>
  <c r="CH247" i="21"/>
  <c r="CH248" i="21" s="1"/>
  <c r="CH242" i="21" s="1"/>
  <c r="CN32" i="21"/>
  <c r="CL37" i="21"/>
  <c r="CP37" i="21"/>
  <c r="CT37" i="21"/>
  <c r="CJ46" i="21"/>
  <c r="CR46" i="21"/>
  <c r="CV46" i="21"/>
  <c r="CO238" i="21"/>
  <c r="CO233" i="21" s="1"/>
  <c r="CP233" i="21"/>
  <c r="CV233" i="21"/>
  <c r="CJ260" i="21"/>
  <c r="CU260" i="21"/>
  <c r="CT305" i="21"/>
  <c r="CJ28" i="21"/>
  <c r="CS32" i="21"/>
  <c r="CQ22" i="21"/>
  <c r="CT242" i="21"/>
  <c r="CR247" i="21"/>
  <c r="CR248" i="21" s="1"/>
  <c r="CR22" i="21" s="1"/>
  <c r="CO14" i="21"/>
  <c r="CL36" i="21"/>
  <c r="CP36" i="21"/>
  <c r="CT36" i="21"/>
  <c r="CI37" i="21"/>
  <c r="CH238" i="21"/>
  <c r="CH233" i="21" s="1"/>
  <c r="CR238" i="21"/>
  <c r="CI255" i="21"/>
  <c r="CV305" i="21"/>
  <c r="CI161" i="21"/>
  <c r="CM207" i="21"/>
  <c r="CK22" i="21"/>
  <c r="CQ149" i="21"/>
  <c r="CJ193" i="21"/>
  <c r="CJ33" i="21" s="1"/>
  <c r="CR15" i="21"/>
  <c r="CH184" i="21"/>
  <c r="CV27" i="21"/>
  <c r="CV32" i="21"/>
  <c r="CN45" i="21"/>
  <c r="CK21" i="21"/>
  <c r="CU12" i="21"/>
  <c r="CS13" i="21"/>
  <c r="CV37" i="21"/>
  <c r="CH15" i="21"/>
  <c r="CI209" i="21"/>
  <c r="CH212" i="21"/>
  <c r="CI211" i="21"/>
  <c r="CI139" i="21"/>
  <c r="CL12" i="21"/>
  <c r="CH11" i="21"/>
  <c r="CN34" i="21"/>
  <c r="CM42" i="21"/>
  <c r="CQ42" i="21"/>
  <c r="CU42" i="21"/>
  <c r="CJ153" i="21"/>
  <c r="CJ149" i="21" s="1"/>
  <c r="CU153" i="21"/>
  <c r="CI170" i="21"/>
  <c r="CJ184" i="21"/>
  <c r="CH189" i="21"/>
  <c r="CH193" i="21"/>
  <c r="CH33" i="21" s="1"/>
  <c r="CR193" i="21"/>
  <c r="CR33" i="21" s="1"/>
  <c r="CI192" i="21"/>
  <c r="CO15" i="21"/>
  <c r="CQ40" i="21"/>
  <c r="CJ148" i="21"/>
  <c r="CU148" i="21"/>
  <c r="CH153" i="21"/>
  <c r="CH149" i="21" s="1"/>
  <c r="CJ189" i="21"/>
  <c r="CH217" i="21"/>
  <c r="CH41" i="21" s="1"/>
  <c r="CL11" i="21"/>
  <c r="CN33" i="21"/>
  <c r="CI36" i="21"/>
  <c r="CN37" i="21"/>
  <c r="CR37" i="21"/>
  <c r="CP28" i="21"/>
  <c r="CO33" i="21"/>
  <c r="CN36" i="21"/>
  <c r="CR36" i="21"/>
  <c r="CV36" i="21"/>
  <c r="CN42" i="21"/>
  <c r="CR42" i="21"/>
  <c r="CJ14" i="21"/>
  <c r="CS21" i="21"/>
  <c r="CP21" i="21"/>
  <c r="CH61" i="21"/>
  <c r="CI53" i="21"/>
  <c r="CR66" i="21"/>
  <c r="CR62" i="21" s="1"/>
  <c r="CM70" i="21"/>
  <c r="CI92" i="21"/>
  <c r="CL30" i="21"/>
  <c r="CT30" i="21"/>
  <c r="CK46" i="21"/>
  <c r="CO46" i="21"/>
  <c r="CS46" i="21"/>
  <c r="CR11" i="21"/>
  <c r="CP44" i="21"/>
  <c r="CS25" i="21"/>
  <c r="CH55" i="21"/>
  <c r="CI51" i="21"/>
  <c r="CM62" i="21"/>
  <c r="CS62" i="21"/>
  <c r="CO94" i="21"/>
  <c r="CO90" i="21" s="1"/>
  <c r="CI113" i="21"/>
  <c r="CI114" i="21" s="1"/>
  <c r="CK111" i="21"/>
  <c r="CO110" i="21"/>
  <c r="CI126" i="21"/>
  <c r="CN9" i="21"/>
  <c r="CT9" i="21"/>
  <c r="CN27" i="21"/>
  <c r="CK29" i="21"/>
  <c r="CO29" i="21"/>
  <c r="CS29" i="21"/>
  <c r="CQ45" i="21"/>
  <c r="CP29" i="21"/>
  <c r="CT29" i="21"/>
  <c r="CM22" i="21"/>
  <c r="CM36" i="21"/>
  <c r="CM37" i="21"/>
  <c r="CU37" i="21"/>
  <c r="CL69" i="21"/>
  <c r="CL62" i="21" s="1"/>
  <c r="CI68" i="21"/>
  <c r="CI69" i="21" s="1"/>
  <c r="CT41" i="21"/>
  <c r="CT111" i="21"/>
  <c r="CO22" i="21"/>
  <c r="CI275" i="21"/>
  <c r="CL278" i="21"/>
  <c r="CL273" i="21" s="1"/>
  <c r="CK9" i="21"/>
  <c r="CS71" i="21"/>
  <c r="CJ111" i="21"/>
  <c r="CH14" i="21"/>
  <c r="CJ15" i="21"/>
  <c r="CI52" i="21"/>
  <c r="CI76" i="21"/>
  <c r="CI77" i="21" s="1"/>
  <c r="CQ121" i="21"/>
  <c r="CH128" i="21"/>
  <c r="CH45" i="21" s="1"/>
  <c r="CL143" i="21"/>
  <c r="CI140" i="21"/>
  <c r="CJ171" i="21"/>
  <c r="CU171" i="21"/>
  <c r="CR171" i="21"/>
  <c r="CN26" i="21"/>
  <c r="CI173" i="21"/>
  <c r="CI174" i="21" s="1"/>
  <c r="CL174" i="21"/>
  <c r="CT40" i="21"/>
  <c r="CT207" i="21"/>
  <c r="CL217" i="21"/>
  <c r="CI214" i="21"/>
  <c r="CI216" i="21"/>
  <c r="CP41" i="21"/>
  <c r="CV41" i="21"/>
  <c r="CJ42" i="21"/>
  <c r="CM44" i="21"/>
  <c r="CS44" i="21"/>
  <c r="CT22" i="21"/>
  <c r="CU301" i="21"/>
  <c r="CU294" i="21" s="1"/>
  <c r="CI300" i="21"/>
  <c r="CI301" i="21" s="1"/>
  <c r="CH10" i="21"/>
  <c r="CL55" i="21"/>
  <c r="CI145" i="21"/>
  <c r="CI147" i="21"/>
  <c r="CI18" i="21" s="1"/>
  <c r="CL308" i="21"/>
  <c r="CL305" i="21" s="1"/>
  <c r="CI307" i="21"/>
  <c r="CI308" i="21" s="1"/>
  <c r="CL838" i="21"/>
  <c r="CL61" i="21"/>
  <c r="CI57" i="21"/>
  <c r="CP25" i="21"/>
  <c r="CH28" i="21"/>
  <c r="CI29" i="21"/>
  <c r="CH94" i="21"/>
  <c r="CT33" i="21"/>
  <c r="CS110" i="21"/>
  <c r="CS40" i="21"/>
  <c r="CL128" i="21"/>
  <c r="CL110" i="21" s="1"/>
  <c r="CO11" i="21"/>
  <c r="CR166" i="21"/>
  <c r="CN25" i="21"/>
  <c r="CO189" i="21"/>
  <c r="CK41" i="21"/>
  <c r="CI240" i="21"/>
  <c r="CI241" i="21" s="1"/>
  <c r="CQ36" i="21"/>
  <c r="CU36" i="21"/>
  <c r="CL10" i="21"/>
  <c r="CM49" i="21"/>
  <c r="CK13" i="21"/>
  <c r="CP13" i="21"/>
  <c r="CJ66" i="21"/>
  <c r="CJ62" i="21" s="1"/>
  <c r="CU66" i="21"/>
  <c r="CR94" i="21"/>
  <c r="CR90" i="21" s="1"/>
  <c r="CI93" i="21"/>
  <c r="CI99" i="21"/>
  <c r="CI100" i="21" s="1"/>
  <c r="CQ35" i="21"/>
  <c r="CU35" i="21"/>
  <c r="CJ36" i="21"/>
  <c r="CN121" i="21"/>
  <c r="CR128" i="21"/>
  <c r="CR45" i="21" s="1"/>
  <c r="CI127" i="21"/>
  <c r="CH143" i="21"/>
  <c r="CU10" i="21"/>
  <c r="CQ134" i="21"/>
  <c r="CO148" i="21"/>
  <c r="CO153" i="21"/>
  <c r="CO149" i="21" s="1"/>
  <c r="CU166" i="21"/>
  <c r="CU158" i="21" s="1"/>
  <c r="CI165" i="21"/>
  <c r="CO171" i="21"/>
  <c r="CS185" i="21"/>
  <c r="CU193" i="21"/>
  <c r="CU33" i="21" s="1"/>
  <c r="CO212" i="21"/>
  <c r="CT221" i="21"/>
  <c r="CU238" i="21"/>
  <c r="CI276" i="21"/>
  <c r="CO34" i="21"/>
  <c r="CH42" i="21"/>
  <c r="CL370" i="21"/>
  <c r="CI369" i="21"/>
  <c r="CI370" i="21" s="1"/>
  <c r="CI391" i="21"/>
  <c r="CI393" i="21"/>
  <c r="CT387" i="21"/>
  <c r="CJ603" i="21"/>
  <c r="CM603" i="21"/>
  <c r="CI667" i="21"/>
  <c r="CU667" i="21"/>
  <c r="CJ667" i="21"/>
  <c r="CR667" i="21"/>
  <c r="CV667" i="21"/>
  <c r="CS667" i="21"/>
  <c r="CK703" i="21"/>
  <c r="CM802" i="21"/>
  <c r="CT838" i="21"/>
  <c r="CJ12" i="21"/>
  <c r="CU15" i="21"/>
  <c r="CH66" i="21"/>
  <c r="CH21" i="21" s="1"/>
  <c r="CJ94" i="21"/>
  <c r="CJ70" i="21" s="1"/>
  <c r="CP34" i="21"/>
  <c r="CH111" i="21"/>
  <c r="CO111" i="21"/>
  <c r="CP111" i="21"/>
  <c r="CI116" i="21"/>
  <c r="CI117" i="21" s="1"/>
  <c r="CI111" i="21" s="1"/>
  <c r="CN41" i="21"/>
  <c r="CK110" i="21"/>
  <c r="CO42" i="21"/>
  <c r="CS42" i="21"/>
  <c r="CR148" i="21"/>
  <c r="CN13" i="21"/>
  <c r="CR153" i="21"/>
  <c r="CI152" i="21"/>
  <c r="CM149" i="21"/>
  <c r="CI164" i="21"/>
  <c r="CH171" i="21"/>
  <c r="CR189" i="21"/>
  <c r="CL193" i="21"/>
  <c r="CL185" i="21" s="1"/>
  <c r="CJ217" i="21"/>
  <c r="CJ41" i="21" s="1"/>
  <c r="CU217" i="21"/>
  <c r="CU206" i="21" s="1"/>
  <c r="CQ233" i="21"/>
  <c r="CH278" i="21"/>
  <c r="CM294" i="21"/>
  <c r="CL351" i="21"/>
  <c r="CJ376" i="21"/>
  <c r="CJ34" i="21" s="1"/>
  <c r="CU376" i="21"/>
  <c r="CU34" i="21" s="1"/>
  <c r="CR947" i="21"/>
  <c r="CR948" i="21" s="1"/>
  <c r="CL46" i="21"/>
  <c r="CP46" i="21"/>
  <c r="CT46" i="21"/>
  <c r="CJ341" i="21"/>
  <c r="CK27" i="21"/>
  <c r="CI364" i="21"/>
  <c r="CS362" i="21"/>
  <c r="CL403" i="21"/>
  <c r="CQ403" i="21"/>
  <c r="CQ386" i="21"/>
  <c r="CV403" i="21"/>
  <c r="CI408" i="21"/>
  <c r="CI409" i="21" s="1"/>
  <c r="CO409" i="21"/>
  <c r="CO256" i="21"/>
  <c r="CI259" i="21"/>
  <c r="CI260" i="21" s="1"/>
  <c r="CR278" i="21"/>
  <c r="CR273" i="21" s="1"/>
  <c r="CM32" i="21"/>
  <c r="CQ32" i="21"/>
  <c r="CM33" i="21"/>
  <c r="CK34" i="21"/>
  <c r="CL28" i="21"/>
  <c r="CT28" i="21"/>
  <c r="CS37" i="21"/>
  <c r="CH328" i="21"/>
  <c r="CO328" i="21"/>
  <c r="CU328" i="21"/>
  <c r="CR328" i="21"/>
  <c r="CR317" i="21" s="1"/>
  <c r="CH329" i="21"/>
  <c r="CH367" i="21"/>
  <c r="CI365" i="21"/>
  <c r="CK387" i="21"/>
  <c r="CP387" i="21"/>
  <c r="CO403" i="21"/>
  <c r="CM403" i="21"/>
  <c r="CS386" i="21"/>
  <c r="CQ585" i="21"/>
  <c r="CN585" i="21"/>
  <c r="CR585" i="21"/>
  <c r="CH585" i="21"/>
  <c r="CL585" i="21"/>
  <c r="CT585" i="21"/>
  <c r="CO667" i="21"/>
  <c r="CL667" i="21"/>
  <c r="CH703" i="21"/>
  <c r="CL703" i="21"/>
  <c r="CT703" i="21"/>
  <c r="CI703" i="21"/>
  <c r="CM703" i="21"/>
  <c r="CQ703" i="21"/>
  <c r="CJ802" i="21"/>
  <c r="CV802" i="21"/>
  <c r="CI802" i="21"/>
  <c r="CO802" i="21"/>
  <c r="CU802" i="21"/>
  <c r="CS802" i="21"/>
  <c r="CK838" i="21"/>
  <c r="CO838" i="21"/>
  <c r="CS838" i="21"/>
  <c r="CI860" i="21"/>
  <c r="CU860" i="21"/>
  <c r="CI947" i="21"/>
  <c r="CI921" i="21" s="1"/>
  <c r="CI191" i="21"/>
  <c r="CR212" i="21"/>
  <c r="CR217" i="21"/>
  <c r="CR41" i="21" s="1"/>
  <c r="CI215" i="21"/>
  <c r="CP221" i="21"/>
  <c r="CN242" i="21"/>
  <c r="CK242" i="21"/>
  <c r="CH256" i="21"/>
  <c r="CI253" i="21"/>
  <c r="CR256" i="21"/>
  <c r="CR260" i="21"/>
  <c r="CJ278" i="21"/>
  <c r="CJ273" i="21" s="1"/>
  <c r="CU278" i="21"/>
  <c r="CU273" i="21" s="1"/>
  <c r="CR295" i="21"/>
  <c r="CQ294" i="21"/>
  <c r="CV295" i="21"/>
  <c r="CN295" i="21"/>
  <c r="CP22" i="21"/>
  <c r="CI344" i="21"/>
  <c r="CO351" i="21"/>
  <c r="CO27" i="21" s="1"/>
  <c r="CR351" i="21"/>
  <c r="CR27" i="21" s="1"/>
  <c r="CR367" i="21"/>
  <c r="CL367" i="21"/>
  <c r="CJ396" i="21"/>
  <c r="CJ386" i="21" s="1"/>
  <c r="CU396" i="21"/>
  <c r="CU40" i="21" s="1"/>
  <c r="CR396" i="21"/>
  <c r="CR386" i="21" s="1"/>
  <c r="CI394" i="21"/>
  <c r="CN387" i="21"/>
  <c r="CR403" i="21"/>
  <c r="CT403" i="21"/>
  <c r="CM832" i="21"/>
  <c r="CJ731" i="21"/>
  <c r="CR731" i="21"/>
  <c r="CV731" i="21"/>
  <c r="CS731" i="21"/>
  <c r="CL731" i="21"/>
  <c r="CR860" i="21"/>
  <c r="CL860" i="21"/>
  <c r="CV860" i="21"/>
  <c r="CM860" i="21"/>
  <c r="CP947" i="21"/>
  <c r="CP921" i="21" s="1"/>
  <c r="CV110" i="21"/>
  <c r="CV121" i="21"/>
  <c r="CV44" i="21"/>
  <c r="CS158" i="21"/>
  <c r="CV13" i="21"/>
  <c r="CV49" i="21"/>
  <c r="CO28" i="21"/>
  <c r="CV273" i="21"/>
  <c r="CV33" i="21"/>
  <c r="CT49" i="21"/>
  <c r="CP71" i="21"/>
  <c r="CS206" i="21"/>
  <c r="CK221" i="21"/>
  <c r="CS273" i="21"/>
  <c r="CM305" i="21"/>
  <c r="CK28" i="21"/>
  <c r="CS28" i="21"/>
  <c r="CV29" i="21"/>
  <c r="CV71" i="21"/>
  <c r="CK40" i="21"/>
  <c r="CK206" i="21"/>
  <c r="CK305" i="21"/>
  <c r="CK44" i="21"/>
  <c r="CN62" i="21"/>
  <c r="CN49" i="21"/>
  <c r="CN21" i="21"/>
  <c r="CT134" i="21"/>
  <c r="CT13" i="21"/>
  <c r="CT34" i="21"/>
  <c r="CM45" i="21"/>
  <c r="CH46" i="21"/>
  <c r="CK233" i="21"/>
  <c r="CV25" i="21"/>
  <c r="CM295" i="21"/>
  <c r="CM40" i="21"/>
  <c r="CQ295" i="21"/>
  <c r="CK317" i="21"/>
  <c r="CK329" i="21"/>
  <c r="CQ27" i="21"/>
  <c r="CH29" i="21"/>
  <c r="CM29" i="21"/>
  <c r="CQ29" i="21"/>
  <c r="CK36" i="21"/>
  <c r="CS36" i="21"/>
  <c r="CH37" i="21"/>
  <c r="CL111" i="21"/>
  <c r="CM13" i="21"/>
  <c r="CM21" i="21"/>
  <c r="CS33" i="21"/>
  <c r="CK37" i="21"/>
  <c r="CO37" i="21"/>
  <c r="CP206" i="21"/>
  <c r="CQ221" i="21"/>
  <c r="CP250" i="21"/>
  <c r="CV250" i="21"/>
  <c r="CM249" i="21"/>
  <c r="CU30" i="21"/>
  <c r="CP273" i="21"/>
  <c r="CJ329" i="21"/>
  <c r="CV362" i="21"/>
  <c r="CV111" i="21"/>
  <c r="CP134" i="21"/>
  <c r="CP20" i="21"/>
  <c r="CT32" i="21"/>
  <c r="CM206" i="21"/>
  <c r="CK207" i="21"/>
  <c r="CS207" i="21"/>
  <c r="CS221" i="21"/>
  <c r="CQ242" i="21"/>
  <c r="CM273" i="21"/>
  <c r="CJ294" i="21"/>
  <c r="CH305" i="21"/>
  <c r="CL329" i="21"/>
  <c r="CM362" i="21"/>
  <c r="CP132" i="21"/>
  <c r="CV132" i="21"/>
  <c r="CK62" i="21"/>
  <c r="CV22" i="21"/>
  <c r="CQ33" i="21"/>
  <c r="CP110" i="21"/>
  <c r="CV134" i="21"/>
  <c r="CI28" i="21"/>
  <c r="CM28" i="21"/>
  <c r="CQ28" i="21"/>
  <c r="CJ29" i="21"/>
  <c r="CN30" i="21"/>
  <c r="CR30" i="21"/>
  <c r="CV30" i="21"/>
  <c r="CP185" i="21"/>
  <c r="CQ34" i="21"/>
  <c r="CJ35" i="21"/>
  <c r="CN35" i="21"/>
  <c r="CR35" i="21"/>
  <c r="CH36" i="21"/>
  <c r="CM185" i="21"/>
  <c r="CJ37" i="21"/>
  <c r="CP207" i="21"/>
  <c r="CT206" i="21"/>
  <c r="CJ221" i="21"/>
  <c r="CT233" i="21"/>
  <c r="CM242" i="21"/>
  <c r="CS250" i="21"/>
  <c r="CJ295" i="21"/>
  <c r="CP294" i="21"/>
  <c r="CT294" i="21"/>
  <c r="CR305" i="21"/>
  <c r="CN305" i="21"/>
  <c r="CS305" i="21"/>
  <c r="CP305" i="21"/>
  <c r="CV317" i="21"/>
  <c r="CO329" i="21"/>
  <c r="CM329" i="21"/>
  <c r="CN317" i="21"/>
  <c r="CS317" i="21"/>
  <c r="CJ44" i="21"/>
  <c r="CL121" i="21"/>
  <c r="CM158" i="21"/>
  <c r="CM25" i="21"/>
  <c r="CM157" i="21"/>
  <c r="CP157" i="21"/>
  <c r="CP158" i="21"/>
  <c r="CM9" i="21"/>
  <c r="CM315" i="21"/>
  <c r="CM233" i="21"/>
  <c r="CL260" i="21"/>
  <c r="CP9" i="21"/>
  <c r="CU61" i="21"/>
  <c r="CI58" i="21"/>
  <c r="CS70" i="21"/>
  <c r="CL71" i="21"/>
  <c r="CN111" i="21"/>
  <c r="CN110" i="21"/>
  <c r="CN40" i="21"/>
  <c r="CJ143" i="21"/>
  <c r="CJ11" i="21"/>
  <c r="CO12" i="21"/>
  <c r="CS26" i="21"/>
  <c r="CP27" i="21"/>
  <c r="CO36" i="21"/>
  <c r="CQ44" i="21"/>
  <c r="CS49" i="21"/>
  <c r="CS9" i="21"/>
  <c r="CR61" i="21"/>
  <c r="CR14" i="21"/>
  <c r="CJ71" i="21"/>
  <c r="CV70" i="21"/>
  <c r="CV26" i="21"/>
  <c r="CL100" i="21"/>
  <c r="CM90" i="21"/>
  <c r="CM35" i="21"/>
  <c r="CU111" i="21"/>
  <c r="CS111" i="21"/>
  <c r="CS41" i="21"/>
  <c r="CT121" i="21"/>
  <c r="CT44" i="21"/>
  <c r="CS121" i="21"/>
  <c r="CS45" i="21"/>
  <c r="CJ10" i="21"/>
  <c r="CI146" i="21"/>
  <c r="CI16" i="21" s="1"/>
  <c r="CL16" i="21"/>
  <c r="CL148" i="21"/>
  <c r="CH148" i="21"/>
  <c r="CH18" i="21"/>
  <c r="CN134" i="21"/>
  <c r="CN22" i="21"/>
  <c r="CN149" i="21"/>
  <c r="CH221" i="21"/>
  <c r="CH44" i="21"/>
  <c r="CR221" i="21"/>
  <c r="CR44" i="21"/>
  <c r="CS231" i="21"/>
  <c r="CR55" i="21"/>
  <c r="CR10" i="21"/>
  <c r="CQ49" i="21"/>
  <c r="CQ13" i="21"/>
  <c r="CO62" i="21"/>
  <c r="CO71" i="21"/>
  <c r="CU29" i="21"/>
  <c r="CU207" i="21"/>
  <c r="CM30" i="21"/>
  <c r="CM132" i="21"/>
  <c r="CS90" i="21"/>
  <c r="CI96" i="21"/>
  <c r="CI97" i="21" s="1"/>
  <c r="CI136" i="21"/>
  <c r="CU143" i="21"/>
  <c r="CU11" i="21"/>
  <c r="CU14" i="21"/>
  <c r="CT21" i="21"/>
  <c r="CP49" i="21"/>
  <c r="CO55" i="21"/>
  <c r="CQ62" i="21"/>
  <c r="CQ21" i="21"/>
  <c r="CR71" i="21"/>
  <c r="CL94" i="21"/>
  <c r="CP90" i="21"/>
  <c r="CP32" i="21"/>
  <c r="CR111" i="21"/>
  <c r="CQ110" i="21"/>
  <c r="CQ111" i="21"/>
  <c r="CI151" i="21"/>
  <c r="CL153" i="21"/>
  <c r="CU156" i="21"/>
  <c r="CU22" i="21" s="1"/>
  <c r="CI155" i="21"/>
  <c r="CI156" i="21" s="1"/>
  <c r="CL166" i="21"/>
  <c r="CI160" i="21"/>
  <c r="CV157" i="21"/>
  <c r="CV158" i="21"/>
  <c r="CU189" i="21"/>
  <c r="CI187" i="21"/>
  <c r="CQ207" i="21"/>
  <c r="CQ41" i="21"/>
  <c r="CL18" i="21"/>
  <c r="CO61" i="21"/>
  <c r="CI59" i="21"/>
  <c r="CI15" i="21" s="1"/>
  <c r="CI64" i="21"/>
  <c r="CI73" i="21"/>
  <c r="CI74" i="21" s="1"/>
  <c r="CM71" i="21"/>
  <c r="CI79" i="21"/>
  <c r="CI80" i="21" s="1"/>
  <c r="CU94" i="21"/>
  <c r="CU70" i="21" s="1"/>
  <c r="CV90" i="21"/>
  <c r="CM110" i="21"/>
  <c r="CM111" i="21"/>
  <c r="CT110" i="21"/>
  <c r="CI123" i="21"/>
  <c r="CI124" i="21" s="1"/>
  <c r="CM121" i="21"/>
  <c r="CM134" i="21"/>
  <c r="CI138" i="21"/>
  <c r="CI141" i="21"/>
  <c r="CP231" i="21"/>
  <c r="CS134" i="21"/>
  <c r="CS149" i="21"/>
  <c r="CO166" i="21"/>
  <c r="CI169" i="21"/>
  <c r="CI195" i="21"/>
  <c r="CI196" i="21" s="1"/>
  <c r="CI297" i="21"/>
  <c r="CI298" i="21" s="1"/>
  <c r="CL298" i="21"/>
  <c r="CH295" i="21"/>
  <c r="CH294" i="21"/>
  <c r="CS337" i="21"/>
  <c r="CS336" i="21"/>
  <c r="CV336" i="21"/>
  <c r="CV337" i="21"/>
  <c r="CI237" i="21"/>
  <c r="CL238" i="21"/>
  <c r="CI585" i="21"/>
  <c r="CM697" i="21"/>
  <c r="CM585" i="21"/>
  <c r="CU697" i="21"/>
  <c r="CU585" i="21"/>
  <c r="CJ585" i="21"/>
  <c r="CJ697" i="21"/>
  <c r="CV585" i="21"/>
  <c r="CV697" i="21"/>
  <c r="CP585" i="21"/>
  <c r="CP697" i="21"/>
  <c r="CO143" i="21"/>
  <c r="CK134" i="21"/>
  <c r="CK149" i="21"/>
  <c r="CH166" i="21"/>
  <c r="CV185" i="21"/>
  <c r="CQ9" i="21"/>
  <c r="CS27" i="21"/>
  <c r="CP40" i="21"/>
  <c r="CJ55" i="21"/>
  <c r="CU55" i="21"/>
  <c r="CJ61" i="21"/>
  <c r="CI60" i="21"/>
  <c r="CI19" i="21" s="1"/>
  <c r="CI65" i="21"/>
  <c r="CP70" i="21"/>
  <c r="CU71" i="21"/>
  <c r="CP121" i="21"/>
  <c r="CJ128" i="21"/>
  <c r="CJ45" i="21" s="1"/>
  <c r="CU128" i="21"/>
  <c r="CU45" i="21" s="1"/>
  <c r="CR143" i="21"/>
  <c r="CI137" i="21"/>
  <c r="CI142" i="21"/>
  <c r="CM231" i="21"/>
  <c r="CS157" i="21"/>
  <c r="CL171" i="21"/>
  <c r="CI168" i="21"/>
  <c r="CI184" i="21"/>
  <c r="CI188" i="21"/>
  <c r="CI210" i="21"/>
  <c r="CL212" i="21"/>
  <c r="CQ206" i="21"/>
  <c r="CN206" i="21"/>
  <c r="CN207" i="21"/>
  <c r="CV206" i="21"/>
  <c r="CV207" i="21"/>
  <c r="CO224" i="21"/>
  <c r="CI223" i="21"/>
  <c r="CI224" i="21" s="1"/>
  <c r="CU221" i="21"/>
  <c r="CI226" i="21"/>
  <c r="CI227" i="21" s="1"/>
  <c r="CV249" i="21"/>
  <c r="CO260" i="21"/>
  <c r="CI262" i="21"/>
  <c r="CI263" i="21" s="1"/>
  <c r="CM317" i="21"/>
  <c r="CI325" i="21"/>
  <c r="CR329" i="21"/>
  <c r="CI339" i="21"/>
  <c r="CI341" i="21" s="1"/>
  <c r="CL341" i="21"/>
  <c r="CU341" i="21"/>
  <c r="CU367" i="21"/>
  <c r="CK386" i="21"/>
  <c r="CK403" i="21"/>
  <c r="CV231" i="21"/>
  <c r="CM221" i="21"/>
  <c r="CV221" i="21"/>
  <c r="CI235" i="21"/>
  <c r="CI236" i="21"/>
  <c r="CP315" i="21"/>
  <c r="CN233" i="21"/>
  <c r="CI244" i="21"/>
  <c r="CI245" i="21" s="1"/>
  <c r="CU242" i="21"/>
  <c r="CL248" i="21"/>
  <c r="CL22" i="21" s="1"/>
  <c r="CS249" i="21"/>
  <c r="CI254" i="21"/>
  <c r="CH260" i="21"/>
  <c r="CM250" i="21"/>
  <c r="CI277" i="21"/>
  <c r="CI280" i="21"/>
  <c r="CI281" i="21" s="1"/>
  <c r="CI283" i="21"/>
  <c r="CI284" i="21" s="1"/>
  <c r="CJ305" i="21"/>
  <c r="CU305" i="21"/>
  <c r="CI320" i="21"/>
  <c r="CJ328" i="21"/>
  <c r="CI334" i="21"/>
  <c r="CI335" i="21" s="1"/>
  <c r="CH361" i="21"/>
  <c r="CR802" i="21"/>
  <c r="CR832" i="21"/>
  <c r="CO217" i="21"/>
  <c r="CO41" i="21" s="1"/>
  <c r="CN221" i="21"/>
  <c r="CL227" i="21"/>
  <c r="CL221" i="21" s="1"/>
  <c r="CJ238" i="21"/>
  <c r="CI252" i="21"/>
  <c r="CL256" i="21"/>
  <c r="CP249" i="21"/>
  <c r="CS294" i="21"/>
  <c r="CS295" i="21"/>
  <c r="CL345" i="21"/>
  <c r="CI343" i="21"/>
  <c r="CI345" i="21" s="1"/>
  <c r="CU387" i="21"/>
  <c r="CR387" i="21"/>
  <c r="CV315" i="21"/>
  <c r="CK294" i="21"/>
  <c r="CK295" i="21"/>
  <c r="CO294" i="21"/>
  <c r="CO295" i="21"/>
  <c r="CT295" i="21"/>
  <c r="CV294" i="21"/>
  <c r="CO305" i="21"/>
  <c r="CI319" i="21"/>
  <c r="CP413" i="21"/>
  <c r="CP317" i="21"/>
  <c r="CO341" i="21"/>
  <c r="CP336" i="21"/>
  <c r="CI361" i="21"/>
  <c r="CI398" i="21"/>
  <c r="CI399" i="21" s="1"/>
  <c r="CL399" i="21"/>
  <c r="CR697" i="21"/>
  <c r="CV832" i="21"/>
  <c r="CR294" i="21"/>
  <c r="CP295" i="21"/>
  <c r="CN294" i="21"/>
  <c r="CI310" i="21"/>
  <c r="CI311" i="21" s="1"/>
  <c r="CI305" i="21" s="1"/>
  <c r="CL328" i="21"/>
  <c r="CI326" i="21"/>
  <c r="CI17" i="21" s="1"/>
  <c r="CI331" i="21"/>
  <c r="CI332" i="21" s="1"/>
  <c r="CO345" i="21"/>
  <c r="CO367" i="21"/>
  <c r="CI366" i="21"/>
  <c r="CL376" i="21"/>
  <c r="CI372" i="21"/>
  <c r="CI376" i="21" s="1"/>
  <c r="CI390" i="21"/>
  <c r="CV386" i="21"/>
  <c r="CV387" i="21"/>
  <c r="CO832" i="21"/>
  <c r="CS832" i="21"/>
  <c r="CV413" i="21"/>
  <c r="CH345" i="21"/>
  <c r="CU351" i="21"/>
  <c r="CU27" i="21" s="1"/>
  <c r="CM351" i="21"/>
  <c r="CM413" i="21" s="1"/>
  <c r="CJ349" i="21"/>
  <c r="CJ351" i="21" s="1"/>
  <c r="CJ367" i="21"/>
  <c r="CP362" i="21"/>
  <c r="CH376" i="21"/>
  <c r="CH34" i="21" s="1"/>
  <c r="CL396" i="21"/>
  <c r="CI389" i="21"/>
  <c r="CH396" i="21"/>
  <c r="CI392" i="21"/>
  <c r="CH403" i="21"/>
  <c r="CK585" i="21"/>
  <c r="CO697" i="21"/>
  <c r="CS585" i="21"/>
  <c r="CP832" i="21"/>
  <c r="CP703" i="21"/>
  <c r="CU832" i="21"/>
  <c r="CU703" i="21"/>
  <c r="CI838" i="21"/>
  <c r="CM838" i="21"/>
  <c r="CU948" i="21"/>
  <c r="CU838" i="21"/>
  <c r="CS413" i="21"/>
  <c r="CI347" i="21"/>
  <c r="CO396" i="21"/>
  <c r="CN386" i="21"/>
  <c r="CL697" i="21"/>
  <c r="CU603" i="21"/>
  <c r="CL832" i="21"/>
  <c r="CO860" i="21"/>
  <c r="CS860" i="21"/>
  <c r="CS947" i="21"/>
  <c r="CS921" i="21" s="1"/>
  <c r="CI405" i="21"/>
  <c r="CI406" i="21" s="1"/>
  <c r="CS697" i="21"/>
  <c r="CO585" i="21"/>
  <c r="CV703" i="21"/>
  <c r="U216" i="3"/>
  <c r="V216" i="3"/>
  <c r="W216" i="3"/>
  <c r="X216" i="3"/>
  <c r="Y216" i="3"/>
  <c r="Z216" i="3"/>
  <c r="AA216" i="3"/>
  <c r="AB216" i="3"/>
  <c r="U215" i="3"/>
  <c r="CM921" i="21" l="1"/>
  <c r="CI193" i="21"/>
  <c r="CI322" i="21"/>
  <c r="CO21" i="21"/>
  <c r="CJ185" i="21"/>
  <c r="CJ948" i="21"/>
  <c r="CJ207" i="21"/>
  <c r="CV921" i="21"/>
  <c r="CU386" i="21"/>
  <c r="CO948" i="21"/>
  <c r="CR921" i="21"/>
  <c r="CI948" i="21"/>
  <c r="CR70" i="21"/>
  <c r="CJ90" i="21"/>
  <c r="CQ43" i="21"/>
  <c r="CO45" i="21"/>
  <c r="CJ30" i="21"/>
  <c r="CK8" i="21"/>
  <c r="CR185" i="21"/>
  <c r="CL948" i="21"/>
  <c r="CI603" i="21"/>
  <c r="CI212" i="21"/>
  <c r="CU13" i="21"/>
  <c r="CT20" i="21"/>
  <c r="CS948" i="21"/>
  <c r="AT216" i="3"/>
  <c r="AK216" i="3"/>
  <c r="AP216" i="3"/>
  <c r="AG216" i="3"/>
  <c r="AM216" i="3"/>
  <c r="AD216" i="3"/>
  <c r="AS216" i="3"/>
  <c r="AJ216" i="3"/>
  <c r="AO216" i="3"/>
  <c r="AF216" i="3"/>
  <c r="AM215" i="3"/>
  <c r="AD215" i="3"/>
  <c r="AQ216" i="3"/>
  <c r="AH216" i="3"/>
  <c r="AR216" i="3"/>
  <c r="AI216" i="3"/>
  <c r="AN216" i="3"/>
  <c r="AE216" i="3"/>
  <c r="CJ362" i="21"/>
  <c r="CJ317" i="21"/>
  <c r="CH317" i="21"/>
  <c r="CR40" i="21"/>
  <c r="CU250" i="21"/>
  <c r="CO185" i="21"/>
  <c r="CI403" i="21"/>
  <c r="CH30" i="21"/>
  <c r="CU25" i="21"/>
  <c r="CR207" i="21"/>
  <c r="CR39" i="21" s="1"/>
  <c r="CP948" i="21"/>
  <c r="CR233" i="21"/>
  <c r="CL233" i="21"/>
  <c r="CR242" i="21"/>
  <c r="CU185" i="21"/>
  <c r="CI351" i="21"/>
  <c r="CI337" i="21" s="1"/>
  <c r="CI247" i="21"/>
  <c r="CI248" i="21" s="1"/>
  <c r="CI242" i="21" s="1"/>
  <c r="CR26" i="21"/>
  <c r="CU21" i="21"/>
  <c r="CR157" i="21"/>
  <c r="CL41" i="21"/>
  <c r="CR206" i="21"/>
  <c r="CJ157" i="21"/>
  <c r="CI166" i="21"/>
  <c r="CJ158" i="21"/>
  <c r="CR250" i="21"/>
  <c r="CH32" i="21"/>
  <c r="CJ25" i="21"/>
  <c r="CJ250" i="21"/>
  <c r="CU249" i="21"/>
  <c r="CU317" i="21"/>
  <c r="CJ387" i="21"/>
  <c r="CJ39" i="21" s="1"/>
  <c r="CR362" i="21"/>
  <c r="CR336" i="21"/>
  <c r="CR413" i="21"/>
  <c r="CU362" i="21"/>
  <c r="CR13" i="21"/>
  <c r="CL362" i="21"/>
  <c r="CO13" i="21"/>
  <c r="CI396" i="21"/>
  <c r="CI40" i="21" s="1"/>
  <c r="CJ40" i="21"/>
  <c r="CJ336" i="21"/>
  <c r="CI367" i="21"/>
  <c r="CI362" i="21" s="1"/>
  <c r="CK39" i="21"/>
  <c r="CO315" i="21"/>
  <c r="CM39" i="21"/>
  <c r="CH22" i="21"/>
  <c r="CM38" i="21"/>
  <c r="CJ249" i="21"/>
  <c r="CS31" i="21"/>
  <c r="CU315" i="21"/>
  <c r="CJ26" i="21"/>
  <c r="CR315" i="21"/>
  <c r="CH25" i="21"/>
  <c r="CU233" i="21"/>
  <c r="CR249" i="21"/>
  <c r="CL44" i="21"/>
  <c r="CI238" i="21"/>
  <c r="CQ8" i="21"/>
  <c r="CU26" i="21"/>
  <c r="CI278" i="21"/>
  <c r="CI273" i="21" s="1"/>
  <c r="CT43" i="21"/>
  <c r="CS248" i="21"/>
  <c r="CJ247" i="21"/>
  <c r="CJ248" i="21" s="1"/>
  <c r="CJ315" i="21" s="1"/>
  <c r="CR32" i="21"/>
  <c r="CH121" i="21"/>
  <c r="CH43" i="21" s="1"/>
  <c r="CP39" i="21"/>
  <c r="CV43" i="21"/>
  <c r="CL70" i="21"/>
  <c r="CI153" i="21"/>
  <c r="CI149" i="21" s="1"/>
  <c r="CT39" i="21"/>
  <c r="CS38" i="21"/>
  <c r="CH206" i="21"/>
  <c r="CH207" i="21"/>
  <c r="CR158" i="21"/>
  <c r="CQ39" i="21"/>
  <c r="CO70" i="21"/>
  <c r="CN43" i="21"/>
  <c r="CI128" i="21"/>
  <c r="CI110" i="21" s="1"/>
  <c r="CH9" i="21"/>
  <c r="CI55" i="21"/>
  <c r="CL49" i="21"/>
  <c r="CR110" i="21"/>
  <c r="CU62" i="21"/>
  <c r="CI94" i="21"/>
  <c r="CI90" i="21" s="1"/>
  <c r="CH110" i="21"/>
  <c r="CR121" i="21"/>
  <c r="CR43" i="21" s="1"/>
  <c r="CJ32" i="21"/>
  <c r="CI22" i="21"/>
  <c r="CI217" i="21"/>
  <c r="CI41" i="21" s="1"/>
  <c r="CO25" i="21"/>
  <c r="CI10" i="21"/>
  <c r="CM31" i="21"/>
  <c r="CL33" i="21"/>
  <c r="CL27" i="21"/>
  <c r="CI171" i="21"/>
  <c r="CI26" i="21" s="1"/>
  <c r="CJ13" i="21"/>
  <c r="CV24" i="21"/>
  <c r="CO20" i="21"/>
  <c r="CN20" i="21"/>
  <c r="CH134" i="21"/>
  <c r="CI148" i="21"/>
  <c r="CJ206" i="21"/>
  <c r="CU295" i="21"/>
  <c r="CU39" i="21" s="1"/>
  <c r="CM20" i="21"/>
  <c r="CR337" i="21"/>
  <c r="CH62" i="21"/>
  <c r="CH20" i="21" s="1"/>
  <c r="CH49" i="21"/>
  <c r="CR25" i="21"/>
  <c r="CJ21" i="21"/>
  <c r="CK38" i="21"/>
  <c r="CN8" i="21"/>
  <c r="CI11" i="21"/>
  <c r="CP43" i="21"/>
  <c r="CL134" i="21"/>
  <c r="CU41" i="21"/>
  <c r="CR149" i="21"/>
  <c r="CR21" i="21"/>
  <c r="CL45" i="21"/>
  <c r="CP38" i="21"/>
  <c r="CL26" i="21"/>
  <c r="CJ121" i="21"/>
  <c r="CJ43" i="21" s="1"/>
  <c r="CV8" i="21"/>
  <c r="CO250" i="21"/>
  <c r="CS24" i="21"/>
  <c r="CT8" i="21"/>
  <c r="CK43" i="21"/>
  <c r="CU121" i="21"/>
  <c r="CU43" i="21" s="1"/>
  <c r="CI34" i="21"/>
  <c r="CV31" i="21"/>
  <c r="CP8" i="21"/>
  <c r="CK20" i="21"/>
  <c r="CT38" i="21"/>
  <c r="CL132" i="21"/>
  <c r="CQ20" i="21"/>
  <c r="CS43" i="21"/>
  <c r="CV23" i="21"/>
  <c r="CP24" i="21"/>
  <c r="CJ110" i="21"/>
  <c r="CU157" i="21"/>
  <c r="CH387" i="21"/>
  <c r="CH386" i="21"/>
  <c r="CH40" i="21"/>
  <c r="CL336" i="21"/>
  <c r="CL337" i="21"/>
  <c r="CI328" i="21"/>
  <c r="CI33" i="21"/>
  <c r="CV39" i="21"/>
  <c r="CI71" i="21"/>
  <c r="CN38" i="21"/>
  <c r="CI832" i="21"/>
  <c r="CJ413" i="21"/>
  <c r="CO221" i="21"/>
  <c r="CO43" i="21" s="1"/>
  <c r="CO44" i="21"/>
  <c r="CL231" i="21"/>
  <c r="CI295" i="21"/>
  <c r="CI294" i="21"/>
  <c r="CI121" i="21"/>
  <c r="CI44" i="21"/>
  <c r="CO132" i="21"/>
  <c r="CO49" i="21"/>
  <c r="CO9" i="21"/>
  <c r="CI386" i="21"/>
  <c r="CO249" i="21"/>
  <c r="CU132" i="21"/>
  <c r="CU49" i="21"/>
  <c r="CU9" i="21"/>
  <c r="CO231" i="21"/>
  <c r="CO134" i="21"/>
  <c r="CM8" i="21"/>
  <c r="CU90" i="21"/>
  <c r="CU31" i="21" s="1"/>
  <c r="CU32" i="21"/>
  <c r="CL34" i="21"/>
  <c r="CH13" i="21"/>
  <c r="CO386" i="21"/>
  <c r="CO387" i="21"/>
  <c r="CO40" i="21"/>
  <c r="CJ832" i="21"/>
  <c r="CL387" i="21"/>
  <c r="CL386" i="21"/>
  <c r="CL317" i="21"/>
  <c r="CL413" i="21"/>
  <c r="CO337" i="21"/>
  <c r="CO336" i="21"/>
  <c r="CL250" i="21"/>
  <c r="CL249" i="21"/>
  <c r="CV38" i="21"/>
  <c r="CL206" i="21"/>
  <c r="CL207" i="21"/>
  <c r="CI30" i="21"/>
  <c r="CJ132" i="21"/>
  <c r="CJ49" i="21"/>
  <c r="CJ9" i="21"/>
  <c r="CO207" i="21"/>
  <c r="CJ337" i="21"/>
  <c r="CM43" i="21"/>
  <c r="CI66" i="21"/>
  <c r="CL242" i="21"/>
  <c r="CI189" i="21"/>
  <c r="CL149" i="21"/>
  <c r="CL21" i="21"/>
  <c r="CP31" i="21"/>
  <c r="CU231" i="21"/>
  <c r="CU134" i="21"/>
  <c r="CL40" i="21"/>
  <c r="CU110" i="21"/>
  <c r="CN39" i="21"/>
  <c r="CI14" i="21"/>
  <c r="CL43" i="21"/>
  <c r="CU149" i="21"/>
  <c r="CO26" i="21"/>
  <c r="CJ27" i="21"/>
  <c r="CP23" i="21"/>
  <c r="CL315" i="21"/>
  <c r="CR132" i="21"/>
  <c r="CR9" i="21"/>
  <c r="CR49" i="21"/>
  <c r="CR231" i="21"/>
  <c r="CR134" i="21"/>
  <c r="CQ38" i="21"/>
  <c r="CS23" i="21"/>
  <c r="CM337" i="21"/>
  <c r="CM24" i="21" s="1"/>
  <c r="CM336" i="21"/>
  <c r="CM23" i="21" s="1"/>
  <c r="CM27" i="21"/>
  <c r="CO362" i="21"/>
  <c r="CO32" i="21"/>
  <c r="CI329" i="21"/>
  <c r="CO413" i="21"/>
  <c r="CO317" i="21"/>
  <c r="CU413" i="21"/>
  <c r="CI256" i="21"/>
  <c r="CH26" i="21"/>
  <c r="CU337" i="21"/>
  <c r="CU336" i="21"/>
  <c r="CI221" i="21"/>
  <c r="CO206" i="21"/>
  <c r="CI12" i="21"/>
  <c r="CL295" i="21"/>
  <c r="CL294" i="21"/>
  <c r="CO158" i="21"/>
  <c r="CO157" i="21"/>
  <c r="CL157" i="21"/>
  <c r="CL158" i="21"/>
  <c r="CL25" i="21"/>
  <c r="CL90" i="21"/>
  <c r="CL32" i="21"/>
  <c r="CI143" i="21"/>
  <c r="CS39" i="21"/>
  <c r="CJ231" i="21"/>
  <c r="CJ134" i="21"/>
  <c r="CL13" i="21"/>
  <c r="CI61" i="21"/>
  <c r="CL9" i="21"/>
  <c r="CI45" i="21" l="1"/>
  <c r="CI233" i="21"/>
  <c r="CR31" i="21"/>
  <c r="CJ31" i="21"/>
  <c r="CU38" i="21"/>
  <c r="CI413" i="21"/>
  <c r="CI70" i="21"/>
  <c r="CU24" i="21"/>
  <c r="CR38" i="21"/>
  <c r="CI27" i="21"/>
  <c r="CR23" i="21"/>
  <c r="CL31" i="21"/>
  <c r="CO31" i="21"/>
  <c r="CI387" i="21"/>
  <c r="CR20" i="21"/>
  <c r="CI158" i="21"/>
  <c r="CO23" i="21"/>
  <c r="CU23" i="21"/>
  <c r="CJ24" i="21"/>
  <c r="CR24" i="21"/>
  <c r="CJ23" i="21"/>
  <c r="CO39" i="21"/>
  <c r="CI336" i="21"/>
  <c r="CH39" i="21"/>
  <c r="CJ233" i="21"/>
  <c r="CJ8" i="21" s="1"/>
  <c r="CL38" i="21"/>
  <c r="CI315" i="21"/>
  <c r="CL24" i="21"/>
  <c r="CO24" i="21"/>
  <c r="CS242" i="21"/>
  <c r="CS20" i="21" s="1"/>
  <c r="CS22" i="21"/>
  <c r="CS315" i="21"/>
  <c r="CS233" i="21"/>
  <c r="CS8" i="21" s="1"/>
  <c r="CS47" i="21" s="1"/>
  <c r="CL23" i="21"/>
  <c r="CJ242" i="21"/>
  <c r="CJ20" i="21" s="1"/>
  <c r="CJ22" i="21"/>
  <c r="CI207" i="21"/>
  <c r="CI206" i="21"/>
  <c r="CI38" i="21" s="1"/>
  <c r="CH38" i="21"/>
  <c r="CI9" i="21"/>
  <c r="CJ38" i="21"/>
  <c r="CI132" i="21"/>
  <c r="CU20" i="21"/>
  <c r="CP47" i="21"/>
  <c r="CV47" i="21"/>
  <c r="CM47" i="21"/>
  <c r="CI25" i="21"/>
  <c r="CH8" i="21"/>
  <c r="CL20" i="21"/>
  <c r="CL8" i="21"/>
  <c r="CL39" i="21"/>
  <c r="CO8" i="21"/>
  <c r="CI43" i="21"/>
  <c r="CI317" i="21"/>
  <c r="CI185" i="21"/>
  <c r="CI31" i="21" s="1"/>
  <c r="CI32" i="21"/>
  <c r="CI157" i="21"/>
  <c r="CI62" i="21"/>
  <c r="CI20" i="21" s="1"/>
  <c r="CI21" i="21"/>
  <c r="CU8" i="21"/>
  <c r="CO38" i="21"/>
  <c r="CI13" i="21"/>
  <c r="CI231" i="21"/>
  <c r="CI134" i="21"/>
  <c r="CI249" i="21"/>
  <c r="CI250" i="21"/>
  <c r="CR8" i="21"/>
  <c r="CI49" i="21"/>
  <c r="CI24" i="21" l="1"/>
  <c r="CI39" i="21"/>
  <c r="CR47" i="21"/>
  <c r="CU47" i="21"/>
  <c r="CL47" i="21"/>
  <c r="CJ47" i="21"/>
  <c r="CO47" i="21"/>
  <c r="CI23" i="21"/>
  <c r="CI8" i="21"/>
  <c r="FI15" i="21"/>
  <c r="FI14" i="21"/>
  <c r="FJ14" i="21"/>
  <c r="FK14" i="21"/>
  <c r="EO14" i="21"/>
  <c r="ER14" i="21"/>
  <c r="CI47" i="21" l="1"/>
  <c r="K122" i="3"/>
  <c r="F73" i="22" s="1"/>
  <c r="O126" i="7" l="1"/>
  <c r="G126" i="7"/>
  <c r="F126" i="7"/>
  <c r="E126" i="7"/>
  <c r="D126" i="7"/>
  <c r="O122" i="7"/>
  <c r="G122" i="7"/>
  <c r="F122" i="7"/>
  <c r="E122" i="7"/>
  <c r="D122" i="7"/>
  <c r="O118" i="7"/>
  <c r="G118" i="7"/>
  <c r="F118" i="7"/>
  <c r="E118" i="7"/>
  <c r="D118" i="7"/>
  <c r="O114" i="7"/>
  <c r="G114" i="7"/>
  <c r="F114" i="7"/>
  <c r="E114" i="7"/>
  <c r="D114" i="7"/>
  <c r="O110" i="7"/>
  <c r="G110" i="7"/>
  <c r="F110" i="7"/>
  <c r="E110" i="7"/>
  <c r="D110" i="7"/>
  <c r="O347" i="7"/>
  <c r="G347" i="7"/>
  <c r="F347" i="7"/>
  <c r="E347" i="7"/>
  <c r="D347" i="7"/>
  <c r="O343" i="7"/>
  <c r="G343" i="7"/>
  <c r="F343" i="7"/>
  <c r="E343" i="7"/>
  <c r="D343" i="7"/>
  <c r="O339" i="7"/>
  <c r="G339" i="7"/>
  <c r="F339" i="7"/>
  <c r="E339" i="7"/>
  <c r="D339" i="7"/>
  <c r="O335" i="7"/>
  <c r="G335" i="7"/>
  <c r="F335" i="7"/>
  <c r="E335" i="7"/>
  <c r="D335" i="7"/>
  <c r="O331" i="7"/>
  <c r="G331" i="7"/>
  <c r="F331" i="7"/>
  <c r="E331" i="7"/>
  <c r="D331" i="7"/>
  <c r="O275" i="7"/>
  <c r="G275" i="7"/>
  <c r="F275" i="7"/>
  <c r="E275" i="7"/>
  <c r="D275" i="7"/>
  <c r="O271" i="7"/>
  <c r="G271" i="7"/>
  <c r="F271" i="7"/>
  <c r="E271" i="7"/>
  <c r="D271" i="7"/>
  <c r="O267" i="7"/>
  <c r="G267" i="7"/>
  <c r="F267" i="7"/>
  <c r="E267" i="7"/>
  <c r="D267" i="7"/>
  <c r="O263" i="7"/>
  <c r="G263" i="7"/>
  <c r="F263" i="7"/>
  <c r="E263" i="7"/>
  <c r="D263" i="7"/>
  <c r="O259" i="7"/>
  <c r="G259" i="7"/>
  <c r="F259" i="7"/>
  <c r="E259" i="7"/>
  <c r="D259" i="7"/>
  <c r="D182" i="7"/>
  <c r="E182" i="7"/>
  <c r="F182" i="7"/>
  <c r="G182" i="7"/>
  <c r="O182" i="7"/>
  <c r="D186" i="7"/>
  <c r="E186" i="7"/>
  <c r="F186" i="7"/>
  <c r="G186" i="7"/>
  <c r="O186" i="7"/>
  <c r="D190" i="7"/>
  <c r="E190" i="7"/>
  <c r="F190" i="7"/>
  <c r="G190" i="7"/>
  <c r="O190" i="7"/>
  <c r="D194" i="7"/>
  <c r="E194" i="7"/>
  <c r="F194" i="7"/>
  <c r="G194" i="7"/>
  <c r="O194" i="7"/>
  <c r="D198" i="7"/>
  <c r="E198" i="7"/>
  <c r="F198" i="7"/>
  <c r="G198" i="7"/>
  <c r="O198" i="7"/>
  <c r="H5" i="7" l="1"/>
  <c r="CW11" i="21" l="1"/>
  <c r="CY11" i="21"/>
  <c r="CF11" i="21"/>
  <c r="BU11" i="21"/>
  <c r="BW11" i="21"/>
  <c r="BX11" i="21"/>
  <c r="BZ11" i="21"/>
  <c r="CA11" i="21"/>
  <c r="CC11" i="21"/>
  <c r="CD11" i="21"/>
  <c r="BU10" i="21"/>
  <c r="AF122" i="5" l="1"/>
  <c r="AF111" i="5"/>
  <c r="AF110" i="5" s="1"/>
  <c r="AF99" i="5" s="1"/>
  <c r="AF73" i="5"/>
  <c r="AF72" i="5" s="1"/>
  <c r="AF65" i="5" s="1"/>
  <c r="AI73" i="5"/>
  <c r="AI72" i="5" s="1"/>
  <c r="AI65" i="5" s="1"/>
  <c r="AF58" i="5"/>
  <c r="EO15" i="21"/>
  <c r="BM127" i="21" l="1"/>
  <c r="BM126" i="21"/>
  <c r="BQ66" i="21" l="1"/>
  <c r="BO66" i="21"/>
  <c r="BN66" i="21"/>
  <c r="BO55" i="21"/>
  <c r="BN55" i="21"/>
  <c r="BL55" i="21"/>
  <c r="BM408" i="21"/>
  <c r="BM405" i="21"/>
  <c r="BM395" i="21"/>
  <c r="BM394" i="21"/>
  <c r="BM393" i="21"/>
  <c r="BM392" i="21"/>
  <c r="BM391" i="21"/>
  <c r="BM390" i="21"/>
  <c r="BM389" i="21"/>
  <c r="BM373" i="21"/>
  <c r="BM372" i="21"/>
  <c r="BM369" i="21"/>
  <c r="BM366" i="21"/>
  <c r="BM365" i="21"/>
  <c r="BM364" i="21"/>
  <c r="BM350" i="21"/>
  <c r="BM349" i="21"/>
  <c r="BM348" i="21"/>
  <c r="BM347" i="21"/>
  <c r="BM344" i="21"/>
  <c r="BM343" i="21"/>
  <c r="BM339" i="21"/>
  <c r="BM331" i="21"/>
  <c r="BM327" i="21"/>
  <c r="BM326" i="21"/>
  <c r="BM325" i="21"/>
  <c r="BM320" i="21"/>
  <c r="BM319" i="21"/>
  <c r="BM307" i="21"/>
  <c r="BM300" i="21"/>
  <c r="BM283" i="21"/>
  <c r="BM277" i="21"/>
  <c r="BM276" i="21"/>
  <c r="BM275" i="21"/>
  <c r="BM259" i="21"/>
  <c r="BM255" i="21"/>
  <c r="BM254" i="21"/>
  <c r="BM253" i="21"/>
  <c r="BM252" i="21"/>
  <c r="BM247" i="21"/>
  <c r="BM244" i="21"/>
  <c r="BM240" i="21"/>
  <c r="BM237" i="21"/>
  <c r="BM236" i="21"/>
  <c r="BM235" i="21"/>
  <c r="BM216" i="21"/>
  <c r="BM215" i="21"/>
  <c r="BM214" i="21"/>
  <c r="BM211" i="21"/>
  <c r="BM210" i="21"/>
  <c r="BM209" i="21"/>
  <c r="BM192" i="21"/>
  <c r="BM191" i="21"/>
  <c r="BM188" i="21"/>
  <c r="BM187" i="21"/>
  <c r="BM170" i="21"/>
  <c r="BM169" i="21"/>
  <c r="BM168" i="21"/>
  <c r="BM165" i="21"/>
  <c r="BM164" i="21"/>
  <c r="BM163" i="21"/>
  <c r="BM162" i="21"/>
  <c r="BM161" i="21"/>
  <c r="BM160" i="21"/>
  <c r="BM152" i="21"/>
  <c r="BM151" i="21"/>
  <c r="BM155" i="21"/>
  <c r="BM147" i="21"/>
  <c r="BM146" i="21"/>
  <c r="BM145" i="21"/>
  <c r="BM136" i="21"/>
  <c r="BM142" i="21"/>
  <c r="BM141" i="21"/>
  <c r="BM140" i="21"/>
  <c r="BM139" i="21"/>
  <c r="BM138" i="21"/>
  <c r="BM137" i="21"/>
  <c r="BM68" i="21"/>
  <c r="BM123" i="21"/>
  <c r="BM116" i="21"/>
  <c r="BM113" i="21"/>
  <c r="BM99" i="21"/>
  <c r="BM100" i="21" s="1"/>
  <c r="BM96" i="21"/>
  <c r="BM97" i="21" s="1"/>
  <c r="BP92" i="21"/>
  <c r="BM93" i="21"/>
  <c r="BM92" i="21"/>
  <c r="BM79" i="21"/>
  <c r="BM76" i="21"/>
  <c r="BM73" i="21"/>
  <c r="BM65" i="21"/>
  <c r="BM64" i="21"/>
  <c r="BM58" i="21"/>
  <c r="BM59" i="21"/>
  <c r="BM60" i="21"/>
  <c r="BM57" i="21"/>
  <c r="BO61" i="21"/>
  <c r="BP51" i="21"/>
  <c r="BG51" i="21"/>
  <c r="BM52" i="21"/>
  <c r="BM53" i="21"/>
  <c r="BM51" i="21"/>
  <c r="BM55" i="21" l="1"/>
  <c r="BM61" i="21"/>
  <c r="BM66" i="21"/>
  <c r="K567" i="3"/>
  <c r="P567" i="3"/>
  <c r="Q567" i="3"/>
  <c r="R567" i="3"/>
  <c r="G567" i="3"/>
  <c r="H567" i="3"/>
  <c r="F567" i="3"/>
  <c r="H450" i="3"/>
  <c r="G450" i="3"/>
  <c r="F450" i="3"/>
  <c r="G216" i="3"/>
  <c r="H216" i="3"/>
  <c r="F216" i="3"/>
  <c r="F316" i="3"/>
  <c r="K333" i="3"/>
  <c r="P333" i="3"/>
  <c r="Q333" i="3"/>
  <c r="R333" i="3"/>
  <c r="H333" i="3"/>
  <c r="G333" i="3"/>
  <c r="F333" i="3"/>
  <c r="BS55" i="5" l="1"/>
  <c r="K19" i="3" l="1"/>
  <c r="K8" i="3"/>
  <c r="F19" i="22" s="1"/>
  <c r="I28" i="1" l="1"/>
  <c r="F20" i="22"/>
  <c r="AI111" i="5"/>
  <c r="AI110" i="5" s="1"/>
  <c r="AI99" i="5" s="1"/>
  <c r="AK111" i="5"/>
  <c r="AK110" i="5" s="1"/>
  <c r="AK99" i="5" s="1"/>
  <c r="AM111" i="5"/>
  <c r="AM110" i="5" s="1"/>
  <c r="AM99" i="5" s="1"/>
  <c r="AX111" i="5"/>
  <c r="BQ111" i="5"/>
  <c r="BQ110" i="5" s="1"/>
  <c r="BQ99" i="5" s="1"/>
  <c r="BT111" i="5"/>
  <c r="BT110" i="5" s="1"/>
  <c r="BT99" i="5" s="1"/>
  <c r="BW111" i="5"/>
  <c r="BW110" i="5" s="1"/>
  <c r="BW99" i="5" s="1"/>
  <c r="AK73" i="5"/>
  <c r="AK72" i="5" s="1"/>
  <c r="AK65" i="5" s="1"/>
  <c r="AM73" i="5"/>
  <c r="AM72" i="5" s="1"/>
  <c r="AM65" i="5" s="1"/>
  <c r="BW73" i="5"/>
  <c r="BW72" i="5" s="1"/>
  <c r="BW65" i="5" s="1"/>
  <c r="BT73" i="5"/>
  <c r="BT72" i="5" s="1"/>
  <c r="BT65" i="5" s="1"/>
  <c r="BQ73" i="5"/>
  <c r="BQ72" i="5" s="1"/>
  <c r="BQ65" i="5" s="1"/>
  <c r="AX73" i="5"/>
  <c r="AL111" i="5" l="1"/>
  <c r="AL110" i="5" s="1"/>
  <c r="AL99" i="5" s="1"/>
  <c r="AX110" i="5"/>
  <c r="AX99" i="5" s="1"/>
  <c r="AL73" i="5"/>
  <c r="AL72" i="5" s="1"/>
  <c r="AL65" i="5" s="1"/>
  <c r="AX72" i="5"/>
  <c r="AX65" i="5" s="1"/>
  <c r="AO18" i="5"/>
  <c r="AR18" i="5"/>
  <c r="AU18" i="5"/>
  <c r="BZ18" i="5"/>
  <c r="DF18" i="5" l="1"/>
  <c r="CA18" i="5"/>
  <c r="BY17" i="5"/>
  <c r="BY18" i="5"/>
  <c r="BV18" i="5"/>
  <c r="BS18" i="5"/>
  <c r="BP18" i="5"/>
  <c r="AW18" i="5"/>
  <c r="AS18" i="5"/>
  <c r="AQ18" i="5"/>
  <c r="AJ18" i="5"/>
  <c r="DG18" i="5"/>
  <c r="DI18" i="5"/>
  <c r="G29" i="1" s="1"/>
  <c r="DC18" i="5"/>
  <c r="BX18" i="5"/>
  <c r="BU18" i="5"/>
  <c r="BR18" i="5"/>
  <c r="AY18" i="5"/>
  <c r="AV18" i="5"/>
  <c r="AT18" i="5"/>
  <c r="AP18" i="5"/>
  <c r="AN18" i="5"/>
  <c r="AH18" i="5"/>
  <c r="DH18" i="5"/>
  <c r="G28" i="1" s="1"/>
  <c r="H28" i="1" s="1"/>
  <c r="DJ18" i="5"/>
  <c r="G30" i="1" s="1"/>
  <c r="H30" i="1" s="1"/>
  <c r="AF18" i="5"/>
  <c r="AG18" i="5"/>
  <c r="BQ18" i="5"/>
  <c r="BW18" i="5"/>
  <c r="AX18" i="5" l="1"/>
  <c r="AK18" i="5"/>
  <c r="AL18" i="5"/>
  <c r="GF23" i="21"/>
  <c r="BT18" i="5"/>
  <c r="AE18" i="5"/>
  <c r="AM18" i="5"/>
  <c r="AI18" i="5"/>
  <c r="CA17" i="5" l="1"/>
  <c r="AE17" i="5" l="1"/>
  <c r="K405" i="3" l="1"/>
  <c r="BZ122" i="5" l="1"/>
  <c r="BW122" i="5"/>
  <c r="BT122" i="5"/>
  <c r="BQ122" i="5"/>
  <c r="AX122" i="5"/>
  <c r="AU122" i="5"/>
  <c r="AR122" i="5"/>
  <c r="AO122" i="5"/>
  <c r="AM122" i="5"/>
  <c r="AK122" i="5"/>
  <c r="AI122" i="5"/>
  <c r="AL122" i="5" l="1"/>
  <c r="M27" i="5" l="1"/>
  <c r="BW30" i="5"/>
  <c r="BQ30" i="5"/>
  <c r="AX30" i="5"/>
  <c r="AU30" i="5"/>
  <c r="AR30" i="5"/>
  <c r="AO30" i="5"/>
  <c r="AM30" i="5"/>
  <c r="AK30" i="5"/>
  <c r="AI30" i="5"/>
  <c r="AF30" i="5"/>
  <c r="AC30" i="5"/>
  <c r="Z30" i="5"/>
  <c r="W30" i="5"/>
  <c r="T30" i="5"/>
  <c r="Q30" i="5"/>
  <c r="N30" i="5"/>
  <c r="BW27" i="5"/>
  <c r="AL30" i="5" l="1"/>
  <c r="Y76" i="5" l="1"/>
  <c r="DN118" i="5" l="1"/>
  <c r="DE82" i="5"/>
  <c r="DE118" i="5" s="1"/>
  <c r="DF82" i="5"/>
  <c r="R450" i="3" l="1"/>
  <c r="Q450" i="3"/>
  <c r="P450" i="3"/>
  <c r="K450" i="3"/>
  <c r="K429" i="3" s="1"/>
  <c r="BK408" i="21" l="1"/>
  <c r="BH408" i="21"/>
  <c r="BJ405" i="21"/>
  <c r="BK405" i="21"/>
  <c r="BH405" i="21"/>
  <c r="ES366" i="21"/>
  <c r="CX369" i="21"/>
  <c r="CY369" i="21"/>
  <c r="BY113" i="21" l="1"/>
  <c r="BR51" i="21" l="1"/>
  <c r="BR52" i="21"/>
  <c r="R121" i="3" l="1"/>
  <c r="I72" i="22" s="1"/>
  <c r="CZ244" i="21" l="1"/>
  <c r="DC244" i="21" s="1"/>
  <c r="DF244" i="21" s="1"/>
  <c r="CW247" i="21"/>
  <c r="CZ247" i="21" s="1"/>
  <c r="CA247" i="21"/>
  <c r="CC247" i="21" s="1"/>
  <c r="AY238" i="21"/>
  <c r="CY247" i="21" l="1"/>
  <c r="DC247" i="21"/>
  <c r="DB247" i="21"/>
  <c r="DB244" i="21"/>
  <c r="DE244" i="21" s="1"/>
  <c r="DH244" i="21" s="1"/>
  <c r="DF247" i="21" l="1"/>
  <c r="DH247" i="21" s="1"/>
  <c r="DE247" i="21"/>
  <c r="ES277" i="21"/>
  <c r="ES276" i="21"/>
  <c r="ES275" i="21"/>
  <c r="H407" i="3" l="1"/>
  <c r="F397" i="3"/>
  <c r="F281" i="3" l="1"/>
  <c r="Q281" i="3" l="1"/>
  <c r="F164" i="3"/>
  <c r="T126" i="7" l="1"/>
  <c r="U126" i="7"/>
  <c r="V126" i="7"/>
  <c r="V300" i="7" l="1"/>
  <c r="T114" i="7"/>
  <c r="U114" i="7"/>
  <c r="V114" i="7"/>
  <c r="V118" i="7"/>
  <c r="U118" i="7"/>
  <c r="T118" i="7"/>
  <c r="T122" i="7"/>
  <c r="U122" i="7"/>
  <c r="V122" i="7"/>
  <c r="H394" i="2" l="1"/>
  <c r="H388" i="2"/>
  <c r="J403" i="3"/>
  <c r="J407" i="3"/>
  <c r="V256" i="7"/>
  <c r="V253" i="7"/>
  <c r="V250" i="7"/>
  <c r="V247" i="7"/>
  <c r="V239" i="7"/>
  <c r="V240" i="7"/>
  <c r="V241" i="7"/>
  <c r="V242" i="7"/>
  <c r="V243" i="7"/>
  <c r="V244" i="7"/>
  <c r="V238" i="7"/>
  <c r="V229" i="7"/>
  <c r="V230" i="7"/>
  <c r="V231" i="7"/>
  <c r="V232" i="7"/>
  <c r="V228" i="7"/>
  <c r="H389" i="2" l="1"/>
  <c r="H94" i="2"/>
  <c r="H95" i="2" s="1"/>
  <c r="H395" i="2"/>
  <c r="H100" i="2"/>
  <c r="H101" i="2" s="1"/>
  <c r="DG253" i="21"/>
  <c r="DG254" i="21"/>
  <c r="DD253" i="21"/>
  <c r="DD254" i="21"/>
  <c r="FG247" i="21"/>
  <c r="S403" i="3" l="1"/>
  <c r="P403" i="3"/>
  <c r="O403" i="3"/>
  <c r="M403" i="3"/>
  <c r="R403" i="3"/>
  <c r="Q403" i="3"/>
  <c r="N403" i="3"/>
  <c r="L403" i="3"/>
  <c r="K403" i="3"/>
  <c r="K407" i="3"/>
  <c r="I481" i="2"/>
  <c r="H481" i="2"/>
  <c r="G481" i="2"/>
  <c r="F481" i="2"/>
  <c r="E481" i="2"/>
  <c r="D481" i="2"/>
  <c r="I476" i="2"/>
  <c r="H476" i="2"/>
  <c r="G475" i="2"/>
  <c r="F475" i="2"/>
  <c r="E475" i="2"/>
  <c r="D475" i="2"/>
  <c r="I474" i="2"/>
  <c r="H474" i="2"/>
  <c r="I472" i="2"/>
  <c r="H472" i="2"/>
  <c r="G471" i="2"/>
  <c r="G474" i="2" s="1"/>
  <c r="F471" i="2"/>
  <c r="F474" i="2" s="1"/>
  <c r="E471" i="2"/>
  <c r="E474" i="2" s="1"/>
  <c r="D471" i="2"/>
  <c r="D474" i="2" s="1"/>
  <c r="I470" i="2"/>
  <c r="H470" i="2"/>
  <c r="G470" i="2"/>
  <c r="F470" i="2"/>
  <c r="E470" i="2"/>
  <c r="D470" i="2"/>
  <c r="I467" i="2"/>
  <c r="H467" i="2"/>
  <c r="G467" i="2"/>
  <c r="F467" i="2"/>
  <c r="E467" i="2"/>
  <c r="D467" i="2"/>
  <c r="I464" i="2"/>
  <c r="H464" i="2"/>
  <c r="G464" i="2"/>
  <c r="F464" i="2"/>
  <c r="E464" i="2"/>
  <c r="D464" i="2"/>
  <c r="I455" i="2"/>
  <c r="H455" i="2"/>
  <c r="G455" i="2"/>
  <c r="F455" i="2"/>
  <c r="E455" i="2"/>
  <c r="D455" i="2"/>
  <c r="I454" i="2"/>
  <c r="I62" i="2" s="1"/>
  <c r="H454" i="2"/>
  <c r="H62" i="2" s="1"/>
  <c r="G454" i="2"/>
  <c r="F454" i="2"/>
  <c r="E454" i="2"/>
  <c r="D454" i="2"/>
  <c r="I428" i="2"/>
  <c r="I36" i="2" s="1"/>
  <c r="H428" i="2"/>
  <c r="H36" i="2" s="1"/>
  <c r="G428" i="2"/>
  <c r="G431" i="2" s="1"/>
  <c r="F428" i="2"/>
  <c r="F431" i="2" s="1"/>
  <c r="E428" i="2"/>
  <c r="E431" i="2" s="1"/>
  <c r="D428" i="2"/>
  <c r="D431" i="2" s="1"/>
  <c r="I421" i="2"/>
  <c r="H421" i="2"/>
  <c r="I412" i="2"/>
  <c r="I20" i="2" s="1"/>
  <c r="H412" i="2"/>
  <c r="H20" i="2" s="1"/>
  <c r="I406" i="2"/>
  <c r="H406" i="2"/>
  <c r="I405" i="2"/>
  <c r="H401" i="2"/>
  <c r="V347" i="7"/>
  <c r="U347" i="7"/>
  <c r="U335" i="7"/>
  <c r="T335" i="7"/>
  <c r="T331" i="7" s="1"/>
  <c r="V331" i="7"/>
  <c r="V328" i="7"/>
  <c r="V322" i="7"/>
  <c r="V316" i="7"/>
  <c r="V317" i="7" s="1"/>
  <c r="V305" i="7"/>
  <c r="U305" i="7"/>
  <c r="T305" i="7"/>
  <c r="I305" i="7"/>
  <c r="G305" i="7"/>
  <c r="F305" i="7"/>
  <c r="E305" i="7"/>
  <c r="D305" i="7"/>
  <c r="I424" i="2" l="1"/>
  <c r="I29" i="2"/>
  <c r="H424" i="2"/>
  <c r="H29" i="2"/>
  <c r="H405" i="2"/>
  <c r="H9" i="2"/>
  <c r="H24" i="2"/>
  <c r="H23" i="2"/>
  <c r="H21" i="2"/>
  <c r="H22" i="2"/>
  <c r="H37" i="2"/>
  <c r="H38" i="2"/>
  <c r="H39" i="2"/>
  <c r="I23" i="2"/>
  <c r="I24" i="2"/>
  <c r="I22" i="2"/>
  <c r="I21" i="2"/>
  <c r="I38" i="2"/>
  <c r="I37" i="2"/>
  <c r="I39" i="2"/>
  <c r="U331" i="7"/>
  <c r="E476" i="2"/>
  <c r="Q407" i="3"/>
  <c r="D476" i="2"/>
  <c r="F476" i="2"/>
  <c r="G476" i="2"/>
  <c r="D472" i="2"/>
  <c r="F472" i="2"/>
  <c r="E472" i="2"/>
  <c r="G472" i="2"/>
  <c r="D429" i="2"/>
  <c r="F429" i="2"/>
  <c r="D430" i="2"/>
  <c r="F430" i="2"/>
  <c r="E429" i="2"/>
  <c r="G429" i="2"/>
  <c r="E430" i="2"/>
  <c r="G430" i="2"/>
  <c r="H422" i="2"/>
  <c r="H423" i="2"/>
  <c r="I422" i="2"/>
  <c r="I423" i="2"/>
  <c r="H402" i="2"/>
  <c r="H403" i="2"/>
  <c r="H404" i="2"/>
  <c r="I402" i="2"/>
  <c r="I403" i="2"/>
  <c r="I404" i="2"/>
  <c r="DB339" i="21"/>
  <c r="DE339" i="21" s="1"/>
  <c r="DH339" i="21" s="1"/>
  <c r="CC339" i="21"/>
  <c r="CC350" i="21"/>
  <c r="CC348" i="21"/>
  <c r="BZ349" i="21"/>
  <c r="BW349" i="21"/>
  <c r="V319" i="7"/>
  <c r="R482" i="3"/>
  <c r="V311" i="7" s="1"/>
  <c r="R481" i="3"/>
  <c r="V310" i="7" s="1"/>
  <c r="V318" i="7" s="1"/>
  <c r="H31" i="2" l="1"/>
  <c r="H30" i="2"/>
  <c r="H32" i="2"/>
  <c r="H13" i="2"/>
  <c r="H10" i="2"/>
  <c r="H11" i="2"/>
  <c r="H12" i="2"/>
  <c r="I30" i="2"/>
  <c r="I32" i="2"/>
  <c r="I31" i="2"/>
  <c r="M534" i="3"/>
  <c r="M66" i="3" s="1"/>
  <c r="M69" i="3"/>
  <c r="O534" i="3"/>
  <c r="O66" i="3" s="1"/>
  <c r="O69" i="3"/>
  <c r="L534" i="3"/>
  <c r="L66" i="3" s="1"/>
  <c r="L69" i="3"/>
  <c r="N534" i="3"/>
  <c r="N66" i="3" s="1"/>
  <c r="N69" i="3"/>
  <c r="R407" i="3"/>
  <c r="S407" i="3"/>
  <c r="V314" i="7"/>
  <c r="V303" i="7"/>
  <c r="W403" i="3"/>
  <c r="R484" i="3"/>
  <c r="V313" i="7" s="1"/>
  <c r="V302" i="7"/>
  <c r="V315" i="7"/>
  <c r="V304" i="7"/>
  <c r="R483" i="3"/>
  <c r="V312" i="7" s="1"/>
  <c r="V301" i="7"/>
  <c r="AO403" i="3" l="1"/>
  <c r="AF403" i="3"/>
  <c r="V403" i="3"/>
  <c r="U403" i="3"/>
  <c r="H186" i="2"/>
  <c r="H177" i="2"/>
  <c r="H174" i="2"/>
  <c r="H173" i="2"/>
  <c r="H170" i="2"/>
  <c r="V107" i="7"/>
  <c r="V104" i="7"/>
  <c r="V101" i="7"/>
  <c r="V98" i="7"/>
  <c r="V26" i="7" s="1"/>
  <c r="V90" i="7"/>
  <c r="V91" i="7"/>
  <c r="V92" i="7"/>
  <c r="V93" i="7"/>
  <c r="V94" i="7"/>
  <c r="V95" i="7"/>
  <c r="V89" i="7"/>
  <c r="V80" i="7"/>
  <c r="V81" i="7"/>
  <c r="V82" i="7"/>
  <c r="V83" i="7"/>
  <c r="V79" i="7"/>
  <c r="D13" i="7"/>
  <c r="K184" i="2" l="1"/>
  <c r="N176" i="2"/>
  <c r="J176" i="2"/>
  <c r="N184" i="2"/>
  <c r="J184" i="2"/>
  <c r="M176" i="2"/>
  <c r="H76" i="2"/>
  <c r="L184" i="2"/>
  <c r="K176" i="2"/>
  <c r="L176" i="2"/>
  <c r="M184" i="2"/>
  <c r="J178" i="2"/>
  <c r="K178" i="2"/>
  <c r="L178" i="2"/>
  <c r="N178" i="2"/>
  <c r="M178" i="2"/>
  <c r="H79" i="2"/>
  <c r="L182" i="2"/>
  <c r="M180" i="2"/>
  <c r="K182" i="2"/>
  <c r="L180" i="2"/>
  <c r="N180" i="2"/>
  <c r="J180" i="2"/>
  <c r="J182" i="2"/>
  <c r="N182" i="2"/>
  <c r="K180" i="2"/>
  <c r="M182" i="2"/>
  <c r="AM403" i="3"/>
  <c r="AD403" i="3"/>
  <c r="AN403" i="3"/>
  <c r="AE403" i="3"/>
  <c r="H182" i="2"/>
  <c r="I182" i="2"/>
  <c r="I180" i="2"/>
  <c r="H176" i="2"/>
  <c r="I184" i="2"/>
  <c r="I176" i="2"/>
  <c r="I178" i="2"/>
  <c r="H180" i="2"/>
  <c r="H184" i="2"/>
  <c r="H178" i="2"/>
  <c r="CB60" i="21" l="1"/>
  <c r="FG57" i="21"/>
  <c r="R216" i="3" l="1"/>
  <c r="Q216" i="3"/>
  <c r="P216" i="3"/>
  <c r="K216" i="3"/>
  <c r="V179" i="7" l="1"/>
  <c r="V176" i="7"/>
  <c r="V173" i="7"/>
  <c r="V162" i="7"/>
  <c r="V163" i="7"/>
  <c r="V164" i="7"/>
  <c r="V165" i="7"/>
  <c r="V166" i="7"/>
  <c r="V167" i="7"/>
  <c r="V161" i="7"/>
  <c r="V152" i="7"/>
  <c r="V153" i="7"/>
  <c r="V154" i="7"/>
  <c r="V155" i="7"/>
  <c r="V151" i="7"/>
  <c r="D156" i="7"/>
  <c r="E156" i="7"/>
  <c r="AG211" i="21" l="1"/>
  <c r="AG210" i="21"/>
  <c r="AG209" i="21"/>
  <c r="AG204" i="21"/>
  <c r="N204" i="21"/>
  <c r="AX120" i="5" l="1"/>
  <c r="AY120" i="5"/>
  <c r="AW120" i="5"/>
  <c r="AV120" i="5"/>
  <c r="AU120" i="5"/>
  <c r="AT120" i="5"/>
  <c r="AS120" i="5"/>
  <c r="AQ120" i="5"/>
  <c r="AP120" i="5"/>
  <c r="AO120" i="5"/>
  <c r="AN120" i="5"/>
  <c r="AM120" i="5"/>
  <c r="AK120" i="5"/>
  <c r="AM82" i="5"/>
  <c r="AY82" i="5"/>
  <c r="AW82" i="5"/>
  <c r="AW118" i="5" s="1"/>
  <c r="AV82" i="5"/>
  <c r="AT82" i="5"/>
  <c r="AS82" i="5"/>
  <c r="AQ82" i="5"/>
  <c r="AQ118" i="5" s="1"/>
  <c r="AP82" i="5"/>
  <c r="AN82" i="5"/>
  <c r="AY76" i="5"/>
  <c r="AY22" i="5" s="1"/>
  <c r="AX76" i="5"/>
  <c r="AX22" i="5" s="1"/>
  <c r="AW76" i="5"/>
  <c r="AW22" i="5" s="1"/>
  <c r="AV76" i="5"/>
  <c r="AU76" i="5"/>
  <c r="AU22" i="5" s="1"/>
  <c r="AT76" i="5"/>
  <c r="AT22" i="5" s="1"/>
  <c r="AS76" i="5"/>
  <c r="AS22" i="5" s="1"/>
  <c r="AR76" i="5"/>
  <c r="AR22" i="5" s="1"/>
  <c r="AQ76" i="5"/>
  <c r="AQ22" i="5" s="1"/>
  <c r="AP76" i="5"/>
  <c r="AP22" i="5" s="1"/>
  <c r="AO76" i="5"/>
  <c r="AO22" i="5" s="1"/>
  <c r="AN76" i="5"/>
  <c r="AN22" i="5" s="1"/>
  <c r="AM76" i="5"/>
  <c r="AL76" i="5"/>
  <c r="AL22" i="5" s="1"/>
  <c r="AK76" i="5"/>
  <c r="AK22" i="5" s="1"/>
  <c r="AX58" i="5"/>
  <c r="AU58" i="5"/>
  <c r="AR58" i="5"/>
  <c r="AO58" i="5"/>
  <c r="AM58" i="5"/>
  <c r="AK58" i="5"/>
  <c r="AK55" i="5" s="1"/>
  <c r="AY55" i="5"/>
  <c r="AW55" i="5"/>
  <c r="AV55" i="5"/>
  <c r="AT55" i="5"/>
  <c r="AS55" i="5"/>
  <c r="AQ55" i="5"/>
  <c r="AP55" i="5"/>
  <c r="AN55" i="5"/>
  <c r="AY27" i="5"/>
  <c r="AY53" i="5" s="1"/>
  <c r="AW27" i="5"/>
  <c r="AW53" i="5" s="1"/>
  <c r="AV27" i="5"/>
  <c r="AV53" i="5" s="1"/>
  <c r="AT27" i="5"/>
  <c r="AT53" i="5" s="1"/>
  <c r="AS27" i="5"/>
  <c r="AS53" i="5" s="1"/>
  <c r="AQ27" i="5"/>
  <c r="AQ53" i="5" s="1"/>
  <c r="AP27" i="5"/>
  <c r="AP53" i="5" s="1"/>
  <c r="AN27" i="5"/>
  <c r="AN53" i="5" s="1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V22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DK120" i="5"/>
  <c r="DK82" i="5"/>
  <c r="DK76" i="5"/>
  <c r="DK22" i="5" s="1"/>
  <c r="DK55" i="5"/>
  <c r="DK27" i="5"/>
  <c r="CA120" i="5"/>
  <c r="BY120" i="5"/>
  <c r="BZ82" i="5"/>
  <c r="CA82" i="5"/>
  <c r="BY82" i="5"/>
  <c r="CA76" i="5"/>
  <c r="CA22" i="5" s="1"/>
  <c r="BZ76" i="5"/>
  <c r="BZ22" i="5" s="1"/>
  <c r="BY76" i="5"/>
  <c r="BY22" i="5" s="1"/>
  <c r="BZ58" i="5"/>
  <c r="CA55" i="5"/>
  <c r="BY55" i="5"/>
  <c r="CA27" i="5"/>
  <c r="BY27" i="5"/>
  <c r="CA24" i="5"/>
  <c r="BZ24" i="5"/>
  <c r="BY24" i="5"/>
  <c r="CA23" i="5"/>
  <c r="BZ23" i="5"/>
  <c r="BY23" i="5"/>
  <c r="CA21" i="5"/>
  <c r="BZ21" i="5"/>
  <c r="BY21" i="5"/>
  <c r="CA20" i="5"/>
  <c r="BZ20" i="5"/>
  <c r="BY20" i="5"/>
  <c r="CA16" i="5"/>
  <c r="BZ16" i="5"/>
  <c r="BY16" i="5"/>
  <c r="CA15" i="5"/>
  <c r="BZ15" i="5"/>
  <c r="BY15" i="5"/>
  <c r="CA14" i="5"/>
  <c r="BZ14" i="5"/>
  <c r="BY14" i="5"/>
  <c r="CA13" i="5"/>
  <c r="BZ13" i="5"/>
  <c r="BY13" i="5"/>
  <c r="CA12" i="5"/>
  <c r="BZ12" i="5"/>
  <c r="BY12" i="5"/>
  <c r="CA11" i="5"/>
  <c r="BZ11" i="5"/>
  <c r="BY11" i="5"/>
  <c r="CA10" i="5"/>
  <c r="BZ10" i="5"/>
  <c r="BY10" i="5"/>
  <c r="FE947" i="21"/>
  <c r="FE943" i="21"/>
  <c r="FE939" i="21"/>
  <c r="FE934" i="21"/>
  <c r="FE930" i="21"/>
  <c r="FE926" i="21"/>
  <c r="FE920" i="21"/>
  <c r="FE915" i="21"/>
  <c r="FE910" i="21"/>
  <c r="FE905" i="21"/>
  <c r="FE900" i="21"/>
  <c r="FE895" i="21"/>
  <c r="FE889" i="21"/>
  <c r="FE884" i="21"/>
  <c r="FE879" i="21"/>
  <c r="FE874" i="21"/>
  <c r="FE869" i="21"/>
  <c r="FE864" i="21"/>
  <c r="FE859" i="21"/>
  <c r="FE854" i="21"/>
  <c r="FE849" i="21"/>
  <c r="FE843" i="21"/>
  <c r="FE831" i="21"/>
  <c r="FE827" i="21"/>
  <c r="FE823" i="21"/>
  <c r="FE819" i="21"/>
  <c r="FE815" i="21"/>
  <c r="FE810" i="21"/>
  <c r="FE801" i="21"/>
  <c r="FE796" i="21"/>
  <c r="FE791" i="21"/>
  <c r="FE786" i="21"/>
  <c r="FE781" i="21"/>
  <c r="FE776" i="21"/>
  <c r="FE771" i="21"/>
  <c r="FE764" i="21"/>
  <c r="FE759" i="21"/>
  <c r="FE754" i="21"/>
  <c r="FE749" i="21"/>
  <c r="FE741" i="21"/>
  <c r="FE730" i="21"/>
  <c r="FE725" i="21"/>
  <c r="FE717" i="21"/>
  <c r="FE712" i="21"/>
  <c r="FE696" i="21"/>
  <c r="FE692" i="21"/>
  <c r="FE688" i="21"/>
  <c r="FE682" i="21"/>
  <c r="FE678" i="21"/>
  <c r="FE674" i="21"/>
  <c r="FE666" i="21"/>
  <c r="FE661" i="21"/>
  <c r="FE656" i="21"/>
  <c r="FE651" i="21"/>
  <c r="FE646" i="21"/>
  <c r="FE641" i="21"/>
  <c r="FE635" i="21"/>
  <c r="FE630" i="21"/>
  <c r="FE625" i="21"/>
  <c r="FE620" i="21"/>
  <c r="FE615" i="21"/>
  <c r="FE610" i="21"/>
  <c r="FE602" i="21"/>
  <c r="FE599" i="21"/>
  <c r="FE593" i="21"/>
  <c r="FE589" i="21"/>
  <c r="FE412" i="21"/>
  <c r="FE409" i="21"/>
  <c r="FE406" i="21"/>
  <c r="FE402" i="21"/>
  <c r="FE399" i="21"/>
  <c r="FE396" i="21"/>
  <c r="FE385" i="21"/>
  <c r="FE382" i="21"/>
  <c r="FE379" i="21"/>
  <c r="FE376" i="21"/>
  <c r="FE370" i="21"/>
  <c r="FE367" i="21"/>
  <c r="FE361" i="21"/>
  <c r="FE357" i="21"/>
  <c r="FE354" i="21"/>
  <c r="FE351" i="21"/>
  <c r="FE345" i="21"/>
  <c r="FE341" i="21"/>
  <c r="FE335" i="21"/>
  <c r="FE332" i="21"/>
  <c r="FE328" i="21"/>
  <c r="FE322" i="21"/>
  <c r="FE314" i="21"/>
  <c r="FE311" i="21"/>
  <c r="FE308" i="21"/>
  <c r="FE304" i="21"/>
  <c r="FE301" i="21"/>
  <c r="FE298" i="21"/>
  <c r="FE293" i="21"/>
  <c r="FE290" i="21"/>
  <c r="FE287" i="21"/>
  <c r="FE284" i="21"/>
  <c r="FE281" i="21"/>
  <c r="FE278" i="21"/>
  <c r="FE272" i="21"/>
  <c r="FE269" i="21"/>
  <c r="FE266" i="21"/>
  <c r="FE263" i="21"/>
  <c r="FE260" i="21"/>
  <c r="FE256" i="21"/>
  <c r="FE248" i="21"/>
  <c r="FE245" i="21"/>
  <c r="FE241" i="21"/>
  <c r="FE238" i="21"/>
  <c r="FE230" i="21"/>
  <c r="FE227" i="21"/>
  <c r="FE224" i="21"/>
  <c r="FE220" i="21"/>
  <c r="FE217" i="21"/>
  <c r="FE212" i="21"/>
  <c r="FE205" i="21"/>
  <c r="FE202" i="21"/>
  <c r="FE199" i="21"/>
  <c r="FE196" i="21"/>
  <c r="FE193" i="21"/>
  <c r="FE189" i="21"/>
  <c r="FE184" i="21"/>
  <c r="FE180" i="21"/>
  <c r="FE177" i="21"/>
  <c r="FE174" i="21"/>
  <c r="FE171" i="21"/>
  <c r="FE166" i="21"/>
  <c r="FE156" i="21"/>
  <c r="FE153" i="21"/>
  <c r="FE148" i="21"/>
  <c r="FE143" i="21"/>
  <c r="FE131" i="21"/>
  <c r="FE128" i="21"/>
  <c r="FE124" i="21"/>
  <c r="FE120" i="21"/>
  <c r="FE117" i="21"/>
  <c r="FE114" i="21"/>
  <c r="FE109" i="21"/>
  <c r="FE106" i="21"/>
  <c r="FE103" i="21"/>
  <c r="FE100" i="21"/>
  <c r="FE97" i="21"/>
  <c r="FE94" i="21"/>
  <c r="FE89" i="21"/>
  <c r="FE86" i="21"/>
  <c r="FE83" i="21"/>
  <c r="FE80" i="21"/>
  <c r="FE77" i="21"/>
  <c r="FE74" i="21"/>
  <c r="FE69" i="21"/>
  <c r="FE66" i="21"/>
  <c r="FE61" i="21"/>
  <c r="FE55" i="21"/>
  <c r="FE37" i="21"/>
  <c r="FE24" i="21"/>
  <c r="FE19" i="21"/>
  <c r="FE18" i="21"/>
  <c r="FE17" i="21"/>
  <c r="FE16" i="21"/>
  <c r="FE15" i="21"/>
  <c r="FE14" i="21"/>
  <c r="FE12" i="21"/>
  <c r="FE11" i="21"/>
  <c r="FE10" i="21"/>
  <c r="CF943" i="21"/>
  <c r="CE943" i="21"/>
  <c r="CD943" i="21"/>
  <c r="CC943" i="21"/>
  <c r="CB943" i="21"/>
  <c r="CA943" i="21"/>
  <c r="BZ943" i="21"/>
  <c r="BY943" i="21"/>
  <c r="BX943" i="21"/>
  <c r="BW943" i="21"/>
  <c r="BV943" i="21"/>
  <c r="BU943" i="21"/>
  <c r="BT943" i="21"/>
  <c r="BS943" i="21"/>
  <c r="BR943" i="21"/>
  <c r="CF939" i="21"/>
  <c r="CE939" i="21"/>
  <c r="CD939" i="21"/>
  <c r="CC939" i="21"/>
  <c r="CB939" i="21"/>
  <c r="CA939" i="21"/>
  <c r="BZ939" i="21"/>
  <c r="BY939" i="21"/>
  <c r="BX939" i="21"/>
  <c r="BW939" i="21"/>
  <c r="BV939" i="21"/>
  <c r="BU939" i="21"/>
  <c r="BT939" i="21"/>
  <c r="BS939" i="21"/>
  <c r="BR939" i="21"/>
  <c r="CF934" i="21"/>
  <c r="CE934" i="21"/>
  <c r="CC934" i="21"/>
  <c r="CB934" i="21"/>
  <c r="BZ934" i="21"/>
  <c r="BY934" i="21"/>
  <c r="BW934" i="21"/>
  <c r="BV934" i="21"/>
  <c r="BT934" i="21"/>
  <c r="BS934" i="21"/>
  <c r="CF930" i="21"/>
  <c r="CE930" i="21"/>
  <c r="CD930" i="21"/>
  <c r="CC930" i="21"/>
  <c r="CB930" i="21"/>
  <c r="CA930" i="21"/>
  <c r="BZ930" i="21"/>
  <c r="BY930" i="21"/>
  <c r="BX930" i="21"/>
  <c r="BW930" i="21"/>
  <c r="BV930" i="21"/>
  <c r="BU930" i="21"/>
  <c r="BT930" i="21"/>
  <c r="BS930" i="21"/>
  <c r="BR930" i="21"/>
  <c r="CF926" i="21"/>
  <c r="CE926" i="21"/>
  <c r="CD926" i="21"/>
  <c r="CC926" i="21"/>
  <c r="CB926" i="21"/>
  <c r="CA926" i="21"/>
  <c r="BZ926" i="21"/>
  <c r="BY926" i="21"/>
  <c r="BX926" i="21"/>
  <c r="BW926" i="21"/>
  <c r="BV926" i="21"/>
  <c r="BU926" i="21"/>
  <c r="BT926" i="21"/>
  <c r="BS926" i="21"/>
  <c r="BR926" i="21"/>
  <c r="CF920" i="21"/>
  <c r="CE920" i="21"/>
  <c r="CD920" i="21"/>
  <c r="CC920" i="21"/>
  <c r="CB920" i="21"/>
  <c r="CA920" i="21"/>
  <c r="BZ920" i="21"/>
  <c r="BY920" i="21"/>
  <c r="BX920" i="21"/>
  <c r="BW920" i="21"/>
  <c r="BV920" i="21"/>
  <c r="BU920" i="21"/>
  <c r="BT920" i="21"/>
  <c r="BS920" i="21"/>
  <c r="BR920" i="21"/>
  <c r="CF915" i="21"/>
  <c r="CE915" i="21"/>
  <c r="CD915" i="21"/>
  <c r="CC915" i="21"/>
  <c r="CB915" i="21"/>
  <c r="CA915" i="21"/>
  <c r="BZ915" i="21"/>
  <c r="BY915" i="21"/>
  <c r="BX915" i="21"/>
  <c r="BW915" i="21"/>
  <c r="BV915" i="21"/>
  <c r="BU915" i="21"/>
  <c r="BT915" i="21"/>
  <c r="BS915" i="21"/>
  <c r="BR915" i="21"/>
  <c r="CF910" i="21"/>
  <c r="CE910" i="21"/>
  <c r="CC910" i="21"/>
  <c r="CB910" i="21"/>
  <c r="BZ910" i="21"/>
  <c r="BY910" i="21"/>
  <c r="BW910" i="21"/>
  <c r="BV910" i="21"/>
  <c r="BT910" i="21"/>
  <c r="BS910" i="21"/>
  <c r="CF905" i="21"/>
  <c r="CE905" i="21"/>
  <c r="CD905" i="21"/>
  <c r="CC905" i="21"/>
  <c r="CB905" i="21"/>
  <c r="CA905" i="21"/>
  <c r="BZ905" i="21"/>
  <c r="BY905" i="21"/>
  <c r="BX905" i="21"/>
  <c r="BW905" i="21"/>
  <c r="BV905" i="21"/>
  <c r="BU905" i="21"/>
  <c r="BT905" i="21"/>
  <c r="BS905" i="21"/>
  <c r="BR905" i="21"/>
  <c r="CF900" i="21"/>
  <c r="CE900" i="21"/>
  <c r="CD900" i="21"/>
  <c r="CC900" i="21"/>
  <c r="CB900" i="21"/>
  <c r="CA900" i="21"/>
  <c r="BZ900" i="21"/>
  <c r="BY900" i="21"/>
  <c r="BX900" i="21"/>
  <c r="BW900" i="21"/>
  <c r="BV900" i="21"/>
  <c r="BU900" i="21"/>
  <c r="BT900" i="21"/>
  <c r="BS900" i="21"/>
  <c r="BR900" i="21"/>
  <c r="CF895" i="21"/>
  <c r="CE895" i="21"/>
  <c r="CD895" i="21"/>
  <c r="CC895" i="21"/>
  <c r="CB895" i="21"/>
  <c r="CA895" i="21"/>
  <c r="BZ895" i="21"/>
  <c r="BY895" i="21"/>
  <c r="BX895" i="21"/>
  <c r="BW895" i="21"/>
  <c r="BV895" i="21"/>
  <c r="BU895" i="21"/>
  <c r="BT895" i="21"/>
  <c r="BS895" i="21"/>
  <c r="BR895" i="21"/>
  <c r="CF889" i="21"/>
  <c r="CE889" i="21"/>
  <c r="CD889" i="21"/>
  <c r="CC889" i="21"/>
  <c r="CB889" i="21"/>
  <c r="CA889" i="21"/>
  <c r="BZ889" i="21"/>
  <c r="BY889" i="21"/>
  <c r="BX889" i="21"/>
  <c r="BW889" i="21"/>
  <c r="BV889" i="21"/>
  <c r="BU889" i="21"/>
  <c r="BT889" i="21"/>
  <c r="BS889" i="21"/>
  <c r="BR889" i="21"/>
  <c r="CF884" i="21"/>
  <c r="CE884" i="21"/>
  <c r="CD884" i="21"/>
  <c r="CC884" i="21"/>
  <c r="CB884" i="21"/>
  <c r="CA884" i="21"/>
  <c r="BZ884" i="21"/>
  <c r="BY884" i="21"/>
  <c r="BX884" i="21"/>
  <c r="BW884" i="21"/>
  <c r="BV884" i="21"/>
  <c r="BU884" i="21"/>
  <c r="BT884" i="21"/>
  <c r="BS884" i="21"/>
  <c r="BR884" i="21"/>
  <c r="CF879" i="21"/>
  <c r="CE879" i="21"/>
  <c r="CC879" i="21"/>
  <c r="CB879" i="21"/>
  <c r="BZ879" i="21"/>
  <c r="BY879" i="21"/>
  <c r="BW879" i="21"/>
  <c r="BV879" i="21"/>
  <c r="BT879" i="21"/>
  <c r="BS879" i="21"/>
  <c r="CF874" i="21"/>
  <c r="CE874" i="21"/>
  <c r="CD874" i="21"/>
  <c r="CC874" i="21"/>
  <c r="CB874" i="21"/>
  <c r="CA874" i="21"/>
  <c r="BZ874" i="21"/>
  <c r="BY874" i="21"/>
  <c r="BX874" i="21"/>
  <c r="BW874" i="21"/>
  <c r="BV874" i="21"/>
  <c r="BU874" i="21"/>
  <c r="BT874" i="21"/>
  <c r="BS874" i="21"/>
  <c r="BR874" i="21"/>
  <c r="CF869" i="21"/>
  <c r="CE869" i="21"/>
  <c r="CD869" i="21"/>
  <c r="CC869" i="21"/>
  <c r="CB869" i="21"/>
  <c r="CA869" i="21"/>
  <c r="BZ869" i="21"/>
  <c r="BY869" i="21"/>
  <c r="BX869" i="21"/>
  <c r="BW869" i="21"/>
  <c r="BV869" i="21"/>
  <c r="BU869" i="21"/>
  <c r="BT869" i="21"/>
  <c r="BR869" i="21"/>
  <c r="BS866" i="21"/>
  <c r="BS869" i="21" s="1"/>
  <c r="CF864" i="21"/>
  <c r="CE864" i="21"/>
  <c r="CD864" i="21"/>
  <c r="CC864" i="21"/>
  <c r="CB864" i="21"/>
  <c r="CA864" i="21"/>
  <c r="BZ864" i="21"/>
  <c r="BY864" i="21"/>
  <c r="BX864" i="21"/>
  <c r="BW864" i="21"/>
  <c r="BV864" i="21"/>
  <c r="BU864" i="21"/>
  <c r="BT864" i="21"/>
  <c r="BS864" i="21"/>
  <c r="BR864" i="21"/>
  <c r="CF859" i="21"/>
  <c r="CE859" i="21"/>
  <c r="CD859" i="21"/>
  <c r="CC859" i="21"/>
  <c r="CB859" i="21"/>
  <c r="CA859" i="21"/>
  <c r="BZ859" i="21"/>
  <c r="BY859" i="21"/>
  <c r="BX859" i="21"/>
  <c r="BW859" i="21"/>
  <c r="BV859" i="21"/>
  <c r="BU859" i="21"/>
  <c r="BT859" i="21"/>
  <c r="BS859" i="21"/>
  <c r="BR859" i="21"/>
  <c r="CF854" i="21"/>
  <c r="CE854" i="21"/>
  <c r="CD854" i="21"/>
  <c r="CC854" i="21"/>
  <c r="CB854" i="21"/>
  <c r="CA854" i="21"/>
  <c r="BZ854" i="21"/>
  <c r="BY854" i="21"/>
  <c r="BX854" i="21"/>
  <c r="BW854" i="21"/>
  <c r="BV854" i="21"/>
  <c r="BU854" i="21"/>
  <c r="BT854" i="21"/>
  <c r="BS854" i="21"/>
  <c r="BR854" i="21"/>
  <c r="CF849" i="21"/>
  <c r="CE849" i="21"/>
  <c r="CD849" i="21"/>
  <c r="CC849" i="21"/>
  <c r="CB849" i="21"/>
  <c r="CA849" i="21"/>
  <c r="BZ849" i="21"/>
  <c r="BY849" i="21"/>
  <c r="BX849" i="21"/>
  <c r="BW849" i="21"/>
  <c r="BV849" i="21"/>
  <c r="BU849" i="21"/>
  <c r="BT849" i="21"/>
  <c r="BS849" i="21"/>
  <c r="BR849" i="21"/>
  <c r="CF843" i="21"/>
  <c r="CE843" i="21"/>
  <c r="CD843" i="21"/>
  <c r="CC843" i="21"/>
  <c r="CB843" i="21"/>
  <c r="CA843" i="21"/>
  <c r="BZ843" i="21"/>
  <c r="BY843" i="21"/>
  <c r="BX843" i="21"/>
  <c r="BW843" i="21"/>
  <c r="BV843" i="21"/>
  <c r="BU843" i="21"/>
  <c r="BT843" i="21"/>
  <c r="BS843" i="21"/>
  <c r="BR843" i="21"/>
  <c r="CF831" i="21"/>
  <c r="CE831" i="21"/>
  <c r="CC831" i="21"/>
  <c r="CB831" i="21"/>
  <c r="BZ831" i="21"/>
  <c r="BY831" i="21"/>
  <c r="BW831" i="21"/>
  <c r="BV831" i="21"/>
  <c r="BT831" i="21"/>
  <c r="BS831" i="21"/>
  <c r="CF827" i="21"/>
  <c r="CE827" i="21"/>
  <c r="CD827" i="21"/>
  <c r="CC827" i="21"/>
  <c r="CB827" i="21"/>
  <c r="CA827" i="21"/>
  <c r="BZ827" i="21"/>
  <c r="BY827" i="21"/>
  <c r="BX827" i="21"/>
  <c r="BW827" i="21"/>
  <c r="BV827" i="21"/>
  <c r="BU827" i="21"/>
  <c r="BT827" i="21"/>
  <c r="BS827" i="21"/>
  <c r="BR827" i="21"/>
  <c r="CF823" i="21"/>
  <c r="CE823" i="21"/>
  <c r="CD823" i="21"/>
  <c r="CC823" i="21"/>
  <c r="CB823" i="21"/>
  <c r="CA823" i="21"/>
  <c r="BZ823" i="21"/>
  <c r="BY823" i="21"/>
  <c r="BX823" i="21"/>
  <c r="BW823" i="21"/>
  <c r="BV823" i="21"/>
  <c r="BU823" i="21"/>
  <c r="BT823" i="21"/>
  <c r="BS823" i="21"/>
  <c r="BR823" i="21"/>
  <c r="CF819" i="21"/>
  <c r="CE819" i="21"/>
  <c r="CC819" i="21"/>
  <c r="CB819" i="21"/>
  <c r="BZ819" i="21"/>
  <c r="BY819" i="21"/>
  <c r="BW819" i="21"/>
  <c r="BV819" i="21"/>
  <c r="BT819" i="21"/>
  <c r="BS819" i="21"/>
  <c r="CF815" i="21"/>
  <c r="CE815" i="21"/>
  <c r="CD815" i="21"/>
  <c r="CC815" i="21"/>
  <c r="CB815" i="21"/>
  <c r="CA815" i="21"/>
  <c r="BZ815" i="21"/>
  <c r="BY815" i="21"/>
  <c r="BX815" i="21"/>
  <c r="BW815" i="21"/>
  <c r="BV815" i="21"/>
  <c r="BU815" i="21"/>
  <c r="BT815" i="21"/>
  <c r="BS815" i="21"/>
  <c r="BR815" i="21"/>
  <c r="CF810" i="21"/>
  <c r="CE810" i="21"/>
  <c r="CD810" i="21"/>
  <c r="CC810" i="21"/>
  <c r="CB810" i="21"/>
  <c r="CA810" i="21"/>
  <c r="BZ810" i="21"/>
  <c r="BY810" i="21"/>
  <c r="BX810" i="21"/>
  <c r="BW810" i="21"/>
  <c r="BV810" i="21"/>
  <c r="BU810" i="21"/>
  <c r="BT810" i="21"/>
  <c r="BS810" i="21"/>
  <c r="BR810" i="21"/>
  <c r="CF801" i="21"/>
  <c r="CE801" i="21"/>
  <c r="CD801" i="21"/>
  <c r="CC801" i="21"/>
  <c r="CB801" i="21"/>
  <c r="CA801" i="21"/>
  <c r="BZ801" i="21"/>
  <c r="BY801" i="21"/>
  <c r="BX801" i="21"/>
  <c r="BW801" i="21"/>
  <c r="BV801" i="21"/>
  <c r="BU801" i="21"/>
  <c r="BT801" i="21"/>
  <c r="BS801" i="21"/>
  <c r="BR801" i="21"/>
  <c r="CF796" i="21"/>
  <c r="CE796" i="21"/>
  <c r="CD796" i="21"/>
  <c r="CC796" i="21"/>
  <c r="CB796" i="21"/>
  <c r="CA796" i="21"/>
  <c r="BZ796" i="21"/>
  <c r="BY796" i="21"/>
  <c r="BX796" i="21"/>
  <c r="BW796" i="21"/>
  <c r="BV796" i="21"/>
  <c r="BU796" i="21"/>
  <c r="BT796" i="21"/>
  <c r="BS796" i="21"/>
  <c r="BR796" i="21"/>
  <c r="CF791" i="21"/>
  <c r="CE791" i="21"/>
  <c r="CC791" i="21"/>
  <c r="CB791" i="21"/>
  <c r="BZ791" i="21"/>
  <c r="BY791" i="21"/>
  <c r="BW791" i="21"/>
  <c r="BV791" i="21"/>
  <c r="BT791" i="21"/>
  <c r="BS791" i="21"/>
  <c r="CF786" i="21"/>
  <c r="CE786" i="21"/>
  <c r="CD786" i="21"/>
  <c r="CC786" i="21"/>
  <c r="CB786" i="21"/>
  <c r="CA786" i="21"/>
  <c r="BZ786" i="21"/>
  <c r="BY786" i="21"/>
  <c r="BX786" i="21"/>
  <c r="BW786" i="21"/>
  <c r="BV786" i="21"/>
  <c r="BU786" i="21"/>
  <c r="BT786" i="21"/>
  <c r="BS786" i="21"/>
  <c r="BR786" i="21"/>
  <c r="CF781" i="21"/>
  <c r="CE781" i="21"/>
  <c r="CD781" i="21"/>
  <c r="CC781" i="21"/>
  <c r="CB781" i="21"/>
  <c r="CA781" i="21"/>
  <c r="BZ781" i="21"/>
  <c r="BY781" i="21"/>
  <c r="BX781" i="21"/>
  <c r="BW781" i="21"/>
  <c r="BV781" i="21"/>
  <c r="BU781" i="21"/>
  <c r="BT781" i="21"/>
  <c r="BS781" i="21"/>
  <c r="BR781" i="21"/>
  <c r="CF776" i="21"/>
  <c r="CE776" i="21"/>
  <c r="CD776" i="21"/>
  <c r="CC776" i="21"/>
  <c r="CB776" i="21"/>
  <c r="CA776" i="21"/>
  <c r="BZ776" i="21"/>
  <c r="BY776" i="21"/>
  <c r="BX776" i="21"/>
  <c r="BW776" i="21"/>
  <c r="BV776" i="21"/>
  <c r="BU776" i="21"/>
  <c r="BT776" i="21"/>
  <c r="BS776" i="21"/>
  <c r="BR776" i="21"/>
  <c r="CF771" i="21"/>
  <c r="CE771" i="21"/>
  <c r="CD771" i="21"/>
  <c r="CC771" i="21"/>
  <c r="CB771" i="21"/>
  <c r="CA771" i="21"/>
  <c r="BZ771" i="21"/>
  <c r="BY771" i="21"/>
  <c r="BX771" i="21"/>
  <c r="BW771" i="21"/>
  <c r="BV771" i="21"/>
  <c r="BU771" i="21"/>
  <c r="BT771" i="21"/>
  <c r="BS771" i="21"/>
  <c r="BR771" i="21"/>
  <c r="CF764" i="21"/>
  <c r="CE764" i="21"/>
  <c r="CD764" i="21"/>
  <c r="CC764" i="21"/>
  <c r="CB764" i="21"/>
  <c r="CA764" i="21"/>
  <c r="BZ764" i="21"/>
  <c r="BY764" i="21"/>
  <c r="BX764" i="21"/>
  <c r="BW764" i="21"/>
  <c r="BV764" i="21"/>
  <c r="BU764" i="21"/>
  <c r="BT764" i="21"/>
  <c r="BS764" i="21"/>
  <c r="BR764" i="21"/>
  <c r="CF759" i="21"/>
  <c r="CE759" i="21"/>
  <c r="CC759" i="21"/>
  <c r="CB759" i="21"/>
  <c r="BZ759" i="21"/>
  <c r="BY759" i="21"/>
  <c r="BW759" i="21"/>
  <c r="BV759" i="21"/>
  <c r="BT759" i="21"/>
  <c r="BS759" i="21"/>
  <c r="CF754" i="21"/>
  <c r="CE754" i="21"/>
  <c r="CD754" i="21"/>
  <c r="CC754" i="21"/>
  <c r="CB754" i="21"/>
  <c r="CA754" i="21"/>
  <c r="BZ754" i="21"/>
  <c r="BY754" i="21"/>
  <c r="BX754" i="21"/>
  <c r="BW754" i="21"/>
  <c r="BV754" i="21"/>
  <c r="BU754" i="21"/>
  <c r="BT754" i="21"/>
  <c r="BS754" i="21"/>
  <c r="BR754" i="21"/>
  <c r="CF749" i="21"/>
  <c r="CE749" i="21"/>
  <c r="CD749" i="21"/>
  <c r="CC749" i="21"/>
  <c r="CB749" i="21"/>
  <c r="CA749" i="21"/>
  <c r="BZ749" i="21"/>
  <c r="BY749" i="21"/>
  <c r="BX749" i="21"/>
  <c r="BW749" i="21"/>
  <c r="BV749" i="21"/>
  <c r="BU749" i="21"/>
  <c r="BT749" i="21"/>
  <c r="BS749" i="21"/>
  <c r="BR749" i="21"/>
  <c r="CF741" i="21"/>
  <c r="CE741" i="21"/>
  <c r="CD741" i="21"/>
  <c r="CC741" i="21"/>
  <c r="CB741" i="21"/>
  <c r="CA741" i="21"/>
  <c r="BZ741" i="21"/>
  <c r="BY741" i="21"/>
  <c r="BX741" i="21"/>
  <c r="BW741" i="21"/>
  <c r="BV741" i="21"/>
  <c r="BU741" i="21"/>
  <c r="BT741" i="21"/>
  <c r="BS741" i="21"/>
  <c r="BR741" i="21"/>
  <c r="CF730" i="21"/>
  <c r="CE730" i="21"/>
  <c r="CD730" i="21"/>
  <c r="CC730" i="21"/>
  <c r="CB730" i="21"/>
  <c r="CA730" i="21"/>
  <c r="BZ730" i="21"/>
  <c r="BY730" i="21"/>
  <c r="BX730" i="21"/>
  <c r="BW730" i="21"/>
  <c r="BV730" i="21"/>
  <c r="BU730" i="21"/>
  <c r="BT730" i="21"/>
  <c r="BS730" i="21"/>
  <c r="BR730" i="21"/>
  <c r="CF725" i="21"/>
  <c r="CE725" i="21"/>
  <c r="CD725" i="21"/>
  <c r="CC725" i="21"/>
  <c r="CB725" i="21"/>
  <c r="CA725" i="21"/>
  <c r="BZ725" i="21"/>
  <c r="BY725" i="21"/>
  <c r="BX725" i="21"/>
  <c r="BW725" i="21"/>
  <c r="BV725" i="21"/>
  <c r="BU725" i="21"/>
  <c r="BT725" i="21"/>
  <c r="BS725" i="21"/>
  <c r="BR725" i="21"/>
  <c r="CF717" i="21"/>
  <c r="CE717" i="21"/>
  <c r="CD717" i="21"/>
  <c r="CC717" i="21"/>
  <c r="CB717" i="21"/>
  <c r="CA717" i="21"/>
  <c r="BZ717" i="21"/>
  <c r="BY717" i="21"/>
  <c r="BX717" i="21"/>
  <c r="BW717" i="21"/>
  <c r="BV717" i="21"/>
  <c r="BU717" i="21"/>
  <c r="BT717" i="21"/>
  <c r="BS717" i="21"/>
  <c r="BR717" i="21"/>
  <c r="CF712" i="21"/>
  <c r="CE712" i="21"/>
  <c r="CD712" i="21"/>
  <c r="CC712" i="21"/>
  <c r="CB712" i="21"/>
  <c r="CA712" i="21"/>
  <c r="BZ712" i="21"/>
  <c r="BY712" i="21"/>
  <c r="BX712" i="21"/>
  <c r="BW712" i="21"/>
  <c r="BV712" i="21"/>
  <c r="BU712" i="21"/>
  <c r="BT712" i="21"/>
  <c r="BS712" i="21"/>
  <c r="BR712" i="21"/>
  <c r="CF696" i="21"/>
  <c r="CE696" i="21"/>
  <c r="CC696" i="21"/>
  <c r="CB696" i="21"/>
  <c r="BZ696" i="21"/>
  <c r="BY696" i="21"/>
  <c r="BW696" i="21"/>
  <c r="BV696" i="21"/>
  <c r="BT696" i="21"/>
  <c r="BS696" i="21"/>
  <c r="CF692" i="21"/>
  <c r="CE692" i="21"/>
  <c r="CD692" i="21"/>
  <c r="CC692" i="21"/>
  <c r="CB692" i="21"/>
  <c r="CA692" i="21"/>
  <c r="BZ692" i="21"/>
  <c r="BY692" i="21"/>
  <c r="BX692" i="21"/>
  <c r="BW692" i="21"/>
  <c r="BV692" i="21"/>
  <c r="BU692" i="21"/>
  <c r="BT692" i="21"/>
  <c r="BS692" i="21"/>
  <c r="BR692" i="21"/>
  <c r="CF688" i="21"/>
  <c r="CE688" i="21"/>
  <c r="CD688" i="21"/>
  <c r="CC688" i="21"/>
  <c r="CB688" i="21"/>
  <c r="CA688" i="21"/>
  <c r="BZ688" i="21"/>
  <c r="BY688" i="21"/>
  <c r="BX688" i="21"/>
  <c r="BW688" i="21"/>
  <c r="BV688" i="21"/>
  <c r="BU688" i="21"/>
  <c r="BT688" i="21"/>
  <c r="BS688" i="21"/>
  <c r="BR688" i="21"/>
  <c r="CF682" i="21"/>
  <c r="CE682" i="21"/>
  <c r="CC682" i="21"/>
  <c r="CB682" i="21"/>
  <c r="BZ682" i="21"/>
  <c r="BY682" i="21"/>
  <c r="BW682" i="21"/>
  <c r="BV682" i="21"/>
  <c r="BT682" i="21"/>
  <c r="BS682" i="21"/>
  <c r="CF678" i="21"/>
  <c r="CE678" i="21"/>
  <c r="CD678" i="21"/>
  <c r="CC678" i="21"/>
  <c r="CB678" i="21"/>
  <c r="CA678" i="21"/>
  <c r="BZ678" i="21"/>
  <c r="BY678" i="21"/>
  <c r="BX678" i="21"/>
  <c r="BW678" i="21"/>
  <c r="BV678" i="21"/>
  <c r="BU678" i="21"/>
  <c r="BT678" i="21"/>
  <c r="BS678" i="21"/>
  <c r="BR678" i="21"/>
  <c r="CF674" i="21"/>
  <c r="CE674" i="21"/>
  <c r="CD674" i="21"/>
  <c r="CC674" i="21"/>
  <c r="CB674" i="21"/>
  <c r="CA674" i="21"/>
  <c r="BZ674" i="21"/>
  <c r="BY674" i="21"/>
  <c r="BX674" i="21"/>
  <c r="BW674" i="21"/>
  <c r="BV674" i="21"/>
  <c r="BU674" i="21"/>
  <c r="BT674" i="21"/>
  <c r="BS674" i="21"/>
  <c r="BR674" i="21"/>
  <c r="CF666" i="21"/>
  <c r="CE666" i="21"/>
  <c r="CD666" i="21"/>
  <c r="CC666" i="21"/>
  <c r="CB666" i="21"/>
  <c r="CA666" i="21"/>
  <c r="BZ666" i="21"/>
  <c r="BY666" i="21"/>
  <c r="BX666" i="21"/>
  <c r="BW666" i="21"/>
  <c r="BV666" i="21"/>
  <c r="BU666" i="21"/>
  <c r="BT666" i="21"/>
  <c r="BS666" i="21"/>
  <c r="BR666" i="21"/>
  <c r="CF661" i="21"/>
  <c r="CE661" i="21"/>
  <c r="CD661" i="21"/>
  <c r="CC661" i="21"/>
  <c r="CB661" i="21"/>
  <c r="CA661" i="21"/>
  <c r="BZ661" i="21"/>
  <c r="BY661" i="21"/>
  <c r="BX661" i="21"/>
  <c r="BW661" i="21"/>
  <c r="BV661" i="21"/>
  <c r="BU661" i="21"/>
  <c r="BT661" i="21"/>
  <c r="BS661" i="21"/>
  <c r="BR661" i="21"/>
  <c r="CF656" i="21"/>
  <c r="CE656" i="21"/>
  <c r="CC656" i="21"/>
  <c r="CB656" i="21"/>
  <c r="BZ656" i="21"/>
  <c r="BY656" i="21"/>
  <c r="BW656" i="21"/>
  <c r="BV656" i="21"/>
  <c r="BT656" i="21"/>
  <c r="BS656" i="21"/>
  <c r="CF651" i="21"/>
  <c r="CE651" i="21"/>
  <c r="CD651" i="21"/>
  <c r="CC651" i="21"/>
  <c r="CB651" i="21"/>
  <c r="CA651" i="21"/>
  <c r="BZ651" i="21"/>
  <c r="BY651" i="21"/>
  <c r="BX651" i="21"/>
  <c r="BW651" i="21"/>
  <c r="BV651" i="21"/>
  <c r="BU651" i="21"/>
  <c r="BT651" i="21"/>
  <c r="BS651" i="21"/>
  <c r="BR651" i="21"/>
  <c r="CF646" i="21"/>
  <c r="CE646" i="21"/>
  <c r="CD646" i="21"/>
  <c r="CC646" i="21"/>
  <c r="CB646" i="21"/>
  <c r="CA646" i="21"/>
  <c r="BZ646" i="21"/>
  <c r="BY646" i="21"/>
  <c r="BX646" i="21"/>
  <c r="BW646" i="21"/>
  <c r="BV646" i="21"/>
  <c r="BU646" i="21"/>
  <c r="BT646" i="21"/>
  <c r="BS646" i="21"/>
  <c r="BR646" i="21"/>
  <c r="CF641" i="21"/>
  <c r="CE641" i="21"/>
  <c r="CD641" i="21"/>
  <c r="CC641" i="21"/>
  <c r="CB641" i="21"/>
  <c r="CA641" i="21"/>
  <c r="BZ641" i="21"/>
  <c r="BY641" i="21"/>
  <c r="BX641" i="21"/>
  <c r="BW641" i="21"/>
  <c r="BV641" i="21"/>
  <c r="BU641" i="21"/>
  <c r="BT641" i="21"/>
  <c r="BS641" i="21"/>
  <c r="BR641" i="21"/>
  <c r="CF635" i="21"/>
  <c r="CE635" i="21"/>
  <c r="CD635" i="21"/>
  <c r="CC635" i="21"/>
  <c r="CB635" i="21"/>
  <c r="CA635" i="21"/>
  <c r="BZ635" i="21"/>
  <c r="BY635" i="21"/>
  <c r="BX635" i="21"/>
  <c r="BW635" i="21"/>
  <c r="BV635" i="21"/>
  <c r="BU635" i="21"/>
  <c r="BT635" i="21"/>
  <c r="BS635" i="21"/>
  <c r="BR635" i="21"/>
  <c r="CF630" i="21"/>
  <c r="CE630" i="21"/>
  <c r="CD630" i="21"/>
  <c r="CC630" i="21"/>
  <c r="CB630" i="21"/>
  <c r="CA630" i="21"/>
  <c r="BZ630" i="21"/>
  <c r="BY630" i="21"/>
  <c r="BX630" i="21"/>
  <c r="BW630" i="21"/>
  <c r="BV630" i="21"/>
  <c r="BU630" i="21"/>
  <c r="BT630" i="21"/>
  <c r="BS630" i="21"/>
  <c r="BR630" i="21"/>
  <c r="CF625" i="21"/>
  <c r="CE625" i="21"/>
  <c r="CC625" i="21"/>
  <c r="CB625" i="21"/>
  <c r="BZ625" i="21"/>
  <c r="BY625" i="21"/>
  <c r="BW625" i="21"/>
  <c r="BV625" i="21"/>
  <c r="BT625" i="21"/>
  <c r="BS625" i="21"/>
  <c r="CF620" i="21"/>
  <c r="CE620" i="21"/>
  <c r="CD620" i="21"/>
  <c r="CC620" i="21"/>
  <c r="CB620" i="21"/>
  <c r="CA620" i="21"/>
  <c r="BZ620" i="21"/>
  <c r="BY620" i="21"/>
  <c r="BX620" i="21"/>
  <c r="BW620" i="21"/>
  <c r="BV620" i="21"/>
  <c r="BU620" i="21"/>
  <c r="BT620" i="21"/>
  <c r="BR620" i="21"/>
  <c r="BS618" i="21"/>
  <c r="BS617" i="21"/>
  <c r="CF615" i="21"/>
  <c r="CE615" i="21"/>
  <c r="CD615" i="21"/>
  <c r="CC615" i="21"/>
  <c r="CB615" i="21"/>
  <c r="CA615" i="21"/>
  <c r="BZ615" i="21"/>
  <c r="BY615" i="21"/>
  <c r="BX615" i="21"/>
  <c r="BW615" i="21"/>
  <c r="BV615" i="21"/>
  <c r="BU615" i="21"/>
  <c r="BT615" i="21"/>
  <c r="BS615" i="21"/>
  <c r="BR615" i="21"/>
  <c r="CF610" i="21"/>
  <c r="CE610" i="21"/>
  <c r="CD610" i="21"/>
  <c r="CC610" i="21"/>
  <c r="CB610" i="21"/>
  <c r="CA610" i="21"/>
  <c r="BZ610" i="21"/>
  <c r="BY610" i="21"/>
  <c r="BX610" i="21"/>
  <c r="BW610" i="21"/>
  <c r="BV610" i="21"/>
  <c r="BU610" i="21"/>
  <c r="BT610" i="21"/>
  <c r="BS610" i="21"/>
  <c r="BR610" i="21"/>
  <c r="CF602" i="21"/>
  <c r="CE602" i="21"/>
  <c r="CD602" i="21"/>
  <c r="CC602" i="21"/>
  <c r="CB602" i="21"/>
  <c r="CA602" i="21"/>
  <c r="BZ602" i="21"/>
  <c r="BY602" i="21"/>
  <c r="BX602" i="21"/>
  <c r="BW602" i="21"/>
  <c r="BV602" i="21"/>
  <c r="BU602" i="21"/>
  <c r="BT602" i="21"/>
  <c r="BS602" i="21"/>
  <c r="BR602" i="21"/>
  <c r="CF599" i="21"/>
  <c r="CE599" i="21"/>
  <c r="CD599" i="21"/>
  <c r="CC599" i="21"/>
  <c r="CB599" i="21"/>
  <c r="CA599" i="21"/>
  <c r="BZ599" i="21"/>
  <c r="BY599" i="21"/>
  <c r="BX599" i="21"/>
  <c r="BW599" i="21"/>
  <c r="BV599" i="21"/>
  <c r="BU599" i="21"/>
  <c r="BT599" i="21"/>
  <c r="BS599" i="21"/>
  <c r="BR599" i="21"/>
  <c r="CF593" i="21"/>
  <c r="CE593" i="21"/>
  <c r="CD593" i="21"/>
  <c r="CC593" i="21"/>
  <c r="CB593" i="21"/>
  <c r="CA593" i="21"/>
  <c r="BZ593" i="21"/>
  <c r="BY593" i="21"/>
  <c r="BX593" i="21"/>
  <c r="BW593" i="21"/>
  <c r="BV593" i="21"/>
  <c r="BU593" i="21"/>
  <c r="BT593" i="21"/>
  <c r="BS593" i="21"/>
  <c r="BR593" i="21"/>
  <c r="CF589" i="21"/>
  <c r="CE589" i="21"/>
  <c r="CD589" i="21"/>
  <c r="CC589" i="21"/>
  <c r="CB589" i="21"/>
  <c r="CA589" i="21"/>
  <c r="BZ589" i="21"/>
  <c r="BY589" i="21"/>
  <c r="BX589" i="21"/>
  <c r="BW589" i="21"/>
  <c r="BV589" i="21"/>
  <c r="BU589" i="21"/>
  <c r="BT589" i="21"/>
  <c r="BS589" i="21"/>
  <c r="BR589" i="21"/>
  <c r="CF412" i="21"/>
  <c r="CE412" i="21"/>
  <c r="CD412" i="21"/>
  <c r="CC412" i="21"/>
  <c r="CB412" i="21"/>
  <c r="CA412" i="21"/>
  <c r="BZ412" i="21"/>
  <c r="BY412" i="21"/>
  <c r="BX412" i="21"/>
  <c r="BW412" i="21"/>
  <c r="BV412" i="21"/>
  <c r="BU412" i="21"/>
  <c r="BT411" i="21"/>
  <c r="BS411" i="21"/>
  <c r="BR411" i="21"/>
  <c r="CF409" i="21"/>
  <c r="CD409" i="21"/>
  <c r="CC409" i="21"/>
  <c r="CA409" i="21"/>
  <c r="BZ409" i="21"/>
  <c r="BX409" i="21"/>
  <c r="BW409" i="21"/>
  <c r="BU409" i="21"/>
  <c r="CE408" i="21"/>
  <c r="CB408" i="21"/>
  <c r="BY408" i="21"/>
  <c r="BV408" i="21"/>
  <c r="BT408" i="21"/>
  <c r="BR408" i="21"/>
  <c r="CF406" i="21"/>
  <c r="CD406" i="21"/>
  <c r="CC406" i="21"/>
  <c r="CA406" i="21"/>
  <c r="BZ406" i="21"/>
  <c r="BX406" i="21"/>
  <c r="BW406" i="21"/>
  <c r="BU406" i="21"/>
  <c r="CE405" i="21"/>
  <c r="CB405" i="21"/>
  <c r="BY405" i="21"/>
  <c r="BV405" i="21"/>
  <c r="BT405" i="21"/>
  <c r="BR405" i="21"/>
  <c r="CF402" i="21"/>
  <c r="CE402" i="21"/>
  <c r="CD402" i="21"/>
  <c r="CC402" i="21"/>
  <c r="CB402" i="21"/>
  <c r="CA402" i="21"/>
  <c r="BZ402" i="21"/>
  <c r="BY402" i="21"/>
  <c r="BX402" i="21"/>
  <c r="BW402" i="21"/>
  <c r="BV402" i="21"/>
  <c r="BU402" i="21"/>
  <c r="BT401" i="21"/>
  <c r="BS401" i="21"/>
  <c r="BR401" i="21"/>
  <c r="CF399" i="21"/>
  <c r="CD399" i="21"/>
  <c r="CC399" i="21"/>
  <c r="CA399" i="21"/>
  <c r="BZ399" i="21"/>
  <c r="BX399" i="21"/>
  <c r="BW399" i="21"/>
  <c r="BU399" i="21"/>
  <c r="CE398" i="21"/>
  <c r="CB398" i="21"/>
  <c r="BY398" i="21"/>
  <c r="BV398" i="21"/>
  <c r="BT398" i="21"/>
  <c r="BR398" i="21"/>
  <c r="CF396" i="21"/>
  <c r="CD396" i="21"/>
  <c r="CC396" i="21"/>
  <c r="CA396" i="21"/>
  <c r="BZ396" i="21"/>
  <c r="BX396" i="21"/>
  <c r="BW396" i="21"/>
  <c r="BU396" i="21"/>
  <c r="CE395" i="21"/>
  <c r="CB395" i="21"/>
  <c r="BY395" i="21"/>
  <c r="BV395" i="21"/>
  <c r="BT395" i="21"/>
  <c r="BR395" i="21"/>
  <c r="CE394" i="21"/>
  <c r="CB394" i="21"/>
  <c r="BY394" i="21"/>
  <c r="BV394" i="21"/>
  <c r="BT394" i="21"/>
  <c r="BR394" i="21"/>
  <c r="CE393" i="21"/>
  <c r="CB393" i="21"/>
  <c r="BY393" i="21"/>
  <c r="BV393" i="21"/>
  <c r="BT393" i="21"/>
  <c r="BR393" i="21"/>
  <c r="CE392" i="21"/>
  <c r="CB392" i="21"/>
  <c r="BY392" i="21"/>
  <c r="BV392" i="21"/>
  <c r="BT392" i="21"/>
  <c r="BR392" i="21"/>
  <c r="CE391" i="21"/>
  <c r="CB391" i="21"/>
  <c r="BY391" i="21"/>
  <c r="BV391" i="21"/>
  <c r="BT391" i="21"/>
  <c r="BR391" i="21"/>
  <c r="CE390" i="21"/>
  <c r="CB390" i="21"/>
  <c r="BY390" i="21"/>
  <c r="BV390" i="21"/>
  <c r="BT390" i="21"/>
  <c r="BR390" i="21"/>
  <c r="CE389" i="21"/>
  <c r="CB389" i="21"/>
  <c r="BY389" i="21"/>
  <c r="BV389" i="21"/>
  <c r="BT389" i="21"/>
  <c r="BR389" i="21"/>
  <c r="CF385" i="21"/>
  <c r="CE385" i="21"/>
  <c r="CD385" i="21"/>
  <c r="CC385" i="21"/>
  <c r="CB385" i="21"/>
  <c r="CA385" i="21"/>
  <c r="BZ385" i="21"/>
  <c r="BY385" i="21"/>
  <c r="BX385" i="21"/>
  <c r="BW385" i="21"/>
  <c r="BV385" i="21"/>
  <c r="BU385" i="21"/>
  <c r="BT384" i="21"/>
  <c r="BS384" i="21"/>
  <c r="BR384" i="21"/>
  <c r="CF382" i="21"/>
  <c r="CE382" i="21"/>
  <c r="CD382" i="21"/>
  <c r="CC382" i="21"/>
  <c r="CB382" i="21"/>
  <c r="CA382" i="21"/>
  <c r="BZ382" i="21"/>
  <c r="BY382" i="21"/>
  <c r="BX382" i="21"/>
  <c r="BW382" i="21"/>
  <c r="BV382" i="21"/>
  <c r="BU382" i="21"/>
  <c r="BT381" i="21"/>
  <c r="BS381" i="21"/>
  <c r="BR381" i="21"/>
  <c r="CF379" i="21"/>
  <c r="CE379" i="21"/>
  <c r="CD379" i="21"/>
  <c r="CC379" i="21"/>
  <c r="CB379" i="21"/>
  <c r="CA379" i="21"/>
  <c r="BZ379" i="21"/>
  <c r="BY379" i="21"/>
  <c r="BX379" i="21"/>
  <c r="BW379" i="21"/>
  <c r="BV379" i="21"/>
  <c r="BU379" i="21"/>
  <c r="BT378" i="21"/>
  <c r="BS378" i="21"/>
  <c r="BR378" i="21"/>
  <c r="CF376" i="21"/>
  <c r="CD376" i="21"/>
  <c r="CC376" i="21"/>
  <c r="CA376" i="21"/>
  <c r="BZ376" i="21"/>
  <c r="BX376" i="21"/>
  <c r="BW376" i="21"/>
  <c r="BU376" i="21"/>
  <c r="CE373" i="21"/>
  <c r="CB373" i="21"/>
  <c r="BY373" i="21"/>
  <c r="BV373" i="21"/>
  <c r="BT373" i="21"/>
  <c r="BR373" i="21"/>
  <c r="CE372" i="21"/>
  <c r="CB372" i="21"/>
  <c r="BY372" i="21"/>
  <c r="BV372" i="21"/>
  <c r="BT372" i="21"/>
  <c r="BR372" i="21"/>
  <c r="CF370" i="21"/>
  <c r="CD370" i="21"/>
  <c r="CC370" i="21"/>
  <c r="CA370" i="21"/>
  <c r="BZ370" i="21"/>
  <c r="BX370" i="21"/>
  <c r="BW370" i="21"/>
  <c r="BU370" i="21"/>
  <c r="CE369" i="21"/>
  <c r="CB369" i="21"/>
  <c r="CB370" i="21" s="1"/>
  <c r="BY369" i="21"/>
  <c r="BV369" i="21"/>
  <c r="BT369" i="21"/>
  <c r="BR369" i="21"/>
  <c r="CF367" i="21"/>
  <c r="CD367" i="21"/>
  <c r="CC367" i="21"/>
  <c r="CA367" i="21"/>
  <c r="BZ367" i="21"/>
  <c r="BX367" i="21"/>
  <c r="BW367" i="21"/>
  <c r="BU367" i="21"/>
  <c r="CE366" i="21"/>
  <c r="CB366" i="21"/>
  <c r="BY366" i="21"/>
  <c r="BV366" i="21"/>
  <c r="BT366" i="21"/>
  <c r="BR366" i="21"/>
  <c r="CE365" i="21"/>
  <c r="CB365" i="21"/>
  <c r="BY365" i="21"/>
  <c r="BV365" i="21"/>
  <c r="BT365" i="21"/>
  <c r="BR365" i="21"/>
  <c r="CE364" i="21"/>
  <c r="CB364" i="21"/>
  <c r="BY364" i="21"/>
  <c r="BV364" i="21"/>
  <c r="BT364" i="21"/>
  <c r="BR364" i="21"/>
  <c r="CF361" i="21"/>
  <c r="CE361" i="21"/>
  <c r="CD361" i="21"/>
  <c r="CC361" i="21"/>
  <c r="CB361" i="21"/>
  <c r="CA361" i="21"/>
  <c r="BZ361" i="21"/>
  <c r="BY361" i="21"/>
  <c r="BX361" i="21"/>
  <c r="BW361" i="21"/>
  <c r="BV361" i="21"/>
  <c r="BU361" i="21"/>
  <c r="BT360" i="21"/>
  <c r="BS360" i="21"/>
  <c r="BR360" i="21"/>
  <c r="BT359" i="21"/>
  <c r="BS359" i="21"/>
  <c r="BR359" i="21"/>
  <c r="CF357" i="21"/>
  <c r="CE357" i="21"/>
  <c r="CD357" i="21"/>
  <c r="CC357" i="21"/>
  <c r="CB357" i="21"/>
  <c r="CA357" i="21"/>
  <c r="BZ357" i="21"/>
  <c r="BY357" i="21"/>
  <c r="BX357" i="21"/>
  <c r="BW357" i="21"/>
  <c r="BV357" i="21"/>
  <c r="BU357" i="21"/>
  <c r="BT356" i="21"/>
  <c r="BS356" i="21"/>
  <c r="BR356" i="21"/>
  <c r="CF354" i="21"/>
  <c r="CE354" i="21"/>
  <c r="CD354" i="21"/>
  <c r="CC354" i="21"/>
  <c r="CB354" i="21"/>
  <c r="CA354" i="21"/>
  <c r="BZ354" i="21"/>
  <c r="BY354" i="21"/>
  <c r="BX354" i="21"/>
  <c r="BW354" i="21"/>
  <c r="BV354" i="21"/>
  <c r="BU354" i="21"/>
  <c r="BT353" i="21"/>
  <c r="BS353" i="21"/>
  <c r="BR353" i="21"/>
  <c r="CF351" i="21"/>
  <c r="CD351" i="21"/>
  <c r="CC351" i="21"/>
  <c r="CA351" i="21"/>
  <c r="BZ351" i="21"/>
  <c r="BX351" i="21"/>
  <c r="BW351" i="21"/>
  <c r="BU351" i="21"/>
  <c r="CE350" i="21"/>
  <c r="CB350" i="21"/>
  <c r="BY350" i="21"/>
  <c r="BV350" i="21"/>
  <c r="BT350" i="21"/>
  <c r="BR350" i="21"/>
  <c r="CE349" i="21"/>
  <c r="CB349" i="21"/>
  <c r="BY349" i="21"/>
  <c r="BV349" i="21"/>
  <c r="BT349" i="21"/>
  <c r="BR349" i="21"/>
  <c r="CE348" i="21"/>
  <c r="CB348" i="21"/>
  <c r="BY348" i="21"/>
  <c r="BV348" i="21"/>
  <c r="BT348" i="21"/>
  <c r="BR348" i="21"/>
  <c r="CE347" i="21"/>
  <c r="CB347" i="21"/>
  <c r="BY347" i="21"/>
  <c r="BV347" i="21"/>
  <c r="BT347" i="21"/>
  <c r="BR347" i="21"/>
  <c r="CF345" i="21"/>
  <c r="CD345" i="21"/>
  <c r="CC345" i="21"/>
  <c r="CA345" i="21"/>
  <c r="BZ345" i="21"/>
  <c r="BX345" i="21"/>
  <c r="BW345" i="21"/>
  <c r="BU345" i="21"/>
  <c r="CE344" i="21"/>
  <c r="CB344" i="21"/>
  <c r="BY344" i="21"/>
  <c r="BV344" i="21"/>
  <c r="BT344" i="21"/>
  <c r="BR344" i="21"/>
  <c r="CE343" i="21"/>
  <c r="CB343" i="21"/>
  <c r="BY343" i="21"/>
  <c r="BV343" i="21"/>
  <c r="BT343" i="21"/>
  <c r="BR343" i="21"/>
  <c r="CF341" i="21"/>
  <c r="CD341" i="21"/>
  <c r="CC341" i="21"/>
  <c r="CA341" i="21"/>
  <c r="BZ341" i="21"/>
  <c r="BX341" i="21"/>
  <c r="BW341" i="21"/>
  <c r="BU341" i="21"/>
  <c r="CE339" i="21"/>
  <c r="CB339" i="21"/>
  <c r="BY339" i="21"/>
  <c r="BV339" i="21"/>
  <c r="BT339" i="21"/>
  <c r="BR339" i="21"/>
  <c r="CF335" i="21"/>
  <c r="CD335" i="21"/>
  <c r="CC335" i="21"/>
  <c r="CA335" i="21"/>
  <c r="BZ335" i="21"/>
  <c r="BX335" i="21"/>
  <c r="BW335" i="21"/>
  <c r="BU335" i="21"/>
  <c r="CE334" i="21"/>
  <c r="CB334" i="21"/>
  <c r="BY334" i="21"/>
  <c r="BV334" i="21"/>
  <c r="BV335" i="21" s="1"/>
  <c r="BT334" i="21"/>
  <c r="BR334" i="21"/>
  <c r="CF332" i="21"/>
  <c r="CD332" i="21"/>
  <c r="CC332" i="21"/>
  <c r="CA332" i="21"/>
  <c r="BZ332" i="21"/>
  <c r="BX332" i="21"/>
  <c r="BW332" i="21"/>
  <c r="BU332" i="21"/>
  <c r="CE331" i="21"/>
  <c r="CB331" i="21"/>
  <c r="BY331" i="21"/>
  <c r="BV331" i="21"/>
  <c r="BT331" i="21"/>
  <c r="BR331" i="21"/>
  <c r="CF328" i="21"/>
  <c r="CD328" i="21"/>
  <c r="CC328" i="21"/>
  <c r="CA328" i="21"/>
  <c r="BZ328" i="21"/>
  <c r="BX328" i="21"/>
  <c r="BW328" i="21"/>
  <c r="BU328" i="21"/>
  <c r="CE327" i="21"/>
  <c r="CB327" i="21"/>
  <c r="BY327" i="21"/>
  <c r="BV327" i="21"/>
  <c r="BT327" i="21"/>
  <c r="BR327" i="21"/>
  <c r="CE326" i="21"/>
  <c r="CB326" i="21"/>
  <c r="BY326" i="21"/>
  <c r="BV326" i="21"/>
  <c r="BT326" i="21"/>
  <c r="BR326" i="21"/>
  <c r="CE325" i="21"/>
  <c r="CB325" i="21"/>
  <c r="BY325" i="21"/>
  <c r="BV325" i="21"/>
  <c r="BT325" i="21"/>
  <c r="BR325" i="21"/>
  <c r="CF322" i="21"/>
  <c r="CD322" i="21"/>
  <c r="CC322" i="21"/>
  <c r="CA322" i="21"/>
  <c r="BZ322" i="21"/>
  <c r="BX322" i="21"/>
  <c r="BW322" i="21"/>
  <c r="BU322" i="21"/>
  <c r="CE320" i="21"/>
  <c r="CB320" i="21"/>
  <c r="BY320" i="21"/>
  <c r="BV320" i="21"/>
  <c r="BT320" i="21"/>
  <c r="BR320" i="21"/>
  <c r="CE319" i="21"/>
  <c r="CB319" i="21"/>
  <c r="BY319" i="21"/>
  <c r="BV319" i="21"/>
  <c r="BT319" i="21"/>
  <c r="BR319" i="21"/>
  <c r="CF314" i="21"/>
  <c r="CE314" i="21"/>
  <c r="CD314" i="21"/>
  <c r="CC314" i="21"/>
  <c r="CB314" i="21"/>
  <c r="CA314" i="21"/>
  <c r="BZ314" i="21"/>
  <c r="BY314" i="21"/>
  <c r="BX314" i="21"/>
  <c r="BW314" i="21"/>
  <c r="BV314" i="21"/>
  <c r="BU314" i="21"/>
  <c r="BT313" i="21"/>
  <c r="BS313" i="21"/>
  <c r="BR313" i="21"/>
  <c r="CF311" i="21"/>
  <c r="CD311" i="21"/>
  <c r="CC311" i="21"/>
  <c r="CA311" i="21"/>
  <c r="BZ311" i="21"/>
  <c r="BX311" i="21"/>
  <c r="BW311" i="21"/>
  <c r="BU311" i="21"/>
  <c r="CE310" i="21"/>
  <c r="CE311" i="21" s="1"/>
  <c r="CB310" i="21"/>
  <c r="BY310" i="21"/>
  <c r="BV310" i="21"/>
  <c r="BT310" i="21"/>
  <c r="BT311" i="21" s="1"/>
  <c r="BR310" i="21"/>
  <c r="CF308" i="21"/>
  <c r="CD308" i="21"/>
  <c r="CC308" i="21"/>
  <c r="CA308" i="21"/>
  <c r="BZ308" i="21"/>
  <c r="BX308" i="21"/>
  <c r="BW308" i="21"/>
  <c r="BU308" i="21"/>
  <c r="CE307" i="21"/>
  <c r="CB307" i="21"/>
  <c r="BY307" i="21"/>
  <c r="BV307" i="21"/>
  <c r="BV308" i="21" s="1"/>
  <c r="BT307" i="21"/>
  <c r="BT308" i="21" s="1"/>
  <c r="BR307" i="21"/>
  <c r="CF304" i="21"/>
  <c r="CE304" i="21"/>
  <c r="CD304" i="21"/>
  <c r="CC304" i="21"/>
  <c r="CB304" i="21"/>
  <c r="CA304" i="21"/>
  <c r="BZ304" i="21"/>
  <c r="BY304" i="21"/>
  <c r="BX304" i="21"/>
  <c r="BW304" i="21"/>
  <c r="BV304" i="21"/>
  <c r="BU304" i="21"/>
  <c r="BT303" i="21"/>
  <c r="BS303" i="21"/>
  <c r="BR303" i="21"/>
  <c r="CF301" i="21"/>
  <c r="CD301" i="21"/>
  <c r="CC301" i="21"/>
  <c r="CA301" i="21"/>
  <c r="BZ301" i="21"/>
  <c r="BX301" i="21"/>
  <c r="BW301" i="21"/>
  <c r="BU301" i="21"/>
  <c r="CE300" i="21"/>
  <c r="CB300" i="21"/>
  <c r="BY300" i="21"/>
  <c r="BV300" i="21"/>
  <c r="BT300" i="21"/>
  <c r="BR300" i="21"/>
  <c r="BR301" i="21" s="1"/>
  <c r="CF298" i="21"/>
  <c r="CD298" i="21"/>
  <c r="CC298" i="21"/>
  <c r="CA298" i="21"/>
  <c r="BZ298" i="21"/>
  <c r="BX298" i="21"/>
  <c r="BW298" i="21"/>
  <c r="BU298" i="21"/>
  <c r="CE297" i="21"/>
  <c r="CB297" i="21"/>
  <c r="BY297" i="21"/>
  <c r="BV297" i="21"/>
  <c r="BT297" i="21"/>
  <c r="BR297" i="21"/>
  <c r="CF293" i="21"/>
  <c r="CE293" i="21"/>
  <c r="CD293" i="21"/>
  <c r="CC293" i="21"/>
  <c r="CB293" i="21"/>
  <c r="CA293" i="21"/>
  <c r="BZ293" i="21"/>
  <c r="BY293" i="21"/>
  <c r="BX293" i="21"/>
  <c r="BW293" i="21"/>
  <c r="BV293" i="21"/>
  <c r="BU293" i="21"/>
  <c r="BT292" i="21"/>
  <c r="BS292" i="21"/>
  <c r="BR292" i="21"/>
  <c r="CF290" i="21"/>
  <c r="CE290" i="21"/>
  <c r="CD290" i="21"/>
  <c r="CC290" i="21"/>
  <c r="CB290" i="21"/>
  <c r="CA290" i="21"/>
  <c r="BZ290" i="21"/>
  <c r="BY290" i="21"/>
  <c r="BX290" i="21"/>
  <c r="BW290" i="21"/>
  <c r="BV290" i="21"/>
  <c r="BU290" i="21"/>
  <c r="BT289" i="21"/>
  <c r="BS289" i="21"/>
  <c r="BR289" i="21"/>
  <c r="CF287" i="21"/>
  <c r="CE287" i="21"/>
  <c r="CD287" i="21"/>
  <c r="CC287" i="21"/>
  <c r="CB287" i="21"/>
  <c r="CA287" i="21"/>
  <c r="BZ287" i="21"/>
  <c r="BY287" i="21"/>
  <c r="BX287" i="21"/>
  <c r="BW287" i="21"/>
  <c r="BV287" i="21"/>
  <c r="BU287" i="21"/>
  <c r="BT286" i="21"/>
  <c r="BS286" i="21"/>
  <c r="BR286" i="21"/>
  <c r="CF284" i="21"/>
  <c r="CD284" i="21"/>
  <c r="CC284" i="21"/>
  <c r="CA284" i="21"/>
  <c r="BZ284" i="21"/>
  <c r="BX284" i="21"/>
  <c r="BW284" i="21"/>
  <c r="BU284" i="21"/>
  <c r="CE283" i="21"/>
  <c r="CB283" i="21"/>
  <c r="BY283" i="21"/>
  <c r="BV283" i="21"/>
  <c r="BT283" i="21"/>
  <c r="BR283" i="21"/>
  <c r="CF281" i="21"/>
  <c r="CD281" i="21"/>
  <c r="CC281" i="21"/>
  <c r="CA281" i="21"/>
  <c r="BZ281" i="21"/>
  <c r="BX281" i="21"/>
  <c r="BW281" i="21"/>
  <c r="BU281" i="21"/>
  <c r="CE280" i="21"/>
  <c r="CB280" i="21"/>
  <c r="BY280" i="21"/>
  <c r="BV280" i="21"/>
  <c r="BT280" i="21"/>
  <c r="BR280" i="21"/>
  <c r="CF278" i="21"/>
  <c r="CD278" i="21"/>
  <c r="CC278" i="21"/>
  <c r="CA278" i="21"/>
  <c r="BZ278" i="21"/>
  <c r="BX278" i="21"/>
  <c r="BW278" i="21"/>
  <c r="BU278" i="21"/>
  <c r="CE277" i="21"/>
  <c r="CB277" i="21"/>
  <c r="BY277" i="21"/>
  <c r="BV277" i="21"/>
  <c r="BT277" i="21"/>
  <c r="BR277" i="21"/>
  <c r="CE276" i="21"/>
  <c r="CB276" i="21"/>
  <c r="BY276" i="21"/>
  <c r="BV276" i="21"/>
  <c r="BT276" i="21"/>
  <c r="BR276" i="21"/>
  <c r="CE275" i="21"/>
  <c r="CB275" i="21"/>
  <c r="BY275" i="21"/>
  <c r="BV275" i="21"/>
  <c r="BT275" i="21"/>
  <c r="BR275" i="21"/>
  <c r="CF272" i="21"/>
  <c r="CE272" i="21"/>
  <c r="CD272" i="21"/>
  <c r="CC272" i="21"/>
  <c r="CB272" i="21"/>
  <c r="CA272" i="21"/>
  <c r="BZ272" i="21"/>
  <c r="BY272" i="21"/>
  <c r="BX272" i="21"/>
  <c r="BW272" i="21"/>
  <c r="BV272" i="21"/>
  <c r="BU272" i="21"/>
  <c r="BT271" i="21"/>
  <c r="BS271" i="21"/>
  <c r="BR271" i="21"/>
  <c r="CF269" i="21"/>
  <c r="CE269" i="21"/>
  <c r="CD269" i="21"/>
  <c r="CC269" i="21"/>
  <c r="CB269" i="21"/>
  <c r="CA269" i="21"/>
  <c r="BZ269" i="21"/>
  <c r="BY269" i="21"/>
  <c r="BX269" i="21"/>
  <c r="BW269" i="21"/>
  <c r="BV269" i="21"/>
  <c r="BU269" i="21"/>
  <c r="BT268" i="21"/>
  <c r="BS268" i="21"/>
  <c r="BR268" i="21"/>
  <c r="CF266" i="21"/>
  <c r="CE266" i="21"/>
  <c r="CD266" i="21"/>
  <c r="CC266" i="21"/>
  <c r="CB266" i="21"/>
  <c r="CA266" i="21"/>
  <c r="BZ266" i="21"/>
  <c r="BY266" i="21"/>
  <c r="BX266" i="21"/>
  <c r="BW266" i="21"/>
  <c r="BV266" i="21"/>
  <c r="BU266" i="21"/>
  <c r="BT265" i="21"/>
  <c r="BS265" i="21"/>
  <c r="BR265" i="21"/>
  <c r="CF263" i="21"/>
  <c r="CD263" i="21"/>
  <c r="CC263" i="21"/>
  <c r="CA263" i="21"/>
  <c r="BZ263" i="21"/>
  <c r="BX263" i="21"/>
  <c r="BW263" i="21"/>
  <c r="BU263" i="21"/>
  <c r="CE262" i="21"/>
  <c r="CE263" i="21" s="1"/>
  <c r="CB262" i="21"/>
  <c r="BY262" i="21"/>
  <c r="BV262" i="21"/>
  <c r="BT262" i="21"/>
  <c r="BT263" i="21" s="1"/>
  <c r="BR262" i="21"/>
  <c r="CF260" i="21"/>
  <c r="CD260" i="21"/>
  <c r="CC260" i="21"/>
  <c r="CA260" i="21"/>
  <c r="BZ260" i="21"/>
  <c r="BX260" i="21"/>
  <c r="BW260" i="21"/>
  <c r="BU260" i="21"/>
  <c r="CE259" i="21"/>
  <c r="CB259" i="21"/>
  <c r="BY259" i="21"/>
  <c r="BV259" i="21"/>
  <c r="BT259" i="21"/>
  <c r="BR259" i="21"/>
  <c r="CF256" i="21"/>
  <c r="CD256" i="21"/>
  <c r="CC256" i="21"/>
  <c r="CA256" i="21"/>
  <c r="BZ256" i="21"/>
  <c r="BX256" i="21"/>
  <c r="BW256" i="21"/>
  <c r="BU256" i="21"/>
  <c r="CE255" i="21"/>
  <c r="CB255" i="21"/>
  <c r="BY255" i="21"/>
  <c r="BV255" i="21"/>
  <c r="BT255" i="21"/>
  <c r="BR255" i="21"/>
  <c r="CE254" i="21"/>
  <c r="CB254" i="21"/>
  <c r="BY254" i="21"/>
  <c r="BV254" i="21"/>
  <c r="BT254" i="21"/>
  <c r="BR254" i="21"/>
  <c r="CE253" i="21"/>
  <c r="CB253" i="21"/>
  <c r="BY253" i="21"/>
  <c r="BV253" i="21"/>
  <c r="BT253" i="21"/>
  <c r="BR253" i="21"/>
  <c r="CE252" i="21"/>
  <c r="CB252" i="21"/>
  <c r="BY252" i="21"/>
  <c r="BV252" i="21"/>
  <c r="BT252" i="21"/>
  <c r="BR252" i="21"/>
  <c r="CF248" i="21"/>
  <c r="CD248" i="21"/>
  <c r="CC248" i="21"/>
  <c r="CA248" i="21"/>
  <c r="BZ248" i="21"/>
  <c r="BX248" i="21"/>
  <c r="BW248" i="21"/>
  <c r="BU248" i="21"/>
  <c r="CE247" i="21"/>
  <c r="CB247" i="21"/>
  <c r="BY247" i="21"/>
  <c r="BV247" i="21"/>
  <c r="BT247" i="21"/>
  <c r="BT248" i="21" s="1"/>
  <c r="BR247" i="21"/>
  <c r="CF245" i="21"/>
  <c r="CD245" i="21"/>
  <c r="CC245" i="21"/>
  <c r="CA245" i="21"/>
  <c r="BZ245" i="21"/>
  <c r="BX245" i="21"/>
  <c r="BW245" i="21"/>
  <c r="BU245" i="21"/>
  <c r="CE244" i="21"/>
  <c r="CE245" i="21" s="1"/>
  <c r="CB244" i="21"/>
  <c r="BY244" i="21"/>
  <c r="BV244" i="21"/>
  <c r="BT244" i="21"/>
  <c r="BR244" i="21"/>
  <c r="CF241" i="21"/>
  <c r="CD241" i="21"/>
  <c r="CC241" i="21"/>
  <c r="CA241" i="21"/>
  <c r="BZ241" i="21"/>
  <c r="BX241" i="21"/>
  <c r="BW241" i="21"/>
  <c r="BU241" i="21"/>
  <c r="CE240" i="21"/>
  <c r="CE241" i="21" s="1"/>
  <c r="CB240" i="21"/>
  <c r="BY240" i="21"/>
  <c r="BV240" i="21"/>
  <c r="BT240" i="21"/>
  <c r="BT241" i="21" s="1"/>
  <c r="BR240" i="21"/>
  <c r="CF238" i="21"/>
  <c r="CD238" i="21"/>
  <c r="CC238" i="21"/>
  <c r="CA238" i="21"/>
  <c r="BZ238" i="21"/>
  <c r="BX238" i="21"/>
  <c r="BW238" i="21"/>
  <c r="BU238" i="21"/>
  <c r="CE237" i="21"/>
  <c r="CB237" i="21"/>
  <c r="BY237" i="21"/>
  <c r="BV237" i="21"/>
  <c r="BT237" i="21"/>
  <c r="BR237" i="21"/>
  <c r="CE236" i="21"/>
  <c r="CB236" i="21"/>
  <c r="BY236" i="21"/>
  <c r="BV236" i="21"/>
  <c r="BT236" i="21"/>
  <c r="BR236" i="21"/>
  <c r="CE235" i="21"/>
  <c r="CB235" i="21"/>
  <c r="BY235" i="21"/>
  <c r="BV235" i="21"/>
  <c r="BT235" i="21"/>
  <c r="BR235" i="21"/>
  <c r="CF230" i="21"/>
  <c r="CE230" i="21"/>
  <c r="CD230" i="21"/>
  <c r="CC230" i="21"/>
  <c r="CB230" i="21"/>
  <c r="CA230" i="21"/>
  <c r="BZ230" i="21"/>
  <c r="BY230" i="21"/>
  <c r="BX230" i="21"/>
  <c r="BW230" i="21"/>
  <c r="BV230" i="21"/>
  <c r="BU230" i="21"/>
  <c r="BT229" i="21"/>
  <c r="BS229" i="21"/>
  <c r="BR229" i="21"/>
  <c r="CF227" i="21"/>
  <c r="CD227" i="21"/>
  <c r="CC227" i="21"/>
  <c r="CA227" i="21"/>
  <c r="BZ227" i="21"/>
  <c r="BX227" i="21"/>
  <c r="BW227" i="21"/>
  <c r="BU227" i="21"/>
  <c r="CE226" i="21"/>
  <c r="CB226" i="21"/>
  <c r="BY226" i="21"/>
  <c r="BV226" i="21"/>
  <c r="BT226" i="21"/>
  <c r="BT227" i="21" s="1"/>
  <c r="BR226" i="21"/>
  <c r="BY227" i="21"/>
  <c r="CF224" i="21"/>
  <c r="CD224" i="21"/>
  <c r="CC224" i="21"/>
  <c r="CA224" i="21"/>
  <c r="BZ224" i="21"/>
  <c r="BX224" i="21"/>
  <c r="BW224" i="21"/>
  <c r="BU224" i="21"/>
  <c r="CE223" i="21"/>
  <c r="CB223" i="21"/>
  <c r="BY223" i="21"/>
  <c r="BV223" i="21"/>
  <c r="BT223" i="21"/>
  <c r="BT224" i="21" s="1"/>
  <c r="BR223" i="21"/>
  <c r="CF220" i="21"/>
  <c r="CE220" i="21"/>
  <c r="CD220" i="21"/>
  <c r="CC220" i="21"/>
  <c r="CB220" i="21"/>
  <c r="CA220" i="21"/>
  <c r="BZ220" i="21"/>
  <c r="BY220" i="21"/>
  <c r="BX220" i="21"/>
  <c r="BW220" i="21"/>
  <c r="BV220" i="21"/>
  <c r="BU220" i="21"/>
  <c r="BT219" i="21"/>
  <c r="BS219" i="21"/>
  <c r="BR219" i="21"/>
  <c r="CF217" i="21"/>
  <c r="CD217" i="21"/>
  <c r="CC217" i="21"/>
  <c r="CA217" i="21"/>
  <c r="BZ217" i="21"/>
  <c r="BX217" i="21"/>
  <c r="BW217" i="21"/>
  <c r="BU217" i="21"/>
  <c r="CE216" i="21"/>
  <c r="CB216" i="21"/>
  <c r="BY216" i="21"/>
  <c r="BV216" i="21"/>
  <c r="BT216" i="21"/>
  <c r="BR216" i="21"/>
  <c r="CE215" i="21"/>
  <c r="CB215" i="21"/>
  <c r="BY215" i="21"/>
  <c r="BV215" i="21"/>
  <c r="BT215" i="21"/>
  <c r="BR215" i="21"/>
  <c r="CE214" i="21"/>
  <c r="CB214" i="21"/>
  <c r="BY214" i="21"/>
  <c r="BV214" i="21"/>
  <c r="BT214" i="21"/>
  <c r="BR214" i="21"/>
  <c r="CF212" i="21"/>
  <c r="CD212" i="21"/>
  <c r="CC212" i="21"/>
  <c r="CA212" i="21"/>
  <c r="BZ212" i="21"/>
  <c r="BX212" i="21"/>
  <c r="BW212" i="21"/>
  <c r="BU212" i="21"/>
  <c r="CE211" i="21"/>
  <c r="CB211" i="21"/>
  <c r="BY211" i="21"/>
  <c r="BV211" i="21"/>
  <c r="BT211" i="21"/>
  <c r="BR211" i="21"/>
  <c r="CE210" i="21"/>
  <c r="CB210" i="21"/>
  <c r="BY210" i="21"/>
  <c r="BV210" i="21"/>
  <c r="BT210" i="21"/>
  <c r="BR210" i="21"/>
  <c r="CE209" i="21"/>
  <c r="CB209" i="21"/>
  <c r="BY209" i="21"/>
  <c r="BV209" i="21"/>
  <c r="BT209" i="21"/>
  <c r="BR209" i="21"/>
  <c r="CF205" i="21"/>
  <c r="CE205" i="21"/>
  <c r="CD205" i="21"/>
  <c r="CC205" i="21"/>
  <c r="CB205" i="21"/>
  <c r="CA205" i="21"/>
  <c r="BZ205" i="21"/>
  <c r="BY205" i="21"/>
  <c r="BX205" i="21"/>
  <c r="BW205" i="21"/>
  <c r="BV205" i="21"/>
  <c r="BU205" i="21"/>
  <c r="BT204" i="21"/>
  <c r="BS204" i="21"/>
  <c r="BR204" i="21"/>
  <c r="CF202" i="21"/>
  <c r="CE202" i="21"/>
  <c r="CD202" i="21"/>
  <c r="CC202" i="21"/>
  <c r="CB202" i="21"/>
  <c r="CA202" i="21"/>
  <c r="BZ202" i="21"/>
  <c r="BY202" i="21"/>
  <c r="BX202" i="21"/>
  <c r="BW202" i="21"/>
  <c r="BV202" i="21"/>
  <c r="BU202" i="21"/>
  <c r="BT201" i="21"/>
  <c r="BS201" i="21"/>
  <c r="BR201" i="21"/>
  <c r="CF199" i="21"/>
  <c r="CE199" i="21"/>
  <c r="CD199" i="21"/>
  <c r="CC199" i="21"/>
  <c r="CB199" i="21"/>
  <c r="CA199" i="21"/>
  <c r="BZ199" i="21"/>
  <c r="BY199" i="21"/>
  <c r="BX199" i="21"/>
  <c r="BW199" i="21"/>
  <c r="BV199" i="21"/>
  <c r="BU199" i="21"/>
  <c r="BT198" i="21"/>
  <c r="BS198" i="21"/>
  <c r="BR198" i="21"/>
  <c r="CF196" i="21"/>
  <c r="CD196" i="21"/>
  <c r="CC196" i="21"/>
  <c r="CA196" i="21"/>
  <c r="BZ196" i="21"/>
  <c r="BX196" i="21"/>
  <c r="BW196" i="21"/>
  <c r="BU196" i="21"/>
  <c r="CE195" i="21"/>
  <c r="CB195" i="21"/>
  <c r="BY195" i="21"/>
  <c r="BV195" i="21"/>
  <c r="BT195" i="21"/>
  <c r="BR195" i="21"/>
  <c r="CF193" i="21"/>
  <c r="CD193" i="21"/>
  <c r="CC193" i="21"/>
  <c r="CA193" i="21"/>
  <c r="BZ193" i="21"/>
  <c r="BX193" i="21"/>
  <c r="BW193" i="21"/>
  <c r="BU193" i="21"/>
  <c r="CE192" i="21"/>
  <c r="CB192" i="21"/>
  <c r="BY192" i="21"/>
  <c r="BV192" i="21"/>
  <c r="BT192" i="21"/>
  <c r="BR192" i="21"/>
  <c r="CE191" i="21"/>
  <c r="CB191" i="21"/>
  <c r="BY191" i="21"/>
  <c r="BV191" i="21"/>
  <c r="BT191" i="21"/>
  <c r="BR191" i="21"/>
  <c r="CF189" i="21"/>
  <c r="CD189" i="21"/>
  <c r="CC189" i="21"/>
  <c r="CA189" i="21"/>
  <c r="BZ189" i="21"/>
  <c r="BX189" i="21"/>
  <c r="BW189" i="21"/>
  <c r="BU189" i="21"/>
  <c r="CE188" i="21"/>
  <c r="CB188" i="21"/>
  <c r="BY188" i="21"/>
  <c r="BV188" i="21"/>
  <c r="BT188" i="21"/>
  <c r="BR188" i="21"/>
  <c r="CE187" i="21"/>
  <c r="CB187" i="21"/>
  <c r="BY187" i="21"/>
  <c r="BV187" i="21"/>
  <c r="BT187" i="21"/>
  <c r="BR187" i="21"/>
  <c r="CF184" i="21"/>
  <c r="CE184" i="21"/>
  <c r="CD184" i="21"/>
  <c r="CC184" i="21"/>
  <c r="CB184" i="21"/>
  <c r="CA184" i="21"/>
  <c r="BZ184" i="21"/>
  <c r="BY184" i="21"/>
  <c r="BX184" i="21"/>
  <c r="BW184" i="21"/>
  <c r="BV184" i="21"/>
  <c r="BU184" i="21"/>
  <c r="BT183" i="21"/>
  <c r="BS183" i="21"/>
  <c r="BR183" i="21"/>
  <c r="BT182" i="21"/>
  <c r="BS182" i="21"/>
  <c r="BR182" i="21"/>
  <c r="CF180" i="21"/>
  <c r="CE180" i="21"/>
  <c r="CD180" i="21"/>
  <c r="CC180" i="21"/>
  <c r="CB180" i="21"/>
  <c r="CA180" i="21"/>
  <c r="BZ180" i="21"/>
  <c r="BY180" i="21"/>
  <c r="BX180" i="21"/>
  <c r="BW180" i="21"/>
  <c r="BV180" i="21"/>
  <c r="BU180" i="21"/>
  <c r="BT179" i="21"/>
  <c r="BS179" i="21"/>
  <c r="BR179" i="21"/>
  <c r="CF177" i="21"/>
  <c r="CE177" i="21"/>
  <c r="CD177" i="21"/>
  <c r="CC177" i="21"/>
  <c r="CB177" i="21"/>
  <c r="CA177" i="21"/>
  <c r="BZ177" i="21"/>
  <c r="BY177" i="21"/>
  <c r="BX177" i="21"/>
  <c r="BW177" i="21"/>
  <c r="BV177" i="21"/>
  <c r="BU177" i="21"/>
  <c r="BT176" i="21"/>
  <c r="BS176" i="21"/>
  <c r="BR176" i="21"/>
  <c r="CF174" i="21"/>
  <c r="CD174" i="21"/>
  <c r="CC174" i="21"/>
  <c r="CA174" i="21"/>
  <c r="BZ174" i="21"/>
  <c r="BX174" i="21"/>
  <c r="BW174" i="21"/>
  <c r="BU174" i="21"/>
  <c r="CE173" i="21"/>
  <c r="CB173" i="21"/>
  <c r="BY173" i="21"/>
  <c r="BV173" i="21"/>
  <c r="BT173" i="21"/>
  <c r="BR173" i="21"/>
  <c r="CF171" i="21"/>
  <c r="CD171" i="21"/>
  <c r="CC171" i="21"/>
  <c r="CA171" i="21"/>
  <c r="BZ171" i="21"/>
  <c r="BX171" i="21"/>
  <c r="BW171" i="21"/>
  <c r="BU171" i="21"/>
  <c r="CE170" i="21"/>
  <c r="CB170" i="21"/>
  <c r="BY170" i="21"/>
  <c r="BV170" i="21"/>
  <c r="BT170" i="21"/>
  <c r="BR170" i="21"/>
  <c r="CE169" i="21"/>
  <c r="CB169" i="21"/>
  <c r="BY169" i="21"/>
  <c r="BV169" i="21"/>
  <c r="BT169" i="21"/>
  <c r="BR169" i="21"/>
  <c r="CE168" i="21"/>
  <c r="CB168" i="21"/>
  <c r="BY168" i="21"/>
  <c r="BV168" i="21"/>
  <c r="BT168" i="21"/>
  <c r="BR168" i="21"/>
  <c r="CF166" i="21"/>
  <c r="CD166" i="21"/>
  <c r="CC166" i="21"/>
  <c r="CA166" i="21"/>
  <c r="BZ166" i="21"/>
  <c r="BX166" i="21"/>
  <c r="BW166" i="21"/>
  <c r="BU166" i="21"/>
  <c r="CE165" i="21"/>
  <c r="CB165" i="21"/>
  <c r="BY165" i="21"/>
  <c r="BV165" i="21"/>
  <c r="BT165" i="21"/>
  <c r="BR165" i="21"/>
  <c r="CE164" i="21"/>
  <c r="CB164" i="21"/>
  <c r="BY164" i="21"/>
  <c r="BV164" i="21"/>
  <c r="BT164" i="21"/>
  <c r="BR164" i="21"/>
  <c r="CE163" i="21"/>
  <c r="CB163" i="21"/>
  <c r="BY163" i="21"/>
  <c r="BV163" i="21"/>
  <c r="BT163" i="21"/>
  <c r="BR163" i="21"/>
  <c r="CE162" i="21"/>
  <c r="CB162" i="21"/>
  <c r="BY162" i="21"/>
  <c r="BV162" i="21"/>
  <c r="BT162" i="21"/>
  <c r="BR162" i="21"/>
  <c r="CE161" i="21"/>
  <c r="CB161" i="21"/>
  <c r="BY161" i="21"/>
  <c r="BV161" i="21"/>
  <c r="BT161" i="21"/>
  <c r="BR161" i="21"/>
  <c r="CE160" i="21"/>
  <c r="CB160" i="21"/>
  <c r="BY160" i="21"/>
  <c r="BV160" i="21"/>
  <c r="BT160" i="21"/>
  <c r="BR160" i="21"/>
  <c r="CF156" i="21"/>
  <c r="CD156" i="21"/>
  <c r="CC156" i="21"/>
  <c r="CA156" i="21"/>
  <c r="BZ156" i="21"/>
  <c r="BX156" i="21"/>
  <c r="BW156" i="21"/>
  <c r="BU156" i="21"/>
  <c r="CE155" i="21"/>
  <c r="CB155" i="21"/>
  <c r="CB156" i="21" s="1"/>
  <c r="BY155" i="21"/>
  <c r="BV155" i="21"/>
  <c r="BV156" i="21" s="1"/>
  <c r="BT155" i="21"/>
  <c r="BR155" i="21"/>
  <c r="CF153" i="21"/>
  <c r="CD153" i="21"/>
  <c r="CC153" i="21"/>
  <c r="CA153" i="21"/>
  <c r="BZ153" i="21"/>
  <c r="BX153" i="21"/>
  <c r="BW153" i="21"/>
  <c r="BU153" i="21"/>
  <c r="CE152" i="21"/>
  <c r="CB152" i="21"/>
  <c r="BY152" i="21"/>
  <c r="BV152" i="21"/>
  <c r="BT152" i="21"/>
  <c r="BR152" i="21"/>
  <c r="CE151" i="21"/>
  <c r="CB151" i="21"/>
  <c r="BY151" i="21"/>
  <c r="BV151" i="21"/>
  <c r="BT151" i="21"/>
  <c r="BR151" i="21"/>
  <c r="CF148" i="21"/>
  <c r="CD148" i="21"/>
  <c r="CC148" i="21"/>
  <c r="CA148" i="21"/>
  <c r="BZ148" i="21"/>
  <c r="BX148" i="21"/>
  <c r="BW148" i="21"/>
  <c r="BU148" i="21"/>
  <c r="CE147" i="21"/>
  <c r="CE18" i="21" s="1"/>
  <c r="CB147" i="21"/>
  <c r="CB18" i="21" s="1"/>
  <c r="BY147" i="21"/>
  <c r="BV147" i="21"/>
  <c r="BV18" i="21" s="1"/>
  <c r="BT147" i="21"/>
  <c r="BT18" i="21" s="1"/>
  <c r="BR147" i="21"/>
  <c r="BR18" i="21" s="1"/>
  <c r="CE146" i="21"/>
  <c r="CE16" i="21" s="1"/>
  <c r="CB146" i="21"/>
  <c r="CB16" i="21" s="1"/>
  <c r="BY146" i="21"/>
  <c r="BY16" i="21" s="1"/>
  <c r="BV146" i="21"/>
  <c r="BV16" i="21" s="1"/>
  <c r="BT146" i="21"/>
  <c r="BT16" i="21" s="1"/>
  <c r="BR146" i="21"/>
  <c r="BR16" i="21" s="1"/>
  <c r="CE145" i="21"/>
  <c r="CB145" i="21"/>
  <c r="BY145" i="21"/>
  <c r="BV145" i="21"/>
  <c r="BT145" i="21"/>
  <c r="BR145" i="21"/>
  <c r="CF143" i="21"/>
  <c r="CD143" i="21"/>
  <c r="CC143" i="21"/>
  <c r="CA143" i="21"/>
  <c r="BZ143" i="21"/>
  <c r="BX143" i="21"/>
  <c r="BW143" i="21"/>
  <c r="BU143" i="21"/>
  <c r="CE142" i="21"/>
  <c r="CB142" i="21"/>
  <c r="BY142" i="21"/>
  <c r="BV142" i="21"/>
  <c r="BT142" i="21"/>
  <c r="BR142" i="21"/>
  <c r="CE141" i="21"/>
  <c r="CB141" i="21"/>
  <c r="BY141" i="21"/>
  <c r="BV141" i="21"/>
  <c r="BT141" i="21"/>
  <c r="BR141" i="21"/>
  <c r="CE140" i="21"/>
  <c r="CB140" i="21"/>
  <c r="BY140" i="21"/>
  <c r="BV140" i="21"/>
  <c r="BT140" i="21"/>
  <c r="BR140" i="21"/>
  <c r="CE139" i="21"/>
  <c r="CB139" i="21"/>
  <c r="BY139" i="21"/>
  <c r="BV139" i="21"/>
  <c r="BT139" i="21"/>
  <c r="BR139" i="21"/>
  <c r="CE138" i="21"/>
  <c r="CB138" i="21"/>
  <c r="BY138" i="21"/>
  <c r="BV138" i="21"/>
  <c r="BT138" i="21"/>
  <c r="BR138" i="21"/>
  <c r="CE137" i="21"/>
  <c r="CB137" i="21"/>
  <c r="BY137" i="21"/>
  <c r="BV137" i="21"/>
  <c r="BT137" i="21"/>
  <c r="BR137" i="21"/>
  <c r="CE136" i="21"/>
  <c r="CB136" i="21"/>
  <c r="BY136" i="21"/>
  <c r="BV136" i="21"/>
  <c r="BT136" i="21"/>
  <c r="BR136" i="21"/>
  <c r="CF131" i="21"/>
  <c r="CE131" i="21"/>
  <c r="CD131" i="21"/>
  <c r="CC131" i="21"/>
  <c r="CB131" i="21"/>
  <c r="CA131" i="21"/>
  <c r="BZ131" i="21"/>
  <c r="BY131" i="21"/>
  <c r="BX131" i="21"/>
  <c r="BW131" i="21"/>
  <c r="BV131" i="21"/>
  <c r="BU131" i="21"/>
  <c r="BT130" i="21"/>
  <c r="BS130" i="21"/>
  <c r="BR130" i="21"/>
  <c r="CF128" i="21"/>
  <c r="CD128" i="21"/>
  <c r="CC128" i="21"/>
  <c r="CA128" i="21"/>
  <c r="BZ128" i="21"/>
  <c r="BX128" i="21"/>
  <c r="BW128" i="21"/>
  <c r="BU128" i="21"/>
  <c r="CE127" i="21"/>
  <c r="CB127" i="21"/>
  <c r="BY127" i="21"/>
  <c r="BV127" i="21"/>
  <c r="BT127" i="21"/>
  <c r="BR127" i="21"/>
  <c r="CE126" i="21"/>
  <c r="CB126" i="21"/>
  <c r="BY126" i="21"/>
  <c r="BV126" i="21"/>
  <c r="BT126" i="21"/>
  <c r="BR126" i="21"/>
  <c r="CF124" i="21"/>
  <c r="CD124" i="21"/>
  <c r="CC124" i="21"/>
  <c r="CA124" i="21"/>
  <c r="BZ124" i="21"/>
  <c r="BX124" i="21"/>
  <c r="BW124" i="21"/>
  <c r="BU124" i="21"/>
  <c r="CE123" i="21"/>
  <c r="CB123" i="21"/>
  <c r="CB124" i="21" s="1"/>
  <c r="BY123" i="21"/>
  <c r="BV123" i="21"/>
  <c r="BT123" i="21"/>
  <c r="BT124" i="21" s="1"/>
  <c r="BR123" i="21"/>
  <c r="CF120" i="21"/>
  <c r="CE120" i="21"/>
  <c r="CD120" i="21"/>
  <c r="CC120" i="21"/>
  <c r="CB120" i="21"/>
  <c r="CA120" i="21"/>
  <c r="BZ120" i="21"/>
  <c r="BY120" i="21"/>
  <c r="BX120" i="21"/>
  <c r="BW120" i="21"/>
  <c r="BV120" i="21"/>
  <c r="BU120" i="21"/>
  <c r="BT119" i="21"/>
  <c r="BS119" i="21"/>
  <c r="BR119" i="21"/>
  <c r="CF117" i="21"/>
  <c r="CD117" i="21"/>
  <c r="CC117" i="21"/>
  <c r="CA117" i="21"/>
  <c r="BZ117" i="21"/>
  <c r="BX117" i="21"/>
  <c r="BW117" i="21"/>
  <c r="BU117" i="21"/>
  <c r="CE116" i="21"/>
  <c r="CB116" i="21"/>
  <c r="BY116" i="21"/>
  <c r="BV116" i="21"/>
  <c r="BT116" i="21"/>
  <c r="BR116" i="21"/>
  <c r="CF114" i="21"/>
  <c r="CD114" i="21"/>
  <c r="CC114" i="21"/>
  <c r="CA114" i="21"/>
  <c r="BZ114" i="21"/>
  <c r="BX114" i="21"/>
  <c r="BW114" i="21"/>
  <c r="BU114" i="21"/>
  <c r="CE113" i="21"/>
  <c r="CB113" i="21"/>
  <c r="BV113" i="21"/>
  <c r="BT113" i="21"/>
  <c r="BR113" i="21"/>
  <c r="CF109" i="21"/>
  <c r="CE109" i="21"/>
  <c r="CD109" i="21"/>
  <c r="CC109" i="21"/>
  <c r="CB109" i="21"/>
  <c r="CA109" i="21"/>
  <c r="BZ109" i="21"/>
  <c r="BY109" i="21"/>
  <c r="BX109" i="21"/>
  <c r="BW109" i="21"/>
  <c r="BV109" i="21"/>
  <c r="BU109" i="21"/>
  <c r="BT108" i="21"/>
  <c r="BS108" i="21"/>
  <c r="BR108" i="21"/>
  <c r="CF106" i="21"/>
  <c r="CE106" i="21"/>
  <c r="CD106" i="21"/>
  <c r="CC106" i="21"/>
  <c r="CB106" i="21"/>
  <c r="CA106" i="21"/>
  <c r="BZ106" i="21"/>
  <c r="BY106" i="21"/>
  <c r="BX106" i="21"/>
  <c r="BW106" i="21"/>
  <c r="BV106" i="21"/>
  <c r="BU106" i="21"/>
  <c r="BT105" i="21"/>
  <c r="BS105" i="21"/>
  <c r="BR105" i="21"/>
  <c r="CF103" i="21"/>
  <c r="CE103" i="21"/>
  <c r="CD103" i="21"/>
  <c r="CC103" i="21"/>
  <c r="CB103" i="21"/>
  <c r="CA103" i="21"/>
  <c r="BZ103" i="21"/>
  <c r="BY103" i="21"/>
  <c r="BX103" i="21"/>
  <c r="BW103" i="21"/>
  <c r="BV103" i="21"/>
  <c r="BU103" i="21"/>
  <c r="BT102" i="21"/>
  <c r="BS102" i="21"/>
  <c r="BR102" i="21"/>
  <c r="CF100" i="21"/>
  <c r="CD100" i="21"/>
  <c r="CC100" i="21"/>
  <c r="CA100" i="21"/>
  <c r="BZ100" i="21"/>
  <c r="BX100" i="21"/>
  <c r="BW100" i="21"/>
  <c r="BU100" i="21"/>
  <c r="CE99" i="21"/>
  <c r="CB99" i="21"/>
  <c r="BY99" i="21"/>
  <c r="BV99" i="21"/>
  <c r="BT99" i="21"/>
  <c r="BR99" i="21"/>
  <c r="CF97" i="21"/>
  <c r="CD97" i="21"/>
  <c r="CC97" i="21"/>
  <c r="CA97" i="21"/>
  <c r="BZ97" i="21"/>
  <c r="BX97" i="21"/>
  <c r="BW97" i="21"/>
  <c r="BU97" i="21"/>
  <c r="CE96" i="21"/>
  <c r="CB96" i="21"/>
  <c r="BY96" i="21"/>
  <c r="BV96" i="21"/>
  <c r="BT96" i="21"/>
  <c r="BR96" i="21"/>
  <c r="CF94" i="21"/>
  <c r="CD94" i="21"/>
  <c r="CC94" i="21"/>
  <c r="CA94" i="21"/>
  <c r="BZ94" i="21"/>
  <c r="BX94" i="21"/>
  <c r="BW94" i="21"/>
  <c r="BU94" i="21"/>
  <c r="CE93" i="21"/>
  <c r="CB93" i="21"/>
  <c r="BY93" i="21"/>
  <c r="BV93" i="21"/>
  <c r="BT93" i="21"/>
  <c r="BR93" i="21"/>
  <c r="CE92" i="21"/>
  <c r="CB92" i="21"/>
  <c r="BY92" i="21"/>
  <c r="BV92" i="21"/>
  <c r="BT92" i="21"/>
  <c r="BR92" i="21"/>
  <c r="CF89" i="21"/>
  <c r="CE89" i="21"/>
  <c r="CD89" i="21"/>
  <c r="CC89" i="21"/>
  <c r="CB89" i="21"/>
  <c r="CA89" i="21"/>
  <c r="BZ89" i="21"/>
  <c r="BY89" i="21"/>
  <c r="BX89" i="21"/>
  <c r="BW89" i="21"/>
  <c r="BV89" i="21"/>
  <c r="BU89" i="21"/>
  <c r="BT88" i="21"/>
  <c r="BS88" i="21"/>
  <c r="BR88" i="21"/>
  <c r="CF86" i="21"/>
  <c r="CE86" i="21"/>
  <c r="CD86" i="21"/>
  <c r="CC86" i="21"/>
  <c r="CB86" i="21"/>
  <c r="CA86" i="21"/>
  <c r="BZ86" i="21"/>
  <c r="BY86" i="21"/>
  <c r="BX86" i="21"/>
  <c r="BW86" i="21"/>
  <c r="BV86" i="21"/>
  <c r="BU86" i="21"/>
  <c r="BT85" i="21"/>
  <c r="BS85" i="21"/>
  <c r="BR85" i="21"/>
  <c r="CF83" i="21"/>
  <c r="CE83" i="21"/>
  <c r="CD83" i="21"/>
  <c r="CC83" i="21"/>
  <c r="CB83" i="21"/>
  <c r="CA83" i="21"/>
  <c r="BZ83" i="21"/>
  <c r="BY83" i="21"/>
  <c r="BX83" i="21"/>
  <c r="BW83" i="21"/>
  <c r="BV83" i="21"/>
  <c r="BU83" i="21"/>
  <c r="BT82" i="21"/>
  <c r="BS82" i="21"/>
  <c r="BR82" i="21"/>
  <c r="CF80" i="21"/>
  <c r="CD80" i="21"/>
  <c r="CC80" i="21"/>
  <c r="CA80" i="21"/>
  <c r="BZ80" i="21"/>
  <c r="BX80" i="21"/>
  <c r="BW80" i="21"/>
  <c r="BU80" i="21"/>
  <c r="CE79" i="21"/>
  <c r="CB79" i="21"/>
  <c r="BY79" i="21"/>
  <c r="BV79" i="21"/>
  <c r="BT79" i="21"/>
  <c r="BT80" i="21" s="1"/>
  <c r="BR79" i="21"/>
  <c r="CF77" i="21"/>
  <c r="CD77" i="21"/>
  <c r="CC77" i="21"/>
  <c r="CA77" i="21"/>
  <c r="BZ77" i="21"/>
  <c r="BX77" i="21"/>
  <c r="BW77" i="21"/>
  <c r="BU77" i="21"/>
  <c r="CE76" i="21"/>
  <c r="CB76" i="21"/>
  <c r="BY76" i="21"/>
  <c r="BV76" i="21"/>
  <c r="BT76" i="21"/>
  <c r="BR76" i="21"/>
  <c r="CF74" i="21"/>
  <c r="CD74" i="21"/>
  <c r="CC74" i="21"/>
  <c r="CA74" i="21"/>
  <c r="BZ74" i="21"/>
  <c r="BX74" i="21"/>
  <c r="BW74" i="21"/>
  <c r="BU74" i="21"/>
  <c r="CE73" i="21"/>
  <c r="CB73" i="21"/>
  <c r="BY73" i="21"/>
  <c r="BV73" i="21"/>
  <c r="BT73" i="21"/>
  <c r="BR73" i="21"/>
  <c r="BR74" i="21" s="1"/>
  <c r="CF69" i="21"/>
  <c r="CD69" i="21"/>
  <c r="CC69" i="21"/>
  <c r="CA69" i="21"/>
  <c r="BZ69" i="21"/>
  <c r="BX69" i="21"/>
  <c r="BW69" i="21"/>
  <c r="BU69" i="21"/>
  <c r="CE68" i="21"/>
  <c r="CE69" i="21" s="1"/>
  <c r="CB68" i="21"/>
  <c r="BY68" i="21"/>
  <c r="BV68" i="21"/>
  <c r="BT68" i="21"/>
  <c r="BR68" i="21"/>
  <c r="BR69" i="21" s="1"/>
  <c r="CF66" i="21"/>
  <c r="CD66" i="21"/>
  <c r="CC66" i="21"/>
  <c r="CA66" i="21"/>
  <c r="BZ66" i="21"/>
  <c r="BX66" i="21"/>
  <c r="BW66" i="21"/>
  <c r="BU66" i="21"/>
  <c r="CE65" i="21"/>
  <c r="CB65" i="21"/>
  <c r="BY65" i="21"/>
  <c r="BV65" i="21"/>
  <c r="BT65" i="21"/>
  <c r="BR65" i="21"/>
  <c r="CE64" i="21"/>
  <c r="CB64" i="21"/>
  <c r="BY64" i="21"/>
  <c r="BV64" i="21"/>
  <c r="BT64" i="21"/>
  <c r="BR64" i="21"/>
  <c r="CF61" i="21"/>
  <c r="CD61" i="21"/>
  <c r="CC61" i="21"/>
  <c r="CA61" i="21"/>
  <c r="BZ61" i="21"/>
  <c r="BX61" i="21"/>
  <c r="BW61" i="21"/>
  <c r="BU61" i="21"/>
  <c r="CE60" i="21"/>
  <c r="CE19" i="21" s="1"/>
  <c r="BY60" i="21"/>
  <c r="BV60" i="21"/>
  <c r="BV19" i="21" s="1"/>
  <c r="BT60" i="21"/>
  <c r="BT19" i="21" s="1"/>
  <c r="BR60" i="21"/>
  <c r="BR19" i="21" s="1"/>
  <c r="CE59" i="21"/>
  <c r="CB59" i="21"/>
  <c r="BY59" i="21"/>
  <c r="BV59" i="21"/>
  <c r="BT59" i="21"/>
  <c r="BR59" i="21"/>
  <c r="CE58" i="21"/>
  <c r="CB58" i="21"/>
  <c r="BY58" i="21"/>
  <c r="BV58" i="21"/>
  <c r="BT58" i="21"/>
  <c r="BR58" i="21"/>
  <c r="CE57" i="21"/>
  <c r="CB57" i="21"/>
  <c r="BY57" i="21"/>
  <c r="BV57" i="21"/>
  <c r="BT57" i="21"/>
  <c r="BR57" i="21"/>
  <c r="CF55" i="21"/>
  <c r="CD55" i="21"/>
  <c r="CC55" i="21"/>
  <c r="CA55" i="21"/>
  <c r="BZ55" i="21"/>
  <c r="BX55" i="21"/>
  <c r="BW55" i="21"/>
  <c r="BU55" i="21"/>
  <c r="CE53" i="21"/>
  <c r="CB53" i="21"/>
  <c r="BY53" i="21"/>
  <c r="BT53" i="21"/>
  <c r="BR53" i="21"/>
  <c r="CE52" i="21"/>
  <c r="CB52" i="21"/>
  <c r="BY52" i="21"/>
  <c r="BV52" i="21"/>
  <c r="BT52" i="21"/>
  <c r="CE51" i="21"/>
  <c r="CB51" i="21"/>
  <c r="BY51" i="21"/>
  <c r="BV51" i="21"/>
  <c r="BT51" i="21"/>
  <c r="CD31" i="21"/>
  <c r="CA31" i="21"/>
  <c r="BX31" i="21"/>
  <c r="BU31" i="21"/>
  <c r="BR31" i="21"/>
  <c r="CD24" i="21"/>
  <c r="CA24" i="21"/>
  <c r="BX24" i="21"/>
  <c r="BU24" i="21"/>
  <c r="BR24" i="21"/>
  <c r="CD23" i="21"/>
  <c r="CA23" i="21"/>
  <c r="BX23" i="21"/>
  <c r="BU23" i="21"/>
  <c r="BR23" i="21"/>
  <c r="CF19" i="21"/>
  <c r="CD19" i="21"/>
  <c r="CC19" i="21"/>
  <c r="CB19" i="21"/>
  <c r="CA19" i="21"/>
  <c r="BZ19" i="21"/>
  <c r="BX19" i="21"/>
  <c r="BW19" i="21"/>
  <c r="BU19" i="21"/>
  <c r="CF18" i="21"/>
  <c r="CD18" i="21"/>
  <c r="CC18" i="21"/>
  <c r="CA18" i="21"/>
  <c r="BZ18" i="21"/>
  <c r="BX18" i="21"/>
  <c r="BW18" i="21"/>
  <c r="BU18" i="21"/>
  <c r="CF17" i="21"/>
  <c r="CD17" i="21"/>
  <c r="CC17" i="21"/>
  <c r="CA17" i="21"/>
  <c r="BZ17" i="21"/>
  <c r="BX17" i="21"/>
  <c r="BW17" i="21"/>
  <c r="BU17" i="21"/>
  <c r="CF16" i="21"/>
  <c r="CD16" i="21"/>
  <c r="CC16" i="21"/>
  <c r="CA16" i="21"/>
  <c r="BZ16" i="21"/>
  <c r="BX16" i="21"/>
  <c r="BW16" i="21"/>
  <c r="BU16" i="21"/>
  <c r="CF15" i="21"/>
  <c r="CD15" i="21"/>
  <c r="CC15" i="21"/>
  <c r="CA15" i="21"/>
  <c r="BZ15" i="21"/>
  <c r="BX15" i="21"/>
  <c r="BW15" i="21"/>
  <c r="BU15" i="21"/>
  <c r="CF14" i="21"/>
  <c r="CD14" i="21"/>
  <c r="CC14" i="21"/>
  <c r="CA14" i="21"/>
  <c r="BZ14" i="21"/>
  <c r="BX14" i="21"/>
  <c r="BW14" i="21"/>
  <c r="BU14" i="21"/>
  <c r="CF12" i="21"/>
  <c r="CD12" i="21"/>
  <c r="CC12" i="21"/>
  <c r="CA12" i="21"/>
  <c r="BZ12" i="21"/>
  <c r="BX12" i="21"/>
  <c r="BW12" i="21"/>
  <c r="BU12" i="21"/>
  <c r="CF10" i="21"/>
  <c r="CD10" i="21"/>
  <c r="CC10" i="21"/>
  <c r="CA10" i="21"/>
  <c r="BZ10" i="21"/>
  <c r="BX10" i="21"/>
  <c r="BW10" i="21"/>
  <c r="DH947" i="21"/>
  <c r="DG947" i="21"/>
  <c r="DH943" i="21"/>
  <c r="DG943" i="21"/>
  <c r="DF943" i="21"/>
  <c r="DH939" i="21"/>
  <c r="DG939" i="21"/>
  <c r="DF939" i="21"/>
  <c r="DH934" i="21"/>
  <c r="DG934" i="21"/>
  <c r="DH930" i="21"/>
  <c r="DG930" i="21"/>
  <c r="DF930" i="21"/>
  <c r="DH926" i="21"/>
  <c r="DG926" i="21"/>
  <c r="DF926" i="21"/>
  <c r="DH920" i="21"/>
  <c r="DG920" i="21"/>
  <c r="DF920" i="21"/>
  <c r="DH915" i="21"/>
  <c r="DG915" i="21"/>
  <c r="DF915" i="21"/>
  <c r="DH910" i="21"/>
  <c r="DG910" i="21"/>
  <c r="DH905" i="21"/>
  <c r="DG905" i="21"/>
  <c r="DF905" i="21"/>
  <c r="DH900" i="21"/>
  <c r="DG900" i="21"/>
  <c r="DF900" i="21"/>
  <c r="DH895" i="21"/>
  <c r="DG895" i="21"/>
  <c r="DF895" i="21"/>
  <c r="DH889" i="21"/>
  <c r="DG889" i="21"/>
  <c r="DF889" i="21"/>
  <c r="DH884" i="21"/>
  <c r="DG884" i="21"/>
  <c r="DF884" i="21"/>
  <c r="DH879" i="21"/>
  <c r="DG879" i="21"/>
  <c r="DH874" i="21"/>
  <c r="DG874" i="21"/>
  <c r="DF874" i="21"/>
  <c r="DH869" i="21"/>
  <c r="DF869" i="21"/>
  <c r="DG866" i="21"/>
  <c r="DG869" i="21" s="1"/>
  <c r="DH864" i="21"/>
  <c r="DG864" i="21"/>
  <c r="DF864" i="21"/>
  <c r="DH859" i="21"/>
  <c r="DG859" i="21"/>
  <c r="DF859" i="21"/>
  <c r="DH854" i="21"/>
  <c r="DG854" i="21"/>
  <c r="DF854" i="21"/>
  <c r="DH849" i="21"/>
  <c r="DG849" i="21"/>
  <c r="DF849" i="21"/>
  <c r="DH843" i="21"/>
  <c r="DG843" i="21"/>
  <c r="DF843" i="21"/>
  <c r="DH831" i="21"/>
  <c r="DG831" i="21"/>
  <c r="DH827" i="21"/>
  <c r="DG827" i="21"/>
  <c r="DF827" i="21"/>
  <c r="DH823" i="21"/>
  <c r="DG823" i="21"/>
  <c r="DF823" i="21"/>
  <c r="DH819" i="21"/>
  <c r="DG819" i="21"/>
  <c r="DH815" i="21"/>
  <c r="DG815" i="21"/>
  <c r="DF815" i="21"/>
  <c r="DH810" i="21"/>
  <c r="DG810" i="21"/>
  <c r="DF810" i="21"/>
  <c r="DH801" i="21"/>
  <c r="DG801" i="21"/>
  <c r="DF801" i="21"/>
  <c r="DH796" i="21"/>
  <c r="DG796" i="21"/>
  <c r="DF796" i="21"/>
  <c r="DH791" i="21"/>
  <c r="DG791" i="21"/>
  <c r="DH786" i="21"/>
  <c r="DG786" i="21"/>
  <c r="DF786" i="21"/>
  <c r="DH781" i="21"/>
  <c r="DG781" i="21"/>
  <c r="DF781" i="21"/>
  <c r="DH776" i="21"/>
  <c r="DG776" i="21"/>
  <c r="DF776" i="21"/>
  <c r="DH771" i="21"/>
  <c r="DG771" i="21"/>
  <c r="DF771" i="21"/>
  <c r="DH764" i="21"/>
  <c r="DG764" i="21"/>
  <c r="DF764" i="21"/>
  <c r="DH759" i="21"/>
  <c r="DG759" i="21"/>
  <c r="DH754" i="21"/>
  <c r="DG754" i="21"/>
  <c r="DF754" i="21"/>
  <c r="DH749" i="21"/>
  <c r="DG749" i="21"/>
  <c r="DF749" i="21"/>
  <c r="DH741" i="21"/>
  <c r="DG741" i="21"/>
  <c r="DF741" i="21"/>
  <c r="DH730" i="21"/>
  <c r="DG730" i="21"/>
  <c r="DF730" i="21"/>
  <c r="DH725" i="21"/>
  <c r="DG725" i="21"/>
  <c r="DF725" i="21"/>
  <c r="DH717" i="21"/>
  <c r="DG717" i="21"/>
  <c r="DF717" i="21"/>
  <c r="DH712" i="21"/>
  <c r="DG712" i="21"/>
  <c r="DF712" i="21"/>
  <c r="DH696" i="21"/>
  <c r="DG696" i="21"/>
  <c r="DH692" i="21"/>
  <c r="DG692" i="21"/>
  <c r="DF692" i="21"/>
  <c r="DH688" i="21"/>
  <c r="DG688" i="21"/>
  <c r="DF688" i="21"/>
  <c r="DH682" i="21"/>
  <c r="DG682" i="21"/>
  <c r="DH678" i="21"/>
  <c r="DG678" i="21"/>
  <c r="DF678" i="21"/>
  <c r="DH674" i="21"/>
  <c r="DG674" i="21"/>
  <c r="DF674" i="21"/>
  <c r="DH666" i="21"/>
  <c r="DG666" i="21"/>
  <c r="DF666" i="21"/>
  <c r="DH661" i="21"/>
  <c r="DG661" i="21"/>
  <c r="DF661" i="21"/>
  <c r="DH656" i="21"/>
  <c r="DG656" i="21"/>
  <c r="DH651" i="21"/>
  <c r="DG651" i="21"/>
  <c r="DF651" i="21"/>
  <c r="DH646" i="21"/>
  <c r="DG646" i="21"/>
  <c r="DF646" i="21"/>
  <c r="DH641" i="21"/>
  <c r="DG641" i="21"/>
  <c r="DF641" i="21"/>
  <c r="DH635" i="21"/>
  <c r="DG635" i="21"/>
  <c r="DF635" i="21"/>
  <c r="DH630" i="21"/>
  <c r="DG630" i="21"/>
  <c r="DF630" i="21"/>
  <c r="DH625" i="21"/>
  <c r="DG625" i="21"/>
  <c r="DH620" i="21"/>
  <c r="DG620" i="21"/>
  <c r="DF620" i="21"/>
  <c r="DH615" i="21"/>
  <c r="DG615" i="21"/>
  <c r="DF615" i="21"/>
  <c r="DH610" i="21"/>
  <c r="DG610" i="21"/>
  <c r="DF610" i="21"/>
  <c r="DH602" i="21"/>
  <c r="DG602" i="21"/>
  <c r="DF602" i="21"/>
  <c r="DH599" i="21"/>
  <c r="DG599" i="21"/>
  <c r="DF599" i="21"/>
  <c r="DH593" i="21"/>
  <c r="DG593" i="21"/>
  <c r="DF593" i="21"/>
  <c r="DH589" i="21"/>
  <c r="DG589" i="21"/>
  <c r="DF589" i="21"/>
  <c r="DH412" i="21"/>
  <c r="DG412" i="21"/>
  <c r="DF412" i="21"/>
  <c r="DH409" i="21"/>
  <c r="DF409" i="21"/>
  <c r="DG408" i="21"/>
  <c r="DH406" i="21"/>
  <c r="DF406" i="21"/>
  <c r="DG405" i="21"/>
  <c r="DH402" i="21"/>
  <c r="DG402" i="21"/>
  <c r="DF402" i="21"/>
  <c r="DH399" i="21"/>
  <c r="DF399" i="21"/>
  <c r="DG398" i="21"/>
  <c r="DH396" i="21"/>
  <c r="DF396" i="21"/>
  <c r="DG395" i="21"/>
  <c r="DG394" i="21"/>
  <c r="DG393" i="21"/>
  <c r="DG392" i="21"/>
  <c r="DG391" i="21"/>
  <c r="DG390" i="21"/>
  <c r="DG389" i="21"/>
  <c r="DH385" i="21"/>
  <c r="DG385" i="21"/>
  <c r="DF385" i="21"/>
  <c r="DH382" i="21"/>
  <c r="DG382" i="21"/>
  <c r="DF382" i="21"/>
  <c r="DH379" i="21"/>
  <c r="DG379" i="21"/>
  <c r="DF379" i="21"/>
  <c r="DH376" i="21"/>
  <c r="DF376" i="21"/>
  <c r="DG373" i="21"/>
  <c r="DG372" i="21"/>
  <c r="DH370" i="21"/>
  <c r="DF370" i="21"/>
  <c r="DG369" i="21"/>
  <c r="DH367" i="21"/>
  <c r="DF367" i="21"/>
  <c r="DG366" i="21"/>
  <c r="DG365" i="21"/>
  <c r="DG364" i="21"/>
  <c r="DH361" i="21"/>
  <c r="DG361" i="21"/>
  <c r="DF361" i="21"/>
  <c r="DH357" i="21"/>
  <c r="DG357" i="21"/>
  <c r="DF357" i="21"/>
  <c r="DH354" i="21"/>
  <c r="DG354" i="21"/>
  <c r="DF354" i="21"/>
  <c r="DH351" i="21"/>
  <c r="DF351" i="21"/>
  <c r="DG350" i="21"/>
  <c r="DG349" i="21"/>
  <c r="DG348" i="21"/>
  <c r="DG347" i="21"/>
  <c r="DH345" i="21"/>
  <c r="DF345" i="21"/>
  <c r="DG344" i="21"/>
  <c r="DG343" i="21"/>
  <c r="DH341" i="21"/>
  <c r="DF341" i="21"/>
  <c r="DG339" i="21"/>
  <c r="DH335" i="21"/>
  <c r="DF335" i="21"/>
  <c r="DG334" i="21"/>
  <c r="DH332" i="21"/>
  <c r="DF332" i="21"/>
  <c r="DG331" i="21"/>
  <c r="DH328" i="21"/>
  <c r="DF328" i="21"/>
  <c r="DG327" i="21"/>
  <c r="DG326" i="21"/>
  <c r="DG325" i="21"/>
  <c r="DH322" i="21"/>
  <c r="DF322" i="21"/>
  <c r="DG320" i="21"/>
  <c r="DG319" i="21"/>
  <c r="DH314" i="21"/>
  <c r="DG314" i="21"/>
  <c r="DF314" i="21"/>
  <c r="DH311" i="21"/>
  <c r="DF311" i="21"/>
  <c r="DG310" i="21"/>
  <c r="DH308" i="21"/>
  <c r="DF308" i="21"/>
  <c r="DG307" i="21"/>
  <c r="DH304" i="21"/>
  <c r="DG304" i="21"/>
  <c r="DF304" i="21"/>
  <c r="DH301" i="21"/>
  <c r="DF301" i="21"/>
  <c r="DG300" i="21"/>
  <c r="DH298" i="21"/>
  <c r="DF298" i="21"/>
  <c r="DG297" i="21"/>
  <c r="DH293" i="21"/>
  <c r="DG293" i="21"/>
  <c r="DF293" i="21"/>
  <c r="DH290" i="21"/>
  <c r="DG290" i="21"/>
  <c r="DF290" i="21"/>
  <c r="DH287" i="21"/>
  <c r="DG287" i="21"/>
  <c r="DF287" i="21"/>
  <c r="DH284" i="21"/>
  <c r="DF284" i="21"/>
  <c r="DG283" i="21"/>
  <c r="DH281" i="21"/>
  <c r="DF281" i="21"/>
  <c r="DG280" i="21"/>
  <c r="DH278" i="21"/>
  <c r="DF278" i="21"/>
  <c r="DG277" i="21"/>
  <c r="DG276" i="21"/>
  <c r="DG275" i="21"/>
  <c r="DH272" i="21"/>
  <c r="DG272" i="21"/>
  <c r="DF272" i="21"/>
  <c r="DH269" i="21"/>
  <c r="DG269" i="21"/>
  <c r="DF269" i="21"/>
  <c r="DH266" i="21"/>
  <c r="DG266" i="21"/>
  <c r="DF266" i="21"/>
  <c r="DH263" i="21"/>
  <c r="DF263" i="21"/>
  <c r="DG262" i="21"/>
  <c r="DH260" i="21"/>
  <c r="DF260" i="21"/>
  <c r="DG259" i="21"/>
  <c r="DH256" i="21"/>
  <c r="DF256" i="21"/>
  <c r="DG255" i="21"/>
  <c r="DG252" i="21"/>
  <c r="DH248" i="21"/>
  <c r="DF248" i="21"/>
  <c r="DG247" i="21"/>
  <c r="DH245" i="21"/>
  <c r="DF245" i="21"/>
  <c r="DG244" i="21"/>
  <c r="DH241" i="21"/>
  <c r="DF241" i="21"/>
  <c r="DG240" i="21"/>
  <c r="DH238" i="21"/>
  <c r="DF238" i="21"/>
  <c r="DG237" i="21"/>
  <c r="DG236" i="21"/>
  <c r="DG235" i="21"/>
  <c r="DH230" i="21"/>
  <c r="DG230" i="21"/>
  <c r="DF230" i="21"/>
  <c r="DH227" i="21"/>
  <c r="DF227" i="21"/>
  <c r="DG226" i="21"/>
  <c r="DH224" i="21"/>
  <c r="DF224" i="21"/>
  <c r="DG223" i="21"/>
  <c r="DH220" i="21"/>
  <c r="DG220" i="21"/>
  <c r="DF220" i="21"/>
  <c r="DH217" i="21"/>
  <c r="DF217" i="21"/>
  <c r="DG216" i="21"/>
  <c r="DG215" i="21"/>
  <c r="DG214" i="21"/>
  <c r="DH212" i="21"/>
  <c r="DF212" i="21"/>
  <c r="DG211" i="21"/>
  <c r="DG210" i="21"/>
  <c r="DG209" i="21"/>
  <c r="DH205" i="21"/>
  <c r="DG205" i="21"/>
  <c r="DF205" i="21"/>
  <c r="DH202" i="21"/>
  <c r="DG202" i="21"/>
  <c r="DF202" i="21"/>
  <c r="DH199" i="21"/>
  <c r="DG199" i="21"/>
  <c r="DF199" i="21"/>
  <c r="DH196" i="21"/>
  <c r="DF196" i="21"/>
  <c r="DG195" i="21"/>
  <c r="DH193" i="21"/>
  <c r="DF193" i="21"/>
  <c r="DG192" i="21"/>
  <c r="DG191" i="21"/>
  <c r="DH189" i="21"/>
  <c r="DF189" i="21"/>
  <c r="DG188" i="21"/>
  <c r="DG187" i="21"/>
  <c r="DH184" i="21"/>
  <c r="DG184" i="21"/>
  <c r="DF184" i="21"/>
  <c r="DH180" i="21"/>
  <c r="DG180" i="21"/>
  <c r="DF180" i="21"/>
  <c r="DH177" i="21"/>
  <c r="DG177" i="21"/>
  <c r="DF177" i="21"/>
  <c r="DH174" i="21"/>
  <c r="DF174" i="21"/>
  <c r="DG173" i="21"/>
  <c r="DH171" i="21"/>
  <c r="DF171" i="21"/>
  <c r="DG170" i="21"/>
  <c r="DG169" i="21"/>
  <c r="DG168" i="21"/>
  <c r="DH166" i="21"/>
  <c r="DF166" i="21"/>
  <c r="DG165" i="21"/>
  <c r="DG164" i="21"/>
  <c r="DG163" i="21"/>
  <c r="DG162" i="21"/>
  <c r="DG161" i="21"/>
  <c r="DG160" i="21"/>
  <c r="DH156" i="21"/>
  <c r="DF156" i="21"/>
  <c r="DG155" i="21"/>
  <c r="DH153" i="21"/>
  <c r="DF153" i="21"/>
  <c r="DG152" i="21"/>
  <c r="DG151" i="21"/>
  <c r="DH148" i="21"/>
  <c r="DF148" i="21"/>
  <c r="DG147" i="21"/>
  <c r="DG18" i="21" s="1"/>
  <c r="DG146" i="21"/>
  <c r="DG16" i="21" s="1"/>
  <c r="DG145" i="21"/>
  <c r="DH143" i="21"/>
  <c r="DF143" i="21"/>
  <c r="DG142" i="21"/>
  <c r="DG141" i="21"/>
  <c r="DG140" i="21"/>
  <c r="DG139" i="21"/>
  <c r="DG138" i="21"/>
  <c r="DG137" i="21"/>
  <c r="DG136" i="21"/>
  <c r="DH131" i="21"/>
  <c r="DG131" i="21"/>
  <c r="DF131" i="21"/>
  <c r="DH128" i="21"/>
  <c r="DF128" i="21"/>
  <c r="DG127" i="21"/>
  <c r="DG126" i="21"/>
  <c r="DH124" i="21"/>
  <c r="DF124" i="21"/>
  <c r="DG123" i="21"/>
  <c r="DH120" i="21"/>
  <c r="DG120" i="21"/>
  <c r="DF120" i="21"/>
  <c r="DH117" i="21"/>
  <c r="DF117" i="21"/>
  <c r="DH114" i="21"/>
  <c r="DF114" i="21"/>
  <c r="DH109" i="21"/>
  <c r="DG109" i="21"/>
  <c r="DF109" i="21"/>
  <c r="DH106" i="21"/>
  <c r="DG106" i="21"/>
  <c r="DF106" i="21"/>
  <c r="DH103" i="21"/>
  <c r="DG103" i="21"/>
  <c r="DF103" i="21"/>
  <c r="DH100" i="21"/>
  <c r="DF100" i="21"/>
  <c r="DG99" i="21"/>
  <c r="DH97" i="21"/>
  <c r="DF97" i="21"/>
  <c r="DG96" i="21"/>
  <c r="DH94" i="21"/>
  <c r="DF94" i="21"/>
  <c r="DH89" i="21"/>
  <c r="DG89" i="21"/>
  <c r="DF89" i="21"/>
  <c r="DH86" i="21"/>
  <c r="DG86" i="21"/>
  <c r="DF86" i="21"/>
  <c r="DH83" i="21"/>
  <c r="DG83" i="21"/>
  <c r="DF83" i="21"/>
  <c r="DH80" i="21"/>
  <c r="DF80" i="21"/>
  <c r="DG79" i="21"/>
  <c r="DH77" i="21"/>
  <c r="DF77" i="21"/>
  <c r="DG76" i="21"/>
  <c r="DH74" i="21"/>
  <c r="DF74" i="21"/>
  <c r="DG73" i="21"/>
  <c r="DH69" i="21"/>
  <c r="DF69" i="21"/>
  <c r="DG68" i="21"/>
  <c r="DH66" i="21"/>
  <c r="DF66" i="21"/>
  <c r="DG65" i="21"/>
  <c r="DG64" i="21"/>
  <c r="DH61" i="21"/>
  <c r="DF61" i="21"/>
  <c r="DG60" i="21"/>
  <c r="DG19" i="21" s="1"/>
  <c r="DG59" i="21"/>
  <c r="DG58" i="21"/>
  <c r="DG57" i="21"/>
  <c r="DH55" i="21"/>
  <c r="DF55" i="21"/>
  <c r="DG53" i="21"/>
  <c r="DG52" i="21"/>
  <c r="DG51" i="21"/>
  <c r="DF31" i="21"/>
  <c r="DF24" i="21"/>
  <c r="DF23" i="21"/>
  <c r="DH19" i="21"/>
  <c r="DF19" i="21"/>
  <c r="DH18" i="21"/>
  <c r="DF18" i="21"/>
  <c r="DH17" i="21"/>
  <c r="DF17" i="21"/>
  <c r="DH16" i="21"/>
  <c r="DF16" i="21"/>
  <c r="DH15" i="21"/>
  <c r="DF15" i="21"/>
  <c r="DH14" i="21"/>
  <c r="DF14" i="21"/>
  <c r="DH12" i="21"/>
  <c r="DF12" i="21"/>
  <c r="DH11" i="21"/>
  <c r="DF11" i="21"/>
  <c r="DH10" i="21"/>
  <c r="DF10" i="21"/>
  <c r="AG928" i="21"/>
  <c r="AF928" i="21"/>
  <c r="AG924" i="21"/>
  <c r="AF924" i="21"/>
  <c r="AG894" i="21"/>
  <c r="AF894" i="21"/>
  <c r="AG893" i="21"/>
  <c r="AF893" i="21"/>
  <c r="AG886" i="21"/>
  <c r="AF886" i="21"/>
  <c r="AG881" i="21"/>
  <c r="AF881" i="21"/>
  <c r="AG871" i="21"/>
  <c r="AF871" i="21"/>
  <c r="AG866" i="21"/>
  <c r="AF866" i="21"/>
  <c r="AG863" i="21"/>
  <c r="AF863" i="21"/>
  <c r="AG853" i="21"/>
  <c r="AF853" i="21"/>
  <c r="AG852" i="21"/>
  <c r="AF852" i="21"/>
  <c r="AG848" i="21"/>
  <c r="AF848" i="21"/>
  <c r="AG847" i="21"/>
  <c r="AF847" i="21"/>
  <c r="AG846" i="21"/>
  <c r="AF846" i="21"/>
  <c r="AG845" i="21"/>
  <c r="AF845" i="21"/>
  <c r="AG842" i="21"/>
  <c r="AF842" i="21"/>
  <c r="AG841" i="21"/>
  <c r="AF841" i="21"/>
  <c r="AG840" i="21"/>
  <c r="AF840" i="21"/>
  <c r="AG814" i="21"/>
  <c r="AF814" i="21"/>
  <c r="AG813" i="21"/>
  <c r="AF813" i="21"/>
  <c r="AG812" i="21"/>
  <c r="AF812" i="21"/>
  <c r="AG807" i="21"/>
  <c r="AF807" i="21"/>
  <c r="AG806" i="21"/>
  <c r="AF806" i="21"/>
  <c r="AG805" i="21"/>
  <c r="AF805" i="21"/>
  <c r="AG798" i="21"/>
  <c r="AF798" i="21"/>
  <c r="AG779" i="21"/>
  <c r="AF779" i="21"/>
  <c r="AG778" i="21"/>
  <c r="AF778" i="21"/>
  <c r="AG775" i="21"/>
  <c r="AF775" i="21"/>
  <c r="AG767" i="21"/>
  <c r="AF767" i="21"/>
  <c r="AG766" i="21"/>
  <c r="AF766" i="21"/>
  <c r="AG745" i="21"/>
  <c r="AF745" i="21"/>
  <c r="AG744" i="21"/>
  <c r="AF744" i="21"/>
  <c r="AG743" i="21"/>
  <c r="AF743" i="21"/>
  <c r="AG739" i="21"/>
  <c r="AF739" i="21"/>
  <c r="AG738" i="21"/>
  <c r="AF738" i="21"/>
  <c r="AG737" i="21"/>
  <c r="AF737" i="21"/>
  <c r="AG736" i="21"/>
  <c r="AF736" i="21"/>
  <c r="AG735" i="21"/>
  <c r="AF735" i="21"/>
  <c r="AG734" i="21"/>
  <c r="AF734" i="21"/>
  <c r="AG722" i="21"/>
  <c r="AF722" i="21"/>
  <c r="AG721" i="21"/>
  <c r="AF721" i="21"/>
  <c r="AG716" i="21"/>
  <c r="AF716" i="21"/>
  <c r="AG715" i="21"/>
  <c r="AF715" i="21"/>
  <c r="AG714" i="21"/>
  <c r="AF714" i="21"/>
  <c r="AG711" i="21"/>
  <c r="AF711" i="21"/>
  <c r="AG710" i="21"/>
  <c r="AF710" i="21"/>
  <c r="AG709" i="21"/>
  <c r="AF709" i="21"/>
  <c r="AG708" i="21"/>
  <c r="AF708" i="21"/>
  <c r="AG707" i="21"/>
  <c r="AF707" i="21"/>
  <c r="AG706" i="21"/>
  <c r="AF706" i="21"/>
  <c r="AG705" i="21"/>
  <c r="AF705" i="21"/>
  <c r="AG686" i="21"/>
  <c r="AF686" i="21"/>
  <c r="AG640" i="21"/>
  <c r="AF640" i="21"/>
  <c r="AG639" i="21"/>
  <c r="AF639" i="21"/>
  <c r="AG638" i="21"/>
  <c r="AF638" i="21"/>
  <c r="AG632" i="21"/>
  <c r="AF632" i="21"/>
  <c r="AG627" i="21"/>
  <c r="AF627" i="21"/>
  <c r="AG618" i="21"/>
  <c r="AF618" i="21"/>
  <c r="AG617" i="21"/>
  <c r="AF617" i="21"/>
  <c r="AG613" i="21"/>
  <c r="AF613" i="21"/>
  <c r="AG612" i="21"/>
  <c r="AF612" i="21"/>
  <c r="AG609" i="21"/>
  <c r="AF609" i="21"/>
  <c r="AG608" i="21"/>
  <c r="AF608" i="21"/>
  <c r="AG607" i="21"/>
  <c r="AF607" i="21"/>
  <c r="AG606" i="21"/>
  <c r="AF606" i="21"/>
  <c r="AG601" i="21"/>
  <c r="AF601" i="21"/>
  <c r="AG596" i="21"/>
  <c r="AF596" i="21"/>
  <c r="AG591" i="21"/>
  <c r="AF591" i="21"/>
  <c r="AG588" i="21"/>
  <c r="AF588" i="21"/>
  <c r="AG587" i="21"/>
  <c r="AF587" i="21"/>
  <c r="AG586" i="21"/>
  <c r="AF586" i="21"/>
  <c r="AG411" i="21"/>
  <c r="AG408" i="21"/>
  <c r="AG405" i="21"/>
  <c r="AG401" i="21"/>
  <c r="AG398" i="21"/>
  <c r="AG395" i="21"/>
  <c r="AG394" i="21"/>
  <c r="AG393" i="21"/>
  <c r="AG392" i="21"/>
  <c r="AG391" i="21"/>
  <c r="AG390" i="21"/>
  <c r="AG389" i="21"/>
  <c r="AG384" i="21"/>
  <c r="AG381" i="21"/>
  <c r="AG378" i="21"/>
  <c r="AG373" i="21"/>
  <c r="AG372" i="21"/>
  <c r="AG369" i="21"/>
  <c r="AG366" i="21"/>
  <c r="AG365" i="21"/>
  <c r="AG360" i="21"/>
  <c r="AG359" i="21"/>
  <c r="AG353" i="21"/>
  <c r="AG350" i="21"/>
  <c r="AG349" i="21"/>
  <c r="AG348" i="21"/>
  <c r="AG347" i="21"/>
  <c r="AG344" i="21"/>
  <c r="AG343" i="21"/>
  <c r="AG339" i="21"/>
  <c r="AG334" i="21"/>
  <c r="AG331" i="21"/>
  <c r="AG327" i="21"/>
  <c r="AG326" i="21"/>
  <c r="AG325" i="21"/>
  <c r="AG320" i="21"/>
  <c r="AG319" i="21"/>
  <c r="AG313" i="21"/>
  <c r="AG310" i="21"/>
  <c r="AG307" i="21"/>
  <c r="AG303" i="21"/>
  <c r="AG300" i="21"/>
  <c r="AG297" i="21"/>
  <c r="AG292" i="21"/>
  <c r="AG289" i="21"/>
  <c r="AG286" i="21"/>
  <c r="AG283" i="21"/>
  <c r="AG280" i="21"/>
  <c r="AG277" i="21"/>
  <c r="AG276" i="21"/>
  <c r="AG275" i="21"/>
  <c r="AG271" i="21"/>
  <c r="AG268" i="21"/>
  <c r="AG265" i="21"/>
  <c r="AG262" i="21"/>
  <c r="AG259" i="21"/>
  <c r="AG258" i="21"/>
  <c r="AG255" i="21"/>
  <c r="AG254" i="21"/>
  <c r="AG253" i="21"/>
  <c r="AG252" i="21"/>
  <c r="AG247" i="21"/>
  <c r="AG244" i="21"/>
  <c r="AG240" i="21"/>
  <c r="AG237" i="21"/>
  <c r="AG236" i="21"/>
  <c r="AG235" i="21"/>
  <c r="AG229" i="21"/>
  <c r="AG226" i="21"/>
  <c r="AG223" i="21"/>
  <c r="AG219" i="21"/>
  <c r="AG216" i="21"/>
  <c r="AG215" i="21"/>
  <c r="AG214" i="21"/>
  <c r="AG201" i="21"/>
  <c r="AG198" i="21"/>
  <c r="AG195" i="21"/>
  <c r="AG192" i="21"/>
  <c r="AG191" i="21"/>
  <c r="AG188" i="21"/>
  <c r="AG187" i="21"/>
  <c r="AG183" i="21"/>
  <c r="AG182" i="21"/>
  <c r="AG179" i="21"/>
  <c r="AG176" i="21"/>
  <c r="AG173" i="21"/>
  <c r="AG170" i="21"/>
  <c r="AG169" i="21"/>
  <c r="AG168" i="21"/>
  <c r="AG165" i="21"/>
  <c r="AG164" i="21"/>
  <c r="AG163" i="21"/>
  <c r="AG162" i="21"/>
  <c r="AG161" i="21"/>
  <c r="AG160" i="21"/>
  <c r="AG155" i="21"/>
  <c r="AG152" i="21"/>
  <c r="AG151" i="21"/>
  <c r="AG147" i="21"/>
  <c r="AG146" i="21"/>
  <c r="AG145" i="21"/>
  <c r="AG142" i="21"/>
  <c r="AG141" i="21"/>
  <c r="AG140" i="21"/>
  <c r="AG139" i="21"/>
  <c r="AG138" i="21"/>
  <c r="AG137" i="21"/>
  <c r="AG136" i="21"/>
  <c r="AG130" i="21"/>
  <c r="AG127" i="21"/>
  <c r="AG126" i="21"/>
  <c r="AG123" i="21"/>
  <c r="AG119" i="21"/>
  <c r="AG116" i="21"/>
  <c r="AG113" i="21"/>
  <c r="AG108" i="21"/>
  <c r="AG105" i="21"/>
  <c r="AG102" i="21"/>
  <c r="AG99" i="21"/>
  <c r="AG96" i="21"/>
  <c r="AG93" i="21"/>
  <c r="AG92" i="21"/>
  <c r="AG88" i="21"/>
  <c r="AG85" i="21"/>
  <c r="AG82" i="21"/>
  <c r="AG79" i="21"/>
  <c r="AG76" i="21"/>
  <c r="AG73" i="21"/>
  <c r="AG68" i="21"/>
  <c r="AG65" i="21"/>
  <c r="AG64" i="21"/>
  <c r="AG60" i="21"/>
  <c r="AG59" i="21"/>
  <c r="AG58" i="21"/>
  <c r="AG57" i="21"/>
  <c r="AG53" i="21"/>
  <c r="AG52" i="21"/>
  <c r="N928" i="21"/>
  <c r="N924" i="21"/>
  <c r="N894" i="21"/>
  <c r="N893" i="21"/>
  <c r="N886" i="21"/>
  <c r="N881" i="21"/>
  <c r="N871" i="21"/>
  <c r="N866" i="21"/>
  <c r="N863" i="21"/>
  <c r="N853" i="21"/>
  <c r="N852" i="21"/>
  <c r="N848" i="21"/>
  <c r="N847" i="21"/>
  <c r="N846" i="21"/>
  <c r="N845" i="21"/>
  <c r="N842" i="21"/>
  <c r="N841" i="21"/>
  <c r="N840" i="21"/>
  <c r="N814" i="21"/>
  <c r="N813" i="21"/>
  <c r="N812" i="21"/>
  <c r="N807" i="21"/>
  <c r="N806" i="21"/>
  <c r="N805" i="21"/>
  <c r="N798" i="21"/>
  <c r="N779" i="21"/>
  <c r="N778" i="21"/>
  <c r="N775" i="21"/>
  <c r="N767" i="21"/>
  <c r="N766" i="21"/>
  <c r="N745" i="21"/>
  <c r="N744" i="21"/>
  <c r="N743" i="21"/>
  <c r="N739" i="21"/>
  <c r="N738" i="21"/>
  <c r="N737" i="21"/>
  <c r="N736" i="21"/>
  <c r="N735" i="21"/>
  <c r="N734" i="21"/>
  <c r="N722" i="21"/>
  <c r="N721" i="21"/>
  <c r="N716" i="21"/>
  <c r="N715" i="21"/>
  <c r="N714" i="21"/>
  <c r="N711" i="21"/>
  <c r="N710" i="21"/>
  <c r="N709" i="21"/>
  <c r="N708" i="21"/>
  <c r="N707" i="21"/>
  <c r="N706" i="21"/>
  <c r="N705" i="21"/>
  <c r="N686" i="21"/>
  <c r="N640" i="21"/>
  <c r="N639" i="21"/>
  <c r="N638" i="21"/>
  <c r="N632" i="21"/>
  <c r="N627" i="21"/>
  <c r="N618" i="21"/>
  <c r="N617" i="21"/>
  <c r="N613" i="21"/>
  <c r="N612" i="21"/>
  <c r="N609" i="21"/>
  <c r="N608" i="21"/>
  <c r="N607" i="21"/>
  <c r="N606" i="21"/>
  <c r="N601" i="21"/>
  <c r="N596" i="21"/>
  <c r="N591" i="21"/>
  <c r="N588" i="21"/>
  <c r="N587" i="21"/>
  <c r="N586" i="21"/>
  <c r="N411" i="21"/>
  <c r="N408" i="21"/>
  <c r="N405" i="21"/>
  <c r="N401" i="21"/>
  <c r="N398" i="21"/>
  <c r="N395" i="21"/>
  <c r="N394" i="21"/>
  <c r="N393" i="21"/>
  <c r="N392" i="21"/>
  <c r="N391" i="21"/>
  <c r="N390" i="21"/>
  <c r="N389" i="21"/>
  <c r="N384" i="21"/>
  <c r="N381" i="21"/>
  <c r="N378" i="21"/>
  <c r="N373" i="21"/>
  <c r="N372" i="21"/>
  <c r="N369" i="21"/>
  <c r="N366" i="21"/>
  <c r="N365" i="21"/>
  <c r="N364" i="21"/>
  <c r="N360" i="21"/>
  <c r="N359" i="21"/>
  <c r="N353" i="21"/>
  <c r="N350" i="21"/>
  <c r="N349" i="21"/>
  <c r="N348" i="21"/>
  <c r="N347" i="21"/>
  <c r="N344" i="21"/>
  <c r="N343" i="21"/>
  <c r="N339" i="21"/>
  <c r="N334" i="21"/>
  <c r="N331" i="21"/>
  <c r="N327" i="21"/>
  <c r="N326" i="21"/>
  <c r="N325" i="21"/>
  <c r="N320" i="21"/>
  <c r="N319" i="21"/>
  <c r="N313" i="21"/>
  <c r="N310" i="21"/>
  <c r="N307" i="21"/>
  <c r="N303" i="21"/>
  <c r="N300" i="21"/>
  <c r="N297" i="21"/>
  <c r="N292" i="21"/>
  <c r="N289" i="21"/>
  <c r="N286" i="21"/>
  <c r="N283" i="21"/>
  <c r="N280" i="21"/>
  <c r="N277" i="21"/>
  <c r="N276" i="21"/>
  <c r="N275" i="21"/>
  <c r="N271" i="21"/>
  <c r="N268" i="21"/>
  <c r="N265" i="21"/>
  <c r="N262" i="21"/>
  <c r="N259" i="21"/>
  <c r="N258" i="21"/>
  <c r="N255" i="21"/>
  <c r="N254" i="21"/>
  <c r="N253" i="21"/>
  <c r="N252" i="21"/>
  <c r="N247" i="21"/>
  <c r="N244" i="21"/>
  <c r="N237" i="21"/>
  <c r="N229" i="21"/>
  <c r="N226" i="21"/>
  <c r="N223" i="21"/>
  <c r="N219" i="21"/>
  <c r="N216" i="21"/>
  <c r="N215" i="21"/>
  <c r="N214" i="21"/>
  <c r="N211" i="21"/>
  <c r="N210" i="21"/>
  <c r="N209" i="21"/>
  <c r="N201" i="21"/>
  <c r="N198" i="21"/>
  <c r="N195" i="21"/>
  <c r="N192" i="21"/>
  <c r="N191" i="21"/>
  <c r="N188" i="21"/>
  <c r="N187" i="21"/>
  <c r="N183" i="21"/>
  <c r="N182" i="21"/>
  <c r="N179" i="21"/>
  <c r="N176" i="21"/>
  <c r="N173" i="21"/>
  <c r="N170" i="21"/>
  <c r="N169" i="21"/>
  <c r="N168" i="21"/>
  <c r="N165" i="21"/>
  <c r="N164" i="21"/>
  <c r="N163" i="21"/>
  <c r="N162" i="21"/>
  <c r="N161" i="21"/>
  <c r="N160" i="21"/>
  <c r="N155" i="21"/>
  <c r="N152" i="21"/>
  <c r="N151" i="21"/>
  <c r="N147" i="21"/>
  <c r="N146" i="21"/>
  <c r="N145" i="21"/>
  <c r="N142" i="21"/>
  <c r="N141" i="21"/>
  <c r="N140" i="21"/>
  <c r="N139" i="21"/>
  <c r="N138" i="21"/>
  <c r="N137" i="21"/>
  <c r="N136" i="21"/>
  <c r="N130" i="21"/>
  <c r="N127" i="21"/>
  <c r="N126" i="21"/>
  <c r="N123" i="21"/>
  <c r="N119" i="21"/>
  <c r="N116" i="21"/>
  <c r="N113" i="21"/>
  <c r="N108" i="21"/>
  <c r="N105" i="21"/>
  <c r="N102" i="21"/>
  <c r="N99" i="21"/>
  <c r="N96" i="21"/>
  <c r="N93" i="21"/>
  <c r="N92" i="21"/>
  <c r="N88" i="21"/>
  <c r="N85" i="21"/>
  <c r="N82" i="21"/>
  <c r="N79" i="21"/>
  <c r="N76" i="21"/>
  <c r="N73" i="21"/>
  <c r="N68" i="21"/>
  <c r="N65" i="21"/>
  <c r="N64" i="21"/>
  <c r="N60" i="21"/>
  <c r="N59" i="21"/>
  <c r="N58" i="21"/>
  <c r="N57" i="21"/>
  <c r="N53" i="21"/>
  <c r="N52" i="21"/>
  <c r="N51" i="21"/>
  <c r="T590" i="3"/>
  <c r="T589" i="3"/>
  <c r="T588" i="3"/>
  <c r="T587" i="3"/>
  <c r="T586" i="3"/>
  <c r="T585" i="3"/>
  <c r="T584" i="3"/>
  <c r="T583" i="3"/>
  <c r="T578" i="3"/>
  <c r="T577" i="3"/>
  <c r="T576" i="3"/>
  <c r="T574" i="3"/>
  <c r="T572" i="3"/>
  <c r="T571" i="3"/>
  <c r="T569" i="3"/>
  <c r="T567" i="3"/>
  <c r="T561" i="3"/>
  <c r="T560" i="3"/>
  <c r="T559" i="3"/>
  <c r="T557" i="3"/>
  <c r="T555" i="3"/>
  <c r="T554" i="3"/>
  <c r="T552" i="3"/>
  <c r="T542" i="3"/>
  <c r="T541" i="3"/>
  <c r="T540" i="3"/>
  <c r="T539" i="3"/>
  <c r="T538" i="3"/>
  <c r="T537" i="3"/>
  <c r="T536" i="3"/>
  <c r="T535" i="3"/>
  <c r="T532" i="3"/>
  <c r="T531" i="3"/>
  <c r="T530" i="3"/>
  <c r="T529" i="3"/>
  <c r="T528" i="3"/>
  <c r="T527" i="3"/>
  <c r="T525" i="3"/>
  <c r="T523" i="3"/>
  <c r="T521" i="3"/>
  <c r="T519" i="3"/>
  <c r="T517" i="3"/>
  <c r="T513" i="3"/>
  <c r="T511" i="3"/>
  <c r="T509" i="3"/>
  <c r="T507" i="3"/>
  <c r="T504" i="3"/>
  <c r="T503" i="3"/>
  <c r="T500" i="3"/>
  <c r="T499" i="3"/>
  <c r="T496" i="3"/>
  <c r="T495" i="3"/>
  <c r="T492" i="3"/>
  <c r="T491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3" i="3"/>
  <c r="T472" i="3"/>
  <c r="T471" i="3"/>
  <c r="T470" i="3"/>
  <c r="T469" i="3"/>
  <c r="T468" i="3"/>
  <c r="T467" i="3"/>
  <c r="T466" i="3"/>
  <c r="T461" i="3"/>
  <c r="T460" i="3"/>
  <c r="T459" i="3"/>
  <c r="T457" i="3"/>
  <c r="T455" i="3"/>
  <c r="T454" i="3"/>
  <c r="T452" i="3"/>
  <c r="T450" i="3"/>
  <c r="T444" i="3"/>
  <c r="T443" i="3"/>
  <c r="T442" i="3"/>
  <c r="T440" i="3"/>
  <c r="T438" i="3"/>
  <c r="T437" i="3"/>
  <c r="T435" i="3"/>
  <c r="T425" i="3"/>
  <c r="T424" i="3"/>
  <c r="T423" i="3"/>
  <c r="T422" i="3"/>
  <c r="T421" i="3"/>
  <c r="T420" i="3"/>
  <c r="T419" i="3"/>
  <c r="T418" i="3"/>
  <c r="T415" i="3"/>
  <c r="T414" i="3"/>
  <c r="T413" i="3"/>
  <c r="T412" i="3"/>
  <c r="T411" i="3"/>
  <c r="T410" i="3"/>
  <c r="T408" i="3"/>
  <c r="T406" i="3"/>
  <c r="T404" i="3"/>
  <c r="T402" i="3"/>
  <c r="T400" i="3"/>
  <c r="T396" i="3"/>
  <c r="T394" i="3"/>
  <c r="T392" i="3"/>
  <c r="T390" i="3"/>
  <c r="T387" i="3"/>
  <c r="T386" i="3"/>
  <c r="T383" i="3"/>
  <c r="T382" i="3"/>
  <c r="T379" i="3"/>
  <c r="T378" i="3"/>
  <c r="T375" i="3"/>
  <c r="T374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6" i="3"/>
  <c r="T355" i="3"/>
  <c r="T354" i="3"/>
  <c r="T353" i="3"/>
  <c r="T352" i="3"/>
  <c r="T351" i="3"/>
  <c r="T350" i="3"/>
  <c r="T349" i="3"/>
  <c r="T344" i="3"/>
  <c r="T343" i="3"/>
  <c r="T342" i="3"/>
  <c r="T340" i="3"/>
  <c r="T338" i="3"/>
  <c r="T337" i="3"/>
  <c r="T335" i="3"/>
  <c r="T333" i="3"/>
  <c r="T327" i="3"/>
  <c r="T326" i="3"/>
  <c r="T325" i="3"/>
  <c r="T323" i="3"/>
  <c r="T321" i="3"/>
  <c r="T320" i="3"/>
  <c r="T318" i="3"/>
  <c r="T308" i="3"/>
  <c r="T307" i="3"/>
  <c r="T306" i="3"/>
  <c r="T305" i="3"/>
  <c r="T304" i="3"/>
  <c r="T303" i="3"/>
  <c r="T302" i="3"/>
  <c r="T301" i="3"/>
  <c r="T298" i="3"/>
  <c r="T297" i="3"/>
  <c r="T296" i="3"/>
  <c r="T295" i="3"/>
  <c r="T294" i="3"/>
  <c r="T293" i="3"/>
  <c r="T291" i="3"/>
  <c r="T289" i="3"/>
  <c r="T287" i="3"/>
  <c r="T285" i="3"/>
  <c r="T283" i="3"/>
  <c r="T279" i="3"/>
  <c r="T277" i="3"/>
  <c r="T275" i="3"/>
  <c r="T273" i="3"/>
  <c r="T270" i="3"/>
  <c r="T269" i="3"/>
  <c r="T266" i="3"/>
  <c r="T265" i="3"/>
  <c r="T262" i="3"/>
  <c r="T261" i="3"/>
  <c r="T258" i="3"/>
  <c r="T257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39" i="3"/>
  <c r="T238" i="3"/>
  <c r="T237" i="3"/>
  <c r="T236" i="3"/>
  <c r="T235" i="3"/>
  <c r="T234" i="3"/>
  <c r="T233" i="3"/>
  <c r="T232" i="3"/>
  <c r="T227" i="3"/>
  <c r="T226" i="3"/>
  <c r="T225" i="3"/>
  <c r="T223" i="3"/>
  <c r="T221" i="3"/>
  <c r="T220" i="3"/>
  <c r="T218" i="3"/>
  <c r="T216" i="3"/>
  <c r="T210" i="3"/>
  <c r="T209" i="3"/>
  <c r="T208" i="3"/>
  <c r="T206" i="3"/>
  <c r="T204" i="3"/>
  <c r="T203" i="3"/>
  <c r="T201" i="3"/>
  <c r="T191" i="3"/>
  <c r="T190" i="3"/>
  <c r="T189" i="3"/>
  <c r="T188" i="3"/>
  <c r="T187" i="3"/>
  <c r="T186" i="3"/>
  <c r="T185" i="3"/>
  <c r="T184" i="3"/>
  <c r="T181" i="3"/>
  <c r="T180" i="3"/>
  <c r="T179" i="3"/>
  <c r="T178" i="3"/>
  <c r="T177" i="3"/>
  <c r="T176" i="3"/>
  <c r="T174" i="3"/>
  <c r="T172" i="3"/>
  <c r="T170" i="3"/>
  <c r="T168" i="3"/>
  <c r="T166" i="3"/>
  <c r="T162" i="3"/>
  <c r="T160" i="3"/>
  <c r="T158" i="3"/>
  <c r="T156" i="3"/>
  <c r="T153" i="3"/>
  <c r="T152" i="3"/>
  <c r="T149" i="3"/>
  <c r="T148" i="3"/>
  <c r="T145" i="3"/>
  <c r="T144" i="3"/>
  <c r="T141" i="3"/>
  <c r="T140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R280" i="3"/>
  <c r="V363" i="7"/>
  <c r="R8" i="3"/>
  <c r="I19" i="22" s="1"/>
  <c r="AB591" i="3"/>
  <c r="AB582" i="3"/>
  <c r="AB581" i="3"/>
  <c r="AB580" i="3"/>
  <c r="AB579" i="3"/>
  <c r="AB575" i="3"/>
  <c r="AB573" i="3"/>
  <c r="AB570" i="3"/>
  <c r="AB566" i="3"/>
  <c r="AB564" i="3"/>
  <c r="AB563" i="3"/>
  <c r="AB562" i="3"/>
  <c r="AB558" i="3"/>
  <c r="AB556" i="3"/>
  <c r="AB553" i="3"/>
  <c r="AB550" i="3"/>
  <c r="AB549" i="3"/>
  <c r="AB547" i="3"/>
  <c r="AB534" i="3"/>
  <c r="AB533" i="3"/>
  <c r="AB526" i="3"/>
  <c r="AB522" i="3"/>
  <c r="AB518" i="3"/>
  <c r="AB515" i="3"/>
  <c r="AB514" i="3"/>
  <c r="AB512" i="3"/>
  <c r="AB510" i="3"/>
  <c r="AB508" i="3"/>
  <c r="AB506" i="3"/>
  <c r="AB505" i="3"/>
  <c r="AB502" i="3"/>
  <c r="AB501" i="3"/>
  <c r="AB498" i="3"/>
  <c r="AB497" i="3"/>
  <c r="AB494" i="3"/>
  <c r="AB493" i="3"/>
  <c r="AB490" i="3"/>
  <c r="AB489" i="3"/>
  <c r="AB474" i="3"/>
  <c r="AB465" i="3"/>
  <c r="AB464" i="3"/>
  <c r="AB463" i="3"/>
  <c r="AB462" i="3"/>
  <c r="AB458" i="3"/>
  <c r="AB456" i="3"/>
  <c r="AB453" i="3"/>
  <c r="AB449" i="3"/>
  <c r="AB447" i="3"/>
  <c r="AB446" i="3"/>
  <c r="AB445" i="3"/>
  <c r="AB441" i="3"/>
  <c r="AB439" i="3"/>
  <c r="AB436" i="3"/>
  <c r="AB433" i="3"/>
  <c r="AB432" i="3"/>
  <c r="AB430" i="3"/>
  <c r="AB417" i="3"/>
  <c r="AB416" i="3"/>
  <c r="AB409" i="3"/>
  <c r="AB407" i="3"/>
  <c r="AB405" i="3"/>
  <c r="AB403" i="3"/>
  <c r="AB401" i="3"/>
  <c r="AB398" i="3"/>
  <c r="AB397" i="3"/>
  <c r="AB395" i="3"/>
  <c r="AB393" i="3"/>
  <c r="AB391" i="3"/>
  <c r="AB389" i="3"/>
  <c r="AB388" i="3"/>
  <c r="AB385" i="3"/>
  <c r="AB384" i="3"/>
  <c r="AB381" i="3"/>
  <c r="AB380" i="3"/>
  <c r="AB377" i="3"/>
  <c r="AB376" i="3"/>
  <c r="AB373" i="3"/>
  <c r="AB372" i="3"/>
  <c r="AB357" i="3"/>
  <c r="AB348" i="3"/>
  <c r="AB347" i="3"/>
  <c r="AB346" i="3"/>
  <c r="AB345" i="3"/>
  <c r="AB341" i="3"/>
  <c r="AB339" i="3"/>
  <c r="AB336" i="3"/>
  <c r="AB332" i="3"/>
  <c r="AB330" i="3"/>
  <c r="AB329" i="3"/>
  <c r="AB328" i="3"/>
  <c r="AB324" i="3"/>
  <c r="AB322" i="3"/>
  <c r="AB319" i="3"/>
  <c r="AB316" i="3"/>
  <c r="AB315" i="3"/>
  <c r="AB313" i="3"/>
  <c r="AB300" i="3"/>
  <c r="AB299" i="3"/>
  <c r="AB292" i="3"/>
  <c r="AB288" i="3"/>
  <c r="AB284" i="3"/>
  <c r="AB281" i="3"/>
  <c r="AB280" i="3"/>
  <c r="AB278" i="3"/>
  <c r="AB276" i="3"/>
  <c r="AB274" i="3"/>
  <c r="AB272" i="3"/>
  <c r="AB271" i="3"/>
  <c r="AB268" i="3"/>
  <c r="AB267" i="3"/>
  <c r="AB264" i="3"/>
  <c r="AB263" i="3"/>
  <c r="AB260" i="3"/>
  <c r="AB259" i="3"/>
  <c r="AB256" i="3"/>
  <c r="AB255" i="3"/>
  <c r="AB240" i="3"/>
  <c r="AB231" i="3"/>
  <c r="AB230" i="3"/>
  <c r="AB229" i="3"/>
  <c r="AB228" i="3"/>
  <c r="AB224" i="3"/>
  <c r="AB222" i="3"/>
  <c r="AB219" i="3"/>
  <c r="AB215" i="3"/>
  <c r="AB213" i="3"/>
  <c r="AB212" i="3"/>
  <c r="AB211" i="3"/>
  <c r="AB207" i="3"/>
  <c r="AB205" i="3"/>
  <c r="AB202" i="3"/>
  <c r="AB199" i="3"/>
  <c r="AB198" i="3"/>
  <c r="AB196" i="3"/>
  <c r="AB183" i="3"/>
  <c r="AB182" i="3"/>
  <c r="AB175" i="3"/>
  <c r="AB171" i="3"/>
  <c r="AB167" i="3"/>
  <c r="AB164" i="3"/>
  <c r="AB163" i="3"/>
  <c r="AB161" i="3"/>
  <c r="AB159" i="3"/>
  <c r="AB157" i="3"/>
  <c r="AB155" i="3"/>
  <c r="AB154" i="3"/>
  <c r="AB151" i="3"/>
  <c r="AB150" i="3"/>
  <c r="AB147" i="3"/>
  <c r="AB146" i="3"/>
  <c r="AB143" i="3"/>
  <c r="AB142" i="3"/>
  <c r="AB139" i="3"/>
  <c r="AB138" i="3"/>
  <c r="AB122" i="3"/>
  <c r="AB121" i="3"/>
  <c r="AB120" i="3"/>
  <c r="AB119" i="3"/>
  <c r="AB118" i="3"/>
  <c r="AB117" i="3"/>
  <c r="AB116" i="3"/>
  <c r="AB115" i="3"/>
  <c r="AB110" i="3"/>
  <c r="AB109" i="3"/>
  <c r="AB108" i="3"/>
  <c r="AB106" i="3"/>
  <c r="AB104" i="3"/>
  <c r="AB103" i="3"/>
  <c r="AB101" i="3"/>
  <c r="AB99" i="3"/>
  <c r="AB93" i="3"/>
  <c r="AB92" i="3"/>
  <c r="AB91" i="3"/>
  <c r="AB89" i="3"/>
  <c r="AB87" i="3"/>
  <c r="AB86" i="3"/>
  <c r="AB84" i="3"/>
  <c r="AB74" i="3"/>
  <c r="AB73" i="3"/>
  <c r="AB72" i="3"/>
  <c r="AB71" i="3"/>
  <c r="AB70" i="3"/>
  <c r="AB69" i="3"/>
  <c r="AB68" i="3"/>
  <c r="AB67" i="3"/>
  <c r="AB64" i="3"/>
  <c r="AB63" i="3"/>
  <c r="AB62" i="3"/>
  <c r="AB61" i="3"/>
  <c r="AB60" i="3"/>
  <c r="AB59" i="3"/>
  <c r="AB57" i="3"/>
  <c r="AB55" i="3"/>
  <c r="AB53" i="3"/>
  <c r="AB51" i="3"/>
  <c r="AB49" i="3"/>
  <c r="AB45" i="3"/>
  <c r="AB43" i="3"/>
  <c r="AB41" i="3"/>
  <c r="AB39" i="3"/>
  <c r="AB36" i="3"/>
  <c r="AB35" i="3"/>
  <c r="AB32" i="3"/>
  <c r="AB31" i="3"/>
  <c r="AB28" i="3"/>
  <c r="AB27" i="3"/>
  <c r="AB24" i="3"/>
  <c r="AB23" i="3"/>
  <c r="AB20" i="3"/>
  <c r="AB19" i="3"/>
  <c r="AB18" i="3"/>
  <c r="AB17" i="3"/>
  <c r="AB16" i="3"/>
  <c r="AB15" i="3"/>
  <c r="AB14" i="3"/>
  <c r="AB13" i="3"/>
  <c r="AB12" i="3"/>
  <c r="AB11" i="3"/>
  <c r="AB10" i="3"/>
  <c r="AB9" i="3"/>
  <c r="AB8" i="3"/>
  <c r="X591" i="3"/>
  <c r="W591" i="3"/>
  <c r="V591" i="3"/>
  <c r="U591" i="3"/>
  <c r="X582" i="3"/>
  <c r="W582" i="3"/>
  <c r="V582" i="3"/>
  <c r="U582" i="3"/>
  <c r="X581" i="3"/>
  <c r="W581" i="3"/>
  <c r="V581" i="3"/>
  <c r="U581" i="3"/>
  <c r="X580" i="3"/>
  <c r="W580" i="3"/>
  <c r="V580" i="3"/>
  <c r="U580" i="3"/>
  <c r="X579" i="3"/>
  <c r="W579" i="3"/>
  <c r="V579" i="3"/>
  <c r="U579" i="3"/>
  <c r="X575" i="3"/>
  <c r="W575" i="3"/>
  <c r="V575" i="3"/>
  <c r="U575" i="3"/>
  <c r="X573" i="3"/>
  <c r="W573" i="3"/>
  <c r="V573" i="3"/>
  <c r="U573" i="3"/>
  <c r="X570" i="3"/>
  <c r="W570" i="3"/>
  <c r="V570" i="3"/>
  <c r="U570" i="3"/>
  <c r="X566" i="3"/>
  <c r="W566" i="3"/>
  <c r="V566" i="3"/>
  <c r="U566" i="3"/>
  <c r="X565" i="3"/>
  <c r="W565" i="3"/>
  <c r="V565" i="3"/>
  <c r="U565" i="3"/>
  <c r="X564" i="3"/>
  <c r="W564" i="3"/>
  <c r="V564" i="3"/>
  <c r="U564" i="3"/>
  <c r="X563" i="3"/>
  <c r="W563" i="3"/>
  <c r="X562" i="3"/>
  <c r="W562" i="3"/>
  <c r="V562" i="3"/>
  <c r="U562" i="3"/>
  <c r="X558" i="3"/>
  <c r="W558" i="3"/>
  <c r="V558" i="3"/>
  <c r="U558" i="3"/>
  <c r="X556" i="3"/>
  <c r="W556" i="3"/>
  <c r="V556" i="3"/>
  <c r="U556" i="3"/>
  <c r="X553" i="3"/>
  <c r="W553" i="3"/>
  <c r="V553" i="3"/>
  <c r="U553" i="3"/>
  <c r="X550" i="3"/>
  <c r="W550" i="3"/>
  <c r="V550" i="3"/>
  <c r="U550" i="3"/>
  <c r="X549" i="3"/>
  <c r="W549" i="3"/>
  <c r="V549" i="3"/>
  <c r="U549" i="3"/>
  <c r="X548" i="3"/>
  <c r="W548" i="3"/>
  <c r="V548" i="3"/>
  <c r="U548" i="3"/>
  <c r="X547" i="3"/>
  <c r="W547" i="3"/>
  <c r="V547" i="3"/>
  <c r="U547" i="3"/>
  <c r="X546" i="3"/>
  <c r="W546" i="3"/>
  <c r="V546" i="3"/>
  <c r="U546" i="3"/>
  <c r="X534" i="3"/>
  <c r="W534" i="3"/>
  <c r="V534" i="3"/>
  <c r="U534" i="3"/>
  <c r="X533" i="3"/>
  <c r="W533" i="3"/>
  <c r="V533" i="3"/>
  <c r="U533" i="3"/>
  <c r="X526" i="3"/>
  <c r="W526" i="3"/>
  <c r="V526" i="3"/>
  <c r="U526" i="3"/>
  <c r="X522" i="3"/>
  <c r="W522" i="3"/>
  <c r="V522" i="3"/>
  <c r="U522" i="3"/>
  <c r="X518" i="3"/>
  <c r="W518" i="3"/>
  <c r="V518" i="3"/>
  <c r="U518" i="3"/>
  <c r="X516" i="3"/>
  <c r="X515" i="3"/>
  <c r="W515" i="3"/>
  <c r="V515" i="3"/>
  <c r="U515" i="3"/>
  <c r="X514" i="3"/>
  <c r="W514" i="3"/>
  <c r="V514" i="3"/>
  <c r="U514" i="3"/>
  <c r="X512" i="3"/>
  <c r="W512" i="3"/>
  <c r="V512" i="3"/>
  <c r="U512" i="3"/>
  <c r="X510" i="3"/>
  <c r="W510" i="3"/>
  <c r="V510" i="3"/>
  <c r="U510" i="3"/>
  <c r="X508" i="3"/>
  <c r="W508" i="3"/>
  <c r="V508" i="3"/>
  <c r="U508" i="3"/>
  <c r="X506" i="3"/>
  <c r="W506" i="3"/>
  <c r="V506" i="3"/>
  <c r="U506" i="3"/>
  <c r="X505" i="3"/>
  <c r="W505" i="3"/>
  <c r="V505" i="3"/>
  <c r="U505" i="3"/>
  <c r="X502" i="3"/>
  <c r="W502" i="3"/>
  <c r="V502" i="3"/>
  <c r="U502" i="3"/>
  <c r="X501" i="3"/>
  <c r="W501" i="3"/>
  <c r="V501" i="3"/>
  <c r="U501" i="3"/>
  <c r="X498" i="3"/>
  <c r="W498" i="3"/>
  <c r="V498" i="3"/>
  <c r="U498" i="3"/>
  <c r="X497" i="3"/>
  <c r="W497" i="3"/>
  <c r="V497" i="3"/>
  <c r="U497" i="3"/>
  <c r="X494" i="3"/>
  <c r="W494" i="3"/>
  <c r="V494" i="3"/>
  <c r="U494" i="3"/>
  <c r="X493" i="3"/>
  <c r="W493" i="3"/>
  <c r="V493" i="3"/>
  <c r="U493" i="3"/>
  <c r="X490" i="3"/>
  <c r="W490" i="3"/>
  <c r="V490" i="3"/>
  <c r="U490" i="3"/>
  <c r="X489" i="3"/>
  <c r="W489" i="3"/>
  <c r="V489" i="3"/>
  <c r="U489" i="3"/>
  <c r="X474" i="3"/>
  <c r="W474" i="3"/>
  <c r="V474" i="3"/>
  <c r="U474" i="3"/>
  <c r="X465" i="3"/>
  <c r="W465" i="3"/>
  <c r="V465" i="3"/>
  <c r="U465" i="3"/>
  <c r="X464" i="3"/>
  <c r="W464" i="3"/>
  <c r="V464" i="3"/>
  <c r="U464" i="3"/>
  <c r="X463" i="3"/>
  <c r="W463" i="3"/>
  <c r="V463" i="3"/>
  <c r="U463" i="3"/>
  <c r="X462" i="3"/>
  <c r="W462" i="3"/>
  <c r="V462" i="3"/>
  <c r="U462" i="3"/>
  <c r="X458" i="3"/>
  <c r="W458" i="3"/>
  <c r="V458" i="3"/>
  <c r="U458" i="3"/>
  <c r="X456" i="3"/>
  <c r="W456" i="3"/>
  <c r="V456" i="3"/>
  <c r="U456" i="3"/>
  <c r="X453" i="3"/>
  <c r="W453" i="3"/>
  <c r="V453" i="3"/>
  <c r="U453" i="3"/>
  <c r="X449" i="3"/>
  <c r="W449" i="3"/>
  <c r="V449" i="3"/>
  <c r="U449" i="3"/>
  <c r="X447" i="3"/>
  <c r="W447" i="3"/>
  <c r="V447" i="3"/>
  <c r="U447" i="3"/>
  <c r="X446" i="3"/>
  <c r="W446" i="3"/>
  <c r="V446" i="3"/>
  <c r="U446" i="3"/>
  <c r="X445" i="3"/>
  <c r="W445" i="3"/>
  <c r="V445" i="3"/>
  <c r="U445" i="3"/>
  <c r="X441" i="3"/>
  <c r="W441" i="3"/>
  <c r="V441" i="3"/>
  <c r="U441" i="3"/>
  <c r="X439" i="3"/>
  <c r="W439" i="3"/>
  <c r="V439" i="3"/>
  <c r="U439" i="3"/>
  <c r="X436" i="3"/>
  <c r="W436" i="3"/>
  <c r="V436" i="3"/>
  <c r="U436" i="3"/>
  <c r="X433" i="3"/>
  <c r="W433" i="3"/>
  <c r="V433" i="3"/>
  <c r="U433" i="3"/>
  <c r="X432" i="3"/>
  <c r="W432" i="3"/>
  <c r="V432" i="3"/>
  <c r="U432" i="3"/>
  <c r="X431" i="3"/>
  <c r="W431" i="3"/>
  <c r="V431" i="3"/>
  <c r="U431" i="3"/>
  <c r="X430" i="3"/>
  <c r="W430" i="3"/>
  <c r="V430" i="3"/>
  <c r="U430" i="3"/>
  <c r="X429" i="3"/>
  <c r="W429" i="3"/>
  <c r="V429" i="3"/>
  <c r="U429" i="3"/>
  <c r="X417" i="3"/>
  <c r="W417" i="3"/>
  <c r="V417" i="3"/>
  <c r="U417" i="3"/>
  <c r="X416" i="3"/>
  <c r="W416" i="3"/>
  <c r="V416" i="3"/>
  <c r="U416" i="3"/>
  <c r="X409" i="3"/>
  <c r="W409" i="3"/>
  <c r="V409" i="3"/>
  <c r="U409" i="3"/>
  <c r="X405" i="3"/>
  <c r="W405" i="3"/>
  <c r="V405" i="3"/>
  <c r="U405" i="3"/>
  <c r="X401" i="3"/>
  <c r="W401" i="3"/>
  <c r="V401" i="3"/>
  <c r="U401" i="3"/>
  <c r="X398" i="3"/>
  <c r="W398" i="3"/>
  <c r="V398" i="3"/>
  <c r="U398" i="3"/>
  <c r="X397" i="3"/>
  <c r="W397" i="3"/>
  <c r="V397" i="3"/>
  <c r="U397" i="3"/>
  <c r="X395" i="3"/>
  <c r="W395" i="3"/>
  <c r="V395" i="3"/>
  <c r="U395" i="3"/>
  <c r="X393" i="3"/>
  <c r="W393" i="3"/>
  <c r="V393" i="3"/>
  <c r="U393" i="3"/>
  <c r="X391" i="3"/>
  <c r="W391" i="3"/>
  <c r="V391" i="3"/>
  <c r="U391" i="3"/>
  <c r="X389" i="3"/>
  <c r="W389" i="3"/>
  <c r="V389" i="3"/>
  <c r="U389" i="3"/>
  <c r="X388" i="3"/>
  <c r="W388" i="3"/>
  <c r="V388" i="3"/>
  <c r="U388" i="3"/>
  <c r="X385" i="3"/>
  <c r="W385" i="3"/>
  <c r="V385" i="3"/>
  <c r="U385" i="3"/>
  <c r="X384" i="3"/>
  <c r="W384" i="3"/>
  <c r="V384" i="3"/>
  <c r="U384" i="3"/>
  <c r="X381" i="3"/>
  <c r="W381" i="3"/>
  <c r="V381" i="3"/>
  <c r="U381" i="3"/>
  <c r="X380" i="3"/>
  <c r="W380" i="3"/>
  <c r="V380" i="3"/>
  <c r="U380" i="3"/>
  <c r="X377" i="3"/>
  <c r="W377" i="3"/>
  <c r="V377" i="3"/>
  <c r="U377" i="3"/>
  <c r="X376" i="3"/>
  <c r="W376" i="3"/>
  <c r="V376" i="3"/>
  <c r="U376" i="3"/>
  <c r="X373" i="3"/>
  <c r="W373" i="3"/>
  <c r="V373" i="3"/>
  <c r="U373" i="3"/>
  <c r="X372" i="3"/>
  <c r="W372" i="3"/>
  <c r="V372" i="3"/>
  <c r="U372" i="3"/>
  <c r="X357" i="3"/>
  <c r="W357" i="3"/>
  <c r="V357" i="3"/>
  <c r="U357" i="3"/>
  <c r="X348" i="3"/>
  <c r="W348" i="3"/>
  <c r="V348" i="3"/>
  <c r="U348" i="3"/>
  <c r="X347" i="3"/>
  <c r="W347" i="3"/>
  <c r="V347" i="3"/>
  <c r="U347" i="3"/>
  <c r="X346" i="3"/>
  <c r="W346" i="3"/>
  <c r="V346" i="3"/>
  <c r="U346" i="3"/>
  <c r="X345" i="3"/>
  <c r="W345" i="3"/>
  <c r="V345" i="3"/>
  <c r="U345" i="3"/>
  <c r="X341" i="3"/>
  <c r="W341" i="3"/>
  <c r="V341" i="3"/>
  <c r="U341" i="3"/>
  <c r="X339" i="3"/>
  <c r="W339" i="3"/>
  <c r="V339" i="3"/>
  <c r="U339" i="3"/>
  <c r="X336" i="3"/>
  <c r="W336" i="3"/>
  <c r="W331" i="3" s="1"/>
  <c r="V336" i="3"/>
  <c r="V331" i="3" s="1"/>
  <c r="U336" i="3"/>
  <c r="X332" i="3"/>
  <c r="W332" i="3"/>
  <c r="V332" i="3"/>
  <c r="U332" i="3"/>
  <c r="X331" i="3"/>
  <c r="U331" i="3"/>
  <c r="X330" i="3"/>
  <c r="W330" i="3"/>
  <c r="V330" i="3"/>
  <c r="U330" i="3"/>
  <c r="X329" i="3"/>
  <c r="W329" i="3"/>
  <c r="V329" i="3"/>
  <c r="U329" i="3"/>
  <c r="X328" i="3"/>
  <c r="W328" i="3"/>
  <c r="V328" i="3"/>
  <c r="U328" i="3"/>
  <c r="X324" i="3"/>
  <c r="W324" i="3"/>
  <c r="V324" i="3"/>
  <c r="U324" i="3"/>
  <c r="X322" i="3"/>
  <c r="W322" i="3"/>
  <c r="V322" i="3"/>
  <c r="U322" i="3"/>
  <c r="X319" i="3"/>
  <c r="W319" i="3"/>
  <c r="V319" i="3"/>
  <c r="U319" i="3"/>
  <c r="X316" i="3"/>
  <c r="W316" i="3"/>
  <c r="V316" i="3"/>
  <c r="U316" i="3"/>
  <c r="X315" i="3"/>
  <c r="W315" i="3"/>
  <c r="V315" i="3"/>
  <c r="U315" i="3"/>
  <c r="X314" i="3"/>
  <c r="W314" i="3"/>
  <c r="V314" i="3"/>
  <c r="U314" i="3"/>
  <c r="X313" i="3"/>
  <c r="W313" i="3"/>
  <c r="W309" i="3" s="1"/>
  <c r="V313" i="3"/>
  <c r="U313" i="3"/>
  <c r="X312" i="3"/>
  <c r="W312" i="3"/>
  <c r="V312" i="3"/>
  <c r="U312" i="3"/>
  <c r="X300" i="3"/>
  <c r="W300" i="3"/>
  <c r="V300" i="3"/>
  <c r="U300" i="3"/>
  <c r="X299" i="3"/>
  <c r="W299" i="3"/>
  <c r="V299" i="3"/>
  <c r="U299" i="3"/>
  <c r="X292" i="3"/>
  <c r="W292" i="3"/>
  <c r="V292" i="3"/>
  <c r="U292" i="3"/>
  <c r="X288" i="3"/>
  <c r="W288" i="3"/>
  <c r="V288" i="3"/>
  <c r="U288" i="3"/>
  <c r="X284" i="3"/>
  <c r="W284" i="3"/>
  <c r="W282" i="3" s="1"/>
  <c r="V284" i="3"/>
  <c r="U284" i="3"/>
  <c r="X282" i="3"/>
  <c r="X281" i="3"/>
  <c r="W281" i="3"/>
  <c r="V281" i="3"/>
  <c r="U281" i="3"/>
  <c r="X280" i="3"/>
  <c r="W280" i="3"/>
  <c r="V280" i="3"/>
  <c r="U280" i="3"/>
  <c r="X278" i="3"/>
  <c r="W278" i="3"/>
  <c r="V278" i="3"/>
  <c r="U278" i="3"/>
  <c r="X276" i="3"/>
  <c r="W276" i="3"/>
  <c r="V276" i="3"/>
  <c r="U276" i="3"/>
  <c r="X274" i="3"/>
  <c r="W274" i="3"/>
  <c r="V274" i="3"/>
  <c r="U274" i="3"/>
  <c r="X272" i="3"/>
  <c r="W272" i="3"/>
  <c r="V272" i="3"/>
  <c r="U272" i="3"/>
  <c r="X271" i="3"/>
  <c r="W271" i="3"/>
  <c r="V271" i="3"/>
  <c r="U271" i="3"/>
  <c r="X268" i="3"/>
  <c r="W268" i="3"/>
  <c r="V268" i="3"/>
  <c r="U268" i="3"/>
  <c r="X267" i="3"/>
  <c r="W267" i="3"/>
  <c r="V267" i="3"/>
  <c r="U267" i="3"/>
  <c r="X264" i="3"/>
  <c r="W264" i="3"/>
  <c r="V264" i="3"/>
  <c r="U264" i="3"/>
  <c r="X263" i="3"/>
  <c r="W263" i="3"/>
  <c r="V263" i="3"/>
  <c r="U263" i="3"/>
  <c r="X260" i="3"/>
  <c r="W260" i="3"/>
  <c r="V260" i="3"/>
  <c r="U260" i="3"/>
  <c r="X259" i="3"/>
  <c r="W259" i="3"/>
  <c r="V259" i="3"/>
  <c r="U259" i="3"/>
  <c r="X256" i="3"/>
  <c r="W256" i="3"/>
  <c r="V256" i="3"/>
  <c r="U256" i="3"/>
  <c r="X255" i="3"/>
  <c r="W255" i="3"/>
  <c r="V255" i="3"/>
  <c r="U255" i="3"/>
  <c r="X240" i="3"/>
  <c r="W240" i="3"/>
  <c r="V240" i="3"/>
  <c r="U240" i="3"/>
  <c r="X231" i="3"/>
  <c r="W231" i="3"/>
  <c r="V231" i="3"/>
  <c r="U231" i="3"/>
  <c r="X230" i="3"/>
  <c r="W230" i="3"/>
  <c r="V230" i="3"/>
  <c r="U230" i="3"/>
  <c r="X229" i="3"/>
  <c r="W229" i="3"/>
  <c r="V229" i="3"/>
  <c r="U229" i="3"/>
  <c r="X228" i="3"/>
  <c r="W228" i="3"/>
  <c r="V228" i="3"/>
  <c r="U228" i="3"/>
  <c r="X224" i="3"/>
  <c r="W224" i="3"/>
  <c r="V224" i="3"/>
  <c r="U224" i="3"/>
  <c r="X222" i="3"/>
  <c r="W222" i="3"/>
  <c r="V222" i="3"/>
  <c r="U222" i="3"/>
  <c r="X219" i="3"/>
  <c r="W219" i="3"/>
  <c r="V219" i="3"/>
  <c r="U219" i="3"/>
  <c r="X215" i="3"/>
  <c r="W215" i="3"/>
  <c r="V215" i="3"/>
  <c r="X213" i="3"/>
  <c r="W213" i="3"/>
  <c r="V213" i="3"/>
  <c r="U213" i="3"/>
  <c r="X212" i="3"/>
  <c r="W212" i="3"/>
  <c r="V212" i="3"/>
  <c r="U212" i="3"/>
  <c r="X211" i="3"/>
  <c r="W211" i="3"/>
  <c r="V211" i="3"/>
  <c r="U211" i="3"/>
  <c r="X207" i="3"/>
  <c r="W207" i="3"/>
  <c r="V207" i="3"/>
  <c r="U207" i="3"/>
  <c r="X205" i="3"/>
  <c r="W205" i="3"/>
  <c r="V205" i="3"/>
  <c r="U205" i="3"/>
  <c r="X202" i="3"/>
  <c r="W202" i="3"/>
  <c r="V202" i="3"/>
  <c r="U202" i="3"/>
  <c r="X199" i="3"/>
  <c r="W199" i="3"/>
  <c r="V199" i="3"/>
  <c r="U199" i="3"/>
  <c r="X198" i="3"/>
  <c r="W198" i="3"/>
  <c r="V198" i="3"/>
  <c r="U198" i="3"/>
  <c r="X197" i="3"/>
  <c r="W197" i="3"/>
  <c r="V197" i="3"/>
  <c r="X196" i="3"/>
  <c r="W196" i="3"/>
  <c r="V196" i="3"/>
  <c r="U196" i="3"/>
  <c r="X183" i="3"/>
  <c r="W183" i="3"/>
  <c r="V183" i="3"/>
  <c r="U183" i="3"/>
  <c r="X182" i="3"/>
  <c r="W182" i="3"/>
  <c r="V182" i="3"/>
  <c r="U182" i="3"/>
  <c r="X175" i="3"/>
  <c r="W175" i="3"/>
  <c r="V175" i="3"/>
  <c r="U175" i="3"/>
  <c r="X171" i="3"/>
  <c r="W171" i="3"/>
  <c r="V171" i="3"/>
  <c r="U171" i="3"/>
  <c r="X167" i="3"/>
  <c r="W167" i="3"/>
  <c r="V167" i="3"/>
  <c r="U167" i="3"/>
  <c r="X164" i="3"/>
  <c r="W164" i="3"/>
  <c r="V164" i="3"/>
  <c r="U164" i="3"/>
  <c r="X163" i="3"/>
  <c r="W163" i="3"/>
  <c r="V163" i="3"/>
  <c r="U163" i="3"/>
  <c r="X161" i="3"/>
  <c r="W161" i="3"/>
  <c r="V161" i="3"/>
  <c r="U161" i="3"/>
  <c r="X159" i="3"/>
  <c r="W159" i="3"/>
  <c r="V159" i="3"/>
  <c r="U159" i="3"/>
  <c r="X157" i="3"/>
  <c r="W157" i="3"/>
  <c r="V157" i="3"/>
  <c r="U157" i="3"/>
  <c r="X155" i="3"/>
  <c r="W155" i="3"/>
  <c r="V155" i="3"/>
  <c r="U155" i="3"/>
  <c r="X154" i="3"/>
  <c r="W154" i="3"/>
  <c r="V154" i="3"/>
  <c r="U154" i="3"/>
  <c r="X151" i="3"/>
  <c r="W151" i="3"/>
  <c r="V151" i="3"/>
  <c r="U151" i="3"/>
  <c r="X150" i="3"/>
  <c r="W150" i="3"/>
  <c r="V150" i="3"/>
  <c r="U150" i="3"/>
  <c r="X147" i="3"/>
  <c r="W147" i="3"/>
  <c r="V147" i="3"/>
  <c r="U147" i="3"/>
  <c r="X146" i="3"/>
  <c r="W146" i="3"/>
  <c r="V146" i="3"/>
  <c r="U146" i="3"/>
  <c r="X143" i="3"/>
  <c r="W143" i="3"/>
  <c r="V143" i="3"/>
  <c r="U143" i="3"/>
  <c r="X142" i="3"/>
  <c r="W142" i="3"/>
  <c r="V142" i="3"/>
  <c r="U142" i="3"/>
  <c r="X139" i="3"/>
  <c r="W139" i="3"/>
  <c r="V139" i="3"/>
  <c r="U139" i="3"/>
  <c r="X138" i="3"/>
  <c r="W138" i="3"/>
  <c r="U138" i="3"/>
  <c r="X122" i="3"/>
  <c r="W122" i="3"/>
  <c r="V122" i="3"/>
  <c r="U122" i="3"/>
  <c r="X121" i="3"/>
  <c r="W121" i="3"/>
  <c r="V121" i="3"/>
  <c r="U121" i="3"/>
  <c r="X120" i="3"/>
  <c r="W120" i="3"/>
  <c r="V120" i="3"/>
  <c r="U120" i="3"/>
  <c r="X119" i="3"/>
  <c r="W119" i="3"/>
  <c r="V119" i="3"/>
  <c r="U119" i="3"/>
  <c r="X118" i="3"/>
  <c r="W118" i="3"/>
  <c r="V118" i="3"/>
  <c r="U118" i="3"/>
  <c r="X117" i="3"/>
  <c r="W117" i="3"/>
  <c r="V117" i="3"/>
  <c r="U117" i="3"/>
  <c r="X116" i="3"/>
  <c r="W116" i="3"/>
  <c r="V116" i="3"/>
  <c r="U116" i="3"/>
  <c r="X115" i="3"/>
  <c r="W115" i="3"/>
  <c r="V115" i="3"/>
  <c r="U115" i="3"/>
  <c r="X110" i="3"/>
  <c r="W110" i="3"/>
  <c r="V110" i="3"/>
  <c r="U110" i="3"/>
  <c r="X109" i="3"/>
  <c r="W109" i="3"/>
  <c r="V109" i="3"/>
  <c r="U109" i="3"/>
  <c r="X108" i="3"/>
  <c r="W108" i="3"/>
  <c r="V108" i="3"/>
  <c r="U108" i="3"/>
  <c r="X106" i="3"/>
  <c r="W106" i="3"/>
  <c r="V106" i="3"/>
  <c r="U106" i="3"/>
  <c r="X104" i="3"/>
  <c r="W104" i="3"/>
  <c r="V104" i="3"/>
  <c r="U104" i="3"/>
  <c r="X103" i="3"/>
  <c r="W103" i="3"/>
  <c r="V103" i="3"/>
  <c r="U103" i="3"/>
  <c r="X101" i="3"/>
  <c r="W101" i="3"/>
  <c r="V101" i="3"/>
  <c r="U101" i="3"/>
  <c r="X99" i="3"/>
  <c r="W99" i="3"/>
  <c r="V99" i="3"/>
  <c r="U99" i="3"/>
  <c r="X98" i="3"/>
  <c r="W98" i="3"/>
  <c r="X93" i="3"/>
  <c r="W93" i="3"/>
  <c r="V93" i="3"/>
  <c r="U93" i="3"/>
  <c r="X92" i="3"/>
  <c r="W92" i="3"/>
  <c r="V92" i="3"/>
  <c r="U92" i="3"/>
  <c r="X91" i="3"/>
  <c r="W91" i="3"/>
  <c r="V91" i="3"/>
  <c r="U91" i="3"/>
  <c r="X89" i="3"/>
  <c r="W89" i="3"/>
  <c r="V89" i="3"/>
  <c r="U89" i="3"/>
  <c r="X87" i="3"/>
  <c r="W87" i="3"/>
  <c r="V87" i="3"/>
  <c r="U87" i="3"/>
  <c r="X86" i="3"/>
  <c r="W86" i="3"/>
  <c r="V86" i="3"/>
  <c r="U86" i="3"/>
  <c r="X84" i="3"/>
  <c r="W84" i="3"/>
  <c r="V84" i="3"/>
  <c r="U84" i="3"/>
  <c r="X74" i="3"/>
  <c r="W74" i="3"/>
  <c r="V74" i="3"/>
  <c r="U74" i="3"/>
  <c r="X73" i="3"/>
  <c r="W73" i="3"/>
  <c r="V73" i="3"/>
  <c r="U73" i="3"/>
  <c r="X72" i="3"/>
  <c r="W72" i="3"/>
  <c r="V72" i="3"/>
  <c r="U72" i="3"/>
  <c r="X71" i="3"/>
  <c r="W71" i="3"/>
  <c r="V71" i="3"/>
  <c r="U71" i="3"/>
  <c r="X70" i="3"/>
  <c r="W70" i="3"/>
  <c r="V70" i="3"/>
  <c r="U70" i="3"/>
  <c r="X69" i="3"/>
  <c r="W69" i="3"/>
  <c r="V69" i="3"/>
  <c r="U69" i="3"/>
  <c r="X68" i="3"/>
  <c r="W68" i="3"/>
  <c r="V68" i="3"/>
  <c r="U68" i="3"/>
  <c r="X67" i="3"/>
  <c r="W67" i="3"/>
  <c r="V67" i="3"/>
  <c r="U67" i="3"/>
  <c r="X64" i="3"/>
  <c r="W64" i="3"/>
  <c r="V64" i="3"/>
  <c r="U64" i="3"/>
  <c r="X63" i="3"/>
  <c r="W63" i="3"/>
  <c r="V63" i="3"/>
  <c r="U63" i="3"/>
  <c r="X62" i="3"/>
  <c r="W62" i="3"/>
  <c r="V62" i="3"/>
  <c r="U62" i="3"/>
  <c r="X61" i="3"/>
  <c r="W61" i="3"/>
  <c r="V61" i="3"/>
  <c r="U61" i="3"/>
  <c r="X60" i="3"/>
  <c r="W60" i="3"/>
  <c r="V60" i="3"/>
  <c r="U60" i="3"/>
  <c r="X59" i="3"/>
  <c r="W59" i="3"/>
  <c r="V59" i="3"/>
  <c r="U59" i="3"/>
  <c r="X57" i="3"/>
  <c r="W57" i="3"/>
  <c r="V57" i="3"/>
  <c r="U57" i="3"/>
  <c r="X55" i="3"/>
  <c r="W55" i="3"/>
  <c r="V55" i="3"/>
  <c r="U55" i="3"/>
  <c r="X53" i="3"/>
  <c r="W53" i="3"/>
  <c r="V53" i="3"/>
  <c r="U53" i="3"/>
  <c r="X51" i="3"/>
  <c r="W51" i="3"/>
  <c r="V51" i="3"/>
  <c r="U51" i="3"/>
  <c r="X49" i="3"/>
  <c r="W49" i="3"/>
  <c r="V49" i="3"/>
  <c r="U49" i="3"/>
  <c r="X45" i="3"/>
  <c r="W45" i="3"/>
  <c r="V45" i="3"/>
  <c r="U45" i="3"/>
  <c r="X43" i="3"/>
  <c r="W43" i="3"/>
  <c r="V43" i="3"/>
  <c r="U43" i="3"/>
  <c r="X41" i="3"/>
  <c r="W41" i="3"/>
  <c r="V41" i="3"/>
  <c r="U41" i="3"/>
  <c r="X39" i="3"/>
  <c r="W39" i="3"/>
  <c r="V39" i="3"/>
  <c r="U39" i="3"/>
  <c r="X36" i="3"/>
  <c r="W36" i="3"/>
  <c r="V36" i="3"/>
  <c r="U36" i="3"/>
  <c r="X35" i="3"/>
  <c r="W35" i="3"/>
  <c r="V35" i="3"/>
  <c r="U35" i="3"/>
  <c r="X32" i="3"/>
  <c r="W32" i="3"/>
  <c r="V32" i="3"/>
  <c r="U32" i="3"/>
  <c r="X31" i="3"/>
  <c r="W31" i="3"/>
  <c r="V31" i="3"/>
  <c r="U31" i="3"/>
  <c r="X28" i="3"/>
  <c r="W28" i="3"/>
  <c r="V28" i="3"/>
  <c r="U28" i="3"/>
  <c r="X27" i="3"/>
  <c r="W27" i="3"/>
  <c r="V27" i="3"/>
  <c r="U27" i="3"/>
  <c r="X24" i="3"/>
  <c r="W24" i="3"/>
  <c r="V24" i="3"/>
  <c r="U24" i="3"/>
  <c r="X23" i="3"/>
  <c r="W23" i="3"/>
  <c r="V23" i="3"/>
  <c r="U23" i="3"/>
  <c r="X20" i="3"/>
  <c r="W20" i="3"/>
  <c r="V20" i="3"/>
  <c r="U20" i="3"/>
  <c r="X19" i="3"/>
  <c r="W19" i="3"/>
  <c r="V19" i="3"/>
  <c r="U19" i="3"/>
  <c r="X18" i="3"/>
  <c r="W18" i="3"/>
  <c r="V18" i="3"/>
  <c r="U18" i="3"/>
  <c r="X17" i="3"/>
  <c r="W17" i="3"/>
  <c r="V17" i="3"/>
  <c r="U17" i="3"/>
  <c r="X16" i="3"/>
  <c r="W16" i="3"/>
  <c r="V16" i="3"/>
  <c r="U16" i="3"/>
  <c r="X15" i="3"/>
  <c r="W15" i="3"/>
  <c r="V15" i="3"/>
  <c r="U15" i="3"/>
  <c r="X14" i="3"/>
  <c r="W14" i="3"/>
  <c r="V14" i="3"/>
  <c r="U14" i="3"/>
  <c r="X13" i="3"/>
  <c r="W13" i="3"/>
  <c r="V13" i="3"/>
  <c r="U13" i="3"/>
  <c r="X12" i="3"/>
  <c r="W12" i="3"/>
  <c r="V12" i="3"/>
  <c r="U12" i="3"/>
  <c r="X11" i="3"/>
  <c r="W11" i="3"/>
  <c r="V11" i="3"/>
  <c r="U11" i="3"/>
  <c r="X10" i="3"/>
  <c r="W10" i="3"/>
  <c r="V10" i="3"/>
  <c r="U10" i="3"/>
  <c r="X9" i="3"/>
  <c r="W9" i="3"/>
  <c r="V9" i="3"/>
  <c r="U9" i="3"/>
  <c r="X8" i="3"/>
  <c r="W8" i="3"/>
  <c r="V8" i="3"/>
  <c r="U8" i="3"/>
  <c r="R591" i="3"/>
  <c r="R582" i="3"/>
  <c r="R581" i="3"/>
  <c r="R580" i="3"/>
  <c r="R579" i="3"/>
  <c r="R575" i="3"/>
  <c r="R573" i="3"/>
  <c r="R570" i="3"/>
  <c r="R566" i="3"/>
  <c r="R564" i="3"/>
  <c r="R563" i="3"/>
  <c r="R562" i="3"/>
  <c r="R558" i="3"/>
  <c r="R556" i="3"/>
  <c r="R553" i="3"/>
  <c r="R550" i="3"/>
  <c r="R546" i="3" s="1"/>
  <c r="R549" i="3"/>
  <c r="R547" i="3"/>
  <c r="R534" i="3"/>
  <c r="R533" i="3"/>
  <c r="R518" i="3"/>
  <c r="R515" i="3"/>
  <c r="R514" i="3"/>
  <c r="R512" i="3"/>
  <c r="R510" i="3"/>
  <c r="R508" i="3"/>
  <c r="R506" i="3"/>
  <c r="R505" i="3"/>
  <c r="R502" i="3"/>
  <c r="R501" i="3"/>
  <c r="R498" i="3"/>
  <c r="R497" i="3"/>
  <c r="R494" i="3"/>
  <c r="R493" i="3"/>
  <c r="R490" i="3"/>
  <c r="R489" i="3"/>
  <c r="R474" i="3"/>
  <c r="R465" i="3"/>
  <c r="R464" i="3"/>
  <c r="R463" i="3"/>
  <c r="R462" i="3"/>
  <c r="R458" i="3"/>
  <c r="R456" i="3"/>
  <c r="R453" i="3"/>
  <c r="R449" i="3"/>
  <c r="R447" i="3"/>
  <c r="R446" i="3"/>
  <c r="R445" i="3"/>
  <c r="R441" i="3"/>
  <c r="R439" i="3"/>
  <c r="R436" i="3"/>
  <c r="R433" i="3"/>
  <c r="R432" i="3"/>
  <c r="R417" i="3"/>
  <c r="R416" i="3"/>
  <c r="R409" i="3"/>
  <c r="R405" i="3"/>
  <c r="R401" i="3"/>
  <c r="R398" i="3"/>
  <c r="R397" i="3"/>
  <c r="R395" i="3"/>
  <c r="R393" i="3"/>
  <c r="R391" i="3"/>
  <c r="R389" i="3"/>
  <c r="R388" i="3"/>
  <c r="R385" i="3"/>
  <c r="R384" i="3"/>
  <c r="R381" i="3"/>
  <c r="R380" i="3"/>
  <c r="R377" i="3"/>
  <c r="R376" i="3"/>
  <c r="R373" i="3"/>
  <c r="R372" i="3"/>
  <c r="R357" i="3"/>
  <c r="R348" i="3"/>
  <c r="R347" i="3"/>
  <c r="R346" i="3"/>
  <c r="R345" i="3"/>
  <c r="R341" i="3"/>
  <c r="R339" i="3"/>
  <c r="R336" i="3"/>
  <c r="R332" i="3"/>
  <c r="R330" i="3"/>
  <c r="R329" i="3"/>
  <c r="R328" i="3"/>
  <c r="R324" i="3"/>
  <c r="R322" i="3"/>
  <c r="R319" i="3"/>
  <c r="R316" i="3"/>
  <c r="R312" i="3" s="1"/>
  <c r="R315" i="3"/>
  <c r="R313" i="3"/>
  <c r="R300" i="3"/>
  <c r="R299" i="3"/>
  <c r="R292" i="3"/>
  <c r="R288" i="3"/>
  <c r="R284" i="3"/>
  <c r="R281" i="3"/>
  <c r="R278" i="3"/>
  <c r="R276" i="3"/>
  <c r="R274" i="3"/>
  <c r="R272" i="3"/>
  <c r="R271" i="3"/>
  <c r="R268" i="3"/>
  <c r="R267" i="3"/>
  <c r="R264" i="3"/>
  <c r="R263" i="3"/>
  <c r="R260" i="3"/>
  <c r="R259" i="3"/>
  <c r="R240" i="3"/>
  <c r="R231" i="3"/>
  <c r="R230" i="3"/>
  <c r="R229" i="3"/>
  <c r="R228" i="3"/>
  <c r="R224" i="3"/>
  <c r="R222" i="3"/>
  <c r="R219" i="3"/>
  <c r="R215" i="3"/>
  <c r="R213" i="3"/>
  <c r="R212" i="3"/>
  <c r="R211" i="3"/>
  <c r="R207" i="3"/>
  <c r="R205" i="3"/>
  <c r="R202" i="3"/>
  <c r="R199" i="3"/>
  <c r="R195" i="3" s="1"/>
  <c r="R198" i="3"/>
  <c r="R196" i="3"/>
  <c r="R192" i="3" s="1"/>
  <c r="R183" i="3"/>
  <c r="R182" i="3"/>
  <c r="R175" i="3"/>
  <c r="R171" i="3"/>
  <c r="R167" i="3"/>
  <c r="R164" i="3"/>
  <c r="R163" i="3"/>
  <c r="R161" i="3"/>
  <c r="R159" i="3"/>
  <c r="R157" i="3"/>
  <c r="R155" i="3"/>
  <c r="R154" i="3"/>
  <c r="R151" i="3"/>
  <c r="R150" i="3"/>
  <c r="R147" i="3"/>
  <c r="R146" i="3"/>
  <c r="R143" i="3"/>
  <c r="R142" i="3"/>
  <c r="R122" i="3"/>
  <c r="I73" i="22" s="1"/>
  <c r="R120" i="3"/>
  <c r="R119" i="3"/>
  <c r="R118" i="3"/>
  <c r="R117" i="3"/>
  <c r="R116" i="3"/>
  <c r="R115" i="3"/>
  <c r="R110" i="3"/>
  <c r="R109" i="3"/>
  <c r="R108" i="3"/>
  <c r="R106" i="3"/>
  <c r="R104" i="3"/>
  <c r="R103" i="3"/>
  <c r="R101" i="3"/>
  <c r="R99" i="3"/>
  <c r="I65" i="22" s="1"/>
  <c r="R93" i="3"/>
  <c r="R92" i="3"/>
  <c r="R91" i="3"/>
  <c r="R89" i="3"/>
  <c r="R87" i="3"/>
  <c r="R82" i="3" s="1"/>
  <c r="I63" i="22" s="1"/>
  <c r="R86" i="3"/>
  <c r="R84" i="3"/>
  <c r="R74" i="3"/>
  <c r="R73" i="3"/>
  <c r="R72" i="3"/>
  <c r="R71" i="3"/>
  <c r="R70" i="3"/>
  <c r="I47" i="22" s="1"/>
  <c r="R68" i="3"/>
  <c r="I45" i="22" s="1"/>
  <c r="R67" i="3"/>
  <c r="I44" i="22" s="1"/>
  <c r="R64" i="3"/>
  <c r="R63" i="3"/>
  <c r="R62" i="3"/>
  <c r="R61" i="3"/>
  <c r="R60" i="3"/>
  <c r="R59" i="3"/>
  <c r="I41" i="22" s="1"/>
  <c r="R55" i="3"/>
  <c r="I39" i="22" s="1"/>
  <c r="R51" i="3"/>
  <c r="I37" i="22" s="1"/>
  <c r="R49" i="3"/>
  <c r="I36" i="22" s="1"/>
  <c r="R45" i="3"/>
  <c r="R43" i="3"/>
  <c r="R41" i="3"/>
  <c r="R39" i="3"/>
  <c r="I22" i="22" s="1"/>
  <c r="R36" i="3"/>
  <c r="R35" i="3"/>
  <c r="R32" i="3"/>
  <c r="R31" i="3"/>
  <c r="R28" i="3"/>
  <c r="R27" i="3"/>
  <c r="R24" i="3"/>
  <c r="R23" i="3"/>
  <c r="R20" i="3"/>
  <c r="K31" i="1" s="1"/>
  <c r="R19" i="3"/>
  <c r="R18" i="3"/>
  <c r="R17" i="3"/>
  <c r="R34" i="3" s="1"/>
  <c r="R16" i="3"/>
  <c r="R15" i="3"/>
  <c r="R14" i="3"/>
  <c r="R13" i="3"/>
  <c r="R12" i="3"/>
  <c r="R11" i="3"/>
  <c r="R10" i="3"/>
  <c r="R9" i="3"/>
  <c r="R25" i="3" s="1"/>
  <c r="V54" i="7"/>
  <c r="V50" i="7"/>
  <c r="V46" i="7"/>
  <c r="V42" i="7"/>
  <c r="V38" i="7"/>
  <c r="V16" i="7"/>
  <c r="V15" i="7"/>
  <c r="V14" i="7"/>
  <c r="V13" i="7"/>
  <c r="V12" i="7"/>
  <c r="I460" i="2"/>
  <c r="I459" i="2"/>
  <c r="J459" i="2" s="1"/>
  <c r="K459" i="2" s="1"/>
  <c r="L459" i="2" s="1"/>
  <c r="M459" i="2" s="1"/>
  <c r="N459" i="2" s="1"/>
  <c r="I458" i="2"/>
  <c r="I457" i="2"/>
  <c r="J457" i="2" s="1"/>
  <c r="K457" i="2" s="1"/>
  <c r="L457" i="2" s="1"/>
  <c r="M457" i="2" s="1"/>
  <c r="N457" i="2" s="1"/>
  <c r="J286" i="3"/>
  <c r="J520" i="3" l="1"/>
  <c r="J458" i="2"/>
  <c r="K458" i="2" s="1"/>
  <c r="L458" i="2" s="1"/>
  <c r="M458" i="2" s="1"/>
  <c r="N458" i="2" s="1"/>
  <c r="J524" i="3"/>
  <c r="J460" i="2"/>
  <c r="K460" i="2" s="1"/>
  <c r="L460" i="2" s="1"/>
  <c r="M460" i="2" s="1"/>
  <c r="N460" i="2" s="1"/>
  <c r="J290" i="3"/>
  <c r="BU62" i="21"/>
  <c r="CA62" i="21"/>
  <c r="BV17" i="21"/>
  <c r="BU329" i="21"/>
  <c r="I31" i="1"/>
  <c r="I20" i="22"/>
  <c r="AO282" i="3"/>
  <c r="AF282" i="3"/>
  <c r="AP8" i="3"/>
  <c r="AG8" i="3"/>
  <c r="AP11" i="3"/>
  <c r="AG11" i="3"/>
  <c r="AP14" i="3"/>
  <c r="AG14" i="3"/>
  <c r="AP17" i="3"/>
  <c r="AG17" i="3"/>
  <c r="AP18" i="3"/>
  <c r="AG18" i="3"/>
  <c r="AP23" i="3"/>
  <c r="AG23" i="3"/>
  <c r="AP28" i="3"/>
  <c r="AG28" i="3"/>
  <c r="AP32" i="3"/>
  <c r="AG32" i="3"/>
  <c r="AP39" i="3"/>
  <c r="AG39" i="3"/>
  <c r="AP45" i="3"/>
  <c r="AG45" i="3"/>
  <c r="AP51" i="3"/>
  <c r="AG51" i="3"/>
  <c r="AP59" i="3"/>
  <c r="AG59" i="3"/>
  <c r="AP62" i="3"/>
  <c r="AG62" i="3"/>
  <c r="AP63" i="3"/>
  <c r="AG63" i="3"/>
  <c r="X65" i="3"/>
  <c r="AP68" i="3"/>
  <c r="AG68" i="3"/>
  <c r="AP71" i="3"/>
  <c r="AG71" i="3"/>
  <c r="AP73" i="3"/>
  <c r="AG73" i="3"/>
  <c r="X81" i="3"/>
  <c r="X77" i="3" s="1"/>
  <c r="AP86" i="3"/>
  <c r="AG86" i="3"/>
  <c r="AP91" i="3"/>
  <c r="AG91" i="3"/>
  <c r="AN99" i="3"/>
  <c r="AE99" i="3"/>
  <c r="AN103" i="3"/>
  <c r="AE103" i="3"/>
  <c r="AN108" i="3"/>
  <c r="AE108" i="3"/>
  <c r="AN116" i="3"/>
  <c r="AE116" i="3"/>
  <c r="AN118" i="3"/>
  <c r="AE118" i="3"/>
  <c r="AN120" i="3"/>
  <c r="AE120" i="3"/>
  <c r="AO138" i="3"/>
  <c r="AF138" i="3"/>
  <c r="AO142" i="3"/>
  <c r="AF142" i="3"/>
  <c r="AO147" i="3"/>
  <c r="AF147" i="3"/>
  <c r="AO151" i="3"/>
  <c r="AF151" i="3"/>
  <c r="AO159" i="3"/>
  <c r="AF159" i="3"/>
  <c r="AO163" i="3"/>
  <c r="AF163" i="3"/>
  <c r="AO171" i="3"/>
  <c r="AF171" i="3"/>
  <c r="AO182" i="3"/>
  <c r="AF182" i="3"/>
  <c r="AO196" i="3"/>
  <c r="AF196" i="3"/>
  <c r="X195" i="3"/>
  <c r="AP199" i="3"/>
  <c r="AG199" i="3"/>
  <c r="AP205" i="3"/>
  <c r="AG205" i="3"/>
  <c r="AP213" i="3"/>
  <c r="AG213" i="3"/>
  <c r="AM222" i="3"/>
  <c r="AD222" i="3"/>
  <c r="AM229" i="3"/>
  <c r="AD229" i="3"/>
  <c r="AM231" i="3"/>
  <c r="AD231" i="3"/>
  <c r="AM256" i="3"/>
  <c r="AD256" i="3"/>
  <c r="AM259" i="3"/>
  <c r="AD259" i="3"/>
  <c r="AM264" i="3"/>
  <c r="AD264" i="3"/>
  <c r="AM268" i="3"/>
  <c r="AD268" i="3"/>
  <c r="AM274" i="3"/>
  <c r="AD274" i="3"/>
  <c r="AM278" i="3"/>
  <c r="AD278" i="3"/>
  <c r="AO292" i="3"/>
  <c r="AF292" i="3"/>
  <c r="AO300" i="3"/>
  <c r="AF300" i="3"/>
  <c r="AM313" i="3"/>
  <c r="AD313" i="3"/>
  <c r="AM315" i="3"/>
  <c r="AD315" i="3"/>
  <c r="AM322" i="3"/>
  <c r="AD322" i="3"/>
  <c r="AM328" i="3"/>
  <c r="AD328" i="3"/>
  <c r="AM331" i="3"/>
  <c r="AD331" i="3"/>
  <c r="AM339" i="3"/>
  <c r="AD339" i="3"/>
  <c r="AM346" i="3"/>
  <c r="AD346" i="3"/>
  <c r="AM373" i="3"/>
  <c r="AD373" i="3"/>
  <c r="AM8" i="3"/>
  <c r="AD8" i="3"/>
  <c r="AM9" i="3"/>
  <c r="AD9" i="3"/>
  <c r="AM10" i="3"/>
  <c r="AD10" i="3"/>
  <c r="AM11" i="3"/>
  <c r="AD11" i="3"/>
  <c r="AM12" i="3"/>
  <c r="AD12" i="3"/>
  <c r="AM13" i="3"/>
  <c r="AD13" i="3"/>
  <c r="AM14" i="3"/>
  <c r="AD14" i="3"/>
  <c r="AM15" i="3"/>
  <c r="AD15" i="3"/>
  <c r="AM16" i="3"/>
  <c r="AD16" i="3"/>
  <c r="AM17" i="3"/>
  <c r="AD17" i="3"/>
  <c r="AM18" i="3"/>
  <c r="AD18" i="3"/>
  <c r="AM19" i="3"/>
  <c r="AD19" i="3"/>
  <c r="AM20" i="3"/>
  <c r="AD20" i="3"/>
  <c r="AM23" i="3"/>
  <c r="AD23" i="3"/>
  <c r="AM24" i="3"/>
  <c r="AD24" i="3"/>
  <c r="AM27" i="3"/>
  <c r="AD27" i="3"/>
  <c r="AM28" i="3"/>
  <c r="AD28" i="3"/>
  <c r="AM31" i="3"/>
  <c r="AD31" i="3"/>
  <c r="AM32" i="3"/>
  <c r="AD32" i="3"/>
  <c r="AM35" i="3"/>
  <c r="AD35" i="3"/>
  <c r="AM36" i="3"/>
  <c r="AD36" i="3"/>
  <c r="AM39" i="3"/>
  <c r="AD39" i="3"/>
  <c r="AM41" i="3"/>
  <c r="AD41" i="3"/>
  <c r="AM43" i="3"/>
  <c r="AD43" i="3"/>
  <c r="AM45" i="3"/>
  <c r="AD45" i="3"/>
  <c r="AM49" i="3"/>
  <c r="AD49" i="3"/>
  <c r="U47" i="3"/>
  <c r="AM51" i="3"/>
  <c r="AD51" i="3"/>
  <c r="AM53" i="3"/>
  <c r="AD53" i="3"/>
  <c r="AM55" i="3"/>
  <c r="AD55" i="3"/>
  <c r="AM57" i="3"/>
  <c r="AD57" i="3"/>
  <c r="AM59" i="3"/>
  <c r="AD59" i="3"/>
  <c r="AM60" i="3"/>
  <c r="AD60" i="3"/>
  <c r="AM61" i="3"/>
  <c r="AD61" i="3"/>
  <c r="AM62" i="3"/>
  <c r="AD62" i="3"/>
  <c r="AM63" i="3"/>
  <c r="AD63" i="3"/>
  <c r="AM64" i="3"/>
  <c r="AD64" i="3"/>
  <c r="AM67" i="3"/>
  <c r="AD67" i="3"/>
  <c r="U65" i="3"/>
  <c r="AM68" i="3"/>
  <c r="AD68" i="3"/>
  <c r="AM69" i="3"/>
  <c r="AD69" i="3"/>
  <c r="AM70" i="3"/>
  <c r="AD70" i="3"/>
  <c r="AM71" i="3"/>
  <c r="AD71" i="3"/>
  <c r="AM72" i="3"/>
  <c r="AD72" i="3"/>
  <c r="AM73" i="3"/>
  <c r="AD73" i="3"/>
  <c r="AM74" i="3"/>
  <c r="AD74" i="3"/>
  <c r="AM84" i="3"/>
  <c r="AD84" i="3"/>
  <c r="U81" i="3"/>
  <c r="AM86" i="3"/>
  <c r="AD86" i="3"/>
  <c r="U82" i="3"/>
  <c r="U78" i="3" s="1"/>
  <c r="AM87" i="3"/>
  <c r="AD87" i="3"/>
  <c r="AM89" i="3"/>
  <c r="AD89" i="3"/>
  <c r="AM91" i="3"/>
  <c r="AD91" i="3"/>
  <c r="AM92" i="3"/>
  <c r="AD92" i="3"/>
  <c r="AM93" i="3"/>
  <c r="AD93" i="3"/>
  <c r="AO98" i="3"/>
  <c r="AF98" i="3"/>
  <c r="AO99" i="3"/>
  <c r="AF99" i="3"/>
  <c r="W96" i="3"/>
  <c r="W100" i="3" s="1"/>
  <c r="AO101" i="3"/>
  <c r="AF101" i="3"/>
  <c r="AO103" i="3"/>
  <c r="AF103" i="3"/>
  <c r="AO104" i="3"/>
  <c r="AF104" i="3"/>
  <c r="AO106" i="3"/>
  <c r="AF106" i="3"/>
  <c r="AO108" i="3"/>
  <c r="AF108" i="3"/>
  <c r="AO109" i="3"/>
  <c r="AF109" i="3"/>
  <c r="AO110" i="3"/>
  <c r="AF110" i="3"/>
  <c r="AO115" i="3"/>
  <c r="AF115" i="3"/>
  <c r="AO116" i="3"/>
  <c r="AF116" i="3"/>
  <c r="AO117" i="3"/>
  <c r="AF117" i="3"/>
  <c r="AO118" i="3"/>
  <c r="AF118" i="3"/>
  <c r="AO119" i="3"/>
  <c r="AF119" i="3"/>
  <c r="AO120" i="3"/>
  <c r="AF120" i="3"/>
  <c r="AO121" i="3"/>
  <c r="AF121" i="3"/>
  <c r="AO122" i="3"/>
  <c r="AF122" i="3"/>
  <c r="AP138" i="3"/>
  <c r="AG138" i="3"/>
  <c r="AP139" i="3"/>
  <c r="AG139" i="3"/>
  <c r="AP142" i="3"/>
  <c r="AG142" i="3"/>
  <c r="AP143" i="3"/>
  <c r="AG143" i="3"/>
  <c r="AP146" i="3"/>
  <c r="AG146" i="3"/>
  <c r="AP147" i="3"/>
  <c r="AG147" i="3"/>
  <c r="AP150" i="3"/>
  <c r="AG150" i="3"/>
  <c r="AP151" i="3"/>
  <c r="AG151" i="3"/>
  <c r="AP154" i="3"/>
  <c r="AG154" i="3"/>
  <c r="AP155" i="3"/>
  <c r="AG155" i="3"/>
  <c r="AP157" i="3"/>
  <c r="AG157" i="3"/>
  <c r="AP159" i="3"/>
  <c r="AG159" i="3"/>
  <c r="AP161" i="3"/>
  <c r="AG161" i="3"/>
  <c r="AP163" i="3"/>
  <c r="AG163" i="3"/>
  <c r="AP164" i="3"/>
  <c r="AG164" i="3"/>
  <c r="X165" i="3"/>
  <c r="AP167" i="3"/>
  <c r="AG167" i="3"/>
  <c r="AP171" i="3"/>
  <c r="AG171" i="3"/>
  <c r="AP175" i="3"/>
  <c r="AG175" i="3"/>
  <c r="AP182" i="3"/>
  <c r="AG182" i="3"/>
  <c r="AP183" i="3"/>
  <c r="AG183" i="3"/>
  <c r="AP196" i="3"/>
  <c r="AG196" i="3"/>
  <c r="U194" i="3"/>
  <c r="AM198" i="3"/>
  <c r="AD198" i="3"/>
  <c r="U195" i="3"/>
  <c r="AM199" i="3"/>
  <c r="AD199" i="3"/>
  <c r="U197" i="3"/>
  <c r="AM202" i="3"/>
  <c r="AD202" i="3"/>
  <c r="AM205" i="3"/>
  <c r="AD205" i="3"/>
  <c r="AM207" i="3"/>
  <c r="AD207" i="3"/>
  <c r="AM211" i="3"/>
  <c r="AD211" i="3"/>
  <c r="AM212" i="3"/>
  <c r="AD212" i="3"/>
  <c r="AM213" i="3"/>
  <c r="AD213" i="3"/>
  <c r="AN215" i="3"/>
  <c r="AE215" i="3"/>
  <c r="AN219" i="3"/>
  <c r="AE219" i="3"/>
  <c r="AN222" i="3"/>
  <c r="AE222" i="3"/>
  <c r="AN224" i="3"/>
  <c r="AE224" i="3"/>
  <c r="AN228" i="3"/>
  <c r="AE228" i="3"/>
  <c r="AN229" i="3"/>
  <c r="AE229" i="3"/>
  <c r="AN230" i="3"/>
  <c r="AE230" i="3"/>
  <c r="AN231" i="3"/>
  <c r="AE231" i="3"/>
  <c r="AN240" i="3"/>
  <c r="AE240" i="3"/>
  <c r="AN255" i="3"/>
  <c r="AE255" i="3"/>
  <c r="AN256" i="3"/>
  <c r="AE256" i="3"/>
  <c r="AN259" i="3"/>
  <c r="AE259" i="3"/>
  <c r="AN260" i="3"/>
  <c r="AE260" i="3"/>
  <c r="AN263" i="3"/>
  <c r="AE263" i="3"/>
  <c r="AN264" i="3"/>
  <c r="AE264" i="3"/>
  <c r="AN267" i="3"/>
  <c r="AE267" i="3"/>
  <c r="AN268" i="3"/>
  <c r="AE268" i="3"/>
  <c r="AN271" i="3"/>
  <c r="AE271" i="3"/>
  <c r="AN272" i="3"/>
  <c r="AE272" i="3"/>
  <c r="AN274" i="3"/>
  <c r="AE274" i="3"/>
  <c r="AN276" i="3"/>
  <c r="AE276" i="3"/>
  <c r="AN278" i="3"/>
  <c r="AE278" i="3"/>
  <c r="AN280" i="3"/>
  <c r="AE280" i="3"/>
  <c r="AN281" i="3"/>
  <c r="AE281" i="3"/>
  <c r="AP282" i="3"/>
  <c r="AG282" i="3"/>
  <c r="AP284" i="3"/>
  <c r="AG284" i="3"/>
  <c r="AP288" i="3"/>
  <c r="AG288" i="3"/>
  <c r="AP292" i="3"/>
  <c r="AG292" i="3"/>
  <c r="AP299" i="3"/>
  <c r="AG299" i="3"/>
  <c r="AP300" i="3"/>
  <c r="AG300" i="3"/>
  <c r="AN312" i="3"/>
  <c r="AE312" i="3"/>
  <c r="V309" i="3"/>
  <c r="AN313" i="3"/>
  <c r="AE313" i="3"/>
  <c r="AN314" i="3"/>
  <c r="AE314" i="3"/>
  <c r="V311" i="3"/>
  <c r="AN315" i="3"/>
  <c r="AE315" i="3"/>
  <c r="AN316" i="3"/>
  <c r="AE316" i="3"/>
  <c r="AN319" i="3"/>
  <c r="AE319" i="3"/>
  <c r="AN322" i="3"/>
  <c r="AE322" i="3"/>
  <c r="AN324" i="3"/>
  <c r="AE324" i="3"/>
  <c r="AN328" i="3"/>
  <c r="AE328" i="3"/>
  <c r="AN329" i="3"/>
  <c r="AE329" i="3"/>
  <c r="AN330" i="3"/>
  <c r="AE330" i="3"/>
  <c r="AN331" i="3"/>
  <c r="AE331" i="3"/>
  <c r="AN332" i="3"/>
  <c r="AE332" i="3"/>
  <c r="AN336" i="3"/>
  <c r="AE336" i="3"/>
  <c r="AN339" i="3"/>
  <c r="AE339" i="3"/>
  <c r="AN341" i="3"/>
  <c r="AE341" i="3"/>
  <c r="AN345" i="3"/>
  <c r="AE345" i="3"/>
  <c r="AN346" i="3"/>
  <c r="AE346" i="3"/>
  <c r="AN347" i="3"/>
  <c r="AE347" i="3"/>
  <c r="AN348" i="3"/>
  <c r="AE348" i="3"/>
  <c r="AN357" i="3"/>
  <c r="AE357" i="3"/>
  <c r="AN372" i="3"/>
  <c r="AE372" i="3"/>
  <c r="AN373" i="3"/>
  <c r="AE373" i="3"/>
  <c r="AN376" i="3"/>
  <c r="AE376" i="3"/>
  <c r="AN377" i="3"/>
  <c r="AE377" i="3"/>
  <c r="AN380" i="3"/>
  <c r="AE380" i="3"/>
  <c r="AN381" i="3"/>
  <c r="AE381" i="3"/>
  <c r="AN384" i="3"/>
  <c r="AE384" i="3"/>
  <c r="AN385" i="3"/>
  <c r="AE385" i="3"/>
  <c r="AN388" i="3"/>
  <c r="AE388" i="3"/>
  <c r="AN389" i="3"/>
  <c r="AE389" i="3"/>
  <c r="AN391" i="3"/>
  <c r="AE391" i="3"/>
  <c r="AN393" i="3"/>
  <c r="AE393" i="3"/>
  <c r="AN395" i="3"/>
  <c r="AE395" i="3"/>
  <c r="AN397" i="3"/>
  <c r="AE397" i="3"/>
  <c r="AN398" i="3"/>
  <c r="AE398" i="3"/>
  <c r="AN401" i="3"/>
  <c r="AE401" i="3"/>
  <c r="AN405" i="3"/>
  <c r="AE405" i="3"/>
  <c r="AN409" i="3"/>
  <c r="AE409" i="3"/>
  <c r="AN416" i="3"/>
  <c r="AE416" i="3"/>
  <c r="AN417" i="3"/>
  <c r="AE417" i="3"/>
  <c r="AN429" i="3"/>
  <c r="AE429" i="3"/>
  <c r="V426" i="3"/>
  <c r="AN430" i="3"/>
  <c r="AE430" i="3"/>
  <c r="AN431" i="3"/>
  <c r="AE431" i="3"/>
  <c r="V428" i="3"/>
  <c r="AN432" i="3"/>
  <c r="AE432" i="3"/>
  <c r="AN433" i="3"/>
  <c r="AE433" i="3"/>
  <c r="AN436" i="3"/>
  <c r="AE436" i="3"/>
  <c r="AN439" i="3"/>
  <c r="AE439" i="3"/>
  <c r="AN441" i="3"/>
  <c r="AE441" i="3"/>
  <c r="AN445" i="3"/>
  <c r="AE445" i="3"/>
  <c r="AN446" i="3"/>
  <c r="AE446" i="3"/>
  <c r="AN447" i="3"/>
  <c r="AE447" i="3"/>
  <c r="AN449" i="3"/>
  <c r="AE449" i="3"/>
  <c r="V448" i="3"/>
  <c r="AN453" i="3"/>
  <c r="AE453" i="3"/>
  <c r="AN456" i="3"/>
  <c r="AE456" i="3"/>
  <c r="AN458" i="3"/>
  <c r="AE458" i="3"/>
  <c r="AN462" i="3"/>
  <c r="AE462" i="3"/>
  <c r="AN463" i="3"/>
  <c r="AE463" i="3"/>
  <c r="AN464" i="3"/>
  <c r="AE464" i="3"/>
  <c r="AN465" i="3"/>
  <c r="AE465" i="3"/>
  <c r="AN474" i="3"/>
  <c r="AE474" i="3"/>
  <c r="AN489" i="3"/>
  <c r="AE489" i="3"/>
  <c r="AN490" i="3"/>
  <c r="AE490" i="3"/>
  <c r="AN493" i="3"/>
  <c r="AE493" i="3"/>
  <c r="AN494" i="3"/>
  <c r="AE494" i="3"/>
  <c r="AN497" i="3"/>
  <c r="AE497" i="3"/>
  <c r="AN498" i="3"/>
  <c r="AE498" i="3"/>
  <c r="AN501" i="3"/>
  <c r="AE501" i="3"/>
  <c r="AN502" i="3"/>
  <c r="AE502" i="3"/>
  <c r="AN505" i="3"/>
  <c r="AE505" i="3"/>
  <c r="AN506" i="3"/>
  <c r="AE506" i="3"/>
  <c r="AN508" i="3"/>
  <c r="AE508" i="3"/>
  <c r="AN510" i="3"/>
  <c r="AE510" i="3"/>
  <c r="AN512" i="3"/>
  <c r="AE512" i="3"/>
  <c r="AN514" i="3"/>
  <c r="AE514" i="3"/>
  <c r="AN515" i="3"/>
  <c r="AE515" i="3"/>
  <c r="U516" i="3"/>
  <c r="AM518" i="3"/>
  <c r="AD518" i="3"/>
  <c r="AM522" i="3"/>
  <c r="AD522" i="3"/>
  <c r="AM526" i="3"/>
  <c r="AD526" i="3"/>
  <c r="AM533" i="3"/>
  <c r="AD533" i="3"/>
  <c r="AM534" i="3"/>
  <c r="AD534" i="3"/>
  <c r="AM546" i="3"/>
  <c r="AD546" i="3"/>
  <c r="AM547" i="3"/>
  <c r="AD547" i="3"/>
  <c r="AM548" i="3"/>
  <c r="AD548" i="3"/>
  <c r="AM549" i="3"/>
  <c r="AD549" i="3"/>
  <c r="AM550" i="3"/>
  <c r="AD550" i="3"/>
  <c r="AM553" i="3"/>
  <c r="AD553" i="3"/>
  <c r="AM556" i="3"/>
  <c r="AD556" i="3"/>
  <c r="AM558" i="3"/>
  <c r="AD558" i="3"/>
  <c r="AM562" i="3"/>
  <c r="AD562" i="3"/>
  <c r="AO563" i="3"/>
  <c r="AF563" i="3"/>
  <c r="AO564" i="3"/>
  <c r="AF564" i="3"/>
  <c r="AO565" i="3"/>
  <c r="AF565" i="3"/>
  <c r="AO566" i="3"/>
  <c r="AF566" i="3"/>
  <c r="AO570" i="3"/>
  <c r="AF570" i="3"/>
  <c r="AO573" i="3"/>
  <c r="AF573" i="3"/>
  <c r="AO575" i="3"/>
  <c r="AF575" i="3"/>
  <c r="AO579" i="3"/>
  <c r="AF579" i="3"/>
  <c r="AO580" i="3"/>
  <c r="AF580" i="3"/>
  <c r="AO581" i="3"/>
  <c r="AF581" i="3"/>
  <c r="AO582" i="3"/>
  <c r="AF582" i="3"/>
  <c r="AO591" i="3"/>
  <c r="AF591" i="3"/>
  <c r="AT10" i="3"/>
  <c r="AK10" i="3"/>
  <c r="AT14" i="3"/>
  <c r="AK14" i="3"/>
  <c r="AT18" i="3"/>
  <c r="AK18" i="3"/>
  <c r="AT24" i="3"/>
  <c r="AK24" i="3"/>
  <c r="AT32" i="3"/>
  <c r="AK32" i="3"/>
  <c r="AT41" i="3"/>
  <c r="AK41" i="3"/>
  <c r="AT51" i="3"/>
  <c r="AK51" i="3"/>
  <c r="AT59" i="3"/>
  <c r="AK59" i="3"/>
  <c r="AT63" i="3"/>
  <c r="AK63" i="3"/>
  <c r="AT69" i="3"/>
  <c r="AK69" i="3"/>
  <c r="AT73" i="3"/>
  <c r="AK73" i="3"/>
  <c r="AT87" i="3"/>
  <c r="AK87" i="3"/>
  <c r="AT93" i="3"/>
  <c r="AK93" i="3"/>
  <c r="AT104" i="3"/>
  <c r="AK104" i="3"/>
  <c r="AT110" i="3"/>
  <c r="AK110" i="3"/>
  <c r="AT118" i="3"/>
  <c r="AK118" i="3"/>
  <c r="AT122" i="3"/>
  <c r="AK122" i="3"/>
  <c r="AT143" i="3"/>
  <c r="AK143" i="3"/>
  <c r="AT151" i="3"/>
  <c r="AK151" i="3"/>
  <c r="AT159" i="3"/>
  <c r="AK159" i="3"/>
  <c r="AT167" i="3"/>
  <c r="AK167" i="3"/>
  <c r="AT183" i="3"/>
  <c r="AK183" i="3"/>
  <c r="AT202" i="3"/>
  <c r="AK202" i="3"/>
  <c r="AT212" i="3"/>
  <c r="AK212" i="3"/>
  <c r="AT222" i="3"/>
  <c r="AK222" i="3"/>
  <c r="AT230" i="3"/>
  <c r="AK230" i="3"/>
  <c r="AT256" i="3"/>
  <c r="AK256" i="3"/>
  <c r="AT264" i="3"/>
  <c r="AK264" i="3"/>
  <c r="AT272" i="3"/>
  <c r="AK272" i="3"/>
  <c r="AT280" i="3"/>
  <c r="AK280" i="3"/>
  <c r="AT292" i="3"/>
  <c r="AK292" i="3"/>
  <c r="AT315" i="3"/>
  <c r="AK315" i="3"/>
  <c r="AT324" i="3"/>
  <c r="AK324" i="3"/>
  <c r="AT332" i="3"/>
  <c r="AK332" i="3"/>
  <c r="AT345" i="3"/>
  <c r="AK345" i="3"/>
  <c r="AT357" i="3"/>
  <c r="AK357" i="3"/>
  <c r="AT377" i="3"/>
  <c r="AK377" i="3"/>
  <c r="AT385" i="3"/>
  <c r="AK385" i="3"/>
  <c r="AT393" i="3"/>
  <c r="AK393" i="3"/>
  <c r="AT401" i="3"/>
  <c r="AK401" i="3"/>
  <c r="AT409" i="3"/>
  <c r="AK409" i="3"/>
  <c r="AT432" i="3"/>
  <c r="AK432" i="3"/>
  <c r="AT441" i="3"/>
  <c r="AK441" i="3"/>
  <c r="AT449" i="3"/>
  <c r="AK449" i="3"/>
  <c r="AT462" i="3"/>
  <c r="AK462" i="3"/>
  <c r="AT474" i="3"/>
  <c r="AK474" i="3"/>
  <c r="AT494" i="3"/>
  <c r="AK494" i="3"/>
  <c r="AT502" i="3"/>
  <c r="AK502" i="3"/>
  <c r="AT510" i="3"/>
  <c r="AK510" i="3"/>
  <c r="AT518" i="3"/>
  <c r="AK518" i="3"/>
  <c r="AT534" i="3"/>
  <c r="AK534" i="3"/>
  <c r="AT553" i="3"/>
  <c r="AK553" i="3"/>
  <c r="AT563" i="3"/>
  <c r="AK563" i="3"/>
  <c r="AT573" i="3"/>
  <c r="AK573" i="3"/>
  <c r="AT581" i="3"/>
  <c r="AK581" i="3"/>
  <c r="AL128" i="3"/>
  <c r="AC128" i="3"/>
  <c r="AL132" i="3"/>
  <c r="AC132" i="3"/>
  <c r="AL136" i="3"/>
  <c r="AC136" i="3"/>
  <c r="AL144" i="3"/>
  <c r="AC144" i="3"/>
  <c r="AL152" i="3"/>
  <c r="AC152" i="3"/>
  <c r="AL160" i="3"/>
  <c r="AC160" i="3"/>
  <c r="AL170" i="3"/>
  <c r="AC170" i="3"/>
  <c r="AL177" i="3"/>
  <c r="AC177" i="3"/>
  <c r="AL181" i="3"/>
  <c r="AC181" i="3"/>
  <c r="AL187" i="3"/>
  <c r="AC187" i="3"/>
  <c r="AL191" i="3"/>
  <c r="AC191" i="3"/>
  <c r="AL206" i="3"/>
  <c r="AC206" i="3"/>
  <c r="AL216" i="3"/>
  <c r="AC216" i="3"/>
  <c r="AL223" i="3"/>
  <c r="AC223" i="3"/>
  <c r="AL232" i="3"/>
  <c r="AC232" i="3"/>
  <c r="AL236" i="3"/>
  <c r="AC236" i="3"/>
  <c r="AL242" i="3"/>
  <c r="AC242" i="3"/>
  <c r="AL246" i="3"/>
  <c r="AC246" i="3"/>
  <c r="AL250" i="3"/>
  <c r="AC250" i="3"/>
  <c r="AL254" i="3"/>
  <c r="AC254" i="3"/>
  <c r="AL262" i="3"/>
  <c r="AC262" i="3"/>
  <c r="AL270" i="3"/>
  <c r="AC270" i="3"/>
  <c r="AL279" i="3"/>
  <c r="AC279" i="3"/>
  <c r="AL289" i="3"/>
  <c r="AC289" i="3"/>
  <c r="AL295" i="3"/>
  <c r="AC295" i="3"/>
  <c r="AL301" i="3"/>
  <c r="AC301" i="3"/>
  <c r="AL305" i="3"/>
  <c r="AC305" i="3"/>
  <c r="AL318" i="3"/>
  <c r="AC318" i="3"/>
  <c r="AL325" i="3"/>
  <c r="AC325" i="3"/>
  <c r="AL335" i="3"/>
  <c r="AC335" i="3"/>
  <c r="AL342" i="3"/>
  <c r="AC342" i="3"/>
  <c r="AL350" i="3"/>
  <c r="AC350" i="3"/>
  <c r="AL354" i="3"/>
  <c r="AC354" i="3"/>
  <c r="AL360" i="3"/>
  <c r="AC360" i="3"/>
  <c r="AL364" i="3"/>
  <c r="AC364" i="3"/>
  <c r="AL368" i="3"/>
  <c r="AC368" i="3"/>
  <c r="AL374" i="3"/>
  <c r="AC374" i="3"/>
  <c r="AL382" i="3"/>
  <c r="AC382" i="3"/>
  <c r="AL390" i="3"/>
  <c r="AC390" i="3"/>
  <c r="AL400" i="3"/>
  <c r="AC400" i="3"/>
  <c r="AL408" i="3"/>
  <c r="AC408" i="3"/>
  <c r="AL413" i="3"/>
  <c r="AC413" i="3"/>
  <c r="AL419" i="3"/>
  <c r="AC419" i="3"/>
  <c r="AL423" i="3"/>
  <c r="AC423" i="3"/>
  <c r="AL437" i="3"/>
  <c r="AC437" i="3"/>
  <c r="AL443" i="3"/>
  <c r="AC443" i="3"/>
  <c r="AL454" i="3"/>
  <c r="AC454" i="3"/>
  <c r="AL460" i="3"/>
  <c r="AC460" i="3"/>
  <c r="AL468" i="3"/>
  <c r="AC468" i="3"/>
  <c r="AL472" i="3"/>
  <c r="AC472" i="3"/>
  <c r="AL478" i="3"/>
  <c r="AC478" i="3"/>
  <c r="AL482" i="3"/>
  <c r="AC482" i="3"/>
  <c r="AL486" i="3"/>
  <c r="AC486" i="3"/>
  <c r="AL492" i="3"/>
  <c r="AC492" i="3"/>
  <c r="AL500" i="3"/>
  <c r="AC500" i="3"/>
  <c r="AL509" i="3"/>
  <c r="AC509" i="3"/>
  <c r="AL519" i="3"/>
  <c r="AC519" i="3"/>
  <c r="AL527" i="3"/>
  <c r="AC527" i="3"/>
  <c r="AL531" i="3"/>
  <c r="AC531" i="3"/>
  <c r="AL537" i="3"/>
  <c r="AC537" i="3"/>
  <c r="AL541" i="3"/>
  <c r="AC541" i="3"/>
  <c r="AL555" i="3"/>
  <c r="AC555" i="3"/>
  <c r="AL561" i="3"/>
  <c r="AC561" i="3"/>
  <c r="AL572" i="3"/>
  <c r="AC572" i="3"/>
  <c r="AL578" i="3"/>
  <c r="AC578" i="3"/>
  <c r="AL586" i="3"/>
  <c r="AC586" i="3"/>
  <c r="AL590" i="3"/>
  <c r="AC590" i="3"/>
  <c r="AP9" i="3"/>
  <c r="AG9" i="3"/>
  <c r="AP12" i="3"/>
  <c r="AG12" i="3"/>
  <c r="AP15" i="3"/>
  <c r="AG15" i="3"/>
  <c r="AP20" i="3"/>
  <c r="AG20" i="3"/>
  <c r="AP27" i="3"/>
  <c r="AG27" i="3"/>
  <c r="AP36" i="3"/>
  <c r="AG36" i="3"/>
  <c r="AP43" i="3"/>
  <c r="AG43" i="3"/>
  <c r="AP55" i="3"/>
  <c r="AG55" i="3"/>
  <c r="AP60" i="3"/>
  <c r="AG60" i="3"/>
  <c r="AP64" i="3"/>
  <c r="AG64" i="3"/>
  <c r="AP70" i="3"/>
  <c r="AG70" i="3"/>
  <c r="AP74" i="3"/>
  <c r="AG74" i="3"/>
  <c r="AP89" i="3"/>
  <c r="AG89" i="3"/>
  <c r="AP93" i="3"/>
  <c r="AG93" i="3"/>
  <c r="AN106" i="3"/>
  <c r="AE106" i="3"/>
  <c r="AN110" i="3"/>
  <c r="AE110" i="3"/>
  <c r="AN119" i="3"/>
  <c r="AE119" i="3"/>
  <c r="AN122" i="3"/>
  <c r="AE122" i="3"/>
  <c r="AO146" i="3"/>
  <c r="AF146" i="3"/>
  <c r="AO154" i="3"/>
  <c r="AF154" i="3"/>
  <c r="AO164" i="3"/>
  <c r="AF164" i="3"/>
  <c r="AO175" i="3"/>
  <c r="AF175" i="3"/>
  <c r="AP198" i="3"/>
  <c r="AG198" i="3"/>
  <c r="AP211" i="3"/>
  <c r="AG211" i="3"/>
  <c r="AM224" i="3"/>
  <c r="AD224" i="3"/>
  <c r="AM240" i="3"/>
  <c r="AD240" i="3"/>
  <c r="AM263" i="3"/>
  <c r="AD263" i="3"/>
  <c r="AM272" i="3"/>
  <c r="AD272" i="3"/>
  <c r="AM281" i="3"/>
  <c r="AD281" i="3"/>
  <c r="AO288" i="3"/>
  <c r="AF288" i="3"/>
  <c r="AM312" i="3"/>
  <c r="AD312" i="3"/>
  <c r="AM319" i="3"/>
  <c r="AD319" i="3"/>
  <c r="AM329" i="3"/>
  <c r="AD329" i="3"/>
  <c r="AM332" i="3"/>
  <c r="AD332" i="3"/>
  <c r="AM341" i="3"/>
  <c r="AD341" i="3"/>
  <c r="AM347" i="3"/>
  <c r="AD347" i="3"/>
  <c r="AM348" i="3"/>
  <c r="AD348" i="3"/>
  <c r="AM357" i="3"/>
  <c r="AD357" i="3"/>
  <c r="R431" i="3"/>
  <c r="AN8" i="3"/>
  <c r="AE8" i="3"/>
  <c r="AN9" i="3"/>
  <c r="AE9" i="3"/>
  <c r="AN10" i="3"/>
  <c r="AE10" i="3"/>
  <c r="AN11" i="3"/>
  <c r="AE11" i="3"/>
  <c r="AN12" i="3"/>
  <c r="AE12" i="3"/>
  <c r="AN13" i="3"/>
  <c r="AE13" i="3"/>
  <c r="AN14" i="3"/>
  <c r="AE14" i="3"/>
  <c r="AN15" i="3"/>
  <c r="AE15" i="3"/>
  <c r="AN16" i="3"/>
  <c r="AE16" i="3"/>
  <c r="AN17" i="3"/>
  <c r="AE17" i="3"/>
  <c r="AN18" i="3"/>
  <c r="AE18" i="3"/>
  <c r="AN19" i="3"/>
  <c r="AE19" i="3"/>
  <c r="AN20" i="3"/>
  <c r="AE20" i="3"/>
  <c r="AN23" i="3"/>
  <c r="AE23" i="3"/>
  <c r="AN24" i="3"/>
  <c r="AE24" i="3"/>
  <c r="AN27" i="3"/>
  <c r="AE27" i="3"/>
  <c r="AN28" i="3"/>
  <c r="AE28" i="3"/>
  <c r="AN31" i="3"/>
  <c r="AE31" i="3"/>
  <c r="AN32" i="3"/>
  <c r="AE32" i="3"/>
  <c r="AN35" i="3"/>
  <c r="AE35" i="3"/>
  <c r="AN36" i="3"/>
  <c r="AE36" i="3"/>
  <c r="AN39" i="3"/>
  <c r="AE39" i="3"/>
  <c r="AN41" i="3"/>
  <c r="AE41" i="3"/>
  <c r="AN43" i="3"/>
  <c r="AE43" i="3"/>
  <c r="AN45" i="3"/>
  <c r="AE45" i="3"/>
  <c r="AN49" i="3"/>
  <c r="AE49" i="3"/>
  <c r="AN51" i="3"/>
  <c r="AE51" i="3"/>
  <c r="AN53" i="3"/>
  <c r="AE53" i="3"/>
  <c r="AN55" i="3"/>
  <c r="AE55" i="3"/>
  <c r="AN57" i="3"/>
  <c r="AE57" i="3"/>
  <c r="AN59" i="3"/>
  <c r="AE59" i="3"/>
  <c r="AN60" i="3"/>
  <c r="AE60" i="3"/>
  <c r="AN61" i="3"/>
  <c r="AE61" i="3"/>
  <c r="AN62" i="3"/>
  <c r="AE62" i="3"/>
  <c r="AN63" i="3"/>
  <c r="AE63" i="3"/>
  <c r="AN64" i="3"/>
  <c r="AE64" i="3"/>
  <c r="AN67" i="3"/>
  <c r="AE67" i="3"/>
  <c r="AN68" i="3"/>
  <c r="AE68" i="3"/>
  <c r="AN69" i="3"/>
  <c r="AE69" i="3"/>
  <c r="AN70" i="3"/>
  <c r="AE70" i="3"/>
  <c r="AN71" i="3"/>
  <c r="AE71" i="3"/>
  <c r="AN72" i="3"/>
  <c r="AE72" i="3"/>
  <c r="AN73" i="3"/>
  <c r="AE73" i="3"/>
  <c r="AN74" i="3"/>
  <c r="AE74" i="3"/>
  <c r="AN84" i="3"/>
  <c r="AE84" i="3"/>
  <c r="AN86" i="3"/>
  <c r="AE86" i="3"/>
  <c r="AN87" i="3"/>
  <c r="AE87" i="3"/>
  <c r="AN89" i="3"/>
  <c r="AE89" i="3"/>
  <c r="AN91" i="3"/>
  <c r="AE91" i="3"/>
  <c r="AN92" i="3"/>
  <c r="AE92" i="3"/>
  <c r="AN93" i="3"/>
  <c r="AE93" i="3"/>
  <c r="AP98" i="3"/>
  <c r="AG98" i="3"/>
  <c r="AP99" i="3"/>
  <c r="AG99" i="3"/>
  <c r="X96" i="3"/>
  <c r="AP101" i="3"/>
  <c r="AG101" i="3"/>
  <c r="AP103" i="3"/>
  <c r="AG103" i="3"/>
  <c r="AP104" i="3"/>
  <c r="AG104" i="3"/>
  <c r="AP106" i="3"/>
  <c r="AG106" i="3"/>
  <c r="AP108" i="3"/>
  <c r="AG108" i="3"/>
  <c r="AP109" i="3"/>
  <c r="AG109" i="3"/>
  <c r="AP110" i="3"/>
  <c r="AG110" i="3"/>
  <c r="AP115" i="3"/>
  <c r="AG115" i="3"/>
  <c r="AP116" i="3"/>
  <c r="AG116" i="3"/>
  <c r="AP117" i="3"/>
  <c r="AG117" i="3"/>
  <c r="AP118" i="3"/>
  <c r="AG118" i="3"/>
  <c r="AP119" i="3"/>
  <c r="AG119" i="3"/>
  <c r="AP120" i="3"/>
  <c r="AG120" i="3"/>
  <c r="AP121" i="3"/>
  <c r="AG121" i="3"/>
  <c r="AP122" i="3"/>
  <c r="AG122" i="3"/>
  <c r="AM139" i="3"/>
  <c r="AD139" i="3"/>
  <c r="AM142" i="3"/>
  <c r="AD142" i="3"/>
  <c r="AM143" i="3"/>
  <c r="AD143" i="3"/>
  <c r="AM146" i="3"/>
  <c r="AD146" i="3"/>
  <c r="AM147" i="3"/>
  <c r="AD147" i="3"/>
  <c r="AM150" i="3"/>
  <c r="AD150" i="3"/>
  <c r="AM151" i="3"/>
  <c r="AD151" i="3"/>
  <c r="AM154" i="3"/>
  <c r="AD154" i="3"/>
  <c r="AM155" i="3"/>
  <c r="AD155" i="3"/>
  <c r="AM157" i="3"/>
  <c r="AD157" i="3"/>
  <c r="AM159" i="3"/>
  <c r="AD159" i="3"/>
  <c r="AM161" i="3"/>
  <c r="AD161" i="3"/>
  <c r="AM163" i="3"/>
  <c r="AD163" i="3"/>
  <c r="AM164" i="3"/>
  <c r="AD164" i="3"/>
  <c r="U165" i="3"/>
  <c r="AM167" i="3"/>
  <c r="AD167" i="3"/>
  <c r="AM171" i="3"/>
  <c r="AD171" i="3"/>
  <c r="AM175" i="3"/>
  <c r="AD175" i="3"/>
  <c r="AM182" i="3"/>
  <c r="AD182" i="3"/>
  <c r="AM183" i="3"/>
  <c r="AD183" i="3"/>
  <c r="AM196" i="3"/>
  <c r="AD196" i="3"/>
  <c r="AN197" i="3"/>
  <c r="AE197" i="3"/>
  <c r="AN198" i="3"/>
  <c r="AE198" i="3"/>
  <c r="V195" i="3"/>
  <c r="AN199" i="3"/>
  <c r="AE199" i="3"/>
  <c r="AN202" i="3"/>
  <c r="AE202" i="3"/>
  <c r="AN205" i="3"/>
  <c r="AE205" i="3"/>
  <c r="AN207" i="3"/>
  <c r="AE207" i="3"/>
  <c r="AN211" i="3"/>
  <c r="AE211" i="3"/>
  <c r="AN212" i="3"/>
  <c r="AE212" i="3"/>
  <c r="AN213" i="3"/>
  <c r="AE213" i="3"/>
  <c r="AO215" i="3"/>
  <c r="AF215" i="3"/>
  <c r="W214" i="3"/>
  <c r="AO219" i="3"/>
  <c r="AF219" i="3"/>
  <c r="AO222" i="3"/>
  <c r="AF222" i="3"/>
  <c r="AO224" i="3"/>
  <c r="AF224" i="3"/>
  <c r="AO228" i="3"/>
  <c r="AF228" i="3"/>
  <c r="AO229" i="3"/>
  <c r="AF229" i="3"/>
  <c r="AO230" i="3"/>
  <c r="AF230" i="3"/>
  <c r="AO231" i="3"/>
  <c r="AF231" i="3"/>
  <c r="AO240" i="3"/>
  <c r="AF240" i="3"/>
  <c r="AO255" i="3"/>
  <c r="AF255" i="3"/>
  <c r="AO256" i="3"/>
  <c r="AF256" i="3"/>
  <c r="AO259" i="3"/>
  <c r="AF259" i="3"/>
  <c r="AO260" i="3"/>
  <c r="AF260" i="3"/>
  <c r="AO263" i="3"/>
  <c r="AF263" i="3"/>
  <c r="AO264" i="3"/>
  <c r="AF264" i="3"/>
  <c r="AO267" i="3"/>
  <c r="AF267" i="3"/>
  <c r="AO268" i="3"/>
  <c r="AF268" i="3"/>
  <c r="AO271" i="3"/>
  <c r="AF271" i="3"/>
  <c r="AO272" i="3"/>
  <c r="AF272" i="3"/>
  <c r="AO274" i="3"/>
  <c r="AF274" i="3"/>
  <c r="AO276" i="3"/>
  <c r="AF276" i="3"/>
  <c r="AO278" i="3"/>
  <c r="AF278" i="3"/>
  <c r="AO280" i="3"/>
  <c r="AF280" i="3"/>
  <c r="AO281" i="3"/>
  <c r="AF281" i="3"/>
  <c r="AM284" i="3"/>
  <c r="AD284" i="3"/>
  <c r="AM288" i="3"/>
  <c r="AD288" i="3"/>
  <c r="AM292" i="3"/>
  <c r="AD292" i="3"/>
  <c r="AM299" i="3"/>
  <c r="AD299" i="3"/>
  <c r="AM300" i="3"/>
  <c r="AD300" i="3"/>
  <c r="AO309" i="3"/>
  <c r="AF309" i="3"/>
  <c r="AO312" i="3"/>
  <c r="AF312" i="3"/>
  <c r="AO313" i="3"/>
  <c r="AF313" i="3"/>
  <c r="W310" i="3"/>
  <c r="AO314" i="3"/>
  <c r="AF314" i="3"/>
  <c r="AO315" i="3"/>
  <c r="AF315" i="3"/>
  <c r="AO316" i="3"/>
  <c r="AF316" i="3"/>
  <c r="AO319" i="3"/>
  <c r="AF319" i="3"/>
  <c r="AO322" i="3"/>
  <c r="AF322" i="3"/>
  <c r="AO324" i="3"/>
  <c r="AF324" i="3"/>
  <c r="AO328" i="3"/>
  <c r="AF328" i="3"/>
  <c r="AO329" i="3"/>
  <c r="AF329" i="3"/>
  <c r="AO330" i="3"/>
  <c r="AF330" i="3"/>
  <c r="AO331" i="3"/>
  <c r="AF331" i="3"/>
  <c r="AO332" i="3"/>
  <c r="AF332" i="3"/>
  <c r="AO336" i="3"/>
  <c r="AF336" i="3"/>
  <c r="AO339" i="3"/>
  <c r="AF339" i="3"/>
  <c r="AO341" i="3"/>
  <c r="AF341" i="3"/>
  <c r="AO345" i="3"/>
  <c r="AF345" i="3"/>
  <c r="AO346" i="3"/>
  <c r="AF346" i="3"/>
  <c r="AO347" i="3"/>
  <c r="AF347" i="3"/>
  <c r="AO348" i="3"/>
  <c r="AF348" i="3"/>
  <c r="AO357" i="3"/>
  <c r="AF357" i="3"/>
  <c r="AO372" i="3"/>
  <c r="AF372" i="3"/>
  <c r="AO373" i="3"/>
  <c r="AF373" i="3"/>
  <c r="AO376" i="3"/>
  <c r="AF376" i="3"/>
  <c r="AO377" i="3"/>
  <c r="AF377" i="3"/>
  <c r="AO380" i="3"/>
  <c r="AF380" i="3"/>
  <c r="AO381" i="3"/>
  <c r="AF381" i="3"/>
  <c r="AO384" i="3"/>
  <c r="AF384" i="3"/>
  <c r="AO385" i="3"/>
  <c r="AF385" i="3"/>
  <c r="AO388" i="3"/>
  <c r="AF388" i="3"/>
  <c r="AO389" i="3"/>
  <c r="AF389" i="3"/>
  <c r="AO391" i="3"/>
  <c r="AF391" i="3"/>
  <c r="AO393" i="3"/>
  <c r="AF393" i="3"/>
  <c r="AO395" i="3"/>
  <c r="AF395" i="3"/>
  <c r="AO397" i="3"/>
  <c r="AF397" i="3"/>
  <c r="AO398" i="3"/>
  <c r="AF398" i="3"/>
  <c r="W399" i="3"/>
  <c r="AO401" i="3"/>
  <c r="AF401" i="3"/>
  <c r="AO405" i="3"/>
  <c r="AF405" i="3"/>
  <c r="AO409" i="3"/>
  <c r="AF409" i="3"/>
  <c r="AO416" i="3"/>
  <c r="AF416" i="3"/>
  <c r="AO417" i="3"/>
  <c r="AF417" i="3"/>
  <c r="AO429" i="3"/>
  <c r="AF429" i="3"/>
  <c r="AO430" i="3"/>
  <c r="AF430" i="3"/>
  <c r="AO431" i="3"/>
  <c r="AF431" i="3"/>
  <c r="AO432" i="3"/>
  <c r="AF432" i="3"/>
  <c r="AO433" i="3"/>
  <c r="AF433" i="3"/>
  <c r="AO436" i="3"/>
  <c r="AF436" i="3"/>
  <c r="AO439" i="3"/>
  <c r="AF439" i="3"/>
  <c r="AO441" i="3"/>
  <c r="AF441" i="3"/>
  <c r="AO445" i="3"/>
  <c r="AF445" i="3"/>
  <c r="AO446" i="3"/>
  <c r="AF446" i="3"/>
  <c r="AO447" i="3"/>
  <c r="AF447" i="3"/>
  <c r="AO449" i="3"/>
  <c r="AF449" i="3"/>
  <c r="W448" i="3"/>
  <c r="AO453" i="3"/>
  <c r="AF453" i="3"/>
  <c r="AO456" i="3"/>
  <c r="AF456" i="3"/>
  <c r="AO458" i="3"/>
  <c r="AF458" i="3"/>
  <c r="AO462" i="3"/>
  <c r="AF462" i="3"/>
  <c r="AO463" i="3"/>
  <c r="AF463" i="3"/>
  <c r="AO464" i="3"/>
  <c r="AF464" i="3"/>
  <c r="AO465" i="3"/>
  <c r="AF465" i="3"/>
  <c r="AO474" i="3"/>
  <c r="AF474" i="3"/>
  <c r="AO489" i="3"/>
  <c r="AF489" i="3"/>
  <c r="AO490" i="3"/>
  <c r="AF490" i="3"/>
  <c r="AO493" i="3"/>
  <c r="AF493" i="3"/>
  <c r="AO494" i="3"/>
  <c r="AF494" i="3"/>
  <c r="AO497" i="3"/>
  <c r="AF497" i="3"/>
  <c r="AO498" i="3"/>
  <c r="AF498" i="3"/>
  <c r="AO501" i="3"/>
  <c r="AF501" i="3"/>
  <c r="AO502" i="3"/>
  <c r="AF502" i="3"/>
  <c r="AO505" i="3"/>
  <c r="AF505" i="3"/>
  <c r="AO506" i="3"/>
  <c r="AF506" i="3"/>
  <c r="AO508" i="3"/>
  <c r="AF508" i="3"/>
  <c r="AO510" i="3"/>
  <c r="AF510" i="3"/>
  <c r="AO512" i="3"/>
  <c r="AF512" i="3"/>
  <c r="AO514" i="3"/>
  <c r="AF514" i="3"/>
  <c r="AO515" i="3"/>
  <c r="AF515" i="3"/>
  <c r="AN518" i="3"/>
  <c r="AE518" i="3"/>
  <c r="AN522" i="3"/>
  <c r="AE522" i="3"/>
  <c r="AN526" i="3"/>
  <c r="AE526" i="3"/>
  <c r="AN533" i="3"/>
  <c r="AE533" i="3"/>
  <c r="AN534" i="3"/>
  <c r="AE534" i="3"/>
  <c r="AN546" i="3"/>
  <c r="AE546" i="3"/>
  <c r="AN547" i="3"/>
  <c r="AE547" i="3"/>
  <c r="AN548" i="3"/>
  <c r="AE548" i="3"/>
  <c r="AN549" i="3"/>
  <c r="AE549" i="3"/>
  <c r="AN550" i="3"/>
  <c r="AE550" i="3"/>
  <c r="AN553" i="3"/>
  <c r="AE553" i="3"/>
  <c r="AN556" i="3"/>
  <c r="AE556" i="3"/>
  <c r="AN558" i="3"/>
  <c r="AE558" i="3"/>
  <c r="AN562" i="3"/>
  <c r="AE562" i="3"/>
  <c r="AP563" i="3"/>
  <c r="AG563" i="3"/>
  <c r="AP564" i="3"/>
  <c r="AG564" i="3"/>
  <c r="AP565" i="3"/>
  <c r="AG565" i="3"/>
  <c r="AP566" i="3"/>
  <c r="AG566" i="3"/>
  <c r="AP570" i="3"/>
  <c r="AG570" i="3"/>
  <c r="AP573" i="3"/>
  <c r="AG573" i="3"/>
  <c r="AP575" i="3"/>
  <c r="AG575" i="3"/>
  <c r="AP579" i="3"/>
  <c r="AG579" i="3"/>
  <c r="AP580" i="3"/>
  <c r="AG580" i="3"/>
  <c r="AP581" i="3"/>
  <c r="AG581" i="3"/>
  <c r="AP582" i="3"/>
  <c r="AG582" i="3"/>
  <c r="AP591" i="3"/>
  <c r="AG591" i="3"/>
  <c r="AT11" i="3"/>
  <c r="AK11" i="3"/>
  <c r="AT15" i="3"/>
  <c r="AK15" i="3"/>
  <c r="AT19" i="3"/>
  <c r="AK19" i="3"/>
  <c r="AT27" i="3"/>
  <c r="AK27" i="3"/>
  <c r="AT35" i="3"/>
  <c r="AK35" i="3"/>
  <c r="AT43" i="3"/>
  <c r="AK43" i="3"/>
  <c r="AT53" i="3"/>
  <c r="AK53" i="3"/>
  <c r="AT60" i="3"/>
  <c r="AK60" i="3"/>
  <c r="AT64" i="3"/>
  <c r="AK64" i="3"/>
  <c r="AT70" i="3"/>
  <c r="AK70" i="3"/>
  <c r="AT74" i="3"/>
  <c r="AK74" i="3"/>
  <c r="AT89" i="3"/>
  <c r="AK89" i="3"/>
  <c r="AT99" i="3"/>
  <c r="AK99" i="3"/>
  <c r="AT106" i="3"/>
  <c r="AK106" i="3"/>
  <c r="AT115" i="3"/>
  <c r="AK115" i="3"/>
  <c r="AT119" i="3"/>
  <c r="AK119" i="3"/>
  <c r="AT138" i="3"/>
  <c r="AK138" i="3"/>
  <c r="AT146" i="3"/>
  <c r="AK146" i="3"/>
  <c r="AT154" i="3"/>
  <c r="AK154" i="3"/>
  <c r="AT161" i="3"/>
  <c r="AK161" i="3"/>
  <c r="AT171" i="3"/>
  <c r="AK171" i="3"/>
  <c r="AB192" i="3"/>
  <c r="AT196" i="3"/>
  <c r="AK196" i="3"/>
  <c r="AT205" i="3"/>
  <c r="AK205" i="3"/>
  <c r="AT213" i="3"/>
  <c r="AK213" i="3"/>
  <c r="AT224" i="3"/>
  <c r="AK224" i="3"/>
  <c r="AT231" i="3"/>
  <c r="AK231" i="3"/>
  <c r="AT259" i="3"/>
  <c r="AK259" i="3"/>
  <c r="AT267" i="3"/>
  <c r="AK267" i="3"/>
  <c r="AT274" i="3"/>
  <c r="AK274" i="3"/>
  <c r="AT281" i="3"/>
  <c r="AK281" i="3"/>
  <c r="AT299" i="3"/>
  <c r="AK299" i="3"/>
  <c r="AT316" i="3"/>
  <c r="AK316" i="3"/>
  <c r="AT328" i="3"/>
  <c r="AK328" i="3"/>
  <c r="AT336" i="3"/>
  <c r="AK336" i="3"/>
  <c r="AT346" i="3"/>
  <c r="AK346" i="3"/>
  <c r="AT372" i="3"/>
  <c r="AK372" i="3"/>
  <c r="AT380" i="3"/>
  <c r="AK380" i="3"/>
  <c r="AT388" i="3"/>
  <c r="AK388" i="3"/>
  <c r="AT395" i="3"/>
  <c r="AK395" i="3"/>
  <c r="AT416" i="3"/>
  <c r="AK416" i="3"/>
  <c r="AT433" i="3"/>
  <c r="AK433" i="3"/>
  <c r="AT445" i="3"/>
  <c r="AK445" i="3"/>
  <c r="AT453" i="3"/>
  <c r="AK453" i="3"/>
  <c r="AT463" i="3"/>
  <c r="AK463" i="3"/>
  <c r="AT489" i="3"/>
  <c r="AK489" i="3"/>
  <c r="AT497" i="3"/>
  <c r="AK497" i="3"/>
  <c r="AT505" i="3"/>
  <c r="AK505" i="3"/>
  <c r="AT512" i="3"/>
  <c r="AK512" i="3"/>
  <c r="AT522" i="3"/>
  <c r="AK522" i="3"/>
  <c r="AT547" i="3"/>
  <c r="AK547" i="3"/>
  <c r="AT556" i="3"/>
  <c r="AK556" i="3"/>
  <c r="AT564" i="3"/>
  <c r="AK564" i="3"/>
  <c r="AT575" i="3"/>
  <c r="AK575" i="3"/>
  <c r="AT582" i="3"/>
  <c r="AK582" i="3"/>
  <c r="AL129" i="3"/>
  <c r="AC129" i="3"/>
  <c r="AL133" i="3"/>
  <c r="AC133" i="3"/>
  <c r="AL137" i="3"/>
  <c r="AC137" i="3"/>
  <c r="AL145" i="3"/>
  <c r="AC145" i="3"/>
  <c r="AL153" i="3"/>
  <c r="AC153" i="3"/>
  <c r="AL162" i="3"/>
  <c r="AC162" i="3"/>
  <c r="AL172" i="3"/>
  <c r="AC172" i="3"/>
  <c r="AL178" i="3"/>
  <c r="AC178" i="3"/>
  <c r="AL184" i="3"/>
  <c r="AC184" i="3"/>
  <c r="AL188" i="3"/>
  <c r="AC188" i="3"/>
  <c r="AL201" i="3"/>
  <c r="AC201" i="3"/>
  <c r="AL208" i="3"/>
  <c r="AC208" i="3"/>
  <c r="AL218" i="3"/>
  <c r="AC218" i="3"/>
  <c r="AL225" i="3"/>
  <c r="AC225" i="3"/>
  <c r="AL233" i="3"/>
  <c r="AC233" i="3"/>
  <c r="AL237" i="3"/>
  <c r="AC237" i="3"/>
  <c r="AL243" i="3"/>
  <c r="AC243" i="3"/>
  <c r="AL247" i="3"/>
  <c r="AC247" i="3"/>
  <c r="AL251" i="3"/>
  <c r="AC251" i="3"/>
  <c r="AL257" i="3"/>
  <c r="AC257" i="3"/>
  <c r="AL265" i="3"/>
  <c r="AC265" i="3"/>
  <c r="AL273" i="3"/>
  <c r="AC273" i="3"/>
  <c r="AL283" i="3"/>
  <c r="AC283" i="3"/>
  <c r="AL291" i="3"/>
  <c r="AC291" i="3"/>
  <c r="AL296" i="3"/>
  <c r="AC296" i="3"/>
  <c r="AL302" i="3"/>
  <c r="AC302" i="3"/>
  <c r="AL306" i="3"/>
  <c r="AC306" i="3"/>
  <c r="AL320" i="3"/>
  <c r="AC320" i="3"/>
  <c r="AL326" i="3"/>
  <c r="AC326" i="3"/>
  <c r="AL337" i="3"/>
  <c r="AC337" i="3"/>
  <c r="AL343" i="3"/>
  <c r="AC343" i="3"/>
  <c r="AL351" i="3"/>
  <c r="AC351" i="3"/>
  <c r="AL355" i="3"/>
  <c r="AC355" i="3"/>
  <c r="AL361" i="3"/>
  <c r="AC361" i="3"/>
  <c r="AL365" i="3"/>
  <c r="AC365" i="3"/>
  <c r="AL369" i="3"/>
  <c r="AC369" i="3"/>
  <c r="AL375" i="3"/>
  <c r="AC375" i="3"/>
  <c r="AL383" i="3"/>
  <c r="AC383" i="3"/>
  <c r="AL392" i="3"/>
  <c r="AC392" i="3"/>
  <c r="AL402" i="3"/>
  <c r="AC402" i="3"/>
  <c r="AL410" i="3"/>
  <c r="AC410" i="3"/>
  <c r="AL414" i="3"/>
  <c r="AC414" i="3"/>
  <c r="AL420" i="3"/>
  <c r="AC420" i="3"/>
  <c r="AL424" i="3"/>
  <c r="AC424" i="3"/>
  <c r="AL438" i="3"/>
  <c r="AC438" i="3"/>
  <c r="AL444" i="3"/>
  <c r="AC444" i="3"/>
  <c r="AL455" i="3"/>
  <c r="AC455" i="3"/>
  <c r="AL461" i="3"/>
  <c r="AC461" i="3"/>
  <c r="AL469" i="3"/>
  <c r="AC469" i="3"/>
  <c r="AL473" i="3"/>
  <c r="AC473" i="3"/>
  <c r="AL479" i="3"/>
  <c r="AC479" i="3"/>
  <c r="AL483" i="3"/>
  <c r="AC483" i="3"/>
  <c r="AL487" i="3"/>
  <c r="AC487" i="3"/>
  <c r="AL495" i="3"/>
  <c r="AC495" i="3"/>
  <c r="AL503" i="3"/>
  <c r="AC503" i="3"/>
  <c r="AL511" i="3"/>
  <c r="AC511" i="3"/>
  <c r="AL521" i="3"/>
  <c r="AC521" i="3"/>
  <c r="AL528" i="3"/>
  <c r="AC528" i="3"/>
  <c r="AL532" i="3"/>
  <c r="AC532" i="3"/>
  <c r="AL538" i="3"/>
  <c r="AC538" i="3"/>
  <c r="AL542" i="3"/>
  <c r="AC542" i="3"/>
  <c r="AL557" i="3"/>
  <c r="AC557" i="3"/>
  <c r="AL567" i="3"/>
  <c r="AC567" i="3"/>
  <c r="AL574" i="3"/>
  <c r="AC574" i="3"/>
  <c r="AL583" i="3"/>
  <c r="AC583" i="3"/>
  <c r="AL587" i="3"/>
  <c r="AC587" i="3"/>
  <c r="AP10" i="3"/>
  <c r="AG10" i="3"/>
  <c r="AP13" i="3"/>
  <c r="AG13" i="3"/>
  <c r="AP16" i="3"/>
  <c r="AG16" i="3"/>
  <c r="AP19" i="3"/>
  <c r="AG19" i="3"/>
  <c r="AP24" i="3"/>
  <c r="AG24" i="3"/>
  <c r="AP31" i="3"/>
  <c r="AG31" i="3"/>
  <c r="AP35" i="3"/>
  <c r="AG35" i="3"/>
  <c r="AP41" i="3"/>
  <c r="AG41" i="3"/>
  <c r="AP49" i="3"/>
  <c r="AG49" i="3"/>
  <c r="AP53" i="3"/>
  <c r="AG53" i="3"/>
  <c r="AP57" i="3"/>
  <c r="AG57" i="3"/>
  <c r="AP61" i="3"/>
  <c r="AG61" i="3"/>
  <c r="AP67" i="3"/>
  <c r="AG67" i="3"/>
  <c r="AP69" i="3"/>
  <c r="AG69" i="3"/>
  <c r="AP72" i="3"/>
  <c r="AG72" i="3"/>
  <c r="AP84" i="3"/>
  <c r="AG84" i="3"/>
  <c r="X82" i="3"/>
  <c r="AP87" i="3"/>
  <c r="AG87" i="3"/>
  <c r="AP92" i="3"/>
  <c r="AG92" i="3"/>
  <c r="AN101" i="3"/>
  <c r="AE101" i="3"/>
  <c r="AN104" i="3"/>
  <c r="AE104" i="3"/>
  <c r="AN109" i="3"/>
  <c r="AE109" i="3"/>
  <c r="AN115" i="3"/>
  <c r="AE115" i="3"/>
  <c r="AN117" i="3"/>
  <c r="AE117" i="3"/>
  <c r="AN121" i="3"/>
  <c r="AE121" i="3"/>
  <c r="AO139" i="3"/>
  <c r="AF139" i="3"/>
  <c r="AO143" i="3"/>
  <c r="AF143" i="3"/>
  <c r="AO150" i="3"/>
  <c r="AF150" i="3"/>
  <c r="AO155" i="3"/>
  <c r="AF155" i="3"/>
  <c r="AO157" i="3"/>
  <c r="AF157" i="3"/>
  <c r="AO161" i="3"/>
  <c r="AF161" i="3"/>
  <c r="W165" i="3"/>
  <c r="AO167" i="3"/>
  <c r="AF167" i="3"/>
  <c r="AO183" i="3"/>
  <c r="AF183" i="3"/>
  <c r="AP197" i="3"/>
  <c r="AG197" i="3"/>
  <c r="AP202" i="3"/>
  <c r="AG202" i="3"/>
  <c r="AP207" i="3"/>
  <c r="AG207" i="3"/>
  <c r="AP212" i="3"/>
  <c r="AG212" i="3"/>
  <c r="U214" i="3"/>
  <c r="AM219" i="3"/>
  <c r="AD219" i="3"/>
  <c r="AM228" i="3"/>
  <c r="AD228" i="3"/>
  <c r="AM230" i="3"/>
  <c r="AD230" i="3"/>
  <c r="AM255" i="3"/>
  <c r="AD255" i="3"/>
  <c r="AM260" i="3"/>
  <c r="AD260" i="3"/>
  <c r="AM267" i="3"/>
  <c r="AD267" i="3"/>
  <c r="AM271" i="3"/>
  <c r="AD271" i="3"/>
  <c r="AM276" i="3"/>
  <c r="AD276" i="3"/>
  <c r="AM280" i="3"/>
  <c r="AD280" i="3"/>
  <c r="AO284" i="3"/>
  <c r="AF284" i="3"/>
  <c r="AO299" i="3"/>
  <c r="AF299" i="3"/>
  <c r="U310" i="3"/>
  <c r="AM314" i="3"/>
  <c r="AD314" i="3"/>
  <c r="AM316" i="3"/>
  <c r="AD316" i="3"/>
  <c r="AM324" i="3"/>
  <c r="AD324" i="3"/>
  <c r="AM330" i="3"/>
  <c r="AD330" i="3"/>
  <c r="AM336" i="3"/>
  <c r="AD336" i="3"/>
  <c r="AM345" i="3"/>
  <c r="AD345" i="3"/>
  <c r="AM372" i="3"/>
  <c r="AD372" i="3"/>
  <c r="AO8" i="3"/>
  <c r="AF8" i="3"/>
  <c r="AO9" i="3"/>
  <c r="AF9" i="3"/>
  <c r="AO10" i="3"/>
  <c r="AF10" i="3"/>
  <c r="AO11" i="3"/>
  <c r="AF11" i="3"/>
  <c r="AO12" i="3"/>
  <c r="AF12" i="3"/>
  <c r="AO13" i="3"/>
  <c r="AF13" i="3"/>
  <c r="AO14" i="3"/>
  <c r="AF14" i="3"/>
  <c r="AO15" i="3"/>
  <c r="AF15" i="3"/>
  <c r="AO16" i="3"/>
  <c r="AF16" i="3"/>
  <c r="AO17" i="3"/>
  <c r="AF17" i="3"/>
  <c r="AO18" i="3"/>
  <c r="AF18" i="3"/>
  <c r="AO19" i="3"/>
  <c r="AF19" i="3"/>
  <c r="AO20" i="3"/>
  <c r="AF20" i="3"/>
  <c r="AO23" i="3"/>
  <c r="AF23" i="3"/>
  <c r="AO24" i="3"/>
  <c r="AF24" i="3"/>
  <c r="AO27" i="3"/>
  <c r="AF27" i="3"/>
  <c r="AO28" i="3"/>
  <c r="AF28" i="3"/>
  <c r="AO31" i="3"/>
  <c r="AF31" i="3"/>
  <c r="AO32" i="3"/>
  <c r="AF32" i="3"/>
  <c r="AO35" i="3"/>
  <c r="AF35" i="3"/>
  <c r="AO36" i="3"/>
  <c r="AF36" i="3"/>
  <c r="AO39" i="3"/>
  <c r="AF39" i="3"/>
  <c r="AO41" i="3"/>
  <c r="AF41" i="3"/>
  <c r="AO43" i="3"/>
  <c r="AF43" i="3"/>
  <c r="AO45" i="3"/>
  <c r="AF45" i="3"/>
  <c r="AO49" i="3"/>
  <c r="AF49" i="3"/>
  <c r="W47" i="3"/>
  <c r="AO51" i="3"/>
  <c r="AF51" i="3"/>
  <c r="AO53" i="3"/>
  <c r="AF53" i="3"/>
  <c r="AO55" i="3"/>
  <c r="AF55" i="3"/>
  <c r="AO57" i="3"/>
  <c r="AF57" i="3"/>
  <c r="AO59" i="3"/>
  <c r="AF59" i="3"/>
  <c r="AO60" i="3"/>
  <c r="AF60" i="3"/>
  <c r="AO61" i="3"/>
  <c r="AF61" i="3"/>
  <c r="AO62" i="3"/>
  <c r="AF62" i="3"/>
  <c r="AO63" i="3"/>
  <c r="AF63" i="3"/>
  <c r="AO64" i="3"/>
  <c r="AF64" i="3"/>
  <c r="AO67" i="3"/>
  <c r="AF67" i="3"/>
  <c r="AO68" i="3"/>
  <c r="AF68" i="3"/>
  <c r="AO69" i="3"/>
  <c r="AF69" i="3"/>
  <c r="AO70" i="3"/>
  <c r="AF70" i="3"/>
  <c r="AO71" i="3"/>
  <c r="AF71" i="3"/>
  <c r="AO72" i="3"/>
  <c r="AF72" i="3"/>
  <c r="AO73" i="3"/>
  <c r="AF73" i="3"/>
  <c r="AO74" i="3"/>
  <c r="AF74" i="3"/>
  <c r="AO84" i="3"/>
  <c r="AF84" i="3"/>
  <c r="W81" i="3"/>
  <c r="W77" i="3" s="1"/>
  <c r="AO86" i="3"/>
  <c r="AF86" i="3"/>
  <c r="W82" i="3"/>
  <c r="W78" i="3" s="1"/>
  <c r="AO87" i="3"/>
  <c r="AF87" i="3"/>
  <c r="AO89" i="3"/>
  <c r="AF89" i="3"/>
  <c r="AO91" i="3"/>
  <c r="AF91" i="3"/>
  <c r="AO92" i="3"/>
  <c r="AF92" i="3"/>
  <c r="AO93" i="3"/>
  <c r="AF93" i="3"/>
  <c r="AM99" i="3"/>
  <c r="AD99" i="3"/>
  <c r="U96" i="3"/>
  <c r="U100" i="3" s="1"/>
  <c r="AM101" i="3"/>
  <c r="AD101" i="3"/>
  <c r="U98" i="3"/>
  <c r="U77" i="3" s="1"/>
  <c r="AM103" i="3"/>
  <c r="AD103" i="3"/>
  <c r="AM104" i="3"/>
  <c r="AD104" i="3"/>
  <c r="AM106" i="3"/>
  <c r="AD106" i="3"/>
  <c r="AM108" i="3"/>
  <c r="AD108" i="3"/>
  <c r="AM109" i="3"/>
  <c r="AD109" i="3"/>
  <c r="AM110" i="3"/>
  <c r="AD110" i="3"/>
  <c r="AM115" i="3"/>
  <c r="AD115" i="3"/>
  <c r="AM116" i="3"/>
  <c r="AD116" i="3"/>
  <c r="AM117" i="3"/>
  <c r="AD117" i="3"/>
  <c r="AM118" i="3"/>
  <c r="AD118" i="3"/>
  <c r="AM119" i="3"/>
  <c r="AD119" i="3"/>
  <c r="AM120" i="3"/>
  <c r="AD120" i="3"/>
  <c r="AM121" i="3"/>
  <c r="AD121" i="3"/>
  <c r="AM122" i="3"/>
  <c r="AD122" i="3"/>
  <c r="AM138" i="3"/>
  <c r="AD138" i="3"/>
  <c r="AN139" i="3"/>
  <c r="AE139" i="3"/>
  <c r="AN142" i="3"/>
  <c r="AE142" i="3"/>
  <c r="AN143" i="3"/>
  <c r="AE143" i="3"/>
  <c r="AN146" i="3"/>
  <c r="AE146" i="3"/>
  <c r="AN147" i="3"/>
  <c r="AE147" i="3"/>
  <c r="AN150" i="3"/>
  <c r="AE150" i="3"/>
  <c r="AN151" i="3"/>
  <c r="AE151" i="3"/>
  <c r="AN154" i="3"/>
  <c r="AE154" i="3"/>
  <c r="AN155" i="3"/>
  <c r="AE155" i="3"/>
  <c r="AN157" i="3"/>
  <c r="AE157" i="3"/>
  <c r="AN159" i="3"/>
  <c r="AE159" i="3"/>
  <c r="AN161" i="3"/>
  <c r="AE161" i="3"/>
  <c r="AN163" i="3"/>
  <c r="AE163" i="3"/>
  <c r="AN164" i="3"/>
  <c r="AE164" i="3"/>
  <c r="V165" i="3"/>
  <c r="AN167" i="3"/>
  <c r="AE167" i="3"/>
  <c r="AN171" i="3"/>
  <c r="AE171" i="3"/>
  <c r="AN175" i="3"/>
  <c r="AE175" i="3"/>
  <c r="AN182" i="3"/>
  <c r="AE182" i="3"/>
  <c r="AN183" i="3"/>
  <c r="AE183" i="3"/>
  <c r="AN196" i="3"/>
  <c r="AE196" i="3"/>
  <c r="AO197" i="3"/>
  <c r="AF197" i="3"/>
  <c r="AO198" i="3"/>
  <c r="AF198" i="3"/>
  <c r="W195" i="3"/>
  <c r="AO199" i="3"/>
  <c r="AF199" i="3"/>
  <c r="AO202" i="3"/>
  <c r="AF202" i="3"/>
  <c r="AO205" i="3"/>
  <c r="AF205" i="3"/>
  <c r="AO207" i="3"/>
  <c r="AF207" i="3"/>
  <c r="AO211" i="3"/>
  <c r="AF211" i="3"/>
  <c r="AO212" i="3"/>
  <c r="AF212" i="3"/>
  <c r="AO213" i="3"/>
  <c r="AF213" i="3"/>
  <c r="AP215" i="3"/>
  <c r="AG215" i="3"/>
  <c r="X214" i="3"/>
  <c r="X193" i="3" s="1"/>
  <c r="AP219" i="3"/>
  <c r="AG219" i="3"/>
  <c r="AP222" i="3"/>
  <c r="AG222" i="3"/>
  <c r="AP224" i="3"/>
  <c r="AG224" i="3"/>
  <c r="AP228" i="3"/>
  <c r="AG228" i="3"/>
  <c r="AP229" i="3"/>
  <c r="AG229" i="3"/>
  <c r="AP230" i="3"/>
  <c r="AG230" i="3"/>
  <c r="AP231" i="3"/>
  <c r="AG231" i="3"/>
  <c r="AP240" i="3"/>
  <c r="AG240" i="3"/>
  <c r="AP255" i="3"/>
  <c r="AG255" i="3"/>
  <c r="AP256" i="3"/>
  <c r="AG256" i="3"/>
  <c r="AP259" i="3"/>
  <c r="AG259" i="3"/>
  <c r="AP260" i="3"/>
  <c r="AG260" i="3"/>
  <c r="AP263" i="3"/>
  <c r="AG263" i="3"/>
  <c r="AP264" i="3"/>
  <c r="AG264" i="3"/>
  <c r="AP267" i="3"/>
  <c r="AG267" i="3"/>
  <c r="AP268" i="3"/>
  <c r="AG268" i="3"/>
  <c r="AP271" i="3"/>
  <c r="AG271" i="3"/>
  <c r="AP272" i="3"/>
  <c r="AG272" i="3"/>
  <c r="AP274" i="3"/>
  <c r="AG274" i="3"/>
  <c r="AP276" i="3"/>
  <c r="AG276" i="3"/>
  <c r="AP278" i="3"/>
  <c r="AG278" i="3"/>
  <c r="AP280" i="3"/>
  <c r="AG280" i="3"/>
  <c r="AP281" i="3"/>
  <c r="AG281" i="3"/>
  <c r="AN284" i="3"/>
  <c r="AE284" i="3"/>
  <c r="AN288" i="3"/>
  <c r="AE288" i="3"/>
  <c r="AN292" i="3"/>
  <c r="AE292" i="3"/>
  <c r="AN299" i="3"/>
  <c r="AE299" i="3"/>
  <c r="AN300" i="3"/>
  <c r="AE300" i="3"/>
  <c r="U311" i="3"/>
  <c r="AP312" i="3"/>
  <c r="AG312" i="3"/>
  <c r="X309" i="3"/>
  <c r="AP313" i="3"/>
  <c r="AG313" i="3"/>
  <c r="AP314" i="3"/>
  <c r="AG314" i="3"/>
  <c r="AP315" i="3"/>
  <c r="AG315" i="3"/>
  <c r="AP316" i="3"/>
  <c r="AG316" i="3"/>
  <c r="AP319" i="3"/>
  <c r="AG319" i="3"/>
  <c r="AP322" i="3"/>
  <c r="AG322" i="3"/>
  <c r="AP324" i="3"/>
  <c r="AG324" i="3"/>
  <c r="AP328" i="3"/>
  <c r="AG328" i="3"/>
  <c r="AP329" i="3"/>
  <c r="AG329" i="3"/>
  <c r="AP330" i="3"/>
  <c r="AG330" i="3"/>
  <c r="AP331" i="3"/>
  <c r="AG331" i="3"/>
  <c r="AP332" i="3"/>
  <c r="AG332" i="3"/>
  <c r="AP336" i="3"/>
  <c r="AG336" i="3"/>
  <c r="AP339" i="3"/>
  <c r="AG339" i="3"/>
  <c r="AP341" i="3"/>
  <c r="AG341" i="3"/>
  <c r="AP345" i="3"/>
  <c r="AG345" i="3"/>
  <c r="AP346" i="3"/>
  <c r="AG346" i="3"/>
  <c r="AP347" i="3"/>
  <c r="AG347" i="3"/>
  <c r="AP348" i="3"/>
  <c r="AG348" i="3"/>
  <c r="AP357" i="3"/>
  <c r="AG357" i="3"/>
  <c r="AP372" i="3"/>
  <c r="AG372" i="3"/>
  <c r="AP373" i="3"/>
  <c r="AG373" i="3"/>
  <c r="AP376" i="3"/>
  <c r="AG376" i="3"/>
  <c r="AP377" i="3"/>
  <c r="AG377" i="3"/>
  <c r="AP380" i="3"/>
  <c r="AG380" i="3"/>
  <c r="AP381" i="3"/>
  <c r="AG381" i="3"/>
  <c r="AP384" i="3"/>
  <c r="AG384" i="3"/>
  <c r="AP385" i="3"/>
  <c r="AG385" i="3"/>
  <c r="AP388" i="3"/>
  <c r="AG388" i="3"/>
  <c r="AP389" i="3"/>
  <c r="AG389" i="3"/>
  <c r="AP391" i="3"/>
  <c r="AG391" i="3"/>
  <c r="AP393" i="3"/>
  <c r="AG393" i="3"/>
  <c r="AP395" i="3"/>
  <c r="AG395" i="3"/>
  <c r="AP397" i="3"/>
  <c r="AG397" i="3"/>
  <c r="AP398" i="3"/>
  <c r="AG398" i="3"/>
  <c r="X399" i="3"/>
  <c r="AP401" i="3"/>
  <c r="AG401" i="3"/>
  <c r="AP405" i="3"/>
  <c r="AG405" i="3"/>
  <c r="AP409" i="3"/>
  <c r="AG409" i="3"/>
  <c r="AP416" i="3"/>
  <c r="AG416" i="3"/>
  <c r="AP417" i="3"/>
  <c r="AG417" i="3"/>
  <c r="AP429" i="3"/>
  <c r="AG429" i="3"/>
  <c r="AP430" i="3"/>
  <c r="AG430" i="3"/>
  <c r="AP431" i="3"/>
  <c r="AG431" i="3"/>
  <c r="AP432" i="3"/>
  <c r="AG432" i="3"/>
  <c r="AP433" i="3"/>
  <c r="AG433" i="3"/>
  <c r="AP436" i="3"/>
  <c r="AG436" i="3"/>
  <c r="AP439" i="3"/>
  <c r="AG439" i="3"/>
  <c r="AP441" i="3"/>
  <c r="AG441" i="3"/>
  <c r="AP445" i="3"/>
  <c r="AG445" i="3"/>
  <c r="AP446" i="3"/>
  <c r="AG446" i="3"/>
  <c r="AP447" i="3"/>
  <c r="AG447" i="3"/>
  <c r="AP449" i="3"/>
  <c r="AG449" i="3"/>
  <c r="X448" i="3"/>
  <c r="X427" i="3" s="1"/>
  <c r="AP453" i="3"/>
  <c r="AG453" i="3"/>
  <c r="AP456" i="3"/>
  <c r="AG456" i="3"/>
  <c r="AP458" i="3"/>
  <c r="AG458" i="3"/>
  <c r="AP462" i="3"/>
  <c r="AG462" i="3"/>
  <c r="AP463" i="3"/>
  <c r="AG463" i="3"/>
  <c r="AP464" i="3"/>
  <c r="AG464" i="3"/>
  <c r="AP465" i="3"/>
  <c r="AG465" i="3"/>
  <c r="AP474" i="3"/>
  <c r="AG474" i="3"/>
  <c r="AP489" i="3"/>
  <c r="AG489" i="3"/>
  <c r="AP490" i="3"/>
  <c r="AG490" i="3"/>
  <c r="AP493" i="3"/>
  <c r="AG493" i="3"/>
  <c r="AP494" i="3"/>
  <c r="AG494" i="3"/>
  <c r="AP497" i="3"/>
  <c r="AG497" i="3"/>
  <c r="AP498" i="3"/>
  <c r="AG498" i="3"/>
  <c r="AP501" i="3"/>
  <c r="AG501" i="3"/>
  <c r="AP502" i="3"/>
  <c r="AG502" i="3"/>
  <c r="AP505" i="3"/>
  <c r="AG505" i="3"/>
  <c r="AP506" i="3"/>
  <c r="AG506" i="3"/>
  <c r="AP508" i="3"/>
  <c r="AG508" i="3"/>
  <c r="AP510" i="3"/>
  <c r="AG510" i="3"/>
  <c r="AP512" i="3"/>
  <c r="AG512" i="3"/>
  <c r="AP514" i="3"/>
  <c r="AG514" i="3"/>
  <c r="AP515" i="3"/>
  <c r="AG515" i="3"/>
  <c r="AO518" i="3"/>
  <c r="AF518" i="3"/>
  <c r="AO522" i="3"/>
  <c r="AF522" i="3"/>
  <c r="AO526" i="3"/>
  <c r="AF526" i="3"/>
  <c r="AO533" i="3"/>
  <c r="AF533" i="3"/>
  <c r="AO534" i="3"/>
  <c r="AF534" i="3"/>
  <c r="AO546" i="3"/>
  <c r="AF546" i="3"/>
  <c r="W543" i="3"/>
  <c r="AO547" i="3"/>
  <c r="AF547" i="3"/>
  <c r="AO548" i="3"/>
  <c r="AF548" i="3"/>
  <c r="AO549" i="3"/>
  <c r="AF549" i="3"/>
  <c r="AO550" i="3"/>
  <c r="AF550" i="3"/>
  <c r="AO553" i="3"/>
  <c r="AF553" i="3"/>
  <c r="AO556" i="3"/>
  <c r="AF556" i="3"/>
  <c r="AO558" i="3"/>
  <c r="AF558" i="3"/>
  <c r="AO562" i="3"/>
  <c r="AF562" i="3"/>
  <c r="AM564" i="3"/>
  <c r="AD564" i="3"/>
  <c r="AM565" i="3"/>
  <c r="AD565" i="3"/>
  <c r="AM566" i="3"/>
  <c r="AD566" i="3"/>
  <c r="AM570" i="3"/>
  <c r="AD570" i="3"/>
  <c r="AM573" i="3"/>
  <c r="AD573" i="3"/>
  <c r="AM575" i="3"/>
  <c r="AD575" i="3"/>
  <c r="AM579" i="3"/>
  <c r="AD579" i="3"/>
  <c r="AM580" i="3"/>
  <c r="AD580" i="3"/>
  <c r="AM581" i="3"/>
  <c r="AD581" i="3"/>
  <c r="AM582" i="3"/>
  <c r="AD582" i="3"/>
  <c r="AM591" i="3"/>
  <c r="AD591" i="3"/>
  <c r="AT8" i="3"/>
  <c r="AK8" i="3"/>
  <c r="AT12" i="3"/>
  <c r="AK12" i="3"/>
  <c r="AT16" i="3"/>
  <c r="AK16" i="3"/>
  <c r="AT20" i="3"/>
  <c r="AK20" i="3"/>
  <c r="AT28" i="3"/>
  <c r="AK28" i="3"/>
  <c r="AT36" i="3"/>
  <c r="AK36" i="3"/>
  <c r="AT45" i="3"/>
  <c r="AK45" i="3"/>
  <c r="AT55" i="3"/>
  <c r="AK55" i="3"/>
  <c r="AT61" i="3"/>
  <c r="AK61" i="3"/>
  <c r="AT67" i="3"/>
  <c r="AK67" i="3"/>
  <c r="AT71" i="3"/>
  <c r="AK71" i="3"/>
  <c r="AT84" i="3"/>
  <c r="AK84" i="3"/>
  <c r="AT91" i="3"/>
  <c r="AK91" i="3"/>
  <c r="AB102" i="3"/>
  <c r="AT101" i="3"/>
  <c r="AK101" i="3"/>
  <c r="AT108" i="3"/>
  <c r="AK108" i="3"/>
  <c r="AT116" i="3"/>
  <c r="AK116" i="3"/>
  <c r="AT120" i="3"/>
  <c r="AK120" i="3"/>
  <c r="AT139" i="3"/>
  <c r="AK139" i="3"/>
  <c r="AT147" i="3"/>
  <c r="AK147" i="3"/>
  <c r="AT155" i="3"/>
  <c r="AK155" i="3"/>
  <c r="AT163" i="3"/>
  <c r="AK163" i="3"/>
  <c r="AT175" i="3"/>
  <c r="AK175" i="3"/>
  <c r="AB194" i="3"/>
  <c r="AT198" i="3"/>
  <c r="AK198" i="3"/>
  <c r="AT207" i="3"/>
  <c r="AK207" i="3"/>
  <c r="AT215" i="3"/>
  <c r="AK215" i="3"/>
  <c r="AT228" i="3"/>
  <c r="AK228" i="3"/>
  <c r="AT240" i="3"/>
  <c r="AK240" i="3"/>
  <c r="AT260" i="3"/>
  <c r="AK260" i="3"/>
  <c r="AT268" i="3"/>
  <c r="AK268" i="3"/>
  <c r="AT276" i="3"/>
  <c r="AK276" i="3"/>
  <c r="AT284" i="3"/>
  <c r="AK284" i="3"/>
  <c r="AT300" i="3"/>
  <c r="AK300" i="3"/>
  <c r="AT319" i="3"/>
  <c r="AK319" i="3"/>
  <c r="AT329" i="3"/>
  <c r="AK329" i="3"/>
  <c r="AT339" i="3"/>
  <c r="AK339" i="3"/>
  <c r="AT347" i="3"/>
  <c r="AK347" i="3"/>
  <c r="AT373" i="3"/>
  <c r="AK373" i="3"/>
  <c r="AT381" i="3"/>
  <c r="AK381" i="3"/>
  <c r="AT389" i="3"/>
  <c r="AK389" i="3"/>
  <c r="AT397" i="3"/>
  <c r="AK397" i="3"/>
  <c r="AT405" i="3"/>
  <c r="AK405" i="3"/>
  <c r="AT417" i="3"/>
  <c r="AK417" i="3"/>
  <c r="AT436" i="3"/>
  <c r="AK436" i="3"/>
  <c r="AT446" i="3"/>
  <c r="AK446" i="3"/>
  <c r="AT456" i="3"/>
  <c r="AK456" i="3"/>
  <c r="AT464" i="3"/>
  <c r="AK464" i="3"/>
  <c r="AT490" i="3"/>
  <c r="AK490" i="3"/>
  <c r="AT498" i="3"/>
  <c r="AK498" i="3"/>
  <c r="AT506" i="3"/>
  <c r="AK506" i="3"/>
  <c r="AT514" i="3"/>
  <c r="AK514" i="3"/>
  <c r="AT526" i="3"/>
  <c r="AK526" i="3"/>
  <c r="AT549" i="3"/>
  <c r="AK549" i="3"/>
  <c r="AT558" i="3"/>
  <c r="AK558" i="3"/>
  <c r="AT566" i="3"/>
  <c r="AK566" i="3"/>
  <c r="AT579" i="3"/>
  <c r="AK579" i="3"/>
  <c r="AT591" i="3"/>
  <c r="AK591" i="3"/>
  <c r="AL126" i="3"/>
  <c r="AC126" i="3"/>
  <c r="AL130" i="3"/>
  <c r="AC130" i="3"/>
  <c r="AL134" i="3"/>
  <c r="AC134" i="3"/>
  <c r="AL140" i="3"/>
  <c r="AC140" i="3"/>
  <c r="AL148" i="3"/>
  <c r="AC148" i="3"/>
  <c r="AL156" i="3"/>
  <c r="AC156" i="3"/>
  <c r="AL166" i="3"/>
  <c r="AC166" i="3"/>
  <c r="AL174" i="3"/>
  <c r="AC174" i="3"/>
  <c r="AL179" i="3"/>
  <c r="AC179" i="3"/>
  <c r="AL185" i="3"/>
  <c r="AC185" i="3"/>
  <c r="AL189" i="3"/>
  <c r="AC189" i="3"/>
  <c r="AL203" i="3"/>
  <c r="AC203" i="3"/>
  <c r="AL209" i="3"/>
  <c r="AC209" i="3"/>
  <c r="AL220" i="3"/>
  <c r="AC220" i="3"/>
  <c r="AL226" i="3"/>
  <c r="AC226" i="3"/>
  <c r="AL234" i="3"/>
  <c r="AC234" i="3"/>
  <c r="AL238" i="3"/>
  <c r="AC238" i="3"/>
  <c r="AL244" i="3"/>
  <c r="AC244" i="3"/>
  <c r="AL248" i="3"/>
  <c r="AC248" i="3"/>
  <c r="AL252" i="3"/>
  <c r="AC252" i="3"/>
  <c r="AL258" i="3"/>
  <c r="AC258" i="3"/>
  <c r="AL266" i="3"/>
  <c r="AC266" i="3"/>
  <c r="AL275" i="3"/>
  <c r="AC275" i="3"/>
  <c r="AL285" i="3"/>
  <c r="AC285" i="3"/>
  <c r="AL293" i="3"/>
  <c r="AC293" i="3"/>
  <c r="AL297" i="3"/>
  <c r="AC297" i="3"/>
  <c r="AL303" i="3"/>
  <c r="AC303" i="3"/>
  <c r="AL307" i="3"/>
  <c r="AC307" i="3"/>
  <c r="AL321" i="3"/>
  <c r="AC321" i="3"/>
  <c r="AL327" i="3"/>
  <c r="AC327" i="3"/>
  <c r="AL338" i="3"/>
  <c r="AC338" i="3"/>
  <c r="AL344" i="3"/>
  <c r="AC344" i="3"/>
  <c r="AL352" i="3"/>
  <c r="AC352" i="3"/>
  <c r="AL356" i="3"/>
  <c r="AC356" i="3"/>
  <c r="AL362" i="3"/>
  <c r="AC362" i="3"/>
  <c r="AL366" i="3"/>
  <c r="AC366" i="3"/>
  <c r="AL370" i="3"/>
  <c r="AC370" i="3"/>
  <c r="AL378" i="3"/>
  <c r="AC378" i="3"/>
  <c r="AL386" i="3"/>
  <c r="AC386" i="3"/>
  <c r="AL394" i="3"/>
  <c r="AC394" i="3"/>
  <c r="AL404" i="3"/>
  <c r="AC404" i="3"/>
  <c r="AL411" i="3"/>
  <c r="AC411" i="3"/>
  <c r="AL415" i="3"/>
  <c r="AC415" i="3"/>
  <c r="AL421" i="3"/>
  <c r="AC421" i="3"/>
  <c r="AL425" i="3"/>
  <c r="AC425" i="3"/>
  <c r="AL440" i="3"/>
  <c r="AC440" i="3"/>
  <c r="AL450" i="3"/>
  <c r="AC450" i="3"/>
  <c r="AL457" i="3"/>
  <c r="AC457" i="3"/>
  <c r="AL466" i="3"/>
  <c r="AC466" i="3"/>
  <c r="AL470" i="3"/>
  <c r="AC470" i="3"/>
  <c r="AL476" i="3"/>
  <c r="AC476" i="3"/>
  <c r="AL480" i="3"/>
  <c r="AC480" i="3"/>
  <c r="AL484" i="3"/>
  <c r="AC484" i="3"/>
  <c r="AL488" i="3"/>
  <c r="AC488" i="3"/>
  <c r="AL496" i="3"/>
  <c r="AC496" i="3"/>
  <c r="AL504" i="3"/>
  <c r="AC504" i="3"/>
  <c r="AL513" i="3"/>
  <c r="AC513" i="3"/>
  <c r="AL523" i="3"/>
  <c r="AC523" i="3"/>
  <c r="AL529" i="3"/>
  <c r="AC529" i="3"/>
  <c r="AL535" i="3"/>
  <c r="AC535" i="3"/>
  <c r="AL539" i="3"/>
  <c r="AC539" i="3"/>
  <c r="AL552" i="3"/>
  <c r="AC552" i="3"/>
  <c r="AL559" i="3"/>
  <c r="AC559" i="3"/>
  <c r="AL569" i="3"/>
  <c r="AC569" i="3"/>
  <c r="AL576" i="3"/>
  <c r="AC576" i="3"/>
  <c r="AL584" i="3"/>
  <c r="AC584" i="3"/>
  <c r="AL588" i="3"/>
  <c r="AC588" i="3"/>
  <c r="AM376" i="3"/>
  <c r="AD376" i="3"/>
  <c r="AM377" i="3"/>
  <c r="AD377" i="3"/>
  <c r="AM380" i="3"/>
  <c r="AD380" i="3"/>
  <c r="AM381" i="3"/>
  <c r="AD381" i="3"/>
  <c r="AM384" i="3"/>
  <c r="AD384" i="3"/>
  <c r="AM385" i="3"/>
  <c r="AD385" i="3"/>
  <c r="AM388" i="3"/>
  <c r="AD388" i="3"/>
  <c r="AM389" i="3"/>
  <c r="AD389" i="3"/>
  <c r="AM391" i="3"/>
  <c r="AD391" i="3"/>
  <c r="AM393" i="3"/>
  <c r="AD393" i="3"/>
  <c r="AM395" i="3"/>
  <c r="AD395" i="3"/>
  <c r="AM397" i="3"/>
  <c r="AD397" i="3"/>
  <c r="AM398" i="3"/>
  <c r="AD398" i="3"/>
  <c r="U399" i="3"/>
  <c r="AM401" i="3"/>
  <c r="AD401" i="3"/>
  <c r="AM405" i="3"/>
  <c r="AD405" i="3"/>
  <c r="AM409" i="3"/>
  <c r="AD409" i="3"/>
  <c r="AM416" i="3"/>
  <c r="AD416" i="3"/>
  <c r="AM417" i="3"/>
  <c r="AD417" i="3"/>
  <c r="AM429" i="3"/>
  <c r="AD429" i="3"/>
  <c r="U426" i="3"/>
  <c r="AM430" i="3"/>
  <c r="AD430" i="3"/>
  <c r="AM431" i="3"/>
  <c r="AD431" i="3"/>
  <c r="AM432" i="3"/>
  <c r="AD432" i="3"/>
  <c r="AM433" i="3"/>
  <c r="AD433" i="3"/>
  <c r="AM436" i="3"/>
  <c r="AD436" i="3"/>
  <c r="AM439" i="3"/>
  <c r="AD439" i="3"/>
  <c r="AM441" i="3"/>
  <c r="AD441" i="3"/>
  <c r="AM445" i="3"/>
  <c r="AD445" i="3"/>
  <c r="AM446" i="3"/>
  <c r="AD446" i="3"/>
  <c r="AM447" i="3"/>
  <c r="AD447" i="3"/>
  <c r="AM449" i="3"/>
  <c r="AD449" i="3"/>
  <c r="U448" i="3"/>
  <c r="T448" i="3" s="1"/>
  <c r="AM453" i="3"/>
  <c r="AD453" i="3"/>
  <c r="AM456" i="3"/>
  <c r="AD456" i="3"/>
  <c r="AM458" i="3"/>
  <c r="AD458" i="3"/>
  <c r="AM462" i="3"/>
  <c r="AD462" i="3"/>
  <c r="AM463" i="3"/>
  <c r="AD463" i="3"/>
  <c r="AM464" i="3"/>
  <c r="AD464" i="3"/>
  <c r="AM465" i="3"/>
  <c r="AD465" i="3"/>
  <c r="AM474" i="3"/>
  <c r="AD474" i="3"/>
  <c r="AM489" i="3"/>
  <c r="AD489" i="3"/>
  <c r="AM490" i="3"/>
  <c r="AD490" i="3"/>
  <c r="AM493" i="3"/>
  <c r="AD493" i="3"/>
  <c r="AM494" i="3"/>
  <c r="AD494" i="3"/>
  <c r="AM497" i="3"/>
  <c r="AD497" i="3"/>
  <c r="AM498" i="3"/>
  <c r="AD498" i="3"/>
  <c r="AM501" i="3"/>
  <c r="AD501" i="3"/>
  <c r="AM502" i="3"/>
  <c r="AD502" i="3"/>
  <c r="AM505" i="3"/>
  <c r="AD505" i="3"/>
  <c r="AM506" i="3"/>
  <c r="AD506" i="3"/>
  <c r="AM508" i="3"/>
  <c r="AD508" i="3"/>
  <c r="AM510" i="3"/>
  <c r="AD510" i="3"/>
  <c r="AM512" i="3"/>
  <c r="AD512" i="3"/>
  <c r="AM514" i="3"/>
  <c r="AD514" i="3"/>
  <c r="AM515" i="3"/>
  <c r="AD515" i="3"/>
  <c r="AP516" i="3"/>
  <c r="AG516" i="3"/>
  <c r="AP518" i="3"/>
  <c r="AG518" i="3"/>
  <c r="AP522" i="3"/>
  <c r="AG522" i="3"/>
  <c r="AP526" i="3"/>
  <c r="AG526" i="3"/>
  <c r="AP533" i="3"/>
  <c r="AG533" i="3"/>
  <c r="AP534" i="3"/>
  <c r="AG534" i="3"/>
  <c r="AP546" i="3"/>
  <c r="AG546" i="3"/>
  <c r="AP547" i="3"/>
  <c r="AG547" i="3"/>
  <c r="AP548" i="3"/>
  <c r="AG548" i="3"/>
  <c r="AP549" i="3"/>
  <c r="AG549" i="3"/>
  <c r="AP550" i="3"/>
  <c r="AG550" i="3"/>
  <c r="AP553" i="3"/>
  <c r="AG553" i="3"/>
  <c r="AP556" i="3"/>
  <c r="AG556" i="3"/>
  <c r="AP558" i="3"/>
  <c r="AG558" i="3"/>
  <c r="AP562" i="3"/>
  <c r="AG562" i="3"/>
  <c r="AN564" i="3"/>
  <c r="AE564" i="3"/>
  <c r="AN565" i="3"/>
  <c r="AE565" i="3"/>
  <c r="AN566" i="3"/>
  <c r="AE566" i="3"/>
  <c r="AN570" i="3"/>
  <c r="AE570" i="3"/>
  <c r="AN573" i="3"/>
  <c r="AE573" i="3"/>
  <c r="AN575" i="3"/>
  <c r="AE575" i="3"/>
  <c r="AN579" i="3"/>
  <c r="AE579" i="3"/>
  <c r="AN580" i="3"/>
  <c r="AE580" i="3"/>
  <c r="AN581" i="3"/>
  <c r="AE581" i="3"/>
  <c r="AN582" i="3"/>
  <c r="AE582" i="3"/>
  <c r="AN591" i="3"/>
  <c r="AE591" i="3"/>
  <c r="AT9" i="3"/>
  <c r="AK9" i="3"/>
  <c r="AT13" i="3"/>
  <c r="AK13" i="3"/>
  <c r="AT17" i="3"/>
  <c r="AK17" i="3"/>
  <c r="AT23" i="3"/>
  <c r="AK23" i="3"/>
  <c r="AT31" i="3"/>
  <c r="AK31" i="3"/>
  <c r="AT39" i="3"/>
  <c r="AK39" i="3"/>
  <c r="AT49" i="3"/>
  <c r="AK49" i="3"/>
  <c r="AB58" i="3"/>
  <c r="AT57" i="3"/>
  <c r="AK57" i="3"/>
  <c r="AT62" i="3"/>
  <c r="AK62" i="3"/>
  <c r="AT68" i="3"/>
  <c r="AK68" i="3"/>
  <c r="AT72" i="3"/>
  <c r="AK72" i="3"/>
  <c r="AT86" i="3"/>
  <c r="AK86" i="3"/>
  <c r="AT92" i="3"/>
  <c r="AK92" i="3"/>
  <c r="AT103" i="3"/>
  <c r="AK103" i="3"/>
  <c r="AT109" i="3"/>
  <c r="AK109" i="3"/>
  <c r="AT117" i="3"/>
  <c r="AK117" i="3"/>
  <c r="AT121" i="3"/>
  <c r="AK121" i="3"/>
  <c r="AT142" i="3"/>
  <c r="AK142" i="3"/>
  <c r="AT150" i="3"/>
  <c r="AK150" i="3"/>
  <c r="AT157" i="3"/>
  <c r="AK157" i="3"/>
  <c r="AT164" i="3"/>
  <c r="AK164" i="3"/>
  <c r="AT182" i="3"/>
  <c r="AK182" i="3"/>
  <c r="AB195" i="3"/>
  <c r="AT199" i="3"/>
  <c r="AK199" i="3"/>
  <c r="AT211" i="3"/>
  <c r="AK211" i="3"/>
  <c r="AT219" i="3"/>
  <c r="AK219" i="3"/>
  <c r="AT229" i="3"/>
  <c r="AK229" i="3"/>
  <c r="AT255" i="3"/>
  <c r="AK255" i="3"/>
  <c r="AT263" i="3"/>
  <c r="AK263" i="3"/>
  <c r="AT271" i="3"/>
  <c r="AK271" i="3"/>
  <c r="AT278" i="3"/>
  <c r="AK278" i="3"/>
  <c r="AT288" i="3"/>
  <c r="AK288" i="3"/>
  <c r="AT313" i="3"/>
  <c r="AK313" i="3"/>
  <c r="AT322" i="3"/>
  <c r="AK322" i="3"/>
  <c r="AB334" i="3"/>
  <c r="AT330" i="3"/>
  <c r="AK330" i="3"/>
  <c r="AT341" i="3"/>
  <c r="AK341" i="3"/>
  <c r="AT348" i="3"/>
  <c r="AK348" i="3"/>
  <c r="AT376" i="3"/>
  <c r="AK376" i="3"/>
  <c r="AT384" i="3"/>
  <c r="AK384" i="3"/>
  <c r="AT391" i="3"/>
  <c r="AK391" i="3"/>
  <c r="AT398" i="3"/>
  <c r="AK398" i="3"/>
  <c r="AT430" i="3"/>
  <c r="AK430" i="3"/>
  <c r="AT439" i="3"/>
  <c r="AK439" i="3"/>
  <c r="AT447" i="3"/>
  <c r="AK447" i="3"/>
  <c r="AT458" i="3"/>
  <c r="AK458" i="3"/>
  <c r="AT465" i="3"/>
  <c r="AK465" i="3"/>
  <c r="AT493" i="3"/>
  <c r="AK493" i="3"/>
  <c r="AT501" i="3"/>
  <c r="AK501" i="3"/>
  <c r="AT508" i="3"/>
  <c r="AK508" i="3"/>
  <c r="AT515" i="3"/>
  <c r="AK515" i="3"/>
  <c r="AT533" i="3"/>
  <c r="AK533" i="3"/>
  <c r="AT550" i="3"/>
  <c r="AK550" i="3"/>
  <c r="AT562" i="3"/>
  <c r="AK562" i="3"/>
  <c r="AT570" i="3"/>
  <c r="AK570" i="3"/>
  <c r="AT580" i="3"/>
  <c r="AK580" i="3"/>
  <c r="AL127" i="3"/>
  <c r="AC127" i="3"/>
  <c r="AL131" i="3"/>
  <c r="AC131" i="3"/>
  <c r="AL135" i="3"/>
  <c r="AC135" i="3"/>
  <c r="AL141" i="3"/>
  <c r="AC141" i="3"/>
  <c r="AL149" i="3"/>
  <c r="AC149" i="3"/>
  <c r="AL158" i="3"/>
  <c r="AC158" i="3"/>
  <c r="AL168" i="3"/>
  <c r="AC168" i="3"/>
  <c r="AL176" i="3"/>
  <c r="AC176" i="3"/>
  <c r="AL180" i="3"/>
  <c r="AC180" i="3"/>
  <c r="AL186" i="3"/>
  <c r="AC186" i="3"/>
  <c r="AL190" i="3"/>
  <c r="AC190" i="3"/>
  <c r="AL204" i="3"/>
  <c r="AC204" i="3"/>
  <c r="AL210" i="3"/>
  <c r="AC210" i="3"/>
  <c r="AL221" i="3"/>
  <c r="AC221" i="3"/>
  <c r="AL227" i="3"/>
  <c r="AC227" i="3"/>
  <c r="AL235" i="3"/>
  <c r="AC235" i="3"/>
  <c r="AL239" i="3"/>
  <c r="AC239" i="3"/>
  <c r="AL245" i="3"/>
  <c r="AC245" i="3"/>
  <c r="AL249" i="3"/>
  <c r="AC249" i="3"/>
  <c r="AL253" i="3"/>
  <c r="AC253" i="3"/>
  <c r="AL261" i="3"/>
  <c r="AC261" i="3"/>
  <c r="AL269" i="3"/>
  <c r="AC269" i="3"/>
  <c r="AL277" i="3"/>
  <c r="AC277" i="3"/>
  <c r="AL287" i="3"/>
  <c r="AC287" i="3"/>
  <c r="AL294" i="3"/>
  <c r="AC294" i="3"/>
  <c r="AL298" i="3"/>
  <c r="AC298" i="3"/>
  <c r="AL304" i="3"/>
  <c r="AC304" i="3"/>
  <c r="AL308" i="3"/>
  <c r="AC308" i="3"/>
  <c r="AL323" i="3"/>
  <c r="AC323" i="3"/>
  <c r="AL333" i="3"/>
  <c r="AC333" i="3"/>
  <c r="AL340" i="3"/>
  <c r="AC340" i="3"/>
  <c r="AL349" i="3"/>
  <c r="AC349" i="3"/>
  <c r="AL353" i="3"/>
  <c r="AC353" i="3"/>
  <c r="AL359" i="3"/>
  <c r="AC359" i="3"/>
  <c r="AL363" i="3"/>
  <c r="AC363" i="3"/>
  <c r="AL367" i="3"/>
  <c r="AC367" i="3"/>
  <c r="AL371" i="3"/>
  <c r="AC371" i="3"/>
  <c r="AL379" i="3"/>
  <c r="AC379" i="3"/>
  <c r="AL387" i="3"/>
  <c r="AC387" i="3"/>
  <c r="AL396" i="3"/>
  <c r="AC396" i="3"/>
  <c r="AL406" i="3"/>
  <c r="AC406" i="3"/>
  <c r="AL412" i="3"/>
  <c r="AC412" i="3"/>
  <c r="AL418" i="3"/>
  <c r="AC418" i="3"/>
  <c r="AL422" i="3"/>
  <c r="AC422" i="3"/>
  <c r="AL435" i="3"/>
  <c r="AC435" i="3"/>
  <c r="AL442" i="3"/>
  <c r="AC442" i="3"/>
  <c r="AL452" i="3"/>
  <c r="AC452" i="3"/>
  <c r="AL459" i="3"/>
  <c r="AC459" i="3"/>
  <c r="AL467" i="3"/>
  <c r="AC467" i="3"/>
  <c r="AL471" i="3"/>
  <c r="AC471" i="3"/>
  <c r="AL477" i="3"/>
  <c r="AC477" i="3"/>
  <c r="AL481" i="3"/>
  <c r="AC481" i="3"/>
  <c r="AL485" i="3"/>
  <c r="AC485" i="3"/>
  <c r="AL491" i="3"/>
  <c r="AC491" i="3"/>
  <c r="AL499" i="3"/>
  <c r="AC499" i="3"/>
  <c r="AL507" i="3"/>
  <c r="AC507" i="3"/>
  <c r="AL517" i="3"/>
  <c r="AC517" i="3"/>
  <c r="AL525" i="3"/>
  <c r="AC525" i="3"/>
  <c r="AL530" i="3"/>
  <c r="AC530" i="3"/>
  <c r="AL536" i="3"/>
  <c r="AC536" i="3"/>
  <c r="AL540" i="3"/>
  <c r="AC540" i="3"/>
  <c r="AL554" i="3"/>
  <c r="AC554" i="3"/>
  <c r="AL560" i="3"/>
  <c r="AC560" i="3"/>
  <c r="AL571" i="3"/>
  <c r="AC571" i="3"/>
  <c r="AL577" i="3"/>
  <c r="AC577" i="3"/>
  <c r="AL585" i="3"/>
  <c r="AC585" i="3"/>
  <c r="AL589" i="3"/>
  <c r="AC589" i="3"/>
  <c r="AK403" i="3"/>
  <c r="AT403" i="3"/>
  <c r="AT407" i="3"/>
  <c r="AK407" i="3"/>
  <c r="X543" i="3"/>
  <c r="X545" i="3"/>
  <c r="X544" i="3"/>
  <c r="W545" i="3"/>
  <c r="W544" i="3"/>
  <c r="W311" i="3"/>
  <c r="W428" i="3"/>
  <c r="FE185" i="21"/>
  <c r="T328" i="3"/>
  <c r="U543" i="3"/>
  <c r="U544" i="3"/>
  <c r="U545" i="3"/>
  <c r="V543" i="3"/>
  <c r="V544" i="3"/>
  <c r="V545" i="3"/>
  <c r="M290" i="3"/>
  <c r="L290" i="3"/>
  <c r="L173" i="3"/>
  <c r="N520" i="3"/>
  <c r="L520" i="3"/>
  <c r="M520" i="3"/>
  <c r="O520" i="3"/>
  <c r="R69" i="3"/>
  <c r="I46" i="22" s="1"/>
  <c r="W427" i="3"/>
  <c r="X310" i="3"/>
  <c r="V96" i="3"/>
  <c r="T562" i="3"/>
  <c r="V427" i="3"/>
  <c r="X426" i="3"/>
  <c r="U428" i="3"/>
  <c r="X428" i="3"/>
  <c r="T445" i="3"/>
  <c r="W426" i="3"/>
  <c r="X47" i="3"/>
  <c r="V310" i="3"/>
  <c r="U309" i="3"/>
  <c r="X311" i="3"/>
  <c r="W65" i="3"/>
  <c r="W194" i="3"/>
  <c r="R214" i="3"/>
  <c r="V98" i="3"/>
  <c r="AB197" i="3"/>
  <c r="W193" i="3"/>
  <c r="X192" i="3"/>
  <c r="V192" i="3"/>
  <c r="W192" i="3"/>
  <c r="U282" i="3"/>
  <c r="R197" i="3"/>
  <c r="R331" i="3"/>
  <c r="BV153" i="21"/>
  <c r="BV149" i="21" s="1"/>
  <c r="CE17" i="21"/>
  <c r="BW62" i="21"/>
  <c r="CC62" i="21"/>
  <c r="CA149" i="21"/>
  <c r="V194" i="3"/>
  <c r="V214" i="3"/>
  <c r="X194" i="3"/>
  <c r="V282" i="3"/>
  <c r="W114" i="3"/>
  <c r="X113" i="3"/>
  <c r="X114" i="3"/>
  <c r="BR128" i="21"/>
  <c r="CB17" i="21"/>
  <c r="L169" i="3"/>
  <c r="BT11" i="21"/>
  <c r="BY11" i="21"/>
  <c r="CE11" i="21"/>
  <c r="BR11" i="21"/>
  <c r="BV11" i="21"/>
  <c r="CB11" i="21"/>
  <c r="V516" i="3"/>
  <c r="T348" i="3"/>
  <c r="BU9" i="21"/>
  <c r="K57" i="3"/>
  <c r="R451" i="3"/>
  <c r="T121" i="3"/>
  <c r="T123" i="3" s="1"/>
  <c r="DF329" i="21"/>
  <c r="DF149" i="21"/>
  <c r="DF242" i="21"/>
  <c r="DH242" i="21"/>
  <c r="DH149" i="21"/>
  <c r="DF62" i="21"/>
  <c r="DH62" i="21"/>
  <c r="FE149" i="21"/>
  <c r="BX295" i="21"/>
  <c r="V47" i="3"/>
  <c r="V79" i="3"/>
  <c r="V113" i="3"/>
  <c r="V399" i="3"/>
  <c r="R448" i="3"/>
  <c r="R427" i="3" s="1"/>
  <c r="V81" i="3"/>
  <c r="V82" i="3"/>
  <c r="R112" i="3"/>
  <c r="U113" i="3"/>
  <c r="U114" i="3"/>
  <c r="W516" i="3"/>
  <c r="CF667" i="21"/>
  <c r="BV802" i="21"/>
  <c r="BZ860" i="21"/>
  <c r="FE110" i="21"/>
  <c r="FE667" i="21"/>
  <c r="FE921" i="21"/>
  <c r="R33" i="3"/>
  <c r="AB545" i="3"/>
  <c r="DG15" i="21"/>
  <c r="CE100" i="21"/>
  <c r="BT117" i="21"/>
  <c r="CE117" i="21"/>
  <c r="BT156" i="21"/>
  <c r="BR224" i="21"/>
  <c r="CB227" i="21"/>
  <c r="BR241" i="21"/>
  <c r="BR245" i="21"/>
  <c r="CB248" i="21"/>
  <c r="BR256" i="21"/>
  <c r="CB256" i="21"/>
  <c r="BY17" i="21"/>
  <c r="BT332" i="21"/>
  <c r="BT335" i="21"/>
  <c r="BT341" i="21"/>
  <c r="CE341" i="21"/>
  <c r="BV399" i="21"/>
  <c r="BR406" i="21"/>
  <c r="BR409" i="21"/>
  <c r="BZ28" i="21"/>
  <c r="CB153" i="21"/>
  <c r="CB149" i="21" s="1"/>
  <c r="CD295" i="21"/>
  <c r="BV332" i="21"/>
  <c r="BV329" i="21" s="1"/>
  <c r="BV46" i="21"/>
  <c r="DG11" i="21"/>
  <c r="DG66" i="21"/>
  <c r="DG603" i="21"/>
  <c r="CC41" i="21"/>
  <c r="CD46" i="21"/>
  <c r="R217" i="3"/>
  <c r="CC703" i="21"/>
  <c r="BW860" i="21"/>
  <c r="DH603" i="21"/>
  <c r="BX111" i="21"/>
  <c r="CD30" i="21"/>
  <c r="CA49" i="21"/>
  <c r="BV61" i="21"/>
  <c r="BX32" i="21"/>
  <c r="CD32" i="21"/>
  <c r="BX33" i="21"/>
  <c r="CD33" i="21"/>
  <c r="BW185" i="21"/>
  <c r="BY667" i="21"/>
  <c r="CC667" i="21"/>
  <c r="DK9" i="5"/>
  <c r="AP118" i="5"/>
  <c r="AY118" i="5"/>
  <c r="DK118" i="5"/>
  <c r="AT118" i="5"/>
  <c r="CA143" i="5"/>
  <c r="AV118" i="5"/>
  <c r="BX22" i="21"/>
  <c r="BU33" i="21"/>
  <c r="BR585" i="21"/>
  <c r="DH585" i="21"/>
  <c r="DH860" i="21"/>
  <c r="BX42" i="21"/>
  <c r="BY15" i="21"/>
  <c r="CD111" i="21"/>
  <c r="BU45" i="21"/>
  <c r="CA45" i="21"/>
  <c r="BS168" i="21"/>
  <c r="BS170" i="21"/>
  <c r="BT174" i="21"/>
  <c r="BS173" i="21"/>
  <c r="CE174" i="21"/>
  <c r="BS187" i="21"/>
  <c r="BS205" i="21"/>
  <c r="BS214" i="21"/>
  <c r="BR269" i="21"/>
  <c r="BS379" i="21"/>
  <c r="CF603" i="21"/>
  <c r="BU703" i="21"/>
  <c r="BY703" i="21"/>
  <c r="FE802" i="21"/>
  <c r="CC295" i="21"/>
  <c r="BS314" i="21"/>
  <c r="FE294" i="21"/>
  <c r="V65" i="3"/>
  <c r="M173" i="3"/>
  <c r="Q520" i="3"/>
  <c r="U66" i="3"/>
  <c r="AB311" i="3"/>
  <c r="X78" i="3"/>
  <c r="R429" i="3"/>
  <c r="T582" i="3"/>
  <c r="V346" i="7"/>
  <c r="R551" i="3"/>
  <c r="BX317" i="21"/>
  <c r="DK143" i="5"/>
  <c r="CA118" i="5"/>
  <c r="AS118" i="5"/>
  <c r="DK80" i="5"/>
  <c r="AM22" i="5"/>
  <c r="AX143" i="5"/>
  <c r="BY118" i="5"/>
  <c r="AN118" i="5"/>
  <c r="AO27" i="5"/>
  <c r="AO53" i="5" s="1"/>
  <c r="AU143" i="5"/>
  <c r="AX55" i="5"/>
  <c r="AX80" i="5" s="1"/>
  <c r="AM27" i="5"/>
  <c r="AM53" i="5" s="1"/>
  <c r="BU25" i="21"/>
  <c r="CA25" i="21"/>
  <c r="BU32" i="21"/>
  <c r="CA32" i="21"/>
  <c r="CA33" i="21"/>
  <c r="CD22" i="21"/>
  <c r="BY143" i="5"/>
  <c r="BS320" i="21"/>
  <c r="CB332" i="21"/>
  <c r="BR335" i="21"/>
  <c r="BV370" i="21"/>
  <c r="BT399" i="21"/>
  <c r="BR17" i="21"/>
  <c r="T465" i="3"/>
  <c r="AB426" i="3"/>
  <c r="R26" i="3"/>
  <c r="BT86" i="21"/>
  <c r="BR86" i="21"/>
  <c r="AB448" i="3"/>
  <c r="BS52" i="21"/>
  <c r="AB93" i="21"/>
  <c r="BS92" i="21"/>
  <c r="BU110" i="21"/>
  <c r="CE35" i="21"/>
  <c r="BX36" i="21"/>
  <c r="CF36" i="21"/>
  <c r="CD44" i="21"/>
  <c r="DG241" i="21"/>
  <c r="DG245" i="21"/>
  <c r="CF27" i="21"/>
  <c r="BU29" i="21"/>
  <c r="CC305" i="21"/>
  <c r="DG42" i="21"/>
  <c r="BW295" i="21"/>
  <c r="BS304" i="21"/>
  <c r="FE273" i="21"/>
  <c r="BX45" i="21"/>
  <c r="BT272" i="21"/>
  <c r="BT278" i="21"/>
  <c r="CE284" i="21"/>
  <c r="CB308" i="21"/>
  <c r="BR311" i="21"/>
  <c r="FE28" i="21"/>
  <c r="BR12" i="21"/>
  <c r="CB12" i="21"/>
  <c r="BX27" i="21"/>
  <c r="R65" i="3"/>
  <c r="I43" i="22" s="1"/>
  <c r="R22" i="3"/>
  <c r="R565" i="3"/>
  <c r="T398" i="3"/>
  <c r="T401" i="3"/>
  <c r="T405" i="3"/>
  <c r="T409" i="3"/>
  <c r="T416" i="3"/>
  <c r="AB282" i="3"/>
  <c r="AB516" i="3"/>
  <c r="Q290" i="3"/>
  <c r="R282" i="3"/>
  <c r="R314" i="3"/>
  <c r="AB428" i="3"/>
  <c r="AB66" i="3"/>
  <c r="DG28" i="21"/>
  <c r="DG94" i="21"/>
  <c r="DG731" i="21"/>
  <c r="DH838" i="21"/>
  <c r="CE55" i="21"/>
  <c r="CB61" i="21"/>
  <c r="CA22" i="21"/>
  <c r="BS103" i="21"/>
  <c r="BS113" i="21"/>
  <c r="BS210" i="21"/>
  <c r="BV224" i="21"/>
  <c r="BS230" i="21"/>
  <c r="BT245" i="21"/>
  <c r="BT242" i="21" s="1"/>
  <c r="CY244" i="21"/>
  <c r="BS255" i="21"/>
  <c r="BT269" i="21"/>
  <c r="BX305" i="21"/>
  <c r="BW603" i="21"/>
  <c r="CE603" i="21"/>
  <c r="BT603" i="21"/>
  <c r="CB603" i="21"/>
  <c r="BS667" i="21"/>
  <c r="BW667" i="21"/>
  <c r="CE667" i="21"/>
  <c r="BT667" i="21"/>
  <c r="CB667" i="21"/>
  <c r="BV731" i="21"/>
  <c r="BZ731" i="21"/>
  <c r="BS731" i="21"/>
  <c r="BW731" i="21"/>
  <c r="CE731" i="21"/>
  <c r="FE70" i="21"/>
  <c r="FE121" i="21"/>
  <c r="FE386" i="21"/>
  <c r="FE860" i="21"/>
  <c r="CA80" i="5"/>
  <c r="AU27" i="5"/>
  <c r="AU53" i="5" s="1"/>
  <c r="T417" i="3"/>
  <c r="T429" i="3"/>
  <c r="T431" i="3"/>
  <c r="T518" i="3"/>
  <c r="T522" i="3"/>
  <c r="T526" i="3"/>
  <c r="T533" i="3"/>
  <c r="T534" i="3"/>
  <c r="T564" i="3"/>
  <c r="AB429" i="3"/>
  <c r="DF585" i="21"/>
  <c r="BT74" i="21"/>
  <c r="BZ26" i="21"/>
  <c r="BT89" i="21"/>
  <c r="BT94" i="21"/>
  <c r="BS93" i="21"/>
  <c r="BR97" i="21"/>
  <c r="BR100" i="21"/>
  <c r="BR117" i="21"/>
  <c r="BV124" i="21"/>
  <c r="BS155" i="21"/>
  <c r="BS156" i="21" s="1"/>
  <c r="BS160" i="21"/>
  <c r="BT193" i="21"/>
  <c r="CE193" i="21"/>
  <c r="BS192" i="21"/>
  <c r="BS199" i="21"/>
  <c r="BV227" i="21"/>
  <c r="BV248" i="21"/>
  <c r="BV256" i="21"/>
  <c r="BR278" i="21"/>
  <c r="BR281" i="21"/>
  <c r="BR284" i="21"/>
  <c r="BS290" i="21"/>
  <c r="BT301" i="21"/>
  <c r="CE301" i="21"/>
  <c r="BY308" i="21"/>
  <c r="CF305" i="21"/>
  <c r="BT370" i="21"/>
  <c r="BS373" i="21"/>
  <c r="BS385" i="21"/>
  <c r="CB399" i="21"/>
  <c r="CF838" i="21"/>
  <c r="BT860" i="21"/>
  <c r="CF860" i="21"/>
  <c r="CC860" i="21"/>
  <c r="FE249" i="21"/>
  <c r="FE305" i="21"/>
  <c r="FE731" i="21"/>
  <c r="DG100" i="21"/>
  <c r="BR14" i="21"/>
  <c r="BU221" i="21"/>
  <c r="BS259" i="21"/>
  <c r="CE322" i="21"/>
  <c r="BY603" i="21"/>
  <c r="CC603" i="21"/>
  <c r="BV603" i="21"/>
  <c r="BZ603" i="21"/>
  <c r="BS620" i="21"/>
  <c r="BS603" i="21" s="1"/>
  <c r="BV667" i="21"/>
  <c r="BZ667" i="21"/>
  <c r="BT731" i="21"/>
  <c r="CB731" i="21"/>
  <c r="CF731" i="21"/>
  <c r="BY731" i="21"/>
  <c r="CC731" i="21"/>
  <c r="FE90" i="21"/>
  <c r="FE603" i="21"/>
  <c r="AL120" i="5"/>
  <c r="AK143" i="5"/>
  <c r="BS247" i="21"/>
  <c r="BS236" i="21"/>
  <c r="BS237" i="21"/>
  <c r="BS277" i="21"/>
  <c r="R399" i="3"/>
  <c r="BS151" i="21"/>
  <c r="BS73" i="21"/>
  <c r="DG69" i="21"/>
  <c r="BZ118" i="5"/>
  <c r="T432" i="3"/>
  <c r="T433" i="3"/>
  <c r="T436" i="3"/>
  <c r="T547" i="3"/>
  <c r="W66" i="3"/>
  <c r="W79" i="3"/>
  <c r="CA53" i="5"/>
  <c r="DK53" i="5"/>
  <c r="BS65" i="21"/>
  <c r="BS307" i="21"/>
  <c r="DG148" i="21"/>
  <c r="DG117" i="21"/>
  <c r="T441" i="3"/>
  <c r="T449" i="3"/>
  <c r="BT66" i="21"/>
  <c r="BS64" i="21"/>
  <c r="CE66" i="21"/>
  <c r="BS216" i="21"/>
  <c r="DG212" i="21"/>
  <c r="BR180" i="21"/>
  <c r="BT180" i="21"/>
  <c r="BS287" i="21"/>
  <c r="BS369" i="21"/>
  <c r="DG124" i="21"/>
  <c r="AV80" i="5"/>
  <c r="BS138" i="21"/>
  <c r="AW80" i="5"/>
  <c r="AL58" i="5"/>
  <c r="AX82" i="5"/>
  <c r="AR120" i="5"/>
  <c r="BS349" i="21"/>
  <c r="BS398" i="21"/>
  <c r="BS253" i="21"/>
  <c r="BS254" i="21"/>
  <c r="BT293" i="21"/>
  <c r="BR131" i="21"/>
  <c r="BS120" i="21"/>
  <c r="T453" i="3"/>
  <c r="T458" i="3"/>
  <c r="BT184" i="21"/>
  <c r="BZ120" i="5"/>
  <c r="AN143" i="5"/>
  <c r="AP143" i="5"/>
  <c r="AT143" i="5"/>
  <c r="AV143" i="5"/>
  <c r="AM143" i="5"/>
  <c r="AO143" i="5"/>
  <c r="DG260" i="21"/>
  <c r="FE233" i="21"/>
  <c r="DG278" i="21"/>
  <c r="DG301" i="21"/>
  <c r="DG308" i="21"/>
  <c r="BV241" i="21"/>
  <c r="CB241" i="21"/>
  <c r="BV245" i="21"/>
  <c r="CB245" i="21"/>
  <c r="CB284" i="21"/>
  <c r="CC273" i="21"/>
  <c r="BR287" i="21"/>
  <c r="BT287" i="21"/>
  <c r="BV311" i="21"/>
  <c r="BV305" i="21" s="1"/>
  <c r="CB311" i="21"/>
  <c r="CF40" i="21"/>
  <c r="FE33" i="21"/>
  <c r="DH9" i="21"/>
  <c r="DG14" i="21"/>
  <c r="DH25" i="21"/>
  <c r="DG30" i="21"/>
  <c r="DF33" i="21"/>
  <c r="BS275" i="21"/>
  <c r="BS276" i="21"/>
  <c r="BR290" i="21"/>
  <c r="BT290" i="21"/>
  <c r="BV301" i="21"/>
  <c r="CB301" i="21"/>
  <c r="BV12" i="21"/>
  <c r="BV30" i="21"/>
  <c r="BW35" i="21"/>
  <c r="FE42" i="21"/>
  <c r="BV341" i="21"/>
  <c r="R428" i="3"/>
  <c r="R426" i="3"/>
  <c r="R434" i="3"/>
  <c r="V66" i="3"/>
  <c r="X66" i="3"/>
  <c r="AB312" i="3"/>
  <c r="T393" i="3"/>
  <c r="T407" i="3"/>
  <c r="R114" i="3"/>
  <c r="T493" i="3"/>
  <c r="T501" i="3"/>
  <c r="T490" i="3"/>
  <c r="T502" i="3"/>
  <c r="T508" i="3"/>
  <c r="T510" i="3"/>
  <c r="T512" i="3"/>
  <c r="T514" i="3"/>
  <c r="T546" i="3"/>
  <c r="T548" i="3"/>
  <c r="T550" i="3"/>
  <c r="T553" i="3"/>
  <c r="T558" i="3"/>
  <c r="T565" i="3"/>
  <c r="T570" i="3"/>
  <c r="T575" i="3"/>
  <c r="T581" i="3"/>
  <c r="W113" i="3"/>
  <c r="AB546" i="3"/>
  <c r="T489" i="3"/>
  <c r="T497" i="3"/>
  <c r="T505" i="3"/>
  <c r="T498" i="3"/>
  <c r="T506" i="3"/>
  <c r="T494" i="3"/>
  <c r="T515" i="3"/>
  <c r="T549" i="3"/>
  <c r="T556" i="3"/>
  <c r="T563" i="3"/>
  <c r="T566" i="3"/>
  <c r="T573" i="3"/>
  <c r="T579" i="3"/>
  <c r="T591" i="3"/>
  <c r="AO82" i="5"/>
  <c r="AU82" i="5"/>
  <c r="AU118" i="5" s="1"/>
  <c r="BZ55" i="5"/>
  <c r="AS80" i="5"/>
  <c r="AY80" i="5"/>
  <c r="AQ80" i="5"/>
  <c r="AK27" i="5"/>
  <c r="AK53" i="5" s="1"/>
  <c r="BS394" i="21"/>
  <c r="BS319" i="21"/>
  <c r="BT12" i="21"/>
  <c r="BT322" i="21"/>
  <c r="DG10" i="21"/>
  <c r="DH27" i="21"/>
  <c r="DF29" i="21"/>
  <c r="DG328" i="21"/>
  <c r="DG17" i="21"/>
  <c r="DG332" i="21"/>
  <c r="DG345" i="21"/>
  <c r="DG370" i="21"/>
  <c r="DG409" i="21"/>
  <c r="DH403" i="21"/>
  <c r="BT10" i="21"/>
  <c r="CA13" i="21"/>
  <c r="CC29" i="21"/>
  <c r="BU37" i="21"/>
  <c r="BW37" i="21"/>
  <c r="BY37" i="21"/>
  <c r="CA37" i="21"/>
  <c r="CC37" i="21"/>
  <c r="CE37" i="21"/>
  <c r="BT17" i="21"/>
  <c r="BS327" i="21"/>
  <c r="BS347" i="21"/>
  <c r="BS348" i="21"/>
  <c r="BS357" i="21"/>
  <c r="BS390" i="21"/>
  <c r="BS392" i="21"/>
  <c r="BS393" i="21"/>
  <c r="BX403" i="21"/>
  <c r="BR412" i="21"/>
  <c r="BT412" i="21"/>
  <c r="BS412" i="21"/>
  <c r="FE336" i="21"/>
  <c r="FE362" i="21"/>
  <c r="FE403" i="21"/>
  <c r="BS60" i="21"/>
  <c r="BS19" i="21" s="1"/>
  <c r="BV117" i="21"/>
  <c r="BT131" i="21"/>
  <c r="BV55" i="21"/>
  <c r="BR103" i="21"/>
  <c r="BT103" i="21"/>
  <c r="BS164" i="21"/>
  <c r="DG227" i="21"/>
  <c r="BS220" i="21"/>
  <c r="R568" i="3"/>
  <c r="R543" i="3"/>
  <c r="R548" i="3"/>
  <c r="T8" i="3"/>
  <c r="T9" i="3"/>
  <c r="T10" i="3"/>
  <c r="T11" i="3"/>
  <c r="T12" i="3"/>
  <c r="T13" i="3"/>
  <c r="T14" i="3"/>
  <c r="T15" i="3"/>
  <c r="T16" i="3"/>
  <c r="T17" i="3"/>
  <c r="T18" i="3"/>
  <c r="T32" i="3"/>
  <c r="T35" i="3"/>
  <c r="T36" i="3"/>
  <c r="T68" i="3"/>
  <c r="T69" i="3"/>
  <c r="T70" i="3"/>
  <c r="T71" i="3"/>
  <c r="T72" i="3"/>
  <c r="AB114" i="3"/>
  <c r="AB431" i="3"/>
  <c r="T376" i="3"/>
  <c r="T384" i="3"/>
  <c r="T373" i="3"/>
  <c r="T385" i="3"/>
  <c r="T391" i="3"/>
  <c r="T395" i="3"/>
  <c r="T397" i="3"/>
  <c r="T464" i="3"/>
  <c r="T372" i="3"/>
  <c r="T380" i="3"/>
  <c r="T388" i="3"/>
  <c r="T381" i="3"/>
  <c r="T389" i="3"/>
  <c r="T377" i="3"/>
  <c r="T430" i="3"/>
  <c r="T439" i="3"/>
  <c r="T446" i="3"/>
  <c r="T447" i="3"/>
  <c r="T456" i="3"/>
  <c r="T462" i="3"/>
  <c r="T474" i="3"/>
  <c r="T39" i="3"/>
  <c r="T41" i="3"/>
  <c r="T43" i="3"/>
  <c r="T45" i="3"/>
  <c r="T19" i="3"/>
  <c r="BS57" i="21"/>
  <c r="BS59" i="21"/>
  <c r="DF49" i="21"/>
  <c r="DG61" i="21"/>
  <c r="FE49" i="21"/>
  <c r="CB55" i="21"/>
  <c r="BU49" i="21"/>
  <c r="BW71" i="21"/>
  <c r="BS79" i="21"/>
  <c r="CE80" i="21"/>
  <c r="CB100" i="21"/>
  <c r="BS106" i="21"/>
  <c r="BR106" i="21"/>
  <c r="BT106" i="21"/>
  <c r="BT109" i="21"/>
  <c r="BS131" i="21"/>
  <c r="CC34" i="21"/>
  <c r="CB36" i="21"/>
  <c r="FE26" i="21"/>
  <c r="FE30" i="21"/>
  <c r="FE35" i="21"/>
  <c r="DH111" i="21"/>
  <c r="BR61" i="21"/>
  <c r="CB117" i="21"/>
  <c r="BS123" i="21"/>
  <c r="BS127" i="21"/>
  <c r="FE45" i="21"/>
  <c r="T27" i="3"/>
  <c r="T20" i="3"/>
  <c r="T49" i="3"/>
  <c r="T314" i="3"/>
  <c r="T315" i="3"/>
  <c r="T316" i="3"/>
  <c r="T319" i="3"/>
  <c r="T324" i="3"/>
  <c r="T331" i="3"/>
  <c r="T332" i="3"/>
  <c r="T336" i="3"/>
  <c r="T341" i="3"/>
  <c r="T24" i="3"/>
  <c r="R194" i="3"/>
  <c r="T86" i="3"/>
  <c r="T87" i="3"/>
  <c r="T89" i="3"/>
  <c r="T91" i="3"/>
  <c r="T92" i="3"/>
  <c r="T93" i="3"/>
  <c r="T164" i="3"/>
  <c r="T167" i="3"/>
  <c r="T171" i="3"/>
  <c r="T175" i="3"/>
  <c r="T182" i="3"/>
  <c r="T183" i="3"/>
  <c r="T122" i="3"/>
  <c r="T28" i="3"/>
  <c r="T51" i="3"/>
  <c r="T53" i="3"/>
  <c r="T55" i="3"/>
  <c r="T57" i="3"/>
  <c r="T59" i="3"/>
  <c r="T99" i="3"/>
  <c r="T101" i="3"/>
  <c r="T103" i="3"/>
  <c r="T104" i="3"/>
  <c r="T106" i="3"/>
  <c r="R113" i="3"/>
  <c r="T60" i="3"/>
  <c r="T61" i="3"/>
  <c r="T62" i="3"/>
  <c r="T63" i="3"/>
  <c r="T198" i="3"/>
  <c r="T213" i="3"/>
  <c r="T108" i="3"/>
  <c r="T109" i="3"/>
  <c r="T110" i="3"/>
  <c r="T115" i="3"/>
  <c r="T116" i="3"/>
  <c r="T117" i="3"/>
  <c r="T118" i="3"/>
  <c r="T119" i="3"/>
  <c r="T120" i="3"/>
  <c r="T143" i="3"/>
  <c r="T255" i="3"/>
  <c r="T263" i="3"/>
  <c r="T271" i="3"/>
  <c r="T264" i="3"/>
  <c r="T272" i="3"/>
  <c r="T260" i="3"/>
  <c r="T281" i="3"/>
  <c r="T288" i="3"/>
  <c r="T299" i="3"/>
  <c r="T313" i="3"/>
  <c r="T322" i="3"/>
  <c r="T329" i="3"/>
  <c r="T330" i="3"/>
  <c r="T339" i="3"/>
  <c r="T345" i="3"/>
  <c r="T357" i="3"/>
  <c r="T23" i="3"/>
  <c r="T31" i="3"/>
  <c r="T64" i="3"/>
  <c r="T67" i="3"/>
  <c r="T73" i="3"/>
  <c r="T74" i="3"/>
  <c r="T259" i="3"/>
  <c r="T267" i="3"/>
  <c r="T256" i="3"/>
  <c r="T268" i="3"/>
  <c r="T274" i="3"/>
  <c r="T276" i="3"/>
  <c r="T278" i="3"/>
  <c r="T280" i="3"/>
  <c r="T284" i="3"/>
  <c r="T292" i="3"/>
  <c r="T300" i="3"/>
  <c r="T312" i="3"/>
  <c r="T347" i="3"/>
  <c r="AM55" i="5"/>
  <c r="AM80" i="5" s="1"/>
  <c r="BZ27" i="5"/>
  <c r="BZ53" i="5" s="1"/>
  <c r="FE157" i="21"/>
  <c r="DG166" i="21"/>
  <c r="BS146" i="21"/>
  <c r="BS16" i="21" s="1"/>
  <c r="BT143" i="21"/>
  <c r="BS142" i="21"/>
  <c r="BS140" i="21"/>
  <c r="BS141" i="21"/>
  <c r="CF134" i="21"/>
  <c r="BS162" i="21"/>
  <c r="BS163" i="21"/>
  <c r="CC158" i="21"/>
  <c r="CC207" i="21"/>
  <c r="BS223" i="21"/>
  <c r="BV28" i="21"/>
  <c r="CD28" i="21"/>
  <c r="DH134" i="21"/>
  <c r="DH206" i="21"/>
  <c r="DF37" i="21"/>
  <c r="BS136" i="21"/>
  <c r="BS137" i="21"/>
  <c r="BR153" i="21"/>
  <c r="BS191" i="21"/>
  <c r="BS202" i="21"/>
  <c r="BU207" i="21"/>
  <c r="CE12" i="21"/>
  <c r="CC21" i="21"/>
  <c r="CA27" i="21"/>
  <c r="R94" i="3"/>
  <c r="R47" i="3"/>
  <c r="I35" i="22" s="1"/>
  <c r="R44" i="3"/>
  <c r="T84" i="3"/>
  <c r="T159" i="3"/>
  <c r="T196" i="3"/>
  <c r="T205" i="3"/>
  <c r="T215" i="3"/>
  <c r="T222" i="3"/>
  <c r="R81" i="3"/>
  <c r="R165" i="3"/>
  <c r="X79" i="3"/>
  <c r="V114" i="3"/>
  <c r="T197" i="3"/>
  <c r="T199" i="3"/>
  <c r="T202" i="3"/>
  <c r="T207" i="3"/>
  <c r="T219" i="3"/>
  <c r="T224" i="3"/>
  <c r="T138" i="3"/>
  <c r="T146" i="3"/>
  <c r="T154" i="3"/>
  <c r="T147" i="3"/>
  <c r="T155" i="3"/>
  <c r="T212" i="3"/>
  <c r="T211" i="3"/>
  <c r="T228" i="3"/>
  <c r="T231" i="3"/>
  <c r="T240" i="3"/>
  <c r="T142" i="3"/>
  <c r="T150" i="3"/>
  <c r="T139" i="3"/>
  <c r="T151" i="3"/>
  <c r="T157" i="3"/>
  <c r="T161" i="3"/>
  <c r="T163" i="3"/>
  <c r="T230" i="3"/>
  <c r="AR55" i="5"/>
  <c r="AS17" i="5"/>
  <c r="AW17" i="5"/>
  <c r="AQ143" i="5"/>
  <c r="AQ17" i="5"/>
  <c r="AY143" i="5"/>
  <c r="AY17" i="5"/>
  <c r="AR27" i="5"/>
  <c r="AR53" i="5" s="1"/>
  <c r="AX27" i="5"/>
  <c r="AX53" i="5" s="1"/>
  <c r="AN17" i="5"/>
  <c r="AT17" i="5"/>
  <c r="AN80" i="5"/>
  <c r="AP80" i="5"/>
  <c r="AT80" i="5"/>
  <c r="AR82" i="5"/>
  <c r="AO55" i="5"/>
  <c r="AU55" i="5"/>
  <c r="AK82" i="5"/>
  <c r="AK118" i="5" s="1"/>
  <c r="AS143" i="5"/>
  <c r="AW143" i="5"/>
  <c r="BY80" i="5"/>
  <c r="DG12" i="21"/>
  <c r="DH13" i="21"/>
  <c r="DH22" i="21"/>
  <c r="DH35" i="21"/>
  <c r="CE74" i="21"/>
  <c r="CE94" i="21"/>
  <c r="CE124" i="21"/>
  <c r="BY124" i="21"/>
  <c r="CE143" i="21"/>
  <c r="BY284" i="21"/>
  <c r="BS283" i="21"/>
  <c r="BT284" i="21"/>
  <c r="FE207" i="21"/>
  <c r="FE206" i="21"/>
  <c r="FE40" i="21"/>
  <c r="FE317" i="21"/>
  <c r="FE9" i="21"/>
  <c r="FE27" i="21"/>
  <c r="FE36" i="21"/>
  <c r="FE34" i="21"/>
  <c r="FE41" i="21"/>
  <c r="FE46" i="21"/>
  <c r="FE832" i="21"/>
  <c r="FE703" i="21"/>
  <c r="DH21" i="21"/>
  <c r="DG55" i="21"/>
  <c r="DF13" i="21"/>
  <c r="DF21" i="21"/>
  <c r="DF22" i="21"/>
  <c r="DG74" i="21"/>
  <c r="DG77" i="21"/>
  <c r="DF28" i="21"/>
  <c r="DH28" i="21"/>
  <c r="DG97" i="21"/>
  <c r="DG114" i="21"/>
  <c r="DG128" i="21"/>
  <c r="DG143" i="21"/>
  <c r="DG156" i="21"/>
  <c r="DG171" i="21"/>
  <c r="DG189" i="21"/>
  <c r="DG193" i="21"/>
  <c r="DG217" i="21"/>
  <c r="DG224" i="21"/>
  <c r="DG238" i="21"/>
  <c r="DG248" i="21"/>
  <c r="DG256" i="21"/>
  <c r="DG263" i="21"/>
  <c r="DG281" i="21"/>
  <c r="DG284" i="21"/>
  <c r="DG298" i="21"/>
  <c r="DG311" i="21"/>
  <c r="DG399" i="21"/>
  <c r="DF41" i="21"/>
  <c r="DH387" i="21"/>
  <c r="DH45" i="21"/>
  <c r="DH667" i="21"/>
  <c r="DF703" i="21"/>
  <c r="DG703" i="21"/>
  <c r="BY12" i="21"/>
  <c r="BU13" i="21"/>
  <c r="BT14" i="21"/>
  <c r="CB14" i="21"/>
  <c r="BY19" i="21"/>
  <c r="BX44" i="21"/>
  <c r="BT61" i="21"/>
  <c r="CE14" i="21"/>
  <c r="BW21" i="21"/>
  <c r="BT69" i="21"/>
  <c r="BV69" i="21"/>
  <c r="CB69" i="21"/>
  <c r="BT77" i="21"/>
  <c r="BS76" i="21"/>
  <c r="CE77" i="21"/>
  <c r="BR83" i="21"/>
  <c r="BT83" i="21"/>
  <c r="BR94" i="21"/>
  <c r="BY100" i="21"/>
  <c r="BS99" i="21"/>
  <c r="BT100" i="21"/>
  <c r="BW90" i="21"/>
  <c r="BZ34" i="21"/>
  <c r="CC90" i="21"/>
  <c r="CF34" i="21"/>
  <c r="BV35" i="21"/>
  <c r="BX35" i="21"/>
  <c r="BZ35" i="21"/>
  <c r="CB35" i="21"/>
  <c r="CD35" i="21"/>
  <c r="CF35" i="21"/>
  <c r="BU36" i="21"/>
  <c r="BW36" i="21"/>
  <c r="BY36" i="21"/>
  <c r="CA36" i="21"/>
  <c r="CC36" i="21"/>
  <c r="CE36" i="21"/>
  <c r="BR143" i="21"/>
  <c r="BV166" i="21"/>
  <c r="CF157" i="21"/>
  <c r="BT212" i="21"/>
  <c r="BV212" i="21"/>
  <c r="BT220" i="21"/>
  <c r="CC221" i="21"/>
  <c r="BT230" i="21"/>
  <c r="BT221" i="21" s="1"/>
  <c r="CE278" i="21"/>
  <c r="CC294" i="21"/>
  <c r="BS83" i="21"/>
  <c r="BS89" i="21"/>
  <c r="BR89" i="21"/>
  <c r="BT97" i="21"/>
  <c r="CE97" i="21"/>
  <c r="BV97" i="21"/>
  <c r="CB97" i="21"/>
  <c r="BV100" i="21"/>
  <c r="BS109" i="21"/>
  <c r="BR109" i="21"/>
  <c r="BR114" i="21"/>
  <c r="BT114" i="21"/>
  <c r="CE114" i="21"/>
  <c r="BR120" i="21"/>
  <c r="BT120" i="21"/>
  <c r="BZ111" i="21"/>
  <c r="BT128" i="21"/>
  <c r="CE128" i="21"/>
  <c r="BV128" i="21"/>
  <c r="CB128" i="21"/>
  <c r="CB121" i="21" s="1"/>
  <c r="BS139" i="21"/>
  <c r="BV10" i="21"/>
  <c r="CB10" i="21"/>
  <c r="BZ231" i="21"/>
  <c r="CF231" i="21"/>
  <c r="BS145" i="21"/>
  <c r="CE15" i="21"/>
  <c r="BY153" i="21"/>
  <c r="CE153" i="21"/>
  <c r="BT153" i="21"/>
  <c r="BS152" i="21"/>
  <c r="BR156" i="21"/>
  <c r="BY166" i="21"/>
  <c r="CE166" i="21"/>
  <c r="BT166" i="21"/>
  <c r="BS161" i="21"/>
  <c r="CB166" i="21"/>
  <c r="BR166" i="21"/>
  <c r="BS165" i="21"/>
  <c r="BR171" i="21"/>
  <c r="BT171" i="21"/>
  <c r="BS169" i="21"/>
  <c r="CE171" i="21"/>
  <c r="BR177" i="21"/>
  <c r="BT177" i="21"/>
  <c r="BS177" i="21"/>
  <c r="BS184" i="21"/>
  <c r="BR184" i="21"/>
  <c r="BR189" i="21"/>
  <c r="BT189" i="21"/>
  <c r="BS188" i="21"/>
  <c r="CE189" i="21"/>
  <c r="BT196" i="21"/>
  <c r="BS195" i="21"/>
  <c r="CE196" i="21"/>
  <c r="BR199" i="21"/>
  <c r="BT199" i="21"/>
  <c r="BR202" i="21"/>
  <c r="BT202" i="21"/>
  <c r="BR205" i="21"/>
  <c r="BT205" i="21"/>
  <c r="BR212" i="21"/>
  <c r="BS211" i="21"/>
  <c r="CB212" i="21"/>
  <c r="BX206" i="21"/>
  <c r="BR217" i="21"/>
  <c r="BT217" i="21"/>
  <c r="BS215" i="21"/>
  <c r="CE217" i="21"/>
  <c r="BR220" i="21"/>
  <c r="CF206" i="21"/>
  <c r="CE224" i="21"/>
  <c r="CB224" i="21"/>
  <c r="BX221" i="21"/>
  <c r="BS226" i="21"/>
  <c r="CE227" i="21"/>
  <c r="BR230" i="21"/>
  <c r="BT238" i="21"/>
  <c r="BS235" i="21"/>
  <c r="CE238" i="21"/>
  <c r="BX242" i="21"/>
  <c r="CA242" i="21"/>
  <c r="CD242" i="21"/>
  <c r="BR248" i="21"/>
  <c r="CE248" i="21"/>
  <c r="CE242" i="21" s="1"/>
  <c r="CC242" i="21"/>
  <c r="BS252" i="21"/>
  <c r="CE256" i="21"/>
  <c r="BT260" i="21"/>
  <c r="CE260" i="21"/>
  <c r="BS262" i="21"/>
  <c r="BR266" i="21"/>
  <c r="BT266" i="21"/>
  <c r="BS266" i="21"/>
  <c r="BS272" i="21"/>
  <c r="BR272" i="21"/>
  <c r="BT281" i="21"/>
  <c r="CE281" i="21"/>
  <c r="BV281" i="21"/>
  <c r="CB281" i="21"/>
  <c r="BV284" i="21"/>
  <c r="BS293" i="21"/>
  <c r="BR293" i="21"/>
  <c r="BR298" i="21"/>
  <c r="CD9" i="21"/>
  <c r="FE22" i="21"/>
  <c r="FE231" i="21"/>
  <c r="FE134" i="21"/>
  <c r="FE697" i="21"/>
  <c r="FE585" i="21"/>
  <c r="FE948" i="21"/>
  <c r="FE838" i="21"/>
  <c r="BT298" i="21"/>
  <c r="BS297" i="21"/>
  <c r="CE298" i="21"/>
  <c r="BR304" i="21"/>
  <c r="BT304" i="21"/>
  <c r="CE308" i="21"/>
  <c r="CE305" i="21" s="1"/>
  <c r="BR314" i="21"/>
  <c r="BT314" i="21"/>
  <c r="BT305" i="21" s="1"/>
  <c r="BS325" i="21"/>
  <c r="BS326" i="21"/>
  <c r="BT345" i="21"/>
  <c r="CE345" i="21"/>
  <c r="BS344" i="21"/>
  <c r="BV345" i="21"/>
  <c r="BZ337" i="21"/>
  <c r="BS354" i="21"/>
  <c r="BR354" i="21"/>
  <c r="BT354" i="21"/>
  <c r="BS365" i="21"/>
  <c r="BS366" i="21"/>
  <c r="BS382" i="21"/>
  <c r="BZ40" i="21"/>
  <c r="BR402" i="21"/>
  <c r="BT402" i="21"/>
  <c r="BW403" i="21"/>
  <c r="CC403" i="21"/>
  <c r="CF403" i="21"/>
  <c r="BT585" i="21"/>
  <c r="BX585" i="21"/>
  <c r="BZ697" i="21"/>
  <c r="CD585" i="21"/>
  <c r="CF585" i="21"/>
  <c r="BU838" i="21"/>
  <c r="CA838" i="21"/>
  <c r="BR838" i="21"/>
  <c r="BT838" i="21"/>
  <c r="BX838" i="21"/>
  <c r="BZ838" i="21"/>
  <c r="CD838" i="21"/>
  <c r="FE132" i="21"/>
  <c r="FE62" i="21"/>
  <c r="FE111" i="21"/>
  <c r="FE221" i="21"/>
  <c r="FE315" i="21"/>
  <c r="FE242" i="21"/>
  <c r="FE295" i="21"/>
  <c r="BY341" i="21"/>
  <c r="BS339" i="21"/>
  <c r="BT351" i="21"/>
  <c r="DF25" i="21"/>
  <c r="DF27" i="21"/>
  <c r="DG29" i="21"/>
  <c r="DF30" i="21"/>
  <c r="DH30" i="21"/>
  <c r="DG322" i="21"/>
  <c r="DG335" i="21"/>
  <c r="DH337" i="21"/>
  <c r="DG367" i="21"/>
  <c r="DG376" i="21"/>
  <c r="DG396" i="21"/>
  <c r="DG406" i="21"/>
  <c r="BY10" i="21"/>
  <c r="BY345" i="21"/>
  <c r="BS343" i="21"/>
  <c r="CE370" i="21"/>
  <c r="BY370" i="21"/>
  <c r="FE25" i="21"/>
  <c r="FE29" i="21"/>
  <c r="FE32" i="21"/>
  <c r="FE44" i="21"/>
  <c r="BV15" i="21"/>
  <c r="CB15" i="21"/>
  <c r="BT328" i="21"/>
  <c r="CE328" i="21"/>
  <c r="BR332" i="21"/>
  <c r="CE332" i="21"/>
  <c r="CE335" i="21"/>
  <c r="CB335" i="21"/>
  <c r="CD329" i="21"/>
  <c r="CB341" i="21"/>
  <c r="BR341" i="21"/>
  <c r="CC336" i="21"/>
  <c r="CB345" i="21"/>
  <c r="BR345" i="21"/>
  <c r="BV351" i="21"/>
  <c r="CB351" i="21"/>
  <c r="BR351" i="21"/>
  <c r="BS350" i="21"/>
  <c r="BR361" i="21"/>
  <c r="BT361" i="21"/>
  <c r="BS361" i="21"/>
  <c r="BT367" i="21"/>
  <c r="CE367" i="21"/>
  <c r="BV367" i="21"/>
  <c r="CB367" i="21"/>
  <c r="BT376" i="21"/>
  <c r="BS372" i="21"/>
  <c r="CE376" i="21"/>
  <c r="BR379" i="21"/>
  <c r="BT379" i="21"/>
  <c r="BR382" i="21"/>
  <c r="BT382" i="21"/>
  <c r="BR385" i="21"/>
  <c r="BT385" i="21"/>
  <c r="BR396" i="21"/>
  <c r="BS391" i="21"/>
  <c r="CB396" i="21"/>
  <c r="BS395" i="21"/>
  <c r="BU387" i="21"/>
  <c r="CA387" i="21"/>
  <c r="BR399" i="21"/>
  <c r="CE399" i="21"/>
  <c r="CC386" i="21"/>
  <c r="CF386" i="21"/>
  <c r="BT406" i="21"/>
  <c r="BT44" i="21" s="1"/>
  <c r="CE406" i="21"/>
  <c r="BT409" i="21"/>
  <c r="CE409" i="21"/>
  <c r="BV409" i="21"/>
  <c r="CB409" i="21"/>
  <c r="BU403" i="21"/>
  <c r="CA403" i="21"/>
  <c r="FE13" i="21"/>
  <c r="FE413" i="21"/>
  <c r="FE329" i="21"/>
  <c r="FE387" i="21"/>
  <c r="DH29" i="21"/>
  <c r="DF9" i="21"/>
  <c r="DG46" i="21"/>
  <c r="CF111" i="21"/>
  <c r="CF42" i="21"/>
  <c r="BW13" i="21"/>
  <c r="CC25" i="21"/>
  <c r="CF26" i="21"/>
  <c r="BY29" i="21"/>
  <c r="BW233" i="21"/>
  <c r="BX26" i="21"/>
  <c r="CD26" i="21"/>
  <c r="CD27" i="21"/>
  <c r="BX28" i="21"/>
  <c r="CB28" i="21"/>
  <c r="CF28" i="21"/>
  <c r="BZ30" i="21"/>
  <c r="CB42" i="21"/>
  <c r="DH90" i="21"/>
  <c r="DF35" i="21"/>
  <c r="DG36" i="21"/>
  <c r="DH37" i="21"/>
  <c r="DH121" i="21"/>
  <c r="DF26" i="21"/>
  <c r="DH34" i="21"/>
  <c r="DG35" i="21"/>
  <c r="DF36" i="21"/>
  <c r="DH36" i="21"/>
  <c r="DG37" i="21"/>
  <c r="DH305" i="21"/>
  <c r="BX49" i="21"/>
  <c r="BW49" i="21"/>
  <c r="CC110" i="21"/>
  <c r="BU42" i="21"/>
  <c r="BW42" i="21"/>
  <c r="BY42" i="21"/>
  <c r="CA42" i="21"/>
  <c r="CC42" i="21"/>
  <c r="CE42" i="21"/>
  <c r="CD45" i="21"/>
  <c r="BX46" i="21"/>
  <c r="BZ46" i="21"/>
  <c r="CB46" i="21"/>
  <c r="BU21" i="21"/>
  <c r="CA21" i="21"/>
  <c r="BW149" i="21"/>
  <c r="BZ149" i="21"/>
  <c r="CC149" i="21"/>
  <c r="BW33" i="21"/>
  <c r="BZ185" i="21"/>
  <c r="CC33" i="21"/>
  <c r="CF185" i="21"/>
  <c r="BU34" i="21"/>
  <c r="BX34" i="21"/>
  <c r="CA34" i="21"/>
  <c r="BU35" i="21"/>
  <c r="BY35" i="21"/>
  <c r="CA35" i="21"/>
  <c r="CC35" i="21"/>
  <c r="CA233" i="21"/>
  <c r="BW242" i="21"/>
  <c r="BW273" i="21"/>
  <c r="BZ32" i="21"/>
  <c r="CF32" i="21"/>
  <c r="BV36" i="21"/>
  <c r="BZ36" i="21"/>
  <c r="CD36" i="21"/>
  <c r="BU295" i="21"/>
  <c r="CA295" i="21"/>
  <c r="BZ295" i="21"/>
  <c r="CF295" i="21"/>
  <c r="BW362" i="21"/>
  <c r="FE21" i="21"/>
  <c r="DF121" i="21"/>
  <c r="DH33" i="21"/>
  <c r="DF34" i="21"/>
  <c r="DF42" i="21"/>
  <c r="DH42" i="21"/>
  <c r="DH386" i="21"/>
  <c r="DH697" i="21"/>
  <c r="CF121" i="21"/>
  <c r="CF46" i="21"/>
  <c r="BX21" i="21"/>
  <c r="BX134" i="21"/>
  <c r="CD21" i="21"/>
  <c r="CD134" i="21"/>
  <c r="CF149" i="21"/>
  <c r="CF22" i="21"/>
  <c r="BW158" i="21"/>
  <c r="BW25" i="21"/>
  <c r="BZ158" i="21"/>
  <c r="BZ157" i="21"/>
  <c r="BW157" i="21"/>
  <c r="CC157" i="21"/>
  <c r="BX233" i="21"/>
  <c r="CD233" i="21"/>
  <c r="BZ273" i="21"/>
  <c r="BX387" i="21"/>
  <c r="BX386" i="21"/>
  <c r="BW386" i="21"/>
  <c r="BW387" i="21"/>
  <c r="BZ403" i="21"/>
  <c r="BV697" i="21"/>
  <c r="BV585" i="21"/>
  <c r="CB697" i="21"/>
  <c r="CB585" i="21"/>
  <c r="BV860" i="21"/>
  <c r="CB860" i="21"/>
  <c r="DH32" i="21"/>
  <c r="DH41" i="21"/>
  <c r="DF45" i="21"/>
  <c r="DF32" i="21"/>
  <c r="DH110" i="21"/>
  <c r="DH207" i="21"/>
  <c r="DF46" i="21"/>
  <c r="DH46" i="21"/>
  <c r="DH233" i="21"/>
  <c r="DH273" i="21"/>
  <c r="DF317" i="21"/>
  <c r="DH336" i="21"/>
  <c r="DH362" i="21"/>
  <c r="DF403" i="21"/>
  <c r="DG667" i="21"/>
  <c r="DH731" i="21"/>
  <c r="DH802" i="21"/>
  <c r="DG832" i="21"/>
  <c r="DG802" i="21"/>
  <c r="DG838" i="21"/>
  <c r="DF838" i="21"/>
  <c r="DH921" i="21"/>
  <c r="DG921" i="21"/>
  <c r="BZ9" i="21"/>
  <c r="CF25" i="21"/>
  <c r="BW41" i="21"/>
  <c r="BZ13" i="21"/>
  <c r="CC49" i="21"/>
  <c r="CC13" i="21"/>
  <c r="CF13" i="21"/>
  <c r="BX62" i="21"/>
  <c r="CD62" i="21"/>
  <c r="BZ70" i="21"/>
  <c r="BW26" i="21"/>
  <c r="CC26" i="21"/>
  <c r="CC71" i="21"/>
  <c r="CF70" i="21"/>
  <c r="BW27" i="21"/>
  <c r="BZ27" i="21"/>
  <c r="CC70" i="21"/>
  <c r="BU28" i="21"/>
  <c r="BW28" i="21"/>
  <c r="BY28" i="21"/>
  <c r="CA28" i="21"/>
  <c r="CC28" i="21"/>
  <c r="CE28" i="21"/>
  <c r="BW29" i="21"/>
  <c r="CA29" i="21"/>
  <c r="CE29" i="21"/>
  <c r="BX121" i="21"/>
  <c r="BZ134" i="21"/>
  <c r="BX149" i="21"/>
  <c r="CD149" i="21"/>
  <c r="CC185" i="21"/>
  <c r="BX40" i="21"/>
  <c r="CD207" i="21"/>
  <c r="CD40" i="21"/>
  <c r="BU206" i="21"/>
  <c r="BU41" i="21"/>
  <c r="CA206" i="21"/>
  <c r="CA41" i="21"/>
  <c r="BV42" i="21"/>
  <c r="BZ42" i="21"/>
  <c r="CD42" i="21"/>
  <c r="BW221" i="21"/>
  <c r="BW45" i="21"/>
  <c r="CA221" i="21"/>
  <c r="BU305" i="21"/>
  <c r="BU294" i="21"/>
  <c r="BZ44" i="21"/>
  <c r="CF44" i="21"/>
  <c r="BZ305" i="21"/>
  <c r="CC45" i="21"/>
  <c r="BZ585" i="21"/>
  <c r="CC132" i="21"/>
  <c r="BX13" i="21"/>
  <c r="CD13" i="21"/>
  <c r="BZ62" i="21"/>
  <c r="CF62" i="21"/>
  <c r="BW70" i="21"/>
  <c r="BU26" i="21"/>
  <c r="CA26" i="21"/>
  <c r="BU27" i="21"/>
  <c r="BV29" i="21"/>
  <c r="BX29" i="21"/>
  <c r="BZ29" i="21"/>
  <c r="CB29" i="21"/>
  <c r="CD29" i="21"/>
  <c r="CF29" i="21"/>
  <c r="BX30" i="21"/>
  <c r="BZ71" i="21"/>
  <c r="CB30" i="21"/>
  <c r="CF71" i="21"/>
  <c r="BW32" i="21"/>
  <c r="CC32" i="21"/>
  <c r="BZ33" i="21"/>
  <c r="CF33" i="21"/>
  <c r="CD34" i="21"/>
  <c r="BV37" i="21"/>
  <c r="BX37" i="21"/>
  <c r="BZ37" i="21"/>
  <c r="CB37" i="21"/>
  <c r="CD37" i="21"/>
  <c r="CF37" i="21"/>
  <c r="BZ45" i="21"/>
  <c r="CF45" i="21"/>
  <c r="BU46" i="21"/>
  <c r="BW46" i="21"/>
  <c r="BY46" i="21"/>
  <c r="CA46" i="21"/>
  <c r="CC46" i="21"/>
  <c r="CE46" i="21"/>
  <c r="BZ21" i="21"/>
  <c r="CF21" i="21"/>
  <c r="BU149" i="21"/>
  <c r="CD25" i="21"/>
  <c r="CF158" i="21"/>
  <c r="BW34" i="21"/>
  <c r="BZ207" i="21"/>
  <c r="BW206" i="21"/>
  <c r="CC206" i="21"/>
  <c r="CF221" i="21"/>
  <c r="BW315" i="21"/>
  <c r="CF315" i="21"/>
  <c r="BZ233" i="21"/>
  <c r="CF233" i="21"/>
  <c r="BZ242" i="21"/>
  <c r="CF242" i="21"/>
  <c r="BU242" i="21"/>
  <c r="CF273" i="21"/>
  <c r="BX294" i="21"/>
  <c r="CD294" i="21"/>
  <c r="CC317" i="21"/>
  <c r="CA329" i="21"/>
  <c r="CA317" i="21"/>
  <c r="BZ317" i="21"/>
  <c r="BZ329" i="21"/>
  <c r="BT697" i="21"/>
  <c r="CF697" i="21"/>
  <c r="CE832" i="21"/>
  <c r="BZ294" i="21"/>
  <c r="CF294" i="21"/>
  <c r="BW305" i="21"/>
  <c r="CA305" i="21"/>
  <c r="CD305" i="21"/>
  <c r="BU317" i="21"/>
  <c r="BW329" i="21"/>
  <c r="CC329" i="21"/>
  <c r="BX329" i="21"/>
  <c r="CD317" i="21"/>
  <c r="BX25" i="21"/>
  <c r="CF337" i="21"/>
  <c r="BU30" i="21"/>
  <c r="BW336" i="21"/>
  <c r="BY30" i="21"/>
  <c r="CA30" i="21"/>
  <c r="CC30" i="21"/>
  <c r="CE30" i="21"/>
  <c r="BZ362" i="21"/>
  <c r="CF362" i="21"/>
  <c r="CC362" i="21"/>
  <c r="CF387" i="21"/>
  <c r="BU386" i="21"/>
  <c r="CA386" i="21"/>
  <c r="CD403" i="21"/>
  <c r="BU585" i="21"/>
  <c r="BW585" i="21"/>
  <c r="CA585" i="21"/>
  <c r="CC585" i="21"/>
  <c r="BR703" i="21"/>
  <c r="BT703" i="21"/>
  <c r="BX703" i="21"/>
  <c r="CD703" i="21"/>
  <c r="BS703" i="21"/>
  <c r="BW703" i="21"/>
  <c r="BY832" i="21"/>
  <c r="CA703" i="21"/>
  <c r="CE703" i="21"/>
  <c r="BT802" i="21"/>
  <c r="BZ802" i="21"/>
  <c r="CB802" i="21"/>
  <c r="CF802" i="21"/>
  <c r="BS802" i="21"/>
  <c r="BY802" i="21"/>
  <c r="CE802" i="21"/>
  <c r="BW802" i="21"/>
  <c r="CC802" i="21"/>
  <c r="BY860" i="21"/>
  <c r="CE860" i="21"/>
  <c r="BV947" i="21"/>
  <c r="BV921" i="21" s="1"/>
  <c r="CB947" i="21"/>
  <c r="CB948" i="21" s="1"/>
  <c r="BY55" i="21"/>
  <c r="BS51" i="21"/>
  <c r="BT55" i="21"/>
  <c r="CF132" i="21"/>
  <c r="CF49" i="21"/>
  <c r="BY66" i="21"/>
  <c r="BY69" i="21"/>
  <c r="BS68" i="21"/>
  <c r="BY74" i="21"/>
  <c r="BY77" i="21"/>
  <c r="BY94" i="21"/>
  <c r="BY97" i="21"/>
  <c r="BS96" i="21"/>
  <c r="BW111" i="21"/>
  <c r="BW40" i="21"/>
  <c r="BY114" i="21"/>
  <c r="CA111" i="21"/>
  <c r="CA40" i="21"/>
  <c r="BY117" i="21"/>
  <c r="BS116" i="21"/>
  <c r="BS117" i="21" s="1"/>
  <c r="BZ110" i="21"/>
  <c r="BZ41" i="21"/>
  <c r="CD110" i="21"/>
  <c r="CD41" i="21"/>
  <c r="BW121" i="21"/>
  <c r="BW44" i="21"/>
  <c r="CA121" i="21"/>
  <c r="CA44" i="21"/>
  <c r="BY128" i="21"/>
  <c r="BS126" i="21"/>
  <c r="BW134" i="21"/>
  <c r="BW9" i="21"/>
  <c r="BW231" i="21"/>
  <c r="BY143" i="21"/>
  <c r="CA134" i="21"/>
  <c r="CA9" i="21"/>
  <c r="BT148" i="21"/>
  <c r="BT15" i="21"/>
  <c r="CE148" i="21"/>
  <c r="BX9" i="21"/>
  <c r="CF9" i="21"/>
  <c r="CE10" i="21"/>
  <c r="BV14" i="21"/>
  <c r="BZ22" i="21"/>
  <c r="CC27" i="21"/>
  <c r="CF30" i="21"/>
  <c r="BR10" i="21"/>
  <c r="BS53" i="21"/>
  <c r="BR55" i="21"/>
  <c r="BW132" i="21"/>
  <c r="BZ132" i="21"/>
  <c r="BZ49" i="21"/>
  <c r="CD49" i="21"/>
  <c r="BY61" i="21"/>
  <c r="CE61" i="21"/>
  <c r="BS58" i="21"/>
  <c r="BY14" i="21"/>
  <c r="BR66" i="21"/>
  <c r="BV66" i="21"/>
  <c r="CB66" i="21"/>
  <c r="BV74" i="21"/>
  <c r="CB74" i="21"/>
  <c r="BR77" i="21"/>
  <c r="BV77" i="21"/>
  <c r="CB77" i="21"/>
  <c r="BR80" i="21"/>
  <c r="BV80" i="21"/>
  <c r="CB80" i="21"/>
  <c r="BY80" i="21"/>
  <c r="BS86" i="21"/>
  <c r="BZ90" i="21"/>
  <c r="CF90" i="21"/>
  <c r="BV94" i="21"/>
  <c r="CB94" i="21"/>
  <c r="BW110" i="21"/>
  <c r="CA110" i="21"/>
  <c r="BV114" i="21"/>
  <c r="CB114" i="21"/>
  <c r="BU111" i="21"/>
  <c r="BU40" i="21"/>
  <c r="CC111" i="21"/>
  <c r="CC40" i="21"/>
  <c r="BX110" i="21"/>
  <c r="BX41" i="21"/>
  <c r="CF110" i="21"/>
  <c r="CF41" i="21"/>
  <c r="BZ121" i="21"/>
  <c r="CD121" i="21"/>
  <c r="BR124" i="21"/>
  <c r="BU121" i="21"/>
  <c r="BU44" i="21"/>
  <c r="CC121" i="21"/>
  <c r="CC44" i="21"/>
  <c r="BV143" i="21"/>
  <c r="CB143" i="21"/>
  <c r="BU134" i="21"/>
  <c r="CC134" i="21"/>
  <c r="CC9" i="21"/>
  <c r="CC231" i="21"/>
  <c r="BR148" i="21"/>
  <c r="BR15" i="21"/>
  <c r="BV148" i="21"/>
  <c r="CB148" i="21"/>
  <c r="BS147" i="21"/>
  <c r="BS18" i="21" s="1"/>
  <c r="BY18" i="21"/>
  <c r="BY148" i="21"/>
  <c r="BY171" i="21"/>
  <c r="BY189" i="21"/>
  <c r="BY193" i="21"/>
  <c r="BY196" i="21"/>
  <c r="BY217" i="21"/>
  <c r="BY238" i="21"/>
  <c r="BY241" i="21"/>
  <c r="BS240" i="21"/>
  <c r="BY245" i="21"/>
  <c r="BS244" i="21"/>
  <c r="BW250" i="21"/>
  <c r="BW249" i="21"/>
  <c r="BY256" i="21"/>
  <c r="BY260" i="21"/>
  <c r="BY278" i="21"/>
  <c r="BY281" i="21"/>
  <c r="BS280" i="21"/>
  <c r="BY298" i="21"/>
  <c r="BY301" i="21"/>
  <c r="BS300" i="21"/>
  <c r="BY311" i="21"/>
  <c r="BS310" i="21"/>
  <c r="BY328" i="21"/>
  <c r="BS331" i="21"/>
  <c r="BY332" i="21"/>
  <c r="CF317" i="21"/>
  <c r="CF329" i="21"/>
  <c r="BY367" i="21"/>
  <c r="BS364" i="21"/>
  <c r="BZ387" i="21"/>
  <c r="BZ386" i="21"/>
  <c r="CD387" i="21"/>
  <c r="CD386" i="21"/>
  <c r="BY399" i="21"/>
  <c r="BS405" i="21"/>
  <c r="BY406" i="21"/>
  <c r="BY409" i="21"/>
  <c r="BS408" i="21"/>
  <c r="BS838" i="21"/>
  <c r="BW838" i="21"/>
  <c r="BY838" i="21"/>
  <c r="CC838" i="21"/>
  <c r="CE838" i="21"/>
  <c r="BV838" i="21"/>
  <c r="CB838" i="21"/>
  <c r="BU22" i="21"/>
  <c r="BW22" i="21"/>
  <c r="CC22" i="21"/>
  <c r="BZ25" i="21"/>
  <c r="BW30" i="21"/>
  <c r="BY156" i="21"/>
  <c r="CE156" i="21"/>
  <c r="BV171" i="21"/>
  <c r="CB171" i="21"/>
  <c r="BR174" i="21"/>
  <c r="BV174" i="21"/>
  <c r="CB174" i="21"/>
  <c r="BY174" i="21"/>
  <c r="BS180" i="21"/>
  <c r="BV189" i="21"/>
  <c r="CB189" i="21"/>
  <c r="BR193" i="21"/>
  <c r="BV193" i="21"/>
  <c r="CB193" i="21"/>
  <c r="BR196" i="21"/>
  <c r="BV196" i="21"/>
  <c r="CB196" i="21"/>
  <c r="BZ206" i="21"/>
  <c r="CD206" i="21"/>
  <c r="BW207" i="21"/>
  <c r="CA207" i="21"/>
  <c r="BY212" i="21"/>
  <c r="BS209" i="21"/>
  <c r="CE212" i="21"/>
  <c r="BX207" i="21"/>
  <c r="CF207" i="21"/>
  <c r="BV217" i="21"/>
  <c r="CB217" i="21"/>
  <c r="BY224" i="21"/>
  <c r="BY221" i="21" s="1"/>
  <c r="BZ221" i="21"/>
  <c r="CD221" i="21"/>
  <c r="BR227" i="21"/>
  <c r="BU233" i="21"/>
  <c r="CC233" i="21"/>
  <c r="BR238" i="21"/>
  <c r="BV238" i="21"/>
  <c r="CB238" i="21"/>
  <c r="BZ315" i="21"/>
  <c r="CC315" i="21"/>
  <c r="BY248" i="21"/>
  <c r="BT256" i="21"/>
  <c r="CC250" i="21"/>
  <c r="CC249" i="21"/>
  <c r="BR260" i="21"/>
  <c r="BV260" i="21"/>
  <c r="CB260" i="21"/>
  <c r="BR263" i="21"/>
  <c r="BV263" i="21"/>
  <c r="CB263" i="21"/>
  <c r="BY263" i="21"/>
  <c r="BS269" i="21"/>
  <c r="BZ250" i="21"/>
  <c r="BZ249" i="21"/>
  <c r="CF250" i="21"/>
  <c r="CF249" i="21"/>
  <c r="BV278" i="21"/>
  <c r="CB278" i="21"/>
  <c r="BW294" i="21"/>
  <c r="CA294" i="21"/>
  <c r="BV298" i="21"/>
  <c r="CB298" i="21"/>
  <c r="BR308" i="21"/>
  <c r="BW413" i="21"/>
  <c r="BW317" i="21"/>
  <c r="BY322" i="21"/>
  <c r="CF336" i="21"/>
  <c r="BZ336" i="21"/>
  <c r="BW337" i="21"/>
  <c r="CC337" i="21"/>
  <c r="BR367" i="21"/>
  <c r="BY376" i="21"/>
  <c r="CC387" i="21"/>
  <c r="BT396" i="21"/>
  <c r="BV396" i="21"/>
  <c r="BW947" i="21"/>
  <c r="BW948" i="21" s="1"/>
  <c r="BY947" i="21"/>
  <c r="BY921" i="21" s="1"/>
  <c r="CC947" i="21"/>
  <c r="CC948" i="21" s="1"/>
  <c r="CE947" i="21"/>
  <c r="CE921" i="21" s="1"/>
  <c r="BS947" i="21"/>
  <c r="BS948" i="21" s="1"/>
  <c r="BR322" i="21"/>
  <c r="BV322" i="21"/>
  <c r="CB322" i="21"/>
  <c r="CC413" i="21"/>
  <c r="BR328" i="21"/>
  <c r="BV328" i="21"/>
  <c r="CB328" i="21"/>
  <c r="BY335" i="21"/>
  <c r="BS334" i="21"/>
  <c r="BY351" i="21"/>
  <c r="CE351" i="21"/>
  <c r="BR357" i="21"/>
  <c r="BT357" i="21"/>
  <c r="BR370" i="21"/>
  <c r="BR376" i="21"/>
  <c r="BV376" i="21"/>
  <c r="CB376" i="21"/>
  <c r="BY396" i="21"/>
  <c r="BS389" i="21"/>
  <c r="CE396" i="21"/>
  <c r="BS402" i="21"/>
  <c r="BV703" i="21"/>
  <c r="BV832" i="21"/>
  <c r="BZ832" i="21"/>
  <c r="BZ703" i="21"/>
  <c r="CB703" i="21"/>
  <c r="CB832" i="21"/>
  <c r="CF832" i="21"/>
  <c r="CF703" i="21"/>
  <c r="BZ413" i="21"/>
  <c r="CF413" i="21"/>
  <c r="BV406" i="21"/>
  <c r="CB406" i="21"/>
  <c r="BS585" i="21"/>
  <c r="BY697" i="21"/>
  <c r="BY585" i="21"/>
  <c r="CE697" i="21"/>
  <c r="CE585" i="21"/>
  <c r="BW697" i="21"/>
  <c r="CC697" i="21"/>
  <c r="BW832" i="21"/>
  <c r="CC832" i="21"/>
  <c r="BS860" i="21"/>
  <c r="BT947" i="21"/>
  <c r="BT921" i="21" s="1"/>
  <c r="BZ947" i="21"/>
  <c r="BZ948" i="21" s="1"/>
  <c r="CF947" i="21"/>
  <c r="CF921" i="21" s="1"/>
  <c r="DF207" i="21"/>
  <c r="DF206" i="21"/>
  <c r="DF40" i="21"/>
  <c r="DH295" i="21"/>
  <c r="DH294" i="21"/>
  <c r="DH40" i="21"/>
  <c r="DH315" i="21"/>
  <c r="DF386" i="21"/>
  <c r="DF387" i="21"/>
  <c r="DH26" i="21"/>
  <c r="DH49" i="21"/>
  <c r="DF110" i="21"/>
  <c r="DF111" i="21"/>
  <c r="DF134" i="21"/>
  <c r="DH231" i="21"/>
  <c r="DH158" i="21"/>
  <c r="DH157" i="21"/>
  <c r="DH221" i="21"/>
  <c r="DH44" i="21"/>
  <c r="DF294" i="21"/>
  <c r="DF305" i="21"/>
  <c r="DF44" i="21"/>
  <c r="DH317" i="21"/>
  <c r="DH329" i="21"/>
  <c r="DH832" i="21"/>
  <c r="DH703" i="21"/>
  <c r="DG948" i="21"/>
  <c r="DH132" i="21"/>
  <c r="DH71" i="21"/>
  <c r="DH70" i="21"/>
  <c r="DG80" i="21"/>
  <c r="DG153" i="21"/>
  <c r="DG174" i="21"/>
  <c r="DH185" i="21"/>
  <c r="DG196" i="21"/>
  <c r="DF221" i="21"/>
  <c r="DF233" i="21"/>
  <c r="DH250" i="21"/>
  <c r="DH249" i="21"/>
  <c r="DF295" i="21"/>
  <c r="DH413" i="21"/>
  <c r="DG341" i="21"/>
  <c r="DG351" i="21"/>
  <c r="DG697" i="21"/>
  <c r="DG585" i="21"/>
  <c r="DH948" i="21"/>
  <c r="DG860" i="21"/>
  <c r="T229" i="3"/>
  <c r="T346" i="3"/>
  <c r="T463" i="3"/>
  <c r="T580" i="3"/>
  <c r="R545" i="3"/>
  <c r="R78" i="3"/>
  <c r="R317" i="3"/>
  <c r="R311" i="3"/>
  <c r="R79" i="3"/>
  <c r="I62" i="22" s="1"/>
  <c r="R46" i="3"/>
  <c r="R98" i="3"/>
  <c r="R96" i="3"/>
  <c r="I64" i="22" s="1"/>
  <c r="R200" i="3"/>
  <c r="R42" i="3"/>
  <c r="V551" i="3"/>
  <c r="X551" i="3"/>
  <c r="V568" i="3"/>
  <c r="X568" i="3"/>
  <c r="U551" i="3"/>
  <c r="W551" i="3"/>
  <c r="U568" i="3"/>
  <c r="W568" i="3"/>
  <c r="AB543" i="3"/>
  <c r="AB548" i="3"/>
  <c r="AB568" i="3"/>
  <c r="AB565" i="3"/>
  <c r="V434" i="3"/>
  <c r="V451" i="3"/>
  <c r="AB54" i="3"/>
  <c r="AB399" i="3"/>
  <c r="AB451" i="3"/>
  <c r="AB434" i="3"/>
  <c r="R334" i="3"/>
  <c r="R309" i="3"/>
  <c r="R40" i="3"/>
  <c r="I23" i="22" s="1"/>
  <c r="R21" i="3"/>
  <c r="R29" i="3"/>
  <c r="R37" i="3"/>
  <c r="R30" i="3"/>
  <c r="R38" i="3"/>
  <c r="R88" i="3"/>
  <c r="R105" i="3"/>
  <c r="R66" i="3"/>
  <c r="I42" i="22" s="1"/>
  <c r="V317" i="3"/>
  <c r="V334" i="3"/>
  <c r="AB314" i="3"/>
  <c r="AB331" i="3"/>
  <c r="R123" i="3"/>
  <c r="I74" i="22" s="1"/>
  <c r="U21" i="3"/>
  <c r="W21" i="3"/>
  <c r="U25" i="3"/>
  <c r="W25" i="3"/>
  <c r="U29" i="3"/>
  <c r="W29" i="3"/>
  <c r="U33" i="3"/>
  <c r="W33" i="3"/>
  <c r="U37" i="3"/>
  <c r="W37" i="3"/>
  <c r="U22" i="3"/>
  <c r="W22" i="3"/>
  <c r="U26" i="3"/>
  <c r="W26" i="3"/>
  <c r="U30" i="3"/>
  <c r="W30" i="3"/>
  <c r="U34" i="3"/>
  <c r="W34" i="3"/>
  <c r="U38" i="3"/>
  <c r="W38" i="3"/>
  <c r="U40" i="3"/>
  <c r="W40" i="3"/>
  <c r="U42" i="3"/>
  <c r="W42" i="3"/>
  <c r="U44" i="3"/>
  <c r="W44" i="3"/>
  <c r="U46" i="3"/>
  <c r="W46" i="3"/>
  <c r="U50" i="3"/>
  <c r="W50" i="3"/>
  <c r="U54" i="3"/>
  <c r="W54" i="3"/>
  <c r="U58" i="3"/>
  <c r="W58" i="3"/>
  <c r="U88" i="3"/>
  <c r="W88" i="3"/>
  <c r="U95" i="3"/>
  <c r="W95" i="3"/>
  <c r="U105" i="3"/>
  <c r="W105" i="3"/>
  <c r="U112" i="3"/>
  <c r="W112" i="3"/>
  <c r="U123" i="3"/>
  <c r="W123" i="3"/>
  <c r="V200" i="3"/>
  <c r="V217" i="3"/>
  <c r="AB22" i="3"/>
  <c r="AB26" i="3"/>
  <c r="AB34" i="3"/>
  <c r="AB50" i="3"/>
  <c r="AB47" i="3"/>
  <c r="AB85" i="3"/>
  <c r="AB95" i="3"/>
  <c r="AB200" i="3"/>
  <c r="R90" i="3"/>
  <c r="R102" i="3"/>
  <c r="V21" i="3"/>
  <c r="X21" i="3"/>
  <c r="V25" i="3"/>
  <c r="X25" i="3"/>
  <c r="V29" i="3"/>
  <c r="X29" i="3"/>
  <c r="V33" i="3"/>
  <c r="X33" i="3"/>
  <c r="V37" i="3"/>
  <c r="X37" i="3"/>
  <c r="V22" i="3"/>
  <c r="X22" i="3"/>
  <c r="V26" i="3"/>
  <c r="X26" i="3"/>
  <c r="V30" i="3"/>
  <c r="X30" i="3"/>
  <c r="V34" i="3"/>
  <c r="X34" i="3"/>
  <c r="V38" i="3"/>
  <c r="X38" i="3"/>
  <c r="V40" i="3"/>
  <c r="X40" i="3"/>
  <c r="V42" i="3"/>
  <c r="X42" i="3"/>
  <c r="V44" i="3"/>
  <c r="X44" i="3"/>
  <c r="V46" i="3"/>
  <c r="X46" i="3"/>
  <c r="V50" i="3"/>
  <c r="X50" i="3"/>
  <c r="V54" i="3"/>
  <c r="X54" i="3"/>
  <c r="V58" i="3"/>
  <c r="X58" i="3"/>
  <c r="V88" i="3"/>
  <c r="X88" i="3"/>
  <c r="V95" i="3"/>
  <c r="X95" i="3"/>
  <c r="X100" i="3"/>
  <c r="V105" i="3"/>
  <c r="X105" i="3"/>
  <c r="V112" i="3"/>
  <c r="X112" i="3"/>
  <c r="V123" i="3"/>
  <c r="X123" i="3"/>
  <c r="U200" i="3"/>
  <c r="W200" i="3"/>
  <c r="U217" i="3"/>
  <c r="W217" i="3"/>
  <c r="AB21" i="3"/>
  <c r="AB29" i="3"/>
  <c r="AB37" i="3"/>
  <c r="AB30" i="3"/>
  <c r="AB25" i="3"/>
  <c r="AB33" i="3"/>
  <c r="AB38" i="3"/>
  <c r="AB40" i="3"/>
  <c r="AB42" i="3"/>
  <c r="AB44" i="3"/>
  <c r="AB46" i="3"/>
  <c r="AB65" i="3"/>
  <c r="AB82" i="3"/>
  <c r="AB81" i="3"/>
  <c r="AB88" i="3"/>
  <c r="AB90" i="3"/>
  <c r="AB94" i="3"/>
  <c r="AB96" i="3"/>
  <c r="AB105" i="3"/>
  <c r="AB98" i="3"/>
  <c r="AB123" i="3"/>
  <c r="AB165" i="3"/>
  <c r="AB214" i="3"/>
  <c r="AB217" i="3"/>
  <c r="AB113" i="3"/>
  <c r="AB79" i="3"/>
  <c r="U79" i="3"/>
  <c r="U192" i="3"/>
  <c r="AB317" i="3"/>
  <c r="AB551" i="3"/>
  <c r="X200" i="3"/>
  <c r="X217" i="3"/>
  <c r="X317" i="3"/>
  <c r="X334" i="3"/>
  <c r="X434" i="3"/>
  <c r="X451" i="3"/>
  <c r="AB111" i="3"/>
  <c r="AB107" i="3"/>
  <c r="AB112" i="3"/>
  <c r="AB309" i="3"/>
  <c r="U317" i="3"/>
  <c r="W317" i="3"/>
  <c r="U334" i="3"/>
  <c r="W334" i="3"/>
  <c r="U434" i="3"/>
  <c r="W434" i="3"/>
  <c r="U451" i="3"/>
  <c r="W451" i="3"/>
  <c r="U85" i="3"/>
  <c r="W85" i="3"/>
  <c r="U90" i="3"/>
  <c r="W90" i="3"/>
  <c r="U94" i="3"/>
  <c r="W94" i="3"/>
  <c r="U102" i="3"/>
  <c r="W102" i="3"/>
  <c r="U107" i="3"/>
  <c r="W107" i="3"/>
  <c r="U111" i="3"/>
  <c r="W111" i="3"/>
  <c r="V85" i="3"/>
  <c r="X85" i="3"/>
  <c r="V90" i="3"/>
  <c r="X90" i="3"/>
  <c r="V94" i="3"/>
  <c r="X94" i="3"/>
  <c r="V102" i="3"/>
  <c r="X102" i="3"/>
  <c r="V107" i="3"/>
  <c r="X107" i="3"/>
  <c r="V111" i="3"/>
  <c r="X111" i="3"/>
  <c r="R85" i="3"/>
  <c r="R95" i="3"/>
  <c r="R107" i="3"/>
  <c r="R111" i="3"/>
  <c r="R50" i="3"/>
  <c r="V366" i="7"/>
  <c r="J65" i="2"/>
  <c r="L67" i="2"/>
  <c r="N67" i="2"/>
  <c r="BP52" i="21"/>
  <c r="T165" i="3" l="1"/>
  <c r="T214" i="3"/>
  <c r="U427" i="3"/>
  <c r="AD427" i="3" s="1"/>
  <c r="T309" i="3"/>
  <c r="AC309" i="3" s="1"/>
  <c r="T195" i="3"/>
  <c r="U193" i="3"/>
  <c r="J31" i="1"/>
  <c r="I21" i="22"/>
  <c r="R544" i="3"/>
  <c r="K169" i="3"/>
  <c r="K58" i="3"/>
  <c r="F40" i="22"/>
  <c r="O31" i="1"/>
  <c r="I61" i="22"/>
  <c r="DK25" i="5"/>
  <c r="AR9" i="5"/>
  <c r="AC9" i="5"/>
  <c r="AP85" i="3"/>
  <c r="AG85" i="3"/>
  <c r="AO94" i="3"/>
  <c r="AF94" i="3"/>
  <c r="AO434" i="3"/>
  <c r="AF434" i="3"/>
  <c r="AO317" i="3"/>
  <c r="AF317" i="3"/>
  <c r="AP334" i="3"/>
  <c r="AG334" i="3"/>
  <c r="AT165" i="3"/>
  <c r="AK165" i="3"/>
  <c r="AT81" i="3"/>
  <c r="AK81" i="3"/>
  <c r="AT33" i="3"/>
  <c r="AK33" i="3"/>
  <c r="AP112" i="3"/>
  <c r="AG112" i="3"/>
  <c r="AN88" i="3"/>
  <c r="AE88" i="3"/>
  <c r="AN46" i="3"/>
  <c r="AE46" i="3"/>
  <c r="AN38" i="3"/>
  <c r="AE38" i="3"/>
  <c r="AN30" i="3"/>
  <c r="AE30" i="3"/>
  <c r="AN94" i="3"/>
  <c r="AE94" i="3"/>
  <c r="AN85" i="3"/>
  <c r="AE85" i="3"/>
  <c r="AM94" i="3"/>
  <c r="AD94" i="3"/>
  <c r="AM434" i="3"/>
  <c r="AD434" i="3"/>
  <c r="AT111" i="3"/>
  <c r="AK111" i="3"/>
  <c r="AT113" i="3"/>
  <c r="AK113" i="3"/>
  <c r="AT94" i="3"/>
  <c r="AK94" i="3"/>
  <c r="AT42" i="3"/>
  <c r="AK42" i="3"/>
  <c r="AT21" i="3"/>
  <c r="AK21" i="3"/>
  <c r="AN112" i="3"/>
  <c r="AE112" i="3"/>
  <c r="AP58" i="3"/>
  <c r="AG58" i="3"/>
  <c r="AP44" i="3"/>
  <c r="AG44" i="3"/>
  <c r="AP34" i="3"/>
  <c r="AG34" i="3"/>
  <c r="AP29" i="3"/>
  <c r="AG29" i="3"/>
  <c r="AT200" i="3"/>
  <c r="AK200" i="3"/>
  <c r="AP111" i="3"/>
  <c r="AG111" i="3"/>
  <c r="AP102" i="3"/>
  <c r="AG102" i="3"/>
  <c r="AP90" i="3"/>
  <c r="AG90" i="3"/>
  <c r="AO111" i="3"/>
  <c r="AF111" i="3"/>
  <c r="AO102" i="3"/>
  <c r="AF102" i="3"/>
  <c r="AO90" i="3"/>
  <c r="AF90" i="3"/>
  <c r="AO451" i="3"/>
  <c r="AF451" i="3"/>
  <c r="AO334" i="3"/>
  <c r="AF334" i="3"/>
  <c r="AT309" i="3"/>
  <c r="AK309" i="3"/>
  <c r="AP451" i="3"/>
  <c r="AG451" i="3"/>
  <c r="AP217" i="3"/>
  <c r="AG217" i="3"/>
  <c r="AM192" i="3"/>
  <c r="AD192" i="3"/>
  <c r="AT217" i="3"/>
  <c r="AK217" i="3"/>
  <c r="AT98" i="3"/>
  <c r="AK98" i="3"/>
  <c r="AT90" i="3"/>
  <c r="AK90" i="3"/>
  <c r="AT65" i="3"/>
  <c r="AK65" i="3"/>
  <c r="AT40" i="3"/>
  <c r="AK40" i="3"/>
  <c r="AT30" i="3"/>
  <c r="AK30" i="3"/>
  <c r="AO217" i="3"/>
  <c r="AF217" i="3"/>
  <c r="AP123" i="3"/>
  <c r="AG123" i="3"/>
  <c r="AP105" i="3"/>
  <c r="AG105" i="3"/>
  <c r="AN95" i="3"/>
  <c r="AE95" i="3"/>
  <c r="AN58" i="3"/>
  <c r="AE58" i="3"/>
  <c r="AN50" i="3"/>
  <c r="AE50" i="3"/>
  <c r="AN44" i="3"/>
  <c r="AE44" i="3"/>
  <c r="AN40" i="3"/>
  <c r="AE40" i="3"/>
  <c r="AN34" i="3"/>
  <c r="AE34" i="3"/>
  <c r="AN26" i="3"/>
  <c r="AE26" i="3"/>
  <c r="AN37" i="3"/>
  <c r="AE37" i="3"/>
  <c r="AN29" i="3"/>
  <c r="AE29" i="3"/>
  <c r="AN21" i="3"/>
  <c r="AE21" i="3"/>
  <c r="AT95" i="3"/>
  <c r="AK95" i="3"/>
  <c r="AT34" i="3"/>
  <c r="AK34" i="3"/>
  <c r="AN200" i="3"/>
  <c r="AE200" i="3"/>
  <c r="AM112" i="3"/>
  <c r="AD112" i="3"/>
  <c r="AM100" i="3"/>
  <c r="AD100" i="3"/>
  <c r="AM88" i="3"/>
  <c r="AD88" i="3"/>
  <c r="AM54" i="3"/>
  <c r="AD54" i="3"/>
  <c r="AM46" i="3"/>
  <c r="AD46" i="3"/>
  <c r="AM42" i="3"/>
  <c r="AD42" i="3"/>
  <c r="AM38" i="3"/>
  <c r="AD38" i="3"/>
  <c r="AM30" i="3"/>
  <c r="AD30" i="3"/>
  <c r="AM22" i="3"/>
  <c r="AD22" i="3"/>
  <c r="AM33" i="3"/>
  <c r="AD33" i="3"/>
  <c r="AM25" i="3"/>
  <c r="AD25" i="3"/>
  <c r="AT331" i="3"/>
  <c r="AK331" i="3"/>
  <c r="AT451" i="3"/>
  <c r="AK451" i="3"/>
  <c r="AN434" i="3"/>
  <c r="AE434" i="3"/>
  <c r="AT543" i="3"/>
  <c r="AK543" i="3"/>
  <c r="AM551" i="3"/>
  <c r="AD551" i="3"/>
  <c r="AN551" i="3"/>
  <c r="AE551" i="3"/>
  <c r="AL463" i="3"/>
  <c r="AC463" i="3"/>
  <c r="AL161" i="3"/>
  <c r="AC161" i="3"/>
  <c r="AL150" i="3"/>
  <c r="AC150" i="3"/>
  <c r="AL228" i="3"/>
  <c r="AC228" i="3"/>
  <c r="AL147" i="3"/>
  <c r="AC147" i="3"/>
  <c r="AL123" i="3"/>
  <c r="AC123" i="3"/>
  <c r="AL207" i="3"/>
  <c r="AC207" i="3"/>
  <c r="AN114" i="3"/>
  <c r="AE114" i="3"/>
  <c r="AL205" i="3"/>
  <c r="AC205" i="3"/>
  <c r="AL292" i="3"/>
  <c r="AC292" i="3"/>
  <c r="AL276" i="3"/>
  <c r="AC276" i="3"/>
  <c r="AL267" i="3"/>
  <c r="AC267" i="3"/>
  <c r="AL67" i="3"/>
  <c r="AC67" i="3"/>
  <c r="AL357" i="3"/>
  <c r="AC357" i="3"/>
  <c r="AL329" i="3"/>
  <c r="AC329" i="3"/>
  <c r="AL299" i="3"/>
  <c r="AC299" i="3"/>
  <c r="AL272" i="3"/>
  <c r="AC272" i="3"/>
  <c r="AL255" i="3"/>
  <c r="AC255" i="3"/>
  <c r="AL118" i="3"/>
  <c r="AC118" i="3"/>
  <c r="AL110" i="3"/>
  <c r="AC110" i="3"/>
  <c r="AL198" i="3"/>
  <c r="AC198" i="3"/>
  <c r="AL60" i="3"/>
  <c r="AC60" i="3"/>
  <c r="AL103" i="3"/>
  <c r="AC103" i="3"/>
  <c r="AL57" i="3"/>
  <c r="AC57" i="3"/>
  <c r="AL28" i="3"/>
  <c r="AC28" i="3"/>
  <c r="AL175" i="3"/>
  <c r="AC175" i="3"/>
  <c r="AL164" i="3"/>
  <c r="AC164" i="3"/>
  <c r="AL89" i="3"/>
  <c r="AC89" i="3"/>
  <c r="AL24" i="3"/>
  <c r="AC24" i="3"/>
  <c r="AL331" i="3"/>
  <c r="AC331" i="3"/>
  <c r="AL315" i="3"/>
  <c r="AC315" i="3"/>
  <c r="AL27" i="3"/>
  <c r="AC27" i="3"/>
  <c r="AL19" i="3"/>
  <c r="AC19" i="3"/>
  <c r="AL39" i="3"/>
  <c r="AC39" i="3"/>
  <c r="AL447" i="3"/>
  <c r="AC447" i="3"/>
  <c r="AL377" i="3"/>
  <c r="AC377" i="3"/>
  <c r="AL380" i="3"/>
  <c r="AC380" i="3"/>
  <c r="AL395" i="3"/>
  <c r="AC395" i="3"/>
  <c r="AL384" i="3"/>
  <c r="AC384" i="3"/>
  <c r="AL72" i="3"/>
  <c r="AC72" i="3"/>
  <c r="AL68" i="3"/>
  <c r="AC68" i="3"/>
  <c r="AL18" i="3"/>
  <c r="AC18" i="3"/>
  <c r="AL14" i="3"/>
  <c r="AC14" i="3"/>
  <c r="AL10" i="3"/>
  <c r="AC10" i="3"/>
  <c r="AL566" i="3"/>
  <c r="AC566" i="3"/>
  <c r="AL515" i="3"/>
  <c r="AC515" i="3"/>
  <c r="AL505" i="3"/>
  <c r="AC505" i="3"/>
  <c r="AO113" i="3"/>
  <c r="AF113" i="3"/>
  <c r="AL565" i="3"/>
  <c r="AC565" i="3"/>
  <c r="AL548" i="3"/>
  <c r="AC548" i="3"/>
  <c r="AL510" i="3"/>
  <c r="AC510" i="3"/>
  <c r="AL501" i="3"/>
  <c r="AC501" i="3"/>
  <c r="AL393" i="3"/>
  <c r="AC393" i="3"/>
  <c r="AL458" i="3"/>
  <c r="AC458" i="3"/>
  <c r="W75" i="3"/>
  <c r="AO79" i="3"/>
  <c r="AF79" i="3"/>
  <c r="AL433" i="3"/>
  <c r="AC433" i="3"/>
  <c r="AL534" i="3"/>
  <c r="AC534" i="3"/>
  <c r="AL518" i="3"/>
  <c r="AC518" i="3"/>
  <c r="AT282" i="3"/>
  <c r="AK282" i="3"/>
  <c r="AL405" i="3"/>
  <c r="AC405" i="3"/>
  <c r="AP77" i="3"/>
  <c r="AG77" i="3"/>
  <c r="AN65" i="3"/>
  <c r="AE65" i="3"/>
  <c r="AM113" i="3"/>
  <c r="AD113" i="3"/>
  <c r="AN47" i="3"/>
  <c r="AE47" i="3"/>
  <c r="T282" i="3"/>
  <c r="AN282" i="3"/>
  <c r="AE282" i="3"/>
  <c r="V193" i="3"/>
  <c r="AN214" i="3"/>
  <c r="AE214" i="3"/>
  <c r="AN192" i="3"/>
  <c r="AE192" i="3"/>
  <c r="AN98" i="3"/>
  <c r="AE98" i="3"/>
  <c r="AO77" i="3"/>
  <c r="AF77" i="3"/>
  <c r="T310" i="3"/>
  <c r="AN310" i="3"/>
  <c r="AE310" i="3"/>
  <c r="AP426" i="3"/>
  <c r="AG426" i="3"/>
  <c r="AP310" i="3"/>
  <c r="AG310" i="3"/>
  <c r="AN544" i="3"/>
  <c r="AE544" i="3"/>
  <c r="AM543" i="3"/>
  <c r="AD543" i="3"/>
  <c r="AO311" i="3"/>
  <c r="AF311" i="3"/>
  <c r="AP545" i="3"/>
  <c r="AG545" i="3"/>
  <c r="AT58" i="3"/>
  <c r="AK58" i="3"/>
  <c r="AM426" i="3"/>
  <c r="AD426" i="3"/>
  <c r="AP399" i="3"/>
  <c r="AG399" i="3"/>
  <c r="AO195" i="3"/>
  <c r="AF195" i="3"/>
  <c r="AM98" i="3"/>
  <c r="AD98" i="3"/>
  <c r="AO82" i="3"/>
  <c r="AF82" i="3"/>
  <c r="AM214" i="3"/>
  <c r="AD214" i="3"/>
  <c r="AN428" i="3"/>
  <c r="AE428" i="3"/>
  <c r="AN311" i="3"/>
  <c r="AE311" i="3"/>
  <c r="AM197" i="3"/>
  <c r="AD197" i="3"/>
  <c r="AO96" i="3"/>
  <c r="AF96" i="3"/>
  <c r="AP107" i="3"/>
  <c r="AG107" i="3"/>
  <c r="AP94" i="3"/>
  <c r="AG94" i="3"/>
  <c r="AO107" i="3"/>
  <c r="AF107" i="3"/>
  <c r="AO85" i="3"/>
  <c r="AF85" i="3"/>
  <c r="AT107" i="3"/>
  <c r="AK107" i="3"/>
  <c r="AT551" i="3"/>
  <c r="AK551" i="3"/>
  <c r="AB83" i="3"/>
  <c r="AT79" i="3"/>
  <c r="AK79" i="3"/>
  <c r="AT96" i="3"/>
  <c r="AK96" i="3"/>
  <c r="AT44" i="3"/>
  <c r="AK44" i="3"/>
  <c r="AT29" i="3"/>
  <c r="AK29" i="3"/>
  <c r="AO200" i="3"/>
  <c r="AF200" i="3"/>
  <c r="AP100" i="3"/>
  <c r="AG100" i="3"/>
  <c r="AN54" i="3"/>
  <c r="AE54" i="3"/>
  <c r="AN42" i="3"/>
  <c r="AE42" i="3"/>
  <c r="AN22" i="3"/>
  <c r="AE22" i="3"/>
  <c r="AN107" i="3"/>
  <c r="AE107" i="3"/>
  <c r="AM107" i="3"/>
  <c r="AD107" i="3"/>
  <c r="AM85" i="3"/>
  <c r="AD85" i="3"/>
  <c r="AM317" i="3"/>
  <c r="AD317" i="3"/>
  <c r="AP317" i="3"/>
  <c r="AG317" i="3"/>
  <c r="AT317" i="3"/>
  <c r="AK317" i="3"/>
  <c r="AT123" i="3"/>
  <c r="AK123" i="3"/>
  <c r="AT82" i="3"/>
  <c r="AK82" i="3"/>
  <c r="AT25" i="3"/>
  <c r="AK25" i="3"/>
  <c r="AM200" i="3"/>
  <c r="AD200" i="3"/>
  <c r="AP95" i="3"/>
  <c r="AG95" i="3"/>
  <c r="AP50" i="3"/>
  <c r="AG50" i="3"/>
  <c r="AP40" i="3"/>
  <c r="AG40" i="3"/>
  <c r="AP26" i="3"/>
  <c r="AG26" i="3"/>
  <c r="AP37" i="3"/>
  <c r="AG37" i="3"/>
  <c r="AP21" i="3"/>
  <c r="AG21" i="3"/>
  <c r="AN111" i="3"/>
  <c r="AE111" i="3"/>
  <c r="AN102" i="3"/>
  <c r="AE102" i="3"/>
  <c r="AN90" i="3"/>
  <c r="AE90" i="3"/>
  <c r="AM111" i="3"/>
  <c r="AD111" i="3"/>
  <c r="AM102" i="3"/>
  <c r="AD102" i="3"/>
  <c r="AM90" i="3"/>
  <c r="AD90" i="3"/>
  <c r="AM451" i="3"/>
  <c r="AD451" i="3"/>
  <c r="AM334" i="3"/>
  <c r="AD334" i="3"/>
  <c r="AT112" i="3"/>
  <c r="AK112" i="3"/>
  <c r="AP434" i="3"/>
  <c r="AG434" i="3"/>
  <c r="AP200" i="3"/>
  <c r="AG200" i="3"/>
  <c r="AM79" i="3"/>
  <c r="AD79" i="3"/>
  <c r="AT214" i="3"/>
  <c r="AK214" i="3"/>
  <c r="AT105" i="3"/>
  <c r="AK105" i="3"/>
  <c r="AT88" i="3"/>
  <c r="AK88" i="3"/>
  <c r="AT46" i="3"/>
  <c r="AK46" i="3"/>
  <c r="AT38" i="3"/>
  <c r="AK38" i="3"/>
  <c r="AT37" i="3"/>
  <c r="AK37" i="3"/>
  <c r="AM217" i="3"/>
  <c r="AD217" i="3"/>
  <c r="AN123" i="3"/>
  <c r="AE123" i="3"/>
  <c r="AN105" i="3"/>
  <c r="AE105" i="3"/>
  <c r="AP88" i="3"/>
  <c r="AG88" i="3"/>
  <c r="AP54" i="3"/>
  <c r="AG54" i="3"/>
  <c r="AP46" i="3"/>
  <c r="AG46" i="3"/>
  <c r="AP42" i="3"/>
  <c r="AG42" i="3"/>
  <c r="AP38" i="3"/>
  <c r="AG38" i="3"/>
  <c r="AP30" i="3"/>
  <c r="AG30" i="3"/>
  <c r="AP22" i="3"/>
  <c r="AG22" i="3"/>
  <c r="AP33" i="3"/>
  <c r="AG33" i="3"/>
  <c r="AP25" i="3"/>
  <c r="AG25" i="3"/>
  <c r="AT85" i="3"/>
  <c r="AK85" i="3"/>
  <c r="AT26" i="3"/>
  <c r="AK26" i="3"/>
  <c r="AO123" i="3"/>
  <c r="AF123" i="3"/>
  <c r="AO105" i="3"/>
  <c r="AF105" i="3"/>
  <c r="AO95" i="3"/>
  <c r="AF95" i="3"/>
  <c r="AO58" i="3"/>
  <c r="AF58" i="3"/>
  <c r="AO50" i="3"/>
  <c r="AF50" i="3"/>
  <c r="AO44" i="3"/>
  <c r="AF44" i="3"/>
  <c r="AO40" i="3"/>
  <c r="AF40" i="3"/>
  <c r="AO34" i="3"/>
  <c r="AF34" i="3"/>
  <c r="AO26" i="3"/>
  <c r="AF26" i="3"/>
  <c r="AO37" i="3"/>
  <c r="AF37" i="3"/>
  <c r="AO29" i="3"/>
  <c r="AF29" i="3"/>
  <c r="AO21" i="3"/>
  <c r="AF21" i="3"/>
  <c r="AT314" i="3"/>
  <c r="AK314" i="3"/>
  <c r="AT399" i="3"/>
  <c r="AK399" i="3"/>
  <c r="AT565" i="3"/>
  <c r="AK565" i="3"/>
  <c r="AO568" i="3"/>
  <c r="AF568" i="3"/>
  <c r="AP568" i="3"/>
  <c r="AG568" i="3"/>
  <c r="AL346" i="3"/>
  <c r="AC346" i="3"/>
  <c r="AL157" i="3"/>
  <c r="AC157" i="3"/>
  <c r="AL142" i="3"/>
  <c r="AC142" i="3"/>
  <c r="AL211" i="3"/>
  <c r="AC211" i="3"/>
  <c r="AL154" i="3"/>
  <c r="AC154" i="3"/>
  <c r="AL224" i="3"/>
  <c r="AC224" i="3"/>
  <c r="AL202" i="3"/>
  <c r="AC202" i="3"/>
  <c r="X75" i="3"/>
  <c r="AP79" i="3"/>
  <c r="AG79" i="3"/>
  <c r="AL196" i="3"/>
  <c r="AC196" i="3"/>
  <c r="AL347" i="3"/>
  <c r="AC347" i="3"/>
  <c r="AL284" i="3"/>
  <c r="AC284" i="3"/>
  <c r="AL274" i="3"/>
  <c r="AC274" i="3"/>
  <c r="AL259" i="3"/>
  <c r="AC259" i="3"/>
  <c r="AL64" i="3"/>
  <c r="AC64" i="3"/>
  <c r="AL345" i="3"/>
  <c r="AC345" i="3"/>
  <c r="AL322" i="3"/>
  <c r="AC322" i="3"/>
  <c r="AL288" i="3"/>
  <c r="AC288" i="3"/>
  <c r="AL264" i="3"/>
  <c r="AC264" i="3"/>
  <c r="AL143" i="3"/>
  <c r="AC143" i="3"/>
  <c r="AL117" i="3"/>
  <c r="AC117" i="3"/>
  <c r="AL109" i="3"/>
  <c r="AC109" i="3"/>
  <c r="AL63" i="3"/>
  <c r="AC63" i="3"/>
  <c r="AL101" i="3"/>
  <c r="AC101" i="3"/>
  <c r="AL55" i="3"/>
  <c r="AC55" i="3"/>
  <c r="AL122" i="3"/>
  <c r="AC122" i="3"/>
  <c r="AL171" i="3"/>
  <c r="AC171" i="3"/>
  <c r="AL93" i="3"/>
  <c r="AC93" i="3"/>
  <c r="AL87" i="3"/>
  <c r="AC87" i="3"/>
  <c r="AL341" i="3"/>
  <c r="AC341" i="3"/>
  <c r="AL324" i="3"/>
  <c r="AC324" i="3"/>
  <c r="AL314" i="3"/>
  <c r="AC314" i="3"/>
  <c r="AL45" i="3"/>
  <c r="AC45" i="3"/>
  <c r="AL474" i="3"/>
  <c r="AC474" i="3"/>
  <c r="AL446" i="3"/>
  <c r="AC446" i="3"/>
  <c r="AL389" i="3"/>
  <c r="AC389" i="3"/>
  <c r="AL372" i="3"/>
  <c r="AC372" i="3"/>
  <c r="AL391" i="3"/>
  <c r="AC391" i="3"/>
  <c r="AL376" i="3"/>
  <c r="AC376" i="3"/>
  <c r="AL71" i="3"/>
  <c r="AC71" i="3"/>
  <c r="AL36" i="3"/>
  <c r="AC36" i="3"/>
  <c r="AL17" i="3"/>
  <c r="AC17" i="3"/>
  <c r="AL13" i="3"/>
  <c r="AC13" i="3"/>
  <c r="AL9" i="3"/>
  <c r="AC9" i="3"/>
  <c r="AL591" i="3"/>
  <c r="AC591" i="3"/>
  <c r="AL563" i="3"/>
  <c r="AC563" i="3"/>
  <c r="AL494" i="3"/>
  <c r="AC494" i="3"/>
  <c r="AL497" i="3"/>
  <c r="AC497" i="3"/>
  <c r="AL581" i="3"/>
  <c r="AC581" i="3"/>
  <c r="AL558" i="3"/>
  <c r="AC558" i="3"/>
  <c r="AL546" i="3"/>
  <c r="AC546" i="3"/>
  <c r="AL508" i="3"/>
  <c r="AC508" i="3"/>
  <c r="AL493" i="3"/>
  <c r="AC493" i="3"/>
  <c r="AT312" i="3"/>
  <c r="AK312" i="3"/>
  <c r="AL453" i="3"/>
  <c r="AC453" i="3"/>
  <c r="AL449" i="3"/>
  <c r="AC449" i="3"/>
  <c r="AO66" i="3"/>
  <c r="AF66" i="3"/>
  <c r="AL432" i="3"/>
  <c r="AC432" i="3"/>
  <c r="AL533" i="3"/>
  <c r="AC533" i="3"/>
  <c r="AL431" i="3"/>
  <c r="AC431" i="3"/>
  <c r="AT66" i="3"/>
  <c r="AK66" i="3"/>
  <c r="AL401" i="3"/>
  <c r="AC401" i="3"/>
  <c r="AL582" i="3"/>
  <c r="AC582" i="3"/>
  <c r="AT311" i="3"/>
  <c r="AK311" i="3"/>
  <c r="AN399" i="3"/>
  <c r="AE399" i="3"/>
  <c r="AP114" i="3"/>
  <c r="AG114" i="3"/>
  <c r="AM193" i="3"/>
  <c r="AD193" i="3"/>
  <c r="AL195" i="3"/>
  <c r="AC195" i="3"/>
  <c r="AP192" i="3"/>
  <c r="AG192" i="3"/>
  <c r="AO65" i="3"/>
  <c r="AF65" i="3"/>
  <c r="AP47" i="3"/>
  <c r="AG47" i="3"/>
  <c r="AP427" i="3"/>
  <c r="AG427" i="3"/>
  <c r="AN427" i="3"/>
  <c r="AE427" i="3"/>
  <c r="AO427" i="3"/>
  <c r="AF427" i="3"/>
  <c r="AN543" i="3"/>
  <c r="AE543" i="3"/>
  <c r="AL328" i="3"/>
  <c r="AC328" i="3"/>
  <c r="AO544" i="3"/>
  <c r="AF544" i="3"/>
  <c r="AP543" i="3"/>
  <c r="AG543" i="3"/>
  <c r="AT195" i="3"/>
  <c r="AK195" i="3"/>
  <c r="AM448" i="3"/>
  <c r="AD448" i="3"/>
  <c r="AM399" i="3"/>
  <c r="AD399" i="3"/>
  <c r="AT102" i="3"/>
  <c r="AK102" i="3"/>
  <c r="AP448" i="3"/>
  <c r="AG448" i="3"/>
  <c r="AN165" i="3"/>
  <c r="AE165" i="3"/>
  <c r="AM310" i="3"/>
  <c r="AD310" i="3"/>
  <c r="AO165" i="3"/>
  <c r="AF165" i="3"/>
  <c r="AT192" i="3"/>
  <c r="AK192" i="3"/>
  <c r="AO399" i="3"/>
  <c r="AF399" i="3"/>
  <c r="AO214" i="3"/>
  <c r="AF214" i="3"/>
  <c r="AN448" i="3"/>
  <c r="AE448" i="3"/>
  <c r="AN426" i="3"/>
  <c r="AE426" i="3"/>
  <c r="AN309" i="3"/>
  <c r="AE309" i="3"/>
  <c r="AP65" i="3"/>
  <c r="AG65" i="3"/>
  <c r="AN33" i="3"/>
  <c r="AE33" i="3"/>
  <c r="AN25" i="3"/>
  <c r="AE25" i="3"/>
  <c r="AT47" i="3"/>
  <c r="AK47" i="3"/>
  <c r="AT22" i="3"/>
  <c r="AK22" i="3"/>
  <c r="AM123" i="3"/>
  <c r="AD123" i="3"/>
  <c r="AM105" i="3"/>
  <c r="AD105" i="3"/>
  <c r="AM95" i="3"/>
  <c r="AD95" i="3"/>
  <c r="AM58" i="3"/>
  <c r="AD58" i="3"/>
  <c r="AM50" i="3"/>
  <c r="AD50" i="3"/>
  <c r="AM44" i="3"/>
  <c r="AD44" i="3"/>
  <c r="AM40" i="3"/>
  <c r="AD40" i="3"/>
  <c r="AM34" i="3"/>
  <c r="AD34" i="3"/>
  <c r="AM26" i="3"/>
  <c r="AD26" i="3"/>
  <c r="AM37" i="3"/>
  <c r="AD37" i="3"/>
  <c r="AM29" i="3"/>
  <c r="AD29" i="3"/>
  <c r="AM21" i="3"/>
  <c r="AD21" i="3"/>
  <c r="AN334" i="3"/>
  <c r="AE334" i="3"/>
  <c r="AT54" i="3"/>
  <c r="AK54" i="3"/>
  <c r="AT568" i="3"/>
  <c r="AK568" i="3"/>
  <c r="AM568" i="3"/>
  <c r="AD568" i="3"/>
  <c r="AN568" i="3"/>
  <c r="AE568" i="3"/>
  <c r="AL229" i="3"/>
  <c r="AC229" i="3"/>
  <c r="AL230" i="3"/>
  <c r="AC230" i="3"/>
  <c r="AL151" i="3"/>
  <c r="AC151" i="3"/>
  <c r="AL240" i="3"/>
  <c r="AC240" i="3"/>
  <c r="AL212" i="3"/>
  <c r="AC212" i="3"/>
  <c r="AL146" i="3"/>
  <c r="AC146" i="3"/>
  <c r="AL219" i="3"/>
  <c r="AC219" i="3"/>
  <c r="AL199" i="3"/>
  <c r="AC199" i="3"/>
  <c r="AM78" i="3"/>
  <c r="AD78" i="3"/>
  <c r="AL222" i="3"/>
  <c r="AC222" i="3"/>
  <c r="AL159" i="3"/>
  <c r="AC159" i="3"/>
  <c r="AL312" i="3"/>
  <c r="AC312" i="3"/>
  <c r="AL280" i="3"/>
  <c r="AC280" i="3"/>
  <c r="AL268" i="3"/>
  <c r="AC268" i="3"/>
  <c r="AL74" i="3"/>
  <c r="AC74" i="3"/>
  <c r="AL31" i="3"/>
  <c r="AC31" i="3"/>
  <c r="AL339" i="3"/>
  <c r="AC339" i="3"/>
  <c r="AL313" i="3"/>
  <c r="AC313" i="3"/>
  <c r="AL281" i="3"/>
  <c r="AC281" i="3"/>
  <c r="AL271" i="3"/>
  <c r="AC271" i="3"/>
  <c r="AL120" i="3"/>
  <c r="AC120" i="3"/>
  <c r="AL116" i="3"/>
  <c r="AC116" i="3"/>
  <c r="AL108" i="3"/>
  <c r="AC108" i="3"/>
  <c r="AL62" i="3"/>
  <c r="AC62" i="3"/>
  <c r="AL106" i="3"/>
  <c r="AC106" i="3"/>
  <c r="AL99" i="3"/>
  <c r="AC99" i="3"/>
  <c r="AL53" i="3"/>
  <c r="AC53" i="3"/>
  <c r="AL183" i="3"/>
  <c r="AC183" i="3"/>
  <c r="AL167" i="3"/>
  <c r="AC167" i="3"/>
  <c r="AL92" i="3"/>
  <c r="AC92" i="3"/>
  <c r="AL86" i="3"/>
  <c r="AC86" i="3"/>
  <c r="AL336" i="3"/>
  <c r="AC336" i="3"/>
  <c r="AL319" i="3"/>
  <c r="AC319" i="3"/>
  <c r="AL49" i="3"/>
  <c r="AC49" i="3"/>
  <c r="AL43" i="3"/>
  <c r="AC43" i="3"/>
  <c r="AL462" i="3"/>
  <c r="AC462" i="3"/>
  <c r="AL439" i="3"/>
  <c r="AC439" i="3"/>
  <c r="AL381" i="3"/>
  <c r="AC381" i="3"/>
  <c r="AL464" i="3"/>
  <c r="AC464" i="3"/>
  <c r="AL385" i="3"/>
  <c r="AC385" i="3"/>
  <c r="AT431" i="3"/>
  <c r="AK431" i="3"/>
  <c r="AL70" i="3"/>
  <c r="AC70" i="3"/>
  <c r="AL35" i="3"/>
  <c r="AC35" i="3"/>
  <c r="AL16" i="3"/>
  <c r="AC16" i="3"/>
  <c r="AL12" i="3"/>
  <c r="AC12" i="3"/>
  <c r="AL8" i="3"/>
  <c r="AC8" i="3"/>
  <c r="AL579" i="3"/>
  <c r="AC579" i="3"/>
  <c r="AL556" i="3"/>
  <c r="AC556" i="3"/>
  <c r="AL506" i="3"/>
  <c r="AC506" i="3"/>
  <c r="AL489" i="3"/>
  <c r="AC489" i="3"/>
  <c r="AL575" i="3"/>
  <c r="AC575" i="3"/>
  <c r="AL553" i="3"/>
  <c r="AC553" i="3"/>
  <c r="AL514" i="3"/>
  <c r="AC514" i="3"/>
  <c r="AL502" i="3"/>
  <c r="AC502" i="3"/>
  <c r="AP66" i="3"/>
  <c r="AG66" i="3"/>
  <c r="AL448" i="3"/>
  <c r="AC448" i="3"/>
  <c r="AL547" i="3"/>
  <c r="AC547" i="3"/>
  <c r="AT429" i="3"/>
  <c r="AK429" i="3"/>
  <c r="AL526" i="3"/>
  <c r="AC526" i="3"/>
  <c r="AL429" i="3"/>
  <c r="AC429" i="3"/>
  <c r="AT428" i="3"/>
  <c r="AK428" i="3"/>
  <c r="AL416" i="3"/>
  <c r="AC416" i="3"/>
  <c r="AL398" i="3"/>
  <c r="AC398" i="3"/>
  <c r="AT448" i="3"/>
  <c r="AK448" i="3"/>
  <c r="AT426" i="3"/>
  <c r="AK426" i="3"/>
  <c r="AM66" i="3"/>
  <c r="AD66" i="3"/>
  <c r="AT545" i="3"/>
  <c r="AK545" i="3"/>
  <c r="AO516" i="3"/>
  <c r="AF516" i="3"/>
  <c r="AN82" i="3"/>
  <c r="AE82" i="3"/>
  <c r="AN113" i="3"/>
  <c r="AE113" i="3"/>
  <c r="AL121" i="3"/>
  <c r="AC121" i="3"/>
  <c r="AL348" i="3"/>
  <c r="AC348" i="3"/>
  <c r="AP113" i="3"/>
  <c r="AG113" i="3"/>
  <c r="AP193" i="3"/>
  <c r="AG193" i="3"/>
  <c r="AN194" i="3"/>
  <c r="AE194" i="3"/>
  <c r="AM282" i="3"/>
  <c r="AD282" i="3"/>
  <c r="AO193" i="3"/>
  <c r="AF193" i="3"/>
  <c r="AO194" i="3"/>
  <c r="AF194" i="3"/>
  <c r="AP311" i="3"/>
  <c r="AG311" i="3"/>
  <c r="AO426" i="3"/>
  <c r="AF426" i="3"/>
  <c r="AP428" i="3"/>
  <c r="AG428" i="3"/>
  <c r="AL562" i="3"/>
  <c r="AC562" i="3"/>
  <c r="AM545" i="3"/>
  <c r="AD545" i="3"/>
  <c r="AO545" i="3"/>
  <c r="AF545" i="3"/>
  <c r="AT334" i="3"/>
  <c r="AK334" i="3"/>
  <c r="AT194" i="3"/>
  <c r="AK194" i="3"/>
  <c r="AO543" i="3"/>
  <c r="AF543" i="3"/>
  <c r="AM311" i="3"/>
  <c r="AD311" i="3"/>
  <c r="AO47" i="3"/>
  <c r="AF47" i="3"/>
  <c r="AP82" i="3"/>
  <c r="AG82" i="3"/>
  <c r="AO448" i="3"/>
  <c r="AF448" i="3"/>
  <c r="AO310" i="3"/>
  <c r="AF310" i="3"/>
  <c r="AN195" i="3"/>
  <c r="AE195" i="3"/>
  <c r="AP96" i="3"/>
  <c r="AG96" i="3"/>
  <c r="AM516" i="3"/>
  <c r="AD516" i="3"/>
  <c r="AM194" i="3"/>
  <c r="AD194" i="3"/>
  <c r="AM81" i="3"/>
  <c r="AD81" i="3"/>
  <c r="AM47" i="3"/>
  <c r="AD47" i="3"/>
  <c r="AP81" i="3"/>
  <c r="AG81" i="3"/>
  <c r="AT50" i="3"/>
  <c r="AK50" i="3"/>
  <c r="AN217" i="3"/>
  <c r="AE217" i="3"/>
  <c r="AO112" i="3"/>
  <c r="AF112" i="3"/>
  <c r="AO100" i="3"/>
  <c r="AF100" i="3"/>
  <c r="AO88" i="3"/>
  <c r="AF88" i="3"/>
  <c r="AO54" i="3"/>
  <c r="AF54" i="3"/>
  <c r="AO46" i="3"/>
  <c r="AF46" i="3"/>
  <c r="AO42" i="3"/>
  <c r="AF42" i="3"/>
  <c r="AO38" i="3"/>
  <c r="AF38" i="3"/>
  <c r="AO30" i="3"/>
  <c r="AF30" i="3"/>
  <c r="AO22" i="3"/>
  <c r="AF22" i="3"/>
  <c r="AO33" i="3"/>
  <c r="AF33" i="3"/>
  <c r="AO25" i="3"/>
  <c r="AF25" i="3"/>
  <c r="AN317" i="3"/>
  <c r="AE317" i="3"/>
  <c r="AT434" i="3"/>
  <c r="AK434" i="3"/>
  <c r="AN451" i="3"/>
  <c r="AE451" i="3"/>
  <c r="AT548" i="3"/>
  <c r="AK548" i="3"/>
  <c r="AO551" i="3"/>
  <c r="AF551" i="3"/>
  <c r="AP551" i="3"/>
  <c r="AG551" i="3"/>
  <c r="AL580" i="3"/>
  <c r="AC580" i="3"/>
  <c r="AL163" i="3"/>
  <c r="AC163" i="3"/>
  <c r="AL139" i="3"/>
  <c r="AC139" i="3"/>
  <c r="AL231" i="3"/>
  <c r="AC231" i="3"/>
  <c r="AL155" i="3"/>
  <c r="AC155" i="3"/>
  <c r="AL138" i="3"/>
  <c r="AC138" i="3"/>
  <c r="AL214" i="3"/>
  <c r="AC214" i="3"/>
  <c r="AL197" i="3"/>
  <c r="AC197" i="3"/>
  <c r="AM77" i="3"/>
  <c r="AD77" i="3"/>
  <c r="AL215" i="3"/>
  <c r="AC215" i="3"/>
  <c r="AL84" i="3"/>
  <c r="AC84" i="3"/>
  <c r="AL300" i="3"/>
  <c r="AC300" i="3"/>
  <c r="AL278" i="3"/>
  <c r="AC278" i="3"/>
  <c r="AL256" i="3"/>
  <c r="AC256" i="3"/>
  <c r="AL73" i="3"/>
  <c r="AC73" i="3"/>
  <c r="AL23" i="3"/>
  <c r="AC23" i="3"/>
  <c r="AL330" i="3"/>
  <c r="AC330" i="3"/>
  <c r="AL309" i="3"/>
  <c r="AL260" i="3"/>
  <c r="AC260" i="3"/>
  <c r="AL263" i="3"/>
  <c r="AC263" i="3"/>
  <c r="AL119" i="3"/>
  <c r="AC119" i="3"/>
  <c r="AL115" i="3"/>
  <c r="AC115" i="3"/>
  <c r="AL213" i="3"/>
  <c r="AC213" i="3"/>
  <c r="AL61" i="3"/>
  <c r="AC61" i="3"/>
  <c r="AL104" i="3"/>
  <c r="AC104" i="3"/>
  <c r="AL59" i="3"/>
  <c r="AC59" i="3"/>
  <c r="AL51" i="3"/>
  <c r="AC51" i="3"/>
  <c r="AL182" i="3"/>
  <c r="AC182" i="3"/>
  <c r="AL165" i="3"/>
  <c r="AC165" i="3"/>
  <c r="AL91" i="3"/>
  <c r="AC91" i="3"/>
  <c r="AL332" i="3"/>
  <c r="AC332" i="3"/>
  <c r="AL316" i="3"/>
  <c r="AC316" i="3"/>
  <c r="AL20" i="3"/>
  <c r="AC20" i="3"/>
  <c r="AL41" i="3"/>
  <c r="AC41" i="3"/>
  <c r="AL456" i="3"/>
  <c r="AC456" i="3"/>
  <c r="AL430" i="3"/>
  <c r="AC430" i="3"/>
  <c r="AL388" i="3"/>
  <c r="AC388" i="3"/>
  <c r="AL397" i="3"/>
  <c r="AC397" i="3"/>
  <c r="AL373" i="3"/>
  <c r="AC373" i="3"/>
  <c r="AT114" i="3"/>
  <c r="AK114" i="3"/>
  <c r="AL69" i="3"/>
  <c r="AC69" i="3"/>
  <c r="AL32" i="3"/>
  <c r="AC32" i="3"/>
  <c r="AL15" i="3"/>
  <c r="AC15" i="3"/>
  <c r="AL11" i="3"/>
  <c r="AC11" i="3"/>
  <c r="AL573" i="3"/>
  <c r="AC573" i="3"/>
  <c r="AL549" i="3"/>
  <c r="AC549" i="3"/>
  <c r="AL498" i="3"/>
  <c r="AC498" i="3"/>
  <c r="AT546" i="3"/>
  <c r="AK546" i="3"/>
  <c r="AL570" i="3"/>
  <c r="AC570" i="3"/>
  <c r="AL550" i="3"/>
  <c r="AC550" i="3"/>
  <c r="AL512" i="3"/>
  <c r="AC512" i="3"/>
  <c r="AL490" i="3"/>
  <c r="AC490" i="3"/>
  <c r="AN66" i="3"/>
  <c r="AE66" i="3"/>
  <c r="AL441" i="3"/>
  <c r="AC441" i="3"/>
  <c r="AL436" i="3"/>
  <c r="AC436" i="3"/>
  <c r="AL564" i="3"/>
  <c r="AC564" i="3"/>
  <c r="AL522" i="3"/>
  <c r="AC522" i="3"/>
  <c r="AL417" i="3"/>
  <c r="AC417" i="3"/>
  <c r="AT516" i="3"/>
  <c r="AK516" i="3"/>
  <c r="AL409" i="3"/>
  <c r="AC409" i="3"/>
  <c r="AL465" i="3"/>
  <c r="AC465" i="3"/>
  <c r="AP78" i="3"/>
  <c r="AG78" i="3"/>
  <c r="AM114" i="3"/>
  <c r="AD114" i="3"/>
  <c r="AN81" i="3"/>
  <c r="AE81" i="3"/>
  <c r="V75" i="3"/>
  <c r="AN79" i="3"/>
  <c r="AE79" i="3"/>
  <c r="AN516" i="3"/>
  <c r="AE516" i="3"/>
  <c r="AO114" i="3"/>
  <c r="AF114" i="3"/>
  <c r="AP194" i="3"/>
  <c r="AG194" i="3"/>
  <c r="AO192" i="3"/>
  <c r="AF192" i="3"/>
  <c r="AT197" i="3"/>
  <c r="AK197" i="3"/>
  <c r="AO78" i="3"/>
  <c r="AF78" i="3"/>
  <c r="AM309" i="3"/>
  <c r="AD309" i="3"/>
  <c r="AL445" i="3"/>
  <c r="AC445" i="3"/>
  <c r="AM428" i="3"/>
  <c r="AD428" i="3"/>
  <c r="T96" i="3"/>
  <c r="AN96" i="3"/>
  <c r="AE96" i="3"/>
  <c r="AN545" i="3"/>
  <c r="AE545" i="3"/>
  <c r="AM544" i="3"/>
  <c r="AD544" i="3"/>
  <c r="AO428" i="3"/>
  <c r="AF428" i="3"/>
  <c r="AP544" i="3"/>
  <c r="AG544" i="3"/>
  <c r="AP309" i="3"/>
  <c r="AG309" i="3"/>
  <c r="AP214" i="3"/>
  <c r="AG214" i="3"/>
  <c r="AM96" i="3"/>
  <c r="AD96" i="3"/>
  <c r="AO81" i="3"/>
  <c r="AF81" i="3"/>
  <c r="AM165" i="3"/>
  <c r="AD165" i="3"/>
  <c r="AM195" i="3"/>
  <c r="AD195" i="3"/>
  <c r="AP165" i="3"/>
  <c r="AG165" i="3"/>
  <c r="AM82" i="3"/>
  <c r="AD82" i="3"/>
  <c r="AM65" i="3"/>
  <c r="AD65" i="3"/>
  <c r="AP195" i="3"/>
  <c r="AG195" i="3"/>
  <c r="AL407" i="3"/>
  <c r="AC407" i="3"/>
  <c r="T544" i="3"/>
  <c r="T428" i="3"/>
  <c r="T311" i="3"/>
  <c r="T543" i="3"/>
  <c r="T426" i="3"/>
  <c r="T427" i="3"/>
  <c r="M31" i="1"/>
  <c r="T545" i="3"/>
  <c r="V100" i="3"/>
  <c r="M524" i="3"/>
  <c r="N524" i="3"/>
  <c r="L524" i="3"/>
  <c r="N290" i="3"/>
  <c r="S290" i="3"/>
  <c r="M286" i="3"/>
  <c r="L286" i="3"/>
  <c r="T524" i="3"/>
  <c r="S524" i="3"/>
  <c r="S534" i="3"/>
  <c r="S66" i="3" s="1"/>
  <c r="S69" i="3"/>
  <c r="J46" i="22" s="1"/>
  <c r="T81" i="3"/>
  <c r="T47" i="3"/>
  <c r="BV315" i="21"/>
  <c r="T568" i="3"/>
  <c r="T516" i="3"/>
  <c r="BV132" i="21"/>
  <c r="X83" i="3"/>
  <c r="T192" i="3"/>
  <c r="V83" i="3"/>
  <c r="R193" i="3"/>
  <c r="V77" i="3"/>
  <c r="T65" i="3"/>
  <c r="T98" i="3"/>
  <c r="T105" i="3"/>
  <c r="T95" i="3"/>
  <c r="R310" i="3"/>
  <c r="T193" i="3"/>
  <c r="T194" i="3"/>
  <c r="T217" i="3"/>
  <c r="T33" i="3"/>
  <c r="T22" i="3"/>
  <c r="W83" i="3"/>
  <c r="T94" i="3"/>
  <c r="T82" i="3"/>
  <c r="T399" i="3"/>
  <c r="Q169" i="3"/>
  <c r="V78" i="3"/>
  <c r="T37" i="3"/>
  <c r="K286" i="3"/>
  <c r="BS11" i="21"/>
  <c r="BR9" i="21"/>
  <c r="R57" i="3"/>
  <c r="R526" i="3"/>
  <c r="BV22" i="21"/>
  <c r="DF20" i="21"/>
  <c r="DH20" i="21"/>
  <c r="BT27" i="21"/>
  <c r="BS248" i="21"/>
  <c r="BV273" i="21"/>
  <c r="CB242" i="21"/>
  <c r="BR329" i="21"/>
  <c r="BX39" i="21"/>
  <c r="CB329" i="21"/>
  <c r="BS311" i="21"/>
  <c r="BR242" i="21"/>
  <c r="BT149" i="21"/>
  <c r="DG121" i="21"/>
  <c r="DG90" i="21"/>
  <c r="BS399" i="21"/>
  <c r="FE43" i="21"/>
  <c r="CE27" i="21"/>
  <c r="BS227" i="21"/>
  <c r="CB221" i="21"/>
  <c r="BT22" i="21"/>
  <c r="DG305" i="21"/>
  <c r="BS284" i="21"/>
  <c r="BS335" i="21"/>
  <c r="BR45" i="21"/>
  <c r="BV41" i="21"/>
  <c r="BV33" i="21"/>
  <c r="BY149" i="21"/>
  <c r="BS17" i="21"/>
  <c r="BT41" i="21"/>
  <c r="BS193" i="21"/>
  <c r="BS189" i="21"/>
  <c r="BS153" i="21"/>
  <c r="BS149" i="21" s="1"/>
  <c r="BV121" i="21"/>
  <c r="DG62" i="21"/>
  <c r="BT329" i="21"/>
  <c r="CE121" i="21"/>
  <c r="BS697" i="21"/>
  <c r="BS301" i="21"/>
  <c r="BS97" i="21"/>
  <c r="BT62" i="21"/>
  <c r="CB387" i="21"/>
  <c r="BS36" i="21"/>
  <c r="CE21" i="21"/>
  <c r="BR386" i="21"/>
  <c r="BS35" i="21"/>
  <c r="CE111" i="21"/>
  <c r="T38" i="3"/>
  <c r="T113" i="3"/>
  <c r="T34" i="3"/>
  <c r="T66" i="3"/>
  <c r="T25" i="3"/>
  <c r="T21" i="3"/>
  <c r="T46" i="3"/>
  <c r="DG149" i="21"/>
  <c r="BR32" i="21"/>
  <c r="BS241" i="21"/>
  <c r="BS128" i="21"/>
  <c r="CA20" i="21"/>
  <c r="BT317" i="21"/>
  <c r="BR295" i="21"/>
  <c r="CE233" i="21"/>
  <c r="CE221" i="21"/>
  <c r="BS100" i="21"/>
  <c r="BR403" i="21"/>
  <c r="BS212" i="21"/>
  <c r="BS171" i="21"/>
  <c r="BT121" i="21"/>
  <c r="DG221" i="21"/>
  <c r="T44" i="3"/>
  <c r="T551" i="3"/>
  <c r="BS245" i="21"/>
  <c r="BS69" i="21"/>
  <c r="FE31" i="21"/>
  <c r="CE273" i="21"/>
  <c r="DG207" i="21"/>
  <c r="DG49" i="21"/>
  <c r="FE38" i="21"/>
  <c r="CE110" i="21"/>
  <c r="BR305" i="21"/>
  <c r="BR233" i="21"/>
  <c r="BV948" i="21"/>
  <c r="CE45" i="21"/>
  <c r="CE34" i="21"/>
  <c r="DG329" i="21"/>
  <c r="FE8" i="21"/>
  <c r="BT33" i="21"/>
  <c r="BS28" i="21"/>
  <c r="BR207" i="21"/>
  <c r="BS196" i="21"/>
  <c r="BT158" i="21"/>
  <c r="BS174" i="21"/>
  <c r="BT111" i="21"/>
  <c r="BR111" i="21"/>
  <c r="CE71" i="21"/>
  <c r="CE62" i="21"/>
  <c r="DG295" i="21"/>
  <c r="DG33" i="21"/>
  <c r="T42" i="3"/>
  <c r="T40" i="3"/>
  <c r="T26" i="3"/>
  <c r="AS25" i="5"/>
  <c r="AY25" i="5"/>
  <c r="AW25" i="5"/>
  <c r="CA25" i="5"/>
  <c r="BR28" i="21"/>
  <c r="BT70" i="21"/>
  <c r="DG386" i="21"/>
  <c r="DG22" i="21"/>
  <c r="DG45" i="21"/>
  <c r="BS332" i="21"/>
  <c r="DG26" i="21"/>
  <c r="BT21" i="21"/>
  <c r="CE295" i="21"/>
  <c r="CE185" i="21"/>
  <c r="BR41" i="21"/>
  <c r="CB305" i="21"/>
  <c r="BR22" i="21"/>
  <c r="CE315" i="21"/>
  <c r="BT207" i="21"/>
  <c r="CE90" i="21"/>
  <c r="BR46" i="21"/>
  <c r="DG158" i="21"/>
  <c r="BS42" i="21"/>
  <c r="CB273" i="21"/>
  <c r="CE26" i="21"/>
  <c r="BT37" i="21"/>
  <c r="BT362" i="21"/>
  <c r="BS322" i="21"/>
  <c r="DG32" i="21"/>
  <c r="BR149" i="21"/>
  <c r="BS12" i="21"/>
  <c r="BS46" i="21"/>
  <c r="DG13" i="21"/>
  <c r="BV242" i="21"/>
  <c r="DG111" i="21"/>
  <c r="BT185" i="21"/>
  <c r="BT30" i="21"/>
  <c r="BT71" i="21"/>
  <c r="AL143" i="5"/>
  <c r="AO80" i="5"/>
  <c r="BZ17" i="5"/>
  <c r="BZ143" i="5"/>
  <c r="AR118" i="5"/>
  <c r="BT28" i="21"/>
  <c r="FE23" i="21"/>
  <c r="BT294" i="21"/>
  <c r="DH39" i="21"/>
  <c r="BS832" i="21"/>
  <c r="BR29" i="21"/>
  <c r="BW921" i="21"/>
  <c r="BS224" i="21"/>
  <c r="CE22" i="21"/>
  <c r="CD39" i="21"/>
  <c r="BS281" i="21"/>
  <c r="BT233" i="21"/>
  <c r="CE250" i="21"/>
  <c r="BR134" i="21"/>
  <c r="CE132" i="21"/>
  <c r="CE70" i="21"/>
  <c r="BX43" i="21"/>
  <c r="BT45" i="21"/>
  <c r="BS376" i="21"/>
  <c r="BS30" i="21"/>
  <c r="CE33" i="21"/>
  <c r="DG403" i="21"/>
  <c r="BS341" i="21"/>
  <c r="BS217" i="21"/>
  <c r="BS80" i="21"/>
  <c r="BS77" i="21"/>
  <c r="BS74" i="21"/>
  <c r="BS66" i="21"/>
  <c r="BS370" i="21"/>
  <c r="DG294" i="21"/>
  <c r="DH31" i="21"/>
  <c r="BY305" i="21"/>
  <c r="CC43" i="21"/>
  <c r="CC38" i="21"/>
  <c r="CB45" i="21"/>
  <c r="BT35" i="21"/>
  <c r="BS308" i="21"/>
  <c r="BS278" i="21"/>
  <c r="BS263" i="21"/>
  <c r="BS260" i="21"/>
  <c r="DG242" i="21"/>
  <c r="T111" i="3"/>
  <c r="T30" i="3"/>
  <c r="T29" i="3"/>
  <c r="T112" i="3"/>
  <c r="T520" i="3"/>
  <c r="R520" i="3"/>
  <c r="AX17" i="5"/>
  <c r="AK80" i="5"/>
  <c r="AR143" i="5"/>
  <c r="AU17" i="5"/>
  <c r="AO17" i="5"/>
  <c r="BZ80" i="5"/>
  <c r="AO118" i="5"/>
  <c r="AX118" i="5"/>
  <c r="AL55" i="5"/>
  <c r="BT90" i="21"/>
  <c r="R97" i="3"/>
  <c r="BT32" i="21"/>
  <c r="BS94" i="21"/>
  <c r="DG273" i="21"/>
  <c r="AB77" i="3"/>
  <c r="R524" i="3"/>
  <c r="Q524" i="3"/>
  <c r="DG110" i="21"/>
  <c r="Q286" i="3"/>
  <c r="T290" i="3"/>
  <c r="R290" i="3"/>
  <c r="CE317" i="21"/>
  <c r="BV337" i="21"/>
  <c r="DG250" i="21"/>
  <c r="DG206" i="21"/>
  <c r="BV221" i="21"/>
  <c r="DG233" i="21"/>
  <c r="BS238" i="21"/>
  <c r="DG362" i="21"/>
  <c r="DG317" i="21"/>
  <c r="BS409" i="21"/>
  <c r="BS367" i="21"/>
  <c r="CD8" i="21"/>
  <c r="BW43" i="21"/>
  <c r="AL17" i="5"/>
  <c r="FE20" i="21"/>
  <c r="BT42" i="21"/>
  <c r="BT26" i="21"/>
  <c r="DG315" i="21"/>
  <c r="DG40" i="21"/>
  <c r="CC20" i="21"/>
  <c r="DG9" i="21"/>
  <c r="AL27" i="5"/>
  <c r="AL53" i="5" s="1"/>
  <c r="BS166" i="21"/>
  <c r="BT134" i="21"/>
  <c r="T403" i="3"/>
  <c r="AL82" i="5"/>
  <c r="AL118" i="5" s="1"/>
  <c r="BZ24" i="21"/>
  <c r="CE249" i="21"/>
  <c r="CE25" i="21"/>
  <c r="BS37" i="21"/>
  <c r="CE9" i="21"/>
  <c r="CE294" i="21"/>
  <c r="BT295" i="21"/>
  <c r="BS256" i="21"/>
  <c r="R83" i="3"/>
  <c r="R77" i="3"/>
  <c r="BR387" i="21"/>
  <c r="CB337" i="21"/>
  <c r="BR42" i="21"/>
  <c r="DG387" i="21"/>
  <c r="BR30" i="21"/>
  <c r="BR37" i="21"/>
  <c r="BR35" i="21"/>
  <c r="BR25" i="21"/>
  <c r="BV45" i="21"/>
  <c r="R522" i="3"/>
  <c r="T434" i="3"/>
  <c r="AB427" i="3"/>
  <c r="T451" i="3"/>
  <c r="DH38" i="21"/>
  <c r="BT110" i="21"/>
  <c r="FE39" i="21"/>
  <c r="BS124" i="21"/>
  <c r="AB75" i="3"/>
  <c r="T334" i="3"/>
  <c r="T317" i="3"/>
  <c r="BT157" i="21"/>
  <c r="CE158" i="21"/>
  <c r="BX8" i="21"/>
  <c r="BS143" i="21"/>
  <c r="BT206" i="21"/>
  <c r="CE32" i="21"/>
  <c r="CF43" i="21"/>
  <c r="BR40" i="21"/>
  <c r="T58" i="3"/>
  <c r="T54" i="3"/>
  <c r="T50" i="3"/>
  <c r="T200" i="3"/>
  <c r="T88" i="3"/>
  <c r="T107" i="3"/>
  <c r="T102" i="3"/>
  <c r="T90" i="3"/>
  <c r="T85" i="3"/>
  <c r="T79" i="3"/>
  <c r="T114" i="3"/>
  <c r="AR80" i="5"/>
  <c r="AU80" i="5"/>
  <c r="AR17" i="5"/>
  <c r="AP17" i="5"/>
  <c r="AV17" i="5"/>
  <c r="AV25" i="5" s="1"/>
  <c r="BS921" i="21"/>
  <c r="BR221" i="21"/>
  <c r="BS114" i="21"/>
  <c r="DG249" i="21"/>
  <c r="DG41" i="21"/>
  <c r="BS396" i="21"/>
  <c r="CB362" i="21"/>
  <c r="BR34" i="21"/>
  <c r="BT336" i="21"/>
  <c r="BR13" i="21"/>
  <c r="BV250" i="21"/>
  <c r="CB206" i="21"/>
  <c r="CB33" i="21"/>
  <c r="BV158" i="21"/>
  <c r="BS406" i="21"/>
  <c r="BY273" i="21"/>
  <c r="BY242" i="21"/>
  <c r="CE157" i="21"/>
  <c r="BU39" i="21"/>
  <c r="BZ31" i="21"/>
  <c r="BS14" i="21"/>
  <c r="BT231" i="21"/>
  <c r="BW20" i="21"/>
  <c r="BT273" i="21"/>
  <c r="BT46" i="21"/>
  <c r="CE41" i="21"/>
  <c r="BT34" i="21"/>
  <c r="BS351" i="21"/>
  <c r="CE329" i="21"/>
  <c r="BS345" i="21"/>
  <c r="BS298" i="21"/>
  <c r="CE403" i="21"/>
  <c r="CB22" i="21"/>
  <c r="DG34" i="21"/>
  <c r="DG44" i="21"/>
  <c r="CB403" i="21"/>
  <c r="BV336" i="21"/>
  <c r="BY337" i="21"/>
  <c r="CC23" i="21"/>
  <c r="CF39" i="21"/>
  <c r="CF38" i="21"/>
  <c r="BX38" i="21"/>
  <c r="CE44" i="21"/>
  <c r="CC31" i="21"/>
  <c r="CE362" i="21"/>
  <c r="BW31" i="21"/>
  <c r="BT403" i="21"/>
  <c r="BU20" i="21"/>
  <c r="DH43" i="21"/>
  <c r="BY403" i="21"/>
  <c r="BV13" i="21"/>
  <c r="CA8" i="21"/>
  <c r="BW8" i="21"/>
  <c r="BU38" i="21"/>
  <c r="CF23" i="21"/>
  <c r="BW24" i="21"/>
  <c r="BZ23" i="21"/>
  <c r="CB249" i="21"/>
  <c r="BV34" i="21"/>
  <c r="BR33" i="21"/>
  <c r="CB157" i="21"/>
  <c r="BY34" i="21"/>
  <c r="CE231" i="21"/>
  <c r="BT13" i="21"/>
  <c r="CB44" i="21"/>
  <c r="CB921" i="21"/>
  <c r="BX20" i="21"/>
  <c r="DF43" i="21"/>
  <c r="DH23" i="21"/>
  <c r="DG157" i="21"/>
  <c r="DF8" i="21"/>
  <c r="DG185" i="21"/>
  <c r="BY336" i="21"/>
  <c r="CC921" i="21"/>
  <c r="BZ921" i="21"/>
  <c r="CF24" i="21"/>
  <c r="CC24" i="21"/>
  <c r="CB34" i="21"/>
  <c r="BV157" i="21"/>
  <c r="BZ39" i="21"/>
  <c r="CF20" i="21"/>
  <c r="BY329" i="21"/>
  <c r="BW23" i="21"/>
  <c r="BY157" i="21"/>
  <c r="CB13" i="21"/>
  <c r="CC8" i="21"/>
  <c r="BU43" i="21"/>
  <c r="CF31" i="21"/>
  <c r="BZ8" i="21"/>
  <c r="BV362" i="21"/>
  <c r="BV207" i="21"/>
  <c r="CA43" i="21"/>
  <c r="CA39" i="21"/>
  <c r="CE134" i="21"/>
  <c r="BZ20" i="21"/>
  <c r="CD20" i="21"/>
  <c r="CF948" i="21"/>
  <c r="BT948" i="21"/>
  <c r="BV403" i="21"/>
  <c r="BV44" i="21"/>
  <c r="BT832" i="21"/>
  <c r="CE336" i="21"/>
  <c r="CB317" i="21"/>
  <c r="CB413" i="21"/>
  <c r="BR317" i="21"/>
  <c r="BT387" i="21"/>
  <c r="BT386" i="21"/>
  <c r="CB336" i="21"/>
  <c r="BT337" i="21"/>
  <c r="BY413" i="21"/>
  <c r="BY317" i="21"/>
  <c r="BT413" i="21"/>
  <c r="CB294" i="21"/>
  <c r="CB295" i="21"/>
  <c r="BT250" i="21"/>
  <c r="BT249" i="21"/>
  <c r="CB233" i="21"/>
  <c r="CB315" i="21"/>
  <c r="CE206" i="21"/>
  <c r="CE207" i="21"/>
  <c r="BY206" i="21"/>
  <c r="BY207" i="21"/>
  <c r="BV185" i="21"/>
  <c r="CE948" i="21"/>
  <c r="BY948" i="21"/>
  <c r="BY362" i="21"/>
  <c r="BY250" i="21"/>
  <c r="BY249" i="21"/>
  <c r="BY158" i="21"/>
  <c r="CB207" i="21"/>
  <c r="BU8" i="21"/>
  <c r="BV231" i="21"/>
  <c r="BV134" i="21"/>
  <c r="CD43" i="21"/>
  <c r="CB110" i="21"/>
  <c r="CB111" i="21"/>
  <c r="CB40" i="21"/>
  <c r="BW38" i="21"/>
  <c r="CB90" i="21"/>
  <c r="CB32" i="21"/>
  <c r="BS29" i="21"/>
  <c r="CB27" i="21"/>
  <c r="BR27" i="21"/>
  <c r="BV26" i="21"/>
  <c r="CB71" i="21"/>
  <c r="CB70" i="21"/>
  <c r="CB25" i="21"/>
  <c r="BV62" i="21"/>
  <c r="BV21" i="21"/>
  <c r="BY13" i="21"/>
  <c r="BT40" i="21"/>
  <c r="CB158" i="21"/>
  <c r="BY231" i="21"/>
  <c r="BY134" i="21"/>
  <c r="BY44" i="21"/>
  <c r="CD38" i="21"/>
  <c r="BZ38" i="21"/>
  <c r="BY41" i="21"/>
  <c r="BY33" i="21"/>
  <c r="BY26" i="21"/>
  <c r="BT25" i="21"/>
  <c r="BY62" i="21"/>
  <c r="BY21" i="21"/>
  <c r="BS61" i="21"/>
  <c r="BY9" i="21"/>
  <c r="BY132" i="21"/>
  <c r="BY49" i="21"/>
  <c r="CB41" i="21"/>
  <c r="BT36" i="21"/>
  <c r="BT29" i="21"/>
  <c r="CB9" i="21"/>
  <c r="BV9" i="21"/>
  <c r="BV49" i="21"/>
  <c r="CE386" i="21"/>
  <c r="CE387" i="21"/>
  <c r="BY386" i="21"/>
  <c r="BY387" i="21"/>
  <c r="CE337" i="21"/>
  <c r="BV413" i="21"/>
  <c r="BV317" i="21"/>
  <c r="BV387" i="21"/>
  <c r="BV386" i="21"/>
  <c r="CE413" i="21"/>
  <c r="BV294" i="21"/>
  <c r="BV295" i="21"/>
  <c r="CB250" i="21"/>
  <c r="BV233" i="21"/>
  <c r="CB185" i="21"/>
  <c r="BS328" i="21"/>
  <c r="BS15" i="21"/>
  <c r="BY295" i="21"/>
  <c r="BY294" i="21"/>
  <c r="BR294" i="21"/>
  <c r="BY315" i="21"/>
  <c r="BY233" i="21"/>
  <c r="BT315" i="21"/>
  <c r="BY185" i="21"/>
  <c r="CB386" i="21"/>
  <c r="BR206" i="21"/>
  <c r="CE149" i="21"/>
  <c r="CB231" i="21"/>
  <c r="CB134" i="21"/>
  <c r="BR121" i="21"/>
  <c r="BR44" i="21"/>
  <c r="BZ43" i="21"/>
  <c r="CC39" i="21"/>
  <c r="BV110" i="21"/>
  <c r="BV111" i="21"/>
  <c r="BV40" i="21"/>
  <c r="CA38" i="21"/>
  <c r="BV90" i="21"/>
  <c r="BV32" i="21"/>
  <c r="BY27" i="21"/>
  <c r="BV27" i="21"/>
  <c r="CB26" i="21"/>
  <c r="BR26" i="21"/>
  <c r="BV71" i="21"/>
  <c r="BV70" i="21"/>
  <c r="BV25" i="21"/>
  <c r="CB62" i="21"/>
  <c r="CB21" i="21"/>
  <c r="BR62" i="21"/>
  <c r="BR21" i="21"/>
  <c r="CE13" i="21"/>
  <c r="CE49" i="21"/>
  <c r="BR49" i="21"/>
  <c r="BV249" i="21"/>
  <c r="BV206" i="21"/>
  <c r="BY45" i="21"/>
  <c r="BY121" i="21"/>
  <c r="BY111" i="21"/>
  <c r="BY40" i="21"/>
  <c r="BY110" i="21"/>
  <c r="BW39" i="21"/>
  <c r="BR110" i="21"/>
  <c r="BY90" i="21"/>
  <c r="BY32" i="21"/>
  <c r="BY71" i="21"/>
  <c r="BY70" i="21"/>
  <c r="BY25" i="21"/>
  <c r="BY22" i="21"/>
  <c r="CF8" i="21"/>
  <c r="BT132" i="21"/>
  <c r="BT49" i="21"/>
  <c r="BT9" i="21"/>
  <c r="BS55" i="21"/>
  <c r="BS10" i="21"/>
  <c r="BS148" i="21"/>
  <c r="BR36" i="21"/>
  <c r="CE40" i="21"/>
  <c r="CB132" i="21"/>
  <c r="CB49" i="21"/>
  <c r="DF38" i="21"/>
  <c r="DH8" i="21"/>
  <c r="DG21" i="21"/>
  <c r="DG231" i="21"/>
  <c r="DG337" i="21"/>
  <c r="DG336" i="21"/>
  <c r="DG25" i="21"/>
  <c r="DG27" i="21"/>
  <c r="DG70" i="21"/>
  <c r="DH24" i="21"/>
  <c r="DF39" i="21"/>
  <c r="DG71" i="21"/>
  <c r="DG134" i="21"/>
  <c r="DG413" i="21"/>
  <c r="DG132" i="21"/>
  <c r="R75" i="3"/>
  <c r="I60" i="22" s="1"/>
  <c r="R100" i="3"/>
  <c r="R80" i="3"/>
  <c r="AB544" i="3"/>
  <c r="AB310" i="3"/>
  <c r="AB193" i="3"/>
  <c r="AB78" i="3"/>
  <c r="X48" i="3"/>
  <c r="V48" i="3"/>
  <c r="AB48" i="3"/>
  <c r="W48" i="3"/>
  <c r="U48" i="3"/>
  <c r="AB97" i="3"/>
  <c r="AB100" i="3"/>
  <c r="AB80" i="3"/>
  <c r="U83" i="3"/>
  <c r="U75" i="3"/>
  <c r="X97" i="3"/>
  <c r="X80" i="3"/>
  <c r="W97" i="3"/>
  <c r="W80" i="3"/>
  <c r="V97" i="3"/>
  <c r="V80" i="3"/>
  <c r="U97" i="3"/>
  <c r="U80" i="3"/>
  <c r="K65" i="2"/>
  <c r="E102" i="2"/>
  <c r="F102" i="2"/>
  <c r="G102" i="2"/>
  <c r="E103" i="2"/>
  <c r="F103" i="2"/>
  <c r="G103" i="2"/>
  <c r="E99" i="2"/>
  <c r="F99" i="2"/>
  <c r="G99" i="2"/>
  <c r="E100" i="2"/>
  <c r="F100" i="2"/>
  <c r="G100" i="2"/>
  <c r="E96" i="2"/>
  <c r="F96" i="2"/>
  <c r="G96" i="2"/>
  <c r="E97" i="2"/>
  <c r="F97" i="2"/>
  <c r="G97" i="2"/>
  <c r="E93" i="2"/>
  <c r="F93" i="2"/>
  <c r="G93" i="2"/>
  <c r="E94" i="2"/>
  <c r="F94" i="2"/>
  <c r="G94" i="2"/>
  <c r="E91" i="2"/>
  <c r="F91" i="2"/>
  <c r="G91" i="2"/>
  <c r="E90" i="2"/>
  <c r="F90" i="2"/>
  <c r="G90" i="2"/>
  <c r="E87" i="2"/>
  <c r="F87" i="2"/>
  <c r="G87" i="2"/>
  <c r="E81" i="2"/>
  <c r="F81" i="2"/>
  <c r="G81" i="2"/>
  <c r="E77" i="2"/>
  <c r="F77" i="2"/>
  <c r="G77" i="2"/>
  <c r="E76" i="2"/>
  <c r="F76" i="2"/>
  <c r="G76" i="2"/>
  <c r="E74" i="2"/>
  <c r="F74" i="2"/>
  <c r="G74" i="2"/>
  <c r="E73" i="2"/>
  <c r="F73" i="2"/>
  <c r="G73" i="2"/>
  <c r="E70" i="2"/>
  <c r="F70" i="2"/>
  <c r="G70" i="2"/>
  <c r="E71" i="2"/>
  <c r="F71" i="2"/>
  <c r="G71" i="2"/>
  <c r="E60" i="2"/>
  <c r="F60" i="2"/>
  <c r="G60" i="2"/>
  <c r="E58" i="2"/>
  <c r="F58" i="2"/>
  <c r="G58" i="2"/>
  <c r="E56" i="2"/>
  <c r="F56" i="2"/>
  <c r="G56" i="2"/>
  <c r="E54" i="2"/>
  <c r="F54" i="2"/>
  <c r="G54" i="2"/>
  <c r="E52" i="2"/>
  <c r="F52" i="2"/>
  <c r="G52" i="2"/>
  <c r="E50" i="2"/>
  <c r="F50" i="2"/>
  <c r="G50" i="2"/>
  <c r="E48" i="2"/>
  <c r="F48" i="2"/>
  <c r="G48" i="2"/>
  <c r="E46" i="2"/>
  <c r="F46" i="2"/>
  <c r="G46" i="2"/>
  <c r="E44" i="2"/>
  <c r="F44" i="2"/>
  <c r="G44" i="2"/>
  <c r="D44" i="2"/>
  <c r="E41" i="2"/>
  <c r="F41" i="2"/>
  <c r="G41" i="2"/>
  <c r="E42" i="2"/>
  <c r="F42" i="2"/>
  <c r="G42" i="2"/>
  <c r="E33" i="2"/>
  <c r="F33" i="2"/>
  <c r="G33" i="2"/>
  <c r="E34" i="2"/>
  <c r="F34" i="2"/>
  <c r="G34" i="2"/>
  <c r="E35" i="2"/>
  <c r="F35" i="2"/>
  <c r="G35" i="2"/>
  <c r="E25" i="2"/>
  <c r="F25" i="2"/>
  <c r="G25" i="2"/>
  <c r="E26" i="2"/>
  <c r="F26" i="2"/>
  <c r="G26" i="2"/>
  <c r="E27" i="2"/>
  <c r="F27" i="2"/>
  <c r="G27" i="2"/>
  <c r="E28" i="2"/>
  <c r="F28" i="2"/>
  <c r="G28" i="2"/>
  <c r="E15" i="2"/>
  <c r="F15" i="2"/>
  <c r="G15" i="2"/>
  <c r="E16" i="2"/>
  <c r="F16" i="2"/>
  <c r="G16" i="2"/>
  <c r="E17" i="2"/>
  <c r="F17" i="2"/>
  <c r="G17" i="2"/>
  <c r="E18" i="2"/>
  <c r="F18" i="2"/>
  <c r="G18" i="2"/>
  <c r="E19" i="2"/>
  <c r="F19" i="2"/>
  <c r="G19" i="2"/>
  <c r="AM427" i="3" l="1"/>
  <c r="P173" i="3"/>
  <c r="R58" i="3"/>
  <c r="I40" i="22"/>
  <c r="J42" i="22"/>
  <c r="F10" i="22"/>
  <c r="BS207" i="21"/>
  <c r="AN97" i="3"/>
  <c r="AE97" i="3"/>
  <c r="AP97" i="3"/>
  <c r="AG97" i="3"/>
  <c r="AT100" i="3"/>
  <c r="AK100" i="3"/>
  <c r="AT48" i="3"/>
  <c r="AK48" i="3"/>
  <c r="AT193" i="3"/>
  <c r="AK193" i="3"/>
  <c r="AL90" i="3"/>
  <c r="AC90" i="3"/>
  <c r="AL200" i="3"/>
  <c r="AC200" i="3"/>
  <c r="AL317" i="3"/>
  <c r="AC317" i="3"/>
  <c r="AT427" i="3"/>
  <c r="AK427" i="3"/>
  <c r="AL29" i="3"/>
  <c r="AC29" i="3"/>
  <c r="AL42" i="3"/>
  <c r="AC42" i="3"/>
  <c r="AL551" i="3"/>
  <c r="AC551" i="3"/>
  <c r="AL66" i="3"/>
  <c r="AC66" i="3"/>
  <c r="AL399" i="3"/>
  <c r="AC399" i="3"/>
  <c r="AL22" i="3"/>
  <c r="AC22" i="3"/>
  <c r="AL193" i="3"/>
  <c r="AC193" i="3"/>
  <c r="T100" i="3"/>
  <c r="AL98" i="3"/>
  <c r="AC98" i="3"/>
  <c r="AN83" i="3"/>
  <c r="AE83" i="3"/>
  <c r="AL516" i="3"/>
  <c r="AC516" i="3"/>
  <c r="AL81" i="3"/>
  <c r="AC81" i="3"/>
  <c r="AL545" i="3"/>
  <c r="AC545" i="3"/>
  <c r="AL543" i="3"/>
  <c r="AC543" i="3"/>
  <c r="AL96" i="3"/>
  <c r="AC96" i="3"/>
  <c r="AL310" i="3"/>
  <c r="AC310" i="3"/>
  <c r="AL282" i="3"/>
  <c r="AC282" i="3"/>
  <c r="AM80" i="3"/>
  <c r="AD80" i="3"/>
  <c r="AO80" i="3"/>
  <c r="AF80" i="3"/>
  <c r="T75" i="3"/>
  <c r="AM75" i="3"/>
  <c r="AD75" i="3"/>
  <c r="AT97" i="3"/>
  <c r="AK97" i="3"/>
  <c r="AN48" i="3"/>
  <c r="AE48" i="3"/>
  <c r="AT310" i="3"/>
  <c r="AK310" i="3"/>
  <c r="AL114" i="3"/>
  <c r="AC114" i="3"/>
  <c r="AL102" i="3"/>
  <c r="AC102" i="3"/>
  <c r="AL50" i="3"/>
  <c r="AC50" i="3"/>
  <c r="AL334" i="3"/>
  <c r="AC334" i="3"/>
  <c r="AL434" i="3"/>
  <c r="AC434" i="3"/>
  <c r="AL30" i="3"/>
  <c r="AC30" i="3"/>
  <c r="AL44" i="3"/>
  <c r="AC44" i="3"/>
  <c r="AL46" i="3"/>
  <c r="AC46" i="3"/>
  <c r="AL34" i="3"/>
  <c r="AC34" i="3"/>
  <c r="AL37" i="3"/>
  <c r="AC37" i="3"/>
  <c r="AL82" i="3"/>
  <c r="AC82" i="3"/>
  <c r="AL33" i="3"/>
  <c r="AC33" i="3"/>
  <c r="AL65" i="3"/>
  <c r="AC65" i="3"/>
  <c r="AL192" i="3"/>
  <c r="AC192" i="3"/>
  <c r="AL568" i="3"/>
  <c r="AC568" i="3"/>
  <c r="AL311" i="3"/>
  <c r="AC311" i="3"/>
  <c r="AN75" i="3"/>
  <c r="AE75" i="3"/>
  <c r="AT83" i="3"/>
  <c r="AK83" i="3"/>
  <c r="AN193" i="3"/>
  <c r="AE193" i="3"/>
  <c r="AO75" i="3"/>
  <c r="AF75" i="3"/>
  <c r="AM97" i="3"/>
  <c r="AD97" i="3"/>
  <c r="AO97" i="3"/>
  <c r="AF97" i="3"/>
  <c r="AM83" i="3"/>
  <c r="AD83" i="3"/>
  <c r="AM48" i="3"/>
  <c r="AD48" i="3"/>
  <c r="AP48" i="3"/>
  <c r="AG48" i="3"/>
  <c r="AT544" i="3"/>
  <c r="AK544" i="3"/>
  <c r="AL79" i="3"/>
  <c r="AC79" i="3"/>
  <c r="AL107" i="3"/>
  <c r="AC107" i="3"/>
  <c r="AL54" i="3"/>
  <c r="AC54" i="3"/>
  <c r="AT75" i="3"/>
  <c r="AK75" i="3"/>
  <c r="AL111" i="3"/>
  <c r="AC111" i="3"/>
  <c r="AL26" i="3"/>
  <c r="AC26" i="3"/>
  <c r="AL21" i="3"/>
  <c r="AC21" i="3"/>
  <c r="AL113" i="3"/>
  <c r="AC113" i="3"/>
  <c r="T78" i="3"/>
  <c r="AN78" i="3"/>
  <c r="AE78" i="3"/>
  <c r="AL94" i="3"/>
  <c r="AC94" i="3"/>
  <c r="AL217" i="3"/>
  <c r="AC217" i="3"/>
  <c r="AL95" i="3"/>
  <c r="AC95" i="3"/>
  <c r="T77" i="3"/>
  <c r="AN77" i="3"/>
  <c r="AE77" i="3"/>
  <c r="AP83" i="3"/>
  <c r="AG83" i="3"/>
  <c r="AL427" i="3"/>
  <c r="AC427" i="3"/>
  <c r="AL428" i="3"/>
  <c r="AC428" i="3"/>
  <c r="AP75" i="3"/>
  <c r="AG75" i="3"/>
  <c r="AN80" i="3"/>
  <c r="AE80" i="3"/>
  <c r="AP80" i="3"/>
  <c r="AG80" i="3"/>
  <c r="AT80" i="3"/>
  <c r="AK80" i="3"/>
  <c r="AO48" i="3"/>
  <c r="AF48" i="3"/>
  <c r="AT78" i="3"/>
  <c r="AK78" i="3"/>
  <c r="AL85" i="3"/>
  <c r="AC85" i="3"/>
  <c r="AL88" i="3"/>
  <c r="AC88" i="3"/>
  <c r="AL58" i="3"/>
  <c r="AC58" i="3"/>
  <c r="AL451" i="3"/>
  <c r="AC451" i="3"/>
  <c r="AT77" i="3"/>
  <c r="AK77" i="3"/>
  <c r="AL112" i="3"/>
  <c r="AC112" i="3"/>
  <c r="AL40" i="3"/>
  <c r="AC40" i="3"/>
  <c r="AL25" i="3"/>
  <c r="AC25" i="3"/>
  <c r="AL38" i="3"/>
  <c r="AC38" i="3"/>
  <c r="AO83" i="3"/>
  <c r="AF83" i="3"/>
  <c r="AL194" i="3"/>
  <c r="AC194" i="3"/>
  <c r="AL105" i="3"/>
  <c r="AC105" i="3"/>
  <c r="AL47" i="3"/>
  <c r="AC47" i="3"/>
  <c r="AN100" i="3"/>
  <c r="AE100" i="3"/>
  <c r="AL426" i="3"/>
  <c r="AC426" i="3"/>
  <c r="AL544" i="3"/>
  <c r="AC544" i="3"/>
  <c r="AL520" i="3"/>
  <c r="AC520" i="3"/>
  <c r="AL403" i="3"/>
  <c r="AC403" i="3"/>
  <c r="AL524" i="3"/>
  <c r="AC524" i="3"/>
  <c r="AL290" i="3"/>
  <c r="AC290" i="3"/>
  <c r="R516" i="3"/>
  <c r="R76" i="3"/>
  <c r="N31" i="1" s="1"/>
  <c r="S520" i="3"/>
  <c r="AB520" i="3"/>
  <c r="O524" i="3"/>
  <c r="AB524" i="3"/>
  <c r="T286" i="3"/>
  <c r="L66" i="2"/>
  <c r="O290" i="3"/>
  <c r="AB290" i="3"/>
  <c r="R286" i="3"/>
  <c r="N286" i="3"/>
  <c r="W169" i="3"/>
  <c r="N169" i="3"/>
  <c r="O173" i="3"/>
  <c r="N173" i="3"/>
  <c r="M169" i="3"/>
  <c r="BV20" i="21"/>
  <c r="V169" i="3"/>
  <c r="U169" i="3"/>
  <c r="BS62" i="21"/>
  <c r="BS242" i="21"/>
  <c r="BS329" i="21"/>
  <c r="BS9" i="21"/>
  <c r="BS305" i="21"/>
  <c r="BS34" i="21"/>
  <c r="P32" i="1"/>
  <c r="BS22" i="21"/>
  <c r="BR20" i="21"/>
  <c r="CB20" i="21"/>
  <c r="BS403" i="21"/>
  <c r="CE20" i="21"/>
  <c r="BS185" i="21"/>
  <c r="BS32" i="21"/>
  <c r="BS387" i="21"/>
  <c r="BR39" i="21"/>
  <c r="BS233" i="21"/>
  <c r="BS90" i="21"/>
  <c r="BT20" i="21"/>
  <c r="BS221" i="21"/>
  <c r="BT38" i="21"/>
  <c r="BS70" i="21"/>
  <c r="BS27" i="21"/>
  <c r="BS273" i="21"/>
  <c r="DG39" i="21"/>
  <c r="FE47" i="21"/>
  <c r="E31" i="1" s="1"/>
  <c r="DG43" i="21"/>
  <c r="BS121" i="21"/>
  <c r="BS158" i="21"/>
  <c r="BS45" i="21"/>
  <c r="BS21" i="21"/>
  <c r="AR25" i="5"/>
  <c r="T97" i="3"/>
  <c r="BS110" i="21"/>
  <c r="BS41" i="21"/>
  <c r="BT24" i="21"/>
  <c r="CE31" i="21"/>
  <c r="CE39" i="21"/>
  <c r="CB43" i="21"/>
  <c r="CE43" i="21"/>
  <c r="BS206" i="21"/>
  <c r="BT43" i="21"/>
  <c r="BT31" i="21"/>
  <c r="DG20" i="21"/>
  <c r="AX25" i="5"/>
  <c r="AU25" i="5"/>
  <c r="BZ25" i="5"/>
  <c r="BS33" i="21"/>
  <c r="BS157" i="21"/>
  <c r="BS362" i="21"/>
  <c r="BS250" i="21"/>
  <c r="DG38" i="21"/>
  <c r="BS71" i="21"/>
  <c r="DG8" i="21"/>
  <c r="BT8" i="21"/>
  <c r="BY43" i="21"/>
  <c r="CE8" i="21"/>
  <c r="BV24" i="21"/>
  <c r="BT39" i="21"/>
  <c r="BV43" i="21"/>
  <c r="BS315" i="21"/>
  <c r="BS25" i="21"/>
  <c r="BY20" i="21"/>
  <c r="BS249" i="21"/>
  <c r="CE23" i="21"/>
  <c r="BS294" i="21"/>
  <c r="R53" i="3"/>
  <c r="R169" i="3"/>
  <c r="T169" i="3"/>
  <c r="W173" i="3"/>
  <c r="Q173" i="3"/>
  <c r="L68" i="2"/>
  <c r="AK17" i="5"/>
  <c r="AM17" i="5"/>
  <c r="AM118" i="5"/>
  <c r="AL80" i="5"/>
  <c r="BS386" i="21"/>
  <c r="T48" i="3"/>
  <c r="BS337" i="21"/>
  <c r="T80" i="3"/>
  <c r="BZ47" i="21"/>
  <c r="BR8" i="21"/>
  <c r="BS44" i="21"/>
  <c r="BT23" i="21"/>
  <c r="CC47" i="21"/>
  <c r="DG31" i="21"/>
  <c r="BW47" i="21"/>
  <c r="BS295" i="21"/>
  <c r="DG24" i="21"/>
  <c r="BS40" i="21"/>
  <c r="BR38" i="21"/>
  <c r="CE24" i="21"/>
  <c r="T83" i="3"/>
  <c r="DH47" i="21"/>
  <c r="CF47" i="21"/>
  <c r="BS26" i="21"/>
  <c r="CB8" i="21"/>
  <c r="BS111" i="21"/>
  <c r="BR43" i="21"/>
  <c r="BY8" i="21"/>
  <c r="BS336" i="21"/>
  <c r="DG23" i="21"/>
  <c r="BY23" i="21"/>
  <c r="BV38" i="21"/>
  <c r="BV8" i="21"/>
  <c r="CB23" i="21"/>
  <c r="BY24" i="21"/>
  <c r="BV31" i="21"/>
  <c r="CE38" i="21"/>
  <c r="BV23" i="21"/>
  <c r="CB38" i="21"/>
  <c r="BS231" i="21"/>
  <c r="BS134" i="21"/>
  <c r="BS132" i="21"/>
  <c r="BS49" i="21"/>
  <c r="BY31" i="21"/>
  <c r="BY38" i="21"/>
  <c r="BY39" i="21"/>
  <c r="BV39" i="21"/>
  <c r="BS317" i="21"/>
  <c r="BS413" i="21"/>
  <c r="BS13" i="21"/>
  <c r="CB24" i="21"/>
  <c r="CB31" i="21"/>
  <c r="CB39" i="21"/>
  <c r="AB76" i="3"/>
  <c r="U76" i="3"/>
  <c r="V76" i="3"/>
  <c r="W76" i="3"/>
  <c r="X76" i="3"/>
  <c r="G95" i="2"/>
  <c r="E95" i="2"/>
  <c r="G98" i="2"/>
  <c r="L65" i="2"/>
  <c r="N65" i="2"/>
  <c r="F104" i="2"/>
  <c r="G101" i="2"/>
  <c r="F95" i="2"/>
  <c r="E101" i="2"/>
  <c r="G92" i="2"/>
  <c r="E92" i="2"/>
  <c r="F98" i="2"/>
  <c r="F92" i="2"/>
  <c r="E98" i="2"/>
  <c r="F101" i="2"/>
  <c r="G104" i="2"/>
  <c r="E104" i="2"/>
  <c r="D68" i="2"/>
  <c r="D67" i="2"/>
  <c r="D66" i="2"/>
  <c r="D65" i="2"/>
  <c r="D15" i="2"/>
  <c r="D16" i="2"/>
  <c r="D17" i="2"/>
  <c r="D18" i="2"/>
  <c r="D19" i="2"/>
  <c r="D25" i="2"/>
  <c r="D26" i="2"/>
  <c r="D27" i="2"/>
  <c r="D28" i="2"/>
  <c r="D33" i="2"/>
  <c r="D34" i="2"/>
  <c r="D35" i="2"/>
  <c r="D41" i="2"/>
  <c r="D42" i="2"/>
  <c r="D46" i="2"/>
  <c r="D48" i="2"/>
  <c r="D50" i="2"/>
  <c r="D52" i="2"/>
  <c r="D54" i="2"/>
  <c r="D56" i="2"/>
  <c r="D58" i="2"/>
  <c r="D60" i="2"/>
  <c r="D70" i="2"/>
  <c r="D71" i="2"/>
  <c r="D73" i="2"/>
  <c r="D74" i="2"/>
  <c r="D76" i="2"/>
  <c r="D77" i="2"/>
  <c r="D81" i="2"/>
  <c r="D87" i="2"/>
  <c r="D90" i="2"/>
  <c r="D91" i="2"/>
  <c r="D93" i="2"/>
  <c r="D94" i="2"/>
  <c r="D96" i="2"/>
  <c r="D97" i="2"/>
  <c r="D99" i="2"/>
  <c r="D100" i="2"/>
  <c r="D102" i="2"/>
  <c r="D103" i="2"/>
  <c r="S286" i="3" l="1"/>
  <c r="R54" i="3"/>
  <c r="R48" i="3" s="1"/>
  <c r="I38" i="22"/>
  <c r="O286" i="3"/>
  <c r="AO76" i="3"/>
  <c r="AF76" i="3"/>
  <c r="AM76" i="3"/>
  <c r="AD76" i="3"/>
  <c r="AL97" i="3"/>
  <c r="AC97" i="3"/>
  <c r="AL78" i="3"/>
  <c r="AC78" i="3"/>
  <c r="AL100" i="3"/>
  <c r="AC100" i="3"/>
  <c r="AP76" i="3"/>
  <c r="AG76" i="3"/>
  <c r="AT76" i="3"/>
  <c r="AK76" i="3"/>
  <c r="AL48" i="3"/>
  <c r="AC48" i="3"/>
  <c r="AL75" i="3"/>
  <c r="AC75" i="3"/>
  <c r="AL83" i="3"/>
  <c r="AC83" i="3"/>
  <c r="AN76" i="3"/>
  <c r="AE76" i="3"/>
  <c r="AL80" i="3"/>
  <c r="AC80" i="3"/>
  <c r="AL77" i="3"/>
  <c r="AC77" i="3"/>
  <c r="AC169" i="3"/>
  <c r="AL169" i="3"/>
  <c r="AT520" i="3"/>
  <c r="AK520" i="3"/>
  <c r="AO169" i="3"/>
  <c r="AF169" i="3"/>
  <c r="AC286" i="3"/>
  <c r="AL286" i="3"/>
  <c r="AM169" i="3"/>
  <c r="AD169" i="3"/>
  <c r="AK290" i="3"/>
  <c r="AT290" i="3"/>
  <c r="AT524" i="3"/>
  <c r="AK524" i="3"/>
  <c r="AO173" i="3"/>
  <c r="AF173" i="3"/>
  <c r="AN169" i="3"/>
  <c r="AE169" i="3"/>
  <c r="N68" i="2"/>
  <c r="S173" i="3"/>
  <c r="AB173" i="3"/>
  <c r="O169" i="3"/>
  <c r="S169" i="3"/>
  <c r="AB169" i="3"/>
  <c r="V173" i="3"/>
  <c r="U173" i="3"/>
  <c r="BS20" i="21"/>
  <c r="BS43" i="21"/>
  <c r="BS31" i="21"/>
  <c r="CE47" i="21"/>
  <c r="BS24" i="21"/>
  <c r="DG47" i="21"/>
  <c r="BS39" i="21"/>
  <c r="BT47" i="21"/>
  <c r="BS38" i="21"/>
  <c r="BS23" i="21"/>
  <c r="R173" i="3"/>
  <c r="T173" i="3"/>
  <c r="BY47" i="21"/>
  <c r="T76" i="3"/>
  <c r="CB47" i="21"/>
  <c r="BV47" i="21"/>
  <c r="BS8" i="21"/>
  <c r="D104" i="2"/>
  <c r="D95" i="2"/>
  <c r="D98" i="2"/>
  <c r="D101" i="2"/>
  <c r="D92" i="2"/>
  <c r="E406" i="2"/>
  <c r="F406" i="2"/>
  <c r="G406" i="2"/>
  <c r="F401" i="2"/>
  <c r="G401" i="2"/>
  <c r="E401" i="2"/>
  <c r="E412" i="2"/>
  <c r="E20" i="2" s="1"/>
  <c r="E421" i="2"/>
  <c r="E62" i="2"/>
  <c r="D62" i="2"/>
  <c r="D406" i="2"/>
  <c r="D401" i="2"/>
  <c r="D412" i="2"/>
  <c r="D421" i="2"/>
  <c r="D186" i="2"/>
  <c r="D183" i="2"/>
  <c r="D178" i="2"/>
  <c r="D177" i="2"/>
  <c r="D176" i="2"/>
  <c r="M416" i="2" l="1"/>
  <c r="N415" i="2"/>
  <c r="J415" i="2"/>
  <c r="K414" i="2"/>
  <c r="L413" i="2"/>
  <c r="K416" i="2"/>
  <c r="M414" i="2"/>
  <c r="J413" i="2"/>
  <c r="J416" i="2"/>
  <c r="L414" i="2"/>
  <c r="L416" i="2"/>
  <c r="M415" i="2"/>
  <c r="N414" i="2"/>
  <c r="J414" i="2"/>
  <c r="K413" i="2"/>
  <c r="L415" i="2"/>
  <c r="N413" i="2"/>
  <c r="N416" i="2"/>
  <c r="K415" i="2"/>
  <c r="M413" i="2"/>
  <c r="N66" i="2"/>
  <c r="M52" i="3" s="1"/>
  <c r="AB286" i="3"/>
  <c r="AT286" i="3" s="1"/>
  <c r="L31" i="1"/>
  <c r="I34" i="22"/>
  <c r="X34" i="22" s="1"/>
  <c r="AL76" i="3"/>
  <c r="AC76" i="3"/>
  <c r="AK173" i="3"/>
  <c r="AT173" i="3"/>
  <c r="AN173" i="3"/>
  <c r="AE173" i="3"/>
  <c r="AK169" i="3"/>
  <c r="AT169" i="3"/>
  <c r="AL173" i="3"/>
  <c r="AC173" i="3"/>
  <c r="AM173" i="3"/>
  <c r="AD173" i="3"/>
  <c r="L52" i="3"/>
  <c r="N52" i="3"/>
  <c r="AB52" i="3"/>
  <c r="S56" i="3"/>
  <c r="AB56" i="3"/>
  <c r="BS47" i="21"/>
  <c r="I416" i="2"/>
  <c r="I415" i="2"/>
  <c r="I414" i="2"/>
  <c r="I413" i="2"/>
  <c r="H416" i="2"/>
  <c r="H415" i="2"/>
  <c r="H414" i="2"/>
  <c r="H413" i="2"/>
  <c r="D182" i="2"/>
  <c r="E413" i="2"/>
  <c r="D20" i="2"/>
  <c r="D184" i="2"/>
  <c r="D85" i="2"/>
  <c r="D423" i="2"/>
  <c r="D29" i="2"/>
  <c r="E422" i="2"/>
  <c r="E29" i="2"/>
  <c r="G402" i="2"/>
  <c r="G9" i="2"/>
  <c r="E21" i="2"/>
  <c r="E22" i="2"/>
  <c r="E23" i="2"/>
  <c r="E24" i="2"/>
  <c r="F402" i="2"/>
  <c r="F9" i="2"/>
  <c r="D404" i="2"/>
  <c r="D9" i="2"/>
  <c r="E402" i="2"/>
  <c r="E9" i="2"/>
  <c r="F405" i="2"/>
  <c r="E405" i="2"/>
  <c r="D424" i="2"/>
  <c r="D414" i="2"/>
  <c r="E404" i="2"/>
  <c r="D416" i="2"/>
  <c r="E403" i="2"/>
  <c r="D413" i="2"/>
  <c r="D402" i="2"/>
  <c r="D405" i="2"/>
  <c r="D422" i="2"/>
  <c r="D403" i="2"/>
  <c r="D415" i="2"/>
  <c r="G405" i="2"/>
  <c r="G404" i="2"/>
  <c r="G403" i="2"/>
  <c r="G416" i="2"/>
  <c r="G415" i="2"/>
  <c r="G414" i="2"/>
  <c r="G413" i="2"/>
  <c r="F404" i="2"/>
  <c r="F403" i="2"/>
  <c r="F416" i="2"/>
  <c r="F415" i="2"/>
  <c r="F414" i="2"/>
  <c r="F413" i="2"/>
  <c r="E416" i="2"/>
  <c r="E415" i="2"/>
  <c r="E414" i="2"/>
  <c r="E424" i="2"/>
  <c r="E423" i="2"/>
  <c r="D180" i="2"/>
  <c r="AK286" i="3" l="1"/>
  <c r="S52" i="3"/>
  <c r="O52" i="3"/>
  <c r="AT56" i="3"/>
  <c r="AK56" i="3"/>
  <c r="AK52" i="3"/>
  <c r="AT52" i="3"/>
  <c r="F11" i="2"/>
  <c r="F13" i="2"/>
  <c r="F10" i="2"/>
  <c r="F12" i="2"/>
  <c r="G10" i="2"/>
  <c r="G11" i="2"/>
  <c r="G12" i="2"/>
  <c r="G13" i="2"/>
  <c r="E10" i="2"/>
  <c r="E11" i="2"/>
  <c r="E12" i="2"/>
  <c r="E13" i="2"/>
  <c r="D32" i="2"/>
  <c r="D30" i="2"/>
  <c r="D31" i="2"/>
  <c r="D11" i="2"/>
  <c r="D13" i="2"/>
  <c r="D10" i="2"/>
  <c r="D12" i="2"/>
  <c r="E32" i="2"/>
  <c r="E31" i="2"/>
  <c r="E30" i="2"/>
  <c r="D24" i="2"/>
  <c r="D22" i="2"/>
  <c r="D21" i="2"/>
  <c r="D23" i="2"/>
  <c r="G186" i="2"/>
  <c r="F186" i="2"/>
  <c r="E186" i="2"/>
  <c r="G183" i="2"/>
  <c r="F183" i="2"/>
  <c r="E183" i="2"/>
  <c r="G178" i="2"/>
  <c r="F178" i="2"/>
  <c r="E178" i="2"/>
  <c r="G177" i="2"/>
  <c r="F177" i="2"/>
  <c r="E177" i="2"/>
  <c r="G176" i="2"/>
  <c r="F176" i="2"/>
  <c r="E176" i="2"/>
  <c r="G137" i="2"/>
  <c r="F137" i="2"/>
  <c r="E137" i="2"/>
  <c r="D137" i="2"/>
  <c r="G136" i="2"/>
  <c r="F136" i="2"/>
  <c r="E136" i="2"/>
  <c r="D136" i="2"/>
  <c r="G135" i="2"/>
  <c r="F135" i="2"/>
  <c r="E135" i="2"/>
  <c r="D135" i="2"/>
  <c r="G130" i="2"/>
  <c r="F130" i="2"/>
  <c r="E130" i="2"/>
  <c r="D130" i="2"/>
  <c r="G129" i="2"/>
  <c r="F129" i="2"/>
  <c r="E129" i="2"/>
  <c r="D129" i="2"/>
  <c r="G128" i="2"/>
  <c r="F128" i="2"/>
  <c r="E128" i="2"/>
  <c r="D128" i="2"/>
  <c r="G122" i="2"/>
  <c r="F122" i="2"/>
  <c r="E122" i="2"/>
  <c r="D122" i="2"/>
  <c r="G121" i="2"/>
  <c r="F121" i="2"/>
  <c r="E121" i="2"/>
  <c r="D121" i="2"/>
  <c r="G120" i="2"/>
  <c r="F120" i="2"/>
  <c r="E120" i="2"/>
  <c r="D120" i="2"/>
  <c r="G119" i="2"/>
  <c r="F119" i="2"/>
  <c r="E119" i="2"/>
  <c r="D119" i="2"/>
  <c r="G112" i="2"/>
  <c r="F112" i="2"/>
  <c r="E112" i="2"/>
  <c r="D112" i="2"/>
  <c r="G111" i="2"/>
  <c r="F111" i="2"/>
  <c r="E111" i="2"/>
  <c r="D111" i="2"/>
  <c r="G110" i="2"/>
  <c r="F110" i="2"/>
  <c r="E110" i="2"/>
  <c r="D110" i="2"/>
  <c r="G109" i="2"/>
  <c r="F109" i="2"/>
  <c r="E109" i="2"/>
  <c r="D109" i="2"/>
  <c r="G108" i="2"/>
  <c r="F108" i="2"/>
  <c r="E108" i="2"/>
  <c r="D108" i="2"/>
  <c r="G182" i="2" l="1"/>
  <c r="G184" i="2"/>
  <c r="G85" i="2"/>
  <c r="E182" i="2"/>
  <c r="E184" i="2"/>
  <c r="E85" i="2"/>
  <c r="F182" i="2"/>
  <c r="F184" i="2"/>
  <c r="F85" i="2"/>
  <c r="E180" i="2"/>
  <c r="F180" i="2"/>
  <c r="G180" i="2"/>
  <c r="G62" i="2" l="1"/>
  <c r="F62" i="2"/>
  <c r="G421" i="2"/>
  <c r="G29" i="2" s="1"/>
  <c r="F421" i="2"/>
  <c r="F29" i="2" s="1"/>
  <c r="G412" i="2"/>
  <c r="G20" i="2" s="1"/>
  <c r="F412" i="2"/>
  <c r="F20" i="2" s="1"/>
  <c r="E79" i="2" l="1"/>
  <c r="G79" i="2"/>
  <c r="E83" i="2"/>
  <c r="G83" i="2"/>
  <c r="D79" i="2"/>
  <c r="F79" i="2"/>
  <c r="D83" i="2"/>
  <c r="F83" i="2"/>
  <c r="G21" i="2"/>
  <c r="G22" i="2"/>
  <c r="G23" i="2"/>
  <c r="G24" i="2"/>
  <c r="F32" i="2"/>
  <c r="F31" i="2"/>
  <c r="F30" i="2"/>
  <c r="F21" i="2"/>
  <c r="F22" i="2"/>
  <c r="F23" i="2"/>
  <c r="F24" i="2"/>
  <c r="G32" i="2"/>
  <c r="G31" i="2"/>
  <c r="G30" i="2"/>
  <c r="G422" i="2"/>
  <c r="G423" i="2"/>
  <c r="G424" i="2"/>
  <c r="F422" i="2"/>
  <c r="F423" i="2"/>
  <c r="F424" i="2"/>
  <c r="P22" i="5"/>
  <c r="Q22" i="5"/>
  <c r="R22" i="5"/>
  <c r="S22" i="5"/>
  <c r="T22" i="5"/>
  <c r="U22" i="5"/>
  <c r="V22" i="5"/>
  <c r="W22" i="5"/>
  <c r="X22" i="5"/>
  <c r="DF118" i="5" l="1"/>
  <c r="DI17" i="5" l="1"/>
  <c r="F29" i="1" s="1"/>
  <c r="BV17" i="5"/>
  <c r="DH17" i="5" l="1"/>
  <c r="F28" i="1" s="1"/>
  <c r="DG17" i="5"/>
  <c r="DF17" i="5"/>
  <c r="DC120" i="5" l="1"/>
  <c r="DC143" i="5" s="1"/>
  <c r="DD120" i="5"/>
  <c r="DD143" i="5" s="1"/>
  <c r="DE120" i="5"/>
  <c r="DE143" i="5" s="1"/>
  <c r="DF120" i="5"/>
  <c r="DF143" i="5" s="1"/>
  <c r="DG120" i="5"/>
  <c r="DG143" i="5" s="1"/>
  <c r="DH120" i="5"/>
  <c r="DI120" i="5"/>
  <c r="DI143" i="5" s="1"/>
  <c r="DJ120" i="5"/>
  <c r="DJ143" i="5" s="1"/>
  <c r="DC82" i="5"/>
  <c r="DC118" i="5" s="1"/>
  <c r="DD82" i="5"/>
  <c r="DD118" i="5" s="1"/>
  <c r="DG82" i="5"/>
  <c r="DG118" i="5" s="1"/>
  <c r="DH118" i="5"/>
  <c r="DI82" i="5"/>
  <c r="DI118" i="5" s="1"/>
  <c r="DJ82" i="5"/>
  <c r="DC76" i="5"/>
  <c r="DC22" i="5" s="1"/>
  <c r="DD76" i="5"/>
  <c r="DD22" i="5" s="1"/>
  <c r="DE76" i="5"/>
  <c r="DE22" i="5" s="1"/>
  <c r="DF76" i="5"/>
  <c r="DF22" i="5" s="1"/>
  <c r="DG76" i="5"/>
  <c r="DG22" i="5" s="1"/>
  <c r="DH76" i="5"/>
  <c r="DI76" i="5"/>
  <c r="DI22" i="5" s="1"/>
  <c r="DJ76" i="5"/>
  <c r="DJ22" i="5" s="1"/>
  <c r="DC55" i="5"/>
  <c r="DD55" i="5"/>
  <c r="DE55" i="5"/>
  <c r="DF55" i="5"/>
  <c r="DG55" i="5"/>
  <c r="DH55" i="5"/>
  <c r="DI55" i="5"/>
  <c r="DJ55" i="5"/>
  <c r="DC27" i="5"/>
  <c r="DD27" i="5"/>
  <c r="DD53" i="5" s="1"/>
  <c r="DE27" i="5"/>
  <c r="DF27" i="5"/>
  <c r="DG27" i="5"/>
  <c r="DH27" i="5"/>
  <c r="DI27" i="5"/>
  <c r="DJ27" i="5"/>
  <c r="AF24" i="5"/>
  <c r="AG24" i="5"/>
  <c r="AH24" i="5"/>
  <c r="AI24" i="5"/>
  <c r="AJ24" i="5"/>
  <c r="BP24" i="5"/>
  <c r="BQ24" i="5"/>
  <c r="BR24" i="5"/>
  <c r="BS24" i="5"/>
  <c r="BT24" i="5"/>
  <c r="BU24" i="5"/>
  <c r="BV24" i="5"/>
  <c r="BW24" i="5"/>
  <c r="BX24" i="5"/>
  <c r="AE24" i="5"/>
  <c r="AF23" i="5"/>
  <c r="AG23" i="5"/>
  <c r="AH23" i="5"/>
  <c r="AI23" i="5"/>
  <c r="AJ23" i="5"/>
  <c r="BP23" i="5"/>
  <c r="BQ23" i="5"/>
  <c r="BR23" i="5"/>
  <c r="BS23" i="5"/>
  <c r="BT23" i="5"/>
  <c r="BU23" i="5"/>
  <c r="BV23" i="5"/>
  <c r="BW23" i="5"/>
  <c r="BX23" i="5"/>
  <c r="AE23" i="5"/>
  <c r="AF20" i="5"/>
  <c r="AG20" i="5"/>
  <c r="AH20" i="5"/>
  <c r="AI20" i="5"/>
  <c r="AJ20" i="5"/>
  <c r="BP20" i="5"/>
  <c r="BQ20" i="5"/>
  <c r="BR20" i="5"/>
  <c r="BS20" i="5"/>
  <c r="BT20" i="5"/>
  <c r="BU20" i="5"/>
  <c r="BV20" i="5"/>
  <c r="BW20" i="5"/>
  <c r="BX20" i="5"/>
  <c r="AF21" i="5"/>
  <c r="AG21" i="5"/>
  <c r="AH21" i="5"/>
  <c r="AI21" i="5"/>
  <c r="AJ21" i="5"/>
  <c r="BP21" i="5"/>
  <c r="BQ21" i="5"/>
  <c r="BR21" i="5"/>
  <c r="BS21" i="5"/>
  <c r="BT21" i="5"/>
  <c r="BU21" i="5"/>
  <c r="BV21" i="5"/>
  <c r="BW21" i="5"/>
  <c r="BX21" i="5"/>
  <c r="AE21" i="5"/>
  <c r="AE20" i="5"/>
  <c r="AF15" i="5"/>
  <c r="AG15" i="5"/>
  <c r="AH15" i="5"/>
  <c r="AI15" i="5"/>
  <c r="AJ15" i="5"/>
  <c r="BP15" i="5"/>
  <c r="BQ15" i="5"/>
  <c r="BR15" i="5"/>
  <c r="BS15" i="5"/>
  <c r="BT15" i="5"/>
  <c r="BU15" i="5"/>
  <c r="BV15" i="5"/>
  <c r="BW15" i="5"/>
  <c r="BX15" i="5"/>
  <c r="AF16" i="5"/>
  <c r="AG16" i="5"/>
  <c r="AH16" i="5"/>
  <c r="AI16" i="5"/>
  <c r="AJ16" i="5"/>
  <c r="BP16" i="5"/>
  <c r="BQ16" i="5"/>
  <c r="BR16" i="5"/>
  <c r="BS16" i="5"/>
  <c r="BT16" i="5"/>
  <c r="BU16" i="5"/>
  <c r="BV16" i="5"/>
  <c r="BW16" i="5"/>
  <c r="BX16" i="5"/>
  <c r="AE15" i="5"/>
  <c r="AE16" i="5"/>
  <c r="AF13" i="5"/>
  <c r="AG13" i="5"/>
  <c r="AH13" i="5"/>
  <c r="AI13" i="5"/>
  <c r="AJ13" i="5"/>
  <c r="BP13" i="5"/>
  <c r="BQ13" i="5"/>
  <c r="BR13" i="5"/>
  <c r="BS13" i="5"/>
  <c r="BT13" i="5"/>
  <c r="BU13" i="5"/>
  <c r="BV13" i="5"/>
  <c r="BW13" i="5"/>
  <c r="BX13" i="5"/>
  <c r="AF14" i="5"/>
  <c r="AG14" i="5"/>
  <c r="AH14" i="5"/>
  <c r="AI14" i="5"/>
  <c r="AJ14" i="5"/>
  <c r="BP14" i="5"/>
  <c r="BQ14" i="5"/>
  <c r="BR14" i="5"/>
  <c r="BS14" i="5"/>
  <c r="BT14" i="5"/>
  <c r="BU14" i="5"/>
  <c r="BV14" i="5"/>
  <c r="BW14" i="5"/>
  <c r="BX14" i="5"/>
  <c r="AE14" i="5"/>
  <c r="AE13" i="5"/>
  <c r="AF12" i="5"/>
  <c r="AG12" i="5"/>
  <c r="AH12" i="5"/>
  <c r="AI12" i="5"/>
  <c r="AJ12" i="5"/>
  <c r="BP12" i="5"/>
  <c r="BQ12" i="5"/>
  <c r="BR12" i="5"/>
  <c r="BS12" i="5"/>
  <c r="BT12" i="5"/>
  <c r="BU12" i="5"/>
  <c r="BV12" i="5"/>
  <c r="BW12" i="5"/>
  <c r="BX12" i="5"/>
  <c r="AE12" i="5"/>
  <c r="AF11" i="5"/>
  <c r="AG11" i="5"/>
  <c r="AH11" i="5"/>
  <c r="AI11" i="5"/>
  <c r="AJ11" i="5"/>
  <c r="BP11" i="5"/>
  <c r="BQ11" i="5"/>
  <c r="BR11" i="5"/>
  <c r="BS11" i="5"/>
  <c r="BT11" i="5"/>
  <c r="BU11" i="5"/>
  <c r="BV11" i="5"/>
  <c r="BW11" i="5"/>
  <c r="BX11" i="5"/>
  <c r="AE11" i="5"/>
  <c r="AF10" i="5"/>
  <c r="AG10" i="5"/>
  <c r="AH10" i="5"/>
  <c r="AI10" i="5"/>
  <c r="AJ10" i="5"/>
  <c r="BP10" i="5"/>
  <c r="BQ10" i="5"/>
  <c r="BR10" i="5"/>
  <c r="BS10" i="5"/>
  <c r="BT10" i="5"/>
  <c r="BU10" i="5"/>
  <c r="BV10" i="5"/>
  <c r="BW10" i="5"/>
  <c r="BX10" i="5"/>
  <c r="AE10" i="5"/>
  <c r="AG120" i="5"/>
  <c r="AE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H120" i="5"/>
  <c r="AJ120" i="5"/>
  <c r="BP120" i="5"/>
  <c r="BR120" i="5"/>
  <c r="BS120" i="5"/>
  <c r="BU120" i="5"/>
  <c r="BV120" i="5"/>
  <c r="BX120" i="5"/>
  <c r="M120" i="5"/>
  <c r="DH22" i="5" l="1"/>
  <c r="DN22" i="5" s="1"/>
  <c r="DN76" i="5"/>
  <c r="DN80" i="5" s="1"/>
  <c r="DH143" i="5"/>
  <c r="DN120" i="5"/>
  <c r="DJ118" i="5"/>
  <c r="DJ9" i="5"/>
  <c r="DH9" i="5"/>
  <c r="DJ53" i="5"/>
  <c r="DH53" i="5"/>
  <c r="DF53" i="5"/>
  <c r="DF9" i="5"/>
  <c r="DD9" i="5"/>
  <c r="DI53" i="5"/>
  <c r="DI9" i="5"/>
  <c r="DG53" i="5"/>
  <c r="DG9" i="5"/>
  <c r="DE53" i="5"/>
  <c r="DE9" i="5"/>
  <c r="DC53" i="5"/>
  <c r="DC9" i="5"/>
  <c r="DH80" i="5"/>
  <c r="DD80" i="5"/>
  <c r="DG80" i="5"/>
  <c r="DC80" i="5"/>
  <c r="DJ80" i="5"/>
  <c r="DF80" i="5"/>
  <c r="DI80" i="5"/>
  <c r="DE80" i="5"/>
  <c r="AF120" i="5"/>
  <c r="BQ120" i="5"/>
  <c r="BT120" i="5"/>
  <c r="BW120" i="5"/>
  <c r="AI120" i="5"/>
  <c r="DN9" i="5" l="1"/>
  <c r="AB9" i="5" s="1"/>
  <c r="AJ9" i="5"/>
  <c r="L9" i="5"/>
  <c r="R9" i="5"/>
  <c r="U9" i="5"/>
  <c r="O9" i="5"/>
  <c r="DG25" i="5"/>
  <c r="AN9" i="5"/>
  <c r="AN25" i="5" s="1"/>
  <c r="AK9" i="5"/>
  <c r="AK25" i="5" s="1"/>
  <c r="S9" i="5"/>
  <c r="P9" i="5"/>
  <c r="M9" i="5"/>
  <c r="DF25" i="5"/>
  <c r="AM9" i="5"/>
  <c r="AM25" i="5" s="1"/>
  <c r="X9" i="5"/>
  <c r="DH25" i="5"/>
  <c r="AO9" i="5"/>
  <c r="AO25" i="5" s="1"/>
  <c r="Z9" i="5"/>
  <c r="DE25" i="5"/>
  <c r="AL9" i="5"/>
  <c r="AL25" i="5" s="1"/>
  <c r="Q9" i="5"/>
  <c r="N9" i="5"/>
  <c r="W9" i="5"/>
  <c r="T9" i="5"/>
  <c r="DI25" i="5"/>
  <c r="AP9" i="5"/>
  <c r="AP25" i="5" s="1"/>
  <c r="AA9" i="5"/>
  <c r="DJ25" i="5"/>
  <c r="AQ9" i="5"/>
  <c r="AQ25" i="5" s="1"/>
  <c r="DC25" i="5"/>
  <c r="DD25" i="5"/>
  <c r="D33" i="1" l="1"/>
  <c r="DN25" i="5"/>
  <c r="AT9" i="5"/>
  <c r="AT25" i="5" s="1"/>
  <c r="GF22" i="21"/>
  <c r="AE9" i="5"/>
  <c r="Y9" i="5"/>
  <c r="V9" i="5"/>
  <c r="BP82" i="5"/>
  <c r="BP118" i="5" s="1"/>
  <c r="BR82" i="5"/>
  <c r="BR118" i="5" s="1"/>
  <c r="BS82" i="5"/>
  <c r="BS118" i="5" s="1"/>
  <c r="BU82" i="5"/>
  <c r="BU118" i="5" s="1"/>
  <c r="BV82" i="5"/>
  <c r="BV118" i="5" s="1"/>
  <c r="BX82" i="5"/>
  <c r="BX118" i="5" s="1"/>
  <c r="L82" i="5"/>
  <c r="M82" i="5"/>
  <c r="M118" i="5" s="1"/>
  <c r="O82" i="5"/>
  <c r="O118" i="5" s="1"/>
  <c r="P82" i="5"/>
  <c r="P118" i="5" s="1"/>
  <c r="R82" i="5"/>
  <c r="R118" i="5" s="1"/>
  <c r="S82" i="5"/>
  <c r="S118" i="5" s="1"/>
  <c r="U82" i="5"/>
  <c r="U118" i="5" s="1"/>
  <c r="V82" i="5"/>
  <c r="V118" i="5" s="1"/>
  <c r="X82" i="5"/>
  <c r="X118" i="5" s="1"/>
  <c r="Y82" i="5"/>
  <c r="Y118" i="5" s="1"/>
  <c r="AA82" i="5"/>
  <c r="AA118" i="5" s="1"/>
  <c r="AB82" i="5"/>
  <c r="AB118" i="5" s="1"/>
  <c r="AD82" i="5"/>
  <c r="AD118" i="5" s="1"/>
  <c r="AH82" i="5"/>
  <c r="AH118" i="5" s="1"/>
  <c r="AJ82" i="5"/>
  <c r="AJ118" i="5" s="1"/>
  <c r="Z82" i="5" l="1"/>
  <c r="Z118" i="5" s="1"/>
  <c r="T82" i="5"/>
  <c r="T118" i="5" s="1"/>
  <c r="N82" i="5"/>
  <c r="N118" i="5" s="1"/>
  <c r="BW82" i="5"/>
  <c r="BW118" i="5" s="1"/>
  <c r="AE82" i="5"/>
  <c r="AE118" i="5" s="1"/>
  <c r="AG82" i="5"/>
  <c r="AG118" i="5" s="1"/>
  <c r="AC82" i="5"/>
  <c r="AC118" i="5" s="1"/>
  <c r="W82" i="5"/>
  <c r="W118" i="5" s="1"/>
  <c r="Q82" i="5"/>
  <c r="Q118" i="5" s="1"/>
  <c r="AI82" i="5"/>
  <c r="AI118" i="5" s="1"/>
  <c r="BT82" i="5"/>
  <c r="BT118" i="5" s="1"/>
  <c r="BQ82" i="5"/>
  <c r="BQ118" i="5" s="1"/>
  <c r="AF82" i="5" l="1"/>
  <c r="AF118" i="5" s="1"/>
  <c r="Z76" i="5"/>
  <c r="Z22" i="5" s="1"/>
  <c r="Z25" i="5" s="1"/>
  <c r="AA76" i="5"/>
  <c r="AA22" i="5" s="1"/>
  <c r="AA25" i="5" s="1"/>
  <c r="AB76" i="5"/>
  <c r="AB22" i="5" s="1"/>
  <c r="AC76" i="5"/>
  <c r="AC22" i="5" s="1"/>
  <c r="AC25" i="5" s="1"/>
  <c r="AD76" i="5"/>
  <c r="AD22" i="5" s="1"/>
  <c r="AD25" i="5" s="1"/>
  <c r="AE76" i="5"/>
  <c r="AE22" i="5" s="1"/>
  <c r="AF76" i="5"/>
  <c r="AF22" i="5" s="1"/>
  <c r="AG76" i="5"/>
  <c r="AG22" i="5" s="1"/>
  <c r="AH76" i="5"/>
  <c r="AH22" i="5" s="1"/>
  <c r="AI76" i="5"/>
  <c r="AI22" i="5" s="1"/>
  <c r="AJ76" i="5"/>
  <c r="AJ22" i="5" s="1"/>
  <c r="BP76" i="5"/>
  <c r="BP22" i="5" s="1"/>
  <c r="BQ76" i="5"/>
  <c r="BQ22" i="5" s="1"/>
  <c r="BR76" i="5"/>
  <c r="BR22" i="5" s="1"/>
  <c r="BS76" i="5"/>
  <c r="BS22" i="5" s="1"/>
  <c r="BT76" i="5"/>
  <c r="BT22" i="5" s="1"/>
  <c r="BU76" i="5"/>
  <c r="BU22" i="5" s="1"/>
  <c r="BV76" i="5"/>
  <c r="BV22" i="5" s="1"/>
  <c r="BW76" i="5"/>
  <c r="BW22" i="5" s="1"/>
  <c r="BX76" i="5"/>
  <c r="BX22" i="5" s="1"/>
  <c r="Y22" i="5"/>
  <c r="O55" i="5"/>
  <c r="P55" i="5"/>
  <c r="R55" i="5"/>
  <c r="S55" i="5"/>
  <c r="U55" i="5"/>
  <c r="V55" i="5"/>
  <c r="X55" i="5"/>
  <c r="AH55" i="5"/>
  <c r="AJ55" i="5"/>
  <c r="BP55" i="5"/>
  <c r="BR55" i="5"/>
  <c r="BU55" i="5"/>
  <c r="BV55" i="5"/>
  <c r="BX55" i="5"/>
  <c r="M55" i="5"/>
  <c r="BW58" i="5"/>
  <c r="BT58" i="5"/>
  <c r="BQ58" i="5"/>
  <c r="AI58" i="5"/>
  <c r="AC58" i="5"/>
  <c r="W58" i="5"/>
  <c r="T58" i="5"/>
  <c r="Q58" i="5"/>
  <c r="N58" i="5"/>
  <c r="N55" i="5" s="1"/>
  <c r="L27" i="5"/>
  <c r="I27" i="5"/>
  <c r="M53" i="5"/>
  <c r="W25" i="5"/>
  <c r="X25" i="5"/>
  <c r="T25" i="5"/>
  <c r="U25" i="5"/>
  <c r="O25" i="5"/>
  <c r="Q25" i="5"/>
  <c r="R25" i="5"/>
  <c r="N25" i="5"/>
  <c r="T55" i="5" l="1"/>
  <c r="BQ55" i="5"/>
  <c r="BW55" i="5"/>
  <c r="Q55" i="5"/>
  <c r="W55" i="5"/>
  <c r="AI55" i="5"/>
  <c r="BT55" i="5"/>
  <c r="BU27" i="5" l="1"/>
  <c r="BS27" i="5"/>
  <c r="O27" i="5"/>
  <c r="O53" i="5" s="1"/>
  <c r="P27" i="5"/>
  <c r="P53" i="5" s="1"/>
  <c r="R27" i="5"/>
  <c r="R53" i="5" s="1"/>
  <c r="S27" i="5"/>
  <c r="S53" i="5" s="1"/>
  <c r="U27" i="5"/>
  <c r="U53" i="5" s="1"/>
  <c r="V27" i="5"/>
  <c r="V53" i="5" s="1"/>
  <c r="X27" i="5"/>
  <c r="X53" i="5" s="1"/>
  <c r="Y27" i="5"/>
  <c r="AA27" i="5"/>
  <c r="AB27" i="5"/>
  <c r="AB53" i="5" s="1"/>
  <c r="AD27" i="5"/>
  <c r="AD53" i="5" s="1"/>
  <c r="AH27" i="5"/>
  <c r="AJ27" i="5"/>
  <c r="BP27" i="5"/>
  <c r="BR27" i="5"/>
  <c r="AU51" i="21"/>
  <c r="AH53" i="5" l="1"/>
  <c r="BR53" i="5"/>
  <c r="AJ53" i="5"/>
  <c r="BU53" i="5"/>
  <c r="BX53" i="5"/>
  <c r="N27" i="5"/>
  <c r="Q27" i="5"/>
  <c r="T27" i="5"/>
  <c r="W27" i="5"/>
  <c r="Z27" i="5"/>
  <c r="AC27" i="5"/>
  <c r="AI27" i="5"/>
  <c r="BT27" i="5"/>
  <c r="BQ27" i="5"/>
  <c r="AI53" i="5" l="1"/>
  <c r="N53" i="5"/>
  <c r="BW53" i="5"/>
  <c r="BQ53" i="5"/>
  <c r="T53" i="5"/>
  <c r="BT53" i="5"/>
  <c r="AC53" i="5"/>
  <c r="W53" i="5"/>
  <c r="Q53" i="5"/>
  <c r="AF27" i="5"/>
  <c r="AE27" i="5"/>
  <c r="AE53" i="5" s="1"/>
  <c r="AF53" i="5" l="1"/>
  <c r="AG55" i="5"/>
  <c r="AE55" i="5"/>
  <c r="I55" i="5" l="1"/>
  <c r="AF55" i="5"/>
  <c r="H274" i="3" l="1"/>
  <c r="H276" i="3"/>
  <c r="H278" i="3"/>
  <c r="H280" i="3"/>
  <c r="O316" i="7" l="1"/>
  <c r="O334" i="7" s="1"/>
  <c r="T316" i="7"/>
  <c r="U316" i="7"/>
  <c r="U334" i="7" s="1"/>
  <c r="I334" i="7"/>
  <c r="O328" i="7"/>
  <c r="T328" i="7"/>
  <c r="T350" i="7" s="1"/>
  <c r="U328" i="7"/>
  <c r="U350" i="7" s="1"/>
  <c r="I350" i="7"/>
  <c r="E328" i="7"/>
  <c r="E350" i="7" s="1"/>
  <c r="F328" i="7"/>
  <c r="F367" i="7" s="1"/>
  <c r="G328" i="7"/>
  <c r="D328" i="7"/>
  <c r="D350" i="7" s="1"/>
  <c r="E325" i="7"/>
  <c r="E346" i="7" s="1"/>
  <c r="F325" i="7"/>
  <c r="G325" i="7"/>
  <c r="G346" i="7" s="1"/>
  <c r="I346" i="7"/>
  <c r="T346" i="7"/>
  <c r="U346" i="7"/>
  <c r="D325" i="7"/>
  <c r="D363" i="7" s="1"/>
  <c r="O322" i="7"/>
  <c r="T322" i="7"/>
  <c r="T342" i="7" s="1"/>
  <c r="U322" i="7"/>
  <c r="U342" i="7" s="1"/>
  <c r="I342" i="7"/>
  <c r="E322" i="7"/>
  <c r="F322" i="7"/>
  <c r="F359" i="7" s="1"/>
  <c r="G322" i="7"/>
  <c r="D322" i="7"/>
  <c r="D359" i="7" s="1"/>
  <c r="O319" i="7"/>
  <c r="O355" i="7" s="1"/>
  <c r="T319" i="7"/>
  <c r="U319" i="7"/>
  <c r="U338" i="7" s="1"/>
  <c r="I338" i="7"/>
  <c r="E319" i="7"/>
  <c r="E338" i="7" s="1"/>
  <c r="F319" i="7"/>
  <c r="G319" i="7"/>
  <c r="G338" i="7" s="1"/>
  <c r="D319" i="7"/>
  <c r="D355" i="7" s="1"/>
  <c r="E316" i="7"/>
  <c r="E334" i="7" s="1"/>
  <c r="F316" i="7"/>
  <c r="F351" i="7" s="1"/>
  <c r="G316" i="7"/>
  <c r="D316" i="7"/>
  <c r="O310" i="7"/>
  <c r="O318" i="7" s="1"/>
  <c r="T310" i="7"/>
  <c r="T318" i="7" s="1"/>
  <c r="U310" i="7"/>
  <c r="O311" i="7"/>
  <c r="T311" i="7"/>
  <c r="U311" i="7"/>
  <c r="O312" i="7"/>
  <c r="T312" i="7"/>
  <c r="T321" i="7" s="1"/>
  <c r="U312" i="7"/>
  <c r="O313" i="7"/>
  <c r="T313" i="7"/>
  <c r="U313" i="7"/>
  <c r="O314" i="7"/>
  <c r="T314" i="7"/>
  <c r="U314" i="7"/>
  <c r="U345" i="7" s="1"/>
  <c r="O315" i="7"/>
  <c r="T315" i="7"/>
  <c r="U315" i="7"/>
  <c r="I321" i="7"/>
  <c r="I341" i="7"/>
  <c r="I349" i="7"/>
  <c r="I318" i="7"/>
  <c r="E310" i="7"/>
  <c r="F310" i="7"/>
  <c r="F318" i="7" s="1"/>
  <c r="G310" i="7"/>
  <c r="E311" i="7"/>
  <c r="F311" i="7"/>
  <c r="G311" i="7"/>
  <c r="E312" i="7"/>
  <c r="F312" i="7"/>
  <c r="F321" i="7" s="1"/>
  <c r="G312" i="7"/>
  <c r="E313" i="7"/>
  <c r="E341" i="7" s="1"/>
  <c r="F313" i="7"/>
  <c r="G313" i="7"/>
  <c r="G341" i="7" s="1"/>
  <c r="E314" i="7"/>
  <c r="E345" i="7" s="1"/>
  <c r="F314" i="7"/>
  <c r="G314" i="7"/>
  <c r="G345" i="7" s="1"/>
  <c r="E315" i="7"/>
  <c r="F315" i="7"/>
  <c r="G315" i="7"/>
  <c r="D311" i="7"/>
  <c r="D312" i="7"/>
  <c r="D337" i="7" s="1"/>
  <c r="D313" i="7"/>
  <c r="D314" i="7"/>
  <c r="D345" i="7" s="1"/>
  <c r="D315" i="7"/>
  <c r="D310" i="7"/>
  <c r="O300" i="7"/>
  <c r="O317" i="7" s="1"/>
  <c r="T300" i="7"/>
  <c r="U300" i="7"/>
  <c r="O301" i="7"/>
  <c r="T301" i="7"/>
  <c r="U301" i="7"/>
  <c r="O302" i="7"/>
  <c r="T302" i="7"/>
  <c r="U302" i="7"/>
  <c r="O303" i="7"/>
  <c r="T303" i="7"/>
  <c r="U303" i="7"/>
  <c r="U344" i="7" s="1"/>
  <c r="O304" i="7"/>
  <c r="T304" i="7"/>
  <c r="U304" i="7"/>
  <c r="U329" i="7" s="1"/>
  <c r="I340" i="7"/>
  <c r="I344" i="7"/>
  <c r="F300" i="7"/>
  <c r="G300" i="7"/>
  <c r="F301" i="7"/>
  <c r="G301" i="7"/>
  <c r="F302" i="7"/>
  <c r="G302" i="7"/>
  <c r="F303" i="7"/>
  <c r="G303" i="7"/>
  <c r="F304" i="7"/>
  <c r="G304" i="7"/>
  <c r="E300" i="7"/>
  <c r="E301" i="7"/>
  <c r="E302" i="7"/>
  <c r="E340" i="7" s="1"/>
  <c r="E303" i="7"/>
  <c r="E344" i="7" s="1"/>
  <c r="E304" i="7"/>
  <c r="D301" i="7"/>
  <c r="D336" i="7" s="1"/>
  <c r="D302" i="7"/>
  <c r="D340" i="7" s="1"/>
  <c r="D303" i="7"/>
  <c r="D344" i="7" s="1"/>
  <c r="D304" i="7"/>
  <c r="D348" i="7" s="1"/>
  <c r="D300" i="7"/>
  <c r="D332" i="7" s="1"/>
  <c r="O321" i="7" l="1"/>
  <c r="F317" i="7"/>
  <c r="G317" i="7"/>
  <c r="I332" i="7"/>
  <c r="I317" i="7"/>
  <c r="T332" i="7"/>
  <c r="T317" i="7"/>
  <c r="E332" i="7"/>
  <c r="E317" i="7"/>
  <c r="U332" i="7"/>
  <c r="U317" i="7"/>
  <c r="G333" i="7"/>
  <c r="G318" i="7"/>
  <c r="E333" i="7"/>
  <c r="E318" i="7"/>
  <c r="U333" i="7"/>
  <c r="U318" i="7"/>
  <c r="G320" i="7"/>
  <c r="O320" i="7"/>
  <c r="E336" i="7"/>
  <c r="E320" i="7"/>
  <c r="I336" i="7"/>
  <c r="I320" i="7"/>
  <c r="U336" i="7"/>
  <c r="U320" i="7"/>
  <c r="F320" i="7"/>
  <c r="T320" i="7"/>
  <c r="G337" i="7"/>
  <c r="G321" i="7"/>
  <c r="E337" i="7"/>
  <c r="E321" i="7"/>
  <c r="U337" i="7"/>
  <c r="U321" i="7"/>
  <c r="T329" i="7"/>
  <c r="T323" i="7"/>
  <c r="F368" i="7"/>
  <c r="F360" i="7"/>
  <c r="F352" i="7"/>
  <c r="T330" i="7"/>
  <c r="T324" i="7"/>
  <c r="U351" i="7"/>
  <c r="U353" i="7" s="1"/>
  <c r="G329" i="7"/>
  <c r="G330" i="7"/>
  <c r="T340" i="7"/>
  <c r="G349" i="7"/>
  <c r="I324" i="7"/>
  <c r="I323" i="7"/>
  <c r="I330" i="7"/>
  <c r="T341" i="7"/>
  <c r="T349" i="7"/>
  <c r="U367" i="7"/>
  <c r="U370" i="7" s="1"/>
  <c r="U355" i="7"/>
  <c r="U357" i="7" s="1"/>
  <c r="O356" i="7"/>
  <c r="D317" i="7"/>
  <c r="D361" i="7"/>
  <c r="U348" i="7"/>
  <c r="U354" i="7"/>
  <c r="O351" i="7"/>
  <c r="O354" i="7" s="1"/>
  <c r="F369" i="7"/>
  <c r="F349" i="7"/>
  <c r="F330" i="7"/>
  <c r="F345" i="7"/>
  <c r="F361" i="7"/>
  <c r="F341" i="7"/>
  <c r="F324" i="7"/>
  <c r="F337" i="7"/>
  <c r="F353" i="7"/>
  <c r="F333" i="7"/>
  <c r="I327" i="7"/>
  <c r="U349" i="7"/>
  <c r="U330" i="7"/>
  <c r="O349" i="7"/>
  <c r="O330" i="7"/>
  <c r="T327" i="7"/>
  <c r="U341" i="7"/>
  <c r="U324" i="7"/>
  <c r="O341" i="7"/>
  <c r="O324" i="7"/>
  <c r="D334" i="7"/>
  <c r="D351" i="7"/>
  <c r="D353" i="7" s="1"/>
  <c r="G359" i="7"/>
  <c r="G362" i="7" s="1"/>
  <c r="E359" i="7"/>
  <c r="E362" i="7" s="1"/>
  <c r="O359" i="7"/>
  <c r="O361" i="7" s="1"/>
  <c r="O342" i="7"/>
  <c r="E324" i="7"/>
  <c r="E323" i="7"/>
  <c r="O363" i="7"/>
  <c r="O364" i="7" s="1"/>
  <c r="O346" i="7"/>
  <c r="F363" i="7"/>
  <c r="F364" i="7" s="1"/>
  <c r="F346" i="7"/>
  <c r="U327" i="7"/>
  <c r="U326" i="7"/>
  <c r="I333" i="7"/>
  <c r="I337" i="7"/>
  <c r="E342" i="7"/>
  <c r="I345" i="7"/>
  <c r="I351" i="7"/>
  <c r="I353" i="7" s="1"/>
  <c r="T351" i="7"/>
  <c r="T353" i="7" s="1"/>
  <c r="T334" i="7"/>
  <c r="U363" i="7"/>
  <c r="U359" i="7"/>
  <c r="U360" i="7" s="1"/>
  <c r="E326" i="7"/>
  <c r="G348" i="7"/>
  <c r="G326" i="7"/>
  <c r="I348" i="7"/>
  <c r="O348" i="7"/>
  <c r="O329" i="7"/>
  <c r="T326" i="7"/>
  <c r="U340" i="7"/>
  <c r="U323" i="7"/>
  <c r="O360" i="7"/>
  <c r="O340" i="7"/>
  <c r="O323" i="7"/>
  <c r="O332" i="7"/>
  <c r="O357" i="7"/>
  <c r="G351" i="7"/>
  <c r="G352" i="7" s="1"/>
  <c r="E351" i="7"/>
  <c r="E354" i="7" s="1"/>
  <c r="F355" i="7"/>
  <c r="F358" i="7" s="1"/>
  <c r="F338" i="7"/>
  <c r="I355" i="7"/>
  <c r="I357" i="7" s="1"/>
  <c r="T355" i="7"/>
  <c r="T356" i="7" s="1"/>
  <c r="D323" i="7"/>
  <c r="D342" i="7"/>
  <c r="G324" i="7"/>
  <c r="G323" i="7"/>
  <c r="O327" i="7"/>
  <c r="F327" i="7"/>
  <c r="O326" i="7"/>
  <c r="F326" i="7"/>
  <c r="G367" i="7"/>
  <c r="G368" i="7" s="1"/>
  <c r="E367" i="7"/>
  <c r="E370" i="7" s="1"/>
  <c r="O367" i="7"/>
  <c r="O368" i="7" s="1"/>
  <c r="O350" i="7"/>
  <c r="E330" i="7"/>
  <c r="I329" i="7"/>
  <c r="E329" i="7"/>
  <c r="G334" i="7"/>
  <c r="T333" i="7"/>
  <c r="G332" i="7"/>
  <c r="T338" i="7"/>
  <c r="T337" i="7"/>
  <c r="T336" i="7"/>
  <c r="G336" i="7"/>
  <c r="G342" i="7"/>
  <c r="G340" i="7"/>
  <c r="T345" i="7"/>
  <c r="T344" i="7"/>
  <c r="G344" i="7"/>
  <c r="G350" i="7"/>
  <c r="E348" i="7"/>
  <c r="T348" i="7"/>
  <c r="D356" i="7"/>
  <c r="D329" i="7"/>
  <c r="E349" i="7"/>
  <c r="G355" i="7"/>
  <c r="G357" i="7" s="1"/>
  <c r="E355" i="7"/>
  <c r="E357" i="7" s="1"/>
  <c r="I359" i="7"/>
  <c r="I360" i="7" s="1"/>
  <c r="T359" i="7"/>
  <c r="T361" i="7" s="1"/>
  <c r="F323" i="7"/>
  <c r="D364" i="7"/>
  <c r="T363" i="7"/>
  <c r="T365" i="7" s="1"/>
  <c r="I363" i="7"/>
  <c r="I365" i="7" s="1"/>
  <c r="G363" i="7"/>
  <c r="G364" i="7" s="1"/>
  <c r="E363" i="7"/>
  <c r="E365" i="7" s="1"/>
  <c r="G327" i="7"/>
  <c r="E327" i="7"/>
  <c r="I326" i="7"/>
  <c r="I367" i="7"/>
  <c r="I369" i="7" s="1"/>
  <c r="T367" i="7"/>
  <c r="T369" i="7" s="1"/>
  <c r="F329" i="7"/>
  <c r="F334" i="7"/>
  <c r="O333" i="7"/>
  <c r="F332" i="7"/>
  <c r="O338" i="7"/>
  <c r="O337" i="7"/>
  <c r="O336" i="7"/>
  <c r="F336" i="7"/>
  <c r="F342" i="7"/>
  <c r="F340" i="7"/>
  <c r="O345" i="7"/>
  <c r="O344" i="7"/>
  <c r="F344" i="7"/>
  <c r="F350" i="7"/>
  <c r="F348" i="7"/>
  <c r="F370" i="7"/>
  <c r="F362" i="7"/>
  <c r="O358" i="7"/>
  <c r="F354" i="7"/>
  <c r="D367" i="7"/>
  <c r="D369" i="7" s="1"/>
  <c r="D357" i="7"/>
  <c r="D362" i="7"/>
  <c r="D360" i="7"/>
  <c r="D365" i="7"/>
  <c r="D321" i="7"/>
  <c r="D327" i="7"/>
  <c r="D358" i="7"/>
  <c r="D366" i="7"/>
  <c r="D318" i="7"/>
  <c r="D320" i="7"/>
  <c r="D324" i="7"/>
  <c r="D326" i="7"/>
  <c r="D330" i="7"/>
  <c r="D333" i="7"/>
  <c r="D338" i="7"/>
  <c r="D341" i="7"/>
  <c r="D346" i="7"/>
  <c r="D349" i="7"/>
  <c r="O256" i="7"/>
  <c r="O278" i="7" s="1"/>
  <c r="T256" i="7"/>
  <c r="U256" i="7"/>
  <c r="U278" i="7" s="1"/>
  <c r="I278" i="7"/>
  <c r="E256" i="7"/>
  <c r="E278" i="7" s="1"/>
  <c r="F256" i="7"/>
  <c r="F295" i="7" s="1"/>
  <c r="F298" i="7" s="1"/>
  <c r="G256" i="7"/>
  <c r="G278" i="7" s="1"/>
  <c r="D256" i="7"/>
  <c r="D278" i="7" s="1"/>
  <c r="O253" i="7"/>
  <c r="O274" i="7" s="1"/>
  <c r="T253" i="7"/>
  <c r="T274" i="7" s="1"/>
  <c r="U253" i="7"/>
  <c r="U274" i="7" s="1"/>
  <c r="E253" i="7"/>
  <c r="E274" i="7" s="1"/>
  <c r="F253" i="7"/>
  <c r="G253" i="7"/>
  <c r="G274" i="7" s="1"/>
  <c r="D253" i="7"/>
  <c r="D274" i="7" s="1"/>
  <c r="O250" i="7"/>
  <c r="O270" i="7" s="1"/>
  <c r="T250" i="7"/>
  <c r="T270" i="7" s="1"/>
  <c r="U250" i="7"/>
  <c r="U270" i="7" s="1"/>
  <c r="I270" i="7"/>
  <c r="E250" i="7"/>
  <c r="E270" i="7" s="1"/>
  <c r="F250" i="7"/>
  <c r="F270" i="7" s="1"/>
  <c r="G250" i="7"/>
  <c r="G270" i="7" s="1"/>
  <c r="D250" i="7"/>
  <c r="D270" i="7" s="1"/>
  <c r="O247" i="7"/>
  <c r="O266" i="7" s="1"/>
  <c r="T247" i="7"/>
  <c r="U247" i="7"/>
  <c r="U266" i="7" s="1"/>
  <c r="I266" i="7"/>
  <c r="E247" i="7"/>
  <c r="E266" i="7" s="1"/>
  <c r="F247" i="7"/>
  <c r="F266" i="7" s="1"/>
  <c r="G247" i="7"/>
  <c r="G266" i="7" s="1"/>
  <c r="D247" i="7"/>
  <c r="D266" i="7" s="1"/>
  <c r="O244" i="7"/>
  <c r="T244" i="7"/>
  <c r="T262" i="7" s="1"/>
  <c r="U244" i="7"/>
  <c r="U262" i="7" s="1"/>
  <c r="I262" i="7"/>
  <c r="E244" i="7"/>
  <c r="E262" i="7" s="1"/>
  <c r="F244" i="7"/>
  <c r="F262" i="7" s="1"/>
  <c r="G244" i="7"/>
  <c r="G262" i="7" s="1"/>
  <c r="D244" i="7"/>
  <c r="D262" i="7" s="1"/>
  <c r="O238" i="7"/>
  <c r="O261" i="7" s="1"/>
  <c r="T238" i="7"/>
  <c r="T261" i="7" s="1"/>
  <c r="U238" i="7"/>
  <c r="U261" i="7" s="1"/>
  <c r="O239" i="7"/>
  <c r="T239" i="7"/>
  <c r="U239" i="7"/>
  <c r="O240" i="7"/>
  <c r="O265" i="7" s="1"/>
  <c r="T240" i="7"/>
  <c r="T265" i="7" s="1"/>
  <c r="U240" i="7"/>
  <c r="U265" i="7" s="1"/>
  <c r="O241" i="7"/>
  <c r="O269" i="7" s="1"/>
  <c r="T241" i="7"/>
  <c r="T269" i="7" s="1"/>
  <c r="U241" i="7"/>
  <c r="U269" i="7" s="1"/>
  <c r="O242" i="7"/>
  <c r="O273" i="7" s="1"/>
  <c r="T242" i="7"/>
  <c r="T273" i="7" s="1"/>
  <c r="U242" i="7"/>
  <c r="U273" i="7" s="1"/>
  <c r="O243" i="7"/>
  <c r="O277" i="7" s="1"/>
  <c r="T243" i="7"/>
  <c r="T277" i="7" s="1"/>
  <c r="U243" i="7"/>
  <c r="U277" i="7" s="1"/>
  <c r="I265" i="7"/>
  <c r="I269" i="7"/>
  <c r="I273" i="7"/>
  <c r="I277" i="7"/>
  <c r="I261" i="7"/>
  <c r="E238" i="7"/>
  <c r="E261" i="7" s="1"/>
  <c r="F238" i="7"/>
  <c r="F261" i="7" s="1"/>
  <c r="G238" i="7"/>
  <c r="G261" i="7" s="1"/>
  <c r="E239" i="7"/>
  <c r="F239" i="7"/>
  <c r="G239" i="7"/>
  <c r="E240" i="7"/>
  <c r="E265" i="7" s="1"/>
  <c r="F240" i="7"/>
  <c r="F265" i="7" s="1"/>
  <c r="G240" i="7"/>
  <c r="G265" i="7" s="1"/>
  <c r="E241" i="7"/>
  <c r="E269" i="7" s="1"/>
  <c r="F241" i="7"/>
  <c r="F269" i="7" s="1"/>
  <c r="G241" i="7"/>
  <c r="G269" i="7" s="1"/>
  <c r="E242" i="7"/>
  <c r="E273" i="7" s="1"/>
  <c r="F242" i="7"/>
  <c r="F273" i="7" s="1"/>
  <c r="G242" i="7"/>
  <c r="G273" i="7" s="1"/>
  <c r="E243" i="7"/>
  <c r="E277" i="7" s="1"/>
  <c r="F243" i="7"/>
  <c r="F277" i="7" s="1"/>
  <c r="G243" i="7"/>
  <c r="G277" i="7" s="1"/>
  <c r="D239" i="7"/>
  <c r="D240" i="7"/>
  <c r="D265" i="7" s="1"/>
  <c r="D241" i="7"/>
  <c r="D269" i="7" s="1"/>
  <c r="D242" i="7"/>
  <c r="D273" i="7" s="1"/>
  <c r="D243" i="7"/>
  <c r="D277" i="7" s="1"/>
  <c r="D238" i="7"/>
  <c r="D261" i="7" s="1"/>
  <c r="O228" i="7"/>
  <c r="O260" i="7" s="1"/>
  <c r="T228" i="7"/>
  <c r="T260" i="7" s="1"/>
  <c r="U228" i="7"/>
  <c r="U260" i="7" s="1"/>
  <c r="O229" i="7"/>
  <c r="O264" i="7" s="1"/>
  <c r="T229" i="7"/>
  <c r="T264" i="7" s="1"/>
  <c r="U229" i="7"/>
  <c r="U264" i="7" s="1"/>
  <c r="O230" i="7"/>
  <c r="O268" i="7" s="1"/>
  <c r="T230" i="7"/>
  <c r="T268" i="7" s="1"/>
  <c r="U230" i="7"/>
  <c r="U268" i="7" s="1"/>
  <c r="O231" i="7"/>
  <c r="O272" i="7" s="1"/>
  <c r="T231" i="7"/>
  <c r="T272" i="7" s="1"/>
  <c r="U231" i="7"/>
  <c r="U272" i="7" s="1"/>
  <c r="O232" i="7"/>
  <c r="O276" i="7" s="1"/>
  <c r="T232" i="7"/>
  <c r="T276" i="7" s="1"/>
  <c r="U232" i="7"/>
  <c r="U276" i="7" s="1"/>
  <c r="I264" i="7"/>
  <c r="I268" i="7"/>
  <c r="I272" i="7"/>
  <c r="I276" i="7"/>
  <c r="I260" i="7"/>
  <c r="E228" i="7"/>
  <c r="E260" i="7" s="1"/>
  <c r="F228" i="7"/>
  <c r="F260" i="7" s="1"/>
  <c r="G228" i="7"/>
  <c r="G260" i="7" s="1"/>
  <c r="E229" i="7"/>
  <c r="E264" i="7" s="1"/>
  <c r="F229" i="7"/>
  <c r="F264" i="7" s="1"/>
  <c r="G229" i="7"/>
  <c r="G264" i="7" s="1"/>
  <c r="E230" i="7"/>
  <c r="E268" i="7" s="1"/>
  <c r="F230" i="7"/>
  <c r="F268" i="7" s="1"/>
  <c r="G230" i="7"/>
  <c r="G268" i="7" s="1"/>
  <c r="E231" i="7"/>
  <c r="E272" i="7" s="1"/>
  <c r="F231" i="7"/>
  <c r="F272" i="7" s="1"/>
  <c r="G231" i="7"/>
  <c r="G272" i="7" s="1"/>
  <c r="E232" i="7"/>
  <c r="E276" i="7" s="1"/>
  <c r="F232" i="7"/>
  <c r="F276" i="7" s="1"/>
  <c r="G232" i="7"/>
  <c r="G276" i="7" s="1"/>
  <c r="D229" i="7"/>
  <c r="D264" i="7" s="1"/>
  <c r="D230" i="7"/>
  <c r="D268" i="7" s="1"/>
  <c r="D231" i="7"/>
  <c r="D272" i="7" s="1"/>
  <c r="D232" i="7"/>
  <c r="D276" i="7" s="1"/>
  <c r="D228" i="7"/>
  <c r="D260" i="7" s="1"/>
  <c r="G295" i="7"/>
  <c r="U287" i="7" l="1"/>
  <c r="U288" i="7" s="1"/>
  <c r="D279" i="7"/>
  <c r="D281" i="7" s="1"/>
  <c r="G291" i="7"/>
  <c r="G293" i="7" s="1"/>
  <c r="F287" i="7"/>
  <c r="F290" i="7" s="1"/>
  <c r="D291" i="7"/>
  <c r="D294" i="7" s="1"/>
  <c r="F283" i="7"/>
  <c r="F286" i="7" s="1"/>
  <c r="I295" i="7"/>
  <c r="I298" i="7" s="1"/>
  <c r="E353" i="7"/>
  <c r="T352" i="7"/>
  <c r="I352" i="7"/>
  <c r="E368" i="7"/>
  <c r="U361" i="7"/>
  <c r="U369" i="7"/>
  <c r="T354" i="7"/>
  <c r="I354" i="7"/>
  <c r="G279" i="7"/>
  <c r="G281" i="7" s="1"/>
  <c r="G369" i="7"/>
  <c r="D287" i="7"/>
  <c r="D288" i="7" s="1"/>
  <c r="D352" i="7"/>
  <c r="E369" i="7"/>
  <c r="I356" i="7"/>
  <c r="U352" i="7"/>
  <c r="O370" i="7"/>
  <c r="G370" i="7"/>
  <c r="T358" i="7"/>
  <c r="I358" i="7"/>
  <c r="T360" i="7"/>
  <c r="T364" i="7"/>
  <c r="E356" i="7"/>
  <c r="E364" i="7"/>
  <c r="E279" i="7"/>
  <c r="E281" i="7" s="1"/>
  <c r="U279" i="7"/>
  <c r="U282" i="7" s="1"/>
  <c r="O283" i="7"/>
  <c r="O286" i="7" s="1"/>
  <c r="E287" i="7"/>
  <c r="E289" i="7" s="1"/>
  <c r="G287" i="7"/>
  <c r="G289" i="7" s="1"/>
  <c r="G296" i="7"/>
  <c r="E257" i="7"/>
  <c r="F254" i="7"/>
  <c r="D354" i="7"/>
  <c r="E366" i="7"/>
  <c r="G366" i="7"/>
  <c r="I366" i="7"/>
  <c r="T366" i="7"/>
  <c r="T362" i="7"/>
  <c r="E358" i="7"/>
  <c r="G358" i="7"/>
  <c r="E361" i="7"/>
  <c r="U358" i="7"/>
  <c r="T249" i="7"/>
  <c r="I248" i="7"/>
  <c r="O252" i="7"/>
  <c r="I279" i="7"/>
  <c r="I281" i="7" s="1"/>
  <c r="D283" i="7"/>
  <c r="D285" i="7" s="1"/>
  <c r="I283" i="7"/>
  <c r="I285" i="7" s="1"/>
  <c r="O287" i="7"/>
  <c r="O288" i="7" s="1"/>
  <c r="U291" i="7"/>
  <c r="U294" i="7" s="1"/>
  <c r="I249" i="7"/>
  <c r="U252" i="7"/>
  <c r="O258" i="7"/>
  <c r="O295" i="7"/>
  <c r="O298" i="7" s="1"/>
  <c r="F255" i="7"/>
  <c r="I361" i="7"/>
  <c r="I364" i="7"/>
  <c r="E352" i="7"/>
  <c r="O365" i="7"/>
  <c r="O352" i="7"/>
  <c r="G356" i="7"/>
  <c r="O366" i="7"/>
  <c r="T357" i="7"/>
  <c r="O369" i="7"/>
  <c r="U356" i="7"/>
  <c r="U368" i="7"/>
  <c r="O353" i="7"/>
  <c r="D248" i="7"/>
  <c r="D254" i="7"/>
  <c r="U246" i="7"/>
  <c r="O246" i="7"/>
  <c r="F246" i="7"/>
  <c r="U245" i="7"/>
  <c r="O245" i="7"/>
  <c r="F245" i="7"/>
  <c r="G249" i="7"/>
  <c r="E249" i="7"/>
  <c r="T248" i="7"/>
  <c r="G248" i="7"/>
  <c r="E248" i="7"/>
  <c r="F252" i="7"/>
  <c r="U251" i="7"/>
  <c r="O251" i="7"/>
  <c r="F251" i="7"/>
  <c r="G258" i="7"/>
  <c r="U257" i="7"/>
  <c r="I257" i="7"/>
  <c r="U255" i="7"/>
  <c r="O255" i="7"/>
  <c r="U254" i="7"/>
  <c r="O254" i="7"/>
  <c r="T368" i="7"/>
  <c r="I368" i="7"/>
  <c r="U364" i="7"/>
  <c r="U365" i="7"/>
  <c r="F357" i="7"/>
  <c r="F356" i="7"/>
  <c r="F279" i="7"/>
  <c r="F282" i="7" s="1"/>
  <c r="T279" i="7"/>
  <c r="T281" i="7" s="1"/>
  <c r="E282" i="7"/>
  <c r="E283" i="7"/>
  <c r="E285" i="7" s="1"/>
  <c r="G283" i="7"/>
  <c r="G285" i="7" s="1"/>
  <c r="U283" i="7"/>
  <c r="U285" i="7" s="1"/>
  <c r="I287" i="7"/>
  <c r="I289" i="7" s="1"/>
  <c r="E291" i="7"/>
  <c r="E293" i="7" s="1"/>
  <c r="O291" i="7"/>
  <c r="O294" i="7" s="1"/>
  <c r="E295" i="7"/>
  <c r="E298" i="7" s="1"/>
  <c r="D249" i="7"/>
  <c r="D255" i="7"/>
  <c r="O279" i="7"/>
  <c r="O282" i="7" s="1"/>
  <c r="O262" i="7"/>
  <c r="T246" i="7"/>
  <c r="I246" i="7"/>
  <c r="G246" i="7"/>
  <c r="E246" i="7"/>
  <c r="T245" i="7"/>
  <c r="I245" i="7"/>
  <c r="G245" i="7"/>
  <c r="E245" i="7"/>
  <c r="T283" i="7"/>
  <c r="T284" i="7" s="1"/>
  <c r="T266" i="7"/>
  <c r="U249" i="7"/>
  <c r="O249" i="7"/>
  <c r="F249" i="7"/>
  <c r="U248" i="7"/>
  <c r="O248" i="7"/>
  <c r="F248" i="7"/>
  <c r="T252" i="7"/>
  <c r="I252" i="7"/>
  <c r="G252" i="7"/>
  <c r="E252" i="7"/>
  <c r="T251" i="7"/>
  <c r="I251" i="7"/>
  <c r="G251" i="7"/>
  <c r="E251" i="7"/>
  <c r="F291" i="7"/>
  <c r="F294" i="7" s="1"/>
  <c r="F274" i="7"/>
  <c r="I291" i="7"/>
  <c r="I294" i="7" s="1"/>
  <c r="I274" i="7"/>
  <c r="U258" i="7"/>
  <c r="I258" i="7"/>
  <c r="E258" i="7"/>
  <c r="O257" i="7"/>
  <c r="G257" i="7"/>
  <c r="U295" i="7"/>
  <c r="U298" i="7" s="1"/>
  <c r="T255" i="7"/>
  <c r="I255" i="7"/>
  <c r="G255" i="7"/>
  <c r="E255" i="7"/>
  <c r="T254" i="7"/>
  <c r="I254" i="7"/>
  <c r="G254" i="7"/>
  <c r="E254" i="7"/>
  <c r="F257" i="7"/>
  <c r="F278" i="7"/>
  <c r="T257" i="7"/>
  <c r="T278" i="7"/>
  <c r="T370" i="7"/>
  <c r="I370" i="7"/>
  <c r="G353" i="7"/>
  <c r="G361" i="7"/>
  <c r="G365" i="7"/>
  <c r="E360" i="7"/>
  <c r="G354" i="7"/>
  <c r="G360" i="7"/>
  <c r="U362" i="7"/>
  <c r="U366" i="7"/>
  <c r="F366" i="7"/>
  <c r="O362" i="7"/>
  <c r="F365" i="7"/>
  <c r="D368" i="7"/>
  <c r="D370" i="7"/>
  <c r="T295" i="7"/>
  <c r="T298" i="7" s="1"/>
  <c r="T258" i="7"/>
  <c r="F258" i="7"/>
  <c r="G298" i="7"/>
  <c r="T291" i="7"/>
  <c r="T293" i="7" s="1"/>
  <c r="T287" i="7"/>
  <c r="T290" i="7" s="1"/>
  <c r="D246" i="7"/>
  <c r="D252" i="7"/>
  <c r="D258" i="7"/>
  <c r="D295" i="7"/>
  <c r="D298" i="7" s="1"/>
  <c r="D245" i="7"/>
  <c r="D251" i="7"/>
  <c r="D257" i="7"/>
  <c r="G297" i="7"/>
  <c r="U290" i="7"/>
  <c r="F297" i="7"/>
  <c r="F296" i="7"/>
  <c r="G280" i="7" l="1"/>
  <c r="G294" i="7"/>
  <c r="G292" i="7"/>
  <c r="E292" i="7"/>
  <c r="I296" i="7"/>
  <c r="U289" i="7"/>
  <c r="D289" i="7"/>
  <c r="D280" i="7"/>
  <c r="O290" i="7"/>
  <c r="F284" i="7"/>
  <c r="G282" i="7"/>
  <c r="D292" i="7"/>
  <c r="U297" i="7"/>
  <c r="F288" i="7"/>
  <c r="F285" i="7"/>
  <c r="D286" i="7"/>
  <c r="D282" i="7"/>
  <c r="E286" i="7"/>
  <c r="O289" i="7"/>
  <c r="F289" i="7"/>
  <c r="D290" i="7"/>
  <c r="U284" i="7"/>
  <c r="U280" i="7"/>
  <c r="U281" i="7"/>
  <c r="E288" i="7"/>
  <c r="O296" i="7"/>
  <c r="U292" i="7"/>
  <c r="D293" i="7"/>
  <c r="I297" i="7"/>
  <c r="T297" i="7"/>
  <c r="D284" i="7"/>
  <c r="O281" i="7"/>
  <c r="T282" i="7"/>
  <c r="T286" i="7"/>
  <c r="I288" i="7"/>
  <c r="E290" i="7"/>
  <c r="O284" i="7"/>
  <c r="F280" i="7"/>
  <c r="I280" i="7"/>
  <c r="G290" i="7"/>
  <c r="G288" i="7"/>
  <c r="F292" i="7"/>
  <c r="O293" i="7"/>
  <c r="O285" i="7"/>
  <c r="O280" i="7"/>
  <c r="I293" i="7"/>
  <c r="E280" i="7"/>
  <c r="G286" i="7"/>
  <c r="T285" i="7"/>
  <c r="I292" i="7"/>
  <c r="T296" i="7"/>
  <c r="O292" i="7"/>
  <c r="O297" i="7"/>
  <c r="U293" i="7"/>
  <c r="F293" i="7"/>
  <c r="F281" i="7"/>
  <c r="I282" i="7"/>
  <c r="G284" i="7"/>
  <c r="I284" i="7"/>
  <c r="I290" i="7"/>
  <c r="I286" i="7"/>
  <c r="U296" i="7"/>
  <c r="U286" i="7"/>
  <c r="E297" i="7"/>
  <c r="T280" i="7"/>
  <c r="E284" i="7"/>
  <c r="E294" i="7"/>
  <c r="E296" i="7"/>
  <c r="T292" i="7"/>
  <c r="T294" i="7"/>
  <c r="T289" i="7"/>
  <c r="T288" i="7"/>
  <c r="D296" i="7"/>
  <c r="D297" i="7"/>
  <c r="O179" i="7" l="1"/>
  <c r="O218" i="7" s="1"/>
  <c r="T179" i="7"/>
  <c r="T218" i="7" s="1"/>
  <c r="U179" i="7"/>
  <c r="U218" i="7" s="1"/>
  <c r="I218" i="7"/>
  <c r="E179" i="7"/>
  <c r="E218" i="7" s="1"/>
  <c r="F179" i="7"/>
  <c r="F226" i="7" s="1"/>
  <c r="F218" i="7" s="1"/>
  <c r="G179" i="7"/>
  <c r="G226" i="7" s="1"/>
  <c r="G218" i="7" s="1"/>
  <c r="D179" i="7"/>
  <c r="D218" i="7" s="1"/>
  <c r="O176" i="7"/>
  <c r="O214" i="7" s="1"/>
  <c r="T176" i="7"/>
  <c r="T214" i="7" s="1"/>
  <c r="U176" i="7"/>
  <c r="U214" i="7" s="1"/>
  <c r="I214" i="7"/>
  <c r="E176" i="7"/>
  <c r="E214" i="7" s="1"/>
  <c r="F176" i="7"/>
  <c r="G176" i="7"/>
  <c r="G225" i="7" s="1"/>
  <c r="G214" i="7" s="1"/>
  <c r="D176" i="7"/>
  <c r="D214" i="7" s="1"/>
  <c r="D173" i="7"/>
  <c r="D210" i="7" s="1"/>
  <c r="E173" i="7"/>
  <c r="E210" i="7" s="1"/>
  <c r="F173" i="7"/>
  <c r="F224" i="7" s="1"/>
  <c r="F210" i="7" s="1"/>
  <c r="G173" i="7"/>
  <c r="G224" i="7" s="1"/>
  <c r="G210" i="7" s="1"/>
  <c r="I210" i="7"/>
  <c r="O173" i="7"/>
  <c r="O210" i="7" s="1"/>
  <c r="T173" i="7"/>
  <c r="T210" i="7" s="1"/>
  <c r="U173" i="7"/>
  <c r="O170" i="7"/>
  <c r="O206" i="7" s="1"/>
  <c r="T170" i="7"/>
  <c r="T206" i="7" s="1"/>
  <c r="U170" i="7"/>
  <c r="U206" i="7" s="1"/>
  <c r="I206" i="7"/>
  <c r="E170" i="7"/>
  <c r="E206" i="7" s="1"/>
  <c r="F170" i="7"/>
  <c r="G170" i="7"/>
  <c r="D170" i="7"/>
  <c r="D206" i="7" s="1"/>
  <c r="O167" i="7"/>
  <c r="T167" i="7"/>
  <c r="T185" i="7" s="1"/>
  <c r="U167" i="7"/>
  <c r="I185" i="7"/>
  <c r="E167" i="7"/>
  <c r="F167" i="7"/>
  <c r="F202" i="7" s="1"/>
  <c r="G167" i="7"/>
  <c r="D167" i="7"/>
  <c r="D163" i="7"/>
  <c r="D188" i="7" s="1"/>
  <c r="E163" i="7"/>
  <c r="F163" i="7"/>
  <c r="F188" i="7" s="1"/>
  <c r="G163" i="7"/>
  <c r="O163" i="7"/>
  <c r="O188" i="7" s="1"/>
  <c r="T163" i="7"/>
  <c r="U163" i="7"/>
  <c r="U188" i="7" s="1"/>
  <c r="D164" i="7"/>
  <c r="D192" i="7" s="1"/>
  <c r="E164" i="7"/>
  <c r="F164" i="7"/>
  <c r="F192" i="7" s="1"/>
  <c r="G164" i="7"/>
  <c r="O164" i="7"/>
  <c r="O192" i="7" s="1"/>
  <c r="T164" i="7"/>
  <c r="U164" i="7"/>
  <c r="U192" i="7" s="1"/>
  <c r="D165" i="7"/>
  <c r="D196" i="7" s="1"/>
  <c r="E165" i="7"/>
  <c r="F165" i="7"/>
  <c r="F196" i="7" s="1"/>
  <c r="G165" i="7"/>
  <c r="O165" i="7"/>
  <c r="O196" i="7" s="1"/>
  <c r="T165" i="7"/>
  <c r="U165" i="7"/>
  <c r="U196" i="7" s="1"/>
  <c r="D166" i="7"/>
  <c r="D200" i="7" s="1"/>
  <c r="E166" i="7"/>
  <c r="F166" i="7"/>
  <c r="F200" i="7" s="1"/>
  <c r="G166" i="7"/>
  <c r="O166" i="7"/>
  <c r="O200" i="7" s="1"/>
  <c r="T166" i="7"/>
  <c r="U166" i="7"/>
  <c r="U200" i="7" s="1"/>
  <c r="D162" i="7"/>
  <c r="E162" i="7"/>
  <c r="F162" i="7"/>
  <c r="G162" i="7"/>
  <c r="O162" i="7"/>
  <c r="T162" i="7"/>
  <c r="U162" i="7"/>
  <c r="O161" i="7"/>
  <c r="O184" i="7" s="1"/>
  <c r="T161" i="7"/>
  <c r="U161" i="7"/>
  <c r="U184" i="7" s="1"/>
  <c r="E161" i="7"/>
  <c r="F161" i="7"/>
  <c r="F184" i="7" s="1"/>
  <c r="G161" i="7"/>
  <c r="D161" i="7"/>
  <c r="D184" i="7" s="1"/>
  <c r="D152" i="7"/>
  <c r="E152" i="7"/>
  <c r="F152" i="7"/>
  <c r="G152" i="7"/>
  <c r="O152" i="7"/>
  <c r="T152" i="7"/>
  <c r="U152" i="7"/>
  <c r="D153" i="7"/>
  <c r="E153" i="7"/>
  <c r="E174" i="7" s="1"/>
  <c r="F153" i="7"/>
  <c r="G153" i="7"/>
  <c r="I174" i="7"/>
  <c r="O153" i="7"/>
  <c r="T153" i="7"/>
  <c r="T174" i="7" s="1"/>
  <c r="U153" i="7"/>
  <c r="D154" i="7"/>
  <c r="E154" i="7"/>
  <c r="F154" i="7"/>
  <c r="G154" i="7"/>
  <c r="O154" i="7"/>
  <c r="T154" i="7"/>
  <c r="U154" i="7"/>
  <c r="D155" i="7"/>
  <c r="E155" i="7"/>
  <c r="F155" i="7"/>
  <c r="G155" i="7"/>
  <c r="O155" i="7"/>
  <c r="T155" i="7"/>
  <c r="U155" i="7"/>
  <c r="O151" i="7"/>
  <c r="T151" i="7"/>
  <c r="T183" i="7" s="1"/>
  <c r="U151" i="7"/>
  <c r="I183" i="7"/>
  <c r="F151" i="7"/>
  <c r="G151" i="7"/>
  <c r="G183" i="7" s="1"/>
  <c r="E151" i="7"/>
  <c r="E183" i="7" s="1"/>
  <c r="D151" i="7"/>
  <c r="G174" i="7" l="1"/>
  <c r="U210" i="7"/>
  <c r="U213" i="7" s="1"/>
  <c r="F223" i="7"/>
  <c r="F206" i="7" s="1"/>
  <c r="F225" i="7"/>
  <c r="F214" i="7" s="1"/>
  <c r="F216" i="7" s="1"/>
  <c r="G223" i="7"/>
  <c r="G222" i="7" s="1"/>
  <c r="U177" i="7"/>
  <c r="O177" i="7"/>
  <c r="D177" i="7"/>
  <c r="T180" i="7"/>
  <c r="I180" i="7"/>
  <c r="F169" i="7"/>
  <c r="O172" i="7"/>
  <c r="D172" i="7"/>
  <c r="U172" i="7"/>
  <c r="U199" i="7"/>
  <c r="O199" i="7"/>
  <c r="F199" i="7"/>
  <c r="D199" i="7"/>
  <c r="T195" i="7"/>
  <c r="I195" i="7"/>
  <c r="G195" i="7"/>
  <c r="E195" i="7"/>
  <c r="U191" i="7"/>
  <c r="O191" i="7"/>
  <c r="F191" i="7"/>
  <c r="D191" i="7"/>
  <c r="T187" i="7"/>
  <c r="I187" i="7"/>
  <c r="G187" i="7"/>
  <c r="E187" i="7"/>
  <c r="T196" i="7"/>
  <c r="I196" i="7"/>
  <c r="G196" i="7"/>
  <c r="E196" i="7"/>
  <c r="T188" i="7"/>
  <c r="I188" i="7"/>
  <c r="G188" i="7"/>
  <c r="E188" i="7"/>
  <c r="D202" i="7"/>
  <c r="D204" i="7" s="1"/>
  <c r="G202" i="7"/>
  <c r="G204" i="7" s="1"/>
  <c r="E202" i="7"/>
  <c r="E204" i="7" s="1"/>
  <c r="U202" i="7"/>
  <c r="U204" i="7" s="1"/>
  <c r="O202" i="7"/>
  <c r="O204" i="7" s="1"/>
  <c r="F168" i="7"/>
  <c r="O168" i="7"/>
  <c r="U168" i="7"/>
  <c r="O169" i="7"/>
  <c r="U169" i="7"/>
  <c r="D169" i="7"/>
  <c r="F189" i="7"/>
  <c r="I189" i="7"/>
  <c r="I209" i="7"/>
  <c r="T189" i="7"/>
  <c r="T209" i="7"/>
  <c r="E171" i="7"/>
  <c r="G171" i="7"/>
  <c r="I171" i="7"/>
  <c r="T171" i="7"/>
  <c r="F172" i="7"/>
  <c r="U193" i="7"/>
  <c r="O193" i="7"/>
  <c r="O212" i="7"/>
  <c r="F193" i="7"/>
  <c r="F212" i="7"/>
  <c r="D193" i="7"/>
  <c r="D212" i="7"/>
  <c r="D175" i="7"/>
  <c r="F175" i="7"/>
  <c r="O175" i="7"/>
  <c r="U175" i="7"/>
  <c r="F197" i="7"/>
  <c r="I197" i="7"/>
  <c r="I217" i="7"/>
  <c r="T197" i="7"/>
  <c r="T217" i="7"/>
  <c r="F177" i="7"/>
  <c r="E178" i="7"/>
  <c r="G178" i="7"/>
  <c r="I178" i="7"/>
  <c r="T178" i="7"/>
  <c r="D201" i="7"/>
  <c r="D220" i="7"/>
  <c r="G201" i="7"/>
  <c r="G221" i="7"/>
  <c r="E201" i="7"/>
  <c r="E221" i="7"/>
  <c r="U201" i="7"/>
  <c r="U220" i="7"/>
  <c r="O201" i="7"/>
  <c r="O220" i="7"/>
  <c r="E180" i="7"/>
  <c r="G180" i="7"/>
  <c r="D181" i="7"/>
  <c r="F181" i="7"/>
  <c r="O181" i="7"/>
  <c r="U181" i="7"/>
  <c r="E185" i="7"/>
  <c r="G185" i="7"/>
  <c r="T199" i="7"/>
  <c r="I199" i="7"/>
  <c r="G199" i="7"/>
  <c r="E199" i="7"/>
  <c r="U195" i="7"/>
  <c r="O195" i="7"/>
  <c r="F195" i="7"/>
  <c r="D195" i="7"/>
  <c r="T191" i="7"/>
  <c r="I191" i="7"/>
  <c r="G191" i="7"/>
  <c r="E191" i="7"/>
  <c r="U187" i="7"/>
  <c r="O187" i="7"/>
  <c r="F187" i="7"/>
  <c r="D187" i="7"/>
  <c r="T200" i="7"/>
  <c r="I200" i="7"/>
  <c r="G200" i="7"/>
  <c r="E200" i="7"/>
  <c r="T192" i="7"/>
  <c r="I192" i="7"/>
  <c r="G192" i="7"/>
  <c r="E192" i="7"/>
  <c r="F204" i="7"/>
  <c r="I202" i="7"/>
  <c r="I205" i="7" s="1"/>
  <c r="T202" i="7"/>
  <c r="T203" i="7" s="1"/>
  <c r="E168" i="7"/>
  <c r="G168" i="7"/>
  <c r="I168" i="7"/>
  <c r="T168" i="7"/>
  <c r="E169" i="7"/>
  <c r="G169" i="7"/>
  <c r="I169" i="7"/>
  <c r="T169" i="7"/>
  <c r="D168" i="7"/>
  <c r="D189" i="7"/>
  <c r="D208" i="7"/>
  <c r="G189" i="7"/>
  <c r="E189" i="7"/>
  <c r="E209" i="7"/>
  <c r="U189" i="7"/>
  <c r="U208" i="7"/>
  <c r="O189" i="7"/>
  <c r="O208" i="7"/>
  <c r="F171" i="7"/>
  <c r="O171" i="7"/>
  <c r="U171" i="7"/>
  <c r="E172" i="7"/>
  <c r="G172" i="7"/>
  <c r="I172" i="7"/>
  <c r="T172" i="7"/>
  <c r="D171" i="7"/>
  <c r="T193" i="7"/>
  <c r="T213" i="7"/>
  <c r="I193" i="7"/>
  <c r="I213" i="7"/>
  <c r="G193" i="7"/>
  <c r="G213" i="7"/>
  <c r="E193" i="7"/>
  <c r="E213" i="7"/>
  <c r="D174" i="7"/>
  <c r="F174" i="7"/>
  <c r="O174" i="7"/>
  <c r="U174" i="7"/>
  <c r="E175" i="7"/>
  <c r="G175" i="7"/>
  <c r="I175" i="7"/>
  <c r="T175" i="7"/>
  <c r="D197" i="7"/>
  <c r="D216" i="7"/>
  <c r="G197" i="7"/>
  <c r="G217" i="7"/>
  <c r="E197" i="7"/>
  <c r="E217" i="7"/>
  <c r="U197" i="7"/>
  <c r="U216" i="7"/>
  <c r="O197" i="7"/>
  <c r="O216" i="7"/>
  <c r="E177" i="7"/>
  <c r="G177" i="7"/>
  <c r="I177" i="7"/>
  <c r="T177" i="7"/>
  <c r="D178" i="7"/>
  <c r="F178" i="7"/>
  <c r="O178" i="7"/>
  <c r="U178" i="7"/>
  <c r="F201" i="7"/>
  <c r="F220" i="7"/>
  <c r="I201" i="7"/>
  <c r="I221" i="7"/>
  <c r="T201" i="7"/>
  <c r="T221" i="7"/>
  <c r="D180" i="7"/>
  <c r="F180" i="7"/>
  <c r="O180" i="7"/>
  <c r="U180" i="7"/>
  <c r="E181" i="7"/>
  <c r="G181" i="7"/>
  <c r="I181" i="7"/>
  <c r="T181" i="7"/>
  <c r="D183" i="7"/>
  <c r="F183" i="7"/>
  <c r="O183" i="7"/>
  <c r="U183" i="7"/>
  <c r="E184" i="7"/>
  <c r="G184" i="7"/>
  <c r="I184" i="7"/>
  <c r="T184" i="7"/>
  <c r="D185" i="7"/>
  <c r="F185" i="7"/>
  <c r="O185" i="7"/>
  <c r="U185" i="7"/>
  <c r="D38" i="7"/>
  <c r="O107" i="7"/>
  <c r="O35" i="7" s="1"/>
  <c r="T107" i="7"/>
  <c r="T129" i="7" s="1"/>
  <c r="U107" i="7"/>
  <c r="I129" i="7"/>
  <c r="E107" i="7"/>
  <c r="E35" i="7" s="1"/>
  <c r="F107" i="7"/>
  <c r="F35" i="7" s="1"/>
  <c r="G107" i="7"/>
  <c r="D107" i="7"/>
  <c r="D146" i="7" s="1"/>
  <c r="D149" i="7" s="1"/>
  <c r="O104" i="7"/>
  <c r="O32" i="7" s="1"/>
  <c r="T104" i="7"/>
  <c r="T125" i="7" s="1"/>
  <c r="U104" i="7"/>
  <c r="U125" i="7" s="1"/>
  <c r="I125" i="7"/>
  <c r="E104" i="7"/>
  <c r="E32" i="7" s="1"/>
  <c r="F104" i="7"/>
  <c r="G104" i="7"/>
  <c r="G125" i="7" s="1"/>
  <c r="D104" i="7"/>
  <c r="D142" i="7" s="1"/>
  <c r="D145" i="7" s="1"/>
  <c r="O101" i="7"/>
  <c r="T101" i="7"/>
  <c r="T121" i="7" s="1"/>
  <c r="U101" i="7"/>
  <c r="U29" i="7" s="1"/>
  <c r="I121" i="7"/>
  <c r="E101" i="7"/>
  <c r="E121" i="7" s="1"/>
  <c r="F101" i="7"/>
  <c r="F121" i="7" s="1"/>
  <c r="G101" i="7"/>
  <c r="G121" i="7" s="1"/>
  <c r="D101" i="7"/>
  <c r="D29" i="7" s="1"/>
  <c r="O98" i="7"/>
  <c r="O117" i="7" s="1"/>
  <c r="T98" i="7"/>
  <c r="T117" i="7" s="1"/>
  <c r="U98" i="7"/>
  <c r="U117" i="7" s="1"/>
  <c r="I26" i="7"/>
  <c r="E98" i="7"/>
  <c r="E26" i="7" s="1"/>
  <c r="F98" i="7"/>
  <c r="G98" i="7"/>
  <c r="G117" i="7" s="1"/>
  <c r="D98" i="7"/>
  <c r="D134" i="7" s="1"/>
  <c r="D137" i="7" s="1"/>
  <c r="F42" i="7"/>
  <c r="O42" i="7"/>
  <c r="U42" i="7"/>
  <c r="F50" i="7"/>
  <c r="O50" i="7"/>
  <c r="U50" i="7"/>
  <c r="E139" i="3"/>
  <c r="E138" i="3"/>
  <c r="O23" i="7"/>
  <c r="T95" i="7"/>
  <c r="T113" i="7" s="1"/>
  <c r="U95" i="7"/>
  <c r="U23" i="7" s="1"/>
  <c r="I113" i="7"/>
  <c r="E95" i="7"/>
  <c r="F95" i="7"/>
  <c r="G95" i="7"/>
  <c r="G23" i="7" s="1"/>
  <c r="D95" i="7"/>
  <c r="D130" i="7" s="1"/>
  <c r="D133" i="7" s="1"/>
  <c r="T89" i="7"/>
  <c r="T112" i="7" s="1"/>
  <c r="U89" i="7"/>
  <c r="U17" i="7" s="1"/>
  <c r="T90" i="7"/>
  <c r="T18" i="7" s="1"/>
  <c r="U90" i="7"/>
  <c r="U18" i="7" s="1"/>
  <c r="T91" i="7"/>
  <c r="T116" i="7" s="1"/>
  <c r="U91" i="7"/>
  <c r="T92" i="7"/>
  <c r="T120" i="7" s="1"/>
  <c r="U92" i="7"/>
  <c r="U20" i="7" s="1"/>
  <c r="T93" i="7"/>
  <c r="T124" i="7" s="1"/>
  <c r="U93" i="7"/>
  <c r="T94" i="7"/>
  <c r="T128" i="7" s="1"/>
  <c r="U94" i="7"/>
  <c r="O89" i="7"/>
  <c r="O17" i="7" s="1"/>
  <c r="O90" i="7"/>
  <c r="O18" i="7" s="1"/>
  <c r="O91" i="7"/>
  <c r="O19" i="7" s="1"/>
  <c r="O92" i="7"/>
  <c r="O93" i="7"/>
  <c r="O94" i="7"/>
  <c r="I22" i="7"/>
  <c r="I18" i="7"/>
  <c r="I124" i="7"/>
  <c r="E89" i="7"/>
  <c r="E112" i="7" s="1"/>
  <c r="F89" i="7"/>
  <c r="G89" i="7"/>
  <c r="G112" i="7" s="1"/>
  <c r="E90" i="7"/>
  <c r="E18" i="7" s="1"/>
  <c r="F90" i="7"/>
  <c r="F18" i="7" s="1"/>
  <c r="G90" i="7"/>
  <c r="G18" i="7" s="1"/>
  <c r="E91" i="7"/>
  <c r="E116" i="7" s="1"/>
  <c r="F91" i="7"/>
  <c r="G91" i="7"/>
  <c r="G116" i="7" s="1"/>
  <c r="E92" i="7"/>
  <c r="F92" i="7"/>
  <c r="G92" i="7"/>
  <c r="E93" i="7"/>
  <c r="E124" i="7" s="1"/>
  <c r="F93" i="7"/>
  <c r="F21" i="7" s="1"/>
  <c r="G93" i="7"/>
  <c r="G124" i="7" s="1"/>
  <c r="E94" i="7"/>
  <c r="E22" i="7" s="1"/>
  <c r="F94" i="7"/>
  <c r="F22" i="7" s="1"/>
  <c r="G94" i="7"/>
  <c r="G22" i="7" s="1"/>
  <c r="D90" i="7"/>
  <c r="D18" i="7" s="1"/>
  <c r="D91" i="7"/>
  <c r="D92" i="7"/>
  <c r="D20" i="7" s="1"/>
  <c r="D93" i="7"/>
  <c r="D94" i="7"/>
  <c r="D22" i="7" s="1"/>
  <c r="D89" i="7"/>
  <c r="O80" i="7"/>
  <c r="T80" i="7"/>
  <c r="T8" i="7" s="1"/>
  <c r="U80" i="7"/>
  <c r="I119" i="7"/>
  <c r="O81" i="7"/>
  <c r="T81" i="7"/>
  <c r="T119" i="7" s="1"/>
  <c r="U81" i="7"/>
  <c r="I123" i="7"/>
  <c r="O82" i="7"/>
  <c r="T82" i="7"/>
  <c r="T123" i="7" s="1"/>
  <c r="U82" i="7"/>
  <c r="U10" i="7" s="1"/>
  <c r="O83" i="7"/>
  <c r="T83" i="7"/>
  <c r="T127" i="7" s="1"/>
  <c r="U83" i="7"/>
  <c r="U11" i="7" s="1"/>
  <c r="O79" i="7"/>
  <c r="O7" i="7" s="1"/>
  <c r="T79" i="7"/>
  <c r="U79" i="7"/>
  <c r="U7" i="7" s="1"/>
  <c r="D80" i="7"/>
  <c r="E80" i="7"/>
  <c r="F80" i="7"/>
  <c r="G80" i="7"/>
  <c r="G115" i="7" s="1"/>
  <c r="D81" i="7"/>
  <c r="D9" i="7" s="1"/>
  <c r="E81" i="7"/>
  <c r="E119" i="7" s="1"/>
  <c r="F81" i="7"/>
  <c r="G81" i="7"/>
  <c r="G119" i="7" s="1"/>
  <c r="D82" i="7"/>
  <c r="D10" i="7" s="1"/>
  <c r="E82" i="7"/>
  <c r="E123" i="7" s="1"/>
  <c r="F82" i="7"/>
  <c r="F10" i="7" s="1"/>
  <c r="G82" i="7"/>
  <c r="G123" i="7" s="1"/>
  <c r="D83" i="7"/>
  <c r="E83" i="7"/>
  <c r="F83" i="7"/>
  <c r="F11" i="7" s="1"/>
  <c r="G83" i="7"/>
  <c r="G127" i="7" s="1"/>
  <c r="E79" i="7"/>
  <c r="E7" i="7" s="1"/>
  <c r="F79" i="7"/>
  <c r="F7" i="7" s="1"/>
  <c r="G79" i="7"/>
  <c r="G7" i="7" s="1"/>
  <c r="D79" i="7"/>
  <c r="D7" i="7" s="1"/>
  <c r="U54" i="7"/>
  <c r="T54" i="7"/>
  <c r="O54" i="7"/>
  <c r="I54" i="7"/>
  <c r="G54" i="7"/>
  <c r="F54" i="7"/>
  <c r="E54" i="7"/>
  <c r="D54" i="7"/>
  <c r="T50" i="7"/>
  <c r="I50" i="7"/>
  <c r="G50" i="7"/>
  <c r="E50" i="7"/>
  <c r="D50" i="7"/>
  <c r="U46" i="7"/>
  <c r="T46" i="7"/>
  <c r="O46" i="7"/>
  <c r="I46" i="7"/>
  <c r="G46" i="7"/>
  <c r="F46" i="7"/>
  <c r="E46" i="7"/>
  <c r="D46" i="7"/>
  <c r="T42" i="7"/>
  <c r="I42" i="7"/>
  <c r="G42" i="7"/>
  <c r="E42" i="7"/>
  <c r="D42" i="7"/>
  <c r="U38" i="7"/>
  <c r="T38" i="7"/>
  <c r="O38" i="7"/>
  <c r="I38" i="7"/>
  <c r="G38" i="7"/>
  <c r="F38" i="7"/>
  <c r="E38" i="7"/>
  <c r="E13" i="7"/>
  <c r="F13" i="7"/>
  <c r="G13" i="7"/>
  <c r="H13" i="7"/>
  <c r="I13" i="7"/>
  <c r="O13" i="7"/>
  <c r="T13" i="7"/>
  <c r="U13" i="7"/>
  <c r="D14" i="7"/>
  <c r="E14" i="7"/>
  <c r="F14" i="7"/>
  <c r="G14" i="7"/>
  <c r="H14" i="7"/>
  <c r="I14" i="7"/>
  <c r="O14" i="7"/>
  <c r="T14" i="7"/>
  <c r="U14" i="7"/>
  <c r="D15" i="7"/>
  <c r="E15" i="7"/>
  <c r="F15" i="7"/>
  <c r="G15" i="7"/>
  <c r="H15" i="7"/>
  <c r="I15" i="7"/>
  <c r="O15" i="7"/>
  <c r="T15" i="7"/>
  <c r="U15" i="7"/>
  <c r="D16" i="7"/>
  <c r="E16" i="7"/>
  <c r="F16" i="7"/>
  <c r="G16" i="7"/>
  <c r="H16" i="7"/>
  <c r="I16" i="7"/>
  <c r="O16" i="7"/>
  <c r="T16" i="7"/>
  <c r="U16" i="7"/>
  <c r="D12" i="7"/>
  <c r="E12" i="7"/>
  <c r="F12" i="7"/>
  <c r="G12" i="7"/>
  <c r="I12" i="7"/>
  <c r="O12" i="7"/>
  <c r="T12" i="7"/>
  <c r="U12" i="7"/>
  <c r="G5" i="7"/>
  <c r="U32" i="7" l="1"/>
  <c r="U53" i="7" s="1"/>
  <c r="O125" i="7"/>
  <c r="E117" i="7"/>
  <c r="U212" i="7"/>
  <c r="I117" i="7"/>
  <c r="D23" i="7"/>
  <c r="F208" i="7"/>
  <c r="F209" i="7"/>
  <c r="G206" i="7"/>
  <c r="G209" i="7" s="1"/>
  <c r="F222" i="7"/>
  <c r="I29" i="7"/>
  <c r="T35" i="7"/>
  <c r="T57" i="7" s="1"/>
  <c r="I99" i="7"/>
  <c r="F103" i="7"/>
  <c r="G19" i="7"/>
  <c r="E21" i="7"/>
  <c r="T26" i="7"/>
  <c r="T27" i="7" s="1"/>
  <c r="I9" i="7"/>
  <c r="G17" i="7"/>
  <c r="T23" i="7"/>
  <c r="T41" i="7" s="1"/>
  <c r="F20" i="7"/>
  <c r="D136" i="7"/>
  <c r="I100" i="7"/>
  <c r="I109" i="7"/>
  <c r="G10" i="7"/>
  <c r="E10" i="7"/>
  <c r="G32" i="7"/>
  <c r="E129" i="7"/>
  <c r="E125" i="7"/>
  <c r="E100" i="7"/>
  <c r="T9" i="7"/>
  <c r="T47" i="7" s="1"/>
  <c r="I8" i="7"/>
  <c r="E17" i="7"/>
  <c r="E19" i="7"/>
  <c r="I23" i="7"/>
  <c r="G21" i="7"/>
  <c r="G26" i="7"/>
  <c r="O26" i="7"/>
  <c r="U26" i="7"/>
  <c r="U45" i="7" s="1"/>
  <c r="G29" i="7"/>
  <c r="E108" i="7"/>
  <c r="E99" i="7"/>
  <c r="D132" i="7"/>
  <c r="O106" i="7"/>
  <c r="I115" i="7"/>
  <c r="D24" i="7"/>
  <c r="E8" i="7"/>
  <c r="T21" i="7"/>
  <c r="T52" i="7" s="1"/>
  <c r="T20" i="7"/>
  <c r="T48" i="7" s="1"/>
  <c r="D58" i="7"/>
  <c r="I108" i="7"/>
  <c r="T99" i="7"/>
  <c r="I127" i="7"/>
  <c r="T108" i="7"/>
  <c r="E220" i="7"/>
  <c r="G220" i="7"/>
  <c r="E203" i="7"/>
  <c r="O213" i="7"/>
  <c r="I128" i="7"/>
  <c r="E127" i="7"/>
  <c r="I116" i="7"/>
  <c r="E115" i="7"/>
  <c r="T109" i="7"/>
  <c r="T100" i="7"/>
  <c r="I215" i="7"/>
  <c r="T215" i="7"/>
  <c r="O24" i="7"/>
  <c r="G8" i="7"/>
  <c r="T17" i="7"/>
  <c r="T19" i="7"/>
  <c r="T22" i="7"/>
  <c r="O21" i="7"/>
  <c r="D26" i="7"/>
  <c r="D32" i="7"/>
  <c r="I35" i="7"/>
  <c r="D147" i="7"/>
  <c r="D143" i="7"/>
  <c r="D135" i="7"/>
  <c r="T97" i="7"/>
  <c r="T115" i="7"/>
  <c r="D217" i="7"/>
  <c r="E207" i="7"/>
  <c r="I207" i="7"/>
  <c r="T207" i="7"/>
  <c r="D211" i="7"/>
  <c r="G24" i="7"/>
  <c r="D74" i="7"/>
  <c r="O217" i="7"/>
  <c r="U209" i="7"/>
  <c r="F207" i="7"/>
  <c r="E219" i="7"/>
  <c r="G219" i="7"/>
  <c r="G203" i="7"/>
  <c r="U221" i="7"/>
  <c r="D213" i="7"/>
  <c r="O205" i="7"/>
  <c r="U205" i="7"/>
  <c r="E205" i="7"/>
  <c r="G205" i="7"/>
  <c r="D205" i="7"/>
  <c r="E208" i="7"/>
  <c r="I208" i="7"/>
  <c r="T208" i="7"/>
  <c r="I216" i="7"/>
  <c r="T216" i="7"/>
  <c r="O211" i="7"/>
  <c r="U219" i="7"/>
  <c r="O203" i="7"/>
  <c r="T7" i="7"/>
  <c r="D21" i="7"/>
  <c r="D144" i="7"/>
  <c r="G20" i="7"/>
  <c r="E20" i="7"/>
  <c r="F19" i="7"/>
  <c r="F17" i="7"/>
  <c r="O22" i="7"/>
  <c r="O20" i="7"/>
  <c r="U22" i="7"/>
  <c r="U56" i="7" s="1"/>
  <c r="U21" i="7"/>
  <c r="U34" i="7" s="1"/>
  <c r="U19" i="7"/>
  <c r="G130" i="7"/>
  <c r="G58" i="7" s="1"/>
  <c r="E130" i="7"/>
  <c r="E58" i="7" s="1"/>
  <c r="U130" i="7"/>
  <c r="U58" i="7" s="1"/>
  <c r="U61" i="7" s="1"/>
  <c r="O130" i="7"/>
  <c r="O58" i="7" s="1"/>
  <c r="D97" i="7"/>
  <c r="I97" i="7"/>
  <c r="G97" i="7"/>
  <c r="E97" i="7"/>
  <c r="T96" i="7"/>
  <c r="I96" i="7"/>
  <c r="G96" i="7"/>
  <c r="E96" i="7"/>
  <c r="D113" i="7"/>
  <c r="D119" i="7"/>
  <c r="D127" i="7"/>
  <c r="G128" i="7"/>
  <c r="E128" i="7"/>
  <c r="I120" i="7"/>
  <c r="G120" i="7"/>
  <c r="E120" i="7"/>
  <c r="G113" i="7"/>
  <c r="E113" i="7"/>
  <c r="I112" i="7"/>
  <c r="T111" i="7"/>
  <c r="I111" i="7"/>
  <c r="G111" i="7"/>
  <c r="E111" i="7"/>
  <c r="E109" i="7"/>
  <c r="U106" i="7"/>
  <c r="F106" i="7"/>
  <c r="U105" i="7"/>
  <c r="O105" i="7"/>
  <c r="F105" i="7"/>
  <c r="U103" i="7"/>
  <c r="O103" i="7"/>
  <c r="U102" i="7"/>
  <c r="O102" i="7"/>
  <c r="F102" i="7"/>
  <c r="F99" i="7"/>
  <c r="F134" i="7"/>
  <c r="F62" i="7" s="1"/>
  <c r="I134" i="7"/>
  <c r="I62" i="7" s="1"/>
  <c r="T134" i="7"/>
  <c r="T62" i="7" s="1"/>
  <c r="T63" i="7" s="1"/>
  <c r="D102" i="7"/>
  <c r="D138" i="7"/>
  <c r="D139" i="7" s="1"/>
  <c r="G138" i="7"/>
  <c r="G66" i="7" s="1"/>
  <c r="E138" i="7"/>
  <c r="E66" i="7" s="1"/>
  <c r="U138" i="7"/>
  <c r="U66" i="7" s="1"/>
  <c r="U69" i="7" s="1"/>
  <c r="O138" i="7"/>
  <c r="O66" i="7" s="1"/>
  <c r="F32" i="7"/>
  <c r="F142" i="7"/>
  <c r="F70" i="7" s="1"/>
  <c r="I142" i="7"/>
  <c r="I70" i="7" s="1"/>
  <c r="T142" i="7"/>
  <c r="T70" i="7" s="1"/>
  <c r="G146" i="7"/>
  <c r="G74" i="7" s="1"/>
  <c r="E146" i="7"/>
  <c r="E74" i="7" s="1"/>
  <c r="U146" i="7"/>
  <c r="U74" i="7" s="1"/>
  <c r="U75" i="7" s="1"/>
  <c r="O146" i="7"/>
  <c r="O74" i="7" s="1"/>
  <c r="I204" i="7"/>
  <c r="I203" i="7"/>
  <c r="E216" i="7"/>
  <c r="G216" i="7"/>
  <c r="F211" i="7"/>
  <c r="U211" i="7"/>
  <c r="E215" i="7"/>
  <c r="G215" i="7"/>
  <c r="D219" i="7"/>
  <c r="F219" i="7"/>
  <c r="O219" i="7"/>
  <c r="F203" i="7"/>
  <c r="O11" i="7"/>
  <c r="D11" i="7"/>
  <c r="O10" i="7"/>
  <c r="U9" i="7"/>
  <c r="U47" i="7" s="1"/>
  <c r="O9" i="7"/>
  <c r="F9" i="7"/>
  <c r="U8" i="7"/>
  <c r="O8" i="7"/>
  <c r="F8" i="7"/>
  <c r="D8" i="7"/>
  <c r="I17" i="7"/>
  <c r="D17" i="7"/>
  <c r="D19" i="7"/>
  <c r="E23" i="7"/>
  <c r="E24" i="7" s="1"/>
  <c r="E29" i="7"/>
  <c r="I32" i="7"/>
  <c r="T32" i="7"/>
  <c r="D35" i="7"/>
  <c r="G35" i="7"/>
  <c r="D131" i="7"/>
  <c r="G11" i="7"/>
  <c r="E11" i="7"/>
  <c r="G9" i="7"/>
  <c r="E9" i="7"/>
  <c r="T11" i="7"/>
  <c r="I11" i="7"/>
  <c r="T10" i="7"/>
  <c r="T51" i="7" s="1"/>
  <c r="I10" i="7"/>
  <c r="D148" i="7"/>
  <c r="I20" i="7"/>
  <c r="I21" i="7"/>
  <c r="I19" i="7"/>
  <c r="F23" i="7"/>
  <c r="F24" i="7" s="1"/>
  <c r="F130" i="7"/>
  <c r="F58" i="7" s="1"/>
  <c r="I130" i="7"/>
  <c r="I58" i="7" s="1"/>
  <c r="T130" i="7"/>
  <c r="T58" i="7" s="1"/>
  <c r="D96" i="7"/>
  <c r="U97" i="7"/>
  <c r="O97" i="7"/>
  <c r="F97" i="7"/>
  <c r="U96" i="7"/>
  <c r="O96" i="7"/>
  <c r="F96" i="7"/>
  <c r="D108" i="7"/>
  <c r="D115" i="7"/>
  <c r="D123" i="7"/>
  <c r="U129" i="7"/>
  <c r="O129" i="7"/>
  <c r="G129" i="7"/>
  <c r="U128" i="7"/>
  <c r="O128" i="7"/>
  <c r="F128" i="7"/>
  <c r="U127" i="7"/>
  <c r="O127" i="7"/>
  <c r="F127" i="7"/>
  <c r="F125" i="7"/>
  <c r="U124" i="7"/>
  <c r="O124" i="7"/>
  <c r="F124" i="7"/>
  <c r="U123" i="7"/>
  <c r="O123" i="7"/>
  <c r="F123" i="7"/>
  <c r="U121" i="7"/>
  <c r="O121" i="7"/>
  <c r="U120" i="7"/>
  <c r="O120" i="7"/>
  <c r="F120" i="7"/>
  <c r="U119" i="7"/>
  <c r="O119" i="7"/>
  <c r="F119" i="7"/>
  <c r="U116" i="7"/>
  <c r="O116" i="7"/>
  <c r="F116" i="7"/>
  <c r="U115" i="7"/>
  <c r="O115" i="7"/>
  <c r="F115" i="7"/>
  <c r="U113" i="7"/>
  <c r="O113" i="7"/>
  <c r="F113" i="7"/>
  <c r="U112" i="7"/>
  <c r="O112" i="7"/>
  <c r="F112" i="7"/>
  <c r="U111" i="7"/>
  <c r="O111" i="7"/>
  <c r="F111" i="7"/>
  <c r="U109" i="7"/>
  <c r="O109" i="7"/>
  <c r="G109" i="7"/>
  <c r="U108" i="7"/>
  <c r="O108" i="7"/>
  <c r="G108" i="7"/>
  <c r="U35" i="7"/>
  <c r="U36" i="7" s="1"/>
  <c r="T106" i="7"/>
  <c r="I106" i="7"/>
  <c r="G106" i="7"/>
  <c r="E106" i="7"/>
  <c r="T105" i="7"/>
  <c r="I105" i="7"/>
  <c r="G105" i="7"/>
  <c r="E105" i="7"/>
  <c r="T103" i="7"/>
  <c r="I103" i="7"/>
  <c r="G103" i="7"/>
  <c r="E103" i="7"/>
  <c r="T102" i="7"/>
  <c r="I102" i="7"/>
  <c r="G102" i="7"/>
  <c r="E102" i="7"/>
  <c r="O29" i="7"/>
  <c r="U100" i="7"/>
  <c r="O100" i="7"/>
  <c r="G100" i="7"/>
  <c r="U99" i="7"/>
  <c r="O99" i="7"/>
  <c r="G99" i="7"/>
  <c r="G134" i="7"/>
  <c r="E134" i="7"/>
  <c r="E62" i="7" s="1"/>
  <c r="U134" i="7"/>
  <c r="U62" i="7" s="1"/>
  <c r="O134" i="7"/>
  <c r="O62" i="7" s="1"/>
  <c r="F29" i="7"/>
  <c r="F138" i="7"/>
  <c r="F66" i="7" s="1"/>
  <c r="I138" i="7"/>
  <c r="I66" i="7" s="1"/>
  <c r="T29" i="7"/>
  <c r="T138" i="7"/>
  <c r="T66" i="7" s="1"/>
  <c r="G142" i="7"/>
  <c r="G70" i="7" s="1"/>
  <c r="E142" i="7"/>
  <c r="E70" i="7" s="1"/>
  <c r="U142" i="7"/>
  <c r="U70" i="7" s="1"/>
  <c r="U71" i="7" s="1"/>
  <c r="O142" i="7"/>
  <c r="O70" i="7" s="1"/>
  <c r="F108" i="7"/>
  <c r="F146" i="7"/>
  <c r="F74" i="7" s="1"/>
  <c r="I146" i="7"/>
  <c r="I74" i="7" s="1"/>
  <c r="T146" i="7"/>
  <c r="T74" i="7" s="1"/>
  <c r="D112" i="7"/>
  <c r="F221" i="7"/>
  <c r="U217" i="7"/>
  <c r="O209" i="7"/>
  <c r="D209" i="7"/>
  <c r="T205" i="7"/>
  <c r="F205" i="7"/>
  <c r="E212" i="7"/>
  <c r="G212" i="7"/>
  <c r="I212" i="7"/>
  <c r="T212" i="7"/>
  <c r="I220" i="7"/>
  <c r="T220" i="7"/>
  <c r="T204" i="7"/>
  <c r="D207" i="7"/>
  <c r="O207" i="7"/>
  <c r="U207" i="7"/>
  <c r="E211" i="7"/>
  <c r="G211" i="7"/>
  <c r="I211" i="7"/>
  <c r="T211" i="7"/>
  <c r="D215" i="7"/>
  <c r="F215" i="7"/>
  <c r="O215" i="7"/>
  <c r="U215" i="7"/>
  <c r="I219" i="7"/>
  <c r="T219" i="7"/>
  <c r="O221" i="7"/>
  <c r="D221" i="7"/>
  <c r="F217" i="7"/>
  <c r="F213" i="7"/>
  <c r="U203" i="7"/>
  <c r="D203" i="7"/>
  <c r="U24" i="7"/>
  <c r="U55" i="7"/>
  <c r="D62" i="7"/>
  <c r="D70" i="7"/>
  <c r="F129" i="7"/>
  <c r="F109" i="7"/>
  <c r="F26" i="7"/>
  <c r="F117" i="7"/>
  <c r="F100" i="7"/>
  <c r="U49" i="7"/>
  <c r="U33" i="7"/>
  <c r="U31" i="7"/>
  <c r="D100" i="7"/>
  <c r="D106" i="7"/>
  <c r="D116" i="7"/>
  <c r="D120" i="7"/>
  <c r="D124" i="7"/>
  <c r="D128" i="7"/>
  <c r="D99" i="7"/>
  <c r="D103" i="7"/>
  <c r="D105" i="7"/>
  <c r="D109" i="7"/>
  <c r="D111" i="7"/>
  <c r="D117" i="7"/>
  <c r="D121" i="7"/>
  <c r="D125" i="7"/>
  <c r="D129" i="7"/>
  <c r="U48" i="7"/>
  <c r="T43" i="7"/>
  <c r="U51" i="7"/>
  <c r="U39" i="7"/>
  <c r="U40" i="7"/>
  <c r="U41" i="7"/>
  <c r="U25" i="7"/>
  <c r="AT31" i="21"/>
  <c r="CZ31" i="21"/>
  <c r="DC31" i="21"/>
  <c r="CW31" i="21"/>
  <c r="BF31" i="21"/>
  <c r="BI31" i="21"/>
  <c r="BL31" i="21"/>
  <c r="BO31" i="21"/>
  <c r="AW31" i="21"/>
  <c r="AZ31" i="21"/>
  <c r="BC31" i="21"/>
  <c r="D27" i="7" l="1"/>
  <c r="T77" i="7"/>
  <c r="D25" i="7"/>
  <c r="T37" i="7"/>
  <c r="T25" i="7"/>
  <c r="T45" i="7"/>
  <c r="T28" i="7"/>
  <c r="G62" i="7"/>
  <c r="G208" i="7"/>
  <c r="G207" i="7"/>
  <c r="T40" i="7"/>
  <c r="T36" i="7"/>
  <c r="T61" i="7"/>
  <c r="E139" i="7"/>
  <c r="T24" i="7"/>
  <c r="U68" i="7"/>
  <c r="T31" i="7"/>
  <c r="G132" i="7"/>
  <c r="I135" i="7"/>
  <c r="T44" i="7"/>
  <c r="U131" i="7"/>
  <c r="U28" i="7"/>
  <c r="I24" i="7"/>
  <c r="T55" i="7"/>
  <c r="T68" i="7"/>
  <c r="U65" i="7"/>
  <c r="O132" i="7"/>
  <c r="E132" i="7"/>
  <c r="O131" i="7"/>
  <c r="G139" i="7"/>
  <c r="O133" i="7"/>
  <c r="U133" i="7"/>
  <c r="E133" i="7"/>
  <c r="G133" i="7"/>
  <c r="U132" i="7"/>
  <c r="E131" i="7"/>
  <c r="D28" i="7"/>
  <c r="U52" i="7"/>
  <c r="T69" i="7"/>
  <c r="T56" i="7"/>
  <c r="T64" i="7"/>
  <c r="T30" i="7"/>
  <c r="U73" i="7"/>
  <c r="T60" i="7"/>
  <c r="D140" i="7"/>
  <c r="T34" i="7"/>
  <c r="T140" i="7"/>
  <c r="E136" i="7"/>
  <c r="E143" i="7"/>
  <c r="U144" i="7"/>
  <c r="U148" i="7"/>
  <c r="G148" i="7"/>
  <c r="U143" i="7"/>
  <c r="T75" i="7"/>
  <c r="T53" i="7"/>
  <c r="U76" i="7"/>
  <c r="U57" i="7"/>
  <c r="T33" i="7"/>
  <c r="T76" i="7"/>
  <c r="O145" i="7"/>
  <c r="U145" i="7"/>
  <c r="E145" i="7"/>
  <c r="G145" i="7"/>
  <c r="T141" i="7"/>
  <c r="O137" i="7"/>
  <c r="U137" i="7"/>
  <c r="E137" i="7"/>
  <c r="G137" i="7"/>
  <c r="T144" i="7"/>
  <c r="O136" i="7"/>
  <c r="I144" i="7"/>
  <c r="G144" i="7"/>
  <c r="I143" i="7"/>
  <c r="T143" i="7"/>
  <c r="E135" i="7"/>
  <c r="E147" i="7"/>
  <c r="G147" i="7"/>
  <c r="O149" i="7"/>
  <c r="U149" i="7"/>
  <c r="E149" i="7"/>
  <c r="G149" i="7"/>
  <c r="T145" i="7"/>
  <c r="I145" i="7"/>
  <c r="F145" i="7"/>
  <c r="O148" i="7"/>
  <c r="F144" i="7"/>
  <c r="U135" i="7"/>
  <c r="U147" i="7"/>
  <c r="F143" i="7"/>
  <c r="U44" i="7"/>
  <c r="U30" i="7"/>
  <c r="U63" i="7"/>
  <c r="T67" i="7"/>
  <c r="U72" i="7"/>
  <c r="U37" i="7"/>
  <c r="U77" i="7"/>
  <c r="U43" i="7"/>
  <c r="U67" i="7"/>
  <c r="T132" i="7"/>
  <c r="T148" i="7"/>
  <c r="I148" i="7"/>
  <c r="F140" i="7"/>
  <c r="I139" i="7"/>
  <c r="I147" i="7"/>
  <c r="T147" i="7"/>
  <c r="F131" i="7"/>
  <c r="O140" i="7"/>
  <c r="I140" i="7"/>
  <c r="F132" i="7"/>
  <c r="F136" i="7"/>
  <c r="E140" i="7"/>
  <c r="G140" i="7"/>
  <c r="U139" i="7"/>
  <c r="T49" i="7"/>
  <c r="T59" i="7"/>
  <c r="T39" i="7"/>
  <c r="U64" i="7"/>
  <c r="U27" i="7"/>
  <c r="T149" i="7"/>
  <c r="I149" i="7"/>
  <c r="F149" i="7"/>
  <c r="I141" i="7"/>
  <c r="F141" i="7"/>
  <c r="T133" i="7"/>
  <c r="I133" i="7"/>
  <c r="F133" i="7"/>
  <c r="T136" i="7"/>
  <c r="O144" i="7"/>
  <c r="I136" i="7"/>
  <c r="G136" i="7"/>
  <c r="E144" i="7"/>
  <c r="F148" i="7"/>
  <c r="T135" i="7"/>
  <c r="T139" i="7"/>
  <c r="G135" i="7"/>
  <c r="G143" i="7"/>
  <c r="O141" i="7"/>
  <c r="U141" i="7"/>
  <c r="E141" i="7"/>
  <c r="G141" i="7"/>
  <c r="D141" i="7"/>
  <c r="D66" i="7"/>
  <c r="T137" i="7"/>
  <c r="I137" i="7"/>
  <c r="F137" i="7"/>
  <c r="U136" i="7"/>
  <c r="U140" i="7"/>
  <c r="I132" i="7"/>
  <c r="E148" i="7"/>
  <c r="O135" i="7"/>
  <c r="O139" i="7"/>
  <c r="O143" i="7"/>
  <c r="O147" i="7"/>
  <c r="T131" i="7"/>
  <c r="I131" i="7"/>
  <c r="F135" i="7"/>
  <c r="F139" i="7"/>
  <c r="F147" i="7"/>
  <c r="G131" i="7"/>
  <c r="T71" i="7"/>
  <c r="T72" i="7"/>
  <c r="T73" i="7"/>
  <c r="T65" i="7"/>
  <c r="U59" i="7"/>
  <c r="U60" i="7"/>
  <c r="AT24" i="21"/>
  <c r="AW24" i="21"/>
  <c r="AZ24" i="21"/>
  <c r="BC24" i="21"/>
  <c r="BF24" i="21"/>
  <c r="BI24" i="21"/>
  <c r="BL24" i="21"/>
  <c r="BO24" i="21"/>
  <c r="CW24" i="21"/>
  <c r="CZ24" i="21"/>
  <c r="DC24" i="21"/>
  <c r="EN24" i="21"/>
  <c r="EO24" i="21"/>
  <c r="EP24" i="21"/>
  <c r="EQ24" i="21"/>
  <c r="ER24" i="21"/>
  <c r="ES24" i="21"/>
  <c r="EX24" i="21"/>
  <c r="FC24" i="21"/>
  <c r="FD24" i="21"/>
  <c r="FG24" i="21"/>
  <c r="FH24" i="21"/>
  <c r="FI24" i="21"/>
  <c r="FJ24" i="21"/>
  <c r="FK24" i="21"/>
  <c r="FM24" i="21"/>
  <c r="FR24" i="21"/>
  <c r="FS24" i="21"/>
  <c r="FT24" i="21"/>
  <c r="CW23" i="21"/>
  <c r="CZ23" i="21"/>
  <c r="DC23" i="21"/>
  <c r="BO23" i="21"/>
  <c r="BL23" i="21"/>
  <c r="BF23" i="21"/>
  <c r="BI23" i="21"/>
  <c r="BC23" i="21"/>
  <c r="AZ23" i="21"/>
  <c r="AW23" i="21"/>
  <c r="AT23" i="21"/>
  <c r="AT16" i="21"/>
  <c r="AV16" i="21"/>
  <c r="AW16" i="21"/>
  <c r="AY16" i="21"/>
  <c r="AZ16" i="21"/>
  <c r="BB16" i="21"/>
  <c r="BC16" i="21"/>
  <c r="BE16" i="21"/>
  <c r="BF16" i="21"/>
  <c r="BH16" i="21"/>
  <c r="BI16" i="21"/>
  <c r="BK16" i="21"/>
  <c r="BO16" i="21"/>
  <c r="BQ16" i="21"/>
  <c r="CW16" i="21"/>
  <c r="CY16" i="21"/>
  <c r="CZ16" i="21"/>
  <c r="DB16" i="21"/>
  <c r="DC16" i="21"/>
  <c r="DE16" i="21"/>
  <c r="EO16" i="21"/>
  <c r="EP16" i="21"/>
  <c r="EQ16" i="21"/>
  <c r="ER16" i="21"/>
  <c r="ES16" i="21"/>
  <c r="EX16" i="21"/>
  <c r="FC16" i="21"/>
  <c r="FD16" i="21"/>
  <c r="FH16" i="21"/>
  <c r="FI16" i="21"/>
  <c r="FJ16" i="21"/>
  <c r="FK16" i="21"/>
  <c r="FM16" i="21"/>
  <c r="FR16" i="21"/>
  <c r="FS16" i="21"/>
  <c r="FT16" i="21"/>
  <c r="AT19" i="21"/>
  <c r="AV19" i="21"/>
  <c r="AW19" i="21"/>
  <c r="AY19" i="21"/>
  <c r="AZ19" i="21"/>
  <c r="BB19" i="21"/>
  <c r="BC19" i="21"/>
  <c r="BE19" i="21"/>
  <c r="BF19" i="21"/>
  <c r="BH19" i="21"/>
  <c r="BI19" i="21"/>
  <c r="BK19" i="21"/>
  <c r="BO19" i="21"/>
  <c r="BQ19" i="21"/>
  <c r="CW19" i="21"/>
  <c r="CY19" i="21"/>
  <c r="CZ19" i="21"/>
  <c r="DB19" i="21"/>
  <c r="DC19" i="21"/>
  <c r="DE19" i="21"/>
  <c r="EO19" i="21"/>
  <c r="EP19" i="21"/>
  <c r="EQ19" i="21"/>
  <c r="ER19" i="21"/>
  <c r="ES19" i="21"/>
  <c r="EX19" i="21"/>
  <c r="FC19" i="21"/>
  <c r="FD19" i="21"/>
  <c r="FH19" i="21"/>
  <c r="FI19" i="21"/>
  <c r="FJ19" i="21"/>
  <c r="FK19" i="21"/>
  <c r="FM19" i="21"/>
  <c r="FR19" i="21"/>
  <c r="FS19" i="21"/>
  <c r="FT19" i="21"/>
  <c r="AT17" i="21"/>
  <c r="AV17" i="21"/>
  <c r="AW17" i="21"/>
  <c r="AY17" i="21"/>
  <c r="AZ17" i="21"/>
  <c r="BB17" i="21"/>
  <c r="BC17" i="21"/>
  <c r="BE17" i="21"/>
  <c r="BF17" i="21"/>
  <c r="BH17" i="21"/>
  <c r="BI17" i="21"/>
  <c r="BK17" i="21"/>
  <c r="BO17" i="21"/>
  <c r="BQ17" i="21"/>
  <c r="CW17" i="21"/>
  <c r="CY17" i="21"/>
  <c r="CZ17" i="21"/>
  <c r="DB17" i="21"/>
  <c r="DC17" i="21"/>
  <c r="DE17" i="21"/>
  <c r="EO17" i="21"/>
  <c r="EP17" i="21"/>
  <c r="EQ17" i="21"/>
  <c r="ER17" i="21"/>
  <c r="ES17" i="21"/>
  <c r="EX17" i="21"/>
  <c r="FC17" i="21"/>
  <c r="FD17" i="21"/>
  <c r="FH17" i="21"/>
  <c r="FI17" i="21"/>
  <c r="FJ17" i="21"/>
  <c r="FK17" i="21"/>
  <c r="FM17" i="21"/>
  <c r="FR17" i="21"/>
  <c r="FS17" i="21"/>
  <c r="FT17" i="21"/>
  <c r="AT14" i="21"/>
  <c r="AV14" i="21"/>
  <c r="AW14" i="21"/>
  <c r="AY14" i="21"/>
  <c r="AZ14" i="21"/>
  <c r="BB14" i="21"/>
  <c r="BC14" i="21"/>
  <c r="BE14" i="21"/>
  <c r="BF14" i="21"/>
  <c r="BH14" i="21"/>
  <c r="BI14" i="21"/>
  <c r="BK14" i="21"/>
  <c r="BO14" i="21"/>
  <c r="BQ14" i="21"/>
  <c r="CW14" i="21"/>
  <c r="CY14" i="21"/>
  <c r="CZ14" i="21"/>
  <c r="DB14" i="21"/>
  <c r="DC14" i="21"/>
  <c r="DE14" i="21"/>
  <c r="EQ14" i="21"/>
  <c r="ES14" i="21"/>
  <c r="EX14" i="21"/>
  <c r="FC14" i="21"/>
  <c r="FD14" i="21"/>
  <c r="FH14" i="21"/>
  <c r="FM14" i="21"/>
  <c r="FR14" i="21"/>
  <c r="FS14" i="21"/>
  <c r="FT14" i="21"/>
  <c r="AT15" i="21"/>
  <c r="AV15" i="21"/>
  <c r="AW15" i="21"/>
  <c r="AY15" i="21"/>
  <c r="AZ15" i="21"/>
  <c r="BB15" i="21"/>
  <c r="BC15" i="21"/>
  <c r="BE15" i="21"/>
  <c r="BF15" i="21"/>
  <c r="BH15" i="21"/>
  <c r="BI15" i="21"/>
  <c r="BK15" i="21"/>
  <c r="BO15" i="21"/>
  <c r="BQ15" i="21"/>
  <c r="CW15" i="21"/>
  <c r="CY15" i="21"/>
  <c r="CZ15" i="21"/>
  <c r="DB15" i="21"/>
  <c r="DC15" i="21"/>
  <c r="DE15" i="21"/>
  <c r="EQ15" i="21"/>
  <c r="ER15" i="21"/>
  <c r="ES15" i="21"/>
  <c r="EX15" i="21"/>
  <c r="FC15" i="21"/>
  <c r="FD15" i="21"/>
  <c r="FH15" i="21"/>
  <c r="FJ15" i="21"/>
  <c r="FK15" i="21"/>
  <c r="FM15" i="21"/>
  <c r="FR15" i="21"/>
  <c r="FS15" i="21"/>
  <c r="FT15" i="21"/>
  <c r="AT18" i="21"/>
  <c r="AV18" i="21"/>
  <c r="AW18" i="21"/>
  <c r="AY18" i="21"/>
  <c r="AZ18" i="21"/>
  <c r="BB18" i="21"/>
  <c r="BC18" i="21"/>
  <c r="BE18" i="21"/>
  <c r="BF18" i="21"/>
  <c r="BH18" i="21"/>
  <c r="BI18" i="21"/>
  <c r="BK18" i="21"/>
  <c r="BO18" i="21"/>
  <c r="BQ18" i="21"/>
  <c r="CW18" i="21"/>
  <c r="CY18" i="21"/>
  <c r="CZ18" i="21"/>
  <c r="DB18" i="21"/>
  <c r="DC18" i="21"/>
  <c r="DE18" i="21"/>
  <c r="EO18" i="21"/>
  <c r="EP18" i="21"/>
  <c r="EQ18" i="21"/>
  <c r="ER18" i="21"/>
  <c r="ES18" i="21"/>
  <c r="EX18" i="21"/>
  <c r="FC18" i="21"/>
  <c r="FD18" i="21"/>
  <c r="FH18" i="21"/>
  <c r="FI18" i="21"/>
  <c r="FJ18" i="21"/>
  <c r="FK18" i="21"/>
  <c r="FM18" i="21"/>
  <c r="FR18" i="21"/>
  <c r="FS18" i="21"/>
  <c r="FT18" i="21"/>
  <c r="DE10" i="21" l="1"/>
  <c r="AT10" i="21"/>
  <c r="AV10" i="21"/>
  <c r="AW10" i="21"/>
  <c r="AY10" i="21"/>
  <c r="AZ10" i="21"/>
  <c r="BB10" i="21"/>
  <c r="BC10" i="21"/>
  <c r="BE10" i="21"/>
  <c r="BF10" i="21"/>
  <c r="BH10" i="21"/>
  <c r="BI10" i="21"/>
  <c r="BK10" i="21"/>
  <c r="BO10" i="21"/>
  <c r="BQ10" i="21"/>
  <c r="CW10" i="21"/>
  <c r="CY10" i="21"/>
  <c r="CZ10" i="21"/>
  <c r="DB10" i="21"/>
  <c r="DC10" i="21"/>
  <c r="FT12" i="21"/>
  <c r="AT12" i="21"/>
  <c r="AV12" i="21"/>
  <c r="AW12" i="21"/>
  <c r="AY12" i="21"/>
  <c r="AZ12" i="21"/>
  <c r="BB12" i="21"/>
  <c r="BC12" i="21"/>
  <c r="BE12" i="21"/>
  <c r="BF12" i="21"/>
  <c r="BH12" i="21"/>
  <c r="BI12" i="21"/>
  <c r="BK12" i="21"/>
  <c r="BO12" i="21"/>
  <c r="BQ12" i="21"/>
  <c r="CW12" i="21"/>
  <c r="CY12" i="21"/>
  <c r="CZ12" i="21"/>
  <c r="DB12" i="21"/>
  <c r="DC12" i="21"/>
  <c r="DE12" i="21"/>
  <c r="EO12" i="21"/>
  <c r="EP12" i="21"/>
  <c r="EQ12" i="21"/>
  <c r="ER12" i="21"/>
  <c r="EX12" i="21"/>
  <c r="FC12" i="21"/>
  <c r="FD12" i="21"/>
  <c r="FH12" i="21"/>
  <c r="FI12" i="21"/>
  <c r="FJ12" i="21"/>
  <c r="FK12" i="21"/>
  <c r="FM12" i="21"/>
  <c r="FR12" i="21"/>
  <c r="FS12" i="21"/>
  <c r="FT11" i="21"/>
  <c r="AT11" i="21"/>
  <c r="AV11" i="21"/>
  <c r="AW11" i="21"/>
  <c r="AY11" i="21"/>
  <c r="AZ11" i="21"/>
  <c r="BB11" i="21"/>
  <c r="BC11" i="21"/>
  <c r="BE11" i="21"/>
  <c r="BF11" i="21"/>
  <c r="BH11" i="21"/>
  <c r="BI11" i="21"/>
  <c r="BK11" i="21"/>
  <c r="BO11" i="21"/>
  <c r="BQ11" i="21"/>
  <c r="CZ11" i="21"/>
  <c r="DB11" i="21"/>
  <c r="DC11" i="21"/>
  <c r="DE11" i="21"/>
  <c r="EO11" i="21"/>
  <c r="EP11" i="21"/>
  <c r="EQ11" i="21"/>
  <c r="ER11" i="21"/>
  <c r="ES11" i="21"/>
  <c r="EX11" i="21"/>
  <c r="FC11" i="21"/>
  <c r="FD11" i="21"/>
  <c r="FH11" i="21"/>
  <c r="FI11" i="21"/>
  <c r="FJ11" i="21"/>
  <c r="FK11" i="21"/>
  <c r="FM11" i="21"/>
  <c r="FR11" i="21"/>
  <c r="FS11" i="21"/>
  <c r="EO10" i="21"/>
  <c r="EP10" i="21"/>
  <c r="EQ10" i="21"/>
  <c r="ER10" i="21"/>
  <c r="EX10" i="21"/>
  <c r="FC10" i="21"/>
  <c r="FD10" i="21"/>
  <c r="FH10" i="21"/>
  <c r="FI10" i="21"/>
  <c r="FJ10" i="21"/>
  <c r="FK10" i="21"/>
  <c r="FM10" i="21"/>
  <c r="FR10" i="21"/>
  <c r="FS10" i="21"/>
  <c r="FT10" i="21"/>
  <c r="FG65" i="21"/>
  <c r="DD65" i="21"/>
  <c r="DA65" i="21"/>
  <c r="CX65" i="21"/>
  <c r="BP65" i="21"/>
  <c r="BJ65" i="21"/>
  <c r="BG65" i="21"/>
  <c r="BD65" i="21"/>
  <c r="BA65" i="21"/>
  <c r="AX65" i="21"/>
  <c r="AU65" i="21"/>
  <c r="FG52" i="21"/>
  <c r="DD52" i="21"/>
  <c r="DA52" i="21"/>
  <c r="CX52" i="21"/>
  <c r="BJ52" i="21"/>
  <c r="BG52" i="21"/>
  <c r="BD52" i="21"/>
  <c r="BA52" i="21"/>
  <c r="AX52" i="21"/>
  <c r="AU52" i="21"/>
  <c r="AU53" i="21"/>
  <c r="FG215" i="21" l="1"/>
  <c r="FG216" i="21"/>
  <c r="DD215" i="21"/>
  <c r="DD216" i="21"/>
  <c r="DA215" i="21"/>
  <c r="DA216" i="21"/>
  <c r="CX215" i="21"/>
  <c r="CX216" i="21"/>
  <c r="BP215" i="21"/>
  <c r="BP216" i="21"/>
  <c r="BJ215" i="21"/>
  <c r="BJ216" i="21"/>
  <c r="BG215" i="21"/>
  <c r="BG216" i="21"/>
  <c r="BD215" i="21"/>
  <c r="BD216" i="21"/>
  <c r="BA215" i="21"/>
  <c r="BA216" i="21"/>
  <c r="AX215" i="21"/>
  <c r="AX216" i="21"/>
  <c r="AU215" i="21"/>
  <c r="AU216" i="21"/>
  <c r="DD192" i="21"/>
  <c r="DA192" i="21"/>
  <c r="AU192" i="21"/>
  <c r="AX192" i="21"/>
  <c r="BA192" i="21"/>
  <c r="BD192" i="21"/>
  <c r="BG192" i="21"/>
  <c r="BJ192" i="21"/>
  <c r="BP192" i="21"/>
  <c r="CX192" i="21"/>
  <c r="EO193" i="21"/>
  <c r="FG169" i="21" l="1"/>
  <c r="DD169" i="21"/>
  <c r="DA169" i="21"/>
  <c r="CX169" i="21"/>
  <c r="BP169" i="21"/>
  <c r="BP170" i="21"/>
  <c r="AQ169" i="21"/>
  <c r="AQ170" i="21"/>
  <c r="BJ169" i="21"/>
  <c r="BG169" i="21"/>
  <c r="BD169" i="21"/>
  <c r="BA169" i="21"/>
  <c r="AX169" i="21"/>
  <c r="AU169" i="21"/>
  <c r="FG161" i="21"/>
  <c r="FG162" i="21"/>
  <c r="FG163" i="21"/>
  <c r="FG164" i="21"/>
  <c r="DD161" i="21"/>
  <c r="DD162" i="21"/>
  <c r="DD163" i="21"/>
  <c r="DD164" i="21"/>
  <c r="DA161" i="21"/>
  <c r="DA162" i="21"/>
  <c r="DA163" i="21"/>
  <c r="DA164" i="21"/>
  <c r="CX161" i="21"/>
  <c r="CX162" i="21"/>
  <c r="CX163" i="21"/>
  <c r="CX164" i="21"/>
  <c r="BP161" i="21"/>
  <c r="BP162" i="21"/>
  <c r="BP163" i="21"/>
  <c r="BP164" i="21"/>
  <c r="BP165" i="21"/>
  <c r="BJ161" i="21"/>
  <c r="BJ162" i="21"/>
  <c r="BJ163" i="21"/>
  <c r="BJ164" i="21"/>
  <c r="BJ165" i="21"/>
  <c r="BG161" i="21"/>
  <c r="BG162" i="21"/>
  <c r="BG163" i="21"/>
  <c r="BG164" i="21"/>
  <c r="BG165" i="21"/>
  <c r="BD161" i="21"/>
  <c r="BD162" i="21"/>
  <c r="BD163" i="21"/>
  <c r="BD164" i="21"/>
  <c r="BA161" i="21"/>
  <c r="BA162" i="21"/>
  <c r="BA163" i="21"/>
  <c r="BA164" i="21"/>
  <c r="BA165" i="21"/>
  <c r="AX161" i="21"/>
  <c r="AX162" i="21"/>
  <c r="AX163" i="21"/>
  <c r="AX164" i="21"/>
  <c r="AX165" i="21"/>
  <c r="AU161" i="21"/>
  <c r="AU162" i="21"/>
  <c r="AU163" i="21"/>
  <c r="AU164" i="21"/>
  <c r="AU165" i="21"/>
  <c r="FG152" i="21"/>
  <c r="DD152" i="21"/>
  <c r="DA152" i="21"/>
  <c r="CX152" i="21"/>
  <c r="BP152" i="21"/>
  <c r="BJ152" i="21"/>
  <c r="BG152" i="21"/>
  <c r="BD152" i="21"/>
  <c r="BA152" i="21"/>
  <c r="AX152" i="21"/>
  <c r="AU152" i="21"/>
  <c r="FG137" i="21"/>
  <c r="FG138" i="21"/>
  <c r="FG139" i="21"/>
  <c r="FG140" i="21"/>
  <c r="FG141" i="21"/>
  <c r="FG142" i="21"/>
  <c r="DD137" i="21"/>
  <c r="DD138" i="21"/>
  <c r="DD139" i="21"/>
  <c r="DD140" i="21"/>
  <c r="DD141" i="21"/>
  <c r="DD142" i="21"/>
  <c r="DA137" i="21"/>
  <c r="DA138" i="21"/>
  <c r="DA139" i="21"/>
  <c r="DA140" i="21"/>
  <c r="DA141" i="21"/>
  <c r="DA142" i="21"/>
  <c r="CX137" i="21"/>
  <c r="CX138" i="21"/>
  <c r="CX139" i="21"/>
  <c r="CX140" i="21"/>
  <c r="CX141" i="21"/>
  <c r="CX142" i="21"/>
  <c r="BP137" i="21"/>
  <c r="BP138" i="21"/>
  <c r="BP139" i="21"/>
  <c r="BP140" i="21"/>
  <c r="BP141" i="21"/>
  <c r="BP142" i="21"/>
  <c r="BJ137" i="21"/>
  <c r="BJ138" i="21"/>
  <c r="BJ139" i="21"/>
  <c r="BJ140" i="21"/>
  <c r="BJ141" i="21"/>
  <c r="BG137" i="21"/>
  <c r="BG138" i="21"/>
  <c r="BG139" i="21"/>
  <c r="BG140" i="21"/>
  <c r="BG141" i="21"/>
  <c r="BG142" i="21"/>
  <c r="BD137" i="21"/>
  <c r="BD138" i="21"/>
  <c r="BD139" i="21"/>
  <c r="BD140" i="21"/>
  <c r="BD141" i="21"/>
  <c r="BD142" i="21"/>
  <c r="BA137" i="21"/>
  <c r="BA138" i="21"/>
  <c r="BA139" i="21"/>
  <c r="BA140" i="21"/>
  <c r="BA141" i="21"/>
  <c r="BA142" i="21"/>
  <c r="AX137" i="21"/>
  <c r="AX138" i="21"/>
  <c r="AX139" i="21"/>
  <c r="AX140" i="21"/>
  <c r="AX141" i="21"/>
  <c r="AX142" i="21"/>
  <c r="AU137" i="21"/>
  <c r="AU138" i="21"/>
  <c r="AU139" i="21"/>
  <c r="AU140" i="21"/>
  <c r="AU141" i="21"/>
  <c r="FX231" i="21"/>
  <c r="FW231" i="21"/>
  <c r="FV231" i="21"/>
  <c r="FT230" i="21"/>
  <c r="FS230" i="21"/>
  <c r="FR230" i="21"/>
  <c r="FM230" i="21"/>
  <c r="FK230" i="21"/>
  <c r="FJ230" i="21"/>
  <c r="FI230" i="21"/>
  <c r="FH230" i="21"/>
  <c r="FD230" i="21"/>
  <c r="FC230" i="21"/>
  <c r="EX230" i="21"/>
  <c r="ES230" i="21"/>
  <c r="ER230" i="21"/>
  <c r="EQ230" i="21"/>
  <c r="EP230" i="21"/>
  <c r="EO230" i="21"/>
  <c r="DE230" i="21"/>
  <c r="DD230" i="21"/>
  <c r="DC230" i="21"/>
  <c r="DB230" i="21"/>
  <c r="DA230" i="21"/>
  <c r="CZ230" i="21"/>
  <c r="CY230" i="21"/>
  <c r="CX230" i="21"/>
  <c r="CW230" i="21"/>
  <c r="BQ230" i="21"/>
  <c r="BP230" i="21"/>
  <c r="BO230" i="21"/>
  <c r="BK230" i="21"/>
  <c r="BJ230" i="21"/>
  <c r="BI230" i="21"/>
  <c r="BH230" i="21"/>
  <c r="BG230" i="21"/>
  <c r="BF230" i="21"/>
  <c r="BE230" i="21"/>
  <c r="BD230" i="21"/>
  <c r="BC230" i="21"/>
  <c r="BB230" i="21"/>
  <c r="BA230" i="21"/>
  <c r="AZ230" i="21"/>
  <c r="AY230" i="21"/>
  <c r="AX230" i="21"/>
  <c r="AW230" i="21"/>
  <c r="AV230" i="21"/>
  <c r="AU230" i="21"/>
  <c r="AT230" i="21"/>
  <c r="FG229" i="21"/>
  <c r="BL230" i="21"/>
  <c r="FT227" i="21"/>
  <c r="FS227" i="21"/>
  <c r="FR227" i="21"/>
  <c r="FM227" i="21"/>
  <c r="FK227" i="21"/>
  <c r="FJ227" i="21"/>
  <c r="FI227" i="21"/>
  <c r="FH227" i="21"/>
  <c r="FD227" i="21"/>
  <c r="FC227" i="21"/>
  <c r="EX227" i="21"/>
  <c r="ES227" i="21"/>
  <c r="ER227" i="21"/>
  <c r="EQ227" i="21"/>
  <c r="EP227" i="21"/>
  <c r="EO227" i="21"/>
  <c r="DE227" i="21"/>
  <c r="DC227" i="21"/>
  <c r="DB227" i="21"/>
  <c r="CZ227" i="21"/>
  <c r="CY227" i="21"/>
  <c r="CW227" i="21"/>
  <c r="BQ227" i="21"/>
  <c r="BO227" i="21"/>
  <c r="BK227" i="21"/>
  <c r="BI227" i="21"/>
  <c r="BH227" i="21"/>
  <c r="BF227" i="21"/>
  <c r="BE227" i="21"/>
  <c r="BC227" i="21"/>
  <c r="BB227" i="21"/>
  <c r="AZ227" i="21"/>
  <c r="AY227" i="21"/>
  <c r="AW227" i="21"/>
  <c r="AV227" i="21"/>
  <c r="AT227" i="21"/>
  <c r="FG226" i="21"/>
  <c r="DD226" i="21"/>
  <c r="DA226" i="21"/>
  <c r="CX226" i="21"/>
  <c r="BP226" i="21"/>
  <c r="BJ226" i="21"/>
  <c r="BG226" i="21"/>
  <c r="BD226" i="21"/>
  <c r="BA226" i="21"/>
  <c r="AX226" i="21"/>
  <c r="AU226" i="21"/>
  <c r="FT224" i="21"/>
  <c r="FS224" i="21"/>
  <c r="FR224" i="21"/>
  <c r="FM224" i="21"/>
  <c r="FK224" i="21"/>
  <c r="FJ224" i="21"/>
  <c r="FI224" i="21"/>
  <c r="FH224" i="21"/>
  <c r="FD224" i="21"/>
  <c r="FC224" i="21"/>
  <c r="EX224" i="21"/>
  <c r="ES224" i="21"/>
  <c r="ER224" i="21"/>
  <c r="EQ224" i="21"/>
  <c r="EP224" i="21"/>
  <c r="EO224" i="21"/>
  <c r="DE224" i="21"/>
  <c r="DC224" i="21"/>
  <c r="DB224" i="21"/>
  <c r="CZ224" i="21"/>
  <c r="CY224" i="21"/>
  <c r="CW224" i="21"/>
  <c r="BQ224" i="21"/>
  <c r="BO224" i="21"/>
  <c r="BK224" i="21"/>
  <c r="BI224" i="21"/>
  <c r="BH224" i="21"/>
  <c r="BF224" i="21"/>
  <c r="BE224" i="21"/>
  <c r="BC224" i="21"/>
  <c r="BB224" i="21"/>
  <c r="AZ224" i="21"/>
  <c r="AY224" i="21"/>
  <c r="AW224" i="21"/>
  <c r="AV224" i="21"/>
  <c r="AT224" i="21"/>
  <c r="FG223" i="21"/>
  <c r="DD223" i="21"/>
  <c r="DA223" i="21"/>
  <c r="CX223" i="21"/>
  <c r="BP223" i="21"/>
  <c r="BJ223" i="21"/>
  <c r="BG223" i="21"/>
  <c r="BD223" i="21"/>
  <c r="BA223" i="21"/>
  <c r="AX223" i="21"/>
  <c r="AU223" i="21"/>
  <c r="FT220" i="21"/>
  <c r="FS220" i="21"/>
  <c r="FR220" i="21"/>
  <c r="FM220" i="21"/>
  <c r="FK220" i="21"/>
  <c r="FJ220" i="21"/>
  <c r="FI220" i="21"/>
  <c r="FH220" i="21"/>
  <c r="FD220" i="21"/>
  <c r="FC220" i="21"/>
  <c r="EX220" i="21"/>
  <c r="ES220" i="21"/>
  <c r="ER220" i="21"/>
  <c r="EQ220" i="21"/>
  <c r="EP220" i="21"/>
  <c r="EO220" i="21"/>
  <c r="DE220" i="21"/>
  <c r="DD220" i="21"/>
  <c r="DC220" i="21"/>
  <c r="DB220" i="21"/>
  <c r="DA220" i="21"/>
  <c r="CZ220" i="21"/>
  <c r="CY220" i="21"/>
  <c r="CX220" i="21"/>
  <c r="CW220" i="21"/>
  <c r="BQ220" i="21"/>
  <c r="BP220" i="21"/>
  <c r="BO220" i="21"/>
  <c r="BK220" i="21"/>
  <c r="BJ220" i="21"/>
  <c r="BI220" i="21"/>
  <c r="BH220" i="21"/>
  <c r="BG220" i="21"/>
  <c r="BF220" i="21"/>
  <c r="BE220" i="21"/>
  <c r="BD220" i="21"/>
  <c r="BC220" i="21"/>
  <c r="BB220" i="21"/>
  <c r="BA220" i="21"/>
  <c r="AZ220" i="21"/>
  <c r="AY220" i="21"/>
  <c r="AX220" i="21"/>
  <c r="AW220" i="21"/>
  <c r="AV220" i="21"/>
  <c r="AU220" i="21"/>
  <c r="AT220" i="21"/>
  <c r="FG219" i="21"/>
  <c r="AQ219" i="21"/>
  <c r="BN220" i="21"/>
  <c r="FT217" i="21"/>
  <c r="FS217" i="21"/>
  <c r="FR217" i="21"/>
  <c r="FM217" i="21"/>
  <c r="FK217" i="21"/>
  <c r="FJ217" i="21"/>
  <c r="FI217" i="21"/>
  <c r="FH217" i="21"/>
  <c r="FD217" i="21"/>
  <c r="FC217" i="21"/>
  <c r="EX217" i="21"/>
  <c r="ES217" i="21"/>
  <c r="ER217" i="21"/>
  <c r="EQ217" i="21"/>
  <c r="EP217" i="21"/>
  <c r="EO217" i="21"/>
  <c r="DE217" i="21"/>
  <c r="DC217" i="21"/>
  <c r="DB217" i="21"/>
  <c r="CZ217" i="21"/>
  <c r="CY217" i="21"/>
  <c r="CW217" i="21"/>
  <c r="BQ217" i="21"/>
  <c r="BO217" i="21"/>
  <c r="BK217" i="21"/>
  <c r="BI217" i="21"/>
  <c r="BH217" i="21"/>
  <c r="BF217" i="21"/>
  <c r="BE217" i="21"/>
  <c r="BC217" i="21"/>
  <c r="BB217" i="21"/>
  <c r="AZ217" i="21"/>
  <c r="AY217" i="21"/>
  <c r="AW217" i="21"/>
  <c r="AV217" i="21"/>
  <c r="AT217" i="21"/>
  <c r="FG214" i="21"/>
  <c r="DD214" i="21"/>
  <c r="DA214" i="21"/>
  <c r="CX214" i="21"/>
  <c r="BP214" i="21"/>
  <c r="BJ214" i="21"/>
  <c r="BG214" i="21"/>
  <c r="BD214" i="21"/>
  <c r="BA214" i="21"/>
  <c r="AX214" i="21"/>
  <c r="AU214" i="21"/>
  <c r="FT212" i="21"/>
  <c r="FS212" i="21"/>
  <c r="FR212" i="21"/>
  <c r="FM212" i="21"/>
  <c r="FJ212" i="21"/>
  <c r="FI212" i="21"/>
  <c r="FH212" i="21"/>
  <c r="FD212" i="21"/>
  <c r="FC212" i="21"/>
  <c r="EX212" i="21"/>
  <c r="ES212" i="21"/>
  <c r="ER212" i="21"/>
  <c r="EQ212" i="21"/>
  <c r="EP212" i="21"/>
  <c r="EO212" i="21"/>
  <c r="DE212" i="21"/>
  <c r="DC212" i="21"/>
  <c r="DB212" i="21"/>
  <c r="CZ212" i="21"/>
  <c r="CY212" i="21"/>
  <c r="CW212" i="21"/>
  <c r="BQ212" i="21"/>
  <c r="BO212" i="21"/>
  <c r="BK212" i="21"/>
  <c r="BI212" i="21"/>
  <c r="BH212" i="21"/>
  <c r="BF212" i="21"/>
  <c r="BE212" i="21"/>
  <c r="BC212" i="21"/>
  <c r="BB212" i="21"/>
  <c r="AZ212" i="21"/>
  <c r="AY212" i="21"/>
  <c r="AW212" i="21"/>
  <c r="AV212" i="21"/>
  <c r="AT212" i="21"/>
  <c r="FG211" i="21"/>
  <c r="DD211" i="21"/>
  <c r="DA211" i="21"/>
  <c r="CX211" i="21"/>
  <c r="BP211" i="21"/>
  <c r="BJ211" i="21"/>
  <c r="BG211" i="21"/>
  <c r="BD211" i="21"/>
  <c r="BA211" i="21"/>
  <c r="AX211" i="21"/>
  <c r="AU211" i="21"/>
  <c r="FG210" i="21"/>
  <c r="DD210" i="21"/>
  <c r="DA210" i="21"/>
  <c r="CX210" i="21"/>
  <c r="BP210" i="21"/>
  <c r="BJ210" i="21"/>
  <c r="BG210" i="21"/>
  <c r="BD210" i="21"/>
  <c r="BA210" i="21"/>
  <c r="AX210" i="21"/>
  <c r="AU210" i="21"/>
  <c r="FG209" i="21"/>
  <c r="DD209" i="21"/>
  <c r="DA209" i="21"/>
  <c r="CX209" i="21"/>
  <c r="BP209" i="21"/>
  <c r="BJ209" i="21"/>
  <c r="BG209" i="21"/>
  <c r="BD209" i="21"/>
  <c r="BA209" i="21"/>
  <c r="AX209" i="21"/>
  <c r="AU209" i="21"/>
  <c r="FT205" i="21"/>
  <c r="FS205" i="21"/>
  <c r="FR205" i="21"/>
  <c r="FM205" i="21"/>
  <c r="FK205" i="21"/>
  <c r="FJ205" i="21"/>
  <c r="FI205" i="21"/>
  <c r="FH205" i="21"/>
  <c r="FD205" i="21"/>
  <c r="FC205" i="21"/>
  <c r="EX205" i="21"/>
  <c r="ES205" i="21"/>
  <c r="ER205" i="21"/>
  <c r="EQ205" i="21"/>
  <c r="EP205" i="21"/>
  <c r="EO205" i="21"/>
  <c r="DE205" i="21"/>
  <c r="DD205" i="21"/>
  <c r="DC205" i="21"/>
  <c r="DB205" i="21"/>
  <c r="DA205" i="21"/>
  <c r="CZ205" i="21"/>
  <c r="CY205" i="21"/>
  <c r="CX205" i="21"/>
  <c r="CW205" i="21"/>
  <c r="BQ205" i="21"/>
  <c r="BP205" i="21"/>
  <c r="BO205" i="21"/>
  <c r="BK205" i="21"/>
  <c r="BJ205" i="21"/>
  <c r="BI205" i="21"/>
  <c r="BH205" i="21"/>
  <c r="BG205" i="21"/>
  <c r="BF205" i="21"/>
  <c r="BE205" i="21"/>
  <c r="BD205" i="21"/>
  <c r="BC205" i="21"/>
  <c r="BB205" i="21"/>
  <c r="BA205" i="21"/>
  <c r="AZ205" i="21"/>
  <c r="AY205" i="21"/>
  <c r="AX205" i="21"/>
  <c r="AW205" i="21"/>
  <c r="AV205" i="21"/>
  <c r="AU205" i="21"/>
  <c r="AT205" i="21"/>
  <c r="FG204" i="21"/>
  <c r="BN205" i="21"/>
  <c r="FT202" i="21"/>
  <c r="FS202" i="21"/>
  <c r="FR202" i="21"/>
  <c r="FM202" i="21"/>
  <c r="FK202" i="21"/>
  <c r="FJ202" i="21"/>
  <c r="FI202" i="21"/>
  <c r="FH202" i="21"/>
  <c r="FD202" i="21"/>
  <c r="FC202" i="21"/>
  <c r="EX202" i="21"/>
  <c r="ES202" i="21"/>
  <c r="ER202" i="21"/>
  <c r="EQ202" i="21"/>
  <c r="EP202" i="21"/>
  <c r="EO202" i="21"/>
  <c r="DE202" i="21"/>
  <c r="DD202" i="21"/>
  <c r="DC202" i="21"/>
  <c r="DB202" i="21"/>
  <c r="DA202" i="21"/>
  <c r="CZ202" i="21"/>
  <c r="CY202" i="21"/>
  <c r="CX202" i="21"/>
  <c r="CW202" i="21"/>
  <c r="BQ202" i="21"/>
  <c r="BP202" i="21"/>
  <c r="BO202" i="21"/>
  <c r="BK202" i="21"/>
  <c r="BJ202" i="21"/>
  <c r="BI202" i="21"/>
  <c r="BH202" i="21"/>
  <c r="BG202" i="21"/>
  <c r="BF202" i="21"/>
  <c r="BE202" i="21"/>
  <c r="BD202" i="21"/>
  <c r="BC202" i="21"/>
  <c r="BB202" i="21"/>
  <c r="BA202" i="21"/>
  <c r="AZ202" i="21"/>
  <c r="AY202" i="21"/>
  <c r="AX202" i="21"/>
  <c r="AW202" i="21"/>
  <c r="AV202" i="21"/>
  <c r="AU202" i="21"/>
  <c r="AT202" i="21"/>
  <c r="FG201" i="21"/>
  <c r="M201" i="21"/>
  <c r="FT199" i="21"/>
  <c r="FS199" i="21"/>
  <c r="FR199" i="21"/>
  <c r="FM199" i="21"/>
  <c r="FK199" i="21"/>
  <c r="FJ199" i="21"/>
  <c r="FI199" i="21"/>
  <c r="FH199" i="21"/>
  <c r="FD199" i="21"/>
  <c r="FC199" i="21"/>
  <c r="EX199" i="21"/>
  <c r="ES199" i="21"/>
  <c r="ER199" i="21"/>
  <c r="EQ199" i="21"/>
  <c r="EP199" i="21"/>
  <c r="EO199" i="21"/>
  <c r="DE199" i="21"/>
  <c r="DD199" i="21"/>
  <c r="DC199" i="21"/>
  <c r="DB199" i="21"/>
  <c r="DA199" i="21"/>
  <c r="CZ199" i="21"/>
  <c r="CY199" i="21"/>
  <c r="CX199" i="21"/>
  <c r="CW199" i="21"/>
  <c r="BQ199" i="21"/>
  <c r="BP199" i="21"/>
  <c r="BO199" i="21"/>
  <c r="BK199" i="21"/>
  <c r="BJ199" i="21"/>
  <c r="BI199" i="21"/>
  <c r="BH199" i="21"/>
  <c r="BG199" i="21"/>
  <c r="BF199" i="21"/>
  <c r="BE199" i="21"/>
  <c r="BD199" i="21"/>
  <c r="BC199" i="21"/>
  <c r="BB199" i="21"/>
  <c r="BA199" i="21"/>
  <c r="AZ199" i="21"/>
  <c r="AY199" i="21"/>
  <c r="AX199" i="21"/>
  <c r="AW199" i="21"/>
  <c r="AV199" i="21"/>
  <c r="AU199" i="21"/>
  <c r="AT199" i="21"/>
  <c r="FG198" i="21"/>
  <c r="M198" i="21"/>
  <c r="BM199" i="21"/>
  <c r="FT196" i="21"/>
  <c r="FS196" i="21"/>
  <c r="FR196" i="21"/>
  <c r="FM196" i="21"/>
  <c r="FK196" i="21"/>
  <c r="FJ196" i="21"/>
  <c r="FI196" i="21"/>
  <c r="FH196" i="21"/>
  <c r="FD196" i="21"/>
  <c r="FC196" i="21"/>
  <c r="EX196" i="21"/>
  <c r="ES196" i="21"/>
  <c r="ER196" i="21"/>
  <c r="EQ196" i="21"/>
  <c r="EP196" i="21"/>
  <c r="EO196" i="21"/>
  <c r="DE196" i="21"/>
  <c r="DC196" i="21"/>
  <c r="DB196" i="21"/>
  <c r="CZ196" i="21"/>
  <c r="CY196" i="21"/>
  <c r="CW196" i="21"/>
  <c r="BQ196" i="21"/>
  <c r="BO196" i="21"/>
  <c r="BK196" i="21"/>
  <c r="BI196" i="21"/>
  <c r="BH196" i="21"/>
  <c r="BF196" i="21"/>
  <c r="BE196" i="21"/>
  <c r="BC196" i="21"/>
  <c r="BB196" i="21"/>
  <c r="AZ196" i="21"/>
  <c r="AY196" i="21"/>
  <c r="AW196" i="21"/>
  <c r="AV196" i="21"/>
  <c r="AT196" i="21"/>
  <c r="FG195" i="21"/>
  <c r="DD195" i="21"/>
  <c r="DA195" i="21"/>
  <c r="CX195" i="21"/>
  <c r="BP195" i="21"/>
  <c r="BJ195" i="21"/>
  <c r="BG195" i="21"/>
  <c r="BD195" i="21"/>
  <c r="BA195" i="21"/>
  <c r="AX195" i="21"/>
  <c r="AU195" i="21"/>
  <c r="M195" i="21"/>
  <c r="FT193" i="21"/>
  <c r="FS193" i="21"/>
  <c r="FR193" i="21"/>
  <c r="FM193" i="21"/>
  <c r="FK193" i="21"/>
  <c r="FJ193" i="21"/>
  <c r="FI193" i="21"/>
  <c r="FH193" i="21"/>
  <c r="FD193" i="21"/>
  <c r="FC193" i="21"/>
  <c r="EX193" i="21"/>
  <c r="ES193" i="21"/>
  <c r="ER193" i="21"/>
  <c r="EQ193" i="21"/>
  <c r="EP193" i="21"/>
  <c r="DE193" i="21"/>
  <c r="DC193" i="21"/>
  <c r="DB193" i="21"/>
  <c r="CZ193" i="21"/>
  <c r="CY193" i="21"/>
  <c r="CW193" i="21"/>
  <c r="BQ193" i="21"/>
  <c r="BO193" i="21"/>
  <c r="BK193" i="21"/>
  <c r="BI193" i="21"/>
  <c r="BH193" i="21"/>
  <c r="BF193" i="21"/>
  <c r="BE193" i="21"/>
  <c r="BC193" i="21"/>
  <c r="BB193" i="21"/>
  <c r="AZ193" i="21"/>
  <c r="AY193" i="21"/>
  <c r="AW193" i="21"/>
  <c r="AV193" i="21"/>
  <c r="AT193" i="21"/>
  <c r="FG191" i="21"/>
  <c r="DD191" i="21"/>
  <c r="DA191" i="21"/>
  <c r="CX191" i="21"/>
  <c r="BP191" i="21"/>
  <c r="BJ191" i="21"/>
  <c r="BG191" i="21"/>
  <c r="BD191" i="21"/>
  <c r="BA191" i="21"/>
  <c r="AX191" i="21"/>
  <c r="AU191" i="21"/>
  <c r="FT189" i="21"/>
  <c r="FS189" i="21"/>
  <c r="FR189" i="21"/>
  <c r="FM189" i="21"/>
  <c r="FK189" i="21"/>
  <c r="FJ189" i="21"/>
  <c r="FI189" i="21"/>
  <c r="FH189" i="21"/>
  <c r="FD189" i="21"/>
  <c r="FC189" i="21"/>
  <c r="FC185" i="21" s="1"/>
  <c r="ES189" i="21"/>
  <c r="ER189" i="21"/>
  <c r="EQ189" i="21"/>
  <c r="EP189" i="21"/>
  <c r="EO189" i="21"/>
  <c r="DE189" i="21"/>
  <c r="DC189" i="21"/>
  <c r="DB189" i="21"/>
  <c r="CZ189" i="21"/>
  <c r="CY189" i="21"/>
  <c r="CW189" i="21"/>
  <c r="BQ189" i="21"/>
  <c r="BO189" i="21"/>
  <c r="BK189" i="21"/>
  <c r="BI189" i="21"/>
  <c r="BH189" i="21"/>
  <c r="BF189" i="21"/>
  <c r="BE189" i="21"/>
  <c r="BC189" i="21"/>
  <c r="BB189" i="21"/>
  <c r="AZ189" i="21"/>
  <c r="AY189" i="21"/>
  <c r="AW189" i="21"/>
  <c r="AV189" i="21"/>
  <c r="AT189" i="21"/>
  <c r="FG188" i="21"/>
  <c r="DD188" i="21"/>
  <c r="DA188" i="21"/>
  <c r="CX188" i="21"/>
  <c r="BP188" i="21"/>
  <c r="BJ188" i="21"/>
  <c r="BG188" i="21"/>
  <c r="BD188" i="21"/>
  <c r="BA188" i="21"/>
  <c r="AX188" i="21"/>
  <c r="AU188" i="21"/>
  <c r="FG187" i="21"/>
  <c r="DD187" i="21"/>
  <c r="DA187" i="21"/>
  <c r="CX187" i="21"/>
  <c r="BP187" i="21"/>
  <c r="BJ187" i="21"/>
  <c r="BG187" i="21"/>
  <c r="BD187" i="21"/>
  <c r="BA187" i="21"/>
  <c r="AX187" i="21"/>
  <c r="AU187" i="21"/>
  <c r="FT184" i="21"/>
  <c r="FS184" i="21"/>
  <c r="FR184" i="21"/>
  <c r="FM184" i="21"/>
  <c r="FJ184" i="21"/>
  <c r="FI184" i="21"/>
  <c r="FH184" i="21"/>
  <c r="FD184" i="21"/>
  <c r="FC184" i="21"/>
  <c r="EX184" i="21"/>
  <c r="ES184" i="21"/>
  <c r="ER184" i="21"/>
  <c r="EQ184" i="21"/>
  <c r="EP184" i="21"/>
  <c r="EO184" i="21"/>
  <c r="DE184" i="21"/>
  <c r="DD184" i="21"/>
  <c r="DC184" i="21"/>
  <c r="DB184" i="21"/>
  <c r="DA184" i="21"/>
  <c r="CZ184" i="21"/>
  <c r="CY184" i="21"/>
  <c r="CX184" i="21"/>
  <c r="CW184" i="21"/>
  <c r="BQ184" i="21"/>
  <c r="BP184" i="21"/>
  <c r="BO184" i="21"/>
  <c r="BK184" i="21"/>
  <c r="BJ184" i="21"/>
  <c r="BI184" i="21"/>
  <c r="BH184" i="21"/>
  <c r="BG184" i="21"/>
  <c r="BF184" i="21"/>
  <c r="BE184" i="21"/>
  <c r="BD184" i="21"/>
  <c r="BC184" i="21"/>
  <c r="BB184" i="21"/>
  <c r="BA184" i="21"/>
  <c r="AZ184" i="21"/>
  <c r="AY184" i="21"/>
  <c r="AX184" i="21"/>
  <c r="AW184" i="21"/>
  <c r="AV184" i="21"/>
  <c r="AU184" i="21"/>
  <c r="AT184" i="21"/>
  <c r="FK183" i="21"/>
  <c r="FG183" i="21" s="1"/>
  <c r="FK182" i="21"/>
  <c r="BL184" i="21"/>
  <c r="FT180" i="21"/>
  <c r="FS180" i="21"/>
  <c r="FR180" i="21"/>
  <c r="FM180" i="21"/>
  <c r="FK180" i="21"/>
  <c r="FJ180" i="21"/>
  <c r="FI180" i="21"/>
  <c r="FH180" i="21"/>
  <c r="FD180" i="21"/>
  <c r="FC180" i="21"/>
  <c r="EX180" i="21"/>
  <c r="ES180" i="21"/>
  <c r="ER180" i="21"/>
  <c r="EQ180" i="21"/>
  <c r="EP180" i="21"/>
  <c r="EO180" i="21"/>
  <c r="DE180" i="21"/>
  <c r="DD180" i="21"/>
  <c r="DC180" i="21"/>
  <c r="DB180" i="21"/>
  <c r="DA180" i="21"/>
  <c r="CZ180" i="21"/>
  <c r="CY180" i="21"/>
  <c r="CX180" i="21"/>
  <c r="CW180" i="21"/>
  <c r="BQ180" i="21"/>
  <c r="BP180" i="21"/>
  <c r="BO180" i="21"/>
  <c r="BK180" i="21"/>
  <c r="BJ180" i="21"/>
  <c r="BI180" i="21"/>
  <c r="BH180" i="21"/>
  <c r="BG180" i="21"/>
  <c r="BF180" i="21"/>
  <c r="BE180" i="21"/>
  <c r="BD180" i="21"/>
  <c r="BC180" i="21"/>
  <c r="BB180" i="21"/>
  <c r="BA180" i="21"/>
  <c r="AZ180" i="21"/>
  <c r="AY180" i="21"/>
  <c r="AX180" i="21"/>
  <c r="AW180" i="21"/>
  <c r="AV180" i="21"/>
  <c r="AU180" i="21"/>
  <c r="AT180" i="21"/>
  <c r="FG179" i="21"/>
  <c r="M179" i="21"/>
  <c r="FT177" i="21"/>
  <c r="FS177" i="21"/>
  <c r="FR177" i="21"/>
  <c r="FM177" i="21"/>
  <c r="FK177" i="21"/>
  <c r="FJ177" i="21"/>
  <c r="FI177" i="21"/>
  <c r="FH177" i="21"/>
  <c r="FD177" i="21"/>
  <c r="FC177" i="21"/>
  <c r="ES177" i="21"/>
  <c r="ER177" i="21"/>
  <c r="EQ177" i="21"/>
  <c r="EP177" i="21"/>
  <c r="EO177" i="21"/>
  <c r="DE177" i="21"/>
  <c r="DD177" i="21"/>
  <c r="DC177" i="21"/>
  <c r="DB177" i="21"/>
  <c r="DA177" i="21"/>
  <c r="CZ177" i="21"/>
  <c r="CY177" i="21"/>
  <c r="CX177" i="21"/>
  <c r="CW177" i="21"/>
  <c r="BQ177" i="21"/>
  <c r="BP177" i="21"/>
  <c r="BO177" i="21"/>
  <c r="BK177" i="21"/>
  <c r="BJ177" i="21"/>
  <c r="BI177" i="21"/>
  <c r="BH177" i="21"/>
  <c r="BG177" i="21"/>
  <c r="BF177" i="21"/>
  <c r="BE177" i="21"/>
  <c r="BD177" i="21"/>
  <c r="BC177" i="21"/>
  <c r="BB177" i="21"/>
  <c r="BA177" i="21"/>
  <c r="AZ177" i="21"/>
  <c r="AY177" i="21"/>
  <c r="AX177" i="21"/>
  <c r="AW177" i="21"/>
  <c r="AV177" i="21"/>
  <c r="AU177" i="21"/>
  <c r="AT177" i="21"/>
  <c r="FG176" i="21"/>
  <c r="FT174" i="21"/>
  <c r="FS174" i="21"/>
  <c r="FR174" i="21"/>
  <c r="FM174" i="21"/>
  <c r="FJ174" i="21"/>
  <c r="FI174" i="21"/>
  <c r="FH174" i="21"/>
  <c r="FD174" i="21"/>
  <c r="FC174" i="21"/>
  <c r="EX174" i="21"/>
  <c r="ES174" i="21"/>
  <c r="ER174" i="21"/>
  <c r="EQ174" i="21"/>
  <c r="EP174" i="21"/>
  <c r="EO174" i="21"/>
  <c r="DE174" i="21"/>
  <c r="DC174" i="21"/>
  <c r="DB174" i="21"/>
  <c r="CZ174" i="21"/>
  <c r="CY174" i="21"/>
  <c r="CW174" i="21"/>
  <c r="BQ174" i="21"/>
  <c r="BO174" i="21"/>
  <c r="BK174" i="21"/>
  <c r="BI174" i="21"/>
  <c r="BH174" i="21"/>
  <c r="BF174" i="21"/>
  <c r="BE174" i="21"/>
  <c r="BC174" i="21"/>
  <c r="BB174" i="21"/>
  <c r="AZ174" i="21"/>
  <c r="AY174" i="21"/>
  <c r="AW174" i="21"/>
  <c r="AV174" i="21"/>
  <c r="AT174" i="21"/>
  <c r="FK173" i="21"/>
  <c r="DD173" i="21"/>
  <c r="DA173" i="21"/>
  <c r="CX173" i="21"/>
  <c r="BP173" i="21"/>
  <c r="BJ173" i="21"/>
  <c r="BG173" i="21"/>
  <c r="BD173" i="21"/>
  <c r="BA173" i="21"/>
  <c r="AX173" i="21"/>
  <c r="AU173" i="21"/>
  <c r="FT171" i="21"/>
  <c r="FS171" i="21"/>
  <c r="FR171" i="21"/>
  <c r="FM171" i="21"/>
  <c r="FK171" i="21"/>
  <c r="FJ171" i="21"/>
  <c r="FI171" i="21"/>
  <c r="FH171" i="21"/>
  <c r="FD171" i="21"/>
  <c r="FC171" i="21"/>
  <c r="EX171" i="21"/>
  <c r="ES171" i="21"/>
  <c r="ER171" i="21"/>
  <c r="EQ171" i="21"/>
  <c r="EP171" i="21"/>
  <c r="EO171" i="21"/>
  <c r="DE171" i="21"/>
  <c r="DC171" i="21"/>
  <c r="DB171" i="21"/>
  <c r="CZ171" i="21"/>
  <c r="CY171" i="21"/>
  <c r="CW171" i="21"/>
  <c r="BQ171" i="21"/>
  <c r="BO171" i="21"/>
  <c r="BK171" i="21"/>
  <c r="BI171" i="21"/>
  <c r="BH171" i="21"/>
  <c r="BF171" i="21"/>
  <c r="BE171" i="21"/>
  <c r="BC171" i="21"/>
  <c r="BB171" i="21"/>
  <c r="AZ171" i="21"/>
  <c r="AY171" i="21"/>
  <c r="AW171" i="21"/>
  <c r="AV171" i="21"/>
  <c r="AT171" i="21"/>
  <c r="FG170" i="21"/>
  <c r="DD170" i="21"/>
  <c r="DA170" i="21"/>
  <c r="CX170" i="21"/>
  <c r="BJ170" i="21"/>
  <c r="BG170" i="21"/>
  <c r="BD170" i="21"/>
  <c r="BA170" i="21"/>
  <c r="AX170" i="21"/>
  <c r="AU170" i="21"/>
  <c r="FG168" i="21"/>
  <c r="DD168" i="21"/>
  <c r="DA168" i="21"/>
  <c r="CX168" i="21"/>
  <c r="BP168" i="21"/>
  <c r="AQ168" i="21"/>
  <c r="BJ168" i="21"/>
  <c r="BG168" i="21"/>
  <c r="BD168" i="21"/>
  <c r="BA168" i="21"/>
  <c r="AX168" i="21"/>
  <c r="AU168" i="21"/>
  <c r="FT166" i="21"/>
  <c r="FS166" i="21"/>
  <c r="FR166" i="21"/>
  <c r="FM166" i="21"/>
  <c r="FK166" i="21"/>
  <c r="FJ166" i="21"/>
  <c r="FI166" i="21"/>
  <c r="FH166" i="21"/>
  <c r="FD166" i="21"/>
  <c r="FC166" i="21"/>
  <c r="EX166" i="21"/>
  <c r="ER166" i="21"/>
  <c r="EQ166" i="21"/>
  <c r="EP166" i="21"/>
  <c r="EO166" i="21"/>
  <c r="DE166" i="21"/>
  <c r="DC166" i="21"/>
  <c r="DB166" i="21"/>
  <c r="CZ166" i="21"/>
  <c r="CY166" i="21"/>
  <c r="CW166" i="21"/>
  <c r="BQ166" i="21"/>
  <c r="BO166" i="21"/>
  <c r="BK166" i="21"/>
  <c r="BI166" i="21"/>
  <c r="BH166" i="21"/>
  <c r="BF166" i="21"/>
  <c r="BE166" i="21"/>
  <c r="BC166" i="21"/>
  <c r="BB166" i="21"/>
  <c r="AZ166" i="21"/>
  <c r="AY166" i="21"/>
  <c r="AW166" i="21"/>
  <c r="AV166" i="21"/>
  <c r="AT166" i="21"/>
  <c r="FG165" i="21"/>
  <c r="DD165" i="21"/>
  <c r="DA165" i="21"/>
  <c r="CX165" i="21"/>
  <c r="BD165" i="21"/>
  <c r="FG160" i="21"/>
  <c r="DD160" i="21"/>
  <c r="DA160" i="21"/>
  <c r="CX160" i="21"/>
  <c r="BP160" i="21"/>
  <c r="BJ160" i="21"/>
  <c r="BG160" i="21"/>
  <c r="BD160" i="21"/>
  <c r="BA160" i="21"/>
  <c r="AX160" i="21"/>
  <c r="AU160" i="21"/>
  <c r="FT156" i="21"/>
  <c r="FS156" i="21"/>
  <c r="FR156" i="21"/>
  <c r="FM156" i="21"/>
  <c r="FK156" i="21"/>
  <c r="FJ156" i="21"/>
  <c r="FI156" i="21"/>
  <c r="FH156" i="21"/>
  <c r="FD156" i="21"/>
  <c r="FC156" i="21"/>
  <c r="EX156" i="21"/>
  <c r="ES156" i="21"/>
  <c r="ER156" i="21"/>
  <c r="EQ156" i="21"/>
  <c r="EP156" i="21"/>
  <c r="EO156" i="21"/>
  <c r="DE156" i="21"/>
  <c r="DC156" i="21"/>
  <c r="DB156" i="21"/>
  <c r="CZ156" i="21"/>
  <c r="CY156" i="21"/>
  <c r="CW156" i="21"/>
  <c r="BQ156" i="21"/>
  <c r="BO156" i="21"/>
  <c r="BK156" i="21"/>
  <c r="BI156" i="21"/>
  <c r="BH156" i="21"/>
  <c r="BF156" i="21"/>
  <c r="BE156" i="21"/>
  <c r="BC156" i="21"/>
  <c r="BB156" i="21"/>
  <c r="AZ156" i="21"/>
  <c r="AY156" i="21"/>
  <c r="AW156" i="21"/>
  <c r="AV156" i="21"/>
  <c r="AT156" i="21"/>
  <c r="FG155" i="21"/>
  <c r="DD155" i="21"/>
  <c r="DA155" i="21"/>
  <c r="CX155" i="21"/>
  <c r="BP155" i="21"/>
  <c r="BJ155" i="21"/>
  <c r="BG155" i="21"/>
  <c r="BD155" i="21"/>
  <c r="BA155" i="21"/>
  <c r="AX155" i="21"/>
  <c r="AU155" i="21"/>
  <c r="FT153" i="21"/>
  <c r="FS153" i="21"/>
  <c r="FR153" i="21"/>
  <c r="FM153" i="21"/>
  <c r="FK153" i="21"/>
  <c r="FJ153" i="21"/>
  <c r="FI153" i="21"/>
  <c r="FH153" i="21"/>
  <c r="FD153" i="21"/>
  <c r="FC153" i="21"/>
  <c r="EX153" i="21"/>
  <c r="ES153" i="21"/>
  <c r="ER153" i="21"/>
  <c r="EQ153" i="21"/>
  <c r="EP153" i="21"/>
  <c r="EO153" i="21"/>
  <c r="DE153" i="21"/>
  <c r="DC153" i="21"/>
  <c r="DB153" i="21"/>
  <c r="CZ153" i="21"/>
  <c r="CY153" i="21"/>
  <c r="CW153" i="21"/>
  <c r="BQ153" i="21"/>
  <c r="BO153" i="21"/>
  <c r="BK153" i="21"/>
  <c r="BI153" i="21"/>
  <c r="BH153" i="21"/>
  <c r="BF153" i="21"/>
  <c r="BE153" i="21"/>
  <c r="BC153" i="21"/>
  <c r="BB153" i="21"/>
  <c r="AZ153" i="21"/>
  <c r="AY153" i="21"/>
  <c r="AW153" i="21"/>
  <c r="AV153" i="21"/>
  <c r="AT153" i="21"/>
  <c r="FG151" i="21"/>
  <c r="DD151" i="21"/>
  <c r="DA151" i="21"/>
  <c r="CX151" i="21"/>
  <c r="BP151" i="21"/>
  <c r="BJ151" i="21"/>
  <c r="BG151" i="21"/>
  <c r="BD151" i="21"/>
  <c r="BA151" i="21"/>
  <c r="AX151" i="21"/>
  <c r="AU151" i="21"/>
  <c r="FT148" i="21"/>
  <c r="FS148" i="21"/>
  <c r="FR148" i="21"/>
  <c r="FM148" i="21"/>
  <c r="FK148" i="21"/>
  <c r="FJ148" i="21"/>
  <c r="FI148" i="21"/>
  <c r="FH148" i="21"/>
  <c r="FD148" i="21"/>
  <c r="FC148" i="21"/>
  <c r="EX148" i="21"/>
  <c r="ES148" i="21"/>
  <c r="ER148" i="21"/>
  <c r="EQ148" i="21"/>
  <c r="EP148" i="21"/>
  <c r="EO148" i="21"/>
  <c r="DE148" i="21"/>
  <c r="DC148" i="21"/>
  <c r="DB148" i="21"/>
  <c r="CZ148" i="21"/>
  <c r="CY148" i="21"/>
  <c r="CW148" i="21"/>
  <c r="BQ148" i="21"/>
  <c r="BO148" i="21"/>
  <c r="BK148" i="21"/>
  <c r="BI148" i="21"/>
  <c r="BH148" i="21"/>
  <c r="BF148" i="21"/>
  <c r="BE148" i="21"/>
  <c r="BC148" i="21"/>
  <c r="BB148" i="21"/>
  <c r="AZ148" i="21"/>
  <c r="AY148" i="21"/>
  <c r="AW148" i="21"/>
  <c r="AV148" i="21"/>
  <c r="AT148" i="21"/>
  <c r="FG147" i="21"/>
  <c r="FG18" i="21" s="1"/>
  <c r="EN18" i="21"/>
  <c r="GF18" i="21" s="1"/>
  <c r="DD147" i="21"/>
  <c r="DD18" i="21" s="1"/>
  <c r="DA147" i="21"/>
  <c r="DA18" i="21" s="1"/>
  <c r="CX147" i="21"/>
  <c r="CX18" i="21" s="1"/>
  <c r="BP147" i="21"/>
  <c r="BP18" i="21" s="1"/>
  <c r="BN18" i="21"/>
  <c r="BL18" i="21"/>
  <c r="BJ147" i="21"/>
  <c r="BJ18" i="21" s="1"/>
  <c r="BG147" i="21"/>
  <c r="BG18" i="21" s="1"/>
  <c r="BD147" i="21"/>
  <c r="BD18" i="21" s="1"/>
  <c r="BA147" i="21"/>
  <c r="BA18" i="21" s="1"/>
  <c r="AX147" i="21"/>
  <c r="AX18" i="21" s="1"/>
  <c r="AU147" i="21"/>
  <c r="AU18" i="21" s="1"/>
  <c r="FG146" i="21"/>
  <c r="FG16" i="21" s="1"/>
  <c r="EN16" i="21"/>
  <c r="GF17" i="21" s="1"/>
  <c r="DD146" i="21"/>
  <c r="DD16" i="21" s="1"/>
  <c r="DA146" i="21"/>
  <c r="DA16" i="21" s="1"/>
  <c r="CX146" i="21"/>
  <c r="CX16" i="21" s="1"/>
  <c r="BP146" i="21"/>
  <c r="BP16" i="21" s="1"/>
  <c r="BN16" i="21"/>
  <c r="BL16" i="21"/>
  <c r="BJ146" i="21"/>
  <c r="BJ16" i="21" s="1"/>
  <c r="BG146" i="21"/>
  <c r="BG16" i="21" s="1"/>
  <c r="BD146" i="21"/>
  <c r="BD16" i="21" s="1"/>
  <c r="BA146" i="21"/>
  <c r="BA16" i="21" s="1"/>
  <c r="AX146" i="21"/>
  <c r="AX16" i="21" s="1"/>
  <c r="AU146" i="21"/>
  <c r="AU16" i="21" s="1"/>
  <c r="FG145" i="21"/>
  <c r="DD145" i="21"/>
  <c r="DA145" i="21"/>
  <c r="CX145" i="21"/>
  <c r="BP145" i="21"/>
  <c r="BJ145" i="21"/>
  <c r="BG145" i="21"/>
  <c r="BD145" i="21"/>
  <c r="BA145" i="21"/>
  <c r="AX145" i="21"/>
  <c r="AU145" i="21"/>
  <c r="FT143" i="21"/>
  <c r="FS143" i="21"/>
  <c r="FR143" i="21"/>
  <c r="FM143" i="21"/>
  <c r="FK143" i="21"/>
  <c r="FJ143" i="21"/>
  <c r="FI143" i="21"/>
  <c r="FH143" i="21"/>
  <c r="FD143" i="21"/>
  <c r="FC143" i="21"/>
  <c r="EX143" i="21"/>
  <c r="ES143" i="21"/>
  <c r="ER143" i="21"/>
  <c r="EQ143" i="21"/>
  <c r="EP143" i="21"/>
  <c r="EO143" i="21"/>
  <c r="DE143" i="21"/>
  <c r="DC143" i="21"/>
  <c r="DB143" i="21"/>
  <c r="CZ143" i="21"/>
  <c r="CY143" i="21"/>
  <c r="CW143" i="21"/>
  <c r="BQ143" i="21"/>
  <c r="BO143" i="21"/>
  <c r="BK143" i="21"/>
  <c r="BI143" i="21"/>
  <c r="BH143" i="21"/>
  <c r="BF143" i="21"/>
  <c r="BE143" i="21"/>
  <c r="BC143" i="21"/>
  <c r="BB143" i="21"/>
  <c r="AZ143" i="21"/>
  <c r="AY143" i="21"/>
  <c r="AW143" i="21"/>
  <c r="AV143" i="21"/>
  <c r="AT143" i="21"/>
  <c r="BJ142" i="21"/>
  <c r="AU142" i="21"/>
  <c r="FG136" i="21"/>
  <c r="DD136" i="21"/>
  <c r="DA136" i="21"/>
  <c r="CX136" i="21"/>
  <c r="BP136" i="21"/>
  <c r="BJ136" i="21"/>
  <c r="BG136" i="21"/>
  <c r="BD136" i="21"/>
  <c r="BA136" i="21"/>
  <c r="AX136" i="21"/>
  <c r="AU136" i="21"/>
  <c r="DA253" i="21"/>
  <c r="DA254" i="21"/>
  <c r="CX253" i="21"/>
  <c r="CX254" i="21"/>
  <c r="BP253" i="21"/>
  <c r="BP254" i="21"/>
  <c r="BJ253" i="21"/>
  <c r="BJ254" i="21"/>
  <c r="BG253" i="21"/>
  <c r="BG254" i="21"/>
  <c r="BG255" i="21"/>
  <c r="BD253" i="21"/>
  <c r="BD254" i="21"/>
  <c r="BD255" i="21"/>
  <c r="BA253" i="21"/>
  <c r="BA254" i="21"/>
  <c r="BA255" i="21"/>
  <c r="AX253" i="21"/>
  <c r="AX254" i="21"/>
  <c r="AX255" i="21"/>
  <c r="AU253" i="21"/>
  <c r="AU254" i="21"/>
  <c r="AU255" i="21"/>
  <c r="AT256" i="21"/>
  <c r="BG247" i="21"/>
  <c r="EN591" i="21"/>
  <c r="EN148" i="21" l="1"/>
  <c r="EX134" i="21"/>
  <c r="ES134" i="21"/>
  <c r="EN153" i="21"/>
  <c r="EN171" i="21"/>
  <c r="FD185" i="21"/>
  <c r="EN193" i="21"/>
  <c r="EN196" i="21"/>
  <c r="EN217" i="21"/>
  <c r="EN166" i="21"/>
  <c r="EN184" i="21"/>
  <c r="EN205" i="21"/>
  <c r="EN212" i="21"/>
  <c r="EN143" i="21"/>
  <c r="EN180" i="21"/>
  <c r="EN156" i="21"/>
  <c r="EN174" i="21"/>
  <c r="EN177" i="21"/>
  <c r="EN199" i="21"/>
  <c r="EN202" i="21"/>
  <c r="EN220" i="21"/>
  <c r="EN230" i="21"/>
  <c r="EN224" i="21"/>
  <c r="EN227" i="21"/>
  <c r="EN189" i="21"/>
  <c r="EX231" i="21"/>
  <c r="BF221" i="21"/>
  <c r="BO221" i="21"/>
  <c r="BM226" i="21"/>
  <c r="BM223" i="21"/>
  <c r="BM195" i="21"/>
  <c r="AV149" i="21"/>
  <c r="BH149" i="21"/>
  <c r="BQ149" i="21"/>
  <c r="CY149" i="21"/>
  <c r="ER149" i="21"/>
  <c r="FD149" i="21"/>
  <c r="FK149" i="21"/>
  <c r="FT149" i="21"/>
  <c r="BM173" i="21"/>
  <c r="AZ149" i="21"/>
  <c r="BC149" i="21"/>
  <c r="BF149" i="21"/>
  <c r="BI149" i="21"/>
  <c r="BO149" i="21"/>
  <c r="DC149" i="21"/>
  <c r="EO149" i="21"/>
  <c r="EQ149" i="21"/>
  <c r="ES149" i="21"/>
  <c r="FC149" i="21"/>
  <c r="FJ149" i="21"/>
  <c r="FM149" i="21"/>
  <c r="FS149" i="21"/>
  <c r="BM177" i="21"/>
  <c r="BM184" i="21"/>
  <c r="BN199" i="21"/>
  <c r="BM202" i="21"/>
  <c r="BM230" i="21"/>
  <c r="BE149" i="21"/>
  <c r="DB149" i="21"/>
  <c r="EP149" i="21"/>
  <c r="EX149" i="21"/>
  <c r="FI149" i="21"/>
  <c r="BN177" i="21"/>
  <c r="BN202" i="21"/>
  <c r="BM205" i="21"/>
  <c r="BM220" i="21"/>
  <c r="BN230" i="21"/>
  <c r="CZ221" i="21"/>
  <c r="EQ221" i="21"/>
  <c r="ES221" i="21"/>
  <c r="FC221" i="21"/>
  <c r="FK221" i="21"/>
  <c r="EP221" i="21"/>
  <c r="EX221" i="21"/>
  <c r="BN184" i="21"/>
  <c r="FR149" i="21"/>
  <c r="FK184" i="21"/>
  <c r="FG184" i="21" s="1"/>
  <c r="AU11" i="21"/>
  <c r="BN11" i="21"/>
  <c r="BL11" i="21"/>
  <c r="FC207" i="21"/>
  <c r="BL220" i="21"/>
  <c r="AQ220" i="21" s="1"/>
  <c r="BI221" i="21"/>
  <c r="FJ185" i="21"/>
  <c r="FM185" i="21"/>
  <c r="FS185" i="21"/>
  <c r="AV207" i="21"/>
  <c r="BB207" i="21"/>
  <c r="BH207" i="21"/>
  <c r="CY206" i="21"/>
  <c r="FI206" i="21"/>
  <c r="AX217" i="21"/>
  <c r="BD217" i="21"/>
  <c r="BJ217" i="21"/>
  <c r="AT206" i="21"/>
  <c r="BQ158" i="21"/>
  <c r="EP185" i="21"/>
  <c r="AV221" i="21"/>
  <c r="DB221" i="21"/>
  <c r="FM157" i="21"/>
  <c r="FG189" i="21"/>
  <c r="AX193" i="21"/>
  <c r="BD193" i="21"/>
  <c r="BJ193" i="21"/>
  <c r="BN193" i="21"/>
  <c r="CX193" i="21"/>
  <c r="DD193" i="21"/>
  <c r="FG193" i="21"/>
  <c r="AX196" i="21"/>
  <c r="BD196" i="21"/>
  <c r="BJ196" i="21"/>
  <c r="BP196" i="21"/>
  <c r="DA196" i="21"/>
  <c r="FG202" i="21"/>
  <c r="FG205" i="21"/>
  <c r="DC221" i="21"/>
  <c r="DC207" i="21"/>
  <c r="EQ206" i="21"/>
  <c r="AX224" i="21"/>
  <c r="BD224" i="21"/>
  <c r="BJ224" i="21"/>
  <c r="BN224" i="21"/>
  <c r="CX224" i="21"/>
  <c r="DD224" i="21"/>
  <c r="BC221" i="21"/>
  <c r="AX227" i="21"/>
  <c r="BD227" i="21"/>
  <c r="BJ227" i="21"/>
  <c r="BN227" i="21"/>
  <c r="CX227" i="21"/>
  <c r="DD227" i="21"/>
  <c r="AU217" i="21"/>
  <c r="BA217" i="21"/>
  <c r="BG217" i="21"/>
  <c r="BL217" i="21"/>
  <c r="BP217" i="21"/>
  <c r="DA217" i="21"/>
  <c r="AU227" i="21"/>
  <c r="BA227" i="21"/>
  <c r="BG227" i="21"/>
  <c r="BL227" i="21"/>
  <c r="BP227" i="21"/>
  <c r="DA227" i="21"/>
  <c r="FG224" i="21"/>
  <c r="DE221" i="21"/>
  <c r="ER221" i="21"/>
  <c r="FD221" i="21"/>
  <c r="FI221" i="21"/>
  <c r="FR221" i="21"/>
  <c r="FT221" i="21"/>
  <c r="AY221" i="21"/>
  <c r="AT221" i="21"/>
  <c r="AW221" i="21"/>
  <c r="AT207" i="21"/>
  <c r="EQ207" i="21"/>
  <c r="ES207" i="21"/>
  <c r="FC206" i="21"/>
  <c r="FR207" i="21"/>
  <c r="FT206" i="21"/>
  <c r="DE206" i="21"/>
  <c r="AU224" i="21"/>
  <c r="BA224" i="21"/>
  <c r="BG224" i="21"/>
  <c r="BL224" i="21"/>
  <c r="BP224" i="21"/>
  <c r="DA224" i="21"/>
  <c r="BE221" i="21"/>
  <c r="BH221" i="21"/>
  <c r="BK221" i="21"/>
  <c r="BQ221" i="21"/>
  <c r="FG171" i="21"/>
  <c r="BH206" i="21"/>
  <c r="FR206" i="21"/>
  <c r="FT207" i="21"/>
  <c r="BB206" i="21"/>
  <c r="CY207" i="21"/>
  <c r="DE207" i="21"/>
  <c r="FI207" i="21"/>
  <c r="FG220" i="21"/>
  <c r="EO221" i="21"/>
  <c r="FG227" i="21"/>
  <c r="AZ221" i="21"/>
  <c r="BB221" i="21"/>
  <c r="CW206" i="21"/>
  <c r="DC206" i="21"/>
  <c r="CW221" i="21"/>
  <c r="CY221" i="21"/>
  <c r="FJ221" i="21"/>
  <c r="FM221" i="21"/>
  <c r="FS221" i="21"/>
  <c r="EO206" i="21"/>
  <c r="ES206" i="21"/>
  <c r="EO207" i="21"/>
  <c r="AZ206" i="21"/>
  <c r="BF206" i="21"/>
  <c r="CW207" i="21"/>
  <c r="BN217" i="21"/>
  <c r="CX217" i="21"/>
  <c r="DD217" i="21"/>
  <c r="AU196" i="21"/>
  <c r="BA196" i="21"/>
  <c r="BG196" i="21"/>
  <c r="BL196" i="21"/>
  <c r="AZ207" i="21"/>
  <c r="BF207" i="21"/>
  <c r="BN212" i="21"/>
  <c r="CX212" i="21"/>
  <c r="DD212" i="21"/>
  <c r="AY185" i="21"/>
  <c r="DB185" i="21"/>
  <c r="EX185" i="21"/>
  <c r="FH185" i="21"/>
  <c r="FG196" i="21"/>
  <c r="FG199" i="21"/>
  <c r="BA212" i="21"/>
  <c r="AV206" i="21"/>
  <c r="AV157" i="21"/>
  <c r="BH157" i="21"/>
  <c r="DB158" i="21"/>
  <c r="AU189" i="21"/>
  <c r="BA189" i="21"/>
  <c r="BG189" i="21"/>
  <c r="BP189" i="21"/>
  <c r="BE185" i="21"/>
  <c r="BQ185" i="21"/>
  <c r="ER185" i="21"/>
  <c r="AU193" i="21"/>
  <c r="BA193" i="21"/>
  <c r="BG193" i="21"/>
  <c r="BL193" i="21"/>
  <c r="BP193" i="21"/>
  <c r="DA193" i="21"/>
  <c r="BK185" i="21"/>
  <c r="BN196" i="21"/>
  <c r="BL202" i="21"/>
  <c r="AU174" i="21"/>
  <c r="BA174" i="21"/>
  <c r="BG174" i="21"/>
  <c r="AX189" i="21"/>
  <c r="BD189" i="21"/>
  <c r="BJ189" i="21"/>
  <c r="DD189" i="21"/>
  <c r="EX157" i="21"/>
  <c r="FG177" i="21"/>
  <c r="AV185" i="21"/>
  <c r="FK185" i="21"/>
  <c r="FR185" i="21"/>
  <c r="FT185" i="21"/>
  <c r="BB185" i="21"/>
  <c r="DA189" i="21"/>
  <c r="BL189" i="21"/>
  <c r="BH185" i="21"/>
  <c r="FI185" i="21"/>
  <c r="EQ185" i="21"/>
  <c r="ES185" i="21"/>
  <c r="DE185" i="21"/>
  <c r="CY185" i="21"/>
  <c r="CX189" i="21"/>
  <c r="FM134" i="21"/>
  <c r="BJ166" i="21"/>
  <c r="DD166" i="21"/>
  <c r="BE158" i="21"/>
  <c r="EP157" i="21"/>
  <c r="ER157" i="21"/>
  <c r="FD157" i="21"/>
  <c r="BA171" i="21"/>
  <c r="BG171" i="21"/>
  <c r="DA171" i="21"/>
  <c r="FK174" i="21"/>
  <c r="FG174" i="21" s="1"/>
  <c r="BL180" i="21"/>
  <c r="BN180" i="21"/>
  <c r="BM180" i="21"/>
  <c r="BK158" i="21"/>
  <c r="CY157" i="21"/>
  <c r="AY158" i="21"/>
  <c r="DE149" i="21"/>
  <c r="BL174" i="21"/>
  <c r="AT134" i="21"/>
  <c r="AW134" i="21"/>
  <c r="AZ134" i="21"/>
  <c r="BC134" i="21"/>
  <c r="BF134" i="21"/>
  <c r="BI134" i="21"/>
  <c r="BO134" i="21"/>
  <c r="CZ134" i="21"/>
  <c r="FG143" i="21"/>
  <c r="FJ134" i="21"/>
  <c r="FM231" i="21"/>
  <c r="FS134" i="21"/>
  <c r="FG153" i="21"/>
  <c r="AX156" i="21"/>
  <c r="BD156" i="21"/>
  <c r="BJ156" i="21"/>
  <c r="CX156" i="21"/>
  <c r="DD156" i="21"/>
  <c r="FG156" i="21"/>
  <c r="FH157" i="21"/>
  <c r="FG166" i="21"/>
  <c r="FJ157" i="21"/>
  <c r="FS157" i="21"/>
  <c r="AX171" i="21"/>
  <c r="BD171" i="21"/>
  <c r="BN171" i="21"/>
  <c r="BN174" i="21"/>
  <c r="CX174" i="21"/>
  <c r="DD174" i="21"/>
  <c r="FG173" i="21"/>
  <c r="AX174" i="21"/>
  <c r="BD174" i="21"/>
  <c r="BJ174" i="21"/>
  <c r="BP174" i="21"/>
  <c r="DA174" i="21"/>
  <c r="FG180" i="21"/>
  <c r="EQ157" i="21"/>
  <c r="ES157" i="21"/>
  <c r="FC157" i="21"/>
  <c r="FI157" i="21"/>
  <c r="FR157" i="21"/>
  <c r="FT157" i="21"/>
  <c r="BP171" i="21"/>
  <c r="BJ171" i="21"/>
  <c r="AU171" i="21"/>
  <c r="DA166" i="21"/>
  <c r="BB158" i="21"/>
  <c r="DE158" i="21"/>
  <c r="DB134" i="21"/>
  <c r="EP134" i="21"/>
  <c r="BP156" i="21"/>
  <c r="BQ157" i="21"/>
  <c r="BD166" i="21"/>
  <c r="BP166" i="21"/>
  <c r="AT149" i="21"/>
  <c r="AW149" i="21"/>
  <c r="CW149" i="21"/>
  <c r="CZ149" i="21"/>
  <c r="DA153" i="21"/>
  <c r="AX153" i="21"/>
  <c r="DA156" i="21"/>
  <c r="AY149" i="21"/>
  <c r="BB149" i="21"/>
  <c r="BK149" i="21"/>
  <c r="DB157" i="21"/>
  <c r="BN166" i="21"/>
  <c r="BK157" i="21"/>
  <c r="BE157" i="21"/>
  <c r="AY157" i="21"/>
  <c r="AX166" i="21"/>
  <c r="BN156" i="21"/>
  <c r="BP153" i="21"/>
  <c r="FH149" i="21"/>
  <c r="BD153" i="21"/>
  <c r="BJ153" i="21"/>
  <c r="CX153" i="21"/>
  <c r="DD153" i="21"/>
  <c r="AY134" i="21"/>
  <c r="BB134" i="21"/>
  <c r="CW134" i="21"/>
  <c r="BN153" i="21"/>
  <c r="AX148" i="21"/>
  <c r="BD148" i="21"/>
  <c r="BJ148" i="21"/>
  <c r="FH134" i="21"/>
  <c r="AX143" i="21"/>
  <c r="AV231" i="21"/>
  <c r="BE134" i="21"/>
  <c r="BH231" i="21"/>
  <c r="BK134" i="21"/>
  <c r="BQ134" i="21"/>
  <c r="CY231" i="21"/>
  <c r="DE134" i="21"/>
  <c r="ER134" i="21"/>
  <c r="FD134" i="21"/>
  <c r="FI231" i="21"/>
  <c r="FR231" i="21"/>
  <c r="FT231" i="21"/>
  <c r="AU148" i="21"/>
  <c r="BA148" i="21"/>
  <c r="BG148" i="21"/>
  <c r="BP148" i="21"/>
  <c r="DA148" i="21"/>
  <c r="BM16" i="21"/>
  <c r="FG148" i="21"/>
  <c r="BP143" i="21"/>
  <c r="EQ231" i="21"/>
  <c r="ES231" i="21"/>
  <c r="FC231" i="21"/>
  <c r="EP231" i="21"/>
  <c r="DC134" i="21"/>
  <c r="BN148" i="21"/>
  <c r="BM18" i="21"/>
  <c r="BJ143" i="21"/>
  <c r="DD143" i="21"/>
  <c r="DA143" i="21"/>
  <c r="CX143" i="21"/>
  <c r="BD143" i="21"/>
  <c r="BN143" i="21"/>
  <c r="BL143" i="21"/>
  <c r="EO231" i="21"/>
  <c r="CX166" i="21"/>
  <c r="BL166" i="21"/>
  <c r="EO157" i="21"/>
  <c r="AV134" i="21"/>
  <c r="BH134" i="21"/>
  <c r="CY134" i="21"/>
  <c r="EO134" i="21"/>
  <c r="EQ134" i="21"/>
  <c r="FC134" i="21"/>
  <c r="EN134" i="21" s="1"/>
  <c r="FI134" i="21"/>
  <c r="FK134" i="21"/>
  <c r="FR134" i="21"/>
  <c r="FT134" i="21"/>
  <c r="AU143" i="21"/>
  <c r="BA143" i="21"/>
  <c r="BG143" i="21"/>
  <c r="BB231" i="21"/>
  <c r="DE231" i="21"/>
  <c r="CX148" i="21"/>
  <c r="DD148" i="21"/>
  <c r="BL148" i="21"/>
  <c r="AU153" i="21"/>
  <c r="BA153" i="21"/>
  <c r="BG153" i="21"/>
  <c r="BL153" i="21"/>
  <c r="AU156" i="21"/>
  <c r="BA156" i="21"/>
  <c r="BG156" i="21"/>
  <c r="BL156" i="21"/>
  <c r="AV158" i="21"/>
  <c r="BH158" i="21"/>
  <c r="CY158" i="21"/>
  <c r="AU166" i="21"/>
  <c r="BA166" i="21"/>
  <c r="BG166" i="21"/>
  <c r="BB157" i="21"/>
  <c r="DE157" i="21"/>
  <c r="CX171" i="21"/>
  <c r="DD171" i="21"/>
  <c r="BL171" i="21"/>
  <c r="AQ171" i="21" s="1"/>
  <c r="BL177" i="21"/>
  <c r="AY207" i="21"/>
  <c r="AY206" i="21"/>
  <c r="BC207" i="21"/>
  <c r="BC206" i="21"/>
  <c r="BO207" i="21"/>
  <c r="BO206" i="21"/>
  <c r="DB207" i="21"/>
  <c r="DB206" i="21"/>
  <c r="EP207" i="21"/>
  <c r="EP206" i="21"/>
  <c r="ER207" i="21"/>
  <c r="ER206" i="21"/>
  <c r="EX207" i="21"/>
  <c r="EX206" i="21"/>
  <c r="FD207" i="21"/>
  <c r="FD206" i="21"/>
  <c r="FM207" i="21"/>
  <c r="FM206" i="21"/>
  <c r="FS207" i="21"/>
  <c r="FS206" i="21"/>
  <c r="AW207" i="21"/>
  <c r="AW206" i="21"/>
  <c r="BE207" i="21"/>
  <c r="BE206" i="21"/>
  <c r="BI207" i="21"/>
  <c r="BI206" i="21"/>
  <c r="BQ207" i="21"/>
  <c r="BQ206" i="21"/>
  <c r="CZ207" i="21"/>
  <c r="CZ206" i="21"/>
  <c r="FG217" i="21"/>
  <c r="FH207" i="21"/>
  <c r="FH206" i="21"/>
  <c r="FJ207" i="21"/>
  <c r="FJ206" i="21"/>
  <c r="FG230" i="21"/>
  <c r="FH221" i="21"/>
  <c r="FH231" i="21"/>
  <c r="AY231" i="21"/>
  <c r="BE231" i="21"/>
  <c r="BK231" i="21"/>
  <c r="BQ231" i="21"/>
  <c r="DB231" i="21"/>
  <c r="ER231" i="21"/>
  <c r="FD231" i="21"/>
  <c r="FJ231" i="21"/>
  <c r="FS231" i="21"/>
  <c r="FG182" i="21"/>
  <c r="EO185" i="21"/>
  <c r="BN189" i="21"/>
  <c r="CX196" i="21"/>
  <c r="DD196" i="21"/>
  <c r="BL199" i="21"/>
  <c r="BL205" i="21"/>
  <c r="AU212" i="21"/>
  <c r="BG212" i="21"/>
  <c r="BL212" i="21"/>
  <c r="BK207" i="21"/>
  <c r="BK206" i="21"/>
  <c r="AX212" i="21"/>
  <c r="BD212" i="21"/>
  <c r="BJ212" i="21"/>
  <c r="BP212" i="21"/>
  <c r="DA212" i="21"/>
  <c r="FK212" i="21"/>
  <c r="FG212" i="21" s="1"/>
  <c r="EN157" i="21" l="1"/>
  <c r="EN231" i="21"/>
  <c r="BL134" i="21"/>
  <c r="EN149" i="21"/>
  <c r="FG149" i="21"/>
  <c r="BM227" i="21"/>
  <c r="AX149" i="21"/>
  <c r="DD207" i="21"/>
  <c r="BJ221" i="21"/>
  <c r="BM196" i="21"/>
  <c r="CX206" i="21"/>
  <c r="FK157" i="21"/>
  <c r="FG157" i="21" s="1"/>
  <c r="AX221" i="21"/>
  <c r="BD158" i="21"/>
  <c r="BD221" i="21"/>
  <c r="BA207" i="21"/>
  <c r="BM224" i="21"/>
  <c r="DA221" i="21"/>
  <c r="BL221" i="21"/>
  <c r="BA221" i="21"/>
  <c r="BD185" i="21"/>
  <c r="CX207" i="21"/>
  <c r="BA206" i="21"/>
  <c r="BJ185" i="21"/>
  <c r="AX185" i="21"/>
  <c r="BP221" i="21"/>
  <c r="DD221" i="21"/>
  <c r="BN221" i="21"/>
  <c r="CX221" i="21"/>
  <c r="EN221" i="21"/>
  <c r="BG221" i="21"/>
  <c r="AU221" i="21"/>
  <c r="BP149" i="21"/>
  <c r="DA185" i="21"/>
  <c r="BM217" i="21"/>
  <c r="FG221" i="21"/>
  <c r="BP185" i="21"/>
  <c r="EN206" i="21"/>
  <c r="BM212" i="21"/>
  <c r="BM207" i="21" s="1"/>
  <c r="DD206" i="21"/>
  <c r="BD157" i="21"/>
  <c r="BM189" i="21"/>
  <c r="FG185" i="21"/>
  <c r="BN185" i="21"/>
  <c r="BM171" i="21"/>
  <c r="BA185" i="21"/>
  <c r="BN206" i="21"/>
  <c r="BN207" i="21"/>
  <c r="BM193" i="21"/>
  <c r="BG185" i="21"/>
  <c r="AU185" i="21"/>
  <c r="EN207" i="21"/>
  <c r="FK231" i="21"/>
  <c r="FG231" i="21" s="1"/>
  <c r="CX185" i="21"/>
  <c r="DD185" i="21"/>
  <c r="EN185" i="21"/>
  <c r="BP157" i="21"/>
  <c r="DA157" i="21"/>
  <c r="BN158" i="21"/>
  <c r="BM174" i="21"/>
  <c r="BM156" i="21"/>
  <c r="BM153" i="21"/>
  <c r="CX149" i="21"/>
  <c r="BJ149" i="21"/>
  <c r="DA149" i="21"/>
  <c r="BP158" i="21"/>
  <c r="DA158" i="21"/>
  <c r="AX157" i="21"/>
  <c r="DD149" i="21"/>
  <c r="BD149" i="21"/>
  <c r="AX158" i="21"/>
  <c r="BJ158" i="21"/>
  <c r="DD231" i="21"/>
  <c r="BJ157" i="21"/>
  <c r="BN149" i="21"/>
  <c r="BM166" i="21"/>
  <c r="BD231" i="21"/>
  <c r="CX134" i="21"/>
  <c r="DA134" i="21"/>
  <c r="BJ134" i="21"/>
  <c r="AX134" i="21"/>
  <c r="BD134" i="21"/>
  <c r="BM148" i="21"/>
  <c r="BP134" i="21"/>
  <c r="BN134" i="21"/>
  <c r="DD134" i="21"/>
  <c r="BM143" i="21"/>
  <c r="DA207" i="21"/>
  <c r="DA206" i="21"/>
  <c r="BJ207" i="21"/>
  <c r="BJ206" i="21"/>
  <c r="AX207" i="21"/>
  <c r="AX206" i="21"/>
  <c r="BL207" i="21"/>
  <c r="BL206" i="21"/>
  <c r="AU207" i="21"/>
  <c r="AU206" i="21"/>
  <c r="BA158" i="21"/>
  <c r="BA157" i="21"/>
  <c r="BL149" i="21"/>
  <c r="BA149" i="21"/>
  <c r="BA231" i="21"/>
  <c r="BA134" i="21"/>
  <c r="CX158" i="21"/>
  <c r="CX157" i="21"/>
  <c r="BJ231" i="21"/>
  <c r="CX231" i="21"/>
  <c r="FK207" i="21"/>
  <c r="FK206" i="21"/>
  <c r="FG206" i="21" s="1"/>
  <c r="BP207" i="21"/>
  <c r="BP206" i="21"/>
  <c r="BD207" i="21"/>
  <c r="BD206" i="21"/>
  <c r="BG207" i="21"/>
  <c r="BG206" i="21"/>
  <c r="FG207" i="21"/>
  <c r="DD157" i="21"/>
  <c r="BG158" i="21"/>
  <c r="BG157" i="21"/>
  <c r="AU158" i="21"/>
  <c r="AU157" i="21"/>
  <c r="BG149" i="21"/>
  <c r="AU149" i="21"/>
  <c r="BP231" i="21"/>
  <c r="BG134" i="21"/>
  <c r="BG231" i="21"/>
  <c r="AU134" i="21"/>
  <c r="AU231" i="21"/>
  <c r="FG134" i="21"/>
  <c r="DD158" i="21"/>
  <c r="AQ134" i="21"/>
  <c r="DA231" i="21"/>
  <c r="AX231" i="21"/>
  <c r="BN231" i="21"/>
  <c r="BN157" i="21"/>
  <c r="BM221" i="21" l="1"/>
  <c r="BM158" i="21"/>
  <c r="BM185" i="21"/>
  <c r="BM206" i="21"/>
  <c r="BM157" i="21"/>
  <c r="BM149" i="21"/>
  <c r="BM134" i="21"/>
  <c r="BM231" i="21"/>
  <c r="FX132" i="21" l="1"/>
  <c r="FW132" i="21"/>
  <c r="FV132" i="21"/>
  <c r="FT131" i="21"/>
  <c r="FS131" i="21"/>
  <c r="FR131" i="21"/>
  <c r="FM131" i="21"/>
  <c r="FK131" i="21"/>
  <c r="FJ131" i="21"/>
  <c r="FI131" i="21"/>
  <c r="FH131" i="21"/>
  <c r="FD131" i="21"/>
  <c r="FC131" i="21"/>
  <c r="EX131" i="21"/>
  <c r="ES131" i="21"/>
  <c r="ER131" i="21"/>
  <c r="EQ131" i="21"/>
  <c r="EP131" i="21"/>
  <c r="EO131" i="21"/>
  <c r="DE131" i="21"/>
  <c r="DD131" i="21"/>
  <c r="DC131" i="21"/>
  <c r="DB131" i="21"/>
  <c r="DA131" i="21"/>
  <c r="CZ131" i="21"/>
  <c r="CY131" i="21"/>
  <c r="CX131" i="21"/>
  <c r="CW131" i="21"/>
  <c r="BQ131" i="21"/>
  <c r="BP131" i="21"/>
  <c r="BO131" i="21"/>
  <c r="BK131" i="21"/>
  <c r="BJ131" i="21"/>
  <c r="BI131" i="21"/>
  <c r="BH131" i="21"/>
  <c r="BG131" i="21"/>
  <c r="BF131" i="21"/>
  <c r="BE131" i="21"/>
  <c r="BD131" i="21"/>
  <c r="BC131" i="21"/>
  <c r="BB131" i="21"/>
  <c r="BA131" i="21"/>
  <c r="AZ131" i="21"/>
  <c r="AY131" i="21"/>
  <c r="AX131" i="21"/>
  <c r="AW131" i="21"/>
  <c r="AV131" i="21"/>
  <c r="AU131" i="21"/>
  <c r="AT131" i="21"/>
  <c r="FG130" i="21"/>
  <c r="BN131" i="21"/>
  <c r="M130" i="21"/>
  <c r="FM128" i="21"/>
  <c r="FK128" i="21"/>
  <c r="FJ128" i="21"/>
  <c r="FI128" i="21"/>
  <c r="FH128" i="21"/>
  <c r="FD128" i="21"/>
  <c r="FC128" i="21"/>
  <c r="EX128" i="21"/>
  <c r="ES128" i="21"/>
  <c r="ER128" i="21"/>
  <c r="EQ128" i="21"/>
  <c r="EP128" i="21"/>
  <c r="EO128" i="21"/>
  <c r="DE128" i="21"/>
  <c r="DC128" i="21"/>
  <c r="DB128" i="21"/>
  <c r="CZ128" i="21"/>
  <c r="CY128" i="21"/>
  <c r="CW128" i="21"/>
  <c r="BQ128" i="21"/>
  <c r="BO128" i="21"/>
  <c r="BK128" i="21"/>
  <c r="BI128" i="21"/>
  <c r="BH128" i="21"/>
  <c r="BF128" i="21"/>
  <c r="BE128" i="21"/>
  <c r="BC128" i="21"/>
  <c r="BB128" i="21"/>
  <c r="AZ128" i="21"/>
  <c r="AY128" i="21"/>
  <c r="AW128" i="21"/>
  <c r="AV128" i="21"/>
  <c r="AT128" i="21"/>
  <c r="FG127" i="21"/>
  <c r="DD127" i="21"/>
  <c r="DA127" i="21"/>
  <c r="CX127" i="21"/>
  <c r="BP127" i="21"/>
  <c r="BJ127" i="21"/>
  <c r="BG127" i="21"/>
  <c r="BD127" i="21"/>
  <c r="BA127" i="21"/>
  <c r="AX127" i="21"/>
  <c r="AU127" i="21"/>
  <c r="M127" i="21"/>
  <c r="FG126" i="21"/>
  <c r="DD126" i="21"/>
  <c r="DA126" i="21"/>
  <c r="CX126" i="21"/>
  <c r="BP126" i="21"/>
  <c r="BJ126" i="21"/>
  <c r="BG126" i="21"/>
  <c r="BD126" i="21"/>
  <c r="BA126" i="21"/>
  <c r="AX126" i="21"/>
  <c r="AU126" i="21"/>
  <c r="M126" i="21"/>
  <c r="FT124" i="21"/>
  <c r="FS124" i="21"/>
  <c r="FR124" i="21"/>
  <c r="FM124" i="21"/>
  <c r="FK124" i="21"/>
  <c r="FJ124" i="21"/>
  <c r="FI124" i="21"/>
  <c r="FH124" i="21"/>
  <c r="FD124" i="21"/>
  <c r="FC124" i="21"/>
  <c r="EX124" i="21"/>
  <c r="ES124" i="21"/>
  <c r="ER124" i="21"/>
  <c r="EQ124" i="21"/>
  <c r="EP124" i="21"/>
  <c r="EO124" i="21"/>
  <c r="DE124" i="21"/>
  <c r="DC124" i="21"/>
  <c r="DB124" i="21"/>
  <c r="CZ124" i="21"/>
  <c r="CY124" i="21"/>
  <c r="CW124" i="21"/>
  <c r="BQ124" i="21"/>
  <c r="BO124" i="21"/>
  <c r="BK124" i="21"/>
  <c r="BI124" i="21"/>
  <c r="BH124" i="21"/>
  <c r="BF124" i="21"/>
  <c r="BE124" i="21"/>
  <c r="BC124" i="21"/>
  <c r="BB124" i="21"/>
  <c r="AZ124" i="21"/>
  <c r="AY124" i="21"/>
  <c r="AW124" i="21"/>
  <c r="AV124" i="21"/>
  <c r="AT124" i="21"/>
  <c r="FG123" i="21"/>
  <c r="DD123" i="21"/>
  <c r="DA123" i="21"/>
  <c r="CX123" i="21"/>
  <c r="BP123" i="21"/>
  <c r="BJ123" i="21"/>
  <c r="BG123" i="21"/>
  <c r="BD123" i="21"/>
  <c r="BA123" i="21"/>
  <c r="AX123" i="21"/>
  <c r="AU123" i="21"/>
  <c r="M123" i="21"/>
  <c r="FT120" i="21"/>
  <c r="FS120" i="21"/>
  <c r="FR120" i="21"/>
  <c r="FM120" i="21"/>
  <c r="FK120" i="21"/>
  <c r="FJ120" i="21"/>
  <c r="FI120" i="21"/>
  <c r="FH120" i="21"/>
  <c r="FD120" i="21"/>
  <c r="FC120" i="21"/>
  <c r="EX120" i="21"/>
  <c r="ES120" i="21"/>
  <c r="ER120" i="21"/>
  <c r="EQ120" i="21"/>
  <c r="EP120" i="21"/>
  <c r="EO120" i="21"/>
  <c r="DE120" i="21"/>
  <c r="DD120" i="21"/>
  <c r="DC120" i="21"/>
  <c r="DB120" i="21"/>
  <c r="DA120" i="21"/>
  <c r="CZ120" i="21"/>
  <c r="CY120" i="21"/>
  <c r="CX120" i="21"/>
  <c r="CW120" i="21"/>
  <c r="BQ120" i="21"/>
  <c r="BP120" i="21"/>
  <c r="BO120" i="21"/>
  <c r="BK120" i="21"/>
  <c r="BJ120" i="21"/>
  <c r="BI120" i="21"/>
  <c r="BH120" i="21"/>
  <c r="BG120" i="21"/>
  <c r="BF120" i="21"/>
  <c r="BE120" i="21"/>
  <c r="BD120" i="21"/>
  <c r="BC120" i="21"/>
  <c r="BB120" i="21"/>
  <c r="BA120" i="21"/>
  <c r="AZ120" i="21"/>
  <c r="AY120" i="21"/>
  <c r="AX120" i="21"/>
  <c r="AW120" i="21"/>
  <c r="AV120" i="21"/>
  <c r="AU120" i="21"/>
  <c r="AT120" i="21"/>
  <c r="FG119" i="21"/>
  <c r="BN120" i="21"/>
  <c r="M119" i="21"/>
  <c r="FT117" i="21"/>
  <c r="FS117" i="21"/>
  <c r="FR117" i="21"/>
  <c r="FM117" i="21"/>
  <c r="FK117" i="21"/>
  <c r="FJ117" i="21"/>
  <c r="FI117" i="21"/>
  <c r="FH117" i="21"/>
  <c r="FD117" i="21"/>
  <c r="FC117" i="21"/>
  <c r="EX117" i="21"/>
  <c r="ES117" i="21"/>
  <c r="ER117" i="21"/>
  <c r="EQ117" i="21"/>
  <c r="EP117" i="21"/>
  <c r="EO117" i="21"/>
  <c r="DE117" i="21"/>
  <c r="DC117" i="21"/>
  <c r="DB117" i="21"/>
  <c r="CZ117" i="21"/>
  <c r="CY117" i="21"/>
  <c r="CW117" i="21"/>
  <c r="BQ117" i="21"/>
  <c r="BO117" i="21"/>
  <c r="BK117" i="21"/>
  <c r="BI117" i="21"/>
  <c r="BH117" i="21"/>
  <c r="BF117" i="21"/>
  <c r="BE117" i="21"/>
  <c r="BC117" i="21"/>
  <c r="BB117" i="21"/>
  <c r="AZ117" i="21"/>
  <c r="AY117" i="21"/>
  <c r="AW117" i="21"/>
  <c r="AV117" i="21"/>
  <c r="AT117" i="21"/>
  <c r="FG116" i="21"/>
  <c r="BP116" i="21"/>
  <c r="BJ116" i="21"/>
  <c r="BG116" i="21"/>
  <c r="BD116" i="21"/>
  <c r="BA116" i="21"/>
  <c r="AX116" i="21"/>
  <c r="AU116" i="21"/>
  <c r="M116" i="21"/>
  <c r="FT114" i="21"/>
  <c r="FS114" i="21"/>
  <c r="FR114" i="21"/>
  <c r="FM114" i="21"/>
  <c r="FJ114" i="21"/>
  <c r="FI114" i="21"/>
  <c r="FH114" i="21"/>
  <c r="FD114" i="21"/>
  <c r="FC114" i="21"/>
  <c r="EX114" i="21"/>
  <c r="ES114" i="21"/>
  <c r="ER114" i="21"/>
  <c r="EQ114" i="21"/>
  <c r="EP114" i="21"/>
  <c r="EO114" i="21"/>
  <c r="DE114" i="21"/>
  <c r="DC114" i="21"/>
  <c r="DB114" i="21"/>
  <c r="CZ114" i="21"/>
  <c r="CY114" i="21"/>
  <c r="CW114" i="21"/>
  <c r="BQ114" i="21"/>
  <c r="BO114" i="21"/>
  <c r="BK114" i="21"/>
  <c r="BI114" i="21"/>
  <c r="BH114" i="21"/>
  <c r="BF114" i="21"/>
  <c r="BE114" i="21"/>
  <c r="BC114" i="21"/>
  <c r="BB114" i="21"/>
  <c r="AZ114" i="21"/>
  <c r="AY114" i="21"/>
  <c r="AW114" i="21"/>
  <c r="AV114" i="21"/>
  <c r="AT114" i="21"/>
  <c r="FK113" i="21"/>
  <c r="BP113" i="21"/>
  <c r="BJ113" i="21"/>
  <c r="BG113" i="21"/>
  <c r="BD113" i="21"/>
  <c r="BA113" i="21"/>
  <c r="AX113" i="21"/>
  <c r="AU113" i="21"/>
  <c r="M113" i="21"/>
  <c r="FT109" i="21"/>
  <c r="FS109" i="21"/>
  <c r="FR109" i="21"/>
  <c r="FM109" i="21"/>
  <c r="FK109" i="21"/>
  <c r="FJ109" i="21"/>
  <c r="FI109" i="21"/>
  <c r="FH109" i="21"/>
  <c r="FD109" i="21"/>
  <c r="FC109" i="21"/>
  <c r="EX109" i="21"/>
  <c r="ES109" i="21"/>
  <c r="ER109" i="21"/>
  <c r="EQ109" i="21"/>
  <c r="EP109" i="21"/>
  <c r="EO109" i="21"/>
  <c r="DE109" i="21"/>
  <c r="DD109" i="21"/>
  <c r="DC109" i="21"/>
  <c r="DB109" i="21"/>
  <c r="DA109" i="21"/>
  <c r="CZ109" i="21"/>
  <c r="CY109" i="21"/>
  <c r="CX109" i="21"/>
  <c r="CW109" i="21"/>
  <c r="BQ109" i="21"/>
  <c r="BP109" i="21"/>
  <c r="BO109" i="21"/>
  <c r="BK109" i="21"/>
  <c r="BJ109" i="21"/>
  <c r="BI109" i="21"/>
  <c r="BH109" i="21"/>
  <c r="BG109" i="21"/>
  <c r="BF109" i="21"/>
  <c r="BE109" i="21"/>
  <c r="BD109" i="21"/>
  <c r="BC109" i="21"/>
  <c r="BB109" i="21"/>
  <c r="BA109" i="21"/>
  <c r="AZ109" i="21"/>
  <c r="AY109" i="21"/>
  <c r="AX109" i="21"/>
  <c r="AW109" i="21"/>
  <c r="AV109" i="21"/>
  <c r="AU109" i="21"/>
  <c r="AT109" i="21"/>
  <c r="FG108" i="21"/>
  <c r="M108" i="21"/>
  <c r="FT106" i="21"/>
  <c r="FS106" i="21"/>
  <c r="FR106" i="21"/>
  <c r="FM106" i="21"/>
  <c r="FK106" i="21"/>
  <c r="FJ106" i="21"/>
  <c r="FI106" i="21"/>
  <c r="FH106" i="21"/>
  <c r="FD106" i="21"/>
  <c r="FC106" i="21"/>
  <c r="EX106" i="21"/>
  <c r="ES106" i="21"/>
  <c r="ER106" i="21"/>
  <c r="EQ106" i="21"/>
  <c r="EP106" i="21"/>
  <c r="EO106" i="21"/>
  <c r="DE106" i="21"/>
  <c r="DD106" i="21"/>
  <c r="DC106" i="21"/>
  <c r="DB106" i="21"/>
  <c r="DA106" i="21"/>
  <c r="CZ106" i="21"/>
  <c r="CY106" i="21"/>
  <c r="CX106" i="21"/>
  <c r="CW106" i="21"/>
  <c r="BQ106" i="21"/>
  <c r="BP106" i="21"/>
  <c r="BO106" i="21"/>
  <c r="BK106" i="21"/>
  <c r="BJ106" i="21"/>
  <c r="BI106" i="21"/>
  <c r="BH106" i="21"/>
  <c r="BG106" i="21"/>
  <c r="BF106" i="21"/>
  <c r="BE106" i="21"/>
  <c r="BD106" i="21"/>
  <c r="BC106" i="21"/>
  <c r="BB106" i="21"/>
  <c r="BA106" i="21"/>
  <c r="AZ106" i="21"/>
  <c r="AY106" i="21"/>
  <c r="AX106" i="21"/>
  <c r="AW106" i="21"/>
  <c r="AV106" i="21"/>
  <c r="AU106" i="21"/>
  <c r="AT106" i="21"/>
  <c r="FG105" i="21"/>
  <c r="M105" i="21"/>
  <c r="FT103" i="21"/>
  <c r="FS103" i="21"/>
  <c r="FR103" i="21"/>
  <c r="FM103" i="21"/>
  <c r="FK103" i="21"/>
  <c r="FJ103" i="21"/>
  <c r="FI103" i="21"/>
  <c r="FH103" i="21"/>
  <c r="FD103" i="21"/>
  <c r="FC103" i="21"/>
  <c r="EX103" i="21"/>
  <c r="ES103" i="21"/>
  <c r="ER103" i="21"/>
  <c r="EQ103" i="21"/>
  <c r="EP103" i="21"/>
  <c r="EO103" i="21"/>
  <c r="DE103" i="21"/>
  <c r="DD103" i="21"/>
  <c r="DC103" i="21"/>
  <c r="DB103" i="21"/>
  <c r="DA103" i="21"/>
  <c r="CZ103" i="21"/>
  <c r="CY103" i="21"/>
  <c r="CX103" i="21"/>
  <c r="CW103" i="21"/>
  <c r="BQ103" i="21"/>
  <c r="BP103" i="21"/>
  <c r="BO103" i="21"/>
  <c r="BK103" i="21"/>
  <c r="BJ103" i="21"/>
  <c r="BI103" i="21"/>
  <c r="BH103" i="21"/>
  <c r="BG103" i="2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T103" i="21"/>
  <c r="FG102" i="21"/>
  <c r="BL103" i="21"/>
  <c r="M102" i="21"/>
  <c r="FT100" i="21"/>
  <c r="FS100" i="21"/>
  <c r="FR100" i="21"/>
  <c r="FM100" i="21"/>
  <c r="FK100" i="21"/>
  <c r="FJ100" i="21"/>
  <c r="FI100" i="21"/>
  <c r="FH100" i="21"/>
  <c r="FD100" i="21"/>
  <c r="FC100" i="21"/>
  <c r="EX100" i="21"/>
  <c r="ES100" i="21"/>
  <c r="ER100" i="21"/>
  <c r="EQ100" i="21"/>
  <c r="EP100" i="21"/>
  <c r="EO100" i="21"/>
  <c r="DE100" i="21"/>
  <c r="DC100" i="21"/>
  <c r="DB100" i="21"/>
  <c r="CZ100" i="21"/>
  <c r="CY100" i="21"/>
  <c r="CW100" i="21"/>
  <c r="BQ100" i="21"/>
  <c r="BO100" i="21"/>
  <c r="BK100" i="21"/>
  <c r="BI100" i="21"/>
  <c r="BH100" i="21"/>
  <c r="BF100" i="21"/>
  <c r="BE100" i="21"/>
  <c r="BC100" i="21"/>
  <c r="BB100" i="21"/>
  <c r="AZ100" i="21"/>
  <c r="AY100" i="21"/>
  <c r="AW100" i="21"/>
  <c r="AV100" i="21"/>
  <c r="AT100" i="21"/>
  <c r="FG99" i="21"/>
  <c r="DD99" i="21"/>
  <c r="DA99" i="21"/>
  <c r="CX99" i="21"/>
  <c r="BP99" i="21"/>
  <c r="BJ99" i="21"/>
  <c r="BG99" i="21"/>
  <c r="BD99" i="21"/>
  <c r="BA99" i="21"/>
  <c r="AX99" i="21"/>
  <c r="AU99" i="21"/>
  <c r="M99" i="21"/>
  <c r="FM97" i="21"/>
  <c r="FK97" i="21"/>
  <c r="FJ97" i="21"/>
  <c r="FI97" i="21"/>
  <c r="FH97" i="21"/>
  <c r="FD97" i="21"/>
  <c r="FC97" i="21"/>
  <c r="EX97" i="21"/>
  <c r="ES97" i="21"/>
  <c r="ER97" i="21"/>
  <c r="EQ97" i="21"/>
  <c r="EP97" i="21"/>
  <c r="EO97" i="21"/>
  <c r="DE97" i="21"/>
  <c r="DC97" i="21"/>
  <c r="DB97" i="21"/>
  <c r="CZ97" i="21"/>
  <c r="CY97" i="21"/>
  <c r="CW97" i="21"/>
  <c r="BQ97" i="21"/>
  <c r="BO97" i="21"/>
  <c r="BK97" i="21"/>
  <c r="BI97" i="21"/>
  <c r="BH97" i="21"/>
  <c r="BF97" i="21"/>
  <c r="BE97" i="21"/>
  <c r="BC97" i="21"/>
  <c r="BB97" i="21"/>
  <c r="AZ97" i="21"/>
  <c r="AY97" i="21"/>
  <c r="AW97" i="21"/>
  <c r="AV97" i="21"/>
  <c r="AT97" i="21"/>
  <c r="FG96" i="21"/>
  <c r="DD96" i="21"/>
  <c r="DA96" i="21"/>
  <c r="CX96" i="21"/>
  <c r="BP96" i="21"/>
  <c r="BP97" i="21" s="1"/>
  <c r="BJ96" i="21"/>
  <c r="BG96" i="21"/>
  <c r="BD96" i="21"/>
  <c r="BA96" i="21"/>
  <c r="AX96" i="21"/>
  <c r="AU96" i="21"/>
  <c r="M96" i="21"/>
  <c r="FT94" i="21"/>
  <c r="FS94" i="21"/>
  <c r="FR94" i="21"/>
  <c r="FK94" i="21"/>
  <c r="FJ94" i="21"/>
  <c r="FI94" i="21"/>
  <c r="FH94" i="21"/>
  <c r="FD94" i="21"/>
  <c r="FC94" i="21"/>
  <c r="EX94" i="21"/>
  <c r="ES94" i="21"/>
  <c r="ER94" i="21"/>
  <c r="EQ94" i="21"/>
  <c r="EP94" i="21"/>
  <c r="EO94" i="21"/>
  <c r="DE94" i="21"/>
  <c r="DC94" i="21"/>
  <c r="DB94" i="21"/>
  <c r="CZ94" i="21"/>
  <c r="CY94" i="21"/>
  <c r="CW94" i="21"/>
  <c r="BQ94" i="21"/>
  <c r="BO94" i="21"/>
  <c r="BK94" i="21"/>
  <c r="BI94" i="21"/>
  <c r="BH94" i="21"/>
  <c r="BF94" i="21"/>
  <c r="BE94" i="21"/>
  <c r="BC94" i="21"/>
  <c r="BB94" i="21"/>
  <c r="AZ94" i="21"/>
  <c r="AY94" i="21"/>
  <c r="AW94" i="21"/>
  <c r="AV94" i="21"/>
  <c r="AT94" i="21"/>
  <c r="FG93" i="21"/>
  <c r="BP93" i="21"/>
  <c r="BJ93" i="21"/>
  <c r="BG93" i="21"/>
  <c r="BD93" i="21"/>
  <c r="BA93" i="21"/>
  <c r="AX93" i="21"/>
  <c r="AU93" i="21"/>
  <c r="FG92" i="21"/>
  <c r="BJ92" i="21"/>
  <c r="BG92" i="21"/>
  <c r="BD92" i="21"/>
  <c r="BA92" i="21"/>
  <c r="AX92" i="21"/>
  <c r="AU92" i="21"/>
  <c r="FM89" i="21"/>
  <c r="FJ89" i="21"/>
  <c r="FI89" i="21"/>
  <c r="FH89" i="21"/>
  <c r="FD89" i="21"/>
  <c r="FC89" i="21"/>
  <c r="EX89" i="21"/>
  <c r="ES89" i="21"/>
  <c r="ER89" i="21"/>
  <c r="EQ89" i="21"/>
  <c r="EP89" i="21"/>
  <c r="EO89" i="21"/>
  <c r="DE89" i="21"/>
  <c r="DD89" i="21"/>
  <c r="DC89" i="21"/>
  <c r="DB89" i="21"/>
  <c r="DA89" i="21"/>
  <c r="CZ89" i="21"/>
  <c r="CY89" i="21"/>
  <c r="CX89" i="21"/>
  <c r="CW89" i="21"/>
  <c r="BQ89" i="21"/>
  <c r="BP89" i="21"/>
  <c r="BO89" i="21"/>
  <c r="BK89" i="21"/>
  <c r="BJ89" i="21"/>
  <c r="BI89" i="21"/>
  <c r="BH89" i="21"/>
  <c r="BG89" i="21"/>
  <c r="BF89" i="21"/>
  <c r="BE89" i="21"/>
  <c r="BD89" i="21"/>
  <c r="BC89" i="21"/>
  <c r="BB89" i="21"/>
  <c r="BA89" i="21"/>
  <c r="AZ89" i="21"/>
  <c r="AY89" i="21"/>
  <c r="AX89" i="21"/>
  <c r="AW89" i="21"/>
  <c r="AV89" i="21"/>
  <c r="AU89" i="21"/>
  <c r="AT89" i="21"/>
  <c r="FK88" i="21"/>
  <c r="FG88" i="21" s="1"/>
  <c r="FT86" i="21"/>
  <c r="FS86" i="21"/>
  <c r="FR86" i="21"/>
  <c r="FM86" i="21"/>
  <c r="FK86" i="21"/>
  <c r="FJ86" i="21"/>
  <c r="FI86" i="21"/>
  <c r="FH86" i="21"/>
  <c r="FD86" i="21"/>
  <c r="FC86" i="21"/>
  <c r="EX86" i="21"/>
  <c r="ES86" i="21"/>
  <c r="ER86" i="21"/>
  <c r="EQ86" i="21"/>
  <c r="EP86" i="21"/>
  <c r="EO86" i="21"/>
  <c r="DE86" i="21"/>
  <c r="DD86" i="21"/>
  <c r="DC86" i="21"/>
  <c r="DB86" i="21"/>
  <c r="DA86" i="21"/>
  <c r="CZ86" i="21"/>
  <c r="CY86" i="21"/>
  <c r="CX86" i="21"/>
  <c r="CW86" i="21"/>
  <c r="BQ86" i="21"/>
  <c r="BP86" i="21"/>
  <c r="BO86" i="21"/>
  <c r="BK86" i="21"/>
  <c r="BJ86" i="21"/>
  <c r="BI86" i="21"/>
  <c r="BH86" i="21"/>
  <c r="BG86" i="21"/>
  <c r="BF86" i="21"/>
  <c r="BE86" i="21"/>
  <c r="BD86" i="21"/>
  <c r="BC86" i="21"/>
  <c r="BB86" i="21"/>
  <c r="BA86" i="21"/>
  <c r="AZ86" i="21"/>
  <c r="AY86" i="21"/>
  <c r="AX86" i="21"/>
  <c r="AW86" i="21"/>
  <c r="AV86" i="21"/>
  <c r="AU86" i="21"/>
  <c r="AT86" i="21"/>
  <c r="FG85" i="21"/>
  <c r="FM83" i="21"/>
  <c r="FK83" i="21"/>
  <c r="FJ83" i="21"/>
  <c r="FI83" i="21"/>
  <c r="FH83" i="21"/>
  <c r="FD83" i="21"/>
  <c r="FC83" i="21"/>
  <c r="EX83" i="21"/>
  <c r="ES83" i="21"/>
  <c r="ER83" i="21"/>
  <c r="EQ83" i="21"/>
  <c r="EP83" i="21"/>
  <c r="EO83" i="21"/>
  <c r="DE83" i="21"/>
  <c r="DD83" i="21"/>
  <c r="DC83" i="21"/>
  <c r="DB83" i="21"/>
  <c r="DA83" i="21"/>
  <c r="CZ83" i="21"/>
  <c r="CY83" i="21"/>
  <c r="CX83" i="21"/>
  <c r="CW83" i="21"/>
  <c r="BQ83" i="21"/>
  <c r="BP83" i="21"/>
  <c r="BO83" i="21"/>
  <c r="BK83" i="21"/>
  <c r="BJ83" i="21"/>
  <c r="BI83" i="21"/>
  <c r="BH83" i="21"/>
  <c r="BG83" i="21"/>
  <c r="BF83" i="21"/>
  <c r="BE83" i="21"/>
  <c r="BD83" i="21"/>
  <c r="BC83" i="21"/>
  <c r="BB83" i="21"/>
  <c r="BA83" i="21"/>
  <c r="AZ83" i="21"/>
  <c r="AY83" i="21"/>
  <c r="AX83" i="21"/>
  <c r="AW83" i="21"/>
  <c r="AV83" i="21"/>
  <c r="AU83" i="21"/>
  <c r="AT83" i="21"/>
  <c r="FG82" i="21"/>
  <c r="FT80" i="21"/>
  <c r="FS80" i="21"/>
  <c r="FR80" i="21"/>
  <c r="FM80" i="21"/>
  <c r="FJ80" i="21"/>
  <c r="FI80" i="21"/>
  <c r="FH80" i="21"/>
  <c r="FD80" i="21"/>
  <c r="FC80" i="21"/>
  <c r="EX80" i="21"/>
  <c r="ES80" i="21"/>
  <c r="ER80" i="21"/>
  <c r="EQ80" i="21"/>
  <c r="EP80" i="21"/>
  <c r="EO80" i="21"/>
  <c r="DE80" i="21"/>
  <c r="DC80" i="21"/>
  <c r="DB80" i="21"/>
  <c r="CZ80" i="21"/>
  <c r="CY80" i="21"/>
  <c r="CW80" i="21"/>
  <c r="BQ80" i="21"/>
  <c r="BO80" i="21"/>
  <c r="BK80" i="21"/>
  <c r="BI80" i="21"/>
  <c r="BH80" i="21"/>
  <c r="BF80" i="21"/>
  <c r="BE80" i="21"/>
  <c r="BC80" i="21"/>
  <c r="BB80" i="21"/>
  <c r="AZ80" i="21"/>
  <c r="AY80" i="21"/>
  <c r="AW80" i="21"/>
  <c r="AV80" i="21"/>
  <c r="AT80" i="21"/>
  <c r="FK79" i="21"/>
  <c r="DD79" i="21"/>
  <c r="DA79" i="21"/>
  <c r="CX79" i="21"/>
  <c r="BP79" i="21"/>
  <c r="BJ79" i="21"/>
  <c r="BG79" i="21"/>
  <c r="BD79" i="21"/>
  <c r="BA79" i="21"/>
  <c r="AX79" i="21"/>
  <c r="AU79" i="21"/>
  <c r="FT77" i="21"/>
  <c r="FS77" i="21"/>
  <c r="FR77" i="21"/>
  <c r="FM77" i="21"/>
  <c r="FK77" i="21"/>
  <c r="FJ77" i="21"/>
  <c r="FI77" i="21"/>
  <c r="FH77" i="21"/>
  <c r="FD77" i="21"/>
  <c r="FC77" i="21"/>
  <c r="EX77" i="21"/>
  <c r="ES77" i="21"/>
  <c r="ER77" i="21"/>
  <c r="EQ77" i="21"/>
  <c r="EP77" i="21"/>
  <c r="EO77" i="21"/>
  <c r="DE77" i="21"/>
  <c r="DC77" i="21"/>
  <c r="DB77" i="21"/>
  <c r="CZ77" i="21"/>
  <c r="CY77" i="21"/>
  <c r="CW77" i="21"/>
  <c r="BQ77" i="21"/>
  <c r="BO77" i="21"/>
  <c r="BK77" i="21"/>
  <c r="BI77" i="21"/>
  <c r="BH77" i="21"/>
  <c r="BF77" i="21"/>
  <c r="BE77" i="21"/>
  <c r="BC77" i="21"/>
  <c r="BB77" i="21"/>
  <c r="AZ77" i="21"/>
  <c r="AY77" i="21"/>
  <c r="AW77" i="21"/>
  <c r="AV77" i="21"/>
  <c r="AT77" i="21"/>
  <c r="FG76" i="21"/>
  <c r="DD76" i="21"/>
  <c r="DA76" i="21"/>
  <c r="CX76" i="21"/>
  <c r="BP76" i="21"/>
  <c r="BJ76" i="21"/>
  <c r="BG76" i="21"/>
  <c r="BD76" i="21"/>
  <c r="BA76" i="21"/>
  <c r="AX76" i="21"/>
  <c r="AU76" i="21"/>
  <c r="FT74" i="21"/>
  <c r="FS74" i="21"/>
  <c r="FR74" i="21"/>
  <c r="FM74" i="21"/>
  <c r="FK74" i="21"/>
  <c r="FJ74" i="21"/>
  <c r="FI74" i="21"/>
  <c r="FH74" i="21"/>
  <c r="FD74" i="21"/>
  <c r="FC74" i="21"/>
  <c r="EX74" i="21"/>
  <c r="ES74" i="21"/>
  <c r="ER74" i="21"/>
  <c r="EQ74" i="21"/>
  <c r="EP74" i="21"/>
  <c r="EO74" i="21"/>
  <c r="DE74" i="21"/>
  <c r="DC74" i="21"/>
  <c r="DB74" i="21"/>
  <c r="CZ74" i="21"/>
  <c r="CY74" i="21"/>
  <c r="CW74" i="21"/>
  <c r="BQ74" i="21"/>
  <c r="BO74" i="21"/>
  <c r="BK74" i="21"/>
  <c r="BI74" i="21"/>
  <c r="BH74" i="21"/>
  <c r="BF74" i="21"/>
  <c r="BE74" i="21"/>
  <c r="BC74" i="21"/>
  <c r="BB74" i="21"/>
  <c r="AZ74" i="21"/>
  <c r="AY74" i="21"/>
  <c r="AW74" i="21"/>
  <c r="AV74" i="21"/>
  <c r="AT74" i="21"/>
  <c r="FG73" i="21"/>
  <c r="DD73" i="21"/>
  <c r="DA73" i="21"/>
  <c r="CX73" i="21"/>
  <c r="BP73" i="21"/>
  <c r="BJ73" i="21"/>
  <c r="BG73" i="21"/>
  <c r="BD73" i="21"/>
  <c r="BA73" i="21"/>
  <c r="AX73" i="21"/>
  <c r="AU73" i="21"/>
  <c r="FT69" i="21"/>
  <c r="FS69" i="21"/>
  <c r="FR69" i="21"/>
  <c r="FK69" i="21"/>
  <c r="FJ69" i="21"/>
  <c r="FI69" i="21"/>
  <c r="FH69" i="21"/>
  <c r="FD69" i="21"/>
  <c r="FC69" i="21"/>
  <c r="EX69" i="21"/>
  <c r="ES69" i="21"/>
  <c r="ER69" i="21"/>
  <c r="EQ69" i="21"/>
  <c r="EP69" i="21"/>
  <c r="EO69" i="21"/>
  <c r="DE69" i="21"/>
  <c r="DC69" i="21"/>
  <c r="DB69" i="21"/>
  <c r="CZ69" i="21"/>
  <c r="CY69" i="21"/>
  <c r="CW69" i="21"/>
  <c r="BQ69" i="21"/>
  <c r="BO69" i="21"/>
  <c r="BK69" i="21"/>
  <c r="BI69" i="21"/>
  <c r="BH69" i="21"/>
  <c r="BF69" i="21"/>
  <c r="BE69" i="21"/>
  <c r="BC69" i="21"/>
  <c r="BB69" i="21"/>
  <c r="AZ69" i="21"/>
  <c r="AY69" i="21"/>
  <c r="AW69" i="21"/>
  <c r="AV69" i="21"/>
  <c r="AT69" i="21"/>
  <c r="FG68" i="21"/>
  <c r="DD68" i="21"/>
  <c r="DA68" i="21"/>
  <c r="CX68" i="21"/>
  <c r="BP68" i="21"/>
  <c r="BJ68" i="21"/>
  <c r="BG68" i="21"/>
  <c r="BD68" i="21"/>
  <c r="BA68" i="21"/>
  <c r="AX68" i="21"/>
  <c r="AU68" i="21"/>
  <c r="FT66" i="21"/>
  <c r="FS66" i="21"/>
  <c r="FR66" i="21"/>
  <c r="FM66" i="21"/>
  <c r="FM62" i="21" s="1"/>
  <c r="FK66" i="21"/>
  <c r="FJ66" i="21"/>
  <c r="FI66" i="21"/>
  <c r="FH66" i="21"/>
  <c r="FD66" i="21"/>
  <c r="FC66" i="21"/>
  <c r="EX66" i="21"/>
  <c r="ES66" i="21"/>
  <c r="ER66" i="21"/>
  <c r="EQ66" i="21"/>
  <c r="EP66" i="21"/>
  <c r="EO66" i="21"/>
  <c r="DE66" i="21"/>
  <c r="DC66" i="21"/>
  <c r="DB66" i="21"/>
  <c r="CZ66" i="21"/>
  <c r="CY66" i="21"/>
  <c r="CW66" i="21"/>
  <c r="BK66" i="21"/>
  <c r="BI66" i="21"/>
  <c r="BH66" i="21"/>
  <c r="BF66" i="21"/>
  <c r="BE66" i="21"/>
  <c r="BC66" i="21"/>
  <c r="BB66" i="21"/>
  <c r="AZ66" i="21"/>
  <c r="AY66" i="21"/>
  <c r="AW66" i="21"/>
  <c r="AV66" i="21"/>
  <c r="AT66" i="21"/>
  <c r="FG64" i="21"/>
  <c r="DD64" i="21"/>
  <c r="DA64" i="21"/>
  <c r="CX64" i="21"/>
  <c r="BP64" i="21"/>
  <c r="BP66" i="21" s="1"/>
  <c r="BJ64" i="21"/>
  <c r="BG64" i="21"/>
  <c r="BD64" i="21"/>
  <c r="BA64" i="21"/>
  <c r="AX64" i="21"/>
  <c r="AU64" i="21"/>
  <c r="FT61" i="21"/>
  <c r="FS61" i="21"/>
  <c r="FR61" i="21"/>
  <c r="FK61" i="21"/>
  <c r="FJ61" i="21"/>
  <c r="FI61" i="21"/>
  <c r="FH61" i="21"/>
  <c r="FD61" i="21"/>
  <c r="FC61" i="21"/>
  <c r="EX61" i="21"/>
  <c r="ES61" i="21"/>
  <c r="ER61" i="21"/>
  <c r="EQ61" i="21"/>
  <c r="EP61" i="21"/>
  <c r="EO61" i="21"/>
  <c r="DE61" i="21"/>
  <c r="DC61" i="21"/>
  <c r="DB61" i="21"/>
  <c r="CZ61" i="21"/>
  <c r="CY61" i="21"/>
  <c r="CW61" i="21"/>
  <c r="BQ61" i="21"/>
  <c r="BK61" i="21"/>
  <c r="BI61" i="21"/>
  <c r="BH61" i="21"/>
  <c r="BF61" i="21"/>
  <c r="BE61" i="21"/>
  <c r="BC61" i="21"/>
  <c r="BB61" i="21"/>
  <c r="AZ61" i="21"/>
  <c r="AY61" i="21"/>
  <c r="AW61" i="21"/>
  <c r="AV61" i="21"/>
  <c r="AT61" i="21"/>
  <c r="FG60" i="21"/>
  <c r="FG19" i="21" s="1"/>
  <c r="EN19" i="21"/>
  <c r="GF19" i="21" s="1"/>
  <c r="DD60" i="21"/>
  <c r="DD19" i="21" s="1"/>
  <c r="DA60" i="21"/>
  <c r="DA19" i="21" s="1"/>
  <c r="CX60" i="21"/>
  <c r="CX19" i="21" s="1"/>
  <c r="BP60" i="21"/>
  <c r="BP19" i="21" s="1"/>
  <c r="BN19" i="21"/>
  <c r="BL19" i="21"/>
  <c r="BJ60" i="21"/>
  <c r="BJ19" i="21" s="1"/>
  <c r="BG60" i="21"/>
  <c r="BG19" i="21" s="1"/>
  <c r="BD60" i="21"/>
  <c r="BD19" i="21" s="1"/>
  <c r="BA60" i="21"/>
  <c r="BA19" i="21" s="1"/>
  <c r="AX60" i="21"/>
  <c r="AX19" i="21" s="1"/>
  <c r="AU60" i="21"/>
  <c r="AU19" i="21" s="1"/>
  <c r="FG59" i="21"/>
  <c r="DD59" i="21"/>
  <c r="DA59" i="21"/>
  <c r="CX59" i="21"/>
  <c r="BP59" i="21"/>
  <c r="BJ59" i="21"/>
  <c r="BG59" i="21"/>
  <c r="BD59" i="21"/>
  <c r="BA59" i="21"/>
  <c r="AX59" i="21"/>
  <c r="AU59" i="21"/>
  <c r="FG58" i="21"/>
  <c r="DD58" i="21"/>
  <c r="DA58" i="21"/>
  <c r="CX58" i="21"/>
  <c r="BP58" i="21"/>
  <c r="BJ58" i="21"/>
  <c r="BG58" i="21"/>
  <c r="BD58" i="21"/>
  <c r="BA58" i="21"/>
  <c r="AX58" i="21"/>
  <c r="AU58" i="21"/>
  <c r="DD57" i="21"/>
  <c r="DA57" i="21"/>
  <c r="CX57" i="21"/>
  <c r="BP57" i="21"/>
  <c r="BJ57" i="21"/>
  <c r="BG57" i="21"/>
  <c r="BD57" i="21"/>
  <c r="BA57" i="21"/>
  <c r="AX57" i="21"/>
  <c r="AU57" i="21"/>
  <c r="FT55" i="21"/>
  <c r="FS55" i="21"/>
  <c r="FR55" i="21"/>
  <c r="FK55" i="21"/>
  <c r="FJ55" i="21"/>
  <c r="FI55" i="21"/>
  <c r="FH55" i="21"/>
  <c r="FD55" i="21"/>
  <c r="FC55" i="21"/>
  <c r="EX55" i="21"/>
  <c r="ER55" i="21"/>
  <c r="EQ55" i="21"/>
  <c r="EP55" i="21"/>
  <c r="EO55" i="21"/>
  <c r="DE55" i="21"/>
  <c r="DC55" i="21"/>
  <c r="DB55" i="21"/>
  <c r="CZ55" i="21"/>
  <c r="CY55" i="21"/>
  <c r="CW55" i="21"/>
  <c r="BQ55" i="21"/>
  <c r="BK55" i="21"/>
  <c r="BI55" i="21"/>
  <c r="BH55" i="21"/>
  <c r="BF55" i="21"/>
  <c r="BE55" i="21"/>
  <c r="BC55" i="21"/>
  <c r="BB55" i="21"/>
  <c r="AZ55" i="21"/>
  <c r="AY55" i="21"/>
  <c r="AW55" i="21"/>
  <c r="AV55" i="21"/>
  <c r="AT55" i="21"/>
  <c r="FG53" i="21"/>
  <c r="FG11" i="21" s="1"/>
  <c r="EN11" i="21"/>
  <c r="DD53" i="21"/>
  <c r="DD11" i="21" s="1"/>
  <c r="DA53" i="21"/>
  <c r="DA11" i="21" s="1"/>
  <c r="CX53" i="21"/>
  <c r="BP53" i="21"/>
  <c r="BP11" i="21" s="1"/>
  <c r="BJ53" i="21"/>
  <c r="BJ11" i="21" s="1"/>
  <c r="BG53" i="21"/>
  <c r="BG11" i="21" s="1"/>
  <c r="BD53" i="21"/>
  <c r="BD11" i="21" s="1"/>
  <c r="BA53" i="21"/>
  <c r="BA11" i="21" s="1"/>
  <c r="AX53" i="21"/>
  <c r="AX11" i="21" s="1"/>
  <c r="FG51" i="21"/>
  <c r="DD51" i="21"/>
  <c r="DA51" i="21"/>
  <c r="CX51" i="21"/>
  <c r="BJ51" i="21"/>
  <c r="BD51" i="21"/>
  <c r="BA51" i="21"/>
  <c r="AX51" i="21"/>
  <c r="FX315" i="21"/>
  <c r="FW315" i="21"/>
  <c r="FV315" i="21"/>
  <c r="FT314" i="21"/>
  <c r="FS314" i="21"/>
  <c r="FR314" i="21"/>
  <c r="FM314" i="21"/>
  <c r="FK314" i="21"/>
  <c r="FJ314" i="21"/>
  <c r="FI314" i="21"/>
  <c r="FH314" i="21"/>
  <c r="FD314" i="21"/>
  <c r="FC314" i="21"/>
  <c r="EX314" i="21"/>
  <c r="ES314" i="21"/>
  <c r="ER314" i="21"/>
  <c r="EQ314" i="21"/>
  <c r="EP314" i="21"/>
  <c r="EO314" i="21"/>
  <c r="DE314" i="21"/>
  <c r="DD314" i="21"/>
  <c r="DC314" i="21"/>
  <c r="DB314" i="21"/>
  <c r="DA314" i="21"/>
  <c r="CZ314" i="21"/>
  <c r="CY314" i="21"/>
  <c r="CX314" i="21"/>
  <c r="CW314" i="21"/>
  <c r="BQ314" i="21"/>
  <c r="BP314" i="21"/>
  <c r="BO314" i="21"/>
  <c r="BK314" i="21"/>
  <c r="BJ314" i="21"/>
  <c r="BI314" i="21"/>
  <c r="BH314" i="21"/>
  <c r="BG314" i="21"/>
  <c r="BF314" i="21"/>
  <c r="BE314" i="21"/>
  <c r="BD314" i="21"/>
  <c r="BC314" i="21"/>
  <c r="BB314" i="21"/>
  <c r="BA314" i="21"/>
  <c r="AZ314" i="21"/>
  <c r="AY314" i="21"/>
  <c r="AX314" i="21"/>
  <c r="AW314" i="21"/>
  <c r="AV314" i="21"/>
  <c r="AU314" i="21"/>
  <c r="AT314" i="21"/>
  <c r="FG313" i="21"/>
  <c r="FT311" i="21"/>
  <c r="FS311" i="21"/>
  <c r="FR311" i="21"/>
  <c r="FM311" i="21"/>
  <c r="FK311" i="21"/>
  <c r="FJ311" i="21"/>
  <c r="FI311" i="21"/>
  <c r="FH311" i="21"/>
  <c r="FD311" i="21"/>
  <c r="FC311" i="21"/>
  <c r="EX311" i="21"/>
  <c r="ES311" i="21"/>
  <c r="ER311" i="21"/>
  <c r="EQ311" i="21"/>
  <c r="EP311" i="21"/>
  <c r="EO311" i="21"/>
  <c r="DE311" i="21"/>
  <c r="DC311" i="21"/>
  <c r="DB311" i="21"/>
  <c r="CZ311" i="21"/>
  <c r="CY311" i="21"/>
  <c r="CW311" i="21"/>
  <c r="BQ311" i="21"/>
  <c r="BO311" i="21"/>
  <c r="BK311" i="21"/>
  <c r="BI311" i="21"/>
  <c r="BH311" i="21"/>
  <c r="BF311" i="21"/>
  <c r="BE311" i="21"/>
  <c r="BC311" i="21"/>
  <c r="BB311" i="21"/>
  <c r="AZ311" i="21"/>
  <c r="AY311" i="21"/>
  <c r="AW311" i="21"/>
  <c r="AV311" i="21"/>
  <c r="AT311" i="21"/>
  <c r="FG310" i="21"/>
  <c r="DD310" i="21"/>
  <c r="DA310" i="21"/>
  <c r="CX310" i="21"/>
  <c r="BP310" i="21"/>
  <c r="BJ310" i="21"/>
  <c r="BG310" i="21"/>
  <c r="BD310" i="21"/>
  <c r="BA310" i="21"/>
  <c r="AX310" i="21"/>
  <c r="AU310" i="21"/>
  <c r="FT308" i="21"/>
  <c r="FS308" i="21"/>
  <c r="FR308" i="21"/>
  <c r="FM308" i="21"/>
  <c r="FK308" i="21"/>
  <c r="FJ308" i="21"/>
  <c r="FI308" i="21"/>
  <c r="FH308" i="21"/>
  <c r="FD308" i="21"/>
  <c r="FC308" i="21"/>
  <c r="EX308" i="21"/>
  <c r="ES308" i="21"/>
  <c r="ER308" i="21"/>
  <c r="EQ308" i="21"/>
  <c r="EP308" i="21"/>
  <c r="EO308" i="21"/>
  <c r="DE308" i="21"/>
  <c r="DC308" i="21"/>
  <c r="DB308" i="21"/>
  <c r="CZ308" i="21"/>
  <c r="CY308" i="21"/>
  <c r="CW308" i="21"/>
  <c r="BQ308" i="21"/>
  <c r="BO308" i="21"/>
  <c r="BK308" i="21"/>
  <c r="BI308" i="21"/>
  <c r="BH308" i="21"/>
  <c r="BF308" i="21"/>
  <c r="BE308" i="21"/>
  <c r="BC308" i="21"/>
  <c r="BB308" i="21"/>
  <c r="AZ308" i="21"/>
  <c r="AY308" i="21"/>
  <c r="AW308" i="21"/>
  <c r="AV308" i="21"/>
  <c r="AT308" i="21"/>
  <c r="FG307" i="21"/>
  <c r="DD307" i="21"/>
  <c r="DA307" i="21"/>
  <c r="CX307" i="21"/>
  <c r="BP307" i="21"/>
  <c r="BJ307" i="21"/>
  <c r="BG307" i="21"/>
  <c r="BD307" i="21"/>
  <c r="BA307" i="21"/>
  <c r="AX307" i="21"/>
  <c r="AU307" i="21"/>
  <c r="FT304" i="21"/>
  <c r="FS304" i="21"/>
  <c r="FR304" i="21"/>
  <c r="FM304" i="21"/>
  <c r="FK304" i="21"/>
  <c r="FJ304" i="21"/>
  <c r="FI304" i="21"/>
  <c r="FH304" i="21"/>
  <c r="FD304" i="21"/>
  <c r="FC304" i="21"/>
  <c r="EX304" i="21"/>
  <c r="ES304" i="21"/>
  <c r="ER304" i="21"/>
  <c r="EQ304" i="21"/>
  <c r="EP304" i="21"/>
  <c r="EO304" i="21"/>
  <c r="DE304" i="21"/>
  <c r="DD304" i="21"/>
  <c r="DC304" i="21"/>
  <c r="DB304" i="21"/>
  <c r="DA304" i="21"/>
  <c r="CZ304" i="21"/>
  <c r="CY304" i="21"/>
  <c r="CX304" i="21"/>
  <c r="CW304" i="21"/>
  <c r="BQ304" i="21"/>
  <c r="BP304" i="21"/>
  <c r="BO304" i="21"/>
  <c r="BK304" i="21"/>
  <c r="BJ304" i="21"/>
  <c r="BI304" i="21"/>
  <c r="BH304" i="21"/>
  <c r="BG304" i="21"/>
  <c r="BF304" i="21"/>
  <c r="BE304" i="21"/>
  <c r="BD304" i="21"/>
  <c r="BC304" i="21"/>
  <c r="BB304" i="21"/>
  <c r="BA304" i="21"/>
  <c r="AZ304" i="21"/>
  <c r="AY304" i="21"/>
  <c r="AX304" i="21"/>
  <c r="AW304" i="21"/>
  <c r="AV304" i="21"/>
  <c r="AU304" i="21"/>
  <c r="AT304" i="21"/>
  <c r="FG303" i="21"/>
  <c r="BM304" i="21"/>
  <c r="FT301" i="21"/>
  <c r="FS301" i="21"/>
  <c r="FR301" i="21"/>
  <c r="FM301" i="21"/>
  <c r="FK301" i="21"/>
  <c r="FJ301" i="21"/>
  <c r="FI301" i="21"/>
  <c r="FH301" i="21"/>
  <c r="FD301" i="21"/>
  <c r="FC301" i="21"/>
  <c r="EX301" i="21"/>
  <c r="ES301" i="21"/>
  <c r="ER301" i="21"/>
  <c r="EQ301" i="21"/>
  <c r="EP301" i="21"/>
  <c r="EO301" i="21"/>
  <c r="DE301" i="21"/>
  <c r="DC301" i="21"/>
  <c r="DB301" i="21"/>
  <c r="CZ301" i="21"/>
  <c r="CY301" i="21"/>
  <c r="CW301" i="21"/>
  <c r="BQ301" i="21"/>
  <c r="BO301" i="21"/>
  <c r="BK301" i="21"/>
  <c r="BI301" i="21"/>
  <c r="BH301" i="21"/>
  <c r="BF301" i="21"/>
  <c r="BE301" i="21"/>
  <c r="BC301" i="21"/>
  <c r="BB301" i="21"/>
  <c r="AZ301" i="21"/>
  <c r="AY301" i="21"/>
  <c r="AW301" i="21"/>
  <c r="AV301" i="21"/>
  <c r="AT301" i="21"/>
  <c r="FG300" i="21"/>
  <c r="DD300" i="21"/>
  <c r="DA300" i="21"/>
  <c r="CX300" i="21"/>
  <c r="BP300" i="21"/>
  <c r="BJ300" i="21"/>
  <c r="BG300" i="21"/>
  <c r="BD300" i="21"/>
  <c r="BA300" i="21"/>
  <c r="AX300" i="21"/>
  <c r="AU300" i="21"/>
  <c r="FT298" i="21"/>
  <c r="FS298" i="21"/>
  <c r="FR298" i="21"/>
  <c r="FM298" i="21"/>
  <c r="FJ298" i="21"/>
  <c r="FI298" i="21"/>
  <c r="FH298" i="21"/>
  <c r="FD298" i="21"/>
  <c r="FC298" i="21"/>
  <c r="EX298" i="21"/>
  <c r="ES298" i="21"/>
  <c r="ER298" i="21"/>
  <c r="EQ298" i="21"/>
  <c r="EP298" i="21"/>
  <c r="EO298" i="21"/>
  <c r="DE298" i="21"/>
  <c r="DC298" i="21"/>
  <c r="DB298" i="21"/>
  <c r="CZ298" i="21"/>
  <c r="CY298" i="21"/>
  <c r="CW298" i="21"/>
  <c r="BQ298" i="21"/>
  <c r="BO298" i="21"/>
  <c r="BK298" i="21"/>
  <c r="BI298" i="21"/>
  <c r="BH298" i="21"/>
  <c r="BF298" i="21"/>
  <c r="BE298" i="21"/>
  <c r="BC298" i="21"/>
  <c r="BB298" i="21"/>
  <c r="AZ298" i="21"/>
  <c r="AY298" i="21"/>
  <c r="AW298" i="21"/>
  <c r="AV298" i="21"/>
  <c r="AT298" i="21"/>
  <c r="FK297" i="21"/>
  <c r="FG297" i="21" s="1"/>
  <c r="DD297" i="21"/>
  <c r="DA297" i="21"/>
  <c r="CX297" i="21"/>
  <c r="BP297" i="21"/>
  <c r="BJ297" i="21"/>
  <c r="BG297" i="21"/>
  <c r="BD297" i="21"/>
  <c r="BA297" i="21"/>
  <c r="AX297" i="21"/>
  <c r="AU297" i="21"/>
  <c r="FT293" i="21"/>
  <c r="FS293" i="21"/>
  <c r="FR293" i="21"/>
  <c r="FM293" i="21"/>
  <c r="FK293" i="21"/>
  <c r="FJ293" i="21"/>
  <c r="FI293" i="21"/>
  <c r="FH293" i="21"/>
  <c r="FD293" i="21"/>
  <c r="FC293" i="21"/>
  <c r="EX293" i="21"/>
  <c r="ES293" i="21"/>
  <c r="ER293" i="21"/>
  <c r="EQ293" i="21"/>
  <c r="EP293" i="21"/>
  <c r="EO293" i="21"/>
  <c r="DE293" i="21"/>
  <c r="DD293" i="21"/>
  <c r="DC293" i="21"/>
  <c r="DB293" i="21"/>
  <c r="DA293" i="21"/>
  <c r="CZ293" i="21"/>
  <c r="CY293" i="21"/>
  <c r="CX293" i="21"/>
  <c r="CW293" i="21"/>
  <c r="BQ293" i="21"/>
  <c r="BP293" i="21"/>
  <c r="BO293" i="21"/>
  <c r="BK293" i="21"/>
  <c r="BJ293" i="21"/>
  <c r="BI293" i="21"/>
  <c r="BH293" i="21"/>
  <c r="BG293" i="21"/>
  <c r="BF293" i="21"/>
  <c r="BE293" i="21"/>
  <c r="BD293" i="21"/>
  <c r="BC293" i="21"/>
  <c r="BB293" i="21"/>
  <c r="BA293" i="21"/>
  <c r="AZ293" i="21"/>
  <c r="AY293" i="21"/>
  <c r="AX293" i="21"/>
  <c r="AW293" i="21"/>
  <c r="AV293" i="21"/>
  <c r="AU293" i="21"/>
  <c r="AT293" i="21"/>
  <c r="FG292" i="21"/>
  <c r="BM293" i="21"/>
  <c r="BL293" i="21"/>
  <c r="FT290" i="21"/>
  <c r="FS290" i="21"/>
  <c r="FR290" i="21"/>
  <c r="FM290" i="21"/>
  <c r="FK290" i="21"/>
  <c r="FJ290" i="21"/>
  <c r="FI290" i="21"/>
  <c r="FH290" i="21"/>
  <c r="FD290" i="21"/>
  <c r="FC290" i="21"/>
  <c r="EX290" i="21"/>
  <c r="ES290" i="21"/>
  <c r="ER290" i="21"/>
  <c r="EQ290" i="21"/>
  <c r="EP290" i="21"/>
  <c r="EO290" i="21"/>
  <c r="DE290" i="21"/>
  <c r="DD290" i="21"/>
  <c r="DC290" i="21"/>
  <c r="DB290" i="21"/>
  <c r="DA290" i="21"/>
  <c r="CZ290" i="21"/>
  <c r="CY290" i="21"/>
  <c r="CX290" i="21"/>
  <c r="CW290" i="21"/>
  <c r="BQ290" i="21"/>
  <c r="BP290" i="21"/>
  <c r="BO290" i="21"/>
  <c r="BK290" i="21"/>
  <c r="BJ290" i="21"/>
  <c r="BI290" i="21"/>
  <c r="BH290" i="21"/>
  <c r="BG290" i="21"/>
  <c r="BF290" i="21"/>
  <c r="BE290" i="21"/>
  <c r="BD290" i="21"/>
  <c r="BC290" i="21"/>
  <c r="BB290" i="21"/>
  <c r="BA290" i="21"/>
  <c r="AZ290" i="21"/>
  <c r="AY290" i="21"/>
  <c r="AX290" i="21"/>
  <c r="AW290" i="21"/>
  <c r="AV290" i="21"/>
  <c r="AU290" i="21"/>
  <c r="AT290" i="21"/>
  <c r="FG289" i="21"/>
  <c r="FT287" i="21"/>
  <c r="FS287" i="21"/>
  <c r="FR287" i="21"/>
  <c r="FM287" i="21"/>
  <c r="FK287" i="21"/>
  <c r="FJ287" i="21"/>
  <c r="FI287" i="21"/>
  <c r="FH287" i="21"/>
  <c r="FD287" i="21"/>
  <c r="FC287" i="21"/>
  <c r="EX287" i="21"/>
  <c r="ES287" i="21"/>
  <c r="ER287" i="21"/>
  <c r="EQ287" i="21"/>
  <c r="EP287" i="21"/>
  <c r="EO287" i="21"/>
  <c r="DE287" i="21"/>
  <c r="DD287" i="21"/>
  <c r="DC287" i="21"/>
  <c r="DB287" i="21"/>
  <c r="DA287" i="21"/>
  <c r="CZ287" i="21"/>
  <c r="CY287" i="21"/>
  <c r="CX287" i="21"/>
  <c r="CW287" i="21"/>
  <c r="BQ287" i="21"/>
  <c r="BP287" i="21"/>
  <c r="BO287" i="21"/>
  <c r="BK287" i="21"/>
  <c r="BJ287" i="21"/>
  <c r="BI287" i="21"/>
  <c r="BH287" i="21"/>
  <c r="BG287" i="21"/>
  <c r="BF287" i="21"/>
  <c r="BE287" i="21"/>
  <c r="BD287" i="21"/>
  <c r="BC287" i="21"/>
  <c r="BB287" i="21"/>
  <c r="BA287" i="21"/>
  <c r="AZ287" i="21"/>
  <c r="AY287" i="21"/>
  <c r="AX287" i="21"/>
  <c r="AW287" i="21"/>
  <c r="AV287" i="21"/>
  <c r="AU287" i="21"/>
  <c r="AT287" i="21"/>
  <c r="FG286" i="21"/>
  <c r="BN287" i="21"/>
  <c r="BM287" i="21"/>
  <c r="FT284" i="21"/>
  <c r="FS284" i="21"/>
  <c r="FR284" i="21"/>
  <c r="FM284" i="21"/>
  <c r="FJ284" i="21"/>
  <c r="FI284" i="21"/>
  <c r="FH284" i="21"/>
  <c r="FD284" i="21"/>
  <c r="FC284" i="21"/>
  <c r="EX284" i="21"/>
  <c r="ES284" i="21"/>
  <c r="ER284" i="21"/>
  <c r="EQ284" i="21"/>
  <c r="EP284" i="21"/>
  <c r="EO284" i="21"/>
  <c r="DE284" i="21"/>
  <c r="DC284" i="21"/>
  <c r="DB284" i="21"/>
  <c r="CZ284" i="21"/>
  <c r="CY284" i="21"/>
  <c r="CW284" i="21"/>
  <c r="BQ284" i="21"/>
  <c r="BO284" i="21"/>
  <c r="BK284" i="21"/>
  <c r="BI284" i="21"/>
  <c r="BH284" i="21"/>
  <c r="BF284" i="21"/>
  <c r="BE284" i="21"/>
  <c r="BC284" i="21"/>
  <c r="BB284" i="21"/>
  <c r="AZ284" i="21"/>
  <c r="AY284" i="21"/>
  <c r="AW284" i="21"/>
  <c r="AV284" i="21"/>
  <c r="AT284" i="21"/>
  <c r="FK284" i="21"/>
  <c r="FG283" i="21"/>
  <c r="DD283" i="21"/>
  <c r="DA283" i="21"/>
  <c r="CX283" i="21"/>
  <c r="BP283" i="21"/>
  <c r="BJ283" i="21"/>
  <c r="BG283" i="21"/>
  <c r="BD283" i="21"/>
  <c r="BA283" i="21"/>
  <c r="AX283" i="21"/>
  <c r="AU283" i="21"/>
  <c r="FT281" i="21"/>
  <c r="FS281" i="21"/>
  <c r="FR281" i="21"/>
  <c r="FM281" i="21"/>
  <c r="FK281" i="21"/>
  <c r="FJ281" i="21"/>
  <c r="FI281" i="21"/>
  <c r="FH281" i="21"/>
  <c r="FD281" i="21"/>
  <c r="FC281" i="21"/>
  <c r="EX281" i="21"/>
  <c r="ES281" i="21"/>
  <c r="ER281" i="21"/>
  <c r="EQ281" i="21"/>
  <c r="EP281" i="21"/>
  <c r="EO281" i="21"/>
  <c r="DE281" i="21"/>
  <c r="DC281" i="21"/>
  <c r="DB281" i="21"/>
  <c r="CZ281" i="21"/>
  <c r="CY281" i="21"/>
  <c r="CW281" i="21"/>
  <c r="BQ281" i="21"/>
  <c r="BO281" i="21"/>
  <c r="BK281" i="21"/>
  <c r="BI281" i="21"/>
  <c r="BH281" i="21"/>
  <c r="BF281" i="21"/>
  <c r="BE281" i="21"/>
  <c r="BC281" i="21"/>
  <c r="BB281" i="21"/>
  <c r="AZ281" i="21"/>
  <c r="AY281" i="21"/>
  <c r="AW281" i="21"/>
  <c r="AV281" i="21"/>
  <c r="AT281" i="21"/>
  <c r="FG280" i="21"/>
  <c r="DD280" i="21"/>
  <c r="DA280" i="21"/>
  <c r="CX280" i="21"/>
  <c r="BP280" i="21"/>
  <c r="BM280" i="21"/>
  <c r="BJ280" i="21"/>
  <c r="BG280" i="21"/>
  <c r="BD280" i="21"/>
  <c r="BA280" i="21"/>
  <c r="AX280" i="21"/>
  <c r="AU280" i="21"/>
  <c r="FT278" i="21"/>
  <c r="FS278" i="21"/>
  <c r="FR278" i="21"/>
  <c r="FM278" i="21"/>
  <c r="FK278" i="21"/>
  <c r="FJ278" i="21"/>
  <c r="FI278" i="21"/>
  <c r="FH278" i="21"/>
  <c r="FD278" i="21"/>
  <c r="FC278" i="21"/>
  <c r="EX278" i="21"/>
  <c r="ES278" i="21"/>
  <c r="ER278" i="21"/>
  <c r="EQ278" i="21"/>
  <c r="EP278" i="21"/>
  <c r="EO278" i="21"/>
  <c r="DE278" i="21"/>
  <c r="DC278" i="21"/>
  <c r="DB278" i="21"/>
  <c r="CZ278" i="21"/>
  <c r="CY278" i="21"/>
  <c r="CW278" i="21"/>
  <c r="BQ278" i="21"/>
  <c r="BO278" i="21"/>
  <c r="BK278" i="21"/>
  <c r="BI278" i="21"/>
  <c r="BH278" i="21"/>
  <c r="BF278" i="21"/>
  <c r="BE278" i="21"/>
  <c r="BC278" i="21"/>
  <c r="BB278" i="21"/>
  <c r="AZ278" i="21"/>
  <c r="AY278" i="21"/>
  <c r="AW278" i="21"/>
  <c r="AV278" i="21"/>
  <c r="AT278" i="21"/>
  <c r="FG277" i="21"/>
  <c r="DD277" i="21"/>
  <c r="DA277" i="21"/>
  <c r="CX277" i="21"/>
  <c r="BP277" i="21"/>
  <c r="BJ277" i="21"/>
  <c r="BG277" i="21"/>
  <c r="BD277" i="21"/>
  <c r="BA277" i="21"/>
  <c r="AX277" i="21"/>
  <c r="AU277" i="21"/>
  <c r="FG276" i="21"/>
  <c r="DD276" i="21"/>
  <c r="DA276" i="21"/>
  <c r="CX276" i="21"/>
  <c r="BP276" i="21"/>
  <c r="BJ276" i="21"/>
  <c r="BG276" i="21"/>
  <c r="BD276" i="21"/>
  <c r="BA276" i="21"/>
  <c r="AX276" i="21"/>
  <c r="AU276" i="21"/>
  <c r="FG275" i="21"/>
  <c r="DD275" i="21"/>
  <c r="DA275" i="21"/>
  <c r="CX275" i="21"/>
  <c r="BP275" i="21"/>
  <c r="BJ275" i="21"/>
  <c r="BG275" i="21"/>
  <c r="BD275" i="21"/>
  <c r="BA275" i="21"/>
  <c r="AX275" i="21"/>
  <c r="AU275" i="21"/>
  <c r="FT272" i="21"/>
  <c r="FS272" i="21"/>
  <c r="FR272" i="21"/>
  <c r="FM272" i="21"/>
  <c r="FJ272" i="21"/>
  <c r="FI272" i="21"/>
  <c r="FH272" i="21"/>
  <c r="FD272" i="21"/>
  <c r="FC272" i="21"/>
  <c r="EX272" i="21"/>
  <c r="ES272" i="21"/>
  <c r="ER272" i="21"/>
  <c r="EQ272" i="21"/>
  <c r="EP272" i="21"/>
  <c r="EO272" i="21"/>
  <c r="DE272" i="21"/>
  <c r="DD272" i="21"/>
  <c r="DC272" i="21"/>
  <c r="DB272" i="21"/>
  <c r="DA272" i="21"/>
  <c r="CZ272" i="21"/>
  <c r="CY272" i="21"/>
  <c r="CX272" i="21"/>
  <c r="CW272" i="21"/>
  <c r="BQ272" i="21"/>
  <c r="BP272" i="21"/>
  <c r="BO272" i="21"/>
  <c r="BK272" i="21"/>
  <c r="BJ272" i="21"/>
  <c r="BI272" i="21"/>
  <c r="BH272" i="21"/>
  <c r="BG272" i="21"/>
  <c r="BF272" i="21"/>
  <c r="BE272" i="21"/>
  <c r="BD272" i="21"/>
  <c r="BC272" i="21"/>
  <c r="BB272" i="21"/>
  <c r="BA272" i="21"/>
  <c r="AZ272" i="21"/>
  <c r="AY272" i="21"/>
  <c r="AX272" i="21"/>
  <c r="AW272" i="21"/>
  <c r="AV272" i="21"/>
  <c r="AU272" i="21"/>
  <c r="AT272" i="21"/>
  <c r="FK271" i="21"/>
  <c r="FG271" i="21" s="1"/>
  <c r="FT269" i="21"/>
  <c r="FS269" i="21"/>
  <c r="FR269" i="21"/>
  <c r="FM269" i="21"/>
  <c r="FK269" i="21"/>
  <c r="FJ269" i="21"/>
  <c r="FI269" i="21"/>
  <c r="FH269" i="21"/>
  <c r="FD269" i="21"/>
  <c r="FC269" i="21"/>
  <c r="EX269" i="21"/>
  <c r="ES269" i="21"/>
  <c r="ER269" i="21"/>
  <c r="EQ269" i="21"/>
  <c r="EP269" i="21"/>
  <c r="EO269" i="21"/>
  <c r="DE269" i="21"/>
  <c r="DD269" i="21"/>
  <c r="DC269" i="21"/>
  <c r="DB269" i="21"/>
  <c r="DA269" i="21"/>
  <c r="CZ269" i="21"/>
  <c r="CY269" i="21"/>
  <c r="CX269" i="21"/>
  <c r="CW269" i="21"/>
  <c r="BQ269" i="21"/>
  <c r="BP269" i="21"/>
  <c r="BO269" i="21"/>
  <c r="BK269" i="21"/>
  <c r="BJ269" i="21"/>
  <c r="BI269" i="21"/>
  <c r="BH269" i="21"/>
  <c r="BG269" i="21"/>
  <c r="BF269" i="21"/>
  <c r="BE269" i="21"/>
  <c r="BD269" i="21"/>
  <c r="BC269" i="21"/>
  <c r="BB269" i="21"/>
  <c r="BA269" i="21"/>
  <c r="AZ269" i="21"/>
  <c r="AY269" i="21"/>
  <c r="AX269" i="21"/>
  <c r="AW269" i="21"/>
  <c r="AV269" i="21"/>
  <c r="AU269" i="21"/>
  <c r="AT269" i="21"/>
  <c r="FG268" i="21"/>
  <c r="FT266" i="21"/>
  <c r="FS266" i="21"/>
  <c r="FR266" i="21"/>
  <c r="FM266" i="21"/>
  <c r="FK266" i="21"/>
  <c r="FJ266" i="21"/>
  <c r="FI266" i="21"/>
  <c r="FH266" i="21"/>
  <c r="FD266" i="21"/>
  <c r="FC266" i="21"/>
  <c r="EX266" i="21"/>
  <c r="ES266" i="21"/>
  <c r="ER266" i="21"/>
  <c r="EQ266" i="21"/>
  <c r="EP266" i="21"/>
  <c r="EO266" i="21"/>
  <c r="DE266" i="21"/>
  <c r="DD266" i="21"/>
  <c r="DC266" i="21"/>
  <c r="DB266" i="21"/>
  <c r="DA266" i="21"/>
  <c r="CZ266" i="21"/>
  <c r="CY266" i="21"/>
  <c r="CX266" i="21"/>
  <c r="CW266" i="21"/>
  <c r="BQ266" i="21"/>
  <c r="BP266" i="21"/>
  <c r="BO266" i="21"/>
  <c r="BK266" i="21"/>
  <c r="BJ266" i="21"/>
  <c r="BI266" i="21"/>
  <c r="BH266" i="21"/>
  <c r="BG266" i="21"/>
  <c r="BF266" i="21"/>
  <c r="BE266" i="21"/>
  <c r="BD266" i="21"/>
  <c r="BC266" i="21"/>
  <c r="BB266" i="21"/>
  <c r="BA266" i="21"/>
  <c r="AZ266" i="21"/>
  <c r="AY266" i="21"/>
  <c r="AX266" i="21"/>
  <c r="AW266" i="21"/>
  <c r="AV266" i="21"/>
  <c r="AU266" i="21"/>
  <c r="AT266" i="21"/>
  <c r="FG265" i="21"/>
  <c r="BM266" i="21"/>
  <c r="BL266" i="21"/>
  <c r="FT263" i="21"/>
  <c r="FS263" i="21"/>
  <c r="FR263" i="21"/>
  <c r="FM263" i="21"/>
  <c r="FJ263" i="21"/>
  <c r="FI263" i="21"/>
  <c r="FH263" i="21"/>
  <c r="FD263" i="21"/>
  <c r="FC263" i="21"/>
  <c r="EX263" i="21"/>
  <c r="ES263" i="21"/>
  <c r="ER263" i="21"/>
  <c r="EQ263" i="21"/>
  <c r="EP263" i="21"/>
  <c r="EO263" i="21"/>
  <c r="DE263" i="21"/>
  <c r="DC263" i="21"/>
  <c r="DB263" i="21"/>
  <c r="CZ263" i="21"/>
  <c r="CY263" i="21"/>
  <c r="CW263" i="21"/>
  <c r="BQ263" i="21"/>
  <c r="BO263" i="21"/>
  <c r="BK263" i="21"/>
  <c r="BI263" i="21"/>
  <c r="BH263" i="21"/>
  <c r="BF263" i="21"/>
  <c r="BE263" i="21"/>
  <c r="BC263" i="21"/>
  <c r="BB263" i="21"/>
  <c r="AZ263" i="21"/>
  <c r="AY263" i="21"/>
  <c r="AW263" i="21"/>
  <c r="AV263" i="21"/>
  <c r="AT263" i="21"/>
  <c r="FG262" i="21"/>
  <c r="DD262" i="21"/>
  <c r="DA262" i="21"/>
  <c r="CX262" i="21"/>
  <c r="BP262" i="21"/>
  <c r="BJ262" i="21"/>
  <c r="BG262" i="21"/>
  <c r="BD262" i="21"/>
  <c r="BA262" i="21"/>
  <c r="AX262" i="21"/>
  <c r="AU262" i="21"/>
  <c r="FT260" i="21"/>
  <c r="FS260" i="21"/>
  <c r="FR260" i="21"/>
  <c r="FM260" i="21"/>
  <c r="FK260" i="21"/>
  <c r="FJ260" i="21"/>
  <c r="FI260" i="21"/>
  <c r="FH260" i="21"/>
  <c r="FD260" i="21"/>
  <c r="FC260" i="21"/>
  <c r="EX260" i="21"/>
  <c r="ES260" i="21"/>
  <c r="ER260" i="21"/>
  <c r="EQ260" i="21"/>
  <c r="EP260" i="21"/>
  <c r="EO260" i="21"/>
  <c r="DE260" i="21"/>
  <c r="DC260" i="21"/>
  <c r="DB260" i="21"/>
  <c r="CZ260" i="21"/>
  <c r="CY260" i="21"/>
  <c r="CW260" i="21"/>
  <c r="BQ260" i="21"/>
  <c r="BO260" i="21"/>
  <c r="BK260" i="21"/>
  <c r="BI260" i="21"/>
  <c r="BH260" i="21"/>
  <c r="BF260" i="21"/>
  <c r="BE260" i="21"/>
  <c r="BC260" i="21"/>
  <c r="BB260" i="21"/>
  <c r="AZ260" i="21"/>
  <c r="AY260" i="21"/>
  <c r="AW260" i="21"/>
  <c r="AV260" i="21"/>
  <c r="AT260" i="21"/>
  <c r="FG259" i="21"/>
  <c r="DD259" i="21"/>
  <c r="DA259" i="21"/>
  <c r="CX259" i="21"/>
  <c r="BP259" i="21"/>
  <c r="BJ259" i="21"/>
  <c r="BG259" i="21"/>
  <c r="BD259" i="21"/>
  <c r="BA259" i="21"/>
  <c r="AX259" i="21"/>
  <c r="AU259" i="21"/>
  <c r="FT256" i="21"/>
  <c r="FS256" i="21"/>
  <c r="FR256" i="21"/>
  <c r="FM256" i="21"/>
  <c r="FK256" i="21"/>
  <c r="FJ256" i="21"/>
  <c r="FI256" i="21"/>
  <c r="FH256" i="21"/>
  <c r="FD256" i="21"/>
  <c r="FC256" i="21"/>
  <c r="EX256" i="21"/>
  <c r="ES256" i="21"/>
  <c r="ER256" i="21"/>
  <c r="EQ256" i="21"/>
  <c r="EP256" i="21"/>
  <c r="EO256" i="21"/>
  <c r="DE256" i="21"/>
  <c r="DC256" i="21"/>
  <c r="DB256" i="21"/>
  <c r="CZ256" i="21"/>
  <c r="CY256" i="21"/>
  <c r="CW256" i="21"/>
  <c r="BQ256" i="21"/>
  <c r="BO256" i="21"/>
  <c r="BK256" i="21"/>
  <c r="BI256" i="21"/>
  <c r="BH256" i="21"/>
  <c r="BF256" i="21"/>
  <c r="BE256" i="21"/>
  <c r="BC256" i="21"/>
  <c r="BB256" i="21"/>
  <c r="AZ256" i="21"/>
  <c r="AY256" i="21"/>
  <c r="AW256" i="21"/>
  <c r="AV256" i="21"/>
  <c r="FG255" i="21"/>
  <c r="DD255" i="21"/>
  <c r="DA255" i="21"/>
  <c r="CX255" i="21"/>
  <c r="BP255" i="21"/>
  <c r="BJ255" i="21"/>
  <c r="FG252" i="21"/>
  <c r="DD252" i="21"/>
  <c r="DA252" i="21"/>
  <c r="CX252" i="21"/>
  <c r="BP252" i="21"/>
  <c r="BJ252" i="21"/>
  <c r="BG252" i="21"/>
  <c r="BG256" i="21" s="1"/>
  <c r="BD252" i="21"/>
  <c r="BA252" i="21"/>
  <c r="AX252" i="21"/>
  <c r="AU252" i="21"/>
  <c r="AU256" i="21" s="1"/>
  <c r="FT248" i="21"/>
  <c r="FS248" i="21"/>
  <c r="FR248" i="21"/>
  <c r="FM248" i="21"/>
  <c r="FK248" i="21"/>
  <c r="FJ248" i="21"/>
  <c r="FI248" i="21"/>
  <c r="FH248" i="21"/>
  <c r="FD248" i="21"/>
  <c r="FC248" i="21"/>
  <c r="EX248" i="21"/>
  <c r="ES248" i="21"/>
  <c r="ER248" i="21"/>
  <c r="EQ248" i="21"/>
  <c r="EP248" i="21"/>
  <c r="EO248" i="21"/>
  <c r="DE248" i="21"/>
  <c r="DC248" i="21"/>
  <c r="DB248" i="21"/>
  <c r="CZ248" i="21"/>
  <c r="CY248" i="21"/>
  <c r="CW248" i="21"/>
  <c r="BQ248" i="21"/>
  <c r="BO248" i="21"/>
  <c r="BK248" i="21"/>
  <c r="BI248" i="21"/>
  <c r="BH248" i="21"/>
  <c r="BF248" i="21"/>
  <c r="BE248" i="21"/>
  <c r="BC248" i="21"/>
  <c r="BB248" i="21"/>
  <c r="AZ248" i="21"/>
  <c r="AY248" i="21"/>
  <c r="AW248" i="21"/>
  <c r="AV248" i="21"/>
  <c r="AT248" i="21"/>
  <c r="BG248" i="21"/>
  <c r="DD247" i="21"/>
  <c r="DA247" i="21"/>
  <c r="CX247" i="21"/>
  <c r="BP247" i="21"/>
  <c r="BJ247" i="21"/>
  <c r="BD247" i="21"/>
  <c r="BA247" i="21"/>
  <c r="AX247" i="21"/>
  <c r="AU247" i="21"/>
  <c r="FT245" i="21"/>
  <c r="FS245" i="21"/>
  <c r="FR245" i="21"/>
  <c r="FM245" i="21"/>
  <c r="FK245" i="21"/>
  <c r="FJ245" i="21"/>
  <c r="FI245" i="21"/>
  <c r="FH245" i="21"/>
  <c r="FD245" i="21"/>
  <c r="FC245" i="21"/>
  <c r="EX245" i="21"/>
  <c r="ES245" i="21"/>
  <c r="ER245" i="21"/>
  <c r="EQ245" i="21"/>
  <c r="EP245" i="21"/>
  <c r="EO245" i="21"/>
  <c r="DE245" i="21"/>
  <c r="DC245" i="21"/>
  <c r="DB245" i="21"/>
  <c r="CZ245" i="21"/>
  <c r="CY245" i="21"/>
  <c r="CW245" i="21"/>
  <c r="BQ245" i="21"/>
  <c r="BO245" i="21"/>
  <c r="BK245" i="21"/>
  <c r="BI245" i="21"/>
  <c r="BH245" i="21"/>
  <c r="BF245" i="21"/>
  <c r="BE245" i="21"/>
  <c r="BC245" i="21"/>
  <c r="BB245" i="21"/>
  <c r="AZ245" i="21"/>
  <c r="AY245" i="21"/>
  <c r="AW245" i="21"/>
  <c r="AV245" i="21"/>
  <c r="AT245" i="21"/>
  <c r="FG244" i="21"/>
  <c r="DD244" i="21"/>
  <c r="DA244" i="21"/>
  <c r="CX244" i="21"/>
  <c r="BP244" i="21"/>
  <c r="BJ244" i="21"/>
  <c r="BG244" i="21"/>
  <c r="BD244" i="21"/>
  <c r="BA244" i="21"/>
  <c r="AX244" i="21"/>
  <c r="AU244" i="21"/>
  <c r="FT241" i="21"/>
  <c r="FS241" i="21"/>
  <c r="FR241" i="21"/>
  <c r="FM241" i="21"/>
  <c r="FK241" i="21"/>
  <c r="FJ241" i="21"/>
  <c r="FI241" i="21"/>
  <c r="FH241" i="21"/>
  <c r="FD241" i="21"/>
  <c r="FC241" i="21"/>
  <c r="EX241" i="21"/>
  <c r="ES241" i="21"/>
  <c r="ER241" i="21"/>
  <c r="EQ241" i="21"/>
  <c r="EP241" i="21"/>
  <c r="EO241" i="21"/>
  <c r="DE241" i="21"/>
  <c r="DC241" i="21"/>
  <c r="DB241" i="21"/>
  <c r="CZ241" i="21"/>
  <c r="CY241" i="21"/>
  <c r="CW241" i="21"/>
  <c r="BQ241" i="21"/>
  <c r="BO241" i="21"/>
  <c r="BK241" i="21"/>
  <c r="BI241" i="21"/>
  <c r="BH241" i="21"/>
  <c r="BF241" i="21"/>
  <c r="BE241" i="21"/>
  <c r="BC241" i="21"/>
  <c r="BB241" i="21"/>
  <c r="AZ241" i="21"/>
  <c r="AY241" i="21"/>
  <c r="AW241" i="21"/>
  <c r="AV241" i="21"/>
  <c r="AT241" i="21"/>
  <c r="FG240" i="21"/>
  <c r="DD240" i="21"/>
  <c r="DA240" i="21"/>
  <c r="CX240" i="21"/>
  <c r="BP240" i="21"/>
  <c r="BJ240" i="21"/>
  <c r="BG240" i="21"/>
  <c r="BD240" i="21"/>
  <c r="BA240" i="21"/>
  <c r="AX240" i="21"/>
  <c r="AU240" i="21"/>
  <c r="FT238" i="21"/>
  <c r="FS238" i="21"/>
  <c r="FR238" i="21"/>
  <c r="FM238" i="21"/>
  <c r="FK238" i="21"/>
  <c r="FJ238" i="21"/>
  <c r="FI238" i="21"/>
  <c r="FH238" i="21"/>
  <c r="FD238" i="21"/>
  <c r="FC238" i="21"/>
  <c r="EX238" i="21"/>
  <c r="ES238" i="21"/>
  <c r="ER238" i="21"/>
  <c r="EQ238" i="21"/>
  <c r="EP238" i="21"/>
  <c r="EO238" i="21"/>
  <c r="DE238" i="21"/>
  <c r="DC238" i="21"/>
  <c r="DB238" i="21"/>
  <c r="CZ238" i="21"/>
  <c r="CY238" i="21"/>
  <c r="CW238" i="21"/>
  <c r="BQ238" i="21"/>
  <c r="BO238" i="21"/>
  <c r="BK238" i="21"/>
  <c r="BI238" i="21"/>
  <c r="BH238" i="21"/>
  <c r="BF238" i="21"/>
  <c r="BE238" i="21"/>
  <c r="BC238" i="21"/>
  <c r="BB238" i="21"/>
  <c r="AZ238" i="21"/>
  <c r="AW238" i="21"/>
  <c r="AV238" i="21"/>
  <c r="AT238" i="21"/>
  <c r="FG237" i="21"/>
  <c r="DD237" i="21"/>
  <c r="DA237" i="21"/>
  <c r="CX237" i="21"/>
  <c r="BP237" i="21"/>
  <c r="BJ237" i="21"/>
  <c r="BG237" i="21"/>
  <c r="BD237" i="21"/>
  <c r="BA237" i="21"/>
  <c r="AX237" i="21"/>
  <c r="AU237" i="21"/>
  <c r="FG236" i="21"/>
  <c r="DD236" i="21"/>
  <c r="DA236" i="21"/>
  <c r="CX236" i="21"/>
  <c r="BP236" i="21"/>
  <c r="BJ236" i="21"/>
  <c r="BG236" i="21"/>
  <c r="BD236" i="21"/>
  <c r="BA236" i="21"/>
  <c r="AX236" i="21"/>
  <c r="AU236" i="21"/>
  <c r="FG235" i="21"/>
  <c r="DD235" i="21"/>
  <c r="DA235" i="21"/>
  <c r="CX235" i="21"/>
  <c r="BP235" i="21"/>
  <c r="BJ235" i="21"/>
  <c r="BG235" i="21"/>
  <c r="BD235" i="21"/>
  <c r="BA235" i="21"/>
  <c r="AX235" i="21"/>
  <c r="AU235" i="21"/>
  <c r="EX233" i="21" l="1"/>
  <c r="EN117" i="21"/>
  <c r="FS70" i="21"/>
  <c r="ES90" i="21"/>
  <c r="EN301" i="21"/>
  <c r="EN304" i="21"/>
  <c r="EN80" i="21"/>
  <c r="EN94" i="21"/>
  <c r="FM70" i="21"/>
  <c r="EN272" i="21"/>
  <c r="EN241" i="21"/>
  <c r="EN298" i="21"/>
  <c r="EN311" i="21"/>
  <c r="EN114" i="21"/>
  <c r="EN260" i="21"/>
  <c r="EN69" i="21"/>
  <c r="EN74" i="21"/>
  <c r="EN83" i="21"/>
  <c r="EN86" i="21"/>
  <c r="EN238" i="21"/>
  <c r="EN245" i="21"/>
  <c r="EN248" i="21"/>
  <c r="EN256" i="21"/>
  <c r="EN263" i="21"/>
  <c r="EN266" i="21"/>
  <c r="EN281" i="21"/>
  <c r="EN284" i="21"/>
  <c r="EN287" i="21"/>
  <c r="EN293" i="21"/>
  <c r="EN269" i="21"/>
  <c r="EN55" i="21"/>
  <c r="EN61" i="21"/>
  <c r="EN66" i="21"/>
  <c r="EN77" i="21"/>
  <c r="EN89" i="21"/>
  <c r="EN97" i="21"/>
  <c r="EN103" i="21"/>
  <c r="EN106" i="21"/>
  <c r="EN109" i="21"/>
  <c r="EN120" i="21"/>
  <c r="EN100" i="21"/>
  <c r="EN124" i="21"/>
  <c r="EN128" i="21"/>
  <c r="EN131" i="21"/>
  <c r="EN290" i="21"/>
  <c r="EN308" i="21"/>
  <c r="EN314" i="21"/>
  <c r="EN278" i="21"/>
  <c r="EX315" i="21"/>
  <c r="FM132" i="21"/>
  <c r="FR70" i="21"/>
  <c r="FT70" i="21"/>
  <c r="CX11" i="21"/>
  <c r="BQ70" i="21"/>
  <c r="AT305" i="21"/>
  <c r="AZ305" i="21"/>
  <c r="BF305" i="21"/>
  <c r="BO305" i="21"/>
  <c r="BM310" i="21"/>
  <c r="BM297" i="21"/>
  <c r="BM262" i="21"/>
  <c r="AX256" i="21"/>
  <c r="BK305" i="21"/>
  <c r="BM269" i="21"/>
  <c r="BL287" i="21"/>
  <c r="BN293" i="21"/>
  <c r="BN304" i="21"/>
  <c r="AY305" i="21"/>
  <c r="BE305" i="21"/>
  <c r="BN314" i="21"/>
  <c r="BM83" i="21"/>
  <c r="BM28" i="21" s="1"/>
  <c r="BM89" i="21"/>
  <c r="BM103" i="21"/>
  <c r="AX241" i="21"/>
  <c r="BD241" i="21"/>
  <c r="BJ241" i="21"/>
  <c r="DA241" i="21"/>
  <c r="BN106" i="21"/>
  <c r="BM109" i="21"/>
  <c r="BM120" i="21"/>
  <c r="BM131" i="21"/>
  <c r="BN83" i="21"/>
  <c r="BM86" i="21"/>
  <c r="BN103" i="21"/>
  <c r="BM106" i="21"/>
  <c r="BM314" i="21"/>
  <c r="EO315" i="21"/>
  <c r="FT273" i="21"/>
  <c r="DD241" i="21"/>
  <c r="FJ305" i="21"/>
  <c r="FM305" i="21"/>
  <c r="FS305" i="21"/>
  <c r="FD305" i="21"/>
  <c r="EP305" i="21"/>
  <c r="ER305" i="21"/>
  <c r="EX305" i="21"/>
  <c r="FI305" i="21"/>
  <c r="FK305" i="21"/>
  <c r="FR305" i="21"/>
  <c r="FT305" i="21"/>
  <c r="CZ305" i="21"/>
  <c r="EO305" i="21"/>
  <c r="EQ305" i="21"/>
  <c r="ES305" i="21"/>
  <c r="FC305" i="21"/>
  <c r="AZ62" i="21"/>
  <c r="BO62" i="21"/>
  <c r="EO62" i="21"/>
  <c r="FH62" i="21"/>
  <c r="AU28" i="21"/>
  <c r="AW28" i="21"/>
  <c r="AY28" i="21"/>
  <c r="BA28" i="21"/>
  <c r="BC28" i="21"/>
  <c r="BE28" i="21"/>
  <c r="BG28" i="21"/>
  <c r="BI28" i="21"/>
  <c r="BK28" i="21"/>
  <c r="BP28" i="21"/>
  <c r="CW28" i="21"/>
  <c r="CY28" i="21"/>
  <c r="DA28" i="21"/>
  <c r="DC28" i="21"/>
  <c r="DE28" i="21"/>
  <c r="EP28" i="21"/>
  <c r="ER28" i="21"/>
  <c r="EX28" i="21"/>
  <c r="FD28" i="21"/>
  <c r="FI28" i="21"/>
  <c r="FK28" i="21"/>
  <c r="FR28" i="21"/>
  <c r="FT28" i="21"/>
  <c r="AY121" i="21"/>
  <c r="BE121" i="21"/>
  <c r="BK121" i="21"/>
  <c r="CY121" i="21"/>
  <c r="DE121" i="21"/>
  <c r="EP121" i="21"/>
  <c r="ER121" i="21"/>
  <c r="EX121" i="21"/>
  <c r="FD121" i="21"/>
  <c r="AT28" i="21"/>
  <c r="AV28" i="21"/>
  <c r="AX28" i="21"/>
  <c r="AZ28" i="21"/>
  <c r="BB28" i="21"/>
  <c r="BD28" i="21"/>
  <c r="BF28" i="21"/>
  <c r="BH28" i="21"/>
  <c r="BJ28" i="21"/>
  <c r="BO28" i="21"/>
  <c r="BQ28" i="21"/>
  <c r="CX28" i="21"/>
  <c r="CZ28" i="21"/>
  <c r="DB28" i="21"/>
  <c r="DD28" i="21"/>
  <c r="EO28" i="21"/>
  <c r="EQ28" i="21"/>
  <c r="ES28" i="21"/>
  <c r="FC28" i="21"/>
  <c r="FH28" i="21"/>
  <c r="FJ28" i="21"/>
  <c r="FM28" i="21"/>
  <c r="FS28" i="21"/>
  <c r="AT121" i="21"/>
  <c r="FS121" i="21"/>
  <c r="BN109" i="21"/>
  <c r="BE90" i="21"/>
  <c r="AV111" i="21"/>
  <c r="BE110" i="21"/>
  <c r="BH111" i="21"/>
  <c r="FG131" i="21"/>
  <c r="EQ90" i="21"/>
  <c r="FC90" i="21"/>
  <c r="FJ90" i="21"/>
  <c r="FM90" i="21"/>
  <c r="FS90" i="21"/>
  <c r="AY90" i="21"/>
  <c r="BK90" i="21"/>
  <c r="CY90" i="21"/>
  <c r="DE90" i="21"/>
  <c r="FK90" i="21"/>
  <c r="AV90" i="21"/>
  <c r="BB90" i="21"/>
  <c r="BH90" i="21"/>
  <c r="BQ90" i="21"/>
  <c r="DB90" i="21"/>
  <c r="EP90" i="21"/>
  <c r="ER90" i="21"/>
  <c r="EX90" i="21"/>
  <c r="FD90" i="21"/>
  <c r="BN80" i="21"/>
  <c r="AV70" i="21"/>
  <c r="BH70" i="21"/>
  <c r="DB70" i="21"/>
  <c r="ES70" i="21"/>
  <c r="BM11" i="21"/>
  <c r="FG86" i="21"/>
  <c r="AZ49" i="21"/>
  <c r="FH49" i="21"/>
  <c r="BO49" i="21"/>
  <c r="EO49" i="21"/>
  <c r="AX66" i="21"/>
  <c r="BD66" i="21"/>
  <c r="BJ66" i="21"/>
  <c r="CX66" i="21"/>
  <c r="DD66" i="21"/>
  <c r="FT49" i="21"/>
  <c r="AT49" i="21"/>
  <c r="BF49" i="21"/>
  <c r="CZ49" i="21"/>
  <c r="AU66" i="21"/>
  <c r="BA66" i="21"/>
  <c r="BG66" i="21"/>
  <c r="BL66" i="21"/>
  <c r="DA66" i="21"/>
  <c r="AU55" i="21"/>
  <c r="BA55" i="21"/>
  <c r="BG55" i="21"/>
  <c r="BP55" i="21"/>
  <c r="DA55" i="21"/>
  <c r="AW49" i="21"/>
  <c r="BC49" i="21"/>
  <c r="BI49" i="21"/>
  <c r="CW49" i="21"/>
  <c r="DC49" i="21"/>
  <c r="EQ49" i="21"/>
  <c r="FC49" i="21"/>
  <c r="BN61" i="21"/>
  <c r="CX61" i="21"/>
  <c r="DD61" i="21"/>
  <c r="BM19" i="21"/>
  <c r="AV62" i="21"/>
  <c r="AY62" i="21"/>
  <c r="BB62" i="21"/>
  <c r="BE62" i="21"/>
  <c r="BH62" i="21"/>
  <c r="BK62" i="21"/>
  <c r="BQ62" i="21"/>
  <c r="CY62" i="21"/>
  <c r="DB62" i="21"/>
  <c r="DE62" i="21"/>
  <c r="ER62" i="21"/>
  <c r="EX62" i="21"/>
  <c r="FD62" i="21"/>
  <c r="FI62" i="21"/>
  <c r="FK62" i="21"/>
  <c r="FR62" i="21"/>
  <c r="FT62" i="21"/>
  <c r="AX69" i="21"/>
  <c r="BD69" i="21"/>
  <c r="BJ69" i="21"/>
  <c r="BN69" i="21"/>
  <c r="CX69" i="21"/>
  <c r="DD69" i="21"/>
  <c r="FK49" i="21"/>
  <c r="AT62" i="21"/>
  <c r="BF62" i="21"/>
  <c r="CZ62" i="21"/>
  <c r="ES62" i="21"/>
  <c r="BC111" i="21"/>
  <c r="FH111" i="21"/>
  <c r="AU117" i="21"/>
  <c r="BA117" i="21"/>
  <c r="BG117" i="21"/>
  <c r="BL117" i="21"/>
  <c r="BP117" i="21"/>
  <c r="DA117" i="21"/>
  <c r="BB111" i="21"/>
  <c r="BQ111" i="21"/>
  <c r="FG128" i="21"/>
  <c r="AV273" i="21"/>
  <c r="AY273" i="21"/>
  <c r="BB273" i="21"/>
  <c r="BE273" i="21"/>
  <c r="BH273" i="21"/>
  <c r="BK273" i="21"/>
  <c r="BQ273" i="21"/>
  <c r="CY273" i="21"/>
  <c r="DE273" i="21"/>
  <c r="EP273" i="21"/>
  <c r="ER273" i="21"/>
  <c r="EX273" i="21"/>
  <c r="FD273" i="21"/>
  <c r="FI273" i="21"/>
  <c r="DB273" i="21"/>
  <c r="AX55" i="21"/>
  <c r="BD55" i="21"/>
  <c r="BJ55" i="21"/>
  <c r="AU74" i="21"/>
  <c r="BA74" i="21"/>
  <c r="BG74" i="21"/>
  <c r="BP74" i="21"/>
  <c r="DA74" i="21"/>
  <c r="EQ70" i="21"/>
  <c r="FC70" i="21"/>
  <c r="FG74" i="21"/>
  <c r="FJ70" i="21"/>
  <c r="AX77" i="21"/>
  <c r="BD77" i="21"/>
  <c r="BJ77" i="21"/>
  <c r="BN77" i="21"/>
  <c r="CX77" i="21"/>
  <c r="DD77" i="21"/>
  <c r="FG94" i="21"/>
  <c r="AX97" i="21"/>
  <c r="BD97" i="21"/>
  <c r="BJ97" i="21"/>
  <c r="BN97" i="21"/>
  <c r="CX97" i="21"/>
  <c r="DD97" i="21"/>
  <c r="FG97" i="21"/>
  <c r="AX100" i="21"/>
  <c r="BD100" i="21"/>
  <c r="BJ100" i="21"/>
  <c r="BN100" i="21"/>
  <c r="CX100" i="21"/>
  <c r="DD100" i="21"/>
  <c r="FH110" i="21"/>
  <c r="DB111" i="21"/>
  <c r="AX117" i="21"/>
  <c r="BD117" i="21"/>
  <c r="BJ117" i="21"/>
  <c r="BN117" i="21"/>
  <c r="CX117" i="21"/>
  <c r="DD117" i="21"/>
  <c r="FG117" i="21"/>
  <c r="FG120" i="21"/>
  <c r="BP124" i="21"/>
  <c r="DA124" i="21"/>
  <c r="DB121" i="21"/>
  <c r="FG61" i="21"/>
  <c r="FJ49" i="21"/>
  <c r="FM49" i="21"/>
  <c r="FS49" i="21"/>
  <c r="BB70" i="21"/>
  <c r="FI70" i="21"/>
  <c r="FI90" i="21"/>
  <c r="FR90" i="21"/>
  <c r="FT90" i="21"/>
  <c r="AU100" i="21"/>
  <c r="AT111" i="21"/>
  <c r="AZ111" i="21"/>
  <c r="BF111" i="21"/>
  <c r="BO111" i="21"/>
  <c r="ER111" i="21"/>
  <c r="FD111" i="21"/>
  <c r="FS111" i="21"/>
  <c r="BM117" i="21"/>
  <c r="BE111" i="21"/>
  <c r="AX128" i="21"/>
  <c r="BD128" i="21"/>
  <c r="BJ128" i="21"/>
  <c r="BN128" i="21"/>
  <c r="CX128" i="21"/>
  <c r="DD128" i="21"/>
  <c r="AW121" i="21"/>
  <c r="BC121" i="21"/>
  <c r="BI121" i="21"/>
  <c r="BO121" i="21"/>
  <c r="CW121" i="21"/>
  <c r="CZ121" i="21"/>
  <c r="DC121" i="21"/>
  <c r="EP49" i="21"/>
  <c r="AW62" i="21"/>
  <c r="BC62" i="21"/>
  <c r="BI62" i="21"/>
  <c r="CW62" i="21"/>
  <c r="DC62" i="21"/>
  <c r="EQ62" i="21"/>
  <c r="FC62" i="21"/>
  <c r="FJ62" i="21"/>
  <c r="FS62" i="21"/>
  <c r="FJ121" i="21"/>
  <c r="FD295" i="21"/>
  <c r="BP241" i="21"/>
  <c r="FG69" i="21"/>
  <c r="BL80" i="21"/>
  <c r="BL83" i="21"/>
  <c r="BK294" i="21"/>
  <c r="BQ295" i="21"/>
  <c r="ES294" i="21"/>
  <c r="FG304" i="21"/>
  <c r="AV49" i="21"/>
  <c r="AY49" i="21"/>
  <c r="BB49" i="21"/>
  <c r="BE49" i="21"/>
  <c r="BH49" i="21"/>
  <c r="BK49" i="21"/>
  <c r="BQ49" i="21"/>
  <c r="CY49" i="21"/>
  <c r="DB49" i="21"/>
  <c r="DE49" i="21"/>
  <c r="ER49" i="21"/>
  <c r="EX49" i="21"/>
  <c r="FD49" i="21"/>
  <c r="FI49" i="21"/>
  <c r="FR49" i="21"/>
  <c r="CX55" i="21"/>
  <c r="DD55" i="21"/>
  <c r="AY132" i="21"/>
  <c r="BE132" i="21"/>
  <c r="BK132" i="21"/>
  <c r="BQ132" i="21"/>
  <c r="DB132" i="21"/>
  <c r="EP132" i="21"/>
  <c r="ER132" i="21"/>
  <c r="EX132" i="21"/>
  <c r="FD132" i="21"/>
  <c r="AU61" i="21"/>
  <c r="BA61" i="21"/>
  <c r="BG61" i="21"/>
  <c r="BL61" i="21"/>
  <c r="EO70" i="21"/>
  <c r="AY71" i="21"/>
  <c r="AY70" i="21"/>
  <c r="BE71" i="21"/>
  <c r="BE70" i="21"/>
  <c r="BK71" i="21"/>
  <c r="BK70" i="21"/>
  <c r="BQ71" i="21"/>
  <c r="CY70" i="21"/>
  <c r="DB71" i="21"/>
  <c r="DE70" i="21"/>
  <c r="FK80" i="21"/>
  <c r="AU94" i="21"/>
  <c r="BA94" i="21"/>
  <c r="BG94" i="21"/>
  <c r="BL94" i="21"/>
  <c r="BP94" i="21"/>
  <c r="DA94" i="21"/>
  <c r="AW111" i="21"/>
  <c r="AW110" i="21"/>
  <c r="BI111" i="21"/>
  <c r="BI110" i="21"/>
  <c r="CZ111" i="21"/>
  <c r="CZ110" i="21"/>
  <c r="EP111" i="21"/>
  <c r="EP110" i="21"/>
  <c r="EX111" i="21"/>
  <c r="EX110" i="21"/>
  <c r="FM111" i="21"/>
  <c r="FM110" i="21"/>
  <c r="EP62" i="21"/>
  <c r="BL74" i="21"/>
  <c r="EO90" i="21"/>
  <c r="BQ121" i="21"/>
  <c r="BQ110" i="21"/>
  <c r="FH132" i="21"/>
  <c r="FJ132" i="21"/>
  <c r="FS132" i="21"/>
  <c r="AX61" i="21"/>
  <c r="BD61" i="21"/>
  <c r="BJ61" i="21"/>
  <c r="BP61" i="21"/>
  <c r="DA61" i="21"/>
  <c r="FG66" i="21"/>
  <c r="AU69" i="21"/>
  <c r="BA69" i="21"/>
  <c r="BG69" i="21"/>
  <c r="BL69" i="21"/>
  <c r="BP69" i="21"/>
  <c r="DA69" i="21"/>
  <c r="AX74" i="21"/>
  <c r="BD74" i="21"/>
  <c r="BJ74" i="21"/>
  <c r="BN74" i="21"/>
  <c r="CX74" i="21"/>
  <c r="DD74" i="21"/>
  <c r="EP70" i="21"/>
  <c r="ER70" i="21"/>
  <c r="EX70" i="21"/>
  <c r="FD70" i="21"/>
  <c r="AU77" i="21"/>
  <c r="BA77" i="21"/>
  <c r="BG77" i="21"/>
  <c r="BL77" i="21"/>
  <c r="BP77" i="21"/>
  <c r="DA77" i="21"/>
  <c r="FG77" i="21"/>
  <c r="AX80" i="21"/>
  <c r="BD80" i="21"/>
  <c r="BJ80" i="21"/>
  <c r="BP80" i="21"/>
  <c r="DA80" i="21"/>
  <c r="AX94" i="21"/>
  <c r="BD94" i="21"/>
  <c r="BJ94" i="21"/>
  <c r="BN94" i="21"/>
  <c r="CX94" i="21"/>
  <c r="DD94" i="21"/>
  <c r="BL97" i="21"/>
  <c r="DA97" i="21"/>
  <c r="BL106" i="21"/>
  <c r="BL109" i="21"/>
  <c r="FJ111" i="21"/>
  <c r="FJ110" i="21"/>
  <c r="FG124" i="21"/>
  <c r="FH121" i="21"/>
  <c r="FM121" i="21"/>
  <c r="BG100" i="21"/>
  <c r="BP100" i="21"/>
  <c r="DA100" i="21"/>
  <c r="FG100" i="21"/>
  <c r="FG103" i="21"/>
  <c r="FG109" i="21"/>
  <c r="AX114" i="21"/>
  <c r="BD114" i="21"/>
  <c r="BJ114" i="21"/>
  <c r="BP114" i="21"/>
  <c r="DA114" i="21"/>
  <c r="AY111" i="21"/>
  <c r="BK111" i="21"/>
  <c r="AX124" i="21"/>
  <c r="BD124" i="21"/>
  <c r="BJ124" i="21"/>
  <c r="BN124" i="21"/>
  <c r="CX124" i="21"/>
  <c r="DD124" i="21"/>
  <c r="BP128" i="21"/>
  <c r="DA128" i="21"/>
  <c r="AX308" i="21"/>
  <c r="BD308" i="21"/>
  <c r="BJ308" i="21"/>
  <c r="AW305" i="21"/>
  <c r="BC305" i="21"/>
  <c r="BI305" i="21"/>
  <c r="AX311" i="21"/>
  <c r="BD311" i="21"/>
  <c r="BJ311" i="21"/>
  <c r="BN311" i="21"/>
  <c r="FG311" i="21"/>
  <c r="BB305" i="21"/>
  <c r="DB305" i="21"/>
  <c r="FG314" i="21"/>
  <c r="AW295" i="21"/>
  <c r="DC295" i="21"/>
  <c r="AU278" i="21"/>
  <c r="BA278" i="21"/>
  <c r="BG278" i="21"/>
  <c r="BP278" i="21"/>
  <c r="BP281" i="21"/>
  <c r="DA281" i="21"/>
  <c r="BM290" i="21"/>
  <c r="BD298" i="21"/>
  <c r="CX298" i="21"/>
  <c r="DD298" i="21"/>
  <c r="AV295" i="21"/>
  <c r="AY295" i="21"/>
  <c r="BB295" i="21"/>
  <c r="BH294" i="21"/>
  <c r="BK295" i="21"/>
  <c r="CY295" i="21"/>
  <c r="DB295" i="21"/>
  <c r="DE295" i="21"/>
  <c r="EP294" i="21"/>
  <c r="ER294" i="21"/>
  <c r="EX294" i="21"/>
  <c r="FD294" i="21"/>
  <c r="FI294" i="21"/>
  <c r="FM294" i="21"/>
  <c r="FS294" i="21"/>
  <c r="AX301" i="21"/>
  <c r="BD301" i="21"/>
  <c r="BJ301" i="21"/>
  <c r="BN301" i="21"/>
  <c r="CX301" i="21"/>
  <c r="DD301" i="21"/>
  <c r="AU308" i="21"/>
  <c r="BA308" i="21"/>
  <c r="BG308" i="21"/>
  <c r="BP308" i="21"/>
  <c r="DA308" i="21"/>
  <c r="AV305" i="21"/>
  <c r="BH305" i="21"/>
  <c r="BQ305" i="21"/>
  <c r="AU311" i="21"/>
  <c r="BA311" i="21"/>
  <c r="BG311" i="21"/>
  <c r="BP311" i="21"/>
  <c r="DA311" i="21"/>
  <c r="ES273" i="21"/>
  <c r="AW294" i="21"/>
  <c r="BC295" i="21"/>
  <c r="DC294" i="21"/>
  <c r="EO294" i="21"/>
  <c r="EQ295" i="21"/>
  <c r="ES295" i="21"/>
  <c r="FC295" i="21"/>
  <c r="FH294" i="21"/>
  <c r="FJ295" i="21"/>
  <c r="FR295" i="21"/>
  <c r="FT295" i="21"/>
  <c r="FG308" i="21"/>
  <c r="BQ294" i="21"/>
  <c r="FM249" i="21"/>
  <c r="FC273" i="21"/>
  <c r="AX281" i="21"/>
  <c r="BD281" i="21"/>
  <c r="BJ281" i="21"/>
  <c r="BN281" i="21"/>
  <c r="CX281" i="21"/>
  <c r="DD281" i="21"/>
  <c r="BN284" i="21"/>
  <c r="CX284" i="21"/>
  <c r="DD284" i="21"/>
  <c r="FG293" i="21"/>
  <c r="BC294" i="21"/>
  <c r="BH295" i="21"/>
  <c r="ER295" i="21"/>
  <c r="FM295" i="21"/>
  <c r="FH305" i="21"/>
  <c r="FR294" i="21"/>
  <c r="AZ294" i="21"/>
  <c r="AV294" i="21"/>
  <c r="BE295" i="21"/>
  <c r="BE294" i="21"/>
  <c r="BI295" i="21"/>
  <c r="BI294" i="21"/>
  <c r="BO295" i="21"/>
  <c r="BO294" i="21"/>
  <c r="CZ295" i="21"/>
  <c r="CZ294" i="21"/>
  <c r="EO295" i="21"/>
  <c r="FG301" i="21"/>
  <c r="FH295" i="21"/>
  <c r="EO273" i="21"/>
  <c r="AX278" i="21"/>
  <c r="BD278" i="21"/>
  <c r="BJ278" i="21"/>
  <c r="DD278" i="21"/>
  <c r="AU281" i="21"/>
  <c r="BA281" i="21"/>
  <c r="BG281" i="21"/>
  <c r="BL281" i="21"/>
  <c r="AU284" i="21"/>
  <c r="BA284" i="21"/>
  <c r="BG284" i="21"/>
  <c r="BL284" i="21"/>
  <c r="AY294" i="21"/>
  <c r="DB294" i="21"/>
  <c r="EQ294" i="21"/>
  <c r="FC294" i="21"/>
  <c r="FJ294" i="21"/>
  <c r="FT294" i="21"/>
  <c r="AZ295" i="21"/>
  <c r="EP295" i="21"/>
  <c r="EX295" i="21"/>
  <c r="FI295" i="21"/>
  <c r="FS295" i="21"/>
  <c r="FJ273" i="21"/>
  <c r="FM273" i="21"/>
  <c r="FS273" i="21"/>
  <c r="FG281" i="21"/>
  <c r="AX284" i="21"/>
  <c r="BD284" i="21"/>
  <c r="BJ284" i="21"/>
  <c r="BP284" i="21"/>
  <c r="DA284" i="21"/>
  <c r="FG287" i="21"/>
  <c r="BL290" i="21"/>
  <c r="BN290" i="21"/>
  <c r="AU298" i="21"/>
  <c r="BA298" i="21"/>
  <c r="BG298" i="21"/>
  <c r="BP298" i="21"/>
  <c r="BF295" i="21"/>
  <c r="CW295" i="21"/>
  <c r="BP301" i="21"/>
  <c r="DA301" i="21"/>
  <c r="FG269" i="21"/>
  <c r="CX278" i="21"/>
  <c r="BN278" i="21"/>
  <c r="BN266" i="21"/>
  <c r="BO242" i="21"/>
  <c r="EQ249" i="21"/>
  <c r="ES249" i="21"/>
  <c r="FC249" i="21"/>
  <c r="AX260" i="21"/>
  <c r="BD260" i="21"/>
  <c r="BH250" i="21"/>
  <c r="ER249" i="21"/>
  <c r="AX263" i="21"/>
  <c r="BD263" i="21"/>
  <c r="BJ263" i="21"/>
  <c r="BP263" i="21"/>
  <c r="FD249" i="21"/>
  <c r="FR249" i="21"/>
  <c r="FT249" i="21"/>
  <c r="DA260" i="21"/>
  <c r="FG266" i="21"/>
  <c r="FI242" i="21"/>
  <c r="FG256" i="21"/>
  <c r="AY250" i="21"/>
  <c r="CY250" i="21"/>
  <c r="AV242" i="21"/>
  <c r="AY242" i="21"/>
  <c r="BB242" i="21"/>
  <c r="BE242" i="21"/>
  <c r="BH242" i="21"/>
  <c r="BK242" i="21"/>
  <c r="BQ242" i="21"/>
  <c r="CY242" i="21"/>
  <c r="DB242" i="21"/>
  <c r="DE242" i="21"/>
  <c r="EP242" i="21"/>
  <c r="ER242" i="21"/>
  <c r="EX242" i="21"/>
  <c r="FD242" i="21"/>
  <c r="FG248" i="21"/>
  <c r="AV250" i="21"/>
  <c r="BB249" i="21"/>
  <c r="BE250" i="21"/>
  <c r="DE249" i="21"/>
  <c r="BJ260" i="21"/>
  <c r="BP260" i="21"/>
  <c r="AT242" i="21"/>
  <c r="AZ242" i="21"/>
  <c r="BC242" i="21"/>
  <c r="BF242" i="21"/>
  <c r="BI242" i="21"/>
  <c r="CW242" i="21"/>
  <c r="CZ242" i="21"/>
  <c r="DC242" i="21"/>
  <c r="EO242" i="21"/>
  <c r="ES242" i="21"/>
  <c r="BJ256" i="21"/>
  <c r="AU248" i="21"/>
  <c r="BA248" i="21"/>
  <c r="BP248" i="21"/>
  <c r="DA248" i="21"/>
  <c r="DA256" i="21"/>
  <c r="BP256" i="21"/>
  <c r="BD256" i="21"/>
  <c r="BK233" i="21"/>
  <c r="FD233" i="21"/>
  <c r="FG245" i="21"/>
  <c r="FJ242" i="21"/>
  <c r="FM242" i="21"/>
  <c r="FS242" i="21"/>
  <c r="AX248" i="21"/>
  <c r="BD248" i="21"/>
  <c r="BJ248" i="21"/>
  <c r="BN248" i="21"/>
  <c r="FK242" i="21"/>
  <c r="FR242" i="21"/>
  <c r="FT242" i="21"/>
  <c r="FG238" i="21"/>
  <c r="FS233" i="21"/>
  <c r="AW242" i="21"/>
  <c r="EQ242" i="21"/>
  <c r="FC242" i="21"/>
  <c r="AT233" i="21"/>
  <c r="AW233" i="21"/>
  <c r="CW233" i="21"/>
  <c r="FG241" i="21"/>
  <c r="FJ233" i="21"/>
  <c r="AU245" i="21"/>
  <c r="BA245" i="21"/>
  <c r="BG245" i="21"/>
  <c r="BG242" i="21" s="1"/>
  <c r="BP245" i="21"/>
  <c r="DA245" i="21"/>
  <c r="BF233" i="21"/>
  <c r="AY233" i="21"/>
  <c r="ER233" i="21"/>
  <c r="BB233" i="21"/>
  <c r="BK315" i="21"/>
  <c r="FH242" i="21"/>
  <c r="AX245" i="21"/>
  <c r="BD245" i="21"/>
  <c r="BJ245" i="21"/>
  <c r="BN245" i="21"/>
  <c r="FM233" i="21"/>
  <c r="FH233" i="21"/>
  <c r="CZ233" i="21"/>
  <c r="EP233" i="21"/>
  <c r="DE315" i="21"/>
  <c r="BI233" i="21"/>
  <c r="AU238" i="21"/>
  <c r="BA238" i="21"/>
  <c r="BP238" i="21"/>
  <c r="BK249" i="21"/>
  <c r="FG260" i="21"/>
  <c r="BE249" i="21"/>
  <c r="FR273" i="21"/>
  <c r="FJ249" i="21"/>
  <c r="FS249" i="21"/>
  <c r="BL304" i="21"/>
  <c r="EP249" i="21"/>
  <c r="EX249" i="21"/>
  <c r="BN269" i="21"/>
  <c r="FG290" i="21"/>
  <c r="BJ298" i="21"/>
  <c r="CY305" i="21"/>
  <c r="DC305" i="21"/>
  <c r="CW305" i="21"/>
  <c r="DE305" i="21"/>
  <c r="CX80" i="21"/>
  <c r="DD80" i="21"/>
  <c r="BN86" i="21"/>
  <c r="CY71" i="21"/>
  <c r="DE71" i="21"/>
  <c r="AU114" i="21"/>
  <c r="BG114" i="21"/>
  <c r="EQ121" i="21"/>
  <c r="ES121" i="21"/>
  <c r="FC121" i="21"/>
  <c r="FI121" i="21"/>
  <c r="FK121" i="21"/>
  <c r="FR121" i="21"/>
  <c r="FT121" i="21"/>
  <c r="AU80" i="21"/>
  <c r="BA80" i="21"/>
  <c r="BG80" i="21"/>
  <c r="FG83" i="21"/>
  <c r="AV71" i="21"/>
  <c r="BB71" i="21"/>
  <c r="BH71" i="21"/>
  <c r="FT132" i="21"/>
  <c r="BN89" i="21"/>
  <c r="BA100" i="21"/>
  <c r="FG106" i="21"/>
  <c r="CX114" i="21"/>
  <c r="DD114" i="21"/>
  <c r="BA114" i="21"/>
  <c r="BB121" i="21"/>
  <c r="BF121" i="21"/>
  <c r="BL131" i="21"/>
  <c r="BJ238" i="21"/>
  <c r="DD238" i="21"/>
  <c r="EQ233" i="21"/>
  <c r="ES233" i="21"/>
  <c r="FC233" i="21"/>
  <c r="FI233" i="21"/>
  <c r="FK233" i="21"/>
  <c r="FR233" i="21"/>
  <c r="FT233" i="21"/>
  <c r="DC233" i="21"/>
  <c r="CX238" i="21"/>
  <c r="BQ233" i="21"/>
  <c r="BO233" i="21"/>
  <c r="BH233" i="21"/>
  <c r="BG238" i="21"/>
  <c r="BC233" i="21"/>
  <c r="AX238" i="21"/>
  <c r="AV233" i="21"/>
  <c r="BL86" i="21"/>
  <c r="BL89" i="21"/>
  <c r="CW111" i="21"/>
  <c r="CW110" i="21"/>
  <c r="DE111" i="21"/>
  <c r="DE110" i="21"/>
  <c r="EO121" i="21"/>
  <c r="EO132" i="21"/>
  <c r="FK89" i="21"/>
  <c r="AV132" i="21"/>
  <c r="BB132" i="21"/>
  <c r="BH132" i="21"/>
  <c r="CY132" i="21"/>
  <c r="DE132" i="21"/>
  <c r="EQ132" i="21"/>
  <c r="FC132" i="21"/>
  <c r="FG55" i="21"/>
  <c r="FI132" i="21"/>
  <c r="FR132" i="21"/>
  <c r="FH70" i="21"/>
  <c r="FG79" i="21"/>
  <c r="FH90" i="21"/>
  <c r="AU97" i="21"/>
  <c r="BA97" i="21"/>
  <c r="BG97" i="21"/>
  <c r="BL100" i="21"/>
  <c r="AY110" i="21"/>
  <c r="BC110" i="21"/>
  <c r="BK110" i="21"/>
  <c r="BO110" i="21"/>
  <c r="DB110" i="21"/>
  <c r="ER110" i="21"/>
  <c r="FD110" i="21"/>
  <c r="FS110" i="21"/>
  <c r="BL114" i="21"/>
  <c r="BN114" i="21"/>
  <c r="FK114" i="21"/>
  <c r="FG113" i="21"/>
  <c r="CY111" i="21"/>
  <c r="CY110" i="21"/>
  <c r="DC111" i="21"/>
  <c r="DC110" i="21"/>
  <c r="EO111" i="21"/>
  <c r="EO110" i="21"/>
  <c r="EQ111" i="21"/>
  <c r="EQ110" i="21"/>
  <c r="ES111" i="21"/>
  <c r="ES110" i="21"/>
  <c r="FC111" i="21"/>
  <c r="FC110" i="21"/>
  <c r="FI111" i="21"/>
  <c r="FI110" i="21"/>
  <c r="FR111" i="21"/>
  <c r="FR110" i="21"/>
  <c r="FT111" i="21"/>
  <c r="FT110" i="21"/>
  <c r="BL120" i="21"/>
  <c r="AT110" i="21"/>
  <c r="BB110" i="21"/>
  <c r="BF110" i="21"/>
  <c r="AV121" i="21"/>
  <c r="AV110" i="21"/>
  <c r="AZ121" i="21"/>
  <c r="AZ110" i="21"/>
  <c r="BH121" i="21"/>
  <c r="BH110" i="21"/>
  <c r="AU124" i="21"/>
  <c r="BA124" i="21"/>
  <c r="BG124" i="21"/>
  <c r="BL124" i="21"/>
  <c r="AU128" i="21"/>
  <c r="BA128" i="21"/>
  <c r="BG128" i="21"/>
  <c r="BL128" i="21"/>
  <c r="FH249" i="21"/>
  <c r="CY294" i="21"/>
  <c r="DA298" i="21"/>
  <c r="BN298" i="21"/>
  <c r="AY315" i="21"/>
  <c r="AX298" i="21"/>
  <c r="FH315" i="21"/>
  <c r="FJ315" i="21"/>
  <c r="EQ273" i="21"/>
  <c r="FK273" i="21"/>
  <c r="FI249" i="21"/>
  <c r="FG278" i="21"/>
  <c r="DA278" i="21"/>
  <c r="BL278" i="21"/>
  <c r="BM272" i="21"/>
  <c r="DD263" i="21"/>
  <c r="DB315" i="21"/>
  <c r="DD260" i="21"/>
  <c r="CY249" i="21"/>
  <c r="DA263" i="21"/>
  <c r="CX263" i="21"/>
  <c r="CX260" i="21"/>
  <c r="BN260" i="21"/>
  <c r="BN263" i="21"/>
  <c r="BQ249" i="21"/>
  <c r="BL263" i="21"/>
  <c r="BG263" i="21"/>
  <c r="BA263" i="21"/>
  <c r="AU263" i="21"/>
  <c r="DE250" i="21"/>
  <c r="DB250" i="21"/>
  <c r="BN256" i="21"/>
  <c r="BB250" i="21"/>
  <c r="BA256" i="21"/>
  <c r="AY249" i="21"/>
  <c r="CX241" i="21"/>
  <c r="BQ315" i="21"/>
  <c r="BN241" i="21"/>
  <c r="BE315" i="21"/>
  <c r="DB233" i="21"/>
  <c r="CY233" i="21"/>
  <c r="DA238" i="21"/>
  <c r="BN238" i="21"/>
  <c r="BL238" i="21"/>
  <c r="BE233" i="21"/>
  <c r="BD238" i="21"/>
  <c r="AZ233" i="21"/>
  <c r="BL241" i="21"/>
  <c r="BL245" i="21"/>
  <c r="BL248" i="21"/>
  <c r="BL269" i="21"/>
  <c r="DE233" i="21"/>
  <c r="EO233" i="21"/>
  <c r="AV315" i="21"/>
  <c r="BB315" i="21"/>
  <c r="BH315" i="21"/>
  <c r="CY315" i="21"/>
  <c r="EQ315" i="21"/>
  <c r="ES315" i="21"/>
  <c r="FC315" i="21"/>
  <c r="FI315" i="21"/>
  <c r="FR315" i="21"/>
  <c r="FT315" i="21"/>
  <c r="AU241" i="21"/>
  <c r="BA241" i="21"/>
  <c r="BG241" i="21"/>
  <c r="CX245" i="21"/>
  <c r="DD245" i="21"/>
  <c r="CX248" i="21"/>
  <c r="DD248" i="21"/>
  <c r="BK250" i="21"/>
  <c r="BQ250" i="21"/>
  <c r="CX256" i="21"/>
  <c r="DD256" i="21"/>
  <c r="AV249" i="21"/>
  <c r="BH249" i="21"/>
  <c r="BL256" i="21"/>
  <c r="EO249" i="21"/>
  <c r="AU260" i="21"/>
  <c r="BA260" i="21"/>
  <c r="BG260" i="21"/>
  <c r="BL260" i="21"/>
  <c r="DB249" i="21"/>
  <c r="FK263" i="21"/>
  <c r="FK272" i="21"/>
  <c r="FG272" i="21" s="1"/>
  <c r="EP315" i="21"/>
  <c r="ER315" i="21"/>
  <c r="FD315" i="21"/>
  <c r="FM315" i="21"/>
  <c r="FS315" i="21"/>
  <c r="BL272" i="21"/>
  <c r="BN272" i="21"/>
  <c r="FG284" i="21"/>
  <c r="BL308" i="21"/>
  <c r="BL314" i="21"/>
  <c r="FH273" i="21"/>
  <c r="AT294" i="21"/>
  <c r="BB294" i="21"/>
  <c r="BF294" i="21"/>
  <c r="CW294" i="21"/>
  <c r="DE294" i="21"/>
  <c r="AT295" i="21"/>
  <c r="BL298" i="21"/>
  <c r="FK298" i="21"/>
  <c r="AU301" i="21"/>
  <c r="BA301" i="21"/>
  <c r="BG301" i="21"/>
  <c r="BL301" i="21"/>
  <c r="BN308" i="21"/>
  <c r="BL311" i="21"/>
  <c r="CX308" i="21"/>
  <c r="DD308" i="21"/>
  <c r="CX311" i="21"/>
  <c r="DD311" i="21"/>
  <c r="FG331" i="21"/>
  <c r="FG411" i="21"/>
  <c r="FG408" i="21"/>
  <c r="FG405" i="21"/>
  <c r="FG401" i="21"/>
  <c r="FG398" i="21"/>
  <c r="FG395" i="21"/>
  <c r="FG394" i="21"/>
  <c r="FG393" i="21"/>
  <c r="FG392" i="21"/>
  <c r="FG384" i="21"/>
  <c r="FG381" i="21"/>
  <c r="FG378" i="21"/>
  <c r="FG372" i="21"/>
  <c r="FG369" i="21"/>
  <c r="FG366" i="21"/>
  <c r="FG365" i="21"/>
  <c r="FG364" i="21"/>
  <c r="FG356" i="21"/>
  <c r="FG353" i="21"/>
  <c r="FG349" i="21"/>
  <c r="FG348" i="21"/>
  <c r="FG344" i="21"/>
  <c r="FG343" i="21"/>
  <c r="FG339" i="21"/>
  <c r="FG334" i="21"/>
  <c r="FG327" i="21"/>
  <c r="FG326" i="21"/>
  <c r="FG325" i="21"/>
  <c r="FG14" i="21" s="1"/>
  <c r="FG15" i="21"/>
  <c r="FG320" i="21"/>
  <c r="FG12" i="21" s="1"/>
  <c r="FG319" i="21"/>
  <c r="FG10" i="21" s="1"/>
  <c r="FH412" i="21"/>
  <c r="FH46" i="21" s="1"/>
  <c r="FI412" i="21"/>
  <c r="FI46" i="21" s="1"/>
  <c r="FJ412" i="21"/>
  <c r="FJ46" i="21" s="1"/>
  <c r="FK412" i="21"/>
  <c r="FK46" i="21" s="1"/>
  <c r="FM412" i="21"/>
  <c r="FM46" i="21" s="1"/>
  <c r="FR412" i="21"/>
  <c r="FR46" i="21" s="1"/>
  <c r="FS412" i="21"/>
  <c r="FS46" i="21" s="1"/>
  <c r="FT412" i="21"/>
  <c r="FT46" i="21" s="1"/>
  <c r="FH409" i="21"/>
  <c r="FH45" i="21" s="1"/>
  <c r="FI409" i="21"/>
  <c r="FI45" i="21" s="1"/>
  <c r="FJ409" i="21"/>
  <c r="FJ45" i="21" s="1"/>
  <c r="FK409" i="21"/>
  <c r="FK45" i="21" s="1"/>
  <c r="FM409" i="21"/>
  <c r="FM45" i="21" s="1"/>
  <c r="FR409" i="21"/>
  <c r="FR45" i="21" s="1"/>
  <c r="FS409" i="21"/>
  <c r="FS45" i="21" s="1"/>
  <c r="FT409" i="21"/>
  <c r="FT45" i="21" s="1"/>
  <c r="FH406" i="21"/>
  <c r="FH44" i="21" s="1"/>
  <c r="FI406" i="21"/>
  <c r="FI44" i="21" s="1"/>
  <c r="FJ406" i="21"/>
  <c r="FJ44" i="21" s="1"/>
  <c r="FK406" i="21"/>
  <c r="FK44" i="21" s="1"/>
  <c r="FM406" i="21"/>
  <c r="FM44" i="21" s="1"/>
  <c r="FR406" i="21"/>
  <c r="FR44" i="21" s="1"/>
  <c r="FS406" i="21"/>
  <c r="FT406" i="21"/>
  <c r="FT44" i="21" s="1"/>
  <c r="FH402" i="21"/>
  <c r="FH42" i="21" s="1"/>
  <c r="FI402" i="21"/>
  <c r="FI42" i="21" s="1"/>
  <c r="FJ402" i="21"/>
  <c r="FJ42" i="21" s="1"/>
  <c r="FK402" i="21"/>
  <c r="FK42" i="21" s="1"/>
  <c r="FM402" i="21"/>
  <c r="FM42" i="21" s="1"/>
  <c r="FR402" i="21"/>
  <c r="FR42" i="21" s="1"/>
  <c r="FS402" i="21"/>
  <c r="FS42" i="21" s="1"/>
  <c r="FT402" i="21"/>
  <c r="FT42" i="21" s="1"/>
  <c r="FH396" i="21"/>
  <c r="FH40" i="21" s="1"/>
  <c r="FI396" i="21"/>
  <c r="FI40" i="21" s="1"/>
  <c r="FJ396" i="21"/>
  <c r="FJ40" i="21" s="1"/>
  <c r="FM396" i="21"/>
  <c r="FM40" i="21" s="1"/>
  <c r="FR396" i="21"/>
  <c r="FR40" i="21" s="1"/>
  <c r="FS396" i="21"/>
  <c r="FS40" i="21" s="1"/>
  <c r="FT396" i="21"/>
  <c r="FT40" i="21" s="1"/>
  <c r="FD396" i="21"/>
  <c r="FD40" i="21" s="1"/>
  <c r="FH385" i="21"/>
  <c r="FH37" i="21" s="1"/>
  <c r="FI385" i="21"/>
  <c r="FI37" i="21" s="1"/>
  <c r="FJ385" i="21"/>
  <c r="FJ37" i="21" s="1"/>
  <c r="FK385" i="21"/>
  <c r="FK37" i="21" s="1"/>
  <c r="FM385" i="21"/>
  <c r="FM37" i="21" s="1"/>
  <c r="FR385" i="21"/>
  <c r="FR37" i="21" s="1"/>
  <c r="FS385" i="21"/>
  <c r="FS37" i="21" s="1"/>
  <c r="FT385" i="21"/>
  <c r="FT37" i="21" s="1"/>
  <c r="FH382" i="21"/>
  <c r="FI382" i="21"/>
  <c r="FJ382" i="21"/>
  <c r="FK382" i="21"/>
  <c r="FM382" i="21"/>
  <c r="FR382" i="21"/>
  <c r="FS382" i="21"/>
  <c r="FT382" i="21"/>
  <c r="FH379" i="21"/>
  <c r="FH35" i="21" s="1"/>
  <c r="FI379" i="21"/>
  <c r="FI35" i="21" s="1"/>
  <c r="FJ379" i="21"/>
  <c r="FJ35" i="21" s="1"/>
  <c r="FK379" i="21"/>
  <c r="FK35" i="21" s="1"/>
  <c r="FM379" i="21"/>
  <c r="FM35" i="21" s="1"/>
  <c r="FR379" i="21"/>
  <c r="FR35" i="21" s="1"/>
  <c r="FS379" i="21"/>
  <c r="FS35" i="21" s="1"/>
  <c r="FT379" i="21"/>
  <c r="FT35" i="21" s="1"/>
  <c r="FH376" i="21"/>
  <c r="FH34" i="21" s="1"/>
  <c r="FI376" i="21"/>
  <c r="FI34" i="21" s="1"/>
  <c r="FJ376" i="21"/>
  <c r="FJ34" i="21" s="1"/>
  <c r="FM376" i="21"/>
  <c r="FM34" i="21" s="1"/>
  <c r="FR376" i="21"/>
  <c r="FR34" i="21" s="1"/>
  <c r="FS376" i="21"/>
  <c r="FS34" i="21" s="1"/>
  <c r="FT376" i="21"/>
  <c r="FT34" i="21" s="1"/>
  <c r="FH370" i="21"/>
  <c r="FH33" i="21" s="1"/>
  <c r="FI370" i="21"/>
  <c r="FI33" i="21" s="1"/>
  <c r="FJ370" i="21"/>
  <c r="FJ33" i="21" s="1"/>
  <c r="FK370" i="21"/>
  <c r="FK33" i="21" s="1"/>
  <c r="FM370" i="21"/>
  <c r="FM33" i="21" s="1"/>
  <c r="FR370" i="21"/>
  <c r="FR33" i="21" s="1"/>
  <c r="FS370" i="21"/>
  <c r="FS33" i="21" s="1"/>
  <c r="FT370" i="21"/>
  <c r="FT33" i="21" s="1"/>
  <c r="FH367" i="21"/>
  <c r="FH32" i="21" s="1"/>
  <c r="FI367" i="21"/>
  <c r="FI32" i="21" s="1"/>
  <c r="FJ367" i="21"/>
  <c r="FJ32" i="21" s="1"/>
  <c r="FK367" i="21"/>
  <c r="FK32" i="21" s="1"/>
  <c r="FM367" i="21"/>
  <c r="FM32" i="21" s="1"/>
  <c r="FR367" i="21"/>
  <c r="FR32" i="21" s="1"/>
  <c r="FS367" i="21"/>
  <c r="FS32" i="21" s="1"/>
  <c r="FT367" i="21"/>
  <c r="FT32" i="21" s="1"/>
  <c r="FH361" i="21"/>
  <c r="FH30" i="21" s="1"/>
  <c r="FI361" i="21"/>
  <c r="FI30" i="21" s="1"/>
  <c r="FJ361" i="21"/>
  <c r="FJ30" i="21" s="1"/>
  <c r="FM361" i="21"/>
  <c r="FM30" i="21" s="1"/>
  <c r="FR361" i="21"/>
  <c r="FR30" i="21" s="1"/>
  <c r="FS361" i="21"/>
  <c r="FS30" i="21" s="1"/>
  <c r="FT361" i="21"/>
  <c r="FT30" i="21" s="1"/>
  <c r="FH357" i="21"/>
  <c r="FI357" i="21"/>
  <c r="FJ357" i="21"/>
  <c r="FK357" i="21"/>
  <c r="FM357" i="21"/>
  <c r="FM29" i="21" s="1"/>
  <c r="FR357" i="21"/>
  <c r="FS357" i="21"/>
  <c r="FT357" i="21"/>
  <c r="FH354" i="21"/>
  <c r="FI354" i="21"/>
  <c r="FJ354" i="21"/>
  <c r="FK354" i="21"/>
  <c r="FM354" i="21"/>
  <c r="FR354" i="21"/>
  <c r="FS354" i="21"/>
  <c r="FT354" i="21"/>
  <c r="FH351" i="21"/>
  <c r="FH27" i="21" s="1"/>
  <c r="FI351" i="21"/>
  <c r="FI27" i="21" s="1"/>
  <c r="FJ351" i="21"/>
  <c r="FJ27" i="21" s="1"/>
  <c r="FM351" i="21"/>
  <c r="FM27" i="21" s="1"/>
  <c r="FR351" i="21"/>
  <c r="FR27" i="21" s="1"/>
  <c r="FS351" i="21"/>
  <c r="FS27" i="21" s="1"/>
  <c r="FT351" i="21"/>
  <c r="FT27" i="21" s="1"/>
  <c r="FH345" i="21"/>
  <c r="FH26" i="21" s="1"/>
  <c r="FI345" i="21"/>
  <c r="FI26" i="21" s="1"/>
  <c r="FJ345" i="21"/>
  <c r="FJ26" i="21" s="1"/>
  <c r="FK345" i="21"/>
  <c r="FK26" i="21" s="1"/>
  <c r="FM345" i="21"/>
  <c r="FM26" i="21" s="1"/>
  <c r="FR345" i="21"/>
  <c r="FR26" i="21" s="1"/>
  <c r="FS345" i="21"/>
  <c r="FS26" i="21" s="1"/>
  <c r="FT345" i="21"/>
  <c r="FT26" i="21" s="1"/>
  <c r="FH341" i="21"/>
  <c r="FH25" i="21" s="1"/>
  <c r="FI341" i="21"/>
  <c r="FI25" i="21" s="1"/>
  <c r="FJ341" i="21"/>
  <c r="FJ25" i="21" s="1"/>
  <c r="FK341" i="21"/>
  <c r="FK25" i="21" s="1"/>
  <c r="FM341" i="21"/>
  <c r="FM25" i="21" s="1"/>
  <c r="FR341" i="21"/>
  <c r="FR25" i="21" s="1"/>
  <c r="FS341" i="21"/>
  <c r="FS25" i="21" s="1"/>
  <c r="FT341" i="21"/>
  <c r="FT25" i="21" s="1"/>
  <c r="FH335" i="21"/>
  <c r="FH22" i="21" s="1"/>
  <c r="FI335" i="21"/>
  <c r="FI22" i="21" s="1"/>
  <c r="FJ335" i="21"/>
  <c r="FJ22" i="21" s="1"/>
  <c r="FK335" i="21"/>
  <c r="FK22" i="21" s="1"/>
  <c r="FM335" i="21"/>
  <c r="FM22" i="21" s="1"/>
  <c r="FR335" i="21"/>
  <c r="FR22" i="21" s="1"/>
  <c r="FS335" i="21"/>
  <c r="FS22" i="21" s="1"/>
  <c r="FT335" i="21"/>
  <c r="FT22" i="21" s="1"/>
  <c r="FH332" i="21"/>
  <c r="FH21" i="21" s="1"/>
  <c r="FI332" i="21"/>
  <c r="FJ332" i="21"/>
  <c r="FJ21" i="21" s="1"/>
  <c r="FK332" i="21"/>
  <c r="FM332" i="21"/>
  <c r="FM21" i="21" s="1"/>
  <c r="FR332" i="21"/>
  <c r="FS332" i="21"/>
  <c r="FS21" i="21" s="1"/>
  <c r="FT332" i="21"/>
  <c r="FH328" i="21"/>
  <c r="FH13" i="21" s="1"/>
  <c r="FI328" i="21"/>
  <c r="FI13" i="21" s="1"/>
  <c r="FJ328" i="21"/>
  <c r="FJ13" i="21" s="1"/>
  <c r="FK328" i="21"/>
  <c r="FK13" i="21" s="1"/>
  <c r="FM328" i="21"/>
  <c r="FM13" i="21" s="1"/>
  <c r="FR328" i="21"/>
  <c r="FR13" i="21" s="1"/>
  <c r="FS328" i="21"/>
  <c r="FS13" i="21" s="1"/>
  <c r="FT328" i="21"/>
  <c r="FT13" i="21" s="1"/>
  <c r="FH322" i="21"/>
  <c r="FH9" i="21" s="1"/>
  <c r="FI322" i="21"/>
  <c r="FI9" i="21" s="1"/>
  <c r="FJ322" i="21"/>
  <c r="FJ9" i="21" s="1"/>
  <c r="FK322" i="21"/>
  <c r="FK9" i="21" s="1"/>
  <c r="FM322" i="21"/>
  <c r="FM9" i="21" s="1"/>
  <c r="FR322" i="21"/>
  <c r="FR9" i="21" s="1"/>
  <c r="FS322" i="21"/>
  <c r="FS9" i="21" s="1"/>
  <c r="FT322" i="21"/>
  <c r="FT9" i="21" s="1"/>
  <c r="FK347" i="21"/>
  <c r="FG347" i="21" s="1"/>
  <c r="FK350" i="21"/>
  <c r="FK359" i="21"/>
  <c r="FG359" i="21" s="1"/>
  <c r="FK360" i="21"/>
  <c r="FG360" i="21" s="1"/>
  <c r="FG373" i="21"/>
  <c r="FK389" i="21"/>
  <c r="FK390" i="21"/>
  <c r="FG390" i="21" s="1"/>
  <c r="FK391" i="21"/>
  <c r="FG391" i="21" s="1"/>
  <c r="FH399" i="21"/>
  <c r="FH41" i="21" s="1"/>
  <c r="FI399" i="21"/>
  <c r="FI41" i="21" s="1"/>
  <c r="FJ399" i="21"/>
  <c r="FJ41" i="21" s="1"/>
  <c r="FK399" i="21"/>
  <c r="FK41" i="21" s="1"/>
  <c r="FM399" i="21"/>
  <c r="FM41" i="21" s="1"/>
  <c r="FR399" i="21"/>
  <c r="FR41" i="21" s="1"/>
  <c r="FS399" i="21"/>
  <c r="FS41" i="21" s="1"/>
  <c r="FT399" i="21"/>
  <c r="FT41" i="21" s="1"/>
  <c r="EN15" i="21"/>
  <c r="GF16" i="21" s="1"/>
  <c r="EP412" i="21"/>
  <c r="EP46" i="21" s="1"/>
  <c r="EQ412" i="21"/>
  <c r="EQ46" i="21" s="1"/>
  <c r="ER412" i="21"/>
  <c r="ER46" i="21" s="1"/>
  <c r="ES412" i="21"/>
  <c r="ES46" i="21" s="1"/>
  <c r="EX412" i="21"/>
  <c r="FC412" i="21"/>
  <c r="FC46" i="21" s="1"/>
  <c r="FD412" i="21"/>
  <c r="FD46" i="21" s="1"/>
  <c r="EP409" i="21"/>
  <c r="EP45" i="21" s="1"/>
  <c r="EQ409" i="21"/>
  <c r="EQ45" i="21" s="1"/>
  <c r="ER409" i="21"/>
  <c r="ER45" i="21" s="1"/>
  <c r="ES409" i="21"/>
  <c r="ES45" i="21" s="1"/>
  <c r="EX409" i="21"/>
  <c r="FC409" i="21"/>
  <c r="FC45" i="21" s="1"/>
  <c r="FD409" i="21"/>
  <c r="FD45" i="21" s="1"/>
  <c r="EP406" i="21"/>
  <c r="EP44" i="21" s="1"/>
  <c r="EQ406" i="21"/>
  <c r="EQ44" i="21" s="1"/>
  <c r="ER406" i="21"/>
  <c r="ER44" i="21" s="1"/>
  <c r="ES406" i="21"/>
  <c r="ES44" i="21" s="1"/>
  <c r="EX406" i="21"/>
  <c r="FC406" i="21"/>
  <c r="FC44" i="21" s="1"/>
  <c r="FD406" i="21"/>
  <c r="FD44" i="21" s="1"/>
  <c r="EP402" i="21"/>
  <c r="EP42" i="21" s="1"/>
  <c r="EQ402" i="21"/>
  <c r="EQ42" i="21" s="1"/>
  <c r="ER402" i="21"/>
  <c r="ER42" i="21" s="1"/>
  <c r="ES402" i="21"/>
  <c r="ES42" i="21" s="1"/>
  <c r="EX402" i="21"/>
  <c r="FC402" i="21"/>
  <c r="FC42" i="21" s="1"/>
  <c r="FD402" i="21"/>
  <c r="FD42" i="21" s="1"/>
  <c r="EP399" i="21"/>
  <c r="EP41" i="21" s="1"/>
  <c r="EQ399" i="21"/>
  <c r="EQ41" i="21" s="1"/>
  <c r="ER399" i="21"/>
  <c r="ER41" i="21" s="1"/>
  <c r="ES399" i="21"/>
  <c r="ES41" i="21" s="1"/>
  <c r="EX399" i="21"/>
  <c r="FC399" i="21"/>
  <c r="FC41" i="21" s="1"/>
  <c r="FD399" i="21"/>
  <c r="FD41" i="21" s="1"/>
  <c r="EP396" i="21"/>
  <c r="EP40" i="21" s="1"/>
  <c r="EQ396" i="21"/>
  <c r="EQ40" i="21" s="1"/>
  <c r="ER396" i="21"/>
  <c r="ER40" i="21" s="1"/>
  <c r="ES396" i="21"/>
  <c r="ES40" i="21" s="1"/>
  <c r="EX396" i="21"/>
  <c r="FC396" i="21"/>
  <c r="FC40" i="21" s="1"/>
  <c r="EP385" i="21"/>
  <c r="EP37" i="21" s="1"/>
  <c r="EQ385" i="21"/>
  <c r="EQ37" i="21" s="1"/>
  <c r="ER385" i="21"/>
  <c r="ER37" i="21" s="1"/>
  <c r="ES385" i="21"/>
  <c r="ES37" i="21" s="1"/>
  <c r="EX385" i="21"/>
  <c r="FC385" i="21"/>
  <c r="FC37" i="21" s="1"/>
  <c r="FD385" i="21"/>
  <c r="FD37" i="21" s="1"/>
  <c r="EP382" i="21"/>
  <c r="EQ382" i="21"/>
  <c r="ER382" i="21"/>
  <c r="ES382" i="21"/>
  <c r="EX382" i="21"/>
  <c r="FC382" i="21"/>
  <c r="FD382" i="21"/>
  <c r="EP379" i="21"/>
  <c r="EP35" i="21" s="1"/>
  <c r="EQ379" i="21"/>
  <c r="EQ35" i="21" s="1"/>
  <c r="ER379" i="21"/>
  <c r="ER35" i="21" s="1"/>
  <c r="ES379" i="21"/>
  <c r="ES35" i="21" s="1"/>
  <c r="EX379" i="21"/>
  <c r="FC379" i="21"/>
  <c r="FC35" i="21" s="1"/>
  <c r="FD379" i="21"/>
  <c r="FD35" i="21" s="1"/>
  <c r="EP376" i="21"/>
  <c r="EP34" i="21" s="1"/>
  <c r="EQ376" i="21"/>
  <c r="EQ34" i="21" s="1"/>
  <c r="ER376" i="21"/>
  <c r="ER34" i="21" s="1"/>
  <c r="ES376" i="21"/>
  <c r="ES34" i="21" s="1"/>
  <c r="EX34" i="21"/>
  <c r="FC376" i="21"/>
  <c r="FD376" i="21"/>
  <c r="FD34" i="21" s="1"/>
  <c r="EP370" i="21"/>
  <c r="EP33" i="21" s="1"/>
  <c r="EQ370" i="21"/>
  <c r="EQ33" i="21" s="1"/>
  <c r="ER370" i="21"/>
  <c r="ER33" i="21" s="1"/>
  <c r="ES370" i="21"/>
  <c r="ES33" i="21" s="1"/>
  <c r="EX370" i="21"/>
  <c r="FC370" i="21"/>
  <c r="FC33" i="21" s="1"/>
  <c r="FD370" i="21"/>
  <c r="FD33" i="21" s="1"/>
  <c r="EP367" i="21"/>
  <c r="EP32" i="21" s="1"/>
  <c r="EQ367" i="21"/>
  <c r="EQ32" i="21" s="1"/>
  <c r="ER367" i="21"/>
  <c r="ER32" i="21" s="1"/>
  <c r="ES367" i="21"/>
  <c r="ES32" i="21" s="1"/>
  <c r="EX367" i="21"/>
  <c r="EX32" i="21" s="1"/>
  <c r="FC367" i="21"/>
  <c r="FC32" i="21" s="1"/>
  <c r="FD367" i="21"/>
  <c r="EP361" i="21"/>
  <c r="EP30" i="21" s="1"/>
  <c r="EQ361" i="21"/>
  <c r="EQ30" i="21" s="1"/>
  <c r="ER361" i="21"/>
  <c r="ER30" i="21" s="1"/>
  <c r="ES361" i="21"/>
  <c r="ES30" i="21" s="1"/>
  <c r="EX361" i="21"/>
  <c r="FC361" i="21"/>
  <c r="FC30" i="21" s="1"/>
  <c r="FD361" i="21"/>
  <c r="FD30" i="21" s="1"/>
  <c r="EP357" i="21"/>
  <c r="EQ357" i="21"/>
  <c r="ER357" i="21"/>
  <c r="ES357" i="21"/>
  <c r="ES29" i="21" s="1"/>
  <c r="EX357" i="21"/>
  <c r="FC357" i="21"/>
  <c r="FD357" i="21"/>
  <c r="EP354" i="21"/>
  <c r="EQ354" i="21"/>
  <c r="ER354" i="21"/>
  <c r="ES354" i="21"/>
  <c r="EX354" i="21"/>
  <c r="FC354" i="21"/>
  <c r="FD354" i="21"/>
  <c r="EP351" i="21"/>
  <c r="EP27" i="21" s="1"/>
  <c r="EQ351" i="21"/>
  <c r="EQ27" i="21" s="1"/>
  <c r="ER351" i="21"/>
  <c r="ER27" i="21" s="1"/>
  <c r="ES351" i="21"/>
  <c r="ES27" i="21" s="1"/>
  <c r="EX351" i="21"/>
  <c r="FC351" i="21"/>
  <c r="FC27" i="21" s="1"/>
  <c r="FD351" i="21"/>
  <c r="FD27" i="21" s="1"/>
  <c r="EP345" i="21"/>
  <c r="EP26" i="21" s="1"/>
  <c r="EQ345" i="21"/>
  <c r="EQ26" i="21" s="1"/>
  <c r="ER345" i="21"/>
  <c r="ER26" i="21" s="1"/>
  <c r="ES345" i="21"/>
  <c r="ES26" i="21" s="1"/>
  <c r="EX345" i="21"/>
  <c r="FC345" i="21"/>
  <c r="FC26" i="21" s="1"/>
  <c r="FD345" i="21"/>
  <c r="FD26" i="21" s="1"/>
  <c r="EP341" i="21"/>
  <c r="EP25" i="21" s="1"/>
  <c r="EQ341" i="21"/>
  <c r="EQ25" i="21" s="1"/>
  <c r="ER341" i="21"/>
  <c r="ER25" i="21" s="1"/>
  <c r="ES341" i="21"/>
  <c r="ES25" i="21" s="1"/>
  <c r="EX341" i="21"/>
  <c r="FC341" i="21"/>
  <c r="FC25" i="21" s="1"/>
  <c r="FD341" i="21"/>
  <c r="FD25" i="21" s="1"/>
  <c r="EP335" i="21"/>
  <c r="EP22" i="21" s="1"/>
  <c r="EQ335" i="21"/>
  <c r="EQ22" i="21" s="1"/>
  <c r="EP332" i="21"/>
  <c r="EP21" i="21" s="1"/>
  <c r="EQ332" i="21"/>
  <c r="EQ21" i="21" s="1"/>
  <c r="ER332" i="21"/>
  <c r="ER21" i="21" s="1"/>
  <c r="ES332" i="21"/>
  <c r="ES21" i="21" s="1"/>
  <c r="EX332" i="21"/>
  <c r="FC332" i="21"/>
  <c r="FC21" i="21" s="1"/>
  <c r="FD332" i="21"/>
  <c r="FD21" i="21" s="1"/>
  <c r="EP328" i="21"/>
  <c r="EP13" i="21" s="1"/>
  <c r="EQ328" i="21"/>
  <c r="EQ13" i="21" s="1"/>
  <c r="ER328" i="21"/>
  <c r="ER13" i="21" s="1"/>
  <c r="ES328" i="21"/>
  <c r="ES13" i="21" s="1"/>
  <c r="EX328" i="21"/>
  <c r="FC328" i="21"/>
  <c r="FC13" i="21" s="1"/>
  <c r="FD328" i="21"/>
  <c r="FD13" i="21" s="1"/>
  <c r="EP322" i="21"/>
  <c r="EP9" i="21" s="1"/>
  <c r="EQ322" i="21"/>
  <c r="EQ9" i="21" s="1"/>
  <c r="ER322" i="21"/>
  <c r="ER9" i="21" s="1"/>
  <c r="ES322" i="21"/>
  <c r="EX322" i="21"/>
  <c r="FC322" i="21"/>
  <c r="FC9" i="21" s="1"/>
  <c r="FD322" i="21"/>
  <c r="FD9" i="21" s="1"/>
  <c r="EO412" i="21"/>
  <c r="EO46" i="21" s="1"/>
  <c r="EO409" i="21"/>
  <c r="EO45" i="21" s="1"/>
  <c r="EO406" i="21"/>
  <c r="EO44" i="21" s="1"/>
  <c r="EO402" i="21"/>
  <c r="EO42" i="21" s="1"/>
  <c r="EO399" i="21"/>
  <c r="EO41" i="21" s="1"/>
  <c r="EO396" i="21"/>
  <c r="EO40" i="21" s="1"/>
  <c r="EO385" i="21"/>
  <c r="EO37" i="21" s="1"/>
  <c r="EO382" i="21"/>
  <c r="EO379" i="21"/>
  <c r="EO35" i="21" s="1"/>
  <c r="EO376" i="21"/>
  <c r="EO34" i="21" s="1"/>
  <c r="EO370" i="21"/>
  <c r="EO33" i="21" s="1"/>
  <c r="EO367" i="21"/>
  <c r="EO32" i="21" s="1"/>
  <c r="EO361" i="21"/>
  <c r="EO30" i="21" s="1"/>
  <c r="EO357" i="21"/>
  <c r="EO354" i="21"/>
  <c r="EO351" i="21"/>
  <c r="EO27" i="21" s="1"/>
  <c r="EO345" i="21"/>
  <c r="EO26" i="21" s="1"/>
  <c r="EO341" i="21"/>
  <c r="EO25" i="21" s="1"/>
  <c r="EO335" i="21"/>
  <c r="EO22" i="21" s="1"/>
  <c r="EO332" i="21"/>
  <c r="EO21" i="21" s="1"/>
  <c r="EO328" i="21"/>
  <c r="EO13" i="21" s="1"/>
  <c r="EO322" i="21"/>
  <c r="EO9" i="21" s="1"/>
  <c r="EN242" i="21" l="1"/>
  <c r="EN49" i="21"/>
  <c r="EN233" i="21"/>
  <c r="EX33" i="21"/>
  <c r="EN370" i="21"/>
  <c r="EX27" i="21"/>
  <c r="EN351" i="21"/>
  <c r="EN27" i="21" s="1"/>
  <c r="EX30" i="21"/>
  <c r="EN361" i="21"/>
  <c r="EX40" i="21"/>
  <c r="EN396" i="21"/>
  <c r="EN40" i="21" s="1"/>
  <c r="EX26" i="21"/>
  <c r="EN345" i="21"/>
  <c r="EX25" i="21"/>
  <c r="EN341" i="21"/>
  <c r="EN132" i="21"/>
  <c r="EX21" i="21"/>
  <c r="EN332" i="21"/>
  <c r="EN21" i="21" s="1"/>
  <c r="EN357" i="21"/>
  <c r="EN354" i="21"/>
  <c r="FD32" i="21"/>
  <c r="EN367" i="21"/>
  <c r="EN32" i="21" s="1"/>
  <c r="EX9" i="21"/>
  <c r="EN322" i="21"/>
  <c r="EN382" i="21"/>
  <c r="EX35" i="21"/>
  <c r="EN379" i="21"/>
  <c r="EX336" i="21"/>
  <c r="EX37" i="21"/>
  <c r="EN385" i="21"/>
  <c r="EN37" i="21" s="1"/>
  <c r="EX41" i="21"/>
  <c r="EN399" i="21"/>
  <c r="EN41" i="21" s="1"/>
  <c r="EX46" i="21"/>
  <c r="EN412" i="21"/>
  <c r="EN46" i="21" s="1"/>
  <c r="EX42" i="21"/>
  <c r="EN402" i="21"/>
  <c r="EN42" i="21" s="1"/>
  <c r="EX45" i="21"/>
  <c r="EN409" i="21"/>
  <c r="EN45" i="21" s="1"/>
  <c r="EX44" i="21"/>
  <c r="EN406" i="21"/>
  <c r="EN44" i="21" s="1"/>
  <c r="FC34" i="21"/>
  <c r="EN376" i="21"/>
  <c r="EN34" i="21" s="1"/>
  <c r="EX13" i="21"/>
  <c r="EN328" i="21"/>
  <c r="EN13" i="21" s="1"/>
  <c r="GF20" i="21" s="1"/>
  <c r="EN315" i="21"/>
  <c r="BA242" i="21"/>
  <c r="BN28" i="21"/>
  <c r="BJ295" i="21"/>
  <c r="BL49" i="21"/>
  <c r="BP70" i="21"/>
  <c r="AU242" i="21"/>
  <c r="FJ403" i="21"/>
  <c r="FJ43" i="21" s="1"/>
  <c r="FG305" i="21"/>
  <c r="DD273" i="21"/>
  <c r="EN305" i="21"/>
  <c r="EP329" i="21"/>
  <c r="EP20" i="21" s="1"/>
  <c r="EQ329" i="21"/>
  <c r="EQ20" i="21" s="1"/>
  <c r="FS403" i="21"/>
  <c r="FS43" i="21" s="1"/>
  <c r="FS44" i="21"/>
  <c r="FG17" i="21"/>
  <c r="ES36" i="21"/>
  <c r="EO29" i="21"/>
  <c r="EO36" i="21"/>
  <c r="FC29" i="21"/>
  <c r="FC36" i="21"/>
  <c r="EQ29" i="21"/>
  <c r="EQ36" i="21"/>
  <c r="FT29" i="21"/>
  <c r="FT36" i="21"/>
  <c r="FR29" i="21"/>
  <c r="FR36" i="21"/>
  <c r="FK29" i="21"/>
  <c r="FK36" i="21"/>
  <c r="FI29" i="21"/>
  <c r="FI36" i="21"/>
  <c r="FD29" i="21"/>
  <c r="FD36" i="21"/>
  <c r="EX29" i="21"/>
  <c r="EX36" i="21"/>
  <c r="ER29" i="21"/>
  <c r="ER36" i="21"/>
  <c r="EP29" i="21"/>
  <c r="EP36" i="21"/>
  <c r="FT329" i="21"/>
  <c r="FT20" i="21" s="1"/>
  <c r="FT21" i="21"/>
  <c r="FR329" i="21"/>
  <c r="FR20" i="21" s="1"/>
  <c r="FR21" i="21"/>
  <c r="FK329" i="21"/>
  <c r="FK20" i="21" s="1"/>
  <c r="FK21" i="21"/>
  <c r="FI329" i="21"/>
  <c r="FI20" i="21" s="1"/>
  <c r="FI21" i="21"/>
  <c r="FS29" i="21"/>
  <c r="FS36" i="21"/>
  <c r="FJ29" i="21"/>
  <c r="FJ36" i="21"/>
  <c r="FH29" i="21"/>
  <c r="FH36" i="21"/>
  <c r="BJ111" i="21"/>
  <c r="AX111" i="21"/>
  <c r="CX90" i="21"/>
  <c r="BG90" i="21"/>
  <c r="AU90" i="21"/>
  <c r="FM36" i="21"/>
  <c r="FG114" i="21"/>
  <c r="FG89" i="21"/>
  <c r="FG28" i="21"/>
  <c r="FG80" i="21"/>
  <c r="BL28" i="21"/>
  <c r="EN28" i="21"/>
  <c r="EN17" i="21"/>
  <c r="FG90" i="21"/>
  <c r="AU111" i="21"/>
  <c r="CX71" i="21"/>
  <c r="BN121" i="21"/>
  <c r="BD121" i="21"/>
  <c r="BA111" i="21"/>
  <c r="DA121" i="21"/>
  <c r="CX121" i="21"/>
  <c r="DA111" i="21"/>
  <c r="BM128" i="21"/>
  <c r="DD121" i="21"/>
  <c r="BJ121" i="21"/>
  <c r="AX121" i="21"/>
  <c r="BM124" i="21"/>
  <c r="BP121" i="21"/>
  <c r="BD110" i="21"/>
  <c r="BP111" i="21"/>
  <c r="BG111" i="21"/>
  <c r="BP110" i="21"/>
  <c r="BN90" i="21"/>
  <c r="BD90" i="21"/>
  <c r="DD111" i="21"/>
  <c r="CX111" i="21"/>
  <c r="DA49" i="21"/>
  <c r="BP90" i="21"/>
  <c r="BM94" i="21"/>
  <c r="BJ90" i="21"/>
  <c r="AX90" i="21"/>
  <c r="EN90" i="21"/>
  <c r="BD71" i="21"/>
  <c r="BJ71" i="21"/>
  <c r="AX71" i="21"/>
  <c r="BM77" i="21"/>
  <c r="DD62" i="21"/>
  <c r="CX62" i="21"/>
  <c r="BP62" i="21"/>
  <c r="BG62" i="21"/>
  <c r="CX49" i="21"/>
  <c r="BN62" i="21"/>
  <c r="BD62" i="21"/>
  <c r="FG62" i="21"/>
  <c r="BL62" i="21"/>
  <c r="DD110" i="21"/>
  <c r="BD49" i="21"/>
  <c r="DA62" i="21"/>
  <c r="BA62" i="21"/>
  <c r="DD49" i="21"/>
  <c r="BJ62" i="21"/>
  <c r="AX62" i="21"/>
  <c r="AU49" i="21"/>
  <c r="BN49" i="21"/>
  <c r="FG49" i="21"/>
  <c r="BJ49" i="21"/>
  <c r="AX49" i="21"/>
  <c r="DA70" i="21"/>
  <c r="BN70" i="21"/>
  <c r="BG71" i="21"/>
  <c r="AU71" i="21"/>
  <c r="BP49" i="21"/>
  <c r="BM69" i="21"/>
  <c r="BM62" i="21" s="1"/>
  <c r="EN62" i="21"/>
  <c r="BG70" i="21"/>
  <c r="DD132" i="21"/>
  <c r="EN121" i="21"/>
  <c r="DA110" i="21"/>
  <c r="BJ110" i="21"/>
  <c r="AX110" i="21"/>
  <c r="CX110" i="21"/>
  <c r="AU273" i="21"/>
  <c r="BD111" i="21"/>
  <c r="BN71" i="21"/>
  <c r="BD70" i="21"/>
  <c r="BP71" i="21"/>
  <c r="BJ132" i="21"/>
  <c r="AX132" i="21"/>
  <c r="DA90" i="21"/>
  <c r="DA132" i="21"/>
  <c r="BJ70" i="21"/>
  <c r="AX70" i="21"/>
  <c r="BP132" i="21"/>
  <c r="BD132" i="21"/>
  <c r="BM311" i="21"/>
  <c r="DA295" i="21"/>
  <c r="BP273" i="21"/>
  <c r="BA70" i="21"/>
  <c r="BM74" i="21"/>
  <c r="CX132" i="21"/>
  <c r="DA71" i="21"/>
  <c r="BM80" i="21"/>
  <c r="BA71" i="21"/>
  <c r="DD71" i="21"/>
  <c r="DD90" i="21"/>
  <c r="BA49" i="21"/>
  <c r="BM114" i="21"/>
  <c r="BP305" i="21"/>
  <c r="BJ305" i="21"/>
  <c r="AX305" i="21"/>
  <c r="BN305" i="21"/>
  <c r="CX295" i="21"/>
  <c r="BG49" i="21"/>
  <c r="EN70" i="21"/>
  <c r="DD70" i="21"/>
  <c r="AU62" i="21"/>
  <c r="BM308" i="21"/>
  <c r="BJ294" i="21"/>
  <c r="BD305" i="21"/>
  <c r="AX250" i="21"/>
  <c r="BG294" i="21"/>
  <c r="AU294" i="21"/>
  <c r="DA273" i="21"/>
  <c r="BN295" i="21"/>
  <c r="BM281" i="21"/>
  <c r="BD273" i="21"/>
  <c r="DA305" i="21"/>
  <c r="BG305" i="21"/>
  <c r="AU305" i="21"/>
  <c r="DD295" i="21"/>
  <c r="BD295" i="21"/>
  <c r="BA294" i="21"/>
  <c r="BD294" i="21"/>
  <c r="AX294" i="21"/>
  <c r="CX273" i="21"/>
  <c r="EN294" i="21"/>
  <c r="BM284" i="21"/>
  <c r="BA305" i="21"/>
  <c r="BP295" i="21"/>
  <c r="BG273" i="21"/>
  <c r="BM278" i="21"/>
  <c r="BP294" i="21"/>
  <c r="AX295" i="21"/>
  <c r="BJ273" i="21"/>
  <c r="AX249" i="21"/>
  <c r="BA273" i="21"/>
  <c r="EN273" i="21"/>
  <c r="EN295" i="21"/>
  <c r="BM301" i="21"/>
  <c r="AX273" i="21"/>
  <c r="BN273" i="21"/>
  <c r="BJ233" i="21"/>
  <c r="BJ249" i="21"/>
  <c r="BG249" i="21"/>
  <c r="AU250" i="21"/>
  <c r="BM248" i="21"/>
  <c r="BM260" i="21"/>
  <c r="BJ242" i="21"/>
  <c r="AX242" i="21"/>
  <c r="BP242" i="21"/>
  <c r="BD242" i="21"/>
  <c r="BD249" i="21"/>
  <c r="EN249" i="21"/>
  <c r="BM263" i="21"/>
  <c r="DA249" i="21"/>
  <c r="BP249" i="21"/>
  <c r="BM256" i="21"/>
  <c r="BD250" i="21"/>
  <c r="DA250" i="21"/>
  <c r="BN242" i="21"/>
  <c r="FG242" i="21"/>
  <c r="BJ250" i="21"/>
  <c r="BP250" i="21"/>
  <c r="BJ315" i="21"/>
  <c r="BM245" i="21"/>
  <c r="BD315" i="21"/>
  <c r="DA242" i="21"/>
  <c r="BP315" i="21"/>
  <c r="BP233" i="21"/>
  <c r="DA233" i="21"/>
  <c r="AX233" i="21"/>
  <c r="BL242" i="21"/>
  <c r="BA233" i="21"/>
  <c r="AU233" i="21"/>
  <c r="FG233" i="21"/>
  <c r="BD233" i="21"/>
  <c r="FK315" i="21"/>
  <c r="FG315" i="21" s="1"/>
  <c r="AX315" i="21"/>
  <c r="BA295" i="21"/>
  <c r="FG263" i="21"/>
  <c r="BG250" i="21"/>
  <c r="BL233" i="21"/>
  <c r="FG121" i="21"/>
  <c r="CX70" i="21"/>
  <c r="DD315" i="21"/>
  <c r="BG233" i="21"/>
  <c r="DA315" i="21"/>
  <c r="BN233" i="21"/>
  <c r="BL121" i="21"/>
  <c r="BA121" i="21"/>
  <c r="EN110" i="21"/>
  <c r="FK111" i="21"/>
  <c r="FK110" i="21"/>
  <c r="BL111" i="21"/>
  <c r="BL110" i="21"/>
  <c r="BA132" i="21"/>
  <c r="AU132" i="21"/>
  <c r="BA90" i="21"/>
  <c r="FK70" i="21"/>
  <c r="AU70" i="21"/>
  <c r="BG121" i="21"/>
  <c r="AU121" i="21"/>
  <c r="EN111" i="21"/>
  <c r="BN111" i="21"/>
  <c r="BN110" i="21"/>
  <c r="BG132" i="21"/>
  <c r="BA110" i="21"/>
  <c r="FK132" i="21"/>
  <c r="FG132" i="21" s="1"/>
  <c r="BN132" i="21"/>
  <c r="BG110" i="21"/>
  <c r="AU110" i="21"/>
  <c r="DA294" i="21"/>
  <c r="BM298" i="21"/>
  <c r="FG273" i="21"/>
  <c r="BN249" i="21"/>
  <c r="BA250" i="21"/>
  <c r="AU249" i="21"/>
  <c r="BN315" i="21"/>
  <c r="BM241" i="21"/>
  <c r="BM238" i="21"/>
  <c r="CX305" i="21"/>
  <c r="BL295" i="21"/>
  <c r="BL294" i="21"/>
  <c r="BN294" i="21"/>
  <c r="BL305" i="21"/>
  <c r="BG295" i="21"/>
  <c r="AU295" i="21"/>
  <c r="FK249" i="21"/>
  <c r="FG249" i="21" s="1"/>
  <c r="CX250" i="21"/>
  <c r="CX249" i="21"/>
  <c r="BA249" i="21"/>
  <c r="CX242" i="21"/>
  <c r="CX233" i="21"/>
  <c r="CX315" i="21"/>
  <c r="BA315" i="21"/>
  <c r="DD305" i="21"/>
  <c r="FG298" i="21"/>
  <c r="FK295" i="21"/>
  <c r="FG295" i="21" s="1"/>
  <c r="FK294" i="21"/>
  <c r="FG294" i="21" s="1"/>
  <c r="DD294" i="21"/>
  <c r="CX294" i="21"/>
  <c r="DD250" i="21"/>
  <c r="DD249" i="21"/>
  <c r="DD242" i="21"/>
  <c r="DD233" i="21"/>
  <c r="BG315" i="21"/>
  <c r="AU315" i="21"/>
  <c r="BN250" i="21"/>
  <c r="FT387" i="21"/>
  <c r="FT39" i="21" s="1"/>
  <c r="FR387" i="21"/>
  <c r="FR39" i="21" s="1"/>
  <c r="FT317" i="21"/>
  <c r="FT8" i="21" s="1"/>
  <c r="FR317" i="21"/>
  <c r="FR8" i="21" s="1"/>
  <c r="FK317" i="21"/>
  <c r="FK8" i="21" s="1"/>
  <c r="FI317" i="21"/>
  <c r="FI8" i="21" s="1"/>
  <c r="FT362" i="21"/>
  <c r="FT31" i="21" s="1"/>
  <c r="FD387" i="21"/>
  <c r="FD39" i="21" s="1"/>
  <c r="EX386" i="21"/>
  <c r="FD403" i="21"/>
  <c r="FD43" i="21" s="1"/>
  <c r="ER403" i="21"/>
  <c r="ER43" i="21" s="1"/>
  <c r="FT336" i="21"/>
  <c r="FT23" i="21" s="1"/>
  <c r="FG354" i="21"/>
  <c r="EN29" i="21"/>
  <c r="FD362" i="21"/>
  <c r="FD31" i="21" s="1"/>
  <c r="ER362" i="21"/>
  <c r="ER31" i="21" s="1"/>
  <c r="FK351" i="21"/>
  <c r="FK27" i="21" s="1"/>
  <c r="FR362" i="21"/>
  <c r="FR31" i="21" s="1"/>
  <c r="FI362" i="21"/>
  <c r="FI31" i="21" s="1"/>
  <c r="EP317" i="21"/>
  <c r="EP8" i="21" s="1"/>
  <c r="EN25" i="21"/>
  <c r="ER387" i="21"/>
  <c r="ER39" i="21" s="1"/>
  <c r="FG367" i="21"/>
  <c r="FG32" i="21" s="1"/>
  <c r="EO329" i="21"/>
  <c r="EO20" i="21" s="1"/>
  <c r="EN33" i="21"/>
  <c r="EN35" i="21"/>
  <c r="FG322" i="21"/>
  <c r="FG9" i="21" s="1"/>
  <c r="FG328" i="21"/>
  <c r="FG13" i="21" s="1"/>
  <c r="FG332" i="21"/>
  <c r="FG21" i="21" s="1"/>
  <c r="FR336" i="21"/>
  <c r="FR23" i="21" s="1"/>
  <c r="FI336" i="21"/>
  <c r="FI23" i="21" s="1"/>
  <c r="FG345" i="21"/>
  <c r="FG26" i="21" s="1"/>
  <c r="FG357" i="21"/>
  <c r="FG29" i="21" s="1"/>
  <c r="FK376" i="21"/>
  <c r="FG376" i="21" s="1"/>
  <c r="FG34" i="21" s="1"/>
  <c r="EP413" i="21"/>
  <c r="FG399" i="21"/>
  <c r="FG41" i="21" s="1"/>
  <c r="FG389" i="21"/>
  <c r="FK396" i="21"/>
  <c r="FK387" i="21" s="1"/>
  <c r="FI413" i="21"/>
  <c r="FI387" i="21"/>
  <c r="FI39" i="21" s="1"/>
  <c r="FJ386" i="21"/>
  <c r="FJ38" i="21" s="1"/>
  <c r="FJ387" i="21"/>
  <c r="FJ39" i="21" s="1"/>
  <c r="FH386" i="21"/>
  <c r="FH38" i="21" s="1"/>
  <c r="FH387" i="21"/>
  <c r="FH39" i="21" s="1"/>
  <c r="FG350" i="21"/>
  <c r="EO336" i="21"/>
  <c r="EO23" i="21" s="1"/>
  <c r="EN26" i="21"/>
  <c r="EN30" i="21"/>
  <c r="EO403" i="21"/>
  <c r="EO43" i="21" s="1"/>
  <c r="EQ317" i="21"/>
  <c r="EQ8" i="21" s="1"/>
  <c r="EQ413" i="21"/>
  <c r="EX362" i="21"/>
  <c r="EX31" i="21" s="1"/>
  <c r="EP362" i="21"/>
  <c r="EP31" i="21" s="1"/>
  <c r="EX387" i="21"/>
  <c r="EX39" i="21" s="1"/>
  <c r="EP386" i="21"/>
  <c r="EP38" i="21" s="1"/>
  <c r="EP387" i="21"/>
  <c r="EP39" i="21" s="1"/>
  <c r="FK361" i="21"/>
  <c r="FK30" i="21" s="1"/>
  <c r="FG370" i="21"/>
  <c r="FG33" i="21" s="1"/>
  <c r="FG379" i="21"/>
  <c r="FG35" i="21" s="1"/>
  <c r="FG382" i="21"/>
  <c r="FG385" i="21"/>
  <c r="FG37" i="21" s="1"/>
  <c r="FS386" i="21"/>
  <c r="FS38" i="21" s="1"/>
  <c r="FS387" i="21"/>
  <c r="FS39" i="21" s="1"/>
  <c r="FM386" i="21"/>
  <c r="FM38" i="21" s="1"/>
  <c r="FM387" i="21"/>
  <c r="FM39" i="21" s="1"/>
  <c r="FG402" i="21"/>
  <c r="FG42" i="21" s="1"/>
  <c r="FG406" i="21"/>
  <c r="FG44" i="21" s="1"/>
  <c r="FG409" i="21"/>
  <c r="FG45" i="21" s="1"/>
  <c r="FM403" i="21"/>
  <c r="FM43" i="21" s="1"/>
  <c r="FH403" i="21"/>
  <c r="FH43" i="21" s="1"/>
  <c r="FG412" i="21"/>
  <c r="FG46" i="21" s="1"/>
  <c r="FG341" i="21"/>
  <c r="FG25" i="21" s="1"/>
  <c r="EO362" i="21"/>
  <c r="EO31" i="21" s="1"/>
  <c r="EO387" i="21"/>
  <c r="EO39" i="21" s="1"/>
  <c r="FC403" i="21"/>
  <c r="FC43" i="21" s="1"/>
  <c r="ES403" i="21"/>
  <c r="ES43" i="21" s="1"/>
  <c r="EQ403" i="21"/>
  <c r="EQ43" i="21" s="1"/>
  <c r="FS329" i="21"/>
  <c r="FS20" i="21" s="1"/>
  <c r="FM329" i="21"/>
  <c r="FM20" i="21" s="1"/>
  <c r="FJ329" i="21"/>
  <c r="FJ20" i="21" s="1"/>
  <c r="FH329" i="21"/>
  <c r="FH20" i="21" s="1"/>
  <c r="FT403" i="21"/>
  <c r="FT43" i="21" s="1"/>
  <c r="FR403" i="21"/>
  <c r="FR43" i="21" s="1"/>
  <c r="FK403" i="21"/>
  <c r="FK43" i="21" s="1"/>
  <c r="FI403" i="21"/>
  <c r="FI43" i="21" s="1"/>
  <c r="FG335" i="21"/>
  <c r="FG22" i="21" s="1"/>
  <c r="FI386" i="21"/>
  <c r="FI38" i="21" s="1"/>
  <c r="FR386" i="21"/>
  <c r="FR38" i="21" s="1"/>
  <c r="FR413" i="21"/>
  <c r="FT386" i="21"/>
  <c r="FT38" i="21" s="1"/>
  <c r="FT413" i="21"/>
  <c r="FS362" i="21"/>
  <c r="FS31" i="21" s="1"/>
  <c r="FM362" i="21"/>
  <c r="FM31" i="21" s="1"/>
  <c r="FJ362" i="21"/>
  <c r="FJ31" i="21" s="1"/>
  <c r="FH362" i="21"/>
  <c r="FH31" i="21" s="1"/>
  <c r="FS413" i="21"/>
  <c r="FS336" i="21"/>
  <c r="FS23" i="21" s="1"/>
  <c r="FM336" i="21"/>
  <c r="FM23" i="21" s="1"/>
  <c r="FJ336" i="21"/>
  <c r="FJ23" i="21" s="1"/>
  <c r="FH336" i="21"/>
  <c r="FH23" i="21" s="1"/>
  <c r="FS317" i="21"/>
  <c r="FS8" i="21" s="1"/>
  <c r="FM317" i="21"/>
  <c r="FM8" i="21" s="1"/>
  <c r="FJ317" i="21"/>
  <c r="FJ8" i="21" s="1"/>
  <c r="FH317" i="21"/>
  <c r="FH8" i="21" s="1"/>
  <c r="FJ413" i="21"/>
  <c r="FM413" i="21"/>
  <c r="FH413" i="21"/>
  <c r="FD386" i="21"/>
  <c r="FD38" i="21" s="1"/>
  <c r="ER386" i="21"/>
  <c r="ER38" i="21" s="1"/>
  <c r="EX403" i="21"/>
  <c r="EP403" i="21"/>
  <c r="EP43" i="21" s="1"/>
  <c r="FC386" i="21"/>
  <c r="FC38" i="21" s="1"/>
  <c r="ES386" i="21"/>
  <c r="ES38" i="21" s="1"/>
  <c r="EQ386" i="21"/>
  <c r="EQ38" i="21" s="1"/>
  <c r="FC387" i="21"/>
  <c r="FC39" i="21" s="1"/>
  <c r="ES387" i="21"/>
  <c r="ES39" i="21" s="1"/>
  <c r="EQ387" i="21"/>
  <c r="EQ39" i="21" s="1"/>
  <c r="FC362" i="21"/>
  <c r="FC31" i="21" s="1"/>
  <c r="ES362" i="21"/>
  <c r="ES31" i="21" s="1"/>
  <c r="EQ362" i="21"/>
  <c r="EQ31" i="21" s="1"/>
  <c r="EO386" i="21"/>
  <c r="EO38" i="21" s="1"/>
  <c r="EO413" i="21"/>
  <c r="EO317" i="21"/>
  <c r="EO8" i="21" s="1"/>
  <c r="DD331" i="21"/>
  <c r="DA331" i="21"/>
  <c r="CX331" i="21"/>
  <c r="BP331" i="21"/>
  <c r="BJ331" i="21"/>
  <c r="BG331" i="21"/>
  <c r="BD331" i="21"/>
  <c r="BA331" i="21"/>
  <c r="AX331" i="21"/>
  <c r="DD408" i="21"/>
  <c r="DA408" i="21"/>
  <c r="CX408" i="21"/>
  <c r="BP408" i="21"/>
  <c r="BJ408" i="21"/>
  <c r="BG408" i="21"/>
  <c r="BD408" i="21"/>
  <c r="BA408" i="21"/>
  <c r="AX408" i="21"/>
  <c r="AU408" i="21"/>
  <c r="DD398" i="21"/>
  <c r="DA398" i="21"/>
  <c r="CX398" i="21"/>
  <c r="BP398" i="21"/>
  <c r="BJ398" i="21"/>
  <c r="BG398" i="21"/>
  <c r="BD398" i="21"/>
  <c r="BA398" i="21"/>
  <c r="AX398" i="21"/>
  <c r="AU398" i="21"/>
  <c r="BM398" i="21"/>
  <c r="DD405" i="21"/>
  <c r="DA405" i="21"/>
  <c r="CX405" i="21"/>
  <c r="BP405" i="21"/>
  <c r="BG405" i="21"/>
  <c r="BD405" i="21"/>
  <c r="BA405" i="21"/>
  <c r="AX405" i="21"/>
  <c r="AU405" i="21"/>
  <c r="FG351" i="21" l="1"/>
  <c r="EX43" i="21"/>
  <c r="EN403" i="21"/>
  <c r="EX38" i="21"/>
  <c r="EN386" i="21"/>
  <c r="FI47" i="21"/>
  <c r="EO47" i="21"/>
  <c r="FH47" i="21"/>
  <c r="FJ47" i="21"/>
  <c r="BM71" i="21"/>
  <c r="BM49" i="21"/>
  <c r="BM305" i="21"/>
  <c r="BM121" i="21"/>
  <c r="FK362" i="21"/>
  <c r="FK31" i="21" s="1"/>
  <c r="FK34" i="21"/>
  <c r="FG70" i="21"/>
  <c r="FG111" i="21"/>
  <c r="FK39" i="21"/>
  <c r="EN36" i="21"/>
  <c r="FG27" i="21"/>
  <c r="FG36" i="21"/>
  <c r="FK40" i="21"/>
  <c r="FG110" i="21"/>
  <c r="BM111" i="21"/>
  <c r="FK386" i="21"/>
  <c r="FG386" i="21" s="1"/>
  <c r="BM90" i="21"/>
  <c r="BM70" i="21"/>
  <c r="BM132" i="21"/>
  <c r="BM295" i="21"/>
  <c r="BM110" i="21"/>
  <c r="BM294" i="21"/>
  <c r="BM273" i="21"/>
  <c r="BM242" i="21"/>
  <c r="BM250" i="21"/>
  <c r="BM249" i="21"/>
  <c r="BM233" i="21"/>
  <c r="BM315" i="21"/>
  <c r="FK336" i="21"/>
  <c r="FG336" i="21" s="1"/>
  <c r="EN38" i="21"/>
  <c r="FK413" i="21"/>
  <c r="FG413" i="21" s="1"/>
  <c r="FG329" i="21"/>
  <c r="FG20" i="21" s="1"/>
  <c r="FG361" i="21"/>
  <c r="FG30" i="21" s="1"/>
  <c r="EN362" i="21"/>
  <c r="EN31" i="21" s="1"/>
  <c r="FG387" i="21"/>
  <c r="FG317" i="21"/>
  <c r="FG8" i="21" s="1"/>
  <c r="EN387" i="21"/>
  <c r="EN39" i="21" s="1"/>
  <c r="FG403" i="21"/>
  <c r="FG43" i="21" s="1"/>
  <c r="EN43" i="21"/>
  <c r="FG396" i="21"/>
  <c r="FG40" i="21" s="1"/>
  <c r="DD395" i="21"/>
  <c r="DD394" i="21"/>
  <c r="DD393" i="21"/>
  <c r="DD392" i="21"/>
  <c r="DD391" i="21"/>
  <c r="DD390" i="21"/>
  <c r="DD389" i="21"/>
  <c r="DA395" i="21"/>
  <c r="DA394" i="21"/>
  <c r="DA393" i="21"/>
  <c r="DA392" i="21"/>
  <c r="DA391" i="21"/>
  <c r="DA390" i="21"/>
  <c r="DA389" i="21"/>
  <c r="CX395" i="21"/>
  <c r="CX394" i="21"/>
  <c r="CX393" i="21"/>
  <c r="CX392" i="21"/>
  <c r="CX391" i="21"/>
  <c r="CX390" i="21"/>
  <c r="CX389" i="21"/>
  <c r="BP395" i="21"/>
  <c r="BP394" i="21"/>
  <c r="BP393" i="21"/>
  <c r="BP392" i="21"/>
  <c r="BP391" i="21"/>
  <c r="BP390" i="21"/>
  <c r="BP389" i="21"/>
  <c r="BJ395" i="21"/>
  <c r="BJ394" i="21"/>
  <c r="BJ393" i="21"/>
  <c r="BJ392" i="21"/>
  <c r="BJ391" i="21"/>
  <c r="BJ390" i="21"/>
  <c r="BJ389" i="21"/>
  <c r="BG395" i="21"/>
  <c r="BG394" i="21"/>
  <c r="BG393" i="21"/>
  <c r="BG392" i="21"/>
  <c r="BG391" i="21"/>
  <c r="BG390" i="21"/>
  <c r="BG389" i="21"/>
  <c r="BD395" i="21"/>
  <c r="BD394" i="21"/>
  <c r="BD393" i="21"/>
  <c r="BD392" i="21"/>
  <c r="BD391" i="21"/>
  <c r="BD390" i="21"/>
  <c r="BD389" i="21"/>
  <c r="BA395" i="21"/>
  <c r="BA394" i="21"/>
  <c r="BA393" i="21"/>
  <c r="BA392" i="21"/>
  <c r="BA391" i="21"/>
  <c r="BA390" i="21"/>
  <c r="BA389" i="21"/>
  <c r="AX395" i="21"/>
  <c r="AX394" i="21"/>
  <c r="AX393" i="21"/>
  <c r="AX392" i="21"/>
  <c r="AX391" i="21"/>
  <c r="AX390" i="21"/>
  <c r="AX389" i="21"/>
  <c r="AU390" i="21"/>
  <c r="AU391" i="21"/>
  <c r="AU392" i="21"/>
  <c r="AU393" i="21"/>
  <c r="AU394" i="21"/>
  <c r="AU395" i="21"/>
  <c r="AU389" i="21"/>
  <c r="DD373" i="21"/>
  <c r="DD372" i="21"/>
  <c r="DA373" i="21"/>
  <c r="DA372" i="21"/>
  <c r="CX373" i="21"/>
  <c r="CX372" i="21"/>
  <c r="BP373" i="21"/>
  <c r="BP372" i="21"/>
  <c r="BJ373" i="21"/>
  <c r="BJ372" i="21"/>
  <c r="BG373" i="21"/>
  <c r="BG372" i="21"/>
  <c r="BD373" i="21"/>
  <c r="BD372" i="21"/>
  <c r="BA373" i="21"/>
  <c r="BA372" i="21"/>
  <c r="AX373" i="21"/>
  <c r="AX372" i="21"/>
  <c r="AU373" i="21"/>
  <c r="AU372" i="21"/>
  <c r="DD369" i="21"/>
  <c r="DA369" i="21"/>
  <c r="BP369" i="21"/>
  <c r="BJ369" i="21"/>
  <c r="BG369" i="21"/>
  <c r="BD369" i="21"/>
  <c r="BA369" i="21"/>
  <c r="AX369" i="21"/>
  <c r="AU369" i="21"/>
  <c r="DD366" i="21"/>
  <c r="DD365" i="21"/>
  <c r="DD364" i="21"/>
  <c r="DA366" i="21"/>
  <c r="DA365" i="21"/>
  <c r="DA364" i="21"/>
  <c r="CX366" i="21"/>
  <c r="CX365" i="21"/>
  <c r="CX364" i="21"/>
  <c r="BP366" i="21"/>
  <c r="BP365" i="21"/>
  <c r="BP364" i="21"/>
  <c r="BJ366" i="21"/>
  <c r="BJ365" i="21"/>
  <c r="BJ364" i="21"/>
  <c r="BG366" i="21"/>
  <c r="BG365" i="21"/>
  <c r="BG364" i="21"/>
  <c r="BD366" i="21"/>
  <c r="BD365" i="21"/>
  <c r="BD364" i="21"/>
  <c r="BA366" i="21"/>
  <c r="BA365" i="21"/>
  <c r="BA364" i="21"/>
  <c r="AX366" i="21"/>
  <c r="AX365" i="21"/>
  <c r="AX364" i="21"/>
  <c r="AU365" i="21"/>
  <c r="AU366" i="21"/>
  <c r="AU364" i="21"/>
  <c r="DD350" i="21"/>
  <c r="DD349" i="21"/>
  <c r="DD348" i="21"/>
  <c r="DD347" i="21"/>
  <c r="DA350" i="21"/>
  <c r="DA349" i="21"/>
  <c r="DA348" i="21"/>
  <c r="DA347" i="21"/>
  <c r="CX350" i="21"/>
  <c r="CX349" i="21"/>
  <c r="CX348" i="21"/>
  <c r="CX347" i="21"/>
  <c r="BP350" i="21"/>
  <c r="BP349" i="21"/>
  <c r="BP348" i="21"/>
  <c r="BP347" i="21"/>
  <c r="BJ350" i="21"/>
  <c r="BJ349" i="21"/>
  <c r="BJ348" i="21"/>
  <c r="BJ347" i="21"/>
  <c r="BG350" i="21"/>
  <c r="BG349" i="21"/>
  <c r="BG348" i="21"/>
  <c r="BG347" i="21"/>
  <c r="BD350" i="21"/>
  <c r="BD349" i="21"/>
  <c r="BD348" i="21"/>
  <c r="BD347" i="21"/>
  <c r="BA350" i="21"/>
  <c r="BA349" i="21"/>
  <c r="BA348" i="21"/>
  <c r="BA347" i="21"/>
  <c r="AX350" i="21"/>
  <c r="AX349" i="21"/>
  <c r="AX348" i="21"/>
  <c r="AX347" i="21"/>
  <c r="AU350" i="21"/>
  <c r="AU349" i="21"/>
  <c r="AU348" i="21"/>
  <c r="AU347" i="21"/>
  <c r="AT351" i="21"/>
  <c r="AT27" i="21" s="1"/>
  <c r="DD344" i="21"/>
  <c r="DD343" i="21"/>
  <c r="DA344" i="21"/>
  <c r="DA343" i="21"/>
  <c r="CX344" i="21"/>
  <c r="CX343" i="21"/>
  <c r="BP344" i="21"/>
  <c r="BP343" i="21"/>
  <c r="BJ344" i="21"/>
  <c r="BJ343" i="21"/>
  <c r="BG344" i="21"/>
  <c r="BG343" i="21"/>
  <c r="BD344" i="21"/>
  <c r="BD343" i="21"/>
  <c r="BA344" i="21"/>
  <c r="BA343" i="21"/>
  <c r="AX344" i="21"/>
  <c r="AX343" i="21"/>
  <c r="AU344" i="21"/>
  <c r="AU343" i="21"/>
  <c r="FG362" i="21" l="1"/>
  <c r="FG31" i="21" s="1"/>
  <c r="FK38" i="21"/>
  <c r="FG39" i="21"/>
  <c r="FK23" i="21"/>
  <c r="FG38" i="21"/>
  <c r="FG23" i="21"/>
  <c r="AU345" i="21"/>
  <c r="AU26" i="21" s="1"/>
  <c r="BN345" i="21"/>
  <c r="BN26" i="21" s="1"/>
  <c r="BL345" i="21"/>
  <c r="BL26" i="21" s="1"/>
  <c r="FK47" i="21" l="1"/>
  <c r="BM345" i="21"/>
  <c r="BM26" i="21" s="1"/>
  <c r="BL14" i="21"/>
  <c r="BN14" i="21"/>
  <c r="BN15" i="21"/>
  <c r="BN12" i="21"/>
  <c r="BN10" i="21"/>
  <c r="BL10" i="21"/>
  <c r="BL12" i="21"/>
  <c r="BL15" i="21"/>
  <c r="BM334" i="21"/>
  <c r="DD339" i="21"/>
  <c r="DA339" i="21"/>
  <c r="CX339" i="21"/>
  <c r="BP339" i="21"/>
  <c r="BJ339" i="21"/>
  <c r="BG339" i="21"/>
  <c r="BD339" i="21"/>
  <c r="BA339" i="21"/>
  <c r="AX339" i="21"/>
  <c r="AU339" i="21"/>
  <c r="DD334" i="21"/>
  <c r="DA334" i="21"/>
  <c r="CX334" i="21"/>
  <c r="BP334" i="21"/>
  <c r="BJ334" i="21"/>
  <c r="BG334" i="21"/>
  <c r="BD334" i="21"/>
  <c r="BA334" i="21"/>
  <c r="AX334" i="21"/>
  <c r="AU334" i="21"/>
  <c r="AU331" i="21"/>
  <c r="BN17" i="21" l="1"/>
  <c r="BL17" i="21"/>
  <c r="BL335" i="21"/>
  <c r="BL22" i="21" s="1"/>
  <c r="BL332" i="21"/>
  <c r="BL21" i="21" s="1"/>
  <c r="DD327" i="21"/>
  <c r="DD326" i="21"/>
  <c r="DD325" i="21"/>
  <c r="DD14" i="21" s="1"/>
  <c r="DD15" i="21"/>
  <c r="DA327" i="21"/>
  <c r="DA326" i="21"/>
  <c r="DA325" i="21"/>
  <c r="DA14" i="21" s="1"/>
  <c r="DA15" i="21"/>
  <c r="CX327" i="21"/>
  <c r="CX326" i="21"/>
  <c r="CX325" i="21"/>
  <c r="CX14" i="21" s="1"/>
  <c r="CX15" i="21"/>
  <c r="BP327" i="21"/>
  <c r="BP326" i="21"/>
  <c r="BP325" i="21"/>
  <c r="BP14" i="21" s="1"/>
  <c r="BP15" i="21"/>
  <c r="BJ327" i="21"/>
  <c r="BJ326" i="21"/>
  <c r="BJ325" i="21"/>
  <c r="BJ14" i="21" s="1"/>
  <c r="BJ15" i="21"/>
  <c r="BG327" i="21"/>
  <c r="BG326" i="21"/>
  <c r="BG325" i="21"/>
  <c r="BG14" i="21" s="1"/>
  <c r="BG15" i="21"/>
  <c r="BD327" i="21"/>
  <c r="BD326" i="21"/>
  <c r="BD325" i="21"/>
  <c r="BD14" i="21" s="1"/>
  <c r="BD15" i="21"/>
  <c r="BA327" i="21"/>
  <c r="BA326" i="21"/>
  <c r="BA325" i="21"/>
  <c r="BA14" i="21" s="1"/>
  <c r="BA15" i="21"/>
  <c r="AX327" i="21"/>
  <c r="AX326" i="21"/>
  <c r="AX325" i="21"/>
  <c r="AX14" i="21" s="1"/>
  <c r="AX15" i="21"/>
  <c r="AU325" i="21"/>
  <c r="AU14" i="21" s="1"/>
  <c r="AU326" i="21"/>
  <c r="AU327" i="21"/>
  <c r="AU15" i="21"/>
  <c r="DD320" i="21"/>
  <c r="DD12" i="21" s="1"/>
  <c r="DD319" i="21"/>
  <c r="DD10" i="21" s="1"/>
  <c r="DA320" i="21"/>
  <c r="DA12" i="21" s="1"/>
  <c r="DA319" i="21"/>
  <c r="DA10" i="21" s="1"/>
  <c r="CX320" i="21"/>
  <c r="CX12" i="21" s="1"/>
  <c r="CX319" i="21"/>
  <c r="CX10" i="21" s="1"/>
  <c r="BP320" i="21"/>
  <c r="BP12" i="21" s="1"/>
  <c r="BP319" i="21"/>
  <c r="BP10" i="21" s="1"/>
  <c r="BJ320" i="21"/>
  <c r="BJ12" i="21" s="1"/>
  <c r="BJ319" i="21"/>
  <c r="BJ10" i="21" s="1"/>
  <c r="BG320" i="21"/>
  <c r="BG12" i="21" s="1"/>
  <c r="BG319" i="21"/>
  <c r="BG10" i="21" s="1"/>
  <c r="BD320" i="21"/>
  <c r="BD12" i="21" s="1"/>
  <c r="BD319" i="21"/>
  <c r="BD10" i="21" s="1"/>
  <c r="BA320" i="21"/>
  <c r="BA12" i="21" s="1"/>
  <c r="BA319" i="21"/>
  <c r="BA10" i="21" s="1"/>
  <c r="AX320" i="21"/>
  <c r="AX12" i="21" s="1"/>
  <c r="AX319" i="21"/>
  <c r="AX10" i="21" s="1"/>
  <c r="AU320" i="21"/>
  <c r="AU12" i="21" s="1"/>
  <c r="AU319" i="21"/>
  <c r="AU10" i="21" s="1"/>
  <c r="AT322" i="21"/>
  <c r="AT9" i="21" s="1"/>
  <c r="AX17" i="21" l="1"/>
  <c r="AU17" i="21"/>
  <c r="BD17" i="21"/>
  <c r="BJ17" i="21"/>
  <c r="CX17" i="21"/>
  <c r="DD17" i="21"/>
  <c r="BA17" i="21"/>
  <c r="DA17" i="21"/>
  <c r="BG17" i="21"/>
  <c r="BP17" i="21"/>
  <c r="BM10" i="21"/>
  <c r="AU328" i="21"/>
  <c r="AU13" i="21" s="1"/>
  <c r="BM15" i="21"/>
  <c r="BM12" i="21"/>
  <c r="BM14" i="21"/>
  <c r="AU322" i="21"/>
  <c r="AU9" i="21" s="1"/>
  <c r="FV413" i="21"/>
  <c r="FW413" i="21"/>
  <c r="FX413" i="21"/>
  <c r="AU412" i="21"/>
  <c r="AU46" i="21" s="1"/>
  <c r="AV412" i="21"/>
  <c r="AV46" i="21" s="1"/>
  <c r="AW412" i="21"/>
  <c r="AW46" i="21" s="1"/>
  <c r="AX412" i="21"/>
  <c r="AX46" i="21" s="1"/>
  <c r="AY412" i="21"/>
  <c r="AY46" i="21" s="1"/>
  <c r="AZ412" i="21"/>
  <c r="AZ46" i="21" s="1"/>
  <c r="BA412" i="21"/>
  <c r="BA46" i="21" s="1"/>
  <c r="BB412" i="21"/>
  <c r="BB46" i="21" s="1"/>
  <c r="BC412" i="21"/>
  <c r="BC46" i="21" s="1"/>
  <c r="BD412" i="21"/>
  <c r="BD46" i="21" s="1"/>
  <c r="BE412" i="21"/>
  <c r="BE46" i="21" s="1"/>
  <c r="BF412" i="21"/>
  <c r="BF46" i="21" s="1"/>
  <c r="BG412" i="21"/>
  <c r="BG46" i="21" s="1"/>
  <c r="BH412" i="21"/>
  <c r="BH46" i="21" s="1"/>
  <c r="BI412" i="21"/>
  <c r="BI46" i="21" s="1"/>
  <c r="BJ412" i="21"/>
  <c r="BJ46" i="21" s="1"/>
  <c r="BK412" i="21"/>
  <c r="BK46" i="21" s="1"/>
  <c r="BL412" i="21"/>
  <c r="BL46" i="21" s="1"/>
  <c r="BM412" i="21"/>
  <c r="BM46" i="21" s="1"/>
  <c r="BN412" i="21"/>
  <c r="BN46" i="21" s="1"/>
  <c r="BO412" i="21"/>
  <c r="BO46" i="21" s="1"/>
  <c r="BP412" i="21"/>
  <c r="BP46" i="21" s="1"/>
  <c r="BQ412" i="21"/>
  <c r="BQ46" i="21" s="1"/>
  <c r="CW412" i="21"/>
  <c r="CW46" i="21" s="1"/>
  <c r="CX412" i="21"/>
  <c r="CX46" i="21" s="1"/>
  <c r="CY412" i="21"/>
  <c r="CY46" i="21" s="1"/>
  <c r="CZ412" i="21"/>
  <c r="CZ46" i="21" s="1"/>
  <c r="DA412" i="21"/>
  <c r="DA46" i="21" s="1"/>
  <c r="DB412" i="21"/>
  <c r="DB46" i="21" s="1"/>
  <c r="DC412" i="21"/>
  <c r="DC46" i="21" s="1"/>
  <c r="DD412" i="21"/>
  <c r="DD46" i="21" s="1"/>
  <c r="DE412" i="21"/>
  <c r="DE46" i="21" s="1"/>
  <c r="AT412" i="21"/>
  <c r="AT46" i="21" s="1"/>
  <c r="AU409" i="21"/>
  <c r="AU45" i="21" s="1"/>
  <c r="AV409" i="21"/>
  <c r="AV45" i="21" s="1"/>
  <c r="AW409" i="21"/>
  <c r="AW45" i="21" s="1"/>
  <c r="AX409" i="21"/>
  <c r="AX45" i="21" s="1"/>
  <c r="AY409" i="21"/>
  <c r="AY45" i="21" s="1"/>
  <c r="AZ409" i="21"/>
  <c r="AZ45" i="21" s="1"/>
  <c r="BA409" i="21"/>
  <c r="BA45" i="21" s="1"/>
  <c r="BB409" i="21"/>
  <c r="BB45" i="21" s="1"/>
  <c r="BC409" i="21"/>
  <c r="BC45" i="21" s="1"/>
  <c r="BD409" i="21"/>
  <c r="BD45" i="21" s="1"/>
  <c r="BE409" i="21"/>
  <c r="BE45" i="21" s="1"/>
  <c r="BF409" i="21"/>
  <c r="BF45" i="21" s="1"/>
  <c r="BG409" i="21"/>
  <c r="BG45" i="21" s="1"/>
  <c r="BH409" i="21"/>
  <c r="BH45" i="21" s="1"/>
  <c r="BI409" i="21"/>
  <c r="BI45" i="21" s="1"/>
  <c r="BJ409" i="21"/>
  <c r="BJ45" i="21" s="1"/>
  <c r="BK409" i="21"/>
  <c r="BK45" i="21" s="1"/>
  <c r="BL409" i="21"/>
  <c r="BL45" i="21" s="1"/>
  <c r="BM409" i="21"/>
  <c r="BM45" i="21" s="1"/>
  <c r="BN409" i="21"/>
  <c r="BN45" i="21" s="1"/>
  <c r="BO409" i="21"/>
  <c r="BO45" i="21" s="1"/>
  <c r="BP409" i="21"/>
  <c r="BP45" i="21" s="1"/>
  <c r="BQ409" i="21"/>
  <c r="BQ45" i="21" s="1"/>
  <c r="CW409" i="21"/>
  <c r="CW45" i="21" s="1"/>
  <c r="CX409" i="21"/>
  <c r="CX45" i="21" s="1"/>
  <c r="CY409" i="21"/>
  <c r="CY45" i="21" s="1"/>
  <c r="CZ409" i="21"/>
  <c r="CZ45" i="21" s="1"/>
  <c r="DA409" i="21"/>
  <c r="DA45" i="21" s="1"/>
  <c r="DB409" i="21"/>
  <c r="DB45" i="21" s="1"/>
  <c r="DC409" i="21"/>
  <c r="DC45" i="21" s="1"/>
  <c r="DD409" i="21"/>
  <c r="DD45" i="21" s="1"/>
  <c r="DE409" i="21"/>
  <c r="DE45" i="21" s="1"/>
  <c r="AT409" i="21"/>
  <c r="AT45" i="21" s="1"/>
  <c r="AU406" i="21"/>
  <c r="AU44" i="21" s="1"/>
  <c r="AV406" i="21"/>
  <c r="AV44" i="21" s="1"/>
  <c r="AW406" i="21"/>
  <c r="AW44" i="21" s="1"/>
  <c r="AX406" i="21"/>
  <c r="AX44" i="21" s="1"/>
  <c r="AY406" i="21"/>
  <c r="AY44" i="21" s="1"/>
  <c r="AZ406" i="21"/>
  <c r="AZ44" i="21" s="1"/>
  <c r="BA406" i="21"/>
  <c r="BA44" i="21" s="1"/>
  <c r="BB406" i="21"/>
  <c r="BB44" i="21" s="1"/>
  <c r="BC406" i="21"/>
  <c r="BC44" i="21" s="1"/>
  <c r="BD406" i="21"/>
  <c r="BD44" i="21" s="1"/>
  <c r="BE406" i="21"/>
  <c r="BE44" i="21" s="1"/>
  <c r="BF406" i="21"/>
  <c r="BF44" i="21" s="1"/>
  <c r="BG406" i="21"/>
  <c r="BG44" i="21" s="1"/>
  <c r="BH406" i="21"/>
  <c r="BH44" i="21" s="1"/>
  <c r="BI406" i="21"/>
  <c r="BI44" i="21" s="1"/>
  <c r="BJ406" i="21"/>
  <c r="BJ44" i="21" s="1"/>
  <c r="BK406" i="21"/>
  <c r="BK44" i="21" s="1"/>
  <c r="BL406" i="21"/>
  <c r="BL44" i="21" s="1"/>
  <c r="BM406" i="21"/>
  <c r="BM44" i="21" s="1"/>
  <c r="BN406" i="21"/>
  <c r="BN44" i="21" s="1"/>
  <c r="BO406" i="21"/>
  <c r="BO44" i="21" s="1"/>
  <c r="BP406" i="21"/>
  <c r="BP44" i="21" s="1"/>
  <c r="BQ406" i="21"/>
  <c r="BQ44" i="21" s="1"/>
  <c r="CW406" i="21"/>
  <c r="CW44" i="21" s="1"/>
  <c r="CX406" i="21"/>
  <c r="CX44" i="21" s="1"/>
  <c r="CY406" i="21"/>
  <c r="CY44" i="21" s="1"/>
  <c r="CZ406" i="21"/>
  <c r="CZ44" i="21" s="1"/>
  <c r="DA406" i="21"/>
  <c r="DA44" i="21" s="1"/>
  <c r="DB406" i="21"/>
  <c r="DB44" i="21" s="1"/>
  <c r="DC406" i="21"/>
  <c r="DC44" i="21" s="1"/>
  <c r="DD406" i="21"/>
  <c r="DD44" i="21" s="1"/>
  <c r="DE406" i="21"/>
  <c r="DE44" i="21" s="1"/>
  <c r="AT406" i="21"/>
  <c r="AT44" i="21" s="1"/>
  <c r="AU402" i="21"/>
  <c r="AU42" i="21" s="1"/>
  <c r="AV402" i="21"/>
  <c r="AV42" i="21" s="1"/>
  <c r="AW402" i="21"/>
  <c r="AW42" i="21" s="1"/>
  <c r="AX402" i="21"/>
  <c r="AX42" i="21" s="1"/>
  <c r="AY402" i="21"/>
  <c r="AY42" i="21" s="1"/>
  <c r="AZ402" i="21"/>
  <c r="AZ42" i="21" s="1"/>
  <c r="BA402" i="21"/>
  <c r="BA42" i="21" s="1"/>
  <c r="BB402" i="21"/>
  <c r="BB42" i="21" s="1"/>
  <c r="BC402" i="21"/>
  <c r="BC42" i="21" s="1"/>
  <c r="BD402" i="21"/>
  <c r="BD42" i="21" s="1"/>
  <c r="BE402" i="21"/>
  <c r="BE42" i="21" s="1"/>
  <c r="BF402" i="21"/>
  <c r="BF42" i="21" s="1"/>
  <c r="BG402" i="21"/>
  <c r="BG42" i="21" s="1"/>
  <c r="BH402" i="21"/>
  <c r="BH42" i="21" s="1"/>
  <c r="BI402" i="21"/>
  <c r="BI42" i="21" s="1"/>
  <c r="BJ402" i="21"/>
  <c r="BJ42" i="21" s="1"/>
  <c r="BK402" i="21"/>
  <c r="BK42" i="21" s="1"/>
  <c r="BL402" i="21"/>
  <c r="BL42" i="21" s="1"/>
  <c r="BM402" i="21"/>
  <c r="BM42" i="21" s="1"/>
  <c r="BN402" i="21"/>
  <c r="BN42" i="21" s="1"/>
  <c r="BO402" i="21"/>
  <c r="BO42" i="21" s="1"/>
  <c r="BP402" i="21"/>
  <c r="BP42" i="21" s="1"/>
  <c r="BQ402" i="21"/>
  <c r="BQ42" i="21" s="1"/>
  <c r="CW402" i="21"/>
  <c r="CW42" i="21" s="1"/>
  <c r="CX402" i="21"/>
  <c r="CX42" i="21" s="1"/>
  <c r="CY402" i="21"/>
  <c r="CY42" i="21" s="1"/>
  <c r="CZ402" i="21"/>
  <c r="CZ42" i="21" s="1"/>
  <c r="DA402" i="21"/>
  <c r="DA42" i="21" s="1"/>
  <c r="DB402" i="21"/>
  <c r="DB42" i="21" s="1"/>
  <c r="DC402" i="21"/>
  <c r="DC42" i="21" s="1"/>
  <c r="DD402" i="21"/>
  <c r="DD42" i="21" s="1"/>
  <c r="DE402" i="21"/>
  <c r="DE42" i="21" s="1"/>
  <c r="AT402" i="21"/>
  <c r="AT42" i="21" s="1"/>
  <c r="AU399" i="21"/>
  <c r="AU41" i="21" s="1"/>
  <c r="AV399" i="21"/>
  <c r="AV41" i="21" s="1"/>
  <c r="AW399" i="21"/>
  <c r="AW41" i="21" s="1"/>
  <c r="AX399" i="21"/>
  <c r="AX41" i="21" s="1"/>
  <c r="AY399" i="21"/>
  <c r="AY41" i="21" s="1"/>
  <c r="AZ399" i="21"/>
  <c r="AZ41" i="21" s="1"/>
  <c r="BA399" i="21"/>
  <c r="BA41" i="21" s="1"/>
  <c r="BB399" i="21"/>
  <c r="BB41" i="21" s="1"/>
  <c r="BC399" i="21"/>
  <c r="BC41" i="21" s="1"/>
  <c r="BD399" i="21"/>
  <c r="BD41" i="21" s="1"/>
  <c r="BE399" i="21"/>
  <c r="BE41" i="21" s="1"/>
  <c r="BF399" i="21"/>
  <c r="BF41" i="21" s="1"/>
  <c r="BG399" i="21"/>
  <c r="BG41" i="21" s="1"/>
  <c r="BH399" i="21"/>
  <c r="BH41" i="21" s="1"/>
  <c r="BI399" i="21"/>
  <c r="BI41" i="21" s="1"/>
  <c r="BJ399" i="21"/>
  <c r="BJ41" i="21" s="1"/>
  <c r="BK399" i="21"/>
  <c r="BK41" i="21" s="1"/>
  <c r="BL399" i="21"/>
  <c r="BL41" i="21" s="1"/>
  <c r="BM399" i="21"/>
  <c r="BM41" i="21" s="1"/>
  <c r="BN399" i="21"/>
  <c r="BN41" i="21" s="1"/>
  <c r="BO399" i="21"/>
  <c r="BO41" i="21" s="1"/>
  <c r="BP399" i="21"/>
  <c r="BP41" i="21" s="1"/>
  <c r="BQ399" i="21"/>
  <c r="BQ41" i="21" s="1"/>
  <c r="CW399" i="21"/>
  <c r="CW41" i="21" s="1"/>
  <c r="CX399" i="21"/>
  <c r="CX41" i="21" s="1"/>
  <c r="CY399" i="21"/>
  <c r="CY41" i="21" s="1"/>
  <c r="CZ399" i="21"/>
  <c r="CZ41" i="21" s="1"/>
  <c r="DA399" i="21"/>
  <c r="DA41" i="21" s="1"/>
  <c r="DB399" i="21"/>
  <c r="DB41" i="21" s="1"/>
  <c r="DC399" i="21"/>
  <c r="DC41" i="21" s="1"/>
  <c r="DD399" i="21"/>
  <c r="DD41" i="21" s="1"/>
  <c r="DE399" i="21"/>
  <c r="DE41" i="21" s="1"/>
  <c r="AT399" i="21"/>
  <c r="AT41" i="21" s="1"/>
  <c r="AU396" i="21"/>
  <c r="AU40" i="21" s="1"/>
  <c r="AV396" i="21"/>
  <c r="AV40" i="21" s="1"/>
  <c r="AW396" i="21"/>
  <c r="AW40" i="21" s="1"/>
  <c r="AX396" i="21"/>
  <c r="AX40" i="21" s="1"/>
  <c r="AY396" i="21"/>
  <c r="AY40" i="21" s="1"/>
  <c r="AZ396" i="21"/>
  <c r="AZ40" i="21" s="1"/>
  <c r="BA396" i="21"/>
  <c r="BA40" i="21" s="1"/>
  <c r="BB396" i="21"/>
  <c r="BB40" i="21" s="1"/>
  <c r="BC396" i="21"/>
  <c r="BC40" i="21" s="1"/>
  <c r="BD396" i="21"/>
  <c r="BD40" i="21" s="1"/>
  <c r="BE396" i="21"/>
  <c r="BE40" i="21" s="1"/>
  <c r="BF396" i="21"/>
  <c r="BF40" i="21" s="1"/>
  <c r="BG396" i="21"/>
  <c r="BG40" i="21" s="1"/>
  <c r="BH396" i="21"/>
  <c r="BH40" i="21" s="1"/>
  <c r="BI396" i="21"/>
  <c r="BI40" i="21" s="1"/>
  <c r="BJ396" i="21"/>
  <c r="BJ40" i="21" s="1"/>
  <c r="BK396" i="21"/>
  <c r="BK40" i="21" s="1"/>
  <c r="BL396" i="21"/>
  <c r="BL40" i="21" s="1"/>
  <c r="BM396" i="21"/>
  <c r="BM40" i="21" s="1"/>
  <c r="BN396" i="21"/>
  <c r="BN40" i="21" s="1"/>
  <c r="BO396" i="21"/>
  <c r="BO40" i="21" s="1"/>
  <c r="BP396" i="21"/>
  <c r="BP40" i="21" s="1"/>
  <c r="BQ396" i="21"/>
  <c r="BQ40" i="21" s="1"/>
  <c r="CW396" i="21"/>
  <c r="CW40" i="21" s="1"/>
  <c r="CX396" i="21"/>
  <c r="CX40" i="21" s="1"/>
  <c r="CY396" i="21"/>
  <c r="CY40" i="21" s="1"/>
  <c r="CZ396" i="21"/>
  <c r="CZ40" i="21" s="1"/>
  <c r="DA396" i="21"/>
  <c r="DA40" i="21" s="1"/>
  <c r="DB396" i="21"/>
  <c r="DB40" i="21" s="1"/>
  <c r="DC396" i="21"/>
  <c r="DC40" i="21" s="1"/>
  <c r="DD396" i="21"/>
  <c r="DD40" i="21" s="1"/>
  <c r="DE396" i="21"/>
  <c r="DE40" i="21" s="1"/>
  <c r="AT396" i="21"/>
  <c r="AT40" i="21" s="1"/>
  <c r="AU385" i="21"/>
  <c r="AU37" i="21" s="1"/>
  <c r="AV385" i="21"/>
  <c r="AV37" i="21" s="1"/>
  <c r="AW385" i="21"/>
  <c r="AW37" i="21" s="1"/>
  <c r="AX385" i="21"/>
  <c r="AX37" i="21" s="1"/>
  <c r="AY385" i="21"/>
  <c r="AY37" i="21" s="1"/>
  <c r="AZ385" i="21"/>
  <c r="AZ37" i="21" s="1"/>
  <c r="BA385" i="21"/>
  <c r="BA37" i="21" s="1"/>
  <c r="BB385" i="21"/>
  <c r="BB37" i="21" s="1"/>
  <c r="BC385" i="21"/>
  <c r="BC37" i="21" s="1"/>
  <c r="BD385" i="21"/>
  <c r="BD37" i="21" s="1"/>
  <c r="BE385" i="21"/>
  <c r="BE37" i="21" s="1"/>
  <c r="BF385" i="21"/>
  <c r="BF37" i="21" s="1"/>
  <c r="BG385" i="21"/>
  <c r="BG37" i="21" s="1"/>
  <c r="BH385" i="21"/>
  <c r="BH37" i="21" s="1"/>
  <c r="BI385" i="21"/>
  <c r="BI37" i="21" s="1"/>
  <c r="BJ385" i="21"/>
  <c r="BJ37" i="21" s="1"/>
  <c r="BK385" i="21"/>
  <c r="BK37" i="21" s="1"/>
  <c r="BL385" i="21"/>
  <c r="BL37" i="21" s="1"/>
  <c r="BM385" i="21"/>
  <c r="BM37" i="21" s="1"/>
  <c r="BN385" i="21"/>
  <c r="BN37" i="21" s="1"/>
  <c r="BO385" i="21"/>
  <c r="BO37" i="21" s="1"/>
  <c r="BP385" i="21"/>
  <c r="BP37" i="21" s="1"/>
  <c r="BQ385" i="21"/>
  <c r="BQ37" i="21" s="1"/>
  <c r="CW385" i="21"/>
  <c r="CW37" i="21" s="1"/>
  <c r="CX385" i="21"/>
  <c r="CX37" i="21" s="1"/>
  <c r="CY385" i="21"/>
  <c r="CY37" i="21" s="1"/>
  <c r="CZ385" i="21"/>
  <c r="CZ37" i="21" s="1"/>
  <c r="DA385" i="21"/>
  <c r="DA37" i="21" s="1"/>
  <c r="DB385" i="21"/>
  <c r="DB37" i="21" s="1"/>
  <c r="DC385" i="21"/>
  <c r="DC37" i="21" s="1"/>
  <c r="DD385" i="21"/>
  <c r="DD37" i="21" s="1"/>
  <c r="DE385" i="21"/>
  <c r="DE37" i="21" s="1"/>
  <c r="AT385" i="21"/>
  <c r="AT37" i="21" s="1"/>
  <c r="AU382" i="21"/>
  <c r="AV382" i="21"/>
  <c r="AW382" i="21"/>
  <c r="AX382" i="21"/>
  <c r="AY382" i="21"/>
  <c r="AZ382" i="21"/>
  <c r="BA382" i="21"/>
  <c r="BB382" i="21"/>
  <c r="BC382" i="21"/>
  <c r="BD382" i="21"/>
  <c r="BE382" i="21"/>
  <c r="BF382" i="21"/>
  <c r="BG382" i="21"/>
  <c r="BH382" i="21"/>
  <c r="BI382" i="21"/>
  <c r="BJ382" i="21"/>
  <c r="BK382" i="21"/>
  <c r="BL382" i="21"/>
  <c r="BM382" i="21"/>
  <c r="BN382" i="21"/>
  <c r="BO382" i="21"/>
  <c r="BP382" i="21"/>
  <c r="BQ382" i="21"/>
  <c r="CW382" i="21"/>
  <c r="CX382" i="21"/>
  <c r="CY382" i="21"/>
  <c r="CZ382" i="21"/>
  <c r="DA382" i="21"/>
  <c r="DB382" i="21"/>
  <c r="DC382" i="21"/>
  <c r="DD382" i="21"/>
  <c r="DE382" i="21"/>
  <c r="AT382" i="21"/>
  <c r="AU379" i="21"/>
  <c r="AU35" i="21" s="1"/>
  <c r="AV379" i="21"/>
  <c r="AV35" i="21" s="1"/>
  <c r="AW379" i="21"/>
  <c r="AW35" i="21" s="1"/>
  <c r="AX379" i="21"/>
  <c r="AX35" i="21" s="1"/>
  <c r="AY379" i="21"/>
  <c r="AY35" i="21" s="1"/>
  <c r="AZ379" i="21"/>
  <c r="AZ35" i="21" s="1"/>
  <c r="BA379" i="21"/>
  <c r="BA35" i="21" s="1"/>
  <c r="BB379" i="21"/>
  <c r="BB35" i="21" s="1"/>
  <c r="BC379" i="21"/>
  <c r="BC35" i="21" s="1"/>
  <c r="BD379" i="21"/>
  <c r="BD35" i="21" s="1"/>
  <c r="BE379" i="21"/>
  <c r="BE35" i="21" s="1"/>
  <c r="BF379" i="21"/>
  <c r="BF35" i="21" s="1"/>
  <c r="BG379" i="21"/>
  <c r="BG35" i="21" s="1"/>
  <c r="BH379" i="21"/>
  <c r="BH35" i="21" s="1"/>
  <c r="BI379" i="21"/>
  <c r="BI35" i="21" s="1"/>
  <c r="BJ379" i="21"/>
  <c r="BJ35" i="21" s="1"/>
  <c r="BK379" i="21"/>
  <c r="BK35" i="21" s="1"/>
  <c r="BL379" i="21"/>
  <c r="BL35" i="21" s="1"/>
  <c r="BM379" i="21"/>
  <c r="BM35" i="21" s="1"/>
  <c r="BN379" i="21"/>
  <c r="BN35" i="21" s="1"/>
  <c r="BO379" i="21"/>
  <c r="BO35" i="21" s="1"/>
  <c r="BP379" i="21"/>
  <c r="BP35" i="21" s="1"/>
  <c r="BQ379" i="21"/>
  <c r="BQ35" i="21" s="1"/>
  <c r="CW379" i="21"/>
  <c r="CW35" i="21" s="1"/>
  <c r="CX379" i="21"/>
  <c r="CX35" i="21" s="1"/>
  <c r="CY379" i="21"/>
  <c r="CY35" i="21" s="1"/>
  <c r="CZ379" i="21"/>
  <c r="CZ35" i="21" s="1"/>
  <c r="DA379" i="21"/>
  <c r="DA35" i="21" s="1"/>
  <c r="DB379" i="21"/>
  <c r="DB35" i="21" s="1"/>
  <c r="DC379" i="21"/>
  <c r="DC35" i="21" s="1"/>
  <c r="DD379" i="21"/>
  <c r="DD35" i="21" s="1"/>
  <c r="DE379" i="21"/>
  <c r="DE35" i="21" s="1"/>
  <c r="AT379" i="21"/>
  <c r="AT35" i="21" s="1"/>
  <c r="CW376" i="21"/>
  <c r="CW34" i="21" s="1"/>
  <c r="CX376" i="21"/>
  <c r="CX34" i="21" s="1"/>
  <c r="CY376" i="21"/>
  <c r="CY34" i="21" s="1"/>
  <c r="CZ376" i="21"/>
  <c r="CZ34" i="21" s="1"/>
  <c r="DA376" i="21"/>
  <c r="DA34" i="21" s="1"/>
  <c r="DB376" i="21"/>
  <c r="DB34" i="21" s="1"/>
  <c r="DC376" i="21"/>
  <c r="DC34" i="21" s="1"/>
  <c r="DD376" i="21"/>
  <c r="DD34" i="21" s="1"/>
  <c r="DE376" i="21"/>
  <c r="DE34" i="21" s="1"/>
  <c r="AU376" i="21"/>
  <c r="AU34" i="21" s="1"/>
  <c r="AV376" i="21"/>
  <c r="AV34" i="21" s="1"/>
  <c r="AW376" i="21"/>
  <c r="AW34" i="21" s="1"/>
  <c r="AX376" i="21"/>
  <c r="AX34" i="21" s="1"/>
  <c r="AY376" i="21"/>
  <c r="AY34" i="21" s="1"/>
  <c r="AZ376" i="21"/>
  <c r="AZ34" i="21" s="1"/>
  <c r="BA376" i="21"/>
  <c r="BA34" i="21" s="1"/>
  <c r="BB376" i="21"/>
  <c r="BB34" i="21" s="1"/>
  <c r="BC376" i="21"/>
  <c r="BC34" i="21" s="1"/>
  <c r="BD376" i="21"/>
  <c r="BD34" i="21" s="1"/>
  <c r="BE376" i="21"/>
  <c r="BE34" i="21" s="1"/>
  <c r="BF376" i="21"/>
  <c r="BF34" i="21" s="1"/>
  <c r="BG376" i="21"/>
  <c r="BG34" i="21" s="1"/>
  <c r="BH376" i="21"/>
  <c r="BH34" i="21" s="1"/>
  <c r="BI376" i="21"/>
  <c r="BI34" i="21" s="1"/>
  <c r="BJ376" i="21"/>
  <c r="BJ34" i="21" s="1"/>
  <c r="BK376" i="21"/>
  <c r="BK34" i="21" s="1"/>
  <c r="BL376" i="21"/>
  <c r="BL34" i="21" s="1"/>
  <c r="BM376" i="21"/>
  <c r="BM34" i="21" s="1"/>
  <c r="BN376" i="21"/>
  <c r="BN34" i="21" s="1"/>
  <c r="BO376" i="21"/>
  <c r="BO34" i="21" s="1"/>
  <c r="BP376" i="21"/>
  <c r="BP34" i="21" s="1"/>
  <c r="BQ376" i="21"/>
  <c r="BQ34" i="21" s="1"/>
  <c r="AT376" i="21"/>
  <c r="AT34" i="21" s="1"/>
  <c r="AT367" i="21"/>
  <c r="AT32" i="21" s="1"/>
  <c r="AU370" i="21"/>
  <c r="AU33" i="21" s="1"/>
  <c r="AV370" i="21"/>
  <c r="AV33" i="21" s="1"/>
  <c r="AW370" i="21"/>
  <c r="AW33" i="21" s="1"/>
  <c r="AX370" i="21"/>
  <c r="AX33" i="21" s="1"/>
  <c r="AY370" i="21"/>
  <c r="AY33" i="21" s="1"/>
  <c r="AZ370" i="21"/>
  <c r="AZ33" i="21" s="1"/>
  <c r="BA370" i="21"/>
  <c r="BA33" i="21" s="1"/>
  <c r="BB370" i="21"/>
  <c r="BB33" i="21" s="1"/>
  <c r="BC370" i="21"/>
  <c r="BC33" i="21" s="1"/>
  <c r="BD370" i="21"/>
  <c r="BD33" i="21" s="1"/>
  <c r="BE370" i="21"/>
  <c r="BE33" i="21" s="1"/>
  <c r="BF370" i="21"/>
  <c r="BF33" i="21" s="1"/>
  <c r="BG370" i="21"/>
  <c r="BG33" i="21" s="1"/>
  <c r="BH370" i="21"/>
  <c r="BH33" i="21" s="1"/>
  <c r="BI370" i="21"/>
  <c r="BI33" i="21" s="1"/>
  <c r="BJ370" i="21"/>
  <c r="BJ33" i="21" s="1"/>
  <c r="BK370" i="21"/>
  <c r="BK33" i="21" s="1"/>
  <c r="BL370" i="21"/>
  <c r="BL33" i="21" s="1"/>
  <c r="BM370" i="21"/>
  <c r="BM33" i="21" s="1"/>
  <c r="BN370" i="21"/>
  <c r="BN33" i="21" s="1"/>
  <c r="BO370" i="21"/>
  <c r="BO33" i="21" s="1"/>
  <c r="BP370" i="21"/>
  <c r="BP33" i="21" s="1"/>
  <c r="BQ370" i="21"/>
  <c r="BQ33" i="21" s="1"/>
  <c r="CW370" i="21"/>
  <c r="CW33" i="21" s="1"/>
  <c r="CX370" i="21"/>
  <c r="CX33" i="21" s="1"/>
  <c r="CY370" i="21"/>
  <c r="CY33" i="21" s="1"/>
  <c r="CZ370" i="21"/>
  <c r="CZ33" i="21" s="1"/>
  <c r="DA370" i="21"/>
  <c r="DA33" i="21" s="1"/>
  <c r="DB370" i="21"/>
  <c r="DB33" i="21" s="1"/>
  <c r="DC370" i="21"/>
  <c r="DC33" i="21" s="1"/>
  <c r="DD370" i="21"/>
  <c r="DD33" i="21" s="1"/>
  <c r="DE370" i="21"/>
  <c r="DE33" i="21" s="1"/>
  <c r="AT370" i="21"/>
  <c r="AT33" i="21" s="1"/>
  <c r="DE367" i="21"/>
  <c r="DE32" i="21" s="1"/>
  <c r="AU367" i="21"/>
  <c r="AU32" i="21" s="1"/>
  <c r="AV367" i="21"/>
  <c r="AV32" i="21" s="1"/>
  <c r="AW367" i="21"/>
  <c r="AW32" i="21" s="1"/>
  <c r="AX367" i="21"/>
  <c r="AX32" i="21" s="1"/>
  <c r="AY367" i="21"/>
  <c r="AY32" i="21" s="1"/>
  <c r="AZ367" i="21"/>
  <c r="AZ32" i="21" s="1"/>
  <c r="BA367" i="21"/>
  <c r="BA32" i="21" s="1"/>
  <c r="BB367" i="21"/>
  <c r="BB32" i="21" s="1"/>
  <c r="BC367" i="21"/>
  <c r="BC32" i="21" s="1"/>
  <c r="BD367" i="21"/>
  <c r="BD32" i="21" s="1"/>
  <c r="BE367" i="21"/>
  <c r="BE32" i="21" s="1"/>
  <c r="BF367" i="21"/>
  <c r="BF32" i="21" s="1"/>
  <c r="BG367" i="21"/>
  <c r="BG32" i="21" s="1"/>
  <c r="BH367" i="21"/>
  <c r="BH32" i="21" s="1"/>
  <c r="BI367" i="21"/>
  <c r="BI32" i="21" s="1"/>
  <c r="BJ367" i="21"/>
  <c r="BJ32" i="21" s="1"/>
  <c r="BK367" i="21"/>
  <c r="BK32" i="21" s="1"/>
  <c r="BL367" i="21"/>
  <c r="BL32" i="21" s="1"/>
  <c r="BM367" i="21"/>
  <c r="BM32" i="21" s="1"/>
  <c r="BN367" i="21"/>
  <c r="BN32" i="21" s="1"/>
  <c r="BO367" i="21"/>
  <c r="BO32" i="21" s="1"/>
  <c r="BP367" i="21"/>
  <c r="BP32" i="21" s="1"/>
  <c r="BQ367" i="21"/>
  <c r="BQ32" i="21" s="1"/>
  <c r="CW367" i="21"/>
  <c r="CW32" i="21" s="1"/>
  <c r="CX367" i="21"/>
  <c r="CX32" i="21" s="1"/>
  <c r="CY367" i="21"/>
  <c r="CY32" i="21" s="1"/>
  <c r="CZ367" i="21"/>
  <c r="CZ32" i="21" s="1"/>
  <c r="DA367" i="21"/>
  <c r="DA32" i="21" s="1"/>
  <c r="DB367" i="21"/>
  <c r="DB32" i="21" s="1"/>
  <c r="DC367" i="21"/>
  <c r="DC32" i="21" s="1"/>
  <c r="DD367" i="21"/>
  <c r="DD32" i="21" s="1"/>
  <c r="AU361" i="21"/>
  <c r="AU30" i="21" s="1"/>
  <c r="AV361" i="21"/>
  <c r="AV30" i="21" s="1"/>
  <c r="AW361" i="21"/>
  <c r="AW30" i="21" s="1"/>
  <c r="AX361" i="21"/>
  <c r="AX30" i="21" s="1"/>
  <c r="AY361" i="21"/>
  <c r="AY30" i="21" s="1"/>
  <c r="AZ361" i="21"/>
  <c r="AZ30" i="21" s="1"/>
  <c r="BA361" i="21"/>
  <c r="BA30" i="21" s="1"/>
  <c r="BB361" i="21"/>
  <c r="BB30" i="21" s="1"/>
  <c r="BC361" i="21"/>
  <c r="BC30" i="21" s="1"/>
  <c r="BD361" i="21"/>
  <c r="BD30" i="21" s="1"/>
  <c r="BE361" i="21"/>
  <c r="BE30" i="21" s="1"/>
  <c r="BF361" i="21"/>
  <c r="BF30" i="21" s="1"/>
  <c r="BG361" i="21"/>
  <c r="BG30" i="21" s="1"/>
  <c r="BH361" i="21"/>
  <c r="BH30" i="21" s="1"/>
  <c r="BI361" i="21"/>
  <c r="BI30" i="21" s="1"/>
  <c r="BJ361" i="21"/>
  <c r="BJ30" i="21" s="1"/>
  <c r="BK361" i="21"/>
  <c r="BK30" i="21" s="1"/>
  <c r="BL361" i="21"/>
  <c r="BL30" i="21" s="1"/>
  <c r="BM361" i="21"/>
  <c r="BM30" i="21" s="1"/>
  <c r="BN361" i="21"/>
  <c r="BN30" i="21" s="1"/>
  <c r="BO361" i="21"/>
  <c r="BO30" i="21" s="1"/>
  <c r="BP361" i="21"/>
  <c r="BP30" i="21" s="1"/>
  <c r="BQ361" i="21"/>
  <c r="BQ30" i="21" s="1"/>
  <c r="CW361" i="21"/>
  <c r="CW30" i="21" s="1"/>
  <c r="CX361" i="21"/>
  <c r="CX30" i="21" s="1"/>
  <c r="CY361" i="21"/>
  <c r="CY30" i="21" s="1"/>
  <c r="CZ361" i="21"/>
  <c r="CZ30" i="21" s="1"/>
  <c r="DA361" i="21"/>
  <c r="DA30" i="21" s="1"/>
  <c r="DB361" i="21"/>
  <c r="DB30" i="21" s="1"/>
  <c r="DC361" i="21"/>
  <c r="DC30" i="21" s="1"/>
  <c r="DD361" i="21"/>
  <c r="DD30" i="21" s="1"/>
  <c r="DE361" i="21"/>
  <c r="DE30" i="21" s="1"/>
  <c r="AT361" i="21"/>
  <c r="AT30" i="21" s="1"/>
  <c r="BM17" i="21" l="1"/>
  <c r="DA362" i="21"/>
  <c r="DA31" i="21" s="1"/>
  <c r="BP362" i="21"/>
  <c r="BP31" i="21" s="1"/>
  <c r="BJ362" i="21"/>
  <c r="BJ31" i="21" s="1"/>
  <c r="BD362" i="21"/>
  <c r="BD31" i="21" s="1"/>
  <c r="AX362" i="21"/>
  <c r="AX31" i="21" s="1"/>
  <c r="AT403" i="21"/>
  <c r="AT43" i="21" s="1"/>
  <c r="DD403" i="21"/>
  <c r="DD43" i="21" s="1"/>
  <c r="DB403" i="21"/>
  <c r="DB43" i="21" s="1"/>
  <c r="CZ403" i="21"/>
  <c r="CZ43" i="21" s="1"/>
  <c r="CX403" i="21"/>
  <c r="CX43" i="21" s="1"/>
  <c r="BQ403" i="21"/>
  <c r="BQ43" i="21" s="1"/>
  <c r="BO403" i="21"/>
  <c r="BO43" i="21" s="1"/>
  <c r="BM403" i="21"/>
  <c r="BM43" i="21" s="1"/>
  <c r="BK403" i="21"/>
  <c r="BK43" i="21" s="1"/>
  <c r="BI403" i="21"/>
  <c r="BI43" i="21" s="1"/>
  <c r="BG403" i="21"/>
  <c r="BG43" i="21" s="1"/>
  <c r="BE403" i="21"/>
  <c r="BE43" i="21" s="1"/>
  <c r="BC403" i="21"/>
  <c r="BC43" i="21" s="1"/>
  <c r="BA403" i="21"/>
  <c r="BA43" i="21" s="1"/>
  <c r="AY403" i="21"/>
  <c r="AY43" i="21" s="1"/>
  <c r="AW403" i="21"/>
  <c r="AW43" i="21" s="1"/>
  <c r="AU403" i="21"/>
  <c r="AU43" i="21" s="1"/>
  <c r="DE386" i="21"/>
  <c r="DE38" i="21" s="1"/>
  <c r="DE387" i="21"/>
  <c r="DE39" i="21" s="1"/>
  <c r="DC386" i="21"/>
  <c r="DC38" i="21" s="1"/>
  <c r="DC387" i="21"/>
  <c r="DC39" i="21" s="1"/>
  <c r="DA386" i="21"/>
  <c r="DA38" i="21" s="1"/>
  <c r="DA387" i="21"/>
  <c r="DA39" i="21" s="1"/>
  <c r="CY386" i="21"/>
  <c r="CY38" i="21" s="1"/>
  <c r="CY387" i="21"/>
  <c r="CY39" i="21" s="1"/>
  <c r="CW386" i="21"/>
  <c r="CW38" i="21" s="1"/>
  <c r="CW387" i="21"/>
  <c r="CW39" i="21" s="1"/>
  <c r="BP386" i="21"/>
  <c r="BP38" i="21" s="1"/>
  <c r="BP387" i="21"/>
  <c r="BP39" i="21" s="1"/>
  <c r="BN386" i="21"/>
  <c r="BN38" i="21" s="1"/>
  <c r="BN387" i="21"/>
  <c r="BN39" i="21" s="1"/>
  <c r="BL387" i="21"/>
  <c r="BL39" i="21" s="1"/>
  <c r="BL386" i="21"/>
  <c r="BL38" i="21" s="1"/>
  <c r="BJ387" i="21"/>
  <c r="BJ39" i="21" s="1"/>
  <c r="BJ386" i="21"/>
  <c r="BJ38" i="21" s="1"/>
  <c r="BH387" i="21"/>
  <c r="BH39" i="21" s="1"/>
  <c r="BH386" i="21"/>
  <c r="BH38" i="21" s="1"/>
  <c r="BF387" i="21"/>
  <c r="BF39" i="21" s="1"/>
  <c r="BF386" i="21"/>
  <c r="BF38" i="21" s="1"/>
  <c r="BD387" i="21"/>
  <c r="BD39" i="21" s="1"/>
  <c r="BD386" i="21"/>
  <c r="BD38" i="21" s="1"/>
  <c r="BB387" i="21"/>
  <c r="BB39" i="21" s="1"/>
  <c r="BB386" i="21"/>
  <c r="BB38" i="21" s="1"/>
  <c r="AZ387" i="21"/>
  <c r="AZ39" i="21" s="1"/>
  <c r="AZ386" i="21"/>
  <c r="AZ38" i="21" s="1"/>
  <c r="AX387" i="21"/>
  <c r="AX39" i="21" s="1"/>
  <c r="AX386" i="21"/>
  <c r="AX38" i="21" s="1"/>
  <c r="AV387" i="21"/>
  <c r="AV39" i="21" s="1"/>
  <c r="AV386" i="21"/>
  <c r="AV38" i="21" s="1"/>
  <c r="DB362" i="21"/>
  <c r="DB31" i="21" s="1"/>
  <c r="BQ362" i="21"/>
  <c r="BQ31" i="21" s="1"/>
  <c r="BK362" i="21"/>
  <c r="BK31" i="21" s="1"/>
  <c r="BE362" i="21"/>
  <c r="BE31" i="21" s="1"/>
  <c r="AY362" i="21"/>
  <c r="AY31" i="21" s="1"/>
  <c r="AT387" i="21"/>
  <c r="AT39" i="21" s="1"/>
  <c r="AT386" i="21"/>
  <c r="AT38" i="21" s="1"/>
  <c r="DD386" i="21"/>
  <c r="DD38" i="21" s="1"/>
  <c r="DD387" i="21"/>
  <c r="DD39" i="21" s="1"/>
  <c r="DB386" i="21"/>
  <c r="DB38" i="21" s="1"/>
  <c r="DB387" i="21"/>
  <c r="DB39" i="21" s="1"/>
  <c r="CZ386" i="21"/>
  <c r="CZ38" i="21" s="1"/>
  <c r="CZ387" i="21"/>
  <c r="CZ39" i="21" s="1"/>
  <c r="CX386" i="21"/>
  <c r="CX38" i="21" s="1"/>
  <c r="CX387" i="21"/>
  <c r="CX39" i="21" s="1"/>
  <c r="BQ386" i="21"/>
  <c r="BQ38" i="21" s="1"/>
  <c r="BQ387" i="21"/>
  <c r="BQ39" i="21" s="1"/>
  <c r="BO386" i="21"/>
  <c r="BO38" i="21" s="1"/>
  <c r="BO387" i="21"/>
  <c r="BO39" i="21" s="1"/>
  <c r="BM386" i="21"/>
  <c r="BM38" i="21" s="1"/>
  <c r="BM387" i="21"/>
  <c r="BM39" i="21" s="1"/>
  <c r="BK386" i="21"/>
  <c r="BK38" i="21" s="1"/>
  <c r="BK387" i="21"/>
  <c r="BK39" i="21" s="1"/>
  <c r="BI386" i="21"/>
  <c r="BI38" i="21" s="1"/>
  <c r="BI387" i="21"/>
  <c r="BI39" i="21" s="1"/>
  <c r="BG386" i="21"/>
  <c r="BG38" i="21" s="1"/>
  <c r="BG387" i="21"/>
  <c r="BG39" i="21" s="1"/>
  <c r="BE386" i="21"/>
  <c r="BE38" i="21" s="1"/>
  <c r="BE387" i="21"/>
  <c r="BE39" i="21" s="1"/>
  <c r="BC386" i="21"/>
  <c r="BC38" i="21" s="1"/>
  <c r="BC387" i="21"/>
  <c r="BC39" i="21" s="1"/>
  <c r="BA386" i="21"/>
  <c r="BA38" i="21" s="1"/>
  <c r="BA387" i="21"/>
  <c r="BA39" i="21" s="1"/>
  <c r="AY386" i="21"/>
  <c r="AY38" i="21" s="1"/>
  <c r="AY387" i="21"/>
  <c r="AY39" i="21" s="1"/>
  <c r="AW386" i="21"/>
  <c r="AW38" i="21" s="1"/>
  <c r="AW387" i="21"/>
  <c r="AW39" i="21" s="1"/>
  <c r="AU386" i="21"/>
  <c r="AU38" i="21" s="1"/>
  <c r="AU387" i="21"/>
  <c r="AU39" i="21" s="1"/>
  <c r="DE403" i="21"/>
  <c r="DE43" i="21" s="1"/>
  <c r="DC403" i="21"/>
  <c r="DC43" i="21" s="1"/>
  <c r="DA403" i="21"/>
  <c r="DA43" i="21" s="1"/>
  <c r="CY403" i="21"/>
  <c r="CY43" i="21" s="1"/>
  <c r="CW403" i="21"/>
  <c r="CW43" i="21" s="1"/>
  <c r="BP403" i="21"/>
  <c r="BP43" i="21" s="1"/>
  <c r="BN403" i="21"/>
  <c r="BN43" i="21" s="1"/>
  <c r="BL403" i="21"/>
  <c r="BL43" i="21" s="1"/>
  <c r="BJ403" i="21"/>
  <c r="BJ43" i="21" s="1"/>
  <c r="BH403" i="21"/>
  <c r="BH43" i="21" s="1"/>
  <c r="BF403" i="21"/>
  <c r="BF43" i="21" s="1"/>
  <c r="BD403" i="21"/>
  <c r="BD43" i="21" s="1"/>
  <c r="BB403" i="21"/>
  <c r="BB43" i="21" s="1"/>
  <c r="AZ403" i="21"/>
  <c r="AZ43" i="21" s="1"/>
  <c r="AX403" i="21"/>
  <c r="AX43" i="21" s="1"/>
  <c r="AV403" i="21"/>
  <c r="AV43" i="21" s="1"/>
  <c r="BN362" i="21"/>
  <c r="BN31" i="21" s="1"/>
  <c r="DD362" i="21"/>
  <c r="DD31" i="21" s="1"/>
  <c r="BG362" i="21"/>
  <c r="BG31" i="21" s="1"/>
  <c r="BA362" i="21"/>
  <c r="BA31" i="21" s="1"/>
  <c r="AU362" i="21"/>
  <c r="AU31" i="21" s="1"/>
  <c r="DE362" i="21"/>
  <c r="DE31" i="21" s="1"/>
  <c r="CY362" i="21"/>
  <c r="CY31" i="21" s="1"/>
  <c r="BH362" i="21"/>
  <c r="BH31" i="21" s="1"/>
  <c r="BB362" i="21"/>
  <c r="BB31" i="21" s="1"/>
  <c r="AV362" i="21"/>
  <c r="AV31" i="21" s="1"/>
  <c r="CX362" i="21"/>
  <c r="CX31" i="21" s="1"/>
  <c r="BM362" i="21"/>
  <c r="BM31" i="21" s="1"/>
  <c r="AU357" i="21"/>
  <c r="AV357" i="21"/>
  <c r="AW357" i="21"/>
  <c r="AX357" i="21"/>
  <c r="AY357" i="21"/>
  <c r="AZ357" i="21"/>
  <c r="BA357" i="21"/>
  <c r="BB357" i="21"/>
  <c r="BC357" i="21"/>
  <c r="BD357" i="21"/>
  <c r="BE357" i="21"/>
  <c r="BF357" i="21"/>
  <c r="BG357" i="21"/>
  <c r="BH357" i="21"/>
  <c r="BI357" i="21"/>
  <c r="BJ357" i="21"/>
  <c r="BK357" i="21"/>
  <c r="BL357" i="21"/>
  <c r="BM357" i="21"/>
  <c r="BN357" i="21"/>
  <c r="BO357" i="21"/>
  <c r="BP357" i="21"/>
  <c r="BQ357" i="21"/>
  <c r="CW357" i="21"/>
  <c r="CX357" i="21"/>
  <c r="CY357" i="21"/>
  <c r="CZ357" i="21"/>
  <c r="DA357" i="21"/>
  <c r="DB357" i="21"/>
  <c r="DC357" i="21"/>
  <c r="DD357" i="21"/>
  <c r="DE357" i="21"/>
  <c r="AT357" i="21"/>
  <c r="AU354" i="21"/>
  <c r="AV354" i="21"/>
  <c r="AW354" i="21"/>
  <c r="AX354" i="21"/>
  <c r="AY354" i="21"/>
  <c r="AZ354" i="21"/>
  <c r="BA354" i="21"/>
  <c r="BB354" i="21"/>
  <c r="BC354" i="21"/>
  <c r="BD354" i="21"/>
  <c r="BE354" i="21"/>
  <c r="BF354" i="21"/>
  <c r="BG354" i="21"/>
  <c r="BH354" i="21"/>
  <c r="BI354" i="21"/>
  <c r="BJ354" i="21"/>
  <c r="BK354" i="21"/>
  <c r="BL354" i="21"/>
  <c r="BM354" i="21"/>
  <c r="BN354" i="21"/>
  <c r="BO354" i="21"/>
  <c r="BP354" i="21"/>
  <c r="BQ354" i="21"/>
  <c r="CW354" i="21"/>
  <c r="CX354" i="21"/>
  <c r="CY354" i="21"/>
  <c r="CZ354" i="21"/>
  <c r="DA354" i="21"/>
  <c r="DB354" i="21"/>
  <c r="DC354" i="21"/>
  <c r="DD354" i="21"/>
  <c r="DE354" i="21"/>
  <c r="AT354" i="21"/>
  <c r="CX351" i="21"/>
  <c r="CX27" i="21" s="1"/>
  <c r="CY351" i="21"/>
  <c r="CY27" i="21" s="1"/>
  <c r="CZ351" i="21"/>
  <c r="CZ27" i="21" s="1"/>
  <c r="DA351" i="21"/>
  <c r="DA27" i="21" s="1"/>
  <c r="DB351" i="21"/>
  <c r="DB27" i="21" s="1"/>
  <c r="DC351" i="21"/>
  <c r="DC27" i="21" s="1"/>
  <c r="DD351" i="21"/>
  <c r="DD27" i="21" s="1"/>
  <c r="DE351" i="21"/>
  <c r="DE27" i="21" s="1"/>
  <c r="AU351" i="21"/>
  <c r="AU27" i="21" s="1"/>
  <c r="AV351" i="21"/>
  <c r="AV27" i="21" s="1"/>
  <c r="AW351" i="21"/>
  <c r="AW27" i="21" s="1"/>
  <c r="AX351" i="21"/>
  <c r="AX27" i="21" s="1"/>
  <c r="AY351" i="21"/>
  <c r="AY27" i="21" s="1"/>
  <c r="AZ351" i="21"/>
  <c r="AZ27" i="21" s="1"/>
  <c r="BA351" i="21"/>
  <c r="BA27" i="21" s="1"/>
  <c r="BB351" i="21"/>
  <c r="BB27" i="21" s="1"/>
  <c r="BC351" i="21"/>
  <c r="BC27" i="21" s="1"/>
  <c r="BD351" i="21"/>
  <c r="BD27" i="21" s="1"/>
  <c r="BE351" i="21"/>
  <c r="BE27" i="21" s="1"/>
  <c r="BF351" i="21"/>
  <c r="BF27" i="21" s="1"/>
  <c r="BG351" i="21"/>
  <c r="BG27" i="21" s="1"/>
  <c r="BH351" i="21"/>
  <c r="BH27" i="21" s="1"/>
  <c r="BI351" i="21"/>
  <c r="BI27" i="21" s="1"/>
  <c r="BJ351" i="21"/>
  <c r="BJ27" i="21" s="1"/>
  <c r="BK351" i="21"/>
  <c r="BK27" i="21" s="1"/>
  <c r="BL351" i="21"/>
  <c r="BL27" i="21" s="1"/>
  <c r="BM351" i="21"/>
  <c r="BM27" i="21" s="1"/>
  <c r="BN351" i="21"/>
  <c r="BN27" i="21" s="1"/>
  <c r="BO351" i="21"/>
  <c r="BO27" i="21" s="1"/>
  <c r="BP351" i="21"/>
  <c r="BP27" i="21" s="1"/>
  <c r="BQ351" i="21"/>
  <c r="BQ27" i="21" s="1"/>
  <c r="CW351" i="21"/>
  <c r="CW27" i="21" s="1"/>
  <c r="CW345" i="21"/>
  <c r="CW26" i="21" s="1"/>
  <c r="CX345" i="21"/>
  <c r="CX26" i="21" s="1"/>
  <c r="CY345" i="21"/>
  <c r="CY26" i="21" s="1"/>
  <c r="CZ345" i="21"/>
  <c r="CZ26" i="21" s="1"/>
  <c r="DA345" i="21"/>
  <c r="DA26" i="21" s="1"/>
  <c r="DB345" i="21"/>
  <c r="DB26" i="21" s="1"/>
  <c r="DC345" i="21"/>
  <c r="DC26" i="21" s="1"/>
  <c r="DD345" i="21"/>
  <c r="DD26" i="21" s="1"/>
  <c r="DE345" i="21"/>
  <c r="DE26" i="21" s="1"/>
  <c r="AV345" i="21"/>
  <c r="AV26" i="21" s="1"/>
  <c r="AW345" i="21"/>
  <c r="AW26" i="21" s="1"/>
  <c r="AX345" i="21"/>
  <c r="AX26" i="21" s="1"/>
  <c r="AY345" i="21"/>
  <c r="AY26" i="21" s="1"/>
  <c r="AZ345" i="21"/>
  <c r="AZ26" i="21" s="1"/>
  <c r="BA345" i="21"/>
  <c r="BA26" i="21" s="1"/>
  <c r="BB345" i="21"/>
  <c r="BB26" i="21" s="1"/>
  <c r="BC345" i="21"/>
  <c r="BC26" i="21" s="1"/>
  <c r="BD345" i="21"/>
  <c r="BD26" i="21" s="1"/>
  <c r="BE345" i="21"/>
  <c r="BE26" i="21" s="1"/>
  <c r="BF345" i="21"/>
  <c r="BF26" i="21" s="1"/>
  <c r="BG345" i="21"/>
  <c r="BG26" i="21" s="1"/>
  <c r="BH345" i="21"/>
  <c r="BH26" i="21" s="1"/>
  <c r="BI345" i="21"/>
  <c r="BI26" i="21" s="1"/>
  <c r="BJ345" i="21"/>
  <c r="BJ26" i="21" s="1"/>
  <c r="BK345" i="21"/>
  <c r="BK26" i="21" s="1"/>
  <c r="BO345" i="21"/>
  <c r="BO26" i="21" s="1"/>
  <c r="BP345" i="21"/>
  <c r="BP26" i="21" s="1"/>
  <c r="BQ345" i="21"/>
  <c r="BQ26" i="21" s="1"/>
  <c r="AT345" i="21"/>
  <c r="AT26" i="21" s="1"/>
  <c r="DE341" i="21"/>
  <c r="DE25" i="21" s="1"/>
  <c r="AU341" i="21"/>
  <c r="AU25" i="21" s="1"/>
  <c r="AV341" i="21"/>
  <c r="AV25" i="21" s="1"/>
  <c r="AW341" i="21"/>
  <c r="AW25" i="21" s="1"/>
  <c r="AX341" i="21"/>
  <c r="AX25" i="21" s="1"/>
  <c r="AY341" i="21"/>
  <c r="AY25" i="21" s="1"/>
  <c r="AZ341" i="21"/>
  <c r="AZ25" i="21" s="1"/>
  <c r="BA341" i="21"/>
  <c r="BA25" i="21" s="1"/>
  <c r="BB341" i="21"/>
  <c r="BB25" i="21" s="1"/>
  <c r="BC341" i="21"/>
  <c r="BC25" i="21" s="1"/>
  <c r="BD341" i="21"/>
  <c r="BD25" i="21" s="1"/>
  <c r="BE341" i="21"/>
  <c r="BE25" i="21" s="1"/>
  <c r="BF341" i="21"/>
  <c r="BF25" i="21" s="1"/>
  <c r="BG341" i="21"/>
  <c r="BG25" i="21" s="1"/>
  <c r="BH341" i="21"/>
  <c r="BH25" i="21" s="1"/>
  <c r="BI341" i="21"/>
  <c r="BI25" i="21" s="1"/>
  <c r="BJ341" i="21"/>
  <c r="BJ25" i="21" s="1"/>
  <c r="BK341" i="21"/>
  <c r="BK25" i="21" s="1"/>
  <c r="BL341" i="21"/>
  <c r="BL25" i="21" s="1"/>
  <c r="BM341" i="21"/>
  <c r="BM25" i="21" s="1"/>
  <c r="BN341" i="21"/>
  <c r="BN25" i="21" s="1"/>
  <c r="BO341" i="21"/>
  <c r="BO25" i="21" s="1"/>
  <c r="BP341" i="21"/>
  <c r="BP25" i="21" s="1"/>
  <c r="BQ341" i="21"/>
  <c r="BQ25" i="21" s="1"/>
  <c r="CW341" i="21"/>
  <c r="CW25" i="21" s="1"/>
  <c r="CX341" i="21"/>
  <c r="CX25" i="21" s="1"/>
  <c r="CY341" i="21"/>
  <c r="CY25" i="21" s="1"/>
  <c r="CZ341" i="21"/>
  <c r="CZ25" i="21" s="1"/>
  <c r="DA341" i="21"/>
  <c r="DA25" i="21" s="1"/>
  <c r="DB341" i="21"/>
  <c r="DB25" i="21" s="1"/>
  <c r="DC341" i="21"/>
  <c r="DC25" i="21" s="1"/>
  <c r="DD341" i="21"/>
  <c r="DD25" i="21" s="1"/>
  <c r="AT341" i="21"/>
  <c r="AT25" i="21" s="1"/>
  <c r="AU335" i="21"/>
  <c r="AU22" i="21" s="1"/>
  <c r="AV335" i="21"/>
  <c r="AV22" i="21" s="1"/>
  <c r="AW335" i="21"/>
  <c r="AW22" i="21" s="1"/>
  <c r="AX335" i="21"/>
  <c r="AX22" i="21" s="1"/>
  <c r="AY335" i="21"/>
  <c r="AY22" i="21" s="1"/>
  <c r="AZ335" i="21"/>
  <c r="AZ22" i="21" s="1"/>
  <c r="BA335" i="21"/>
  <c r="BA22" i="21" s="1"/>
  <c r="BB335" i="21"/>
  <c r="BB22" i="21" s="1"/>
  <c r="BC335" i="21"/>
  <c r="BC22" i="21" s="1"/>
  <c r="BD335" i="21"/>
  <c r="BD22" i="21" s="1"/>
  <c r="BE335" i="21"/>
  <c r="BE22" i="21" s="1"/>
  <c r="BF335" i="21"/>
  <c r="BF22" i="21" s="1"/>
  <c r="BG335" i="21"/>
  <c r="BG22" i="21" s="1"/>
  <c r="BH335" i="21"/>
  <c r="BH22" i="21" s="1"/>
  <c r="BI335" i="21"/>
  <c r="BI22" i="21" s="1"/>
  <c r="BJ335" i="21"/>
  <c r="BJ22" i="21" s="1"/>
  <c r="BK335" i="21"/>
  <c r="BK22" i="21" s="1"/>
  <c r="BM335" i="21"/>
  <c r="BM22" i="21" s="1"/>
  <c r="BN335" i="21"/>
  <c r="BN22" i="21" s="1"/>
  <c r="BO335" i="21"/>
  <c r="BO22" i="21" s="1"/>
  <c r="BP335" i="21"/>
  <c r="BP22" i="21" s="1"/>
  <c r="BQ335" i="21"/>
  <c r="BQ22" i="21" s="1"/>
  <c r="CW335" i="21"/>
  <c r="CW22" i="21" s="1"/>
  <c r="CX335" i="21"/>
  <c r="CX22" i="21" s="1"/>
  <c r="CY335" i="21"/>
  <c r="CY22" i="21" s="1"/>
  <c r="CZ335" i="21"/>
  <c r="CZ22" i="21" s="1"/>
  <c r="DA335" i="21"/>
  <c r="DA22" i="21" s="1"/>
  <c r="DB335" i="21"/>
  <c r="DB22" i="21" s="1"/>
  <c r="DC335" i="21"/>
  <c r="DC22" i="21" s="1"/>
  <c r="DD335" i="21"/>
  <c r="DD22" i="21" s="1"/>
  <c r="DE335" i="21"/>
  <c r="DE22" i="21" s="1"/>
  <c r="ER335" i="21"/>
  <c r="ER22" i="21" s="1"/>
  <c r="ES335" i="21"/>
  <c r="ES22" i="21" s="1"/>
  <c r="EX335" i="21"/>
  <c r="FC335" i="21"/>
  <c r="FC22" i="21" s="1"/>
  <c r="FD335" i="21"/>
  <c r="FD22" i="21" s="1"/>
  <c r="AT335" i="21"/>
  <c r="AT22" i="21" s="1"/>
  <c r="AU332" i="21"/>
  <c r="AU21" i="21" s="1"/>
  <c r="AV332" i="21"/>
  <c r="AV21" i="21" s="1"/>
  <c r="AW332" i="21"/>
  <c r="AW21" i="21" s="1"/>
  <c r="AX332" i="21"/>
  <c r="AX21" i="21" s="1"/>
  <c r="AY332" i="21"/>
  <c r="AY21" i="21" s="1"/>
  <c r="AZ332" i="21"/>
  <c r="AZ21" i="21" s="1"/>
  <c r="BA332" i="21"/>
  <c r="BA21" i="21" s="1"/>
  <c r="BB332" i="21"/>
  <c r="BB21" i="21" s="1"/>
  <c r="BC332" i="21"/>
  <c r="BC21" i="21" s="1"/>
  <c r="BD332" i="21"/>
  <c r="BD21" i="21" s="1"/>
  <c r="BE332" i="21"/>
  <c r="BE21" i="21" s="1"/>
  <c r="BF332" i="21"/>
  <c r="BF21" i="21" s="1"/>
  <c r="BG332" i="21"/>
  <c r="BG21" i="21" s="1"/>
  <c r="BH332" i="21"/>
  <c r="BH21" i="21" s="1"/>
  <c r="BI332" i="21"/>
  <c r="BI21" i="21" s="1"/>
  <c r="BJ332" i="21"/>
  <c r="BJ21" i="21" s="1"/>
  <c r="BK332" i="21"/>
  <c r="BK21" i="21" s="1"/>
  <c r="BL329" i="21"/>
  <c r="BL20" i="21" s="1"/>
  <c r="BM332" i="21"/>
  <c r="BM21" i="21" s="1"/>
  <c r="BN332" i="21"/>
  <c r="BO332" i="21"/>
  <c r="BP332" i="21"/>
  <c r="BQ332" i="21"/>
  <c r="CW332" i="21"/>
  <c r="CX332" i="21"/>
  <c r="CY332" i="21"/>
  <c r="CZ332" i="21"/>
  <c r="DA332" i="21"/>
  <c r="DB332" i="21"/>
  <c r="DC332" i="21"/>
  <c r="DD332" i="21"/>
  <c r="DE332" i="21"/>
  <c r="AT332" i="21"/>
  <c r="AT21" i="21" s="1"/>
  <c r="AV328" i="21"/>
  <c r="AV13" i="21" s="1"/>
  <c r="AW328" i="21"/>
  <c r="AW13" i="21" s="1"/>
  <c r="AX328" i="21"/>
  <c r="AX13" i="21" s="1"/>
  <c r="AY328" i="21"/>
  <c r="AY13" i="21" s="1"/>
  <c r="AZ328" i="21"/>
  <c r="AZ13" i="21" s="1"/>
  <c r="BA328" i="21"/>
  <c r="BA13" i="21" s="1"/>
  <c r="BB328" i="21"/>
  <c r="BB13" i="21" s="1"/>
  <c r="BC328" i="21"/>
  <c r="BC13" i="21" s="1"/>
  <c r="BD328" i="21"/>
  <c r="BD13" i="21" s="1"/>
  <c r="BE328" i="21"/>
  <c r="BE13" i="21" s="1"/>
  <c r="BF328" i="21"/>
  <c r="BF13" i="21" s="1"/>
  <c r="BG328" i="21"/>
  <c r="BG13" i="21" s="1"/>
  <c r="BH328" i="21"/>
  <c r="BH13" i="21" s="1"/>
  <c r="BI328" i="21"/>
  <c r="BI13" i="21" s="1"/>
  <c r="BJ328" i="21"/>
  <c r="BJ13" i="21" s="1"/>
  <c r="BK328" i="21"/>
  <c r="BK13" i="21" s="1"/>
  <c r="BL328" i="21"/>
  <c r="BL13" i="21" s="1"/>
  <c r="BM328" i="21"/>
  <c r="BM13" i="21" s="1"/>
  <c r="BN328" i="21"/>
  <c r="BN13" i="21" s="1"/>
  <c r="BO328" i="21"/>
  <c r="BO13" i="21" s="1"/>
  <c r="BP328" i="21"/>
  <c r="BP13" i="21" s="1"/>
  <c r="BQ328" i="21"/>
  <c r="BQ13" i="21" s="1"/>
  <c r="CW328" i="21"/>
  <c r="CW13" i="21" s="1"/>
  <c r="CX328" i="21"/>
  <c r="CX13" i="21" s="1"/>
  <c r="CY328" i="21"/>
  <c r="CY13" i="21" s="1"/>
  <c r="CZ328" i="21"/>
  <c r="CZ13" i="21" s="1"/>
  <c r="DA328" i="21"/>
  <c r="DA13" i="21" s="1"/>
  <c r="DB328" i="21"/>
  <c r="DB13" i="21" s="1"/>
  <c r="DC328" i="21"/>
  <c r="DC13" i="21" s="1"/>
  <c r="DD328" i="21"/>
  <c r="DD13" i="21" s="1"/>
  <c r="DE328" i="21"/>
  <c r="DE13" i="21" s="1"/>
  <c r="AT328" i="21"/>
  <c r="AT13" i="21" s="1"/>
  <c r="AV322" i="21"/>
  <c r="AV9" i="21" s="1"/>
  <c r="AQ378" i="21"/>
  <c r="AQ379" i="21"/>
  <c r="AQ411" i="21"/>
  <c r="AQ412" i="21"/>
  <c r="FI776" i="21"/>
  <c r="FI717" i="21"/>
  <c r="FH688" i="21"/>
  <c r="FH697" i="21" s="1"/>
  <c r="FH776" i="21"/>
  <c r="FH731" i="21" s="1"/>
  <c r="FH717" i="21"/>
  <c r="AW322" i="21"/>
  <c r="AW9" i="21" s="1"/>
  <c r="AX322" i="21"/>
  <c r="AX9" i="21" s="1"/>
  <c r="AY322" i="21"/>
  <c r="AY9" i="21" s="1"/>
  <c r="AZ322" i="21"/>
  <c r="AZ9" i="21" s="1"/>
  <c r="BA322" i="21"/>
  <c r="BA9" i="21" s="1"/>
  <c r="BB322" i="21"/>
  <c r="BB9" i="21" s="1"/>
  <c r="BC322" i="21"/>
  <c r="BC9" i="21" s="1"/>
  <c r="BD322" i="21"/>
  <c r="BD9" i="21" s="1"/>
  <c r="BE322" i="21"/>
  <c r="BE9" i="21" s="1"/>
  <c r="BF322" i="21"/>
  <c r="BF9" i="21" s="1"/>
  <c r="BG322" i="21"/>
  <c r="BG9" i="21" s="1"/>
  <c r="BH322" i="21"/>
  <c r="BH9" i="21" s="1"/>
  <c r="BI322" i="21"/>
  <c r="BI9" i="21" s="1"/>
  <c r="BJ322" i="21"/>
  <c r="BJ9" i="21" s="1"/>
  <c r="BK322" i="21"/>
  <c r="BK9" i="21" s="1"/>
  <c r="BL322" i="21"/>
  <c r="BL9" i="21" s="1"/>
  <c r="BM322" i="21"/>
  <c r="BM9" i="21" s="1"/>
  <c r="BN322" i="21"/>
  <c r="BN9" i="21" s="1"/>
  <c r="BO322" i="21"/>
  <c r="BO9" i="21" s="1"/>
  <c r="BP322" i="21"/>
  <c r="BP9" i="21" s="1"/>
  <c r="BQ322" i="21"/>
  <c r="BQ9" i="21" s="1"/>
  <c r="CW322" i="21"/>
  <c r="CX322" i="21"/>
  <c r="CX9" i="21" s="1"/>
  <c r="CY322" i="21"/>
  <c r="CY9" i="21" s="1"/>
  <c r="CZ322" i="21"/>
  <c r="CZ9" i="21" s="1"/>
  <c r="DA322" i="21"/>
  <c r="DA9" i="21" s="1"/>
  <c r="DB322" i="21"/>
  <c r="DB9" i="21" s="1"/>
  <c r="DC322" i="21"/>
  <c r="DC9" i="21" s="1"/>
  <c r="DD322" i="21"/>
  <c r="DD9" i="21" s="1"/>
  <c r="DE322" i="21"/>
  <c r="EX22" i="21" l="1"/>
  <c r="EN335" i="21"/>
  <c r="DE329" i="21"/>
  <c r="DE20" i="21" s="1"/>
  <c r="DE21" i="21"/>
  <c r="DC329" i="21"/>
  <c r="DC20" i="21" s="1"/>
  <c r="DC21" i="21"/>
  <c r="DA329" i="21"/>
  <c r="DA20" i="21" s="1"/>
  <c r="DA21" i="21"/>
  <c r="CY329" i="21"/>
  <c r="CY20" i="21" s="1"/>
  <c r="CY21" i="21"/>
  <c r="CW329" i="21"/>
  <c r="CW20" i="21" s="1"/>
  <c r="CW21" i="21"/>
  <c r="BP329" i="21"/>
  <c r="BP20" i="21" s="1"/>
  <c r="BP21" i="21"/>
  <c r="BN329" i="21"/>
  <c r="BN20" i="21" s="1"/>
  <c r="BN21" i="21"/>
  <c r="AT29" i="21"/>
  <c r="AT36" i="21"/>
  <c r="DD29" i="21"/>
  <c r="DD36" i="21"/>
  <c r="DB29" i="21"/>
  <c r="DB36" i="21"/>
  <c r="CZ29" i="21"/>
  <c r="CZ36" i="21"/>
  <c r="CX29" i="21"/>
  <c r="CX36" i="21"/>
  <c r="BQ29" i="21"/>
  <c r="BQ36" i="21"/>
  <c r="BO29" i="21"/>
  <c r="BO36" i="21"/>
  <c r="BM29" i="21"/>
  <c r="BM36" i="21"/>
  <c r="BK29" i="21"/>
  <c r="BK36" i="21"/>
  <c r="BI36" i="21"/>
  <c r="BI29" i="21"/>
  <c r="BG29" i="21"/>
  <c r="BG36" i="21"/>
  <c r="BE36" i="21"/>
  <c r="BE29" i="21"/>
  <c r="BC29" i="21"/>
  <c r="BC36" i="21"/>
  <c r="BA36" i="21"/>
  <c r="BA29" i="21"/>
  <c r="AY29" i="21"/>
  <c r="AY36" i="21"/>
  <c r="AW36" i="21"/>
  <c r="AW29" i="21"/>
  <c r="AU29" i="21"/>
  <c r="AU36" i="21"/>
  <c r="DD329" i="21"/>
  <c r="DD20" i="21" s="1"/>
  <c r="DD21" i="21"/>
  <c r="DB329" i="21"/>
  <c r="DB20" i="21" s="1"/>
  <c r="DB21" i="21"/>
  <c r="CZ329" i="21"/>
  <c r="CZ20" i="21" s="1"/>
  <c r="CZ21" i="21"/>
  <c r="CX329" i="21"/>
  <c r="CX20" i="21" s="1"/>
  <c r="CX21" i="21"/>
  <c r="BQ329" i="21"/>
  <c r="BQ20" i="21" s="1"/>
  <c r="BQ21" i="21"/>
  <c r="BO329" i="21"/>
  <c r="BO20" i="21" s="1"/>
  <c r="BO21" i="21"/>
  <c r="DE29" i="21"/>
  <c r="DE36" i="21"/>
  <c r="DC29" i="21"/>
  <c r="DC36" i="21"/>
  <c r="DA29" i="21"/>
  <c r="DA36" i="21"/>
  <c r="CY29" i="21"/>
  <c r="CY36" i="21"/>
  <c r="CW29" i="21"/>
  <c r="CW36" i="21"/>
  <c r="BP36" i="21"/>
  <c r="BP29" i="21"/>
  <c r="BN36" i="21"/>
  <c r="BN29" i="21"/>
  <c r="BL29" i="21"/>
  <c r="BL36" i="21"/>
  <c r="BJ29" i="21"/>
  <c r="BJ36" i="21"/>
  <c r="BH29" i="21"/>
  <c r="BH36" i="21"/>
  <c r="BF29" i="21"/>
  <c r="BF36" i="21"/>
  <c r="BD29" i="21"/>
  <c r="BD36" i="21"/>
  <c r="BB29" i="21"/>
  <c r="BB36" i="21"/>
  <c r="AZ29" i="21"/>
  <c r="AZ36" i="21"/>
  <c r="AX29" i="21"/>
  <c r="AX36" i="21"/>
  <c r="AV29" i="21"/>
  <c r="AV36" i="21"/>
  <c r="DE317" i="21"/>
  <c r="DE8" i="21" s="1"/>
  <c r="DE9" i="21"/>
  <c r="CW317" i="21"/>
  <c r="CW8" i="21" s="1"/>
  <c r="CW9" i="21"/>
  <c r="BJ329" i="21"/>
  <c r="BJ20" i="21" s="1"/>
  <c r="BH329" i="21"/>
  <c r="BH20" i="21" s="1"/>
  <c r="BF329" i="21"/>
  <c r="BF20" i="21" s="1"/>
  <c r="BD329" i="21"/>
  <c r="BD20" i="21" s="1"/>
  <c r="BB329" i="21"/>
  <c r="BB20" i="21" s="1"/>
  <c r="AZ329" i="21"/>
  <c r="AZ20" i="21" s="1"/>
  <c r="AV329" i="21"/>
  <c r="AV20" i="21" s="1"/>
  <c r="DD337" i="21"/>
  <c r="DD24" i="21" s="1"/>
  <c r="DB337" i="21"/>
  <c r="DB24" i="21" s="1"/>
  <c r="CX337" i="21"/>
  <c r="CX24" i="21" s="1"/>
  <c r="BQ337" i="21"/>
  <c r="BQ24" i="21" s="1"/>
  <c r="BM337" i="21"/>
  <c r="BM24" i="21" s="1"/>
  <c r="BK337" i="21"/>
  <c r="BK24" i="21" s="1"/>
  <c r="BG337" i="21"/>
  <c r="BG24" i="21" s="1"/>
  <c r="BE337" i="21"/>
  <c r="BE24" i="21" s="1"/>
  <c r="BA337" i="21"/>
  <c r="BA24" i="21" s="1"/>
  <c r="AY337" i="21"/>
  <c r="AY24" i="21" s="1"/>
  <c r="AU337" i="21"/>
  <c r="AU24" i="21" s="1"/>
  <c r="FC329" i="21"/>
  <c r="FC20" i="21" s="1"/>
  <c r="FC413" i="21"/>
  <c r="FC317" i="21"/>
  <c r="FC8" i="21" s="1"/>
  <c r="ES329" i="21"/>
  <c r="ES20" i="21" s="1"/>
  <c r="ES317" i="21"/>
  <c r="ES413" i="21"/>
  <c r="AT329" i="21"/>
  <c r="AT20" i="21" s="1"/>
  <c r="BK329" i="21"/>
  <c r="BK20" i="21" s="1"/>
  <c r="BI329" i="21"/>
  <c r="BI20" i="21" s="1"/>
  <c r="BG329" i="21"/>
  <c r="BG20" i="21" s="1"/>
  <c r="BE329" i="21"/>
  <c r="BE20" i="21" s="1"/>
  <c r="BC329" i="21"/>
  <c r="BC20" i="21" s="1"/>
  <c r="BA329" i="21"/>
  <c r="BA20" i="21" s="1"/>
  <c r="AY329" i="21"/>
  <c r="AY20" i="21" s="1"/>
  <c r="AW329" i="21"/>
  <c r="AW20" i="21" s="1"/>
  <c r="AU329" i="21"/>
  <c r="AU20" i="21" s="1"/>
  <c r="FD329" i="21"/>
  <c r="FD20" i="21" s="1"/>
  <c r="FD317" i="21"/>
  <c r="FD8" i="21" s="1"/>
  <c r="FD413" i="21"/>
  <c r="EX329" i="21"/>
  <c r="EX20" i="21" s="1"/>
  <c r="EX413" i="21"/>
  <c r="EX317" i="21"/>
  <c r="ER329" i="21"/>
  <c r="ER20" i="21" s="1"/>
  <c r="EN22" i="21"/>
  <c r="ER317" i="21"/>
  <c r="ER8" i="21" s="1"/>
  <c r="ER413" i="21"/>
  <c r="DA336" i="21"/>
  <c r="DA23" i="21" s="1"/>
  <c r="DA337" i="21"/>
  <c r="DA24" i="21" s="1"/>
  <c r="CY336" i="21"/>
  <c r="CY23" i="21" s="1"/>
  <c r="CY337" i="21"/>
  <c r="CY24" i="21" s="1"/>
  <c r="BP336" i="21"/>
  <c r="BP23" i="21" s="1"/>
  <c r="BP337" i="21"/>
  <c r="BP24" i="21" s="1"/>
  <c r="BN337" i="21"/>
  <c r="BN24" i="21" s="1"/>
  <c r="BJ336" i="21"/>
  <c r="BJ23" i="21" s="1"/>
  <c r="BJ337" i="21"/>
  <c r="BJ24" i="21" s="1"/>
  <c r="BH336" i="21"/>
  <c r="BH23" i="21" s="1"/>
  <c r="BH337" i="21"/>
  <c r="BH24" i="21" s="1"/>
  <c r="BD337" i="21"/>
  <c r="BD24" i="21" s="1"/>
  <c r="BB336" i="21"/>
  <c r="BB23" i="21" s="1"/>
  <c r="BB337" i="21"/>
  <c r="BB24" i="21" s="1"/>
  <c r="AX336" i="21"/>
  <c r="AX23" i="21" s="1"/>
  <c r="AX337" i="21"/>
  <c r="AX24" i="21" s="1"/>
  <c r="AV336" i="21"/>
  <c r="AV23" i="21" s="1"/>
  <c r="AV337" i="21"/>
  <c r="AV24" i="21" s="1"/>
  <c r="DE336" i="21"/>
  <c r="DE23" i="21" s="1"/>
  <c r="DE337" i="21"/>
  <c r="DE24" i="21" s="1"/>
  <c r="BM336" i="21"/>
  <c r="BM23" i="21" s="1"/>
  <c r="FC336" i="21"/>
  <c r="FC23" i="21" s="1"/>
  <c r="ES336" i="21"/>
  <c r="ES23" i="21" s="1"/>
  <c r="EQ336" i="21"/>
  <c r="EQ23" i="21" s="1"/>
  <c r="EQ47" i="21" s="1"/>
  <c r="FD336" i="21"/>
  <c r="FD23" i="21" s="1"/>
  <c r="EX23" i="21"/>
  <c r="ER336" i="21"/>
  <c r="ER23" i="21" s="1"/>
  <c r="EP336" i="21"/>
  <c r="EP23" i="21" s="1"/>
  <c r="EP47" i="21" s="1"/>
  <c r="BN336" i="21"/>
  <c r="BN23" i="21" s="1"/>
  <c r="BD336" i="21"/>
  <c r="BD23" i="21" s="1"/>
  <c r="DD336" i="21"/>
  <c r="DD23" i="21" s="1"/>
  <c r="DB336" i="21"/>
  <c r="DB23" i="21" s="1"/>
  <c r="CX336" i="21"/>
  <c r="CX23" i="21" s="1"/>
  <c r="BQ336" i="21"/>
  <c r="BQ23" i="21" s="1"/>
  <c r="BK336" i="21"/>
  <c r="BK23" i="21" s="1"/>
  <c r="BG336" i="21"/>
  <c r="BG23" i="21" s="1"/>
  <c r="BE336" i="21"/>
  <c r="BE23" i="21" s="1"/>
  <c r="BA336" i="21"/>
  <c r="BA23" i="21" s="1"/>
  <c r="AY336" i="21"/>
  <c r="AY23" i="21" s="1"/>
  <c r="AU336" i="21"/>
  <c r="AU23" i="21" s="1"/>
  <c r="BM329" i="21"/>
  <c r="BM20" i="21" s="1"/>
  <c r="AX329" i="21"/>
  <c r="AX20" i="21" s="1"/>
  <c r="AU317" i="21"/>
  <c r="AU8" i="21" s="1"/>
  <c r="DD413" i="21"/>
  <c r="DB413" i="21"/>
  <c r="CZ317" i="21"/>
  <c r="CZ8" i="21" s="1"/>
  <c r="CX413" i="21"/>
  <c r="BQ413" i="21"/>
  <c r="BO317" i="21"/>
  <c r="BO8" i="21" s="1"/>
  <c r="BM413" i="21"/>
  <c r="BK413" i="21"/>
  <c r="BI317" i="21"/>
  <c r="BI8" i="21" s="1"/>
  <c r="BG413" i="21"/>
  <c r="BE413" i="21"/>
  <c r="BC317" i="21"/>
  <c r="BC8" i="21" s="1"/>
  <c r="BA413" i="21"/>
  <c r="AY413" i="21"/>
  <c r="AW317" i="21"/>
  <c r="AW8" i="21" s="1"/>
  <c r="AU413" i="21"/>
  <c r="AT317" i="21"/>
  <c r="AT8" i="21" s="1"/>
  <c r="DC317" i="21"/>
  <c r="DC8" i="21" s="1"/>
  <c r="BF317" i="21"/>
  <c r="BF8" i="21" s="1"/>
  <c r="AZ317" i="21"/>
  <c r="AZ8" i="21" s="1"/>
  <c r="CX317" i="21"/>
  <c r="CX8" i="21" s="1"/>
  <c r="DE413" i="21"/>
  <c r="DA413" i="21"/>
  <c r="CY413" i="21"/>
  <c r="BP413" i="21"/>
  <c r="BN413" i="21"/>
  <c r="BJ413" i="21"/>
  <c r="BH413" i="21"/>
  <c r="BD413" i="21"/>
  <c r="BB413" i="21"/>
  <c r="AX413" i="21"/>
  <c r="AV413" i="21"/>
  <c r="BK317" i="21"/>
  <c r="BK8" i="21" s="1"/>
  <c r="BH317" i="21"/>
  <c r="BH8" i="21" s="1"/>
  <c r="BE317" i="21"/>
  <c r="BE8" i="21" s="1"/>
  <c r="BB317" i="21"/>
  <c r="BB8" i="21" s="1"/>
  <c r="AY317" i="21"/>
  <c r="AY8" i="21" s="1"/>
  <c r="AV317" i="21"/>
  <c r="AV8" i="21" s="1"/>
  <c r="DB317" i="21"/>
  <c r="DB8" i="21" s="1"/>
  <c r="CY317" i="21"/>
  <c r="CY8" i="21" s="1"/>
  <c r="BQ317" i="21"/>
  <c r="BQ8" i="21" s="1"/>
  <c r="BP317" i="21"/>
  <c r="BP8" i="21" s="1"/>
  <c r="BN317" i="21"/>
  <c r="BN8" i="21" s="1"/>
  <c r="BL317" i="21"/>
  <c r="BL8" i="21" s="1"/>
  <c r="DD317" i="21"/>
  <c r="DD8" i="21" s="1"/>
  <c r="DA317" i="21"/>
  <c r="DA8" i="21" s="1"/>
  <c r="BM317" i="21"/>
  <c r="BM8" i="21" s="1"/>
  <c r="BJ317" i="21"/>
  <c r="BJ8" i="21" s="1"/>
  <c r="BG317" i="21"/>
  <c r="BG8" i="21" s="1"/>
  <c r="BD317" i="21"/>
  <c r="BD8" i="21" s="1"/>
  <c r="BA317" i="21"/>
  <c r="BA8" i="21" s="1"/>
  <c r="AX317" i="21"/>
  <c r="AX8" i="21" s="1"/>
  <c r="EX8" i="21" l="1"/>
  <c r="EX47" i="21" s="1"/>
  <c r="EN317" i="21"/>
  <c r="EN8" i="21" s="1"/>
  <c r="EN413" i="21"/>
  <c r="EN336" i="21"/>
  <c r="EN23" i="21" s="1"/>
  <c r="EN329" i="21"/>
  <c r="EN20" i="21" s="1"/>
  <c r="M606" i="21"/>
  <c r="M607" i="21"/>
  <c r="M608" i="21"/>
  <c r="M609" i="21"/>
  <c r="M638" i="21"/>
  <c r="M639" i="21"/>
  <c r="M640" i="21"/>
  <c r="M735" i="21"/>
  <c r="M736" i="21"/>
  <c r="M737" i="21"/>
  <c r="M738" i="21"/>
  <c r="M739" i="21"/>
  <c r="M775" i="21"/>
  <c r="M866" i="21"/>
  <c r="M743" i="21"/>
  <c r="M744" i="21"/>
  <c r="M745" i="21"/>
  <c r="M778" i="21"/>
  <c r="M779" i="21"/>
  <c r="M612" i="21"/>
  <c r="M613" i="21"/>
  <c r="M863" i="21"/>
  <c r="M893" i="21"/>
  <c r="M894" i="21"/>
  <c r="M734" i="21"/>
  <c r="M852" i="21"/>
  <c r="M853" i="21"/>
  <c r="M721" i="21"/>
  <c r="M722" i="21"/>
  <c r="M596" i="21"/>
  <c r="M601" i="21"/>
  <c r="M588" i="21"/>
  <c r="M591" i="21"/>
  <c r="M587" i="21"/>
  <c r="M715" i="21"/>
  <c r="M716" i="21"/>
  <c r="M586" i="21"/>
  <c r="M714" i="21"/>
  <c r="M710" i="21"/>
  <c r="M711" i="21"/>
  <c r="M706" i="21"/>
  <c r="M707" i="21"/>
  <c r="M708" i="21"/>
  <c r="M709" i="21"/>
  <c r="M705" i="21"/>
  <c r="I705" i="21" s="1"/>
  <c r="M847" i="21"/>
  <c r="M848" i="21"/>
  <c r="M845" i="21"/>
  <c r="M846" i="21"/>
  <c r="M842" i="21"/>
  <c r="M840" i="21"/>
  <c r="M841" i="21"/>
  <c r="M924" i="21"/>
  <c r="M928" i="21"/>
  <c r="M812" i="21"/>
  <c r="M813" i="21"/>
  <c r="M814" i="21"/>
  <c r="M871" i="21"/>
  <c r="M617" i="21"/>
  <c r="M618" i="21"/>
  <c r="M881" i="21"/>
  <c r="M627" i="21"/>
  <c r="M886" i="21"/>
  <c r="M766" i="21"/>
  <c r="M767" i="21"/>
  <c r="M798" i="21"/>
  <c r="M632" i="21"/>
  <c r="M806" i="21"/>
  <c r="M807" i="21"/>
  <c r="M686" i="21"/>
  <c r="M805" i="21"/>
  <c r="E28" i="1" l="1"/>
  <c r="E205" i="3"/>
  <c r="F205" i="3"/>
  <c r="G205" i="3"/>
  <c r="H205" i="3"/>
  <c r="K205" i="3"/>
  <c r="P205" i="3"/>
  <c r="Q205" i="3"/>
  <c r="E211" i="3"/>
  <c r="F211" i="3"/>
  <c r="G211" i="3"/>
  <c r="H211" i="3"/>
  <c r="K211" i="3"/>
  <c r="P211" i="3"/>
  <c r="Q211" i="3"/>
  <c r="E212" i="3"/>
  <c r="F212" i="3"/>
  <c r="G212" i="3"/>
  <c r="H212" i="3"/>
  <c r="K212" i="3"/>
  <c r="P212" i="3"/>
  <c r="Q212" i="3"/>
  <c r="E222" i="3"/>
  <c r="F222" i="3"/>
  <c r="G222" i="3"/>
  <c r="H222" i="3"/>
  <c r="K222" i="3"/>
  <c r="P222" i="3"/>
  <c r="Q222" i="3"/>
  <c r="E228" i="3"/>
  <c r="F228" i="3"/>
  <c r="G228" i="3"/>
  <c r="H228" i="3"/>
  <c r="K228" i="3"/>
  <c r="P228" i="3"/>
  <c r="Q228" i="3"/>
  <c r="E229" i="3"/>
  <c r="F229" i="3"/>
  <c r="G229" i="3"/>
  <c r="H229" i="3"/>
  <c r="K229" i="3"/>
  <c r="P229" i="3"/>
  <c r="Q229" i="3"/>
  <c r="E240" i="3"/>
  <c r="F240" i="3"/>
  <c r="G240" i="3"/>
  <c r="H240" i="3"/>
  <c r="K240" i="3"/>
  <c r="P240" i="3"/>
  <c r="Q240" i="3"/>
  <c r="E322" i="3"/>
  <c r="F322" i="3"/>
  <c r="G322" i="3"/>
  <c r="H322" i="3"/>
  <c r="K322" i="3"/>
  <c r="P322" i="3"/>
  <c r="Q322" i="3"/>
  <c r="E328" i="3"/>
  <c r="F328" i="3"/>
  <c r="G328" i="3"/>
  <c r="H328" i="3"/>
  <c r="K328" i="3"/>
  <c r="P328" i="3"/>
  <c r="Q328" i="3"/>
  <c r="E329" i="3"/>
  <c r="F329" i="3"/>
  <c r="G329" i="3"/>
  <c r="H329" i="3"/>
  <c r="K329" i="3"/>
  <c r="P329" i="3"/>
  <c r="Q329" i="3"/>
  <c r="E339" i="3"/>
  <c r="F339" i="3"/>
  <c r="G339" i="3"/>
  <c r="H339" i="3"/>
  <c r="K339" i="3"/>
  <c r="P339" i="3"/>
  <c r="Q339" i="3"/>
  <c r="E345" i="3"/>
  <c r="F345" i="3"/>
  <c r="G345" i="3"/>
  <c r="H345" i="3"/>
  <c r="K345" i="3"/>
  <c r="P345" i="3"/>
  <c r="Q345" i="3"/>
  <c r="E346" i="3"/>
  <c r="F346" i="3"/>
  <c r="G346" i="3"/>
  <c r="H346" i="3"/>
  <c r="K346" i="3"/>
  <c r="P346" i="3"/>
  <c r="Q346" i="3"/>
  <c r="E357" i="3"/>
  <c r="F357" i="3"/>
  <c r="G357" i="3"/>
  <c r="H357" i="3"/>
  <c r="K357" i="3"/>
  <c r="P357" i="3"/>
  <c r="Q357" i="3"/>
  <c r="E439" i="3"/>
  <c r="F439" i="3"/>
  <c r="G439" i="3"/>
  <c r="H439" i="3"/>
  <c r="K439" i="3"/>
  <c r="P439" i="3"/>
  <c r="Q439" i="3"/>
  <c r="E445" i="3"/>
  <c r="F445" i="3"/>
  <c r="G445" i="3"/>
  <c r="H445" i="3"/>
  <c r="K445" i="3"/>
  <c r="P445" i="3"/>
  <c r="Q445" i="3"/>
  <c r="E446" i="3"/>
  <c r="F446" i="3"/>
  <c r="G446" i="3"/>
  <c r="H446" i="3"/>
  <c r="K446" i="3"/>
  <c r="P446" i="3"/>
  <c r="Q446" i="3"/>
  <c r="E456" i="3"/>
  <c r="F456" i="3"/>
  <c r="G456" i="3"/>
  <c r="H456" i="3"/>
  <c r="K456" i="3"/>
  <c r="P456" i="3"/>
  <c r="Q456" i="3"/>
  <c r="E462" i="3"/>
  <c r="F462" i="3"/>
  <c r="G462" i="3"/>
  <c r="H462" i="3"/>
  <c r="K462" i="3"/>
  <c r="P462" i="3"/>
  <c r="Q462" i="3"/>
  <c r="E463" i="3"/>
  <c r="F463" i="3"/>
  <c r="G463" i="3"/>
  <c r="H463" i="3"/>
  <c r="K463" i="3"/>
  <c r="P463" i="3"/>
  <c r="Q463" i="3"/>
  <c r="E474" i="3"/>
  <c r="F474" i="3"/>
  <c r="G474" i="3"/>
  <c r="H474" i="3"/>
  <c r="K474" i="3"/>
  <c r="P474" i="3"/>
  <c r="Q474" i="3"/>
  <c r="E556" i="3"/>
  <c r="F556" i="3"/>
  <c r="G556" i="3"/>
  <c r="H556" i="3"/>
  <c r="K556" i="3"/>
  <c r="P556" i="3"/>
  <c r="Q556" i="3"/>
  <c r="E562" i="3"/>
  <c r="F562" i="3"/>
  <c r="G562" i="3"/>
  <c r="H562" i="3"/>
  <c r="P562" i="3"/>
  <c r="Q562" i="3"/>
  <c r="E563" i="3"/>
  <c r="F563" i="3"/>
  <c r="G563" i="3"/>
  <c r="H563" i="3"/>
  <c r="P563" i="3"/>
  <c r="Q563" i="3"/>
  <c r="E573" i="3"/>
  <c r="F573" i="3"/>
  <c r="G573" i="3"/>
  <c r="H573" i="3"/>
  <c r="K573" i="3"/>
  <c r="P573" i="3"/>
  <c r="Q573" i="3"/>
  <c r="E579" i="3"/>
  <c r="F579" i="3"/>
  <c r="G579" i="3"/>
  <c r="H579" i="3"/>
  <c r="K579" i="3"/>
  <c r="P579" i="3"/>
  <c r="Q579" i="3"/>
  <c r="E580" i="3"/>
  <c r="F580" i="3"/>
  <c r="G580" i="3"/>
  <c r="H580" i="3"/>
  <c r="K580" i="3"/>
  <c r="P580" i="3"/>
  <c r="Q580" i="3"/>
  <c r="E591" i="3"/>
  <c r="F591" i="3"/>
  <c r="G591" i="3"/>
  <c r="K591" i="3"/>
  <c r="P591" i="3"/>
  <c r="Q591" i="3"/>
  <c r="AA591" i="3"/>
  <c r="Z591" i="3"/>
  <c r="Y591" i="3"/>
  <c r="AA582" i="3"/>
  <c r="Z582" i="3"/>
  <c r="Y582" i="3"/>
  <c r="AA581" i="3"/>
  <c r="Z581" i="3"/>
  <c r="Y581" i="3"/>
  <c r="AA580" i="3"/>
  <c r="Z580" i="3"/>
  <c r="Y580" i="3"/>
  <c r="AA579" i="3"/>
  <c r="Z579" i="3"/>
  <c r="Y579" i="3"/>
  <c r="AA575" i="3"/>
  <c r="Z575" i="3"/>
  <c r="Y575" i="3"/>
  <c r="AA573" i="3"/>
  <c r="Z573" i="3"/>
  <c r="Y573" i="3"/>
  <c r="AA570" i="3"/>
  <c r="Z570" i="3"/>
  <c r="Y570" i="3"/>
  <c r="AA566" i="3"/>
  <c r="Z566" i="3"/>
  <c r="Y566" i="3"/>
  <c r="AA564" i="3"/>
  <c r="Z564" i="3"/>
  <c r="Y564" i="3"/>
  <c r="AA563" i="3"/>
  <c r="Z563" i="3"/>
  <c r="Y563" i="3"/>
  <c r="AA562" i="3"/>
  <c r="Z562" i="3"/>
  <c r="Y562" i="3"/>
  <c r="AA558" i="3"/>
  <c r="Z558" i="3"/>
  <c r="Y558" i="3"/>
  <c r="AA556" i="3"/>
  <c r="Z556" i="3"/>
  <c r="Y556" i="3"/>
  <c r="AA553" i="3"/>
  <c r="Z553" i="3"/>
  <c r="Y553" i="3"/>
  <c r="AA550" i="3"/>
  <c r="Z550" i="3"/>
  <c r="Y550" i="3"/>
  <c r="AA549" i="3"/>
  <c r="Z549" i="3"/>
  <c r="Y549" i="3"/>
  <c r="AA547" i="3"/>
  <c r="Z547" i="3"/>
  <c r="Y547" i="3"/>
  <c r="AA474" i="3"/>
  <c r="Z474" i="3"/>
  <c r="Y474" i="3"/>
  <c r="AA465" i="3"/>
  <c r="Z465" i="3"/>
  <c r="Y465" i="3"/>
  <c r="AA464" i="3"/>
  <c r="Z464" i="3"/>
  <c r="Y464" i="3"/>
  <c r="AA463" i="3"/>
  <c r="Z463" i="3"/>
  <c r="Y463" i="3"/>
  <c r="AA462" i="3"/>
  <c r="Z462" i="3"/>
  <c r="Y462" i="3"/>
  <c r="AA458" i="3"/>
  <c r="Z458" i="3"/>
  <c r="Y458" i="3"/>
  <c r="AA456" i="3"/>
  <c r="Z456" i="3"/>
  <c r="Y456" i="3"/>
  <c r="AA453" i="3"/>
  <c r="Z453" i="3"/>
  <c r="Y453" i="3"/>
  <c r="AA449" i="3"/>
  <c r="Z449" i="3"/>
  <c r="Y449" i="3"/>
  <c r="AA447" i="3"/>
  <c r="Z447" i="3"/>
  <c r="Y447" i="3"/>
  <c r="AA446" i="3"/>
  <c r="Z446" i="3"/>
  <c r="Y446" i="3"/>
  <c r="AA445" i="3"/>
  <c r="Z445" i="3"/>
  <c r="Y445" i="3"/>
  <c r="AA441" i="3"/>
  <c r="Z441" i="3"/>
  <c r="Y441" i="3"/>
  <c r="AA439" i="3"/>
  <c r="Z439" i="3"/>
  <c r="Y439" i="3"/>
  <c r="AA436" i="3"/>
  <c r="Z436" i="3"/>
  <c r="Y436" i="3"/>
  <c r="AA433" i="3"/>
  <c r="Z433" i="3"/>
  <c r="Y433" i="3"/>
  <c r="AA432" i="3"/>
  <c r="Z432" i="3"/>
  <c r="Y432" i="3"/>
  <c r="AA430" i="3"/>
  <c r="Z430" i="3"/>
  <c r="Y430" i="3"/>
  <c r="AA357" i="3"/>
  <c r="Z357" i="3"/>
  <c r="Y357" i="3"/>
  <c r="AA348" i="3"/>
  <c r="Z348" i="3"/>
  <c r="Y348" i="3"/>
  <c r="AA347" i="3"/>
  <c r="Z347" i="3"/>
  <c r="Y347" i="3"/>
  <c r="AA346" i="3"/>
  <c r="Z346" i="3"/>
  <c r="Y346" i="3"/>
  <c r="AA345" i="3"/>
  <c r="Z345" i="3"/>
  <c r="Y345" i="3"/>
  <c r="AA341" i="3"/>
  <c r="Z341" i="3"/>
  <c r="Y341" i="3"/>
  <c r="AA339" i="3"/>
  <c r="Z339" i="3"/>
  <c r="Y339" i="3"/>
  <c r="AA336" i="3"/>
  <c r="Z336" i="3"/>
  <c r="Y336" i="3"/>
  <c r="AA332" i="3"/>
  <c r="Z332" i="3"/>
  <c r="Y332" i="3"/>
  <c r="AA330" i="3"/>
  <c r="Z330" i="3"/>
  <c r="Y330" i="3"/>
  <c r="AA329" i="3"/>
  <c r="Z329" i="3"/>
  <c r="Y329" i="3"/>
  <c r="AA328" i="3"/>
  <c r="Z328" i="3"/>
  <c r="Y328" i="3"/>
  <c r="AA324" i="3"/>
  <c r="Z324" i="3"/>
  <c r="Y324" i="3"/>
  <c r="AA322" i="3"/>
  <c r="Z322" i="3"/>
  <c r="Y322" i="3"/>
  <c r="AA319" i="3"/>
  <c r="Z319" i="3"/>
  <c r="Y319" i="3"/>
  <c r="AA316" i="3"/>
  <c r="Z316" i="3"/>
  <c r="Y316" i="3"/>
  <c r="AA315" i="3"/>
  <c r="Z315" i="3"/>
  <c r="Y315" i="3"/>
  <c r="AA313" i="3"/>
  <c r="Z313" i="3"/>
  <c r="Y313" i="3"/>
  <c r="Y240" i="3"/>
  <c r="Z240" i="3"/>
  <c r="AA240" i="3"/>
  <c r="Y211" i="3"/>
  <c r="Z211" i="3"/>
  <c r="AA211" i="3"/>
  <c r="Y212" i="3"/>
  <c r="Z212" i="3"/>
  <c r="AA212" i="3"/>
  <c r="Y229" i="3"/>
  <c r="Z229" i="3"/>
  <c r="AA229" i="3"/>
  <c r="Y228" i="3"/>
  <c r="Z228" i="3"/>
  <c r="AA228" i="3"/>
  <c r="Y222" i="3"/>
  <c r="Z222" i="3"/>
  <c r="AA222" i="3"/>
  <c r="Y205" i="3"/>
  <c r="Z205" i="3"/>
  <c r="AA205" i="3"/>
  <c r="G163" i="3"/>
  <c r="AR205" i="3" l="1"/>
  <c r="AI205" i="3"/>
  <c r="AQ222" i="3"/>
  <c r="AH222" i="3"/>
  <c r="AS229" i="3"/>
  <c r="AJ229" i="3"/>
  <c r="AR212" i="3"/>
  <c r="AI212" i="3"/>
  <c r="AQ211" i="3"/>
  <c r="AH211" i="3"/>
  <c r="AQ313" i="3"/>
  <c r="AH313" i="3"/>
  <c r="AR315" i="3"/>
  <c r="AI315" i="3"/>
  <c r="AS316" i="3"/>
  <c r="AJ316" i="3"/>
  <c r="AQ322" i="3"/>
  <c r="AH322" i="3"/>
  <c r="AR324" i="3"/>
  <c r="AI324" i="3"/>
  <c r="AS328" i="3"/>
  <c r="AJ328" i="3"/>
  <c r="AQ330" i="3"/>
  <c r="AH330" i="3"/>
  <c r="AR332" i="3"/>
  <c r="AI332" i="3"/>
  <c r="AS336" i="3"/>
  <c r="AJ336" i="3"/>
  <c r="AQ341" i="3"/>
  <c r="AH341" i="3"/>
  <c r="AR345" i="3"/>
  <c r="AI345" i="3"/>
  <c r="AS346" i="3"/>
  <c r="AJ346" i="3"/>
  <c r="AQ348" i="3"/>
  <c r="AH348" i="3"/>
  <c r="AR357" i="3"/>
  <c r="AI357" i="3"/>
  <c r="AA434" i="3"/>
  <c r="AS430" i="3"/>
  <c r="AJ430" i="3"/>
  <c r="AQ433" i="3"/>
  <c r="AH433" i="3"/>
  <c r="AR436" i="3"/>
  <c r="AI436" i="3"/>
  <c r="AS439" i="3"/>
  <c r="AJ439" i="3"/>
  <c r="AQ445" i="3"/>
  <c r="AH445" i="3"/>
  <c r="AR446" i="3"/>
  <c r="AI446" i="3"/>
  <c r="AS447" i="3"/>
  <c r="AJ447" i="3"/>
  <c r="AQ453" i="3"/>
  <c r="AH453" i="3"/>
  <c r="AR456" i="3"/>
  <c r="AI456" i="3"/>
  <c r="AS458" i="3"/>
  <c r="AJ458" i="3"/>
  <c r="AQ463" i="3"/>
  <c r="AH463" i="3"/>
  <c r="AR464" i="3"/>
  <c r="AI464" i="3"/>
  <c r="AS465" i="3"/>
  <c r="AJ465" i="3"/>
  <c r="AQ547" i="3"/>
  <c r="AH547" i="3"/>
  <c r="AR549" i="3"/>
  <c r="AI549" i="3"/>
  <c r="AS550" i="3"/>
  <c r="AJ550" i="3"/>
  <c r="AQ556" i="3"/>
  <c r="AH556" i="3"/>
  <c r="AR558" i="3"/>
  <c r="AI558" i="3"/>
  <c r="AS562" i="3"/>
  <c r="AJ562" i="3"/>
  <c r="AQ564" i="3"/>
  <c r="AH564" i="3"/>
  <c r="AR566" i="3"/>
  <c r="AI566" i="3"/>
  <c r="AS570" i="3"/>
  <c r="AJ570" i="3"/>
  <c r="AQ575" i="3"/>
  <c r="AH575" i="3"/>
  <c r="AR579" i="3"/>
  <c r="AI579" i="3"/>
  <c r="AS580" i="3"/>
  <c r="AJ580" i="3"/>
  <c r="AQ582" i="3"/>
  <c r="AH582" i="3"/>
  <c r="AR591" i="3"/>
  <c r="AI591" i="3"/>
  <c r="AQ205" i="3"/>
  <c r="AH205" i="3"/>
  <c r="AS228" i="3"/>
  <c r="AJ228" i="3"/>
  <c r="AR229" i="3"/>
  <c r="AI229" i="3"/>
  <c r="AQ212" i="3"/>
  <c r="AH212" i="3"/>
  <c r="AS240" i="3"/>
  <c r="AJ240" i="3"/>
  <c r="AR313" i="3"/>
  <c r="AI313" i="3"/>
  <c r="AS315" i="3"/>
  <c r="AJ315" i="3"/>
  <c r="AQ319" i="3"/>
  <c r="AH319" i="3"/>
  <c r="AR322" i="3"/>
  <c r="AI322" i="3"/>
  <c r="AS324" i="3"/>
  <c r="AJ324" i="3"/>
  <c r="AQ329" i="3"/>
  <c r="AH329" i="3"/>
  <c r="Z334" i="3"/>
  <c r="AR330" i="3"/>
  <c r="AI330" i="3"/>
  <c r="AS332" i="3"/>
  <c r="AJ332" i="3"/>
  <c r="AQ339" i="3"/>
  <c r="AH339" i="3"/>
  <c r="AR341" i="3"/>
  <c r="AI341" i="3"/>
  <c r="AS345" i="3"/>
  <c r="AJ345" i="3"/>
  <c r="AQ347" i="3"/>
  <c r="AH347" i="3"/>
  <c r="AR348" i="3"/>
  <c r="AI348" i="3"/>
  <c r="AS357" i="3"/>
  <c r="AJ357" i="3"/>
  <c r="AQ432" i="3"/>
  <c r="AH432" i="3"/>
  <c r="AR433" i="3"/>
  <c r="AI433" i="3"/>
  <c r="AS436" i="3"/>
  <c r="AJ436" i="3"/>
  <c r="AQ441" i="3"/>
  <c r="AH441" i="3"/>
  <c r="AR445" i="3"/>
  <c r="AI445" i="3"/>
  <c r="AS446" i="3"/>
  <c r="AJ446" i="3"/>
  <c r="AQ449" i="3"/>
  <c r="AH449" i="3"/>
  <c r="AR453" i="3"/>
  <c r="AI453" i="3"/>
  <c r="AS456" i="3"/>
  <c r="AJ456" i="3"/>
  <c r="AQ462" i="3"/>
  <c r="AH462" i="3"/>
  <c r="AR463" i="3"/>
  <c r="AI463" i="3"/>
  <c r="AS464" i="3"/>
  <c r="AJ464" i="3"/>
  <c r="AQ474" i="3"/>
  <c r="AH474" i="3"/>
  <c r="AR547" i="3"/>
  <c r="AI547" i="3"/>
  <c r="AS549" i="3"/>
  <c r="AJ549" i="3"/>
  <c r="AQ553" i="3"/>
  <c r="AH553" i="3"/>
  <c r="AR556" i="3"/>
  <c r="AI556" i="3"/>
  <c r="AS558" i="3"/>
  <c r="AJ558" i="3"/>
  <c r="AQ563" i="3"/>
  <c r="AH563" i="3"/>
  <c r="AR564" i="3"/>
  <c r="AI564" i="3"/>
  <c r="AS566" i="3"/>
  <c r="AJ566" i="3"/>
  <c r="AQ573" i="3"/>
  <c r="AH573" i="3"/>
  <c r="AR575" i="3"/>
  <c r="AI575" i="3"/>
  <c r="AS579" i="3"/>
  <c r="AJ579" i="3"/>
  <c r="AQ581" i="3"/>
  <c r="AH581" i="3"/>
  <c r="AR582" i="3"/>
  <c r="AI582" i="3"/>
  <c r="AS591" i="3"/>
  <c r="AJ591" i="3"/>
  <c r="AS222" i="3"/>
  <c r="AJ222" i="3"/>
  <c r="AR228" i="3"/>
  <c r="AI228" i="3"/>
  <c r="AQ229" i="3"/>
  <c r="AH229" i="3"/>
  <c r="AS211" i="3"/>
  <c r="AJ211" i="3"/>
  <c r="AR240" i="3"/>
  <c r="AI240" i="3"/>
  <c r="AS313" i="3"/>
  <c r="AJ313" i="3"/>
  <c r="AQ316" i="3"/>
  <c r="AH316" i="3"/>
  <c r="AR319" i="3"/>
  <c r="AI319" i="3"/>
  <c r="AS322" i="3"/>
  <c r="AJ322" i="3"/>
  <c r="AQ328" i="3"/>
  <c r="AH328" i="3"/>
  <c r="AR329" i="3"/>
  <c r="AI329" i="3"/>
  <c r="AS330" i="3"/>
  <c r="AJ330" i="3"/>
  <c r="AQ336" i="3"/>
  <c r="AH336" i="3"/>
  <c r="AR339" i="3"/>
  <c r="AI339" i="3"/>
  <c r="AS341" i="3"/>
  <c r="AJ341" i="3"/>
  <c r="AQ346" i="3"/>
  <c r="AH346" i="3"/>
  <c r="AR347" i="3"/>
  <c r="AI347" i="3"/>
  <c r="AS348" i="3"/>
  <c r="AJ348" i="3"/>
  <c r="AQ430" i="3"/>
  <c r="AH430" i="3"/>
  <c r="AR432" i="3"/>
  <c r="AI432" i="3"/>
  <c r="AS433" i="3"/>
  <c r="AJ433" i="3"/>
  <c r="AQ439" i="3"/>
  <c r="AH439" i="3"/>
  <c r="AR441" i="3"/>
  <c r="AI441" i="3"/>
  <c r="AS445" i="3"/>
  <c r="AJ445" i="3"/>
  <c r="AQ447" i="3"/>
  <c r="AH447" i="3"/>
  <c r="AR449" i="3"/>
  <c r="AI449" i="3"/>
  <c r="AS453" i="3"/>
  <c r="AJ453" i="3"/>
  <c r="AQ458" i="3"/>
  <c r="AH458" i="3"/>
  <c r="AR462" i="3"/>
  <c r="AI462" i="3"/>
  <c r="AS463" i="3"/>
  <c r="AJ463" i="3"/>
  <c r="AQ465" i="3"/>
  <c r="AH465" i="3"/>
  <c r="AR474" i="3"/>
  <c r="AI474" i="3"/>
  <c r="AS547" i="3"/>
  <c r="AJ547" i="3"/>
  <c r="AQ550" i="3"/>
  <c r="AH550" i="3"/>
  <c r="AR553" i="3"/>
  <c r="AI553" i="3"/>
  <c r="AS556" i="3"/>
  <c r="AJ556" i="3"/>
  <c r="AQ562" i="3"/>
  <c r="AH562" i="3"/>
  <c r="AR563" i="3"/>
  <c r="AI563" i="3"/>
  <c r="AS564" i="3"/>
  <c r="AJ564" i="3"/>
  <c r="AQ570" i="3"/>
  <c r="AH570" i="3"/>
  <c r="AR573" i="3"/>
  <c r="AI573" i="3"/>
  <c r="AS575" i="3"/>
  <c r="AJ575" i="3"/>
  <c r="AQ580" i="3"/>
  <c r="AH580" i="3"/>
  <c r="AR581" i="3"/>
  <c r="AI581" i="3"/>
  <c r="AS582" i="3"/>
  <c r="AJ582" i="3"/>
  <c r="AS205" i="3"/>
  <c r="AJ205" i="3"/>
  <c r="AR222" i="3"/>
  <c r="AI222" i="3"/>
  <c r="AQ228" i="3"/>
  <c r="AH228" i="3"/>
  <c r="AS212" i="3"/>
  <c r="AJ212" i="3"/>
  <c r="AR211" i="3"/>
  <c r="AI211" i="3"/>
  <c r="AQ240" i="3"/>
  <c r="AH240" i="3"/>
  <c r="AQ315" i="3"/>
  <c r="AH315" i="3"/>
  <c r="Z312" i="3"/>
  <c r="AR316" i="3"/>
  <c r="AI316" i="3"/>
  <c r="AS319" i="3"/>
  <c r="AJ319" i="3"/>
  <c r="AQ324" i="3"/>
  <c r="AH324" i="3"/>
  <c r="AR328" i="3"/>
  <c r="AI328" i="3"/>
  <c r="AS329" i="3"/>
  <c r="AJ329" i="3"/>
  <c r="AQ332" i="3"/>
  <c r="AH332" i="3"/>
  <c r="AR336" i="3"/>
  <c r="AI336" i="3"/>
  <c r="AS339" i="3"/>
  <c r="AJ339" i="3"/>
  <c r="AQ345" i="3"/>
  <c r="AH345" i="3"/>
  <c r="AR346" i="3"/>
  <c r="AI346" i="3"/>
  <c r="AS347" i="3"/>
  <c r="AJ347" i="3"/>
  <c r="AQ357" i="3"/>
  <c r="AH357" i="3"/>
  <c r="AR430" i="3"/>
  <c r="AI430" i="3"/>
  <c r="AS432" i="3"/>
  <c r="AJ432" i="3"/>
  <c r="AQ436" i="3"/>
  <c r="AH436" i="3"/>
  <c r="AR439" i="3"/>
  <c r="AI439" i="3"/>
  <c r="AS441" i="3"/>
  <c r="AJ441" i="3"/>
  <c r="AQ446" i="3"/>
  <c r="AH446" i="3"/>
  <c r="AR447" i="3"/>
  <c r="AI447" i="3"/>
  <c r="AS449" i="3"/>
  <c r="AJ449" i="3"/>
  <c r="AQ456" i="3"/>
  <c r="AH456" i="3"/>
  <c r="AR458" i="3"/>
  <c r="AI458" i="3"/>
  <c r="AS462" i="3"/>
  <c r="AJ462" i="3"/>
  <c r="AQ464" i="3"/>
  <c r="AH464" i="3"/>
  <c r="AR465" i="3"/>
  <c r="AI465" i="3"/>
  <c r="AS474" i="3"/>
  <c r="AJ474" i="3"/>
  <c r="AQ549" i="3"/>
  <c r="AH549" i="3"/>
  <c r="AR550" i="3"/>
  <c r="AI550" i="3"/>
  <c r="AS553" i="3"/>
  <c r="AJ553" i="3"/>
  <c r="AQ558" i="3"/>
  <c r="AH558" i="3"/>
  <c r="AR562" i="3"/>
  <c r="AI562" i="3"/>
  <c r="AS563" i="3"/>
  <c r="AJ563" i="3"/>
  <c r="AQ566" i="3"/>
  <c r="AH566" i="3"/>
  <c r="AR570" i="3"/>
  <c r="AI570" i="3"/>
  <c r="AS573" i="3"/>
  <c r="AJ573" i="3"/>
  <c r="AQ579" i="3"/>
  <c r="AH579" i="3"/>
  <c r="AR580" i="3"/>
  <c r="AI580" i="3"/>
  <c r="AS581" i="3"/>
  <c r="AJ581" i="3"/>
  <c r="AQ591" i="3"/>
  <c r="AH591" i="3"/>
  <c r="C28" i="1"/>
  <c r="Y317" i="3"/>
  <c r="AA317" i="3"/>
  <c r="Z429" i="3"/>
  <c r="AA551" i="3"/>
  <c r="Z451" i="3"/>
  <c r="Z545" i="3"/>
  <c r="Z546" i="3"/>
  <c r="AA548" i="3"/>
  <c r="Y434" i="3"/>
  <c r="Z548" i="3"/>
  <c r="AA431" i="3"/>
  <c r="Z448" i="3"/>
  <c r="AA546" i="3"/>
  <c r="Y431" i="3"/>
  <c r="Y548" i="3"/>
  <c r="Z309" i="3"/>
  <c r="Z317" i="3"/>
  <c r="Y426" i="3"/>
  <c r="AA426" i="3"/>
  <c r="Y546" i="3"/>
  <c r="Z565" i="3"/>
  <c r="Y551" i="3"/>
  <c r="Z568" i="3"/>
  <c r="Y545" i="3"/>
  <c r="AA545" i="3"/>
  <c r="Z428" i="3"/>
  <c r="Y448" i="3"/>
  <c r="AA448" i="3"/>
  <c r="Y309" i="3"/>
  <c r="AA309" i="3"/>
  <c r="AA334" i="3"/>
  <c r="Y429" i="3"/>
  <c r="AA429" i="3"/>
  <c r="Z431" i="3"/>
  <c r="Y428" i="3"/>
  <c r="AA428" i="3"/>
  <c r="Y543" i="3"/>
  <c r="AA543" i="3"/>
  <c r="Y565" i="3"/>
  <c r="AA565" i="3"/>
  <c r="Y568" i="3"/>
  <c r="Z543" i="3"/>
  <c r="Z551" i="3"/>
  <c r="AA568" i="3"/>
  <c r="Y451" i="3"/>
  <c r="Z426" i="3"/>
  <c r="Z434" i="3"/>
  <c r="AA451" i="3"/>
  <c r="Z311" i="3"/>
  <c r="Y312" i="3"/>
  <c r="AA312" i="3"/>
  <c r="Z314" i="3"/>
  <c r="Y314" i="3"/>
  <c r="AA314" i="3"/>
  <c r="Y311" i="3"/>
  <c r="AA311" i="3"/>
  <c r="Y331" i="3"/>
  <c r="AA331" i="3"/>
  <c r="Z331" i="3"/>
  <c r="Y334" i="3"/>
  <c r="K533" i="3"/>
  <c r="P533" i="3"/>
  <c r="Q533" i="3"/>
  <c r="K534" i="3"/>
  <c r="P534" i="3"/>
  <c r="Q534" i="3"/>
  <c r="Y533" i="3"/>
  <c r="Z533" i="3"/>
  <c r="AA533" i="3"/>
  <c r="Y534" i="3"/>
  <c r="Z534" i="3"/>
  <c r="AA534" i="3"/>
  <c r="AA122" i="3"/>
  <c r="Z122" i="3"/>
  <c r="Y122" i="3"/>
  <c r="AA121" i="3"/>
  <c r="Z121" i="3"/>
  <c r="Y121" i="3"/>
  <c r="AA120" i="3"/>
  <c r="Z120" i="3"/>
  <c r="Y120" i="3"/>
  <c r="AA119" i="3"/>
  <c r="Z119" i="3"/>
  <c r="Y119" i="3"/>
  <c r="AA118" i="3"/>
  <c r="Z118" i="3"/>
  <c r="Y118" i="3"/>
  <c r="AA117" i="3"/>
  <c r="Z117" i="3"/>
  <c r="Y117" i="3"/>
  <c r="AA116" i="3"/>
  <c r="Z116" i="3"/>
  <c r="Y116" i="3"/>
  <c r="AA115" i="3"/>
  <c r="Z115" i="3"/>
  <c r="Y115" i="3"/>
  <c r="AA110" i="3"/>
  <c r="Z110" i="3"/>
  <c r="Y110" i="3"/>
  <c r="AA109" i="3"/>
  <c r="Z109" i="3"/>
  <c r="Y109" i="3"/>
  <c r="AA108" i="3"/>
  <c r="Z108" i="3"/>
  <c r="Y108" i="3"/>
  <c r="AA106" i="3"/>
  <c r="Z106" i="3"/>
  <c r="Y106" i="3"/>
  <c r="AA104" i="3"/>
  <c r="Z104" i="3"/>
  <c r="Y104" i="3"/>
  <c r="AA103" i="3"/>
  <c r="Z103" i="3"/>
  <c r="Y103" i="3"/>
  <c r="AA101" i="3"/>
  <c r="Z101" i="3"/>
  <c r="Y101" i="3"/>
  <c r="AA99" i="3"/>
  <c r="Z99" i="3"/>
  <c r="Y99" i="3"/>
  <c r="AA93" i="3"/>
  <c r="Z93" i="3"/>
  <c r="Y93" i="3"/>
  <c r="AA92" i="3"/>
  <c r="Z92" i="3"/>
  <c r="Y92" i="3"/>
  <c r="AA91" i="3"/>
  <c r="Z91" i="3"/>
  <c r="Y91" i="3"/>
  <c r="AA89" i="3"/>
  <c r="Z89" i="3"/>
  <c r="Y89" i="3"/>
  <c r="AA87" i="3"/>
  <c r="Z87" i="3"/>
  <c r="Y87" i="3"/>
  <c r="AA86" i="3"/>
  <c r="Z86" i="3"/>
  <c r="Y86" i="3"/>
  <c r="AA84" i="3"/>
  <c r="Z84" i="3"/>
  <c r="Y84" i="3"/>
  <c r="AA74" i="3"/>
  <c r="Z74" i="3"/>
  <c r="Y74" i="3"/>
  <c r="AA73" i="3"/>
  <c r="Z73" i="3"/>
  <c r="Y73" i="3"/>
  <c r="AA72" i="3"/>
  <c r="Z72" i="3"/>
  <c r="Y72" i="3"/>
  <c r="AA71" i="3"/>
  <c r="Z71" i="3"/>
  <c r="Y71" i="3"/>
  <c r="AA70" i="3"/>
  <c r="Z70" i="3"/>
  <c r="Y70" i="3"/>
  <c r="AA69" i="3"/>
  <c r="Z69" i="3"/>
  <c r="Y69" i="3"/>
  <c r="AA68" i="3"/>
  <c r="Z68" i="3"/>
  <c r="Y68" i="3"/>
  <c r="AA67" i="3"/>
  <c r="Z67" i="3"/>
  <c r="Y67" i="3"/>
  <c r="AA64" i="3"/>
  <c r="Z64" i="3"/>
  <c r="Y64" i="3"/>
  <c r="AA63" i="3"/>
  <c r="Z63" i="3"/>
  <c r="Y63" i="3"/>
  <c r="AA62" i="3"/>
  <c r="Z62" i="3"/>
  <c r="Y62" i="3"/>
  <c r="AA61" i="3"/>
  <c r="Z61" i="3"/>
  <c r="Y61" i="3"/>
  <c r="AA60" i="3"/>
  <c r="Z60" i="3"/>
  <c r="Y60" i="3"/>
  <c r="AA59" i="3"/>
  <c r="Z59" i="3"/>
  <c r="Y59" i="3"/>
  <c r="AA57" i="3"/>
  <c r="Z57" i="3"/>
  <c r="Y57" i="3"/>
  <c r="AA55" i="3"/>
  <c r="Z55" i="3"/>
  <c r="Y55" i="3"/>
  <c r="AA53" i="3"/>
  <c r="Z53" i="3"/>
  <c r="Y53" i="3"/>
  <c r="AA51" i="3"/>
  <c r="Z51" i="3"/>
  <c r="Y51" i="3"/>
  <c r="AA49" i="3"/>
  <c r="Z49" i="3"/>
  <c r="Y49" i="3"/>
  <c r="AA45" i="3"/>
  <c r="Z45" i="3"/>
  <c r="Y45" i="3"/>
  <c r="AA43" i="3"/>
  <c r="Z43" i="3"/>
  <c r="Y43" i="3"/>
  <c r="AA41" i="3"/>
  <c r="Z41" i="3"/>
  <c r="Y41" i="3"/>
  <c r="AA39" i="3"/>
  <c r="Z39" i="3"/>
  <c r="Y39" i="3"/>
  <c r="AA36" i="3"/>
  <c r="Z36" i="3"/>
  <c r="Y36" i="3"/>
  <c r="AA35" i="3"/>
  <c r="Z35" i="3"/>
  <c r="Y35" i="3"/>
  <c r="AA32" i="3"/>
  <c r="Z32" i="3"/>
  <c r="Y32" i="3"/>
  <c r="AA31" i="3"/>
  <c r="Z31" i="3"/>
  <c r="Y31" i="3"/>
  <c r="AA28" i="3"/>
  <c r="Z28" i="3"/>
  <c r="Y28" i="3"/>
  <c r="AA27" i="3"/>
  <c r="Z27" i="3"/>
  <c r="Y27" i="3"/>
  <c r="AA24" i="3"/>
  <c r="Z24" i="3"/>
  <c r="Y24" i="3"/>
  <c r="AA23" i="3"/>
  <c r="Z23" i="3"/>
  <c r="Y23" i="3"/>
  <c r="AA20" i="3"/>
  <c r="Z20" i="3"/>
  <c r="Y20" i="3"/>
  <c r="AA19" i="3"/>
  <c r="Z19" i="3"/>
  <c r="Y19" i="3"/>
  <c r="AA18" i="3"/>
  <c r="Z18" i="3"/>
  <c r="Y18" i="3"/>
  <c r="AA17" i="3"/>
  <c r="Z17" i="3"/>
  <c r="Y17" i="3"/>
  <c r="AA16" i="3"/>
  <c r="Z16" i="3"/>
  <c r="Y16" i="3"/>
  <c r="AA15" i="3"/>
  <c r="Z15" i="3"/>
  <c r="Y15" i="3"/>
  <c r="AA14" i="3"/>
  <c r="Z14" i="3"/>
  <c r="Y14" i="3"/>
  <c r="AA13" i="3"/>
  <c r="Z13" i="3"/>
  <c r="Y13" i="3"/>
  <c r="AA12" i="3"/>
  <c r="Z12" i="3"/>
  <c r="Y12" i="3"/>
  <c r="AA11" i="3"/>
  <c r="Z11" i="3"/>
  <c r="Y11" i="3"/>
  <c r="AA10" i="3"/>
  <c r="Z10" i="3"/>
  <c r="Y10" i="3"/>
  <c r="AA9" i="3"/>
  <c r="Z9" i="3"/>
  <c r="Y9" i="3"/>
  <c r="AA8" i="3"/>
  <c r="Z8" i="3"/>
  <c r="Y8" i="3"/>
  <c r="E66" i="2"/>
  <c r="F66" i="2"/>
  <c r="G66" i="2"/>
  <c r="H66" i="2"/>
  <c r="I52" i="3" s="1"/>
  <c r="I66" i="2"/>
  <c r="J52" i="3" s="1"/>
  <c r="J66" i="2"/>
  <c r="K66" i="2"/>
  <c r="M66" i="2"/>
  <c r="R52" i="3" s="1"/>
  <c r="E67" i="2"/>
  <c r="F67" i="2"/>
  <c r="G67" i="2"/>
  <c r="H67" i="2"/>
  <c r="I67" i="2"/>
  <c r="J67" i="2"/>
  <c r="K67" i="2"/>
  <c r="M67" i="2"/>
  <c r="E68" i="2"/>
  <c r="F68" i="2"/>
  <c r="G68" i="2"/>
  <c r="H68" i="2"/>
  <c r="I56" i="3" s="1"/>
  <c r="I68" i="2"/>
  <c r="J56" i="3" s="1"/>
  <c r="J68" i="2"/>
  <c r="K68" i="2"/>
  <c r="M68" i="2"/>
  <c r="R56" i="3" s="1"/>
  <c r="E65" i="2"/>
  <c r="F65" i="2"/>
  <c r="G65" i="2"/>
  <c r="H65" i="2"/>
  <c r="I65" i="2"/>
  <c r="M65" i="2"/>
  <c r="Y173" i="3"/>
  <c r="Z173" i="3"/>
  <c r="AA173" i="3"/>
  <c r="Y169" i="3"/>
  <c r="Z169" i="3"/>
  <c r="AA169" i="3"/>
  <c r="AA231" i="3"/>
  <c r="Z231" i="3"/>
  <c r="Y231" i="3"/>
  <c r="AA230" i="3"/>
  <c r="Z230" i="3"/>
  <c r="Y230" i="3"/>
  <c r="AA224" i="3"/>
  <c r="Z224" i="3"/>
  <c r="Y224" i="3"/>
  <c r="AA219" i="3"/>
  <c r="Z219" i="3"/>
  <c r="Y219" i="3"/>
  <c r="AA215" i="3"/>
  <c r="Z215" i="3"/>
  <c r="Y215" i="3"/>
  <c r="AA213" i="3"/>
  <c r="Z213" i="3"/>
  <c r="Y213" i="3"/>
  <c r="AA207" i="3"/>
  <c r="Z207" i="3"/>
  <c r="Y207" i="3"/>
  <c r="AA202" i="3"/>
  <c r="Z202" i="3"/>
  <c r="Y202" i="3"/>
  <c r="AA199" i="3"/>
  <c r="Z199" i="3"/>
  <c r="Y199" i="3"/>
  <c r="AA198" i="3"/>
  <c r="Z198" i="3"/>
  <c r="Y198" i="3"/>
  <c r="AA196" i="3"/>
  <c r="Z196" i="3"/>
  <c r="Y196" i="3"/>
  <c r="AA183" i="3"/>
  <c r="Z183" i="3"/>
  <c r="Y183" i="3"/>
  <c r="AA182" i="3"/>
  <c r="Z182" i="3"/>
  <c r="Y182" i="3"/>
  <c r="AA175" i="3"/>
  <c r="Z175" i="3"/>
  <c r="Y175" i="3"/>
  <c r="AA171" i="3"/>
  <c r="Z171" i="3"/>
  <c r="Y171" i="3"/>
  <c r="AA167" i="3"/>
  <c r="Z167" i="3"/>
  <c r="Y167" i="3"/>
  <c r="AA164" i="3"/>
  <c r="Z164" i="3"/>
  <c r="Y164" i="3"/>
  <c r="AA163" i="3"/>
  <c r="Z163" i="3"/>
  <c r="Y163" i="3"/>
  <c r="AA161" i="3"/>
  <c r="Z161" i="3"/>
  <c r="Y161" i="3"/>
  <c r="AA159" i="3"/>
  <c r="Z159" i="3"/>
  <c r="Y159" i="3"/>
  <c r="AA157" i="3"/>
  <c r="Z157" i="3"/>
  <c r="Y157" i="3"/>
  <c r="AA155" i="3"/>
  <c r="Z155" i="3"/>
  <c r="Y155" i="3"/>
  <c r="AA154" i="3"/>
  <c r="Z154" i="3"/>
  <c r="Y154" i="3"/>
  <c r="AA151" i="3"/>
  <c r="Z151" i="3"/>
  <c r="Y151" i="3"/>
  <c r="AA150" i="3"/>
  <c r="Z150" i="3"/>
  <c r="Y150" i="3"/>
  <c r="AA147" i="3"/>
  <c r="Z147" i="3"/>
  <c r="Y147" i="3"/>
  <c r="AA146" i="3"/>
  <c r="Z146" i="3"/>
  <c r="Y146" i="3"/>
  <c r="AA143" i="3"/>
  <c r="Z143" i="3"/>
  <c r="Y143" i="3"/>
  <c r="AA142" i="3"/>
  <c r="Z142" i="3"/>
  <c r="Y142" i="3"/>
  <c r="AA139" i="3"/>
  <c r="Z139" i="3"/>
  <c r="Y139" i="3"/>
  <c r="AA138" i="3"/>
  <c r="Z138" i="3"/>
  <c r="Y138" i="3"/>
  <c r="Y290" i="3"/>
  <c r="Z290" i="3"/>
  <c r="AA290" i="3"/>
  <c r="Y286" i="3"/>
  <c r="Z286" i="3"/>
  <c r="AA286" i="3"/>
  <c r="AA300" i="3"/>
  <c r="Z300" i="3"/>
  <c r="Y300" i="3"/>
  <c r="AA299" i="3"/>
  <c r="Z299" i="3"/>
  <c r="Y299" i="3"/>
  <c r="AA292" i="3"/>
  <c r="Z292" i="3"/>
  <c r="Y292" i="3"/>
  <c r="AA288" i="3"/>
  <c r="Z288" i="3"/>
  <c r="Y288" i="3"/>
  <c r="AA284" i="3"/>
  <c r="Z284" i="3"/>
  <c r="Y284" i="3"/>
  <c r="AA281" i="3"/>
  <c r="Z281" i="3"/>
  <c r="Y281" i="3"/>
  <c r="AA280" i="3"/>
  <c r="Z280" i="3"/>
  <c r="Y280" i="3"/>
  <c r="AA278" i="3"/>
  <c r="Z278" i="3"/>
  <c r="Y278" i="3"/>
  <c r="AA276" i="3"/>
  <c r="Z276" i="3"/>
  <c r="Y276" i="3"/>
  <c r="AA274" i="3"/>
  <c r="Z274" i="3"/>
  <c r="Y274" i="3"/>
  <c r="AA272" i="3"/>
  <c r="Z272" i="3"/>
  <c r="Y272" i="3"/>
  <c r="AA271" i="3"/>
  <c r="Z271" i="3"/>
  <c r="Y271" i="3"/>
  <c r="AA268" i="3"/>
  <c r="Z268" i="3"/>
  <c r="Y268" i="3"/>
  <c r="AA267" i="3"/>
  <c r="Z267" i="3"/>
  <c r="Y267" i="3"/>
  <c r="AA264" i="3"/>
  <c r="Z264" i="3"/>
  <c r="Y264" i="3"/>
  <c r="AA263" i="3"/>
  <c r="Z263" i="3"/>
  <c r="Y263" i="3"/>
  <c r="AA260" i="3"/>
  <c r="Z260" i="3"/>
  <c r="Y260" i="3"/>
  <c r="AA259" i="3"/>
  <c r="Z259" i="3"/>
  <c r="Y259" i="3"/>
  <c r="AA256" i="3"/>
  <c r="Z256" i="3"/>
  <c r="Y256" i="3"/>
  <c r="AA255" i="3"/>
  <c r="Z255" i="3"/>
  <c r="Y255" i="3"/>
  <c r="K347" i="3"/>
  <c r="P347" i="3"/>
  <c r="Q347" i="3"/>
  <c r="K348" i="3"/>
  <c r="P348" i="3"/>
  <c r="Q348" i="3"/>
  <c r="K341" i="3"/>
  <c r="P341" i="3"/>
  <c r="Q341" i="3"/>
  <c r="K336" i="3"/>
  <c r="P336" i="3"/>
  <c r="Q336" i="3"/>
  <c r="K330" i="3"/>
  <c r="P330" i="3"/>
  <c r="Q330" i="3"/>
  <c r="K332" i="3"/>
  <c r="P332" i="3"/>
  <c r="Q332" i="3"/>
  <c r="K324" i="3"/>
  <c r="P324" i="3"/>
  <c r="Q324" i="3"/>
  <c r="K319" i="3"/>
  <c r="P319" i="3"/>
  <c r="Q319" i="3"/>
  <c r="K313" i="3"/>
  <c r="P313" i="3"/>
  <c r="Q313" i="3"/>
  <c r="K315" i="3"/>
  <c r="K311" i="3" s="1"/>
  <c r="P315" i="3"/>
  <c r="Q315" i="3"/>
  <c r="Q311" i="3" s="1"/>
  <c r="K316" i="3"/>
  <c r="K312" i="3" s="1"/>
  <c r="P316" i="3"/>
  <c r="P312" i="3" s="1"/>
  <c r="Q316" i="3"/>
  <c r="Q312" i="3" s="1"/>
  <c r="K299" i="3"/>
  <c r="P299" i="3"/>
  <c r="Q299" i="3"/>
  <c r="K300" i="3"/>
  <c r="P300" i="3"/>
  <c r="Q300" i="3"/>
  <c r="K292" i="3"/>
  <c r="P292" i="3"/>
  <c r="Q292" i="3"/>
  <c r="K290" i="3"/>
  <c r="P290" i="3"/>
  <c r="H290" i="3"/>
  <c r="K288" i="3"/>
  <c r="P288" i="3"/>
  <c r="Q288" i="3"/>
  <c r="P286" i="3"/>
  <c r="K284" i="3"/>
  <c r="P284" i="3"/>
  <c r="Q284" i="3"/>
  <c r="K281" i="3"/>
  <c r="P281" i="3"/>
  <c r="K280" i="3"/>
  <c r="P280" i="3"/>
  <c r="Q280" i="3"/>
  <c r="K278" i="3"/>
  <c r="P278" i="3"/>
  <c r="Q278" i="3"/>
  <c r="K276" i="3"/>
  <c r="P276" i="3"/>
  <c r="Q276" i="3"/>
  <c r="K274" i="3"/>
  <c r="P274" i="3"/>
  <c r="Q274" i="3"/>
  <c r="K271" i="3"/>
  <c r="P271" i="3"/>
  <c r="Q271" i="3"/>
  <c r="K272" i="3"/>
  <c r="P272" i="3"/>
  <c r="Q272" i="3"/>
  <c r="K267" i="3"/>
  <c r="P267" i="3"/>
  <c r="Q267" i="3"/>
  <c r="K268" i="3"/>
  <c r="P268" i="3"/>
  <c r="Q268" i="3"/>
  <c r="K263" i="3"/>
  <c r="P263" i="3"/>
  <c r="Q263" i="3"/>
  <c r="K264" i="3"/>
  <c r="P264" i="3"/>
  <c r="Q264" i="3"/>
  <c r="K259" i="3"/>
  <c r="P259" i="3"/>
  <c r="Q259" i="3"/>
  <c r="K260" i="3"/>
  <c r="P260" i="3"/>
  <c r="Q260" i="3"/>
  <c r="F290" i="3"/>
  <c r="G290" i="3"/>
  <c r="E290" i="3"/>
  <c r="F286" i="3"/>
  <c r="G286" i="3"/>
  <c r="H286" i="3"/>
  <c r="E286" i="3"/>
  <c r="H218" i="7"/>
  <c r="H214" i="7"/>
  <c r="Y407" i="3"/>
  <c r="Z407" i="3"/>
  <c r="AA407" i="3"/>
  <c r="Y403" i="3"/>
  <c r="Z403" i="3"/>
  <c r="AA403" i="3"/>
  <c r="AA417" i="3"/>
  <c r="Z417" i="3"/>
  <c r="Y417" i="3"/>
  <c r="AA416" i="3"/>
  <c r="Z416" i="3"/>
  <c r="Y416" i="3"/>
  <c r="AA409" i="3"/>
  <c r="Z409" i="3"/>
  <c r="Y409" i="3"/>
  <c r="AA405" i="3"/>
  <c r="Z405" i="3"/>
  <c r="Y405" i="3"/>
  <c r="AA401" i="3"/>
  <c r="Z401" i="3"/>
  <c r="Y401" i="3"/>
  <c r="AA398" i="3"/>
  <c r="Z398" i="3"/>
  <c r="Y398" i="3"/>
  <c r="AA397" i="3"/>
  <c r="Z397" i="3"/>
  <c r="Y397" i="3"/>
  <c r="AA395" i="3"/>
  <c r="Z395" i="3"/>
  <c r="Y395" i="3"/>
  <c r="AA393" i="3"/>
  <c r="Z393" i="3"/>
  <c r="Y393" i="3"/>
  <c r="AA391" i="3"/>
  <c r="Z391" i="3"/>
  <c r="Y391" i="3"/>
  <c r="AA389" i="3"/>
  <c r="Z389" i="3"/>
  <c r="Y389" i="3"/>
  <c r="AA388" i="3"/>
  <c r="Z388" i="3"/>
  <c r="Y388" i="3"/>
  <c r="AA385" i="3"/>
  <c r="Z385" i="3"/>
  <c r="Y385" i="3"/>
  <c r="AA384" i="3"/>
  <c r="Z384" i="3"/>
  <c r="Y384" i="3"/>
  <c r="AA381" i="3"/>
  <c r="Z381" i="3"/>
  <c r="Y381" i="3"/>
  <c r="AA380" i="3"/>
  <c r="Z380" i="3"/>
  <c r="Y380" i="3"/>
  <c r="AA377" i="3"/>
  <c r="Z377" i="3"/>
  <c r="Y377" i="3"/>
  <c r="AA376" i="3"/>
  <c r="Z376" i="3"/>
  <c r="Y376" i="3"/>
  <c r="AA373" i="3"/>
  <c r="Z373" i="3"/>
  <c r="Y373" i="3"/>
  <c r="AA372" i="3"/>
  <c r="Z372" i="3"/>
  <c r="Y372" i="3"/>
  <c r="AQ373" i="3" l="1"/>
  <c r="AH373" i="3"/>
  <c r="AR376" i="3"/>
  <c r="AI376" i="3"/>
  <c r="AS377" i="3"/>
  <c r="AJ377" i="3"/>
  <c r="AQ381" i="3"/>
  <c r="AH381" i="3"/>
  <c r="AR384" i="3"/>
  <c r="AI384" i="3"/>
  <c r="AS385" i="3"/>
  <c r="AJ385" i="3"/>
  <c r="AQ389" i="3"/>
  <c r="AH389" i="3"/>
  <c r="AR391" i="3"/>
  <c r="AI391" i="3"/>
  <c r="AS393" i="3"/>
  <c r="AJ393" i="3"/>
  <c r="AQ397" i="3"/>
  <c r="AH397" i="3"/>
  <c r="AR398" i="3"/>
  <c r="AI398" i="3"/>
  <c r="AS401" i="3"/>
  <c r="AJ401" i="3"/>
  <c r="AQ409" i="3"/>
  <c r="AH409" i="3"/>
  <c r="AR416" i="3"/>
  <c r="AI416" i="3"/>
  <c r="AS417" i="3"/>
  <c r="AJ417" i="3"/>
  <c r="AR255" i="3"/>
  <c r="AI255" i="3"/>
  <c r="AS256" i="3"/>
  <c r="AJ256" i="3"/>
  <c r="AQ260" i="3"/>
  <c r="AH260" i="3"/>
  <c r="AR263" i="3"/>
  <c r="AI263" i="3"/>
  <c r="AS264" i="3"/>
  <c r="AJ264" i="3"/>
  <c r="AQ268" i="3"/>
  <c r="AH268" i="3"/>
  <c r="AR271" i="3"/>
  <c r="AI271" i="3"/>
  <c r="AS272" i="3"/>
  <c r="AJ272" i="3"/>
  <c r="AQ276" i="3"/>
  <c r="AH276" i="3"/>
  <c r="AR278" i="3"/>
  <c r="AI278" i="3"/>
  <c r="AS280" i="3"/>
  <c r="AJ280" i="3"/>
  <c r="AQ284" i="3"/>
  <c r="AH284" i="3"/>
  <c r="AR288" i="3"/>
  <c r="AI288" i="3"/>
  <c r="AS292" i="3"/>
  <c r="AJ292" i="3"/>
  <c r="AQ300" i="3"/>
  <c r="AH300" i="3"/>
  <c r="AR138" i="3"/>
  <c r="AI138" i="3"/>
  <c r="AS139" i="3"/>
  <c r="AJ139" i="3"/>
  <c r="AQ143" i="3"/>
  <c r="AH143" i="3"/>
  <c r="AR146" i="3"/>
  <c r="AI146" i="3"/>
  <c r="AS147" i="3"/>
  <c r="AJ147" i="3"/>
  <c r="AQ151" i="3"/>
  <c r="AH151" i="3"/>
  <c r="AR154" i="3"/>
  <c r="AI154" i="3"/>
  <c r="AS155" i="3"/>
  <c r="AJ155" i="3"/>
  <c r="AQ159" i="3"/>
  <c r="AH159" i="3"/>
  <c r="AR161" i="3"/>
  <c r="AI161" i="3"/>
  <c r="AS163" i="3"/>
  <c r="AJ163" i="3"/>
  <c r="AQ167" i="3"/>
  <c r="AH167" i="3"/>
  <c r="AR171" i="3"/>
  <c r="AI171" i="3"/>
  <c r="AS175" i="3"/>
  <c r="AJ175" i="3"/>
  <c r="AQ183" i="3"/>
  <c r="AH183" i="3"/>
  <c r="AR196" i="3"/>
  <c r="AI196" i="3"/>
  <c r="AS198" i="3"/>
  <c r="AJ198" i="3"/>
  <c r="AQ202" i="3"/>
  <c r="AH202" i="3"/>
  <c r="AR207" i="3"/>
  <c r="AI207" i="3"/>
  <c r="AS213" i="3"/>
  <c r="AJ213" i="3"/>
  <c r="AQ219" i="3"/>
  <c r="AH219" i="3"/>
  <c r="AR224" i="3"/>
  <c r="AI224" i="3"/>
  <c r="AS230" i="3"/>
  <c r="AJ230" i="3"/>
  <c r="AQ8" i="3"/>
  <c r="AH8" i="3"/>
  <c r="AR9" i="3"/>
  <c r="AI9" i="3"/>
  <c r="AS10" i="3"/>
  <c r="AJ10" i="3"/>
  <c r="AQ12" i="3"/>
  <c r="AH12" i="3"/>
  <c r="AR13" i="3"/>
  <c r="AI13" i="3"/>
  <c r="AS14" i="3"/>
  <c r="AJ14" i="3"/>
  <c r="AQ16" i="3"/>
  <c r="AH16" i="3"/>
  <c r="AR17" i="3"/>
  <c r="AI17" i="3"/>
  <c r="AS18" i="3"/>
  <c r="AJ18" i="3"/>
  <c r="AQ20" i="3"/>
  <c r="AH20" i="3"/>
  <c r="AR23" i="3"/>
  <c r="AI23" i="3"/>
  <c r="AS24" i="3"/>
  <c r="AJ24" i="3"/>
  <c r="AQ28" i="3"/>
  <c r="AH28" i="3"/>
  <c r="AR31" i="3"/>
  <c r="AI31" i="3"/>
  <c r="AS32" i="3"/>
  <c r="AJ32" i="3"/>
  <c r="AQ36" i="3"/>
  <c r="AH36" i="3"/>
  <c r="AR39" i="3"/>
  <c r="AI39" i="3"/>
  <c r="AS41" i="3"/>
  <c r="AJ41" i="3"/>
  <c r="AQ45" i="3"/>
  <c r="AH45" i="3"/>
  <c r="AR49" i="3"/>
  <c r="AI49" i="3"/>
  <c r="AS51" i="3"/>
  <c r="AJ51" i="3"/>
  <c r="AQ55" i="3"/>
  <c r="AH55" i="3"/>
  <c r="AR57" i="3"/>
  <c r="AI57" i="3"/>
  <c r="AS59" i="3"/>
  <c r="AJ59" i="3"/>
  <c r="AQ61" i="3"/>
  <c r="AH61" i="3"/>
  <c r="AR62" i="3"/>
  <c r="AI62" i="3"/>
  <c r="AS63" i="3"/>
  <c r="AJ63" i="3"/>
  <c r="AQ67" i="3"/>
  <c r="AH67" i="3"/>
  <c r="AR68" i="3"/>
  <c r="AI68" i="3"/>
  <c r="AS69" i="3"/>
  <c r="AJ69" i="3"/>
  <c r="AQ71" i="3"/>
  <c r="AH71" i="3"/>
  <c r="AR72" i="3"/>
  <c r="AI72" i="3"/>
  <c r="AS73" i="3"/>
  <c r="AJ73" i="3"/>
  <c r="AQ84" i="3"/>
  <c r="AH84" i="3"/>
  <c r="AR86" i="3"/>
  <c r="AI86" i="3"/>
  <c r="AS87" i="3"/>
  <c r="AJ87" i="3"/>
  <c r="AQ91" i="3"/>
  <c r="AH91" i="3"/>
  <c r="AR92" i="3"/>
  <c r="AI92" i="3"/>
  <c r="AS93" i="3"/>
  <c r="AJ93" i="3"/>
  <c r="AQ101" i="3"/>
  <c r="AH101" i="3"/>
  <c r="AR103" i="3"/>
  <c r="AI103" i="3"/>
  <c r="AS104" i="3"/>
  <c r="AJ104" i="3"/>
  <c r="AQ108" i="3"/>
  <c r="AH108" i="3"/>
  <c r="AR109" i="3"/>
  <c r="AI109" i="3"/>
  <c r="AS110" i="3"/>
  <c r="AJ110" i="3"/>
  <c r="AQ116" i="3"/>
  <c r="AH116" i="3"/>
  <c r="AR117" i="3"/>
  <c r="AI117" i="3"/>
  <c r="AS118" i="3"/>
  <c r="AJ118" i="3"/>
  <c r="AQ120" i="3"/>
  <c r="AH120" i="3"/>
  <c r="AR121" i="3"/>
  <c r="AI121" i="3"/>
  <c r="AS122" i="3"/>
  <c r="AJ122" i="3"/>
  <c r="AS533" i="3"/>
  <c r="AJ533" i="3"/>
  <c r="AQ331" i="3"/>
  <c r="AH331" i="3"/>
  <c r="AQ314" i="3"/>
  <c r="AH314" i="3"/>
  <c r="AR311" i="3"/>
  <c r="AI311" i="3"/>
  <c r="AQ451" i="3"/>
  <c r="AH451" i="3"/>
  <c r="AQ568" i="3"/>
  <c r="AH568" i="3"/>
  <c r="AQ543" i="3"/>
  <c r="AH543" i="3"/>
  <c r="AS429" i="3"/>
  <c r="AJ429" i="3"/>
  <c r="AQ309" i="3"/>
  <c r="AH309" i="3"/>
  <c r="AS545" i="3"/>
  <c r="AJ545" i="3"/>
  <c r="AR565" i="3"/>
  <c r="AI565" i="3"/>
  <c r="AR317" i="3"/>
  <c r="AI317" i="3"/>
  <c r="AS546" i="3"/>
  <c r="AJ546" i="3"/>
  <c r="AQ434" i="3"/>
  <c r="AH434" i="3"/>
  <c r="AR451" i="3"/>
  <c r="AI451" i="3"/>
  <c r="AQ317" i="3"/>
  <c r="AH317" i="3"/>
  <c r="AR334" i="3"/>
  <c r="AI334" i="3"/>
  <c r="AQ372" i="3"/>
  <c r="AH372" i="3"/>
  <c r="AR373" i="3"/>
  <c r="AI373" i="3"/>
  <c r="AS376" i="3"/>
  <c r="AJ376" i="3"/>
  <c r="AQ380" i="3"/>
  <c r="AH380" i="3"/>
  <c r="AR381" i="3"/>
  <c r="AI381" i="3"/>
  <c r="AS384" i="3"/>
  <c r="AJ384" i="3"/>
  <c r="AQ388" i="3"/>
  <c r="AH388" i="3"/>
  <c r="AR389" i="3"/>
  <c r="AI389" i="3"/>
  <c r="AS391" i="3"/>
  <c r="AJ391" i="3"/>
  <c r="AQ395" i="3"/>
  <c r="AH395" i="3"/>
  <c r="AR397" i="3"/>
  <c r="AI397" i="3"/>
  <c r="AS398" i="3"/>
  <c r="AJ398" i="3"/>
  <c r="AQ405" i="3"/>
  <c r="AH405" i="3"/>
  <c r="AR409" i="3"/>
  <c r="AI409" i="3"/>
  <c r="AS416" i="3"/>
  <c r="AJ416" i="3"/>
  <c r="AS255" i="3"/>
  <c r="AJ255" i="3"/>
  <c r="AQ259" i="3"/>
  <c r="AH259" i="3"/>
  <c r="AR260" i="3"/>
  <c r="AI260" i="3"/>
  <c r="AS263" i="3"/>
  <c r="AJ263" i="3"/>
  <c r="AQ267" i="3"/>
  <c r="AH267" i="3"/>
  <c r="AR268" i="3"/>
  <c r="AI268" i="3"/>
  <c r="AS271" i="3"/>
  <c r="AJ271" i="3"/>
  <c r="AQ274" i="3"/>
  <c r="AH274" i="3"/>
  <c r="AR276" i="3"/>
  <c r="AI276" i="3"/>
  <c r="AS278" i="3"/>
  <c r="AJ278" i="3"/>
  <c r="AQ281" i="3"/>
  <c r="AH281" i="3"/>
  <c r="AR284" i="3"/>
  <c r="AI284" i="3"/>
  <c r="AS288" i="3"/>
  <c r="AJ288" i="3"/>
  <c r="AQ299" i="3"/>
  <c r="AH299" i="3"/>
  <c r="AR300" i="3"/>
  <c r="AI300" i="3"/>
  <c r="AS138" i="3"/>
  <c r="AJ138" i="3"/>
  <c r="AQ142" i="3"/>
  <c r="AH142" i="3"/>
  <c r="AR143" i="3"/>
  <c r="AI143" i="3"/>
  <c r="AS146" i="3"/>
  <c r="AJ146" i="3"/>
  <c r="AQ150" i="3"/>
  <c r="AH150" i="3"/>
  <c r="AR151" i="3"/>
  <c r="AI151" i="3"/>
  <c r="AS154" i="3"/>
  <c r="AJ154" i="3"/>
  <c r="AQ157" i="3"/>
  <c r="AH157" i="3"/>
  <c r="AR159" i="3"/>
  <c r="AI159" i="3"/>
  <c r="AS161" i="3"/>
  <c r="AJ161" i="3"/>
  <c r="AQ164" i="3"/>
  <c r="AH164" i="3"/>
  <c r="AR167" i="3"/>
  <c r="AI167" i="3"/>
  <c r="AS171" i="3"/>
  <c r="AJ171" i="3"/>
  <c r="AQ182" i="3"/>
  <c r="AH182" i="3"/>
  <c r="AR183" i="3"/>
  <c r="AI183" i="3"/>
  <c r="AS196" i="3"/>
  <c r="AJ196" i="3"/>
  <c r="AQ199" i="3"/>
  <c r="AH199" i="3"/>
  <c r="AR202" i="3"/>
  <c r="AI202" i="3"/>
  <c r="AS207" i="3"/>
  <c r="AJ207" i="3"/>
  <c r="AQ215" i="3"/>
  <c r="AH215" i="3"/>
  <c r="AR219" i="3"/>
  <c r="AI219" i="3"/>
  <c r="AS224" i="3"/>
  <c r="AJ224" i="3"/>
  <c r="AQ231" i="3"/>
  <c r="AH231" i="3"/>
  <c r="AR8" i="3"/>
  <c r="AI8" i="3"/>
  <c r="AS9" i="3"/>
  <c r="AJ9" i="3"/>
  <c r="AQ11" i="3"/>
  <c r="AH11" i="3"/>
  <c r="AR12" i="3"/>
  <c r="AI12" i="3"/>
  <c r="AS13" i="3"/>
  <c r="AJ13" i="3"/>
  <c r="AQ15" i="3"/>
  <c r="AH15" i="3"/>
  <c r="AR16" i="3"/>
  <c r="AI16" i="3"/>
  <c r="AS17" i="3"/>
  <c r="AJ17" i="3"/>
  <c r="AQ19" i="3"/>
  <c r="AH19" i="3"/>
  <c r="AR20" i="3"/>
  <c r="AI20" i="3"/>
  <c r="AS23" i="3"/>
  <c r="AJ23" i="3"/>
  <c r="AQ27" i="3"/>
  <c r="AH27" i="3"/>
  <c r="AR28" i="3"/>
  <c r="AI28" i="3"/>
  <c r="AS31" i="3"/>
  <c r="AJ31" i="3"/>
  <c r="AQ35" i="3"/>
  <c r="AH35" i="3"/>
  <c r="AR36" i="3"/>
  <c r="AI36" i="3"/>
  <c r="AS39" i="3"/>
  <c r="AJ39" i="3"/>
  <c r="AQ43" i="3"/>
  <c r="AH43" i="3"/>
  <c r="AR45" i="3"/>
  <c r="AI45" i="3"/>
  <c r="AS49" i="3"/>
  <c r="AJ49" i="3"/>
  <c r="AQ53" i="3"/>
  <c r="AH53" i="3"/>
  <c r="AR55" i="3"/>
  <c r="AI55" i="3"/>
  <c r="AS57" i="3"/>
  <c r="AJ57" i="3"/>
  <c r="AQ60" i="3"/>
  <c r="AH60" i="3"/>
  <c r="AR61" i="3"/>
  <c r="AI61" i="3"/>
  <c r="AS62" i="3"/>
  <c r="AJ62" i="3"/>
  <c r="AQ64" i="3"/>
  <c r="AH64" i="3"/>
  <c r="AR67" i="3"/>
  <c r="AI67" i="3"/>
  <c r="AS68" i="3"/>
  <c r="AJ68" i="3"/>
  <c r="AQ70" i="3"/>
  <c r="AH70" i="3"/>
  <c r="AR71" i="3"/>
  <c r="AI71" i="3"/>
  <c r="AS72" i="3"/>
  <c r="AJ72" i="3"/>
  <c r="AQ74" i="3"/>
  <c r="AH74" i="3"/>
  <c r="Z88" i="3"/>
  <c r="AR84" i="3"/>
  <c r="AI84" i="3"/>
  <c r="AS86" i="3"/>
  <c r="AJ86" i="3"/>
  <c r="AQ89" i="3"/>
  <c r="AH89" i="3"/>
  <c r="AR91" i="3"/>
  <c r="AI91" i="3"/>
  <c r="AS92" i="3"/>
  <c r="AJ92" i="3"/>
  <c r="AQ99" i="3"/>
  <c r="AH99" i="3"/>
  <c r="Z105" i="3"/>
  <c r="AR101" i="3"/>
  <c r="AI101" i="3"/>
  <c r="AS103" i="3"/>
  <c r="AJ103" i="3"/>
  <c r="AQ106" i="3"/>
  <c r="AH106" i="3"/>
  <c r="AR108" i="3"/>
  <c r="AI108" i="3"/>
  <c r="AS109" i="3"/>
  <c r="AJ109" i="3"/>
  <c r="AQ115" i="3"/>
  <c r="AH115" i="3"/>
  <c r="AR116" i="3"/>
  <c r="AI116" i="3"/>
  <c r="AS117" i="3"/>
  <c r="AJ117" i="3"/>
  <c r="AQ119" i="3"/>
  <c r="AH119" i="3"/>
  <c r="AR120" i="3"/>
  <c r="AI120" i="3"/>
  <c r="AA123" i="3"/>
  <c r="AS121" i="3"/>
  <c r="AJ121" i="3"/>
  <c r="AS534" i="3"/>
  <c r="AJ534" i="3"/>
  <c r="AR533" i="3"/>
  <c r="AI533" i="3"/>
  <c r="AQ334" i="3"/>
  <c r="AH334" i="3"/>
  <c r="AS311" i="3"/>
  <c r="AJ311" i="3"/>
  <c r="AR314" i="3"/>
  <c r="AI314" i="3"/>
  <c r="AS451" i="3"/>
  <c r="AJ451" i="3"/>
  <c r="AS568" i="3"/>
  <c r="AJ568" i="3"/>
  <c r="AS565" i="3"/>
  <c r="AJ565" i="3"/>
  <c r="AS428" i="3"/>
  <c r="AJ428" i="3"/>
  <c r="AQ429" i="3"/>
  <c r="AH429" i="3"/>
  <c r="AS448" i="3"/>
  <c r="AJ448" i="3"/>
  <c r="AQ545" i="3"/>
  <c r="AH545" i="3"/>
  <c r="AQ546" i="3"/>
  <c r="AH546" i="3"/>
  <c r="AR309" i="3"/>
  <c r="AI309" i="3"/>
  <c r="AR448" i="3"/>
  <c r="AI448" i="3"/>
  <c r="AS548" i="3"/>
  <c r="AJ548" i="3"/>
  <c r="AS551" i="3"/>
  <c r="AJ551" i="3"/>
  <c r="AR312" i="3"/>
  <c r="AI312" i="3"/>
  <c r="AS434" i="3"/>
  <c r="AJ434" i="3"/>
  <c r="AR372" i="3"/>
  <c r="AI372" i="3"/>
  <c r="AS373" i="3"/>
  <c r="AJ373" i="3"/>
  <c r="AQ377" i="3"/>
  <c r="AH377" i="3"/>
  <c r="AR380" i="3"/>
  <c r="AI380" i="3"/>
  <c r="AS381" i="3"/>
  <c r="AJ381" i="3"/>
  <c r="AQ385" i="3"/>
  <c r="AH385" i="3"/>
  <c r="AR388" i="3"/>
  <c r="AI388" i="3"/>
  <c r="AS389" i="3"/>
  <c r="AJ389" i="3"/>
  <c r="AQ393" i="3"/>
  <c r="AH393" i="3"/>
  <c r="AR395" i="3"/>
  <c r="AI395" i="3"/>
  <c r="AS397" i="3"/>
  <c r="AJ397" i="3"/>
  <c r="AQ401" i="3"/>
  <c r="AH401" i="3"/>
  <c r="AR405" i="3"/>
  <c r="AI405" i="3"/>
  <c r="AS409" i="3"/>
  <c r="AJ409" i="3"/>
  <c r="AQ417" i="3"/>
  <c r="AH417" i="3"/>
  <c r="AQ256" i="3"/>
  <c r="AH256" i="3"/>
  <c r="AR259" i="3"/>
  <c r="AI259" i="3"/>
  <c r="AS260" i="3"/>
  <c r="AJ260" i="3"/>
  <c r="AQ264" i="3"/>
  <c r="AH264" i="3"/>
  <c r="AR267" i="3"/>
  <c r="AI267" i="3"/>
  <c r="AS268" i="3"/>
  <c r="AJ268" i="3"/>
  <c r="AQ272" i="3"/>
  <c r="AH272" i="3"/>
  <c r="AR274" i="3"/>
  <c r="AI274" i="3"/>
  <c r="AS276" i="3"/>
  <c r="AJ276" i="3"/>
  <c r="AQ280" i="3"/>
  <c r="AH280" i="3"/>
  <c r="AR281" i="3"/>
  <c r="AI281" i="3"/>
  <c r="AS284" i="3"/>
  <c r="AJ284" i="3"/>
  <c r="AQ292" i="3"/>
  <c r="AH292" i="3"/>
  <c r="AR299" i="3"/>
  <c r="AI299" i="3"/>
  <c r="AS300" i="3"/>
  <c r="AJ300" i="3"/>
  <c r="AQ139" i="3"/>
  <c r="AH139" i="3"/>
  <c r="AR142" i="3"/>
  <c r="AI142" i="3"/>
  <c r="AS143" i="3"/>
  <c r="AJ143" i="3"/>
  <c r="AQ147" i="3"/>
  <c r="AH147" i="3"/>
  <c r="AR150" i="3"/>
  <c r="AI150" i="3"/>
  <c r="AS151" i="3"/>
  <c r="AJ151" i="3"/>
  <c r="AQ155" i="3"/>
  <c r="AH155" i="3"/>
  <c r="AR157" i="3"/>
  <c r="AI157" i="3"/>
  <c r="AS159" i="3"/>
  <c r="AJ159" i="3"/>
  <c r="AQ163" i="3"/>
  <c r="AH163" i="3"/>
  <c r="AR164" i="3"/>
  <c r="AI164" i="3"/>
  <c r="AS167" i="3"/>
  <c r="AJ167" i="3"/>
  <c r="AQ175" i="3"/>
  <c r="AH175" i="3"/>
  <c r="AR182" i="3"/>
  <c r="AI182" i="3"/>
  <c r="AS183" i="3"/>
  <c r="AJ183" i="3"/>
  <c r="AQ198" i="3"/>
  <c r="AH198" i="3"/>
  <c r="AR199" i="3"/>
  <c r="AI199" i="3"/>
  <c r="AS202" i="3"/>
  <c r="AJ202" i="3"/>
  <c r="AQ213" i="3"/>
  <c r="AH213" i="3"/>
  <c r="AR215" i="3"/>
  <c r="AI215" i="3"/>
  <c r="AS219" i="3"/>
  <c r="AJ219" i="3"/>
  <c r="AQ230" i="3"/>
  <c r="AH230" i="3"/>
  <c r="AR231" i="3"/>
  <c r="AI231" i="3"/>
  <c r="AS8" i="3"/>
  <c r="AJ8" i="3"/>
  <c r="AQ10" i="3"/>
  <c r="AH10" i="3"/>
  <c r="AR11" i="3"/>
  <c r="AI11" i="3"/>
  <c r="AS12" i="3"/>
  <c r="AJ12" i="3"/>
  <c r="AQ14" i="3"/>
  <c r="AH14" i="3"/>
  <c r="AR15" i="3"/>
  <c r="AI15" i="3"/>
  <c r="AS16" i="3"/>
  <c r="AJ16" i="3"/>
  <c r="AQ18" i="3"/>
  <c r="AH18" i="3"/>
  <c r="AR19" i="3"/>
  <c r="AI19" i="3"/>
  <c r="AS20" i="3"/>
  <c r="AJ20" i="3"/>
  <c r="AQ24" i="3"/>
  <c r="AH24" i="3"/>
  <c r="AR27" i="3"/>
  <c r="AI27" i="3"/>
  <c r="AS28" i="3"/>
  <c r="AJ28" i="3"/>
  <c r="AQ32" i="3"/>
  <c r="AH32" i="3"/>
  <c r="AR35" i="3"/>
  <c r="AI35" i="3"/>
  <c r="AS36" i="3"/>
  <c r="AJ36" i="3"/>
  <c r="AQ41" i="3"/>
  <c r="AH41" i="3"/>
  <c r="AR43" i="3"/>
  <c r="AI43" i="3"/>
  <c r="AS45" i="3"/>
  <c r="AJ45" i="3"/>
  <c r="AQ51" i="3"/>
  <c r="AH51" i="3"/>
  <c r="AR53" i="3"/>
  <c r="AI53" i="3"/>
  <c r="AS55" i="3"/>
  <c r="AJ55" i="3"/>
  <c r="AQ59" i="3"/>
  <c r="AH59" i="3"/>
  <c r="AR60" i="3"/>
  <c r="AI60" i="3"/>
  <c r="AS61" i="3"/>
  <c r="AJ61" i="3"/>
  <c r="AQ63" i="3"/>
  <c r="AH63" i="3"/>
  <c r="AR64" i="3"/>
  <c r="AI64" i="3"/>
  <c r="AS67" i="3"/>
  <c r="AJ67" i="3"/>
  <c r="AQ69" i="3"/>
  <c r="AH69" i="3"/>
  <c r="AR70" i="3"/>
  <c r="AI70" i="3"/>
  <c r="AS71" i="3"/>
  <c r="AJ71" i="3"/>
  <c r="AQ73" i="3"/>
  <c r="AH73" i="3"/>
  <c r="AR74" i="3"/>
  <c r="AI74" i="3"/>
  <c r="AS84" i="3"/>
  <c r="AJ84" i="3"/>
  <c r="AQ87" i="3"/>
  <c r="AH87" i="3"/>
  <c r="AR89" i="3"/>
  <c r="AI89" i="3"/>
  <c r="AS91" i="3"/>
  <c r="AJ91" i="3"/>
  <c r="AQ93" i="3"/>
  <c r="AH93" i="3"/>
  <c r="AR99" i="3"/>
  <c r="AI99" i="3"/>
  <c r="AS101" i="3"/>
  <c r="AJ101" i="3"/>
  <c r="AQ104" i="3"/>
  <c r="AH104" i="3"/>
  <c r="AR106" i="3"/>
  <c r="AI106" i="3"/>
  <c r="AS108" i="3"/>
  <c r="AJ108" i="3"/>
  <c r="AQ110" i="3"/>
  <c r="AH110" i="3"/>
  <c r="AR115" i="3"/>
  <c r="AI115" i="3"/>
  <c r="AS116" i="3"/>
  <c r="AJ116" i="3"/>
  <c r="AQ118" i="3"/>
  <c r="AH118" i="3"/>
  <c r="AR119" i="3"/>
  <c r="AI119" i="3"/>
  <c r="AS120" i="3"/>
  <c r="AJ120" i="3"/>
  <c r="AQ122" i="3"/>
  <c r="AH122" i="3"/>
  <c r="AR534" i="3"/>
  <c r="AI534" i="3"/>
  <c r="AQ533" i="3"/>
  <c r="AH533" i="3"/>
  <c r="AR331" i="3"/>
  <c r="AI331" i="3"/>
  <c r="AQ311" i="3"/>
  <c r="AH311" i="3"/>
  <c r="AS312" i="3"/>
  <c r="AJ312" i="3"/>
  <c r="AR434" i="3"/>
  <c r="AI434" i="3"/>
  <c r="AR551" i="3"/>
  <c r="AI551" i="3"/>
  <c r="AQ565" i="3"/>
  <c r="AH565" i="3"/>
  <c r="AQ428" i="3"/>
  <c r="AH428" i="3"/>
  <c r="AS334" i="3"/>
  <c r="AJ334" i="3"/>
  <c r="AQ448" i="3"/>
  <c r="AH448" i="3"/>
  <c r="AR568" i="3"/>
  <c r="AI568" i="3"/>
  <c r="AS426" i="3"/>
  <c r="AJ426" i="3"/>
  <c r="AQ548" i="3"/>
  <c r="AH548" i="3"/>
  <c r="AS431" i="3"/>
  <c r="AJ431" i="3"/>
  <c r="AR546" i="3"/>
  <c r="AI546" i="3"/>
  <c r="AR429" i="3"/>
  <c r="AI429" i="3"/>
  <c r="AS372" i="3"/>
  <c r="AJ372" i="3"/>
  <c r="AQ376" i="3"/>
  <c r="AH376" i="3"/>
  <c r="AR377" i="3"/>
  <c r="AI377" i="3"/>
  <c r="AS380" i="3"/>
  <c r="AJ380" i="3"/>
  <c r="AQ384" i="3"/>
  <c r="AH384" i="3"/>
  <c r="AR385" i="3"/>
  <c r="AI385" i="3"/>
  <c r="AS388" i="3"/>
  <c r="AJ388" i="3"/>
  <c r="AQ391" i="3"/>
  <c r="AH391" i="3"/>
  <c r="AR393" i="3"/>
  <c r="AI393" i="3"/>
  <c r="AS395" i="3"/>
  <c r="AJ395" i="3"/>
  <c r="AQ398" i="3"/>
  <c r="AH398" i="3"/>
  <c r="AR401" i="3"/>
  <c r="AI401" i="3"/>
  <c r="AS405" i="3"/>
  <c r="AJ405" i="3"/>
  <c r="AQ416" i="3"/>
  <c r="AH416" i="3"/>
  <c r="AR417" i="3"/>
  <c r="AI417" i="3"/>
  <c r="AQ255" i="3"/>
  <c r="AH255" i="3"/>
  <c r="AR256" i="3"/>
  <c r="AI256" i="3"/>
  <c r="AS259" i="3"/>
  <c r="AJ259" i="3"/>
  <c r="AQ263" i="3"/>
  <c r="AH263" i="3"/>
  <c r="AR264" i="3"/>
  <c r="AI264" i="3"/>
  <c r="AS267" i="3"/>
  <c r="AJ267" i="3"/>
  <c r="AQ271" i="3"/>
  <c r="AH271" i="3"/>
  <c r="AR272" i="3"/>
  <c r="AI272" i="3"/>
  <c r="AS274" i="3"/>
  <c r="AJ274" i="3"/>
  <c r="AQ278" i="3"/>
  <c r="AH278" i="3"/>
  <c r="AR280" i="3"/>
  <c r="AI280" i="3"/>
  <c r="AS281" i="3"/>
  <c r="AJ281" i="3"/>
  <c r="AQ288" i="3"/>
  <c r="AH288" i="3"/>
  <c r="AR292" i="3"/>
  <c r="AI292" i="3"/>
  <c r="AS299" i="3"/>
  <c r="AJ299" i="3"/>
  <c r="AQ138" i="3"/>
  <c r="AH138" i="3"/>
  <c r="AR139" i="3"/>
  <c r="AI139" i="3"/>
  <c r="AS142" i="3"/>
  <c r="AJ142" i="3"/>
  <c r="AQ146" i="3"/>
  <c r="AH146" i="3"/>
  <c r="AR147" i="3"/>
  <c r="AI147" i="3"/>
  <c r="AS150" i="3"/>
  <c r="AJ150" i="3"/>
  <c r="AQ154" i="3"/>
  <c r="AH154" i="3"/>
  <c r="AR155" i="3"/>
  <c r="AI155" i="3"/>
  <c r="AS157" i="3"/>
  <c r="AJ157" i="3"/>
  <c r="AQ161" i="3"/>
  <c r="AH161" i="3"/>
  <c r="AR163" i="3"/>
  <c r="AI163" i="3"/>
  <c r="AS164" i="3"/>
  <c r="AJ164" i="3"/>
  <c r="AQ171" i="3"/>
  <c r="AH171" i="3"/>
  <c r="AR175" i="3"/>
  <c r="AI175" i="3"/>
  <c r="AS182" i="3"/>
  <c r="AJ182" i="3"/>
  <c r="AQ196" i="3"/>
  <c r="AH196" i="3"/>
  <c r="AR198" i="3"/>
  <c r="AI198" i="3"/>
  <c r="AS199" i="3"/>
  <c r="AJ199" i="3"/>
  <c r="AQ207" i="3"/>
  <c r="AH207" i="3"/>
  <c r="AR213" i="3"/>
  <c r="AI213" i="3"/>
  <c r="AS215" i="3"/>
  <c r="AJ215" i="3"/>
  <c r="AQ224" i="3"/>
  <c r="AH224" i="3"/>
  <c r="AR230" i="3"/>
  <c r="AI230" i="3"/>
  <c r="AS231" i="3"/>
  <c r="AJ231" i="3"/>
  <c r="AQ9" i="3"/>
  <c r="AH9" i="3"/>
  <c r="AR10" i="3"/>
  <c r="AI10" i="3"/>
  <c r="AS11" i="3"/>
  <c r="AJ11" i="3"/>
  <c r="AQ13" i="3"/>
  <c r="AH13" i="3"/>
  <c r="AR14" i="3"/>
  <c r="AI14" i="3"/>
  <c r="AS15" i="3"/>
  <c r="AJ15" i="3"/>
  <c r="AQ17" i="3"/>
  <c r="AH17" i="3"/>
  <c r="AR18" i="3"/>
  <c r="AI18" i="3"/>
  <c r="AS19" i="3"/>
  <c r="AJ19" i="3"/>
  <c r="AQ23" i="3"/>
  <c r="AH23" i="3"/>
  <c r="AR24" i="3"/>
  <c r="AI24" i="3"/>
  <c r="AS27" i="3"/>
  <c r="AJ27" i="3"/>
  <c r="AQ31" i="3"/>
  <c r="AH31" i="3"/>
  <c r="AR32" i="3"/>
  <c r="AI32" i="3"/>
  <c r="AS35" i="3"/>
  <c r="AJ35" i="3"/>
  <c r="AQ39" i="3"/>
  <c r="AH39" i="3"/>
  <c r="AR41" i="3"/>
  <c r="AI41" i="3"/>
  <c r="AS43" i="3"/>
  <c r="AJ43" i="3"/>
  <c r="AQ49" i="3"/>
  <c r="AH49" i="3"/>
  <c r="AR51" i="3"/>
  <c r="AI51" i="3"/>
  <c r="AS53" i="3"/>
  <c r="AJ53" i="3"/>
  <c r="AQ57" i="3"/>
  <c r="AH57" i="3"/>
  <c r="AR59" i="3"/>
  <c r="AI59" i="3"/>
  <c r="AS60" i="3"/>
  <c r="AJ60" i="3"/>
  <c r="AQ62" i="3"/>
  <c r="AH62" i="3"/>
  <c r="AR63" i="3"/>
  <c r="AI63" i="3"/>
  <c r="AS64" i="3"/>
  <c r="AJ64" i="3"/>
  <c r="AQ68" i="3"/>
  <c r="AH68" i="3"/>
  <c r="AR69" i="3"/>
  <c r="AI69" i="3"/>
  <c r="AS70" i="3"/>
  <c r="AJ70" i="3"/>
  <c r="AQ72" i="3"/>
  <c r="AH72" i="3"/>
  <c r="AR73" i="3"/>
  <c r="AI73" i="3"/>
  <c r="AS74" i="3"/>
  <c r="AJ74" i="3"/>
  <c r="AQ86" i="3"/>
  <c r="AH86" i="3"/>
  <c r="AR87" i="3"/>
  <c r="AI87" i="3"/>
  <c r="AS89" i="3"/>
  <c r="AJ89" i="3"/>
  <c r="AQ92" i="3"/>
  <c r="AH92" i="3"/>
  <c r="AR93" i="3"/>
  <c r="AI93" i="3"/>
  <c r="AS99" i="3"/>
  <c r="AJ99" i="3"/>
  <c r="AQ103" i="3"/>
  <c r="AH103" i="3"/>
  <c r="AR104" i="3"/>
  <c r="AI104" i="3"/>
  <c r="AS106" i="3"/>
  <c r="AJ106" i="3"/>
  <c r="AQ109" i="3"/>
  <c r="AH109" i="3"/>
  <c r="AR110" i="3"/>
  <c r="AI110" i="3"/>
  <c r="AS115" i="3"/>
  <c r="AJ115" i="3"/>
  <c r="AQ117" i="3"/>
  <c r="AH117" i="3"/>
  <c r="AR118" i="3"/>
  <c r="AI118" i="3"/>
  <c r="AS119" i="3"/>
  <c r="AJ119" i="3"/>
  <c r="Y123" i="3"/>
  <c r="AQ121" i="3"/>
  <c r="AH121" i="3"/>
  <c r="AR122" i="3"/>
  <c r="AI122" i="3"/>
  <c r="AQ534" i="3"/>
  <c r="AH534" i="3"/>
  <c r="AS331" i="3"/>
  <c r="AJ331" i="3"/>
  <c r="AS314" i="3"/>
  <c r="AJ314" i="3"/>
  <c r="AQ312" i="3"/>
  <c r="AH312" i="3"/>
  <c r="AR426" i="3"/>
  <c r="AI426" i="3"/>
  <c r="AR543" i="3"/>
  <c r="AI543" i="3"/>
  <c r="AS543" i="3"/>
  <c r="AJ543" i="3"/>
  <c r="AR431" i="3"/>
  <c r="AI431" i="3"/>
  <c r="AS309" i="3"/>
  <c r="AJ309" i="3"/>
  <c r="AR428" i="3"/>
  <c r="AI428" i="3"/>
  <c r="AQ551" i="3"/>
  <c r="AH551" i="3"/>
  <c r="AQ426" i="3"/>
  <c r="AH426" i="3"/>
  <c r="AQ431" i="3"/>
  <c r="AH431" i="3"/>
  <c r="AR548" i="3"/>
  <c r="AI548" i="3"/>
  <c r="AR545" i="3"/>
  <c r="AI545" i="3"/>
  <c r="AS317" i="3"/>
  <c r="AJ317" i="3"/>
  <c r="AS286" i="3"/>
  <c r="AJ286" i="3"/>
  <c r="AS407" i="3"/>
  <c r="AJ407" i="3"/>
  <c r="AR286" i="3"/>
  <c r="AI286" i="3"/>
  <c r="AQ290" i="3"/>
  <c r="AH290" i="3"/>
  <c r="AS169" i="3"/>
  <c r="AJ169" i="3"/>
  <c r="AR173" i="3"/>
  <c r="AI173" i="3"/>
  <c r="AQ403" i="3"/>
  <c r="AH403" i="3"/>
  <c r="AR290" i="3"/>
  <c r="AI290" i="3"/>
  <c r="AS173" i="3"/>
  <c r="AJ173" i="3"/>
  <c r="AS403" i="3"/>
  <c r="AJ403" i="3"/>
  <c r="AR407" i="3"/>
  <c r="AI407" i="3"/>
  <c r="AQ286" i="3"/>
  <c r="AH286" i="3"/>
  <c r="AR169" i="3"/>
  <c r="AI169" i="3"/>
  <c r="AQ173" i="3"/>
  <c r="AH173" i="3"/>
  <c r="AR403" i="3"/>
  <c r="AI403" i="3"/>
  <c r="AQ407" i="3"/>
  <c r="AH407" i="3"/>
  <c r="AS290" i="3"/>
  <c r="AJ290" i="3"/>
  <c r="AQ169" i="3"/>
  <c r="AH169" i="3"/>
  <c r="O56" i="3"/>
  <c r="M56" i="3"/>
  <c r="N56" i="3"/>
  <c r="L56" i="3"/>
  <c r="H108" i="7"/>
  <c r="H103" i="7"/>
  <c r="AA399" i="3"/>
  <c r="Z282" i="3"/>
  <c r="H96" i="7"/>
  <c r="Z399" i="3"/>
  <c r="Y399" i="3"/>
  <c r="P314" i="3"/>
  <c r="K331" i="3"/>
  <c r="Y282" i="3"/>
  <c r="AA282" i="3"/>
  <c r="T56" i="3"/>
  <c r="T52" i="3"/>
  <c r="Q331" i="3"/>
  <c r="P331" i="3"/>
  <c r="Q314" i="3"/>
  <c r="K314" i="3"/>
  <c r="V264" i="7"/>
  <c r="V248" i="7"/>
  <c r="V261" i="7"/>
  <c r="V246" i="7"/>
  <c r="V255" i="7"/>
  <c r="V273" i="7"/>
  <c r="V279" i="7"/>
  <c r="V281" i="7" s="1"/>
  <c r="V262" i="7"/>
  <c r="V266" i="7"/>
  <c r="V283" i="7"/>
  <c r="V284" i="7" s="1"/>
  <c r="V287" i="7"/>
  <c r="V290" i="7" s="1"/>
  <c r="V270" i="7"/>
  <c r="V274" i="7"/>
  <c r="V291" i="7"/>
  <c r="V293" i="7" s="1"/>
  <c r="V295" i="7"/>
  <c r="V298" i="7" s="1"/>
  <c r="V278" i="7"/>
  <c r="V272" i="7"/>
  <c r="V254" i="7"/>
  <c r="V265" i="7"/>
  <c r="V249" i="7"/>
  <c r="V245" i="7"/>
  <c r="V260" i="7"/>
  <c r="V268" i="7"/>
  <c r="V251" i="7"/>
  <c r="V257" i="7"/>
  <c r="V276" i="7"/>
  <c r="V269" i="7"/>
  <c r="V252" i="7"/>
  <c r="V258" i="7"/>
  <c r="V277" i="7"/>
  <c r="V183" i="7"/>
  <c r="V168" i="7"/>
  <c r="V174" i="7"/>
  <c r="V191" i="7"/>
  <c r="V199" i="7"/>
  <c r="V180" i="7"/>
  <c r="V175" i="7"/>
  <c r="V192" i="7"/>
  <c r="V200" i="7"/>
  <c r="V181" i="7"/>
  <c r="P311" i="3"/>
  <c r="V171" i="7"/>
  <c r="V187" i="7"/>
  <c r="V177" i="7"/>
  <c r="V195" i="7"/>
  <c r="V169" i="7"/>
  <c r="V184" i="7"/>
  <c r="V188" i="7"/>
  <c r="V172" i="7"/>
  <c r="V196" i="7"/>
  <c r="V178" i="7"/>
  <c r="V202" i="7"/>
  <c r="V205" i="7" s="1"/>
  <c r="V185" i="7"/>
  <c r="V209" i="7"/>
  <c r="V207" i="7"/>
  <c r="V193" i="7"/>
  <c r="V210" i="7"/>
  <c r="V211" i="7" s="1"/>
  <c r="V197" i="7"/>
  <c r="V214" i="7"/>
  <c r="V216" i="7" s="1"/>
  <c r="V218" i="7"/>
  <c r="V220" i="7" s="1"/>
  <c r="V201" i="7"/>
  <c r="V111" i="7"/>
  <c r="V96" i="7"/>
  <c r="V119" i="7"/>
  <c r="V102" i="7"/>
  <c r="V108" i="7"/>
  <c r="V127" i="7"/>
  <c r="V103" i="7"/>
  <c r="V120" i="7"/>
  <c r="V109" i="7"/>
  <c r="V128" i="7"/>
  <c r="V115" i="7"/>
  <c r="V99" i="7"/>
  <c r="V105" i="7"/>
  <c r="V123" i="7"/>
  <c r="V112" i="7"/>
  <c r="V97" i="7"/>
  <c r="V100" i="7"/>
  <c r="V116" i="7"/>
  <c r="V106" i="7"/>
  <c r="V124" i="7"/>
  <c r="V130" i="7"/>
  <c r="V131" i="7" s="1"/>
  <c r="V113" i="7"/>
  <c r="V134" i="7"/>
  <c r="V137" i="7" s="1"/>
  <c r="V117" i="7"/>
  <c r="V138" i="7"/>
  <c r="V140" i="7" s="1"/>
  <c r="V121" i="7"/>
  <c r="V32" i="7"/>
  <c r="V142" i="7"/>
  <c r="V125" i="7"/>
  <c r="V146" i="7"/>
  <c r="V148" i="7" s="1"/>
  <c r="V129" i="7"/>
  <c r="H183" i="7"/>
  <c r="H191" i="7"/>
  <c r="H199" i="7"/>
  <c r="H180" i="7"/>
  <c r="H192" i="7"/>
  <c r="H200" i="7"/>
  <c r="H181" i="7"/>
  <c r="H111" i="7"/>
  <c r="H119" i="7"/>
  <c r="H102" i="7"/>
  <c r="H120" i="7"/>
  <c r="H12" i="7"/>
  <c r="H197" i="7"/>
  <c r="H217" i="7"/>
  <c r="H201" i="7"/>
  <c r="H220" i="7"/>
  <c r="H123" i="7"/>
  <c r="H105" i="7"/>
  <c r="H124" i="7"/>
  <c r="H106" i="7"/>
  <c r="H142" i="7"/>
  <c r="H125" i="7"/>
  <c r="Z427" i="3"/>
  <c r="Y427" i="3"/>
  <c r="Z544" i="3"/>
  <c r="P309" i="3"/>
  <c r="P317" i="3"/>
  <c r="P334" i="3"/>
  <c r="Y200" i="3"/>
  <c r="AA200" i="3"/>
  <c r="Y195" i="3"/>
  <c r="AA195" i="3"/>
  <c r="Z217" i="3"/>
  <c r="Z95" i="3"/>
  <c r="Z94" i="3"/>
  <c r="Z112" i="3"/>
  <c r="Z111" i="3"/>
  <c r="Z123" i="3"/>
  <c r="AA544" i="3"/>
  <c r="Q309" i="3"/>
  <c r="Q317" i="3"/>
  <c r="K309" i="3"/>
  <c r="K317" i="3"/>
  <c r="Q334" i="3"/>
  <c r="K334" i="3"/>
  <c r="Z200" i="3"/>
  <c r="Z195" i="3"/>
  <c r="Y217" i="3"/>
  <c r="AA217" i="3"/>
  <c r="Y88" i="3"/>
  <c r="AA88" i="3"/>
  <c r="Y95" i="3"/>
  <c r="Y94" i="3"/>
  <c r="AA95" i="3"/>
  <c r="AA94" i="3"/>
  <c r="Y105" i="3"/>
  <c r="AA105" i="3"/>
  <c r="Y112" i="3"/>
  <c r="Y111" i="3"/>
  <c r="AA112" i="3"/>
  <c r="AA111" i="3"/>
  <c r="Y544" i="3"/>
  <c r="AA427" i="3"/>
  <c r="Y310" i="3"/>
  <c r="AA310" i="3"/>
  <c r="Z310" i="3"/>
  <c r="Z21" i="3"/>
  <c r="Z25" i="3"/>
  <c r="Z29" i="3"/>
  <c r="Z33" i="3"/>
  <c r="Z37" i="3"/>
  <c r="Z22" i="3"/>
  <c r="Z26" i="3"/>
  <c r="Z30" i="3"/>
  <c r="Z34" i="3"/>
  <c r="Z38" i="3"/>
  <c r="Z40" i="3"/>
  <c r="Z42" i="3"/>
  <c r="Z44" i="3"/>
  <c r="Z46" i="3"/>
  <c r="Y52" i="3"/>
  <c r="AA52" i="3"/>
  <c r="Y56" i="3"/>
  <c r="AA56" i="3"/>
  <c r="Y58" i="3"/>
  <c r="AA58" i="3"/>
  <c r="Z81" i="3"/>
  <c r="Y98" i="3"/>
  <c r="Y21" i="3"/>
  <c r="AA21" i="3"/>
  <c r="Y25" i="3"/>
  <c r="AA25" i="3"/>
  <c r="Y29" i="3"/>
  <c r="AA29" i="3"/>
  <c r="Y33" i="3"/>
  <c r="AA33" i="3"/>
  <c r="Y37" i="3"/>
  <c r="AA37" i="3"/>
  <c r="Y22" i="3"/>
  <c r="AA22" i="3"/>
  <c r="Y26" i="3"/>
  <c r="AA26" i="3"/>
  <c r="Y30" i="3"/>
  <c r="AA30" i="3"/>
  <c r="Y34" i="3"/>
  <c r="AA34" i="3"/>
  <c r="Y38" i="3"/>
  <c r="AA38" i="3"/>
  <c r="Y40" i="3"/>
  <c r="AA40" i="3"/>
  <c r="Y42" i="3"/>
  <c r="AA42" i="3"/>
  <c r="Y44" i="3"/>
  <c r="AA44" i="3"/>
  <c r="Y46" i="3"/>
  <c r="AA46" i="3"/>
  <c r="Z50" i="3"/>
  <c r="Z54" i="3"/>
  <c r="Z58" i="3"/>
  <c r="Y85" i="3"/>
  <c r="AA85" i="3"/>
  <c r="Y81" i="3"/>
  <c r="AA81" i="3"/>
  <c r="Y82" i="3"/>
  <c r="AA82" i="3"/>
  <c r="Y197" i="3"/>
  <c r="Z66" i="3"/>
  <c r="Z197" i="3"/>
  <c r="Y65" i="3"/>
  <c r="AA65" i="3"/>
  <c r="Z98" i="3"/>
  <c r="Y96" i="3"/>
  <c r="AA98" i="3"/>
  <c r="Z165" i="3"/>
  <c r="Z214" i="3"/>
  <c r="Y47" i="3"/>
  <c r="AA47" i="3"/>
  <c r="Y66" i="3"/>
  <c r="AA66" i="3"/>
  <c r="AA90" i="3"/>
  <c r="Y102" i="3"/>
  <c r="Z52" i="3"/>
  <c r="Z56" i="3"/>
  <c r="Z47" i="3"/>
  <c r="Z85" i="3"/>
  <c r="Y90" i="3"/>
  <c r="AA102" i="3"/>
  <c r="Z107" i="3"/>
  <c r="Y50" i="3"/>
  <c r="AA50" i="3"/>
  <c r="Y54" i="3"/>
  <c r="AA54" i="3"/>
  <c r="Z65" i="3"/>
  <c r="Z90" i="3"/>
  <c r="Z102" i="3"/>
  <c r="Z96" i="3"/>
  <c r="Y107" i="3"/>
  <c r="AA107" i="3"/>
  <c r="Z82" i="3"/>
  <c r="AA96" i="3"/>
  <c r="P282" i="3"/>
  <c r="Z194" i="3"/>
  <c r="AA197" i="3"/>
  <c r="Y214" i="3"/>
  <c r="AA214" i="3"/>
  <c r="Z192" i="3"/>
  <c r="Y192" i="3"/>
  <c r="AA192" i="3"/>
  <c r="Y194" i="3"/>
  <c r="AA194" i="3"/>
  <c r="Y165" i="3"/>
  <c r="AA165" i="3"/>
  <c r="Q282" i="3"/>
  <c r="K282" i="3"/>
  <c r="AR105" i="3" l="1"/>
  <c r="AI105" i="3"/>
  <c r="AS192" i="3"/>
  <c r="AJ192" i="3"/>
  <c r="AS54" i="3"/>
  <c r="AJ54" i="3"/>
  <c r="AR47" i="3"/>
  <c r="AI47" i="3"/>
  <c r="Y100" i="3"/>
  <c r="AQ96" i="3"/>
  <c r="AH96" i="3"/>
  <c r="Y78" i="3"/>
  <c r="AQ82" i="3"/>
  <c r="AH82" i="3"/>
  <c r="AS42" i="3"/>
  <c r="AJ42" i="3"/>
  <c r="AS30" i="3"/>
  <c r="AJ30" i="3"/>
  <c r="AS25" i="3"/>
  <c r="AJ25" i="3"/>
  <c r="AR22" i="3"/>
  <c r="AI22" i="3"/>
  <c r="AQ310" i="3"/>
  <c r="AH310" i="3"/>
  <c r="AQ95" i="3"/>
  <c r="AH95" i="3"/>
  <c r="AS195" i="3"/>
  <c r="AJ195" i="3"/>
  <c r="AQ165" i="3"/>
  <c r="AH165" i="3"/>
  <c r="AQ192" i="3"/>
  <c r="AH192" i="3"/>
  <c r="AS197" i="3"/>
  <c r="AJ197" i="3"/>
  <c r="AR82" i="3"/>
  <c r="AI82" i="3"/>
  <c r="AR102" i="3"/>
  <c r="AI102" i="3"/>
  <c r="AQ54" i="3"/>
  <c r="AH54" i="3"/>
  <c r="AS102" i="3"/>
  <c r="AJ102" i="3"/>
  <c r="AS66" i="3"/>
  <c r="AJ66" i="3"/>
  <c r="AR214" i="3"/>
  <c r="AI214" i="3"/>
  <c r="AR98" i="3"/>
  <c r="AI98" i="3"/>
  <c r="AR66" i="3"/>
  <c r="AI66" i="3"/>
  <c r="AS81" i="3"/>
  <c r="AJ81" i="3"/>
  <c r="AR58" i="3"/>
  <c r="AI58" i="3"/>
  <c r="AQ46" i="3"/>
  <c r="AH46" i="3"/>
  <c r="AQ42" i="3"/>
  <c r="AH42" i="3"/>
  <c r="AQ38" i="3"/>
  <c r="AH38" i="3"/>
  <c r="AQ30" i="3"/>
  <c r="AH30" i="3"/>
  <c r="AQ22" i="3"/>
  <c r="AH22" i="3"/>
  <c r="AQ33" i="3"/>
  <c r="AH33" i="3"/>
  <c r="AQ25" i="3"/>
  <c r="AH25" i="3"/>
  <c r="AR81" i="3"/>
  <c r="AI81" i="3"/>
  <c r="AR44" i="3"/>
  <c r="AI44" i="3"/>
  <c r="AR34" i="3"/>
  <c r="AI34" i="3"/>
  <c r="AR37" i="3"/>
  <c r="AI37" i="3"/>
  <c r="AR21" i="3"/>
  <c r="AI21" i="3"/>
  <c r="AS427" i="3"/>
  <c r="AJ427" i="3"/>
  <c r="AQ111" i="3"/>
  <c r="AH111" i="3"/>
  <c r="AS94" i="3"/>
  <c r="AJ94" i="3"/>
  <c r="AS88" i="3"/>
  <c r="AJ88" i="3"/>
  <c r="AR195" i="3"/>
  <c r="AI195" i="3"/>
  <c r="AS544" i="3"/>
  <c r="AJ544" i="3"/>
  <c r="AR94" i="3"/>
  <c r="AI94" i="3"/>
  <c r="AQ195" i="3"/>
  <c r="AH195" i="3"/>
  <c r="AR427" i="3"/>
  <c r="AI427" i="3"/>
  <c r="AS282" i="3"/>
  <c r="AJ282" i="3"/>
  <c r="AQ399" i="3"/>
  <c r="AH399" i="3"/>
  <c r="AS399" i="3"/>
  <c r="AJ399" i="3"/>
  <c r="AR88" i="3"/>
  <c r="AI88" i="3"/>
  <c r="AQ214" i="3"/>
  <c r="AH214" i="3"/>
  <c r="Z100" i="3"/>
  <c r="AR96" i="3"/>
  <c r="AI96" i="3"/>
  <c r="AS90" i="3"/>
  <c r="AJ90" i="3"/>
  <c r="AQ85" i="3"/>
  <c r="AH85" i="3"/>
  <c r="AS22" i="3"/>
  <c r="AJ22" i="3"/>
  <c r="AR46" i="3"/>
  <c r="AI46" i="3"/>
  <c r="AS112" i="3"/>
  <c r="AJ112" i="3"/>
  <c r="AR192" i="3"/>
  <c r="AI192" i="3"/>
  <c r="AR90" i="3"/>
  <c r="AI90" i="3"/>
  <c r="AQ90" i="3"/>
  <c r="AH90" i="3"/>
  <c r="AQ66" i="3"/>
  <c r="AH66" i="3"/>
  <c r="AS65" i="3"/>
  <c r="AJ65" i="3"/>
  <c r="AQ81" i="3"/>
  <c r="AH81" i="3"/>
  <c r="AR54" i="3"/>
  <c r="AI54" i="3"/>
  <c r="AS44" i="3"/>
  <c r="AJ44" i="3"/>
  <c r="AS40" i="3"/>
  <c r="AJ40" i="3"/>
  <c r="AS34" i="3"/>
  <c r="AJ34" i="3"/>
  <c r="AS26" i="3"/>
  <c r="AJ26" i="3"/>
  <c r="AS37" i="3"/>
  <c r="AJ37" i="3"/>
  <c r="AS29" i="3"/>
  <c r="AJ29" i="3"/>
  <c r="AS21" i="3"/>
  <c r="AJ21" i="3"/>
  <c r="AS58" i="3"/>
  <c r="AJ58" i="3"/>
  <c r="AR42" i="3"/>
  <c r="AI42" i="3"/>
  <c r="AR30" i="3"/>
  <c r="AI30" i="3"/>
  <c r="AR33" i="3"/>
  <c r="AI33" i="3"/>
  <c r="AR310" i="3"/>
  <c r="AI310" i="3"/>
  <c r="AQ544" i="3"/>
  <c r="AH544" i="3"/>
  <c r="AQ112" i="3"/>
  <c r="AH112" i="3"/>
  <c r="AS95" i="3"/>
  <c r="AJ95" i="3"/>
  <c r="AQ88" i="3"/>
  <c r="AH88" i="3"/>
  <c r="AR200" i="3"/>
  <c r="AI200" i="3"/>
  <c r="AR123" i="3"/>
  <c r="AI123" i="3"/>
  <c r="AR95" i="3"/>
  <c r="AI95" i="3"/>
  <c r="AS200" i="3"/>
  <c r="AJ200" i="3"/>
  <c r="AQ282" i="3"/>
  <c r="AH282" i="3"/>
  <c r="AR399" i="3"/>
  <c r="AI399" i="3"/>
  <c r="AQ123" i="3"/>
  <c r="AH123" i="3"/>
  <c r="AS165" i="3"/>
  <c r="AJ165" i="3"/>
  <c r="AA100" i="3"/>
  <c r="AS96" i="3"/>
  <c r="AJ96" i="3"/>
  <c r="AR107" i="3"/>
  <c r="AI107" i="3"/>
  <c r="AQ47" i="3"/>
  <c r="AH47" i="3"/>
  <c r="AR197" i="3"/>
  <c r="AI197" i="3"/>
  <c r="AS46" i="3"/>
  <c r="AJ46" i="3"/>
  <c r="AS38" i="3"/>
  <c r="AJ38" i="3"/>
  <c r="AS33" i="3"/>
  <c r="AJ33" i="3"/>
  <c r="AQ98" i="3"/>
  <c r="AH98" i="3"/>
  <c r="AR38" i="3"/>
  <c r="AI38" i="3"/>
  <c r="AR25" i="3"/>
  <c r="AI25" i="3"/>
  <c r="AQ105" i="3"/>
  <c r="AH105" i="3"/>
  <c r="AQ217" i="3"/>
  <c r="AH217" i="3"/>
  <c r="AR112" i="3"/>
  <c r="AI112" i="3"/>
  <c r="AQ427" i="3"/>
  <c r="AH427" i="3"/>
  <c r="AR282" i="3"/>
  <c r="AI282" i="3"/>
  <c r="AS194" i="3"/>
  <c r="AJ194" i="3"/>
  <c r="AR194" i="3"/>
  <c r="AI194" i="3"/>
  <c r="AS107" i="3"/>
  <c r="AJ107" i="3"/>
  <c r="AS50" i="3"/>
  <c r="AJ50" i="3"/>
  <c r="AR165" i="3"/>
  <c r="AI165" i="3"/>
  <c r="AQ197" i="3"/>
  <c r="AH197" i="3"/>
  <c r="AQ194" i="3"/>
  <c r="AH194" i="3"/>
  <c r="AS214" i="3"/>
  <c r="AJ214" i="3"/>
  <c r="AQ107" i="3"/>
  <c r="AH107" i="3"/>
  <c r="AR65" i="3"/>
  <c r="AI65" i="3"/>
  <c r="AQ50" i="3"/>
  <c r="AH50" i="3"/>
  <c r="AR85" i="3"/>
  <c r="AI85" i="3"/>
  <c r="AQ102" i="3"/>
  <c r="AH102" i="3"/>
  <c r="AS47" i="3"/>
  <c r="AJ47" i="3"/>
  <c r="AS98" i="3"/>
  <c r="AJ98" i="3"/>
  <c r="AQ65" i="3"/>
  <c r="AH65" i="3"/>
  <c r="AS82" i="3"/>
  <c r="AJ82" i="3"/>
  <c r="AS85" i="3"/>
  <c r="AJ85" i="3"/>
  <c r="AR50" i="3"/>
  <c r="AI50" i="3"/>
  <c r="AQ44" i="3"/>
  <c r="AH44" i="3"/>
  <c r="AQ40" i="3"/>
  <c r="AH40" i="3"/>
  <c r="AQ34" i="3"/>
  <c r="AH34" i="3"/>
  <c r="AQ26" i="3"/>
  <c r="AH26" i="3"/>
  <c r="AQ37" i="3"/>
  <c r="AH37" i="3"/>
  <c r="AQ29" i="3"/>
  <c r="AH29" i="3"/>
  <c r="AQ21" i="3"/>
  <c r="AH21" i="3"/>
  <c r="AQ58" i="3"/>
  <c r="AH58" i="3"/>
  <c r="AR40" i="3"/>
  <c r="AI40" i="3"/>
  <c r="AR26" i="3"/>
  <c r="AI26" i="3"/>
  <c r="AR29" i="3"/>
  <c r="AI29" i="3"/>
  <c r="AS310" i="3"/>
  <c r="AJ310" i="3"/>
  <c r="AS111" i="3"/>
  <c r="AJ111" i="3"/>
  <c r="AS105" i="3"/>
  <c r="AJ105" i="3"/>
  <c r="AQ94" i="3"/>
  <c r="AH94" i="3"/>
  <c r="AS217" i="3"/>
  <c r="AJ217" i="3"/>
  <c r="AR111" i="3"/>
  <c r="AI111" i="3"/>
  <c r="AR217" i="3"/>
  <c r="AI217" i="3"/>
  <c r="AQ200" i="3"/>
  <c r="AH200" i="3"/>
  <c r="AR544" i="3"/>
  <c r="AI544" i="3"/>
  <c r="AS123" i="3"/>
  <c r="AJ123" i="3"/>
  <c r="AQ52" i="3"/>
  <c r="AH52" i="3"/>
  <c r="AL52" i="3"/>
  <c r="AC52" i="3"/>
  <c r="AS56" i="3"/>
  <c r="AJ56" i="3"/>
  <c r="AL56" i="3"/>
  <c r="AC56" i="3"/>
  <c r="AR52" i="3"/>
  <c r="AI52" i="3"/>
  <c r="AS52" i="3"/>
  <c r="AJ52" i="3"/>
  <c r="AR56" i="3"/>
  <c r="AI56" i="3"/>
  <c r="AQ56" i="3"/>
  <c r="AH56" i="3"/>
  <c r="H109" i="7"/>
  <c r="H99" i="7"/>
  <c r="H121" i="7"/>
  <c r="H129" i="7"/>
  <c r="H146" i="7"/>
  <c r="H147" i="7" s="1"/>
  <c r="H138" i="7"/>
  <c r="H139" i="7" s="1"/>
  <c r="H128" i="7"/>
  <c r="H127" i="7"/>
  <c r="H189" i="7"/>
  <c r="H113" i="7"/>
  <c r="K310" i="3"/>
  <c r="H134" i="7"/>
  <c r="H137" i="7" s="1"/>
  <c r="H117" i="7"/>
  <c r="H206" i="7"/>
  <c r="H208" i="7" s="1"/>
  <c r="V297" i="7"/>
  <c r="H130" i="7"/>
  <c r="H133" i="7" s="1"/>
  <c r="V289" i="7"/>
  <c r="V288" i="7"/>
  <c r="V70" i="7"/>
  <c r="V73" i="7" s="1"/>
  <c r="V280" i="7"/>
  <c r="V296" i="7"/>
  <c r="V282" i="7"/>
  <c r="V292" i="7"/>
  <c r="V141" i="7"/>
  <c r="V133" i="7"/>
  <c r="P310" i="3"/>
  <c r="V294" i="7"/>
  <c r="V285" i="7"/>
  <c r="V286" i="7"/>
  <c r="V149" i="7"/>
  <c r="V147" i="7"/>
  <c r="V145" i="7"/>
  <c r="V143" i="7"/>
  <c r="V144" i="7"/>
  <c r="V139" i="7"/>
  <c r="V136" i="7"/>
  <c r="V135" i="7"/>
  <c r="V132" i="7"/>
  <c r="V208" i="7"/>
  <c r="V221" i="7"/>
  <c r="V219" i="7"/>
  <c r="V217" i="7"/>
  <c r="V215" i="7"/>
  <c r="V213" i="7"/>
  <c r="V212" i="7"/>
  <c r="V204" i="7"/>
  <c r="V203" i="7"/>
  <c r="Q310" i="3"/>
  <c r="V53" i="7"/>
  <c r="H175" i="7"/>
  <c r="H210" i="7"/>
  <c r="H213" i="7" s="1"/>
  <c r="H144" i="7"/>
  <c r="H143" i="7"/>
  <c r="H202" i="7"/>
  <c r="H185" i="7"/>
  <c r="H196" i="7"/>
  <c r="H178" i="7"/>
  <c r="H188" i="7"/>
  <c r="H172" i="7"/>
  <c r="H149" i="7"/>
  <c r="H145" i="7"/>
  <c r="H116" i="7"/>
  <c r="H100" i="7"/>
  <c r="H112" i="7"/>
  <c r="H97" i="7"/>
  <c r="H115" i="7"/>
  <c r="H221" i="7"/>
  <c r="H216" i="7"/>
  <c r="H193" i="7"/>
  <c r="H184" i="7"/>
  <c r="H169" i="7"/>
  <c r="H195" i="7"/>
  <c r="H215" i="7"/>
  <c r="H177" i="7"/>
  <c r="H187" i="7"/>
  <c r="H171" i="7"/>
  <c r="H219" i="7"/>
  <c r="H174" i="7"/>
  <c r="H168" i="7"/>
  <c r="Z48" i="3"/>
  <c r="AA78" i="3"/>
  <c r="Z78" i="3"/>
  <c r="AA80" i="3"/>
  <c r="AA77" i="3"/>
  <c r="Z77" i="3"/>
  <c r="Y80" i="3"/>
  <c r="Y77" i="3"/>
  <c r="Y97" i="3"/>
  <c r="Y193" i="3"/>
  <c r="Z193" i="3"/>
  <c r="AA97" i="3"/>
  <c r="Z97" i="3"/>
  <c r="Z80" i="3"/>
  <c r="AA193" i="3"/>
  <c r="AA48" i="3"/>
  <c r="Y48" i="3"/>
  <c r="AQ48" i="3" l="1"/>
  <c r="AH48" i="3"/>
  <c r="AR48" i="3"/>
  <c r="AI48" i="3"/>
  <c r="AS48" i="3"/>
  <c r="AJ48" i="3"/>
  <c r="AS97" i="3"/>
  <c r="AJ97" i="3"/>
  <c r="AQ77" i="3"/>
  <c r="AH77" i="3"/>
  <c r="AS80" i="3"/>
  <c r="AJ80" i="3"/>
  <c r="AR100" i="3"/>
  <c r="AI100" i="3"/>
  <c r="AQ97" i="3"/>
  <c r="AH97" i="3"/>
  <c r="AQ78" i="3"/>
  <c r="AH78" i="3"/>
  <c r="AR78" i="3"/>
  <c r="AI78" i="3"/>
  <c r="AS100" i="3"/>
  <c r="AJ100" i="3"/>
  <c r="AR97" i="3"/>
  <c r="AI97" i="3"/>
  <c r="AS77" i="3"/>
  <c r="AJ77" i="3"/>
  <c r="AS193" i="3"/>
  <c r="AJ193" i="3"/>
  <c r="AR193" i="3"/>
  <c r="AI193" i="3"/>
  <c r="AQ80" i="3"/>
  <c r="AH80" i="3"/>
  <c r="AR80" i="3"/>
  <c r="AI80" i="3"/>
  <c r="AQ193" i="3"/>
  <c r="AH193" i="3"/>
  <c r="AR77" i="3"/>
  <c r="AI77" i="3"/>
  <c r="AS78" i="3"/>
  <c r="AJ78" i="3"/>
  <c r="AQ100" i="3"/>
  <c r="AH100" i="3"/>
  <c r="H131" i="7"/>
  <c r="H132" i="7"/>
  <c r="H148" i="7"/>
  <c r="H135" i="7"/>
  <c r="H136" i="7"/>
  <c r="H209" i="7"/>
  <c r="H207" i="7"/>
  <c r="H140" i="7"/>
  <c r="H141" i="7"/>
  <c r="H204" i="7"/>
  <c r="H203" i="7"/>
  <c r="H212" i="7"/>
  <c r="H211" i="7"/>
  <c r="H205" i="7"/>
  <c r="Y76" i="3"/>
  <c r="AA76" i="3"/>
  <c r="Z76" i="3"/>
  <c r="K464" i="3"/>
  <c r="P464" i="3"/>
  <c r="Q464" i="3"/>
  <c r="P465" i="3"/>
  <c r="Q465" i="3"/>
  <c r="K458" i="3"/>
  <c r="P458" i="3"/>
  <c r="Q458" i="3"/>
  <c r="K453" i="3"/>
  <c r="P453" i="3"/>
  <c r="Q453" i="3"/>
  <c r="K447" i="3"/>
  <c r="P447" i="3"/>
  <c r="Q447" i="3"/>
  <c r="K449" i="3"/>
  <c r="P449" i="3"/>
  <c r="Q449" i="3"/>
  <c r="K441" i="3"/>
  <c r="P441" i="3"/>
  <c r="Q441" i="3"/>
  <c r="K436" i="3"/>
  <c r="P436" i="3"/>
  <c r="Q436" i="3"/>
  <c r="K432" i="3"/>
  <c r="P432" i="3"/>
  <c r="Q432" i="3"/>
  <c r="P433" i="3"/>
  <c r="P429" i="3" s="1"/>
  <c r="Q433" i="3"/>
  <c r="Q429" i="3" s="1"/>
  <c r="K416" i="3"/>
  <c r="P416" i="3"/>
  <c r="Q416" i="3"/>
  <c r="K417" i="3"/>
  <c r="P417" i="3"/>
  <c r="Q417" i="3"/>
  <c r="K409" i="3"/>
  <c r="Q409" i="3"/>
  <c r="P405" i="3"/>
  <c r="Q405" i="3"/>
  <c r="K401" i="3"/>
  <c r="P401" i="3"/>
  <c r="Q401" i="3"/>
  <c r="K397" i="3"/>
  <c r="P397" i="3"/>
  <c r="Q397" i="3"/>
  <c r="K398" i="3"/>
  <c r="P398" i="3"/>
  <c r="Q398" i="3"/>
  <c r="K395" i="3"/>
  <c r="P395" i="3"/>
  <c r="Q395" i="3"/>
  <c r="K393" i="3"/>
  <c r="P393" i="3"/>
  <c r="Q393" i="3"/>
  <c r="K391" i="3"/>
  <c r="P391" i="3"/>
  <c r="Q391" i="3"/>
  <c r="P388" i="3"/>
  <c r="Q388" i="3"/>
  <c r="K389" i="3"/>
  <c r="P389" i="3"/>
  <c r="Q389" i="3"/>
  <c r="K384" i="3"/>
  <c r="P384" i="3"/>
  <c r="Q384" i="3"/>
  <c r="K385" i="3"/>
  <c r="P385" i="3"/>
  <c r="Q385" i="3"/>
  <c r="K380" i="3"/>
  <c r="P380" i="3"/>
  <c r="Q380" i="3"/>
  <c r="K381" i="3"/>
  <c r="P381" i="3"/>
  <c r="Q381" i="3"/>
  <c r="K376" i="3"/>
  <c r="P376" i="3"/>
  <c r="Q376" i="3"/>
  <c r="K377" i="3"/>
  <c r="P377" i="3"/>
  <c r="Q377" i="3"/>
  <c r="K372" i="3"/>
  <c r="P372" i="3"/>
  <c r="Q372" i="3"/>
  <c r="K373" i="3"/>
  <c r="P373" i="3"/>
  <c r="Q373" i="3"/>
  <c r="P407" i="3"/>
  <c r="F407" i="3"/>
  <c r="G407" i="3"/>
  <c r="E407" i="3"/>
  <c r="F403" i="3"/>
  <c r="G403" i="3"/>
  <c r="H403" i="3"/>
  <c r="E403" i="3"/>
  <c r="Y524" i="3"/>
  <c r="Z524" i="3"/>
  <c r="AA524" i="3"/>
  <c r="Y520" i="3"/>
  <c r="Z520" i="3"/>
  <c r="AA520" i="3"/>
  <c r="AA114" i="3"/>
  <c r="Z114" i="3"/>
  <c r="Y114" i="3"/>
  <c r="AA113" i="3"/>
  <c r="Z113" i="3"/>
  <c r="Y113" i="3"/>
  <c r="AA526" i="3"/>
  <c r="Z526" i="3"/>
  <c r="Y526" i="3"/>
  <c r="AA522" i="3"/>
  <c r="Z522" i="3"/>
  <c r="Y522" i="3"/>
  <c r="AA518" i="3"/>
  <c r="Z518" i="3"/>
  <c r="Y518" i="3"/>
  <c r="AA515" i="3"/>
  <c r="Z515" i="3"/>
  <c r="Y515" i="3"/>
  <c r="AA514" i="3"/>
  <c r="Z514" i="3"/>
  <c r="Y514" i="3"/>
  <c r="AA512" i="3"/>
  <c r="Z512" i="3"/>
  <c r="Y512" i="3"/>
  <c r="AA510" i="3"/>
  <c r="Z510" i="3"/>
  <c r="Y510" i="3"/>
  <c r="AA508" i="3"/>
  <c r="Z508" i="3"/>
  <c r="Y508" i="3"/>
  <c r="AA506" i="3"/>
  <c r="Z506" i="3"/>
  <c r="Y506" i="3"/>
  <c r="AA505" i="3"/>
  <c r="Z505" i="3"/>
  <c r="Y505" i="3"/>
  <c r="AA502" i="3"/>
  <c r="Z502" i="3"/>
  <c r="Y502" i="3"/>
  <c r="AA501" i="3"/>
  <c r="Z501" i="3"/>
  <c r="Y501" i="3"/>
  <c r="AA498" i="3"/>
  <c r="Z498" i="3"/>
  <c r="Y498" i="3"/>
  <c r="AA497" i="3"/>
  <c r="Z497" i="3"/>
  <c r="Y497" i="3"/>
  <c r="AA494" i="3"/>
  <c r="Z494" i="3"/>
  <c r="Y494" i="3"/>
  <c r="AA493" i="3"/>
  <c r="Z493" i="3"/>
  <c r="Y493" i="3"/>
  <c r="AA490" i="3"/>
  <c r="Z490" i="3"/>
  <c r="Y490" i="3"/>
  <c r="AA489" i="3"/>
  <c r="Z489" i="3"/>
  <c r="Y489" i="3"/>
  <c r="V18" i="7"/>
  <c r="K524" i="3"/>
  <c r="P524" i="3"/>
  <c r="G524" i="3"/>
  <c r="H524" i="3"/>
  <c r="F524" i="3"/>
  <c r="K520" i="3"/>
  <c r="P520" i="3"/>
  <c r="G520" i="3"/>
  <c r="H520" i="3"/>
  <c r="F520" i="3"/>
  <c r="K581" i="3"/>
  <c r="P581" i="3"/>
  <c r="Q581" i="3"/>
  <c r="K582" i="3"/>
  <c r="P582" i="3"/>
  <c r="Q582" i="3"/>
  <c r="K575" i="3"/>
  <c r="P575" i="3"/>
  <c r="Q575" i="3"/>
  <c r="K570" i="3"/>
  <c r="P570" i="3"/>
  <c r="Q570" i="3"/>
  <c r="K564" i="3"/>
  <c r="P564" i="3"/>
  <c r="Q564" i="3"/>
  <c r="K566" i="3"/>
  <c r="P566" i="3"/>
  <c r="Q566" i="3"/>
  <c r="K558" i="3"/>
  <c r="P558" i="3"/>
  <c r="Q558" i="3"/>
  <c r="K553" i="3"/>
  <c r="P553" i="3"/>
  <c r="Q553" i="3"/>
  <c r="K547" i="3"/>
  <c r="P547" i="3"/>
  <c r="Q547" i="3"/>
  <c r="K549" i="3"/>
  <c r="P549" i="3"/>
  <c r="Q549" i="3"/>
  <c r="Q545" i="3" s="1"/>
  <c r="K550" i="3"/>
  <c r="K546" i="3" s="1"/>
  <c r="P550" i="3"/>
  <c r="P546" i="3" s="1"/>
  <c r="Q550" i="3"/>
  <c r="Q546" i="3" s="1"/>
  <c r="K526" i="3"/>
  <c r="P526" i="3"/>
  <c r="Q526" i="3"/>
  <c r="K522" i="3"/>
  <c r="P522" i="3"/>
  <c r="Q522" i="3"/>
  <c r="K518" i="3"/>
  <c r="P518" i="3"/>
  <c r="Q518" i="3"/>
  <c r="K514" i="3"/>
  <c r="P514" i="3"/>
  <c r="Q514" i="3"/>
  <c r="P515" i="3"/>
  <c r="Q515" i="3"/>
  <c r="K512" i="3"/>
  <c r="P512" i="3"/>
  <c r="Q512" i="3"/>
  <c r="K510" i="3"/>
  <c r="P510" i="3"/>
  <c r="Q510" i="3"/>
  <c r="K508" i="3"/>
  <c r="P508" i="3"/>
  <c r="Q508" i="3"/>
  <c r="K505" i="3"/>
  <c r="P505" i="3"/>
  <c r="Q505" i="3"/>
  <c r="K506" i="3"/>
  <c r="P506" i="3"/>
  <c r="Q506" i="3"/>
  <c r="K501" i="3"/>
  <c r="P501" i="3"/>
  <c r="Q501" i="3"/>
  <c r="K502" i="3"/>
  <c r="P502" i="3"/>
  <c r="Q502" i="3"/>
  <c r="K497" i="3"/>
  <c r="P497" i="3"/>
  <c r="Q497" i="3"/>
  <c r="K498" i="3"/>
  <c r="P498" i="3"/>
  <c r="Q498" i="3"/>
  <c r="K493" i="3"/>
  <c r="P493" i="3"/>
  <c r="Q493" i="3"/>
  <c r="K494" i="3"/>
  <c r="P494" i="3"/>
  <c r="Q494" i="3"/>
  <c r="K489" i="3"/>
  <c r="P489" i="3"/>
  <c r="Q489" i="3"/>
  <c r="K490" i="3"/>
  <c r="P490" i="3"/>
  <c r="Q490" i="3"/>
  <c r="AS489" i="3" l="1"/>
  <c r="AJ489" i="3"/>
  <c r="AR494" i="3"/>
  <c r="AI494" i="3"/>
  <c r="AQ501" i="3"/>
  <c r="AH501" i="3"/>
  <c r="AS505" i="3"/>
  <c r="AJ505" i="3"/>
  <c r="AR510" i="3"/>
  <c r="AI510" i="3"/>
  <c r="AS512" i="3"/>
  <c r="AJ512" i="3"/>
  <c r="AS522" i="3"/>
  <c r="AJ522" i="3"/>
  <c r="AQ113" i="3"/>
  <c r="AH113" i="3"/>
  <c r="AQ490" i="3"/>
  <c r="AH490" i="3"/>
  <c r="AR493" i="3"/>
  <c r="AI493" i="3"/>
  <c r="AS494" i="3"/>
  <c r="AJ494" i="3"/>
  <c r="AQ498" i="3"/>
  <c r="AH498" i="3"/>
  <c r="AR501" i="3"/>
  <c r="AI501" i="3"/>
  <c r="AS502" i="3"/>
  <c r="AJ502" i="3"/>
  <c r="AQ506" i="3"/>
  <c r="AH506" i="3"/>
  <c r="AR508" i="3"/>
  <c r="AI508" i="3"/>
  <c r="AS510" i="3"/>
  <c r="AJ510" i="3"/>
  <c r="AQ514" i="3"/>
  <c r="AH514" i="3"/>
  <c r="AR515" i="3"/>
  <c r="AI515" i="3"/>
  <c r="AS518" i="3"/>
  <c r="AJ518" i="3"/>
  <c r="AQ526" i="3"/>
  <c r="AH526" i="3"/>
  <c r="AR113" i="3"/>
  <c r="AI113" i="3"/>
  <c r="AS114" i="3"/>
  <c r="AJ114" i="3"/>
  <c r="AR76" i="3"/>
  <c r="AI76" i="3"/>
  <c r="AS113" i="3"/>
  <c r="AJ113" i="3"/>
  <c r="AS76" i="3"/>
  <c r="AJ76" i="3"/>
  <c r="AQ493" i="3"/>
  <c r="AH493" i="3"/>
  <c r="AS497" i="3"/>
  <c r="AJ497" i="3"/>
  <c r="AR502" i="3"/>
  <c r="AI502" i="3"/>
  <c r="AQ508" i="3"/>
  <c r="AH508" i="3"/>
  <c r="AQ515" i="3"/>
  <c r="AH515" i="3"/>
  <c r="AR518" i="3"/>
  <c r="AI518" i="3"/>
  <c r="AR114" i="3"/>
  <c r="AI114" i="3"/>
  <c r="AQ489" i="3"/>
  <c r="AH489" i="3"/>
  <c r="AR490" i="3"/>
  <c r="AI490" i="3"/>
  <c r="AS493" i="3"/>
  <c r="AJ493" i="3"/>
  <c r="AQ497" i="3"/>
  <c r="AH497" i="3"/>
  <c r="AR498" i="3"/>
  <c r="AI498" i="3"/>
  <c r="AS501" i="3"/>
  <c r="AJ501" i="3"/>
  <c r="AQ505" i="3"/>
  <c r="AH505" i="3"/>
  <c r="AR506" i="3"/>
  <c r="AI506" i="3"/>
  <c r="AS508" i="3"/>
  <c r="AJ508" i="3"/>
  <c r="AQ512" i="3"/>
  <c r="AH512" i="3"/>
  <c r="AR514" i="3"/>
  <c r="AI514" i="3"/>
  <c r="AS515" i="3"/>
  <c r="AJ515" i="3"/>
  <c r="AQ522" i="3"/>
  <c r="AH522" i="3"/>
  <c r="AR526" i="3"/>
  <c r="AI526" i="3"/>
  <c r="AR489" i="3"/>
  <c r="AI489" i="3"/>
  <c r="AS490" i="3"/>
  <c r="AJ490" i="3"/>
  <c r="AQ494" i="3"/>
  <c r="AH494" i="3"/>
  <c r="AR497" i="3"/>
  <c r="AI497" i="3"/>
  <c r="AS498" i="3"/>
  <c r="AJ498" i="3"/>
  <c r="AQ502" i="3"/>
  <c r="AH502" i="3"/>
  <c r="AR505" i="3"/>
  <c r="AI505" i="3"/>
  <c r="AS506" i="3"/>
  <c r="AJ506" i="3"/>
  <c r="AQ510" i="3"/>
  <c r="AH510" i="3"/>
  <c r="AR512" i="3"/>
  <c r="AI512" i="3"/>
  <c r="AS514" i="3"/>
  <c r="AJ514" i="3"/>
  <c r="AQ518" i="3"/>
  <c r="AH518" i="3"/>
  <c r="AR522" i="3"/>
  <c r="AI522" i="3"/>
  <c r="AS526" i="3"/>
  <c r="AJ526" i="3"/>
  <c r="AQ114" i="3"/>
  <c r="AH114" i="3"/>
  <c r="AQ76" i="3"/>
  <c r="AH76" i="3"/>
  <c r="AQ520" i="3"/>
  <c r="AH520" i="3"/>
  <c r="AR520" i="3"/>
  <c r="AI520" i="3"/>
  <c r="AS524" i="3"/>
  <c r="AJ524" i="3"/>
  <c r="AQ524" i="3"/>
  <c r="AH524" i="3"/>
  <c r="AS520" i="3"/>
  <c r="AJ520" i="3"/>
  <c r="AR524" i="3"/>
  <c r="AI524" i="3"/>
  <c r="Q431" i="3"/>
  <c r="P431" i="3"/>
  <c r="P545" i="3"/>
  <c r="H46" i="7"/>
  <c r="H38" i="7"/>
  <c r="H257" i="7"/>
  <c r="H336" i="7"/>
  <c r="K448" i="3"/>
  <c r="K427" i="3" s="1"/>
  <c r="Q428" i="3"/>
  <c r="K428" i="3"/>
  <c r="P516" i="3"/>
  <c r="AA516" i="3"/>
  <c r="P399" i="3"/>
  <c r="Y516" i="3"/>
  <c r="K548" i="3"/>
  <c r="Q399" i="3"/>
  <c r="K399" i="3"/>
  <c r="Q548" i="3"/>
  <c r="P548" i="3"/>
  <c r="K565" i="3"/>
  <c r="Z516" i="3"/>
  <c r="Q448" i="3"/>
  <c r="K516" i="3"/>
  <c r="K545" i="3"/>
  <c r="P565" i="3"/>
  <c r="P448" i="3"/>
  <c r="P428" i="3"/>
  <c r="Q565" i="3"/>
  <c r="V332" i="7"/>
  <c r="V7" i="7"/>
  <c r="V323" i="7"/>
  <c r="V340" i="7"/>
  <c r="V9" i="7"/>
  <c r="V329" i="7"/>
  <c r="V348" i="7"/>
  <c r="V11" i="7"/>
  <c r="V324" i="7"/>
  <c r="V341" i="7"/>
  <c r="V20" i="7"/>
  <c r="V349" i="7"/>
  <c r="V330" i="7"/>
  <c r="V22" i="7"/>
  <c r="V320" i="7"/>
  <c r="V336" i="7"/>
  <c r="V8" i="7"/>
  <c r="V364" i="7"/>
  <c r="V326" i="7"/>
  <c r="V344" i="7"/>
  <c r="V10" i="7"/>
  <c r="V333" i="7"/>
  <c r="V17" i="7"/>
  <c r="V337" i="7"/>
  <c r="V321" i="7"/>
  <c r="V19" i="7"/>
  <c r="V327" i="7"/>
  <c r="V345" i="7"/>
  <c r="V365" i="7"/>
  <c r="V21" i="7"/>
  <c r="V351" i="7"/>
  <c r="V58" i="7" s="1"/>
  <c r="V334" i="7"/>
  <c r="V23" i="7"/>
  <c r="V338" i="7"/>
  <c r="V355" i="7"/>
  <c r="V62" i="7" s="1"/>
  <c r="V359" i="7"/>
  <c r="V66" i="7" s="1"/>
  <c r="V342" i="7"/>
  <c r="V29" i="7"/>
  <c r="V367" i="7"/>
  <c r="V74" i="7" s="1"/>
  <c r="V350" i="7"/>
  <c r="V35" i="7"/>
  <c r="H332" i="7"/>
  <c r="H252" i="7"/>
  <c r="H20" i="7"/>
  <c r="H22" i="7"/>
  <c r="H260" i="7"/>
  <c r="H268" i="7"/>
  <c r="H18" i="7"/>
  <c r="H269" i="7"/>
  <c r="P568" i="3"/>
  <c r="Q551" i="3"/>
  <c r="K551" i="3"/>
  <c r="Q426" i="3"/>
  <c r="Q434" i="3"/>
  <c r="K426" i="3"/>
  <c r="K434" i="3"/>
  <c r="Q451" i="3"/>
  <c r="K451" i="3"/>
  <c r="P551" i="3"/>
  <c r="Q568" i="3"/>
  <c r="K568" i="3"/>
  <c r="P426" i="3"/>
  <c r="P434" i="3"/>
  <c r="P451" i="3"/>
  <c r="Z79" i="3"/>
  <c r="Y79" i="3"/>
  <c r="AA79" i="3"/>
  <c r="Q543" i="3"/>
  <c r="K543" i="3"/>
  <c r="P543" i="3"/>
  <c r="Q516" i="3"/>
  <c r="Y83" i="3" l="1"/>
  <c r="AQ79" i="3"/>
  <c r="AH79" i="3"/>
  <c r="AS516" i="3"/>
  <c r="AJ516" i="3"/>
  <c r="Z83" i="3"/>
  <c r="AR79" i="3"/>
  <c r="AI79" i="3"/>
  <c r="P427" i="3"/>
  <c r="AQ516" i="3"/>
  <c r="AH516" i="3"/>
  <c r="AR516" i="3"/>
  <c r="AI516" i="3"/>
  <c r="AA83" i="3"/>
  <c r="AS79" i="3"/>
  <c r="AJ79" i="3"/>
  <c r="Q427" i="3"/>
  <c r="H350" i="7"/>
  <c r="H50" i="7"/>
  <c r="H32" i="7"/>
  <c r="H258" i="7"/>
  <c r="H334" i="7"/>
  <c r="H35" i="7"/>
  <c r="H295" i="7"/>
  <c r="H297" i="7" s="1"/>
  <c r="H266" i="7"/>
  <c r="H337" i="7"/>
  <c r="H338" i="7"/>
  <c r="H291" i="7"/>
  <c r="H292" i="7" s="1"/>
  <c r="H277" i="7"/>
  <c r="H274" i="7"/>
  <c r="H26" i="7"/>
  <c r="H345" i="7"/>
  <c r="V362" i="7"/>
  <c r="H276" i="7"/>
  <c r="H344" i="7"/>
  <c r="H346" i="7"/>
  <c r="H278" i="7"/>
  <c r="H283" i="7"/>
  <c r="H284" i="7" s="1"/>
  <c r="H54" i="7"/>
  <c r="H42" i="7"/>
  <c r="Q544" i="3"/>
  <c r="K544" i="3"/>
  <c r="P544" i="3"/>
  <c r="V354" i="7"/>
  <c r="V370" i="7"/>
  <c r="V369" i="7"/>
  <c r="V368" i="7"/>
  <c r="V361" i="7"/>
  <c r="V360" i="7"/>
  <c r="V358" i="7"/>
  <c r="V357" i="7"/>
  <c r="V356" i="7"/>
  <c r="V352" i="7"/>
  <c r="V353" i="7"/>
  <c r="V77" i="7"/>
  <c r="V57" i="7"/>
  <c r="V69" i="7"/>
  <c r="V49" i="7"/>
  <c r="V65" i="7"/>
  <c r="V45" i="7"/>
  <c r="V61" i="7"/>
  <c r="V41" i="7"/>
  <c r="V72" i="7"/>
  <c r="V34" i="7"/>
  <c r="V52" i="7"/>
  <c r="V28" i="7"/>
  <c r="V64" i="7"/>
  <c r="V44" i="7"/>
  <c r="V60" i="7"/>
  <c r="V40" i="7"/>
  <c r="V25" i="7"/>
  <c r="V33" i="7"/>
  <c r="V71" i="7"/>
  <c r="V51" i="7"/>
  <c r="V43" i="7"/>
  <c r="V27" i="7"/>
  <c r="V63" i="7"/>
  <c r="V37" i="7"/>
  <c r="V76" i="7"/>
  <c r="V56" i="7"/>
  <c r="V48" i="7"/>
  <c r="V68" i="7"/>
  <c r="V31" i="7"/>
  <c r="V36" i="7"/>
  <c r="V75" i="7"/>
  <c r="V55" i="7"/>
  <c r="V67" i="7"/>
  <c r="V30" i="7"/>
  <c r="V47" i="7"/>
  <c r="V24" i="7"/>
  <c r="V39" i="7"/>
  <c r="V59" i="7"/>
  <c r="H342" i="7"/>
  <c r="H349" i="7"/>
  <c r="H341" i="7"/>
  <c r="H348" i="7"/>
  <c r="H340" i="7"/>
  <c r="H270" i="7"/>
  <c r="H287" i="7"/>
  <c r="H29" i="7"/>
  <c r="H262" i="7"/>
  <c r="H279" i="7"/>
  <c r="H23" i="7"/>
  <c r="H24" i="7" s="1"/>
  <c r="H273" i="7"/>
  <c r="H255" i="7"/>
  <c r="H21" i="7"/>
  <c r="H265" i="7"/>
  <c r="H249" i="7"/>
  <c r="H19" i="7"/>
  <c r="H261" i="7"/>
  <c r="H246" i="7"/>
  <c r="H17" i="7"/>
  <c r="H272" i="7"/>
  <c r="H254" i="7"/>
  <c r="H10" i="7"/>
  <c r="H264" i="7"/>
  <c r="H248" i="7"/>
  <c r="H8" i="7"/>
  <c r="H333" i="7"/>
  <c r="H11" i="7"/>
  <c r="H9" i="7"/>
  <c r="H251" i="7"/>
  <c r="H245" i="7"/>
  <c r="AA75" i="3"/>
  <c r="Y75" i="3"/>
  <c r="Z75" i="3"/>
  <c r="AS75" i="3" l="1"/>
  <c r="AJ75" i="3"/>
  <c r="AR75" i="3"/>
  <c r="AI75" i="3"/>
  <c r="AQ75" i="3"/>
  <c r="AH75" i="3"/>
  <c r="AS83" i="3"/>
  <c r="AJ83" i="3"/>
  <c r="AR83" i="3"/>
  <c r="AI83" i="3"/>
  <c r="AQ83" i="3"/>
  <c r="AH83" i="3"/>
  <c r="H74" i="7"/>
  <c r="H298" i="7"/>
  <c r="H296" i="7"/>
  <c r="H294" i="7"/>
  <c r="H62" i="7"/>
  <c r="H285" i="7"/>
  <c r="H286" i="7"/>
  <c r="H293" i="7"/>
  <c r="H70" i="7"/>
  <c r="H281" i="7"/>
  <c r="H58" i="7"/>
  <c r="H280" i="7"/>
  <c r="H66" i="7"/>
  <c r="H289" i="7"/>
  <c r="H288" i="7"/>
  <c r="H282" i="7"/>
  <c r="H290" i="7"/>
  <c r="K230" i="3" l="1"/>
  <c r="P230" i="3"/>
  <c r="Q230" i="3"/>
  <c r="K231" i="3"/>
  <c r="P231" i="3"/>
  <c r="Q231" i="3"/>
  <c r="K224" i="3"/>
  <c r="P224" i="3"/>
  <c r="Q224" i="3"/>
  <c r="K219" i="3"/>
  <c r="P219" i="3"/>
  <c r="Q219" i="3"/>
  <c r="K213" i="3"/>
  <c r="P213" i="3"/>
  <c r="Q213" i="3"/>
  <c r="K215" i="3"/>
  <c r="P215" i="3"/>
  <c r="Q215" i="3"/>
  <c r="K207" i="3"/>
  <c r="P207" i="3"/>
  <c r="Q207" i="3"/>
  <c r="K202" i="3"/>
  <c r="P202" i="3"/>
  <c r="Q202" i="3"/>
  <c r="K196" i="3"/>
  <c r="P196" i="3"/>
  <c r="Q196" i="3"/>
  <c r="K198" i="3"/>
  <c r="K194" i="3" s="1"/>
  <c r="P198" i="3"/>
  <c r="Q198" i="3"/>
  <c r="Q194" i="3" s="1"/>
  <c r="K199" i="3"/>
  <c r="K195" i="3" s="1"/>
  <c r="P199" i="3"/>
  <c r="P195" i="3" s="1"/>
  <c r="Q199" i="3"/>
  <c r="Q195" i="3" s="1"/>
  <c r="K182" i="3"/>
  <c r="P182" i="3"/>
  <c r="Q182" i="3"/>
  <c r="K183" i="3"/>
  <c r="P183" i="3"/>
  <c r="Q183" i="3"/>
  <c r="P169" i="3"/>
  <c r="H169" i="3"/>
  <c r="F173" i="3"/>
  <c r="G173" i="3"/>
  <c r="H173" i="3"/>
  <c r="F169" i="3"/>
  <c r="G169" i="3"/>
  <c r="P175" i="3"/>
  <c r="Q175" i="3"/>
  <c r="K171" i="3"/>
  <c r="P171" i="3"/>
  <c r="Q171" i="3"/>
  <c r="K164" i="3"/>
  <c r="P164" i="3"/>
  <c r="Q164" i="3"/>
  <c r="K167" i="3"/>
  <c r="P167" i="3"/>
  <c r="Q167" i="3"/>
  <c r="F183" i="3"/>
  <c r="G183" i="3"/>
  <c r="H183" i="3"/>
  <c r="E183" i="3"/>
  <c r="E182" i="3"/>
  <c r="E164" i="3"/>
  <c r="G534" i="3"/>
  <c r="H534" i="3"/>
  <c r="E534" i="3"/>
  <c r="G417" i="3"/>
  <c r="H417" i="3"/>
  <c r="E417" i="3"/>
  <c r="G300" i="3"/>
  <c r="H300" i="3"/>
  <c r="E300" i="3"/>
  <c r="K163" i="3"/>
  <c r="P163" i="3"/>
  <c r="Q163" i="3"/>
  <c r="K161" i="3"/>
  <c r="P161" i="3"/>
  <c r="Q161" i="3"/>
  <c r="K159" i="3"/>
  <c r="P159" i="3"/>
  <c r="Q159" i="3"/>
  <c r="K157" i="3"/>
  <c r="P157" i="3"/>
  <c r="Q157" i="3"/>
  <c r="K154" i="3"/>
  <c r="P154" i="3"/>
  <c r="Q154" i="3"/>
  <c r="K155" i="3"/>
  <c r="P155" i="3"/>
  <c r="Q155" i="3"/>
  <c r="K150" i="3"/>
  <c r="P150" i="3"/>
  <c r="Q150" i="3"/>
  <c r="K151" i="3"/>
  <c r="P151" i="3"/>
  <c r="Q151" i="3"/>
  <c r="Q146" i="3"/>
  <c r="K146" i="3"/>
  <c r="P146" i="3"/>
  <c r="K147" i="3"/>
  <c r="P147" i="3"/>
  <c r="Q147" i="3"/>
  <c r="K142" i="3"/>
  <c r="P142" i="3"/>
  <c r="Q142" i="3"/>
  <c r="K143" i="3"/>
  <c r="P143" i="3"/>
  <c r="Q143" i="3"/>
  <c r="K214" i="3" l="1"/>
  <c r="P165" i="3"/>
  <c r="P197" i="3"/>
  <c r="Q214" i="3"/>
  <c r="P214" i="3"/>
  <c r="Q197" i="3"/>
  <c r="K197" i="3"/>
  <c r="Q165" i="3"/>
  <c r="K165" i="3"/>
  <c r="P194" i="3"/>
  <c r="P192" i="3"/>
  <c r="P200" i="3"/>
  <c r="P217" i="3"/>
  <c r="Q192" i="3"/>
  <c r="Q200" i="3"/>
  <c r="K192" i="3"/>
  <c r="K200" i="3"/>
  <c r="Q217" i="3"/>
  <c r="K217" i="3"/>
  <c r="Q193" i="3" l="1"/>
  <c r="P193" i="3"/>
  <c r="K193" i="3"/>
  <c r="H582" i="3" l="1"/>
  <c r="G582" i="3"/>
  <c r="F582" i="3"/>
  <c r="H581" i="3"/>
  <c r="G581" i="3"/>
  <c r="F581" i="3"/>
  <c r="H575" i="3"/>
  <c r="G575" i="3"/>
  <c r="F575" i="3"/>
  <c r="H570" i="3"/>
  <c r="G570" i="3"/>
  <c r="F570" i="3"/>
  <c r="H566" i="3"/>
  <c r="G566" i="3"/>
  <c r="F566" i="3"/>
  <c r="H564" i="3"/>
  <c r="G564" i="3"/>
  <c r="F564" i="3"/>
  <c r="H558" i="3"/>
  <c r="G558" i="3"/>
  <c r="F558" i="3"/>
  <c r="H553" i="3"/>
  <c r="G553" i="3"/>
  <c r="F553" i="3"/>
  <c r="H550" i="3"/>
  <c r="H546" i="3" s="1"/>
  <c r="G550" i="3"/>
  <c r="G546" i="3" s="1"/>
  <c r="F550" i="3"/>
  <c r="F546" i="3" s="1"/>
  <c r="H549" i="3"/>
  <c r="G549" i="3"/>
  <c r="F549" i="3"/>
  <c r="H547" i="3"/>
  <c r="G547" i="3"/>
  <c r="F547" i="3"/>
  <c r="F534" i="3"/>
  <c r="H533" i="3"/>
  <c r="G533" i="3"/>
  <c r="F533" i="3"/>
  <c r="H526" i="3"/>
  <c r="G526" i="3"/>
  <c r="F526" i="3"/>
  <c r="H522" i="3"/>
  <c r="G522" i="3"/>
  <c r="F522" i="3"/>
  <c r="H518" i="3"/>
  <c r="G518" i="3"/>
  <c r="F518" i="3"/>
  <c r="H515" i="3"/>
  <c r="G515" i="3"/>
  <c r="F515" i="3"/>
  <c r="H514" i="3"/>
  <c r="G514" i="3"/>
  <c r="F514" i="3"/>
  <c r="H512" i="3"/>
  <c r="G512" i="3"/>
  <c r="F512" i="3"/>
  <c r="H510" i="3"/>
  <c r="G510" i="3"/>
  <c r="F510" i="3"/>
  <c r="H508" i="3"/>
  <c r="G508" i="3"/>
  <c r="F508" i="3"/>
  <c r="H506" i="3"/>
  <c r="G506" i="3"/>
  <c r="F506" i="3"/>
  <c r="H505" i="3"/>
  <c r="G505" i="3"/>
  <c r="F505" i="3"/>
  <c r="H502" i="3"/>
  <c r="G502" i="3"/>
  <c r="F502" i="3"/>
  <c r="H501" i="3"/>
  <c r="G501" i="3"/>
  <c r="F501" i="3"/>
  <c r="H498" i="3"/>
  <c r="G498" i="3"/>
  <c r="F498" i="3"/>
  <c r="H497" i="3"/>
  <c r="G497" i="3"/>
  <c r="F497" i="3"/>
  <c r="H494" i="3"/>
  <c r="G494" i="3"/>
  <c r="F494" i="3"/>
  <c r="H493" i="3"/>
  <c r="G493" i="3"/>
  <c r="F493" i="3"/>
  <c r="H490" i="3"/>
  <c r="G490" i="3"/>
  <c r="F490" i="3"/>
  <c r="H489" i="3"/>
  <c r="G489" i="3"/>
  <c r="F489" i="3"/>
  <c r="H465" i="3"/>
  <c r="G465" i="3"/>
  <c r="F465" i="3"/>
  <c r="H464" i="3"/>
  <c r="G464" i="3"/>
  <c r="F464" i="3"/>
  <c r="H458" i="3"/>
  <c r="G458" i="3"/>
  <c r="F458" i="3"/>
  <c r="H453" i="3"/>
  <c r="G453" i="3"/>
  <c r="F453" i="3"/>
  <c r="H449" i="3"/>
  <c r="G449" i="3"/>
  <c r="F449" i="3"/>
  <c r="H447" i="3"/>
  <c r="G447" i="3"/>
  <c r="F447" i="3"/>
  <c r="H441" i="3"/>
  <c r="G441" i="3"/>
  <c r="F441" i="3"/>
  <c r="H436" i="3"/>
  <c r="G436" i="3"/>
  <c r="F436" i="3"/>
  <c r="H433" i="3"/>
  <c r="H429" i="3" s="1"/>
  <c r="G433" i="3"/>
  <c r="G429" i="3" s="1"/>
  <c r="F433" i="3"/>
  <c r="F429" i="3" s="1"/>
  <c r="H432" i="3"/>
  <c r="G432" i="3"/>
  <c r="F432" i="3"/>
  <c r="H430" i="3"/>
  <c r="G430" i="3"/>
  <c r="F430" i="3"/>
  <c r="F417" i="3"/>
  <c r="H416" i="3"/>
  <c r="G416" i="3"/>
  <c r="F416" i="3"/>
  <c r="H409" i="3"/>
  <c r="G409" i="3"/>
  <c r="F409" i="3"/>
  <c r="H405" i="3"/>
  <c r="G405" i="3"/>
  <c r="F405" i="3"/>
  <c r="H401" i="3"/>
  <c r="G401" i="3"/>
  <c r="F401" i="3"/>
  <c r="H398" i="3"/>
  <c r="G398" i="3"/>
  <c r="F398" i="3"/>
  <c r="H397" i="3"/>
  <c r="G397" i="3"/>
  <c r="H395" i="3"/>
  <c r="G395" i="3"/>
  <c r="F395" i="3"/>
  <c r="H393" i="3"/>
  <c r="G393" i="3"/>
  <c r="F393" i="3"/>
  <c r="H391" i="3"/>
  <c r="G391" i="3"/>
  <c r="F391" i="3"/>
  <c r="H389" i="3"/>
  <c r="G389" i="3"/>
  <c r="F389" i="3"/>
  <c r="H388" i="3"/>
  <c r="G388" i="3"/>
  <c r="F388" i="3"/>
  <c r="H385" i="3"/>
  <c r="G385" i="3"/>
  <c r="F385" i="3"/>
  <c r="H384" i="3"/>
  <c r="G384" i="3"/>
  <c r="F384" i="3"/>
  <c r="H381" i="3"/>
  <c r="G381" i="3"/>
  <c r="F381" i="3"/>
  <c r="H380" i="3"/>
  <c r="G380" i="3"/>
  <c r="F380" i="3"/>
  <c r="H377" i="3"/>
  <c r="G377" i="3"/>
  <c r="F377" i="3"/>
  <c r="H376" i="3"/>
  <c r="G376" i="3"/>
  <c r="F376" i="3"/>
  <c r="H373" i="3"/>
  <c r="G373" i="3"/>
  <c r="F373" i="3"/>
  <c r="H372" i="3"/>
  <c r="G372" i="3"/>
  <c r="F372" i="3"/>
  <c r="H348" i="3"/>
  <c r="G348" i="3"/>
  <c r="F348" i="3"/>
  <c r="H347" i="3"/>
  <c r="G347" i="3"/>
  <c r="F347" i="3"/>
  <c r="H341" i="3"/>
  <c r="G341" i="3"/>
  <c r="F341" i="3"/>
  <c r="H336" i="3"/>
  <c r="G336" i="3"/>
  <c r="F336" i="3"/>
  <c r="H332" i="3"/>
  <c r="G332" i="3"/>
  <c r="F332" i="3"/>
  <c r="H330" i="3"/>
  <c r="G330" i="3"/>
  <c r="F330" i="3"/>
  <c r="H324" i="3"/>
  <c r="G324" i="3"/>
  <c r="F324" i="3"/>
  <c r="H319" i="3"/>
  <c r="G319" i="3"/>
  <c r="F319" i="3"/>
  <c r="H316" i="3"/>
  <c r="H312" i="3" s="1"/>
  <c r="G316" i="3"/>
  <c r="G312" i="3" s="1"/>
  <c r="F312" i="3"/>
  <c r="H315" i="3"/>
  <c r="G315" i="3"/>
  <c r="F315" i="3"/>
  <c r="H313" i="3"/>
  <c r="G313" i="3"/>
  <c r="F313" i="3"/>
  <c r="F300" i="3"/>
  <c r="H299" i="3"/>
  <c r="G299" i="3"/>
  <c r="F299" i="3"/>
  <c r="H292" i="3"/>
  <c r="G292" i="3"/>
  <c r="F292" i="3"/>
  <c r="H288" i="3"/>
  <c r="G288" i="3"/>
  <c r="F288" i="3"/>
  <c r="H284" i="3"/>
  <c r="G284" i="3"/>
  <c r="F284" i="3"/>
  <c r="H281" i="3"/>
  <c r="G281" i="3"/>
  <c r="G280" i="3"/>
  <c r="F280" i="3"/>
  <c r="G278" i="3"/>
  <c r="F278" i="3"/>
  <c r="G276" i="3"/>
  <c r="F276" i="3"/>
  <c r="G274" i="3"/>
  <c r="F274" i="3"/>
  <c r="H272" i="3"/>
  <c r="G272" i="3"/>
  <c r="F272" i="3"/>
  <c r="H271" i="3"/>
  <c r="G271" i="3"/>
  <c r="F271" i="3"/>
  <c r="H268" i="3"/>
  <c r="G268" i="3"/>
  <c r="F268" i="3"/>
  <c r="H267" i="3"/>
  <c r="G267" i="3"/>
  <c r="F267" i="3"/>
  <c r="H264" i="3"/>
  <c r="G264" i="3"/>
  <c r="F264" i="3"/>
  <c r="H263" i="3"/>
  <c r="G263" i="3"/>
  <c r="F263" i="3"/>
  <c r="H260" i="3"/>
  <c r="G260" i="3"/>
  <c r="F260" i="3"/>
  <c r="H259" i="3"/>
  <c r="G259" i="3"/>
  <c r="F259" i="3"/>
  <c r="H256" i="3"/>
  <c r="G256" i="3"/>
  <c r="F256" i="3"/>
  <c r="H255" i="3"/>
  <c r="G255" i="3"/>
  <c r="F255" i="3"/>
  <c r="H231" i="3"/>
  <c r="G231" i="3"/>
  <c r="F231" i="3"/>
  <c r="H230" i="3"/>
  <c r="G230" i="3"/>
  <c r="F230" i="3"/>
  <c r="H224" i="3"/>
  <c r="G224" i="3"/>
  <c r="F224" i="3"/>
  <c r="H219" i="3"/>
  <c r="G219" i="3"/>
  <c r="F219" i="3"/>
  <c r="H215" i="3"/>
  <c r="G215" i="3"/>
  <c r="F215" i="3"/>
  <c r="H213" i="3"/>
  <c r="G213" i="3"/>
  <c r="F213" i="3"/>
  <c r="H207" i="3"/>
  <c r="G207" i="3"/>
  <c r="F207" i="3"/>
  <c r="H202" i="3"/>
  <c r="G202" i="3"/>
  <c r="F202" i="3"/>
  <c r="H199" i="3"/>
  <c r="H195" i="3" s="1"/>
  <c r="G199" i="3"/>
  <c r="G195" i="3" s="1"/>
  <c r="F199" i="3"/>
  <c r="F195" i="3" s="1"/>
  <c r="H198" i="3"/>
  <c r="G198" i="3"/>
  <c r="F198" i="3"/>
  <c r="H196" i="3"/>
  <c r="G196" i="3"/>
  <c r="F196" i="3"/>
  <c r="H182" i="3"/>
  <c r="G182" i="3"/>
  <c r="F182" i="3"/>
  <c r="H175" i="3"/>
  <c r="G175" i="3"/>
  <c r="F175" i="3"/>
  <c r="H171" i="3"/>
  <c r="G171" i="3"/>
  <c r="F171" i="3"/>
  <c r="H167" i="3"/>
  <c r="G167" i="3"/>
  <c r="F167" i="3"/>
  <c r="H164" i="3"/>
  <c r="G164" i="3"/>
  <c r="H163" i="3"/>
  <c r="F163" i="3"/>
  <c r="H161" i="3"/>
  <c r="G161" i="3"/>
  <c r="F161" i="3"/>
  <c r="H159" i="3"/>
  <c r="G159" i="3"/>
  <c r="F159" i="3"/>
  <c r="H157" i="3"/>
  <c r="G157" i="3"/>
  <c r="F157" i="3"/>
  <c r="H155" i="3"/>
  <c r="G155" i="3"/>
  <c r="F155" i="3"/>
  <c r="H154" i="3"/>
  <c r="G154" i="3"/>
  <c r="F154" i="3"/>
  <c r="H151" i="3"/>
  <c r="G151" i="3"/>
  <c r="F151" i="3"/>
  <c r="H150" i="3"/>
  <c r="G150" i="3"/>
  <c r="F150" i="3"/>
  <c r="H147" i="3"/>
  <c r="G147" i="3"/>
  <c r="F147" i="3"/>
  <c r="H146" i="3"/>
  <c r="G146" i="3"/>
  <c r="F146" i="3"/>
  <c r="H143" i="3"/>
  <c r="G143" i="3"/>
  <c r="F143" i="3"/>
  <c r="H142" i="3"/>
  <c r="G142" i="3"/>
  <c r="F142" i="3"/>
  <c r="H139" i="3"/>
  <c r="G139" i="3"/>
  <c r="F139" i="3"/>
  <c r="H138" i="3"/>
  <c r="G138" i="3"/>
  <c r="F138" i="3"/>
  <c r="H122" i="3"/>
  <c r="G122" i="3"/>
  <c r="F122" i="3"/>
  <c r="H121" i="3"/>
  <c r="G121" i="3"/>
  <c r="F121" i="3"/>
  <c r="H120" i="3"/>
  <c r="G120" i="3"/>
  <c r="F120" i="3"/>
  <c r="H119" i="3"/>
  <c r="G119" i="3"/>
  <c r="F119" i="3"/>
  <c r="H118" i="3"/>
  <c r="G118" i="3"/>
  <c r="F118" i="3"/>
  <c r="H117" i="3"/>
  <c r="G117" i="3"/>
  <c r="F117" i="3"/>
  <c r="H116" i="3"/>
  <c r="G116" i="3"/>
  <c r="F116" i="3"/>
  <c r="H115" i="3"/>
  <c r="G115" i="3"/>
  <c r="F115" i="3"/>
  <c r="H110" i="3"/>
  <c r="G110" i="3"/>
  <c r="F110" i="3"/>
  <c r="H109" i="3"/>
  <c r="G109" i="3"/>
  <c r="F109" i="3"/>
  <c r="H108" i="3"/>
  <c r="G108" i="3"/>
  <c r="F108" i="3"/>
  <c r="H106" i="3"/>
  <c r="G106" i="3"/>
  <c r="F106" i="3"/>
  <c r="H104" i="3"/>
  <c r="G104" i="3"/>
  <c r="F104" i="3"/>
  <c r="H103" i="3"/>
  <c r="G103" i="3"/>
  <c r="F103" i="3"/>
  <c r="H101" i="3"/>
  <c r="G101" i="3"/>
  <c r="F101" i="3"/>
  <c r="H99" i="3"/>
  <c r="G99" i="3"/>
  <c r="F99" i="3"/>
  <c r="H93" i="3"/>
  <c r="G93" i="3"/>
  <c r="F93" i="3"/>
  <c r="H92" i="3"/>
  <c r="G92" i="3"/>
  <c r="F92" i="3"/>
  <c r="H91" i="3"/>
  <c r="G91" i="3"/>
  <c r="F91" i="3"/>
  <c r="H89" i="3"/>
  <c r="G89" i="3"/>
  <c r="F89" i="3"/>
  <c r="H87" i="3"/>
  <c r="G87" i="3"/>
  <c r="G82" i="3" s="1"/>
  <c r="F87" i="3"/>
  <c r="F82" i="3" s="1"/>
  <c r="H86" i="3"/>
  <c r="G86" i="3"/>
  <c r="F86" i="3"/>
  <c r="H84" i="3"/>
  <c r="G84" i="3"/>
  <c r="F84" i="3"/>
  <c r="H74" i="3"/>
  <c r="G74" i="3"/>
  <c r="F74" i="3"/>
  <c r="H73" i="3"/>
  <c r="G73" i="3"/>
  <c r="F73" i="3"/>
  <c r="H72" i="3"/>
  <c r="G72" i="3"/>
  <c r="F72" i="3"/>
  <c r="H71" i="3"/>
  <c r="G71" i="3"/>
  <c r="F71" i="3"/>
  <c r="H70" i="3"/>
  <c r="G70" i="3"/>
  <c r="F70" i="3"/>
  <c r="H69" i="3"/>
  <c r="G69" i="3"/>
  <c r="F69" i="3"/>
  <c r="H68" i="3"/>
  <c r="G68" i="3"/>
  <c r="F68" i="3"/>
  <c r="H67" i="3"/>
  <c r="G67" i="3"/>
  <c r="F67" i="3"/>
  <c r="H64" i="3"/>
  <c r="G64" i="3"/>
  <c r="F64" i="3"/>
  <c r="H63" i="3"/>
  <c r="G63" i="3"/>
  <c r="F63" i="3"/>
  <c r="H62" i="3"/>
  <c r="G62" i="3"/>
  <c r="F62" i="3"/>
  <c r="H61" i="3"/>
  <c r="G61" i="3"/>
  <c r="F61" i="3"/>
  <c r="H60" i="3"/>
  <c r="G60" i="3"/>
  <c r="F60" i="3"/>
  <c r="H59" i="3"/>
  <c r="G59" i="3"/>
  <c r="F59" i="3"/>
  <c r="H57" i="3"/>
  <c r="H58" i="3" s="1"/>
  <c r="G57" i="3"/>
  <c r="G58" i="3" s="1"/>
  <c r="F57" i="3"/>
  <c r="F58" i="3" s="1"/>
  <c r="H55" i="3"/>
  <c r="G55" i="3"/>
  <c r="F55" i="3"/>
  <c r="H53" i="3"/>
  <c r="G53" i="3"/>
  <c r="G56" i="3" s="1"/>
  <c r="F53" i="3"/>
  <c r="F56" i="3" s="1"/>
  <c r="H51" i="3"/>
  <c r="G51" i="3"/>
  <c r="F51" i="3"/>
  <c r="H49" i="3"/>
  <c r="G49" i="3"/>
  <c r="G52" i="3" s="1"/>
  <c r="F49" i="3"/>
  <c r="F52" i="3" s="1"/>
  <c r="H45" i="3"/>
  <c r="G45" i="3"/>
  <c r="F45" i="3"/>
  <c r="H43" i="3"/>
  <c r="G43" i="3"/>
  <c r="F43" i="3"/>
  <c r="H41" i="3"/>
  <c r="G41" i="3"/>
  <c r="F41" i="3"/>
  <c r="H39" i="3"/>
  <c r="G39" i="3"/>
  <c r="F39" i="3"/>
  <c r="H36" i="3"/>
  <c r="G36" i="3"/>
  <c r="F36" i="3"/>
  <c r="H35" i="3"/>
  <c r="G35" i="3"/>
  <c r="F35" i="3"/>
  <c r="H32" i="3"/>
  <c r="G32" i="3"/>
  <c r="F32" i="3"/>
  <c r="H31" i="3"/>
  <c r="G31" i="3"/>
  <c r="F31" i="3"/>
  <c r="H28" i="3"/>
  <c r="G28" i="3"/>
  <c r="F28" i="3"/>
  <c r="H27" i="3"/>
  <c r="H44" i="3" s="1"/>
  <c r="G27" i="3"/>
  <c r="F27" i="3"/>
  <c r="F44" i="3" s="1"/>
  <c r="H24" i="3"/>
  <c r="G24" i="3"/>
  <c r="F24" i="3"/>
  <c r="H23" i="3"/>
  <c r="G23" i="3"/>
  <c r="F23" i="3"/>
  <c r="H20" i="3"/>
  <c r="G20" i="3"/>
  <c r="F20" i="3"/>
  <c r="H19" i="3"/>
  <c r="G19" i="3"/>
  <c r="F19" i="3"/>
  <c r="H18" i="3"/>
  <c r="G18" i="3"/>
  <c r="F18" i="3"/>
  <c r="H17" i="3"/>
  <c r="G17" i="3"/>
  <c r="G34" i="3" s="1"/>
  <c r="F17" i="3"/>
  <c r="H16" i="3"/>
  <c r="G16" i="3"/>
  <c r="F16" i="3"/>
  <c r="H15" i="3"/>
  <c r="G15" i="3"/>
  <c r="F15" i="3"/>
  <c r="H14" i="3"/>
  <c r="G14" i="3"/>
  <c r="F14" i="3"/>
  <c r="H13" i="3"/>
  <c r="G13" i="3"/>
  <c r="F13" i="3"/>
  <c r="H12" i="3"/>
  <c r="G12" i="3"/>
  <c r="F12" i="3"/>
  <c r="H11" i="3"/>
  <c r="G11" i="3"/>
  <c r="F11" i="3"/>
  <c r="H10" i="3"/>
  <c r="G10" i="3"/>
  <c r="F10" i="3"/>
  <c r="H9" i="3"/>
  <c r="H25" i="3" s="1"/>
  <c r="G9" i="3"/>
  <c r="F9" i="3"/>
  <c r="F25" i="3" s="1"/>
  <c r="G8" i="3"/>
  <c r="F8" i="3"/>
  <c r="G1" i="3"/>
  <c r="G33" i="3" l="1"/>
  <c r="G26" i="3"/>
  <c r="H66" i="3"/>
  <c r="H33" i="3"/>
  <c r="H26" i="3"/>
  <c r="F65" i="3"/>
  <c r="F33" i="3"/>
  <c r="H22" i="3"/>
  <c r="F26" i="3"/>
  <c r="G22" i="3"/>
  <c r="F66" i="3"/>
  <c r="G65" i="3"/>
  <c r="G66" i="3"/>
  <c r="H65" i="3"/>
  <c r="F22" i="3"/>
  <c r="F40" i="3"/>
  <c r="H40" i="3"/>
  <c r="G217" i="3"/>
  <c r="G214" i="3"/>
  <c r="H214" i="3"/>
  <c r="F317" i="3"/>
  <c r="H317" i="3"/>
  <c r="G314" i="3"/>
  <c r="G334" i="3"/>
  <c r="H311" i="3"/>
  <c r="G331" i="3"/>
  <c r="G434" i="3"/>
  <c r="F431" i="3"/>
  <c r="H431" i="3"/>
  <c r="F451" i="3"/>
  <c r="H451" i="3"/>
  <c r="F105" i="3"/>
  <c r="H105" i="3"/>
  <c r="G123" i="3"/>
  <c r="G200" i="3"/>
  <c r="F197" i="3"/>
  <c r="H197" i="3"/>
  <c r="F217" i="3"/>
  <c r="H217" i="3"/>
  <c r="G451" i="3"/>
  <c r="G448" i="3"/>
  <c r="H448" i="3"/>
  <c r="G551" i="3"/>
  <c r="F548" i="3"/>
  <c r="H548" i="3"/>
  <c r="F568" i="3"/>
  <c r="H568" i="3"/>
  <c r="F565" i="3"/>
  <c r="H565" i="3"/>
  <c r="F85" i="3"/>
  <c r="F88" i="3"/>
  <c r="H85" i="3"/>
  <c r="H88" i="3"/>
  <c r="G95" i="3"/>
  <c r="G94" i="3"/>
  <c r="G112" i="3"/>
  <c r="G111" i="3"/>
  <c r="G88" i="3"/>
  <c r="F94" i="3"/>
  <c r="F95" i="3"/>
  <c r="H95" i="3"/>
  <c r="H94" i="3"/>
  <c r="G105" i="3"/>
  <c r="F111" i="3"/>
  <c r="F112" i="3"/>
  <c r="H112" i="3"/>
  <c r="H111" i="3"/>
  <c r="F123" i="3"/>
  <c r="H123" i="3"/>
  <c r="F200" i="3"/>
  <c r="H200" i="3"/>
  <c r="G197" i="3"/>
  <c r="F214" i="3"/>
  <c r="G317" i="3"/>
  <c r="F311" i="3"/>
  <c r="F314" i="3"/>
  <c r="H314" i="3"/>
  <c r="F334" i="3"/>
  <c r="H334" i="3"/>
  <c r="F331" i="3"/>
  <c r="H331" i="3"/>
  <c r="F434" i="3"/>
  <c r="H434" i="3"/>
  <c r="G431" i="3"/>
  <c r="F448" i="3"/>
  <c r="F551" i="3"/>
  <c r="H551" i="3"/>
  <c r="G545" i="3"/>
  <c r="G548" i="3"/>
  <c r="G568" i="3"/>
  <c r="G565" i="3"/>
  <c r="G192" i="3"/>
  <c r="G309" i="3"/>
  <c r="G428" i="3"/>
  <c r="H114" i="3"/>
  <c r="H98" i="3"/>
  <c r="F194" i="3"/>
  <c r="H194" i="3"/>
  <c r="H50" i="3"/>
  <c r="H52" i="3"/>
  <c r="H54" i="3"/>
  <c r="H56" i="3"/>
  <c r="F78" i="3"/>
  <c r="H282" i="3"/>
  <c r="F426" i="3"/>
  <c r="F81" i="3"/>
  <c r="H81" i="3"/>
  <c r="G98" i="3"/>
  <c r="H516" i="3"/>
  <c r="G311" i="3"/>
  <c r="F428" i="3"/>
  <c r="H428" i="3"/>
  <c r="H165" i="3"/>
  <c r="G21" i="3"/>
  <c r="G29" i="3"/>
  <c r="G37" i="3"/>
  <c r="G30" i="3"/>
  <c r="F46" i="3"/>
  <c r="H46" i="3"/>
  <c r="G543" i="3"/>
  <c r="G399" i="3"/>
  <c r="G81" i="3"/>
  <c r="H38" i="3"/>
  <c r="F50" i="3"/>
  <c r="F54" i="3"/>
  <c r="F165" i="3"/>
  <c r="G113" i="3"/>
  <c r="G516" i="3"/>
  <c r="F90" i="3"/>
  <c r="G194" i="3"/>
  <c r="F516" i="3"/>
  <c r="F34" i="3"/>
  <c r="H34" i="3"/>
  <c r="G38" i="3"/>
  <c r="G47" i="3"/>
  <c r="H82" i="3"/>
  <c r="H78" i="3" s="1"/>
  <c r="G165" i="3"/>
  <c r="H102" i="3"/>
  <c r="G107" i="3"/>
  <c r="F79" i="3"/>
  <c r="H79" i="3"/>
  <c r="F545" i="3"/>
  <c r="H545" i="3"/>
  <c r="F114" i="3"/>
  <c r="G25" i="3"/>
  <c r="F30" i="3"/>
  <c r="H30" i="3"/>
  <c r="G40" i="3"/>
  <c r="F42" i="3"/>
  <c r="H42" i="3"/>
  <c r="G44" i="3"/>
  <c r="F38" i="3"/>
  <c r="F47" i="3"/>
  <c r="H47" i="3"/>
  <c r="G79" i="3"/>
  <c r="G85" i="3"/>
  <c r="H90" i="3"/>
  <c r="F96" i="3"/>
  <c r="F102" i="3"/>
  <c r="F98" i="3"/>
  <c r="F192" i="3"/>
  <c r="H192" i="3"/>
  <c r="G282" i="3"/>
  <c r="F282" i="3"/>
  <c r="F309" i="3"/>
  <c r="H309" i="3"/>
  <c r="F399" i="3"/>
  <c r="H399" i="3"/>
  <c r="H426" i="3"/>
  <c r="F21" i="3"/>
  <c r="H21" i="3"/>
  <c r="F29" i="3"/>
  <c r="H29" i="3"/>
  <c r="F37" i="3"/>
  <c r="G50" i="3"/>
  <c r="G54" i="3"/>
  <c r="G90" i="3"/>
  <c r="F107" i="3"/>
  <c r="H107" i="3"/>
  <c r="H37" i="3"/>
  <c r="G42" i="3"/>
  <c r="G46" i="3"/>
  <c r="G78" i="3"/>
  <c r="H96" i="3"/>
  <c r="G102" i="3"/>
  <c r="G96" i="3"/>
  <c r="F113" i="3"/>
  <c r="H113" i="3"/>
  <c r="G114" i="3"/>
  <c r="G426" i="3"/>
  <c r="F543" i="3"/>
  <c r="H543" i="3"/>
  <c r="G544" i="3" l="1"/>
  <c r="G310" i="3"/>
  <c r="G100" i="3"/>
  <c r="H100" i="3"/>
  <c r="F427" i="3"/>
  <c r="F193" i="3"/>
  <c r="H193" i="3"/>
  <c r="H310" i="3"/>
  <c r="H83" i="3"/>
  <c r="G427" i="3"/>
  <c r="G193" i="3"/>
  <c r="H544" i="3"/>
  <c r="H427" i="3"/>
  <c r="F310" i="3"/>
  <c r="H97" i="3"/>
  <c r="G83" i="3"/>
  <c r="F544" i="3"/>
  <c r="H80" i="3"/>
  <c r="F80" i="3"/>
  <c r="F100" i="3"/>
  <c r="F83" i="3"/>
  <c r="H77" i="3"/>
  <c r="H48" i="3"/>
  <c r="G77" i="3"/>
  <c r="F77" i="3"/>
  <c r="F75" i="3"/>
  <c r="F97" i="3"/>
  <c r="F48" i="3"/>
  <c r="G97" i="3"/>
  <c r="G80" i="3"/>
  <c r="G48" i="3"/>
  <c r="G75" i="3"/>
  <c r="H75" i="3"/>
  <c r="F76" i="3" l="1"/>
  <c r="H76" i="3"/>
  <c r="G76" i="3"/>
  <c r="E524" i="3"/>
  <c r="E520" i="3"/>
  <c r="E169" i="3"/>
  <c r="E173" i="3"/>
  <c r="Q122" i="3" l="1"/>
  <c r="H73" i="22" s="1"/>
  <c r="Q121" i="3"/>
  <c r="H72" i="22" s="1"/>
  <c r="Q120" i="3"/>
  <c r="Q119" i="3"/>
  <c r="Q118" i="3"/>
  <c r="Q117" i="3"/>
  <c r="Q116" i="3"/>
  <c r="Q115" i="3"/>
  <c r="Q114" i="3"/>
  <c r="Q113" i="3"/>
  <c r="Q110" i="3"/>
  <c r="Q109" i="3"/>
  <c r="Q108" i="3"/>
  <c r="Q106" i="3"/>
  <c r="Q104" i="3"/>
  <c r="Q103" i="3"/>
  <c r="Q101" i="3"/>
  <c r="Q99" i="3"/>
  <c r="H65" i="22" s="1"/>
  <c r="Q93" i="3"/>
  <c r="Q92" i="3"/>
  <c r="Q91" i="3"/>
  <c r="Q89" i="3"/>
  <c r="Q87" i="3"/>
  <c r="Q86" i="3"/>
  <c r="Q84" i="3"/>
  <c r="Q79" i="3"/>
  <c r="H62" i="22" s="1"/>
  <c r="Q74" i="3"/>
  <c r="Q73" i="3"/>
  <c r="Q72" i="3"/>
  <c r="Q71" i="3"/>
  <c r="Q70" i="3"/>
  <c r="H47" i="22" s="1"/>
  <c r="Q69" i="3"/>
  <c r="H46" i="22" s="1"/>
  <c r="Q68" i="3"/>
  <c r="H45" i="22" s="1"/>
  <c r="Q67" i="3"/>
  <c r="H44" i="22" s="1"/>
  <c r="Q64" i="3"/>
  <c r="Q63" i="3"/>
  <c r="Q62" i="3"/>
  <c r="Q61" i="3"/>
  <c r="Q60" i="3"/>
  <c r="Q59" i="3"/>
  <c r="H41" i="22" s="1"/>
  <c r="Q57" i="3"/>
  <c r="Q55" i="3"/>
  <c r="H39" i="22" s="1"/>
  <c r="Q53" i="3"/>
  <c r="Q51" i="3"/>
  <c r="H37" i="22" s="1"/>
  <c r="Q49" i="3"/>
  <c r="Q45" i="3"/>
  <c r="Q43" i="3"/>
  <c r="Q41" i="3"/>
  <c r="Q39" i="3"/>
  <c r="H22" i="22" s="1"/>
  <c r="Q36" i="3"/>
  <c r="Q35" i="3"/>
  <c r="Q32" i="3"/>
  <c r="Q31" i="3"/>
  <c r="Q28" i="3"/>
  <c r="Q27" i="3"/>
  <c r="Q24" i="3"/>
  <c r="Q23" i="3"/>
  <c r="Q20" i="3"/>
  <c r="K30" i="1" s="1"/>
  <c r="Q19" i="3"/>
  <c r="Q18" i="3"/>
  <c r="Q17" i="3"/>
  <c r="Q34" i="3" s="1"/>
  <c r="Q16" i="3"/>
  <c r="Q15" i="3"/>
  <c r="Q14" i="3"/>
  <c r="Q13" i="3"/>
  <c r="Q12" i="3"/>
  <c r="Q11" i="3"/>
  <c r="Q10" i="3"/>
  <c r="Q9" i="3"/>
  <c r="Q25" i="3" s="1"/>
  <c r="Q8" i="3"/>
  <c r="H19" i="22" s="1"/>
  <c r="P122" i="3"/>
  <c r="G73" i="22" s="1"/>
  <c r="P121" i="3"/>
  <c r="G72" i="22" s="1"/>
  <c r="P120" i="3"/>
  <c r="P119" i="3"/>
  <c r="P118" i="3"/>
  <c r="P117" i="3"/>
  <c r="P116" i="3"/>
  <c r="P115" i="3"/>
  <c r="P114" i="3"/>
  <c r="P113" i="3"/>
  <c r="P110" i="3"/>
  <c r="P109" i="3"/>
  <c r="P108" i="3"/>
  <c r="P106" i="3"/>
  <c r="P104" i="3"/>
  <c r="P103" i="3"/>
  <c r="P101" i="3"/>
  <c r="P99" i="3"/>
  <c r="G65" i="22" s="1"/>
  <c r="P93" i="3"/>
  <c r="P92" i="3"/>
  <c r="P91" i="3"/>
  <c r="P89" i="3"/>
  <c r="P87" i="3"/>
  <c r="P86" i="3"/>
  <c r="P84" i="3"/>
  <c r="P79" i="3"/>
  <c r="G62" i="22" s="1"/>
  <c r="P74" i="3"/>
  <c r="P73" i="3"/>
  <c r="P72" i="3"/>
  <c r="P71" i="3"/>
  <c r="P70" i="3"/>
  <c r="G47" i="22" s="1"/>
  <c r="P69" i="3"/>
  <c r="G46" i="22" s="1"/>
  <c r="P68" i="3"/>
  <c r="G45" i="22" s="1"/>
  <c r="P67" i="3"/>
  <c r="G44" i="22" s="1"/>
  <c r="P64" i="3"/>
  <c r="P63" i="3"/>
  <c r="P62" i="3"/>
  <c r="P61" i="3"/>
  <c r="P60" i="3"/>
  <c r="P59" i="3"/>
  <c r="G41" i="22" s="1"/>
  <c r="P57" i="3"/>
  <c r="P55" i="3"/>
  <c r="G39" i="22" s="1"/>
  <c r="P53" i="3"/>
  <c r="P51" i="3"/>
  <c r="G37" i="22" s="1"/>
  <c r="P49" i="3"/>
  <c r="P45" i="3"/>
  <c r="P43" i="3"/>
  <c r="P41" i="3"/>
  <c r="P39" i="3"/>
  <c r="G22" i="22" s="1"/>
  <c r="P36" i="3"/>
  <c r="P35" i="3"/>
  <c r="P32" i="3"/>
  <c r="P31" i="3"/>
  <c r="P28" i="3"/>
  <c r="P27" i="3"/>
  <c r="P24" i="3"/>
  <c r="P23" i="3"/>
  <c r="P20" i="3"/>
  <c r="K29" i="1" s="1"/>
  <c r="P19" i="3"/>
  <c r="P18" i="3"/>
  <c r="P17" i="3"/>
  <c r="P34" i="3" s="1"/>
  <c r="P16" i="3"/>
  <c r="P15" i="3"/>
  <c r="P14" i="3"/>
  <c r="P13" i="3"/>
  <c r="P12" i="3"/>
  <c r="P11" i="3"/>
  <c r="P10" i="3"/>
  <c r="P9" i="3"/>
  <c r="P25" i="3" s="1"/>
  <c r="P8" i="3"/>
  <c r="G19" i="22" s="1"/>
  <c r="K121" i="3"/>
  <c r="F72" i="22" s="1"/>
  <c r="K120" i="3"/>
  <c r="K119" i="3"/>
  <c r="K118" i="3"/>
  <c r="K117" i="3"/>
  <c r="K116" i="3"/>
  <c r="K115" i="3"/>
  <c r="K114" i="3"/>
  <c r="K113" i="3"/>
  <c r="K110" i="3"/>
  <c r="K109" i="3"/>
  <c r="K108" i="3"/>
  <c r="K106" i="3"/>
  <c r="K104" i="3"/>
  <c r="K103" i="3"/>
  <c r="K101" i="3"/>
  <c r="K99" i="3"/>
  <c r="F65" i="22" s="1"/>
  <c r="K93" i="3"/>
  <c r="K92" i="3"/>
  <c r="K91" i="3"/>
  <c r="K89" i="3"/>
  <c r="K87" i="3"/>
  <c r="K86" i="3"/>
  <c r="K84" i="3"/>
  <c r="K79" i="3"/>
  <c r="F62" i="22" s="1"/>
  <c r="K74" i="3"/>
  <c r="K73" i="3"/>
  <c r="K72" i="3"/>
  <c r="K71" i="3"/>
  <c r="K70" i="3"/>
  <c r="F47" i="22" s="1"/>
  <c r="K68" i="3"/>
  <c r="F45" i="22" s="1"/>
  <c r="K67" i="3"/>
  <c r="F44" i="22" s="1"/>
  <c r="K64" i="3"/>
  <c r="K63" i="3"/>
  <c r="K62" i="3"/>
  <c r="K61" i="3"/>
  <c r="K60" i="3"/>
  <c r="K55" i="3"/>
  <c r="F39" i="22" s="1"/>
  <c r="K53" i="3"/>
  <c r="K51" i="3"/>
  <c r="F37" i="22" s="1"/>
  <c r="K49" i="3"/>
  <c r="K45" i="3"/>
  <c r="K43" i="3"/>
  <c r="K41" i="3"/>
  <c r="K39" i="3"/>
  <c r="F22" i="22" s="1"/>
  <c r="K36" i="3"/>
  <c r="K35" i="3"/>
  <c r="K32" i="3"/>
  <c r="K31" i="3"/>
  <c r="K28" i="3"/>
  <c r="K27" i="3"/>
  <c r="K24" i="3"/>
  <c r="K23" i="3"/>
  <c r="K20" i="3"/>
  <c r="K28" i="1" s="1"/>
  <c r="K18" i="3"/>
  <c r="K17" i="3"/>
  <c r="K16" i="3"/>
  <c r="K15" i="3"/>
  <c r="K14" i="3"/>
  <c r="K13" i="3"/>
  <c r="K12" i="3"/>
  <c r="K11" i="3"/>
  <c r="K10" i="3"/>
  <c r="K9" i="3"/>
  <c r="K82" i="3" l="1"/>
  <c r="F63" i="22" s="1"/>
  <c r="P52" i="3"/>
  <c r="G36" i="22"/>
  <c r="P58" i="3"/>
  <c r="G40" i="22"/>
  <c r="I30" i="1"/>
  <c r="H20" i="22"/>
  <c r="Q56" i="3"/>
  <c r="H38" i="22"/>
  <c r="K56" i="3"/>
  <c r="F38" i="22"/>
  <c r="K52" i="3"/>
  <c r="F36" i="22"/>
  <c r="I29" i="1"/>
  <c r="I33" i="1" s="1"/>
  <c r="G20" i="22"/>
  <c r="P56" i="3"/>
  <c r="G38" i="22"/>
  <c r="Q52" i="3"/>
  <c r="H36" i="22"/>
  <c r="Q58" i="3"/>
  <c r="H40" i="22"/>
  <c r="K33" i="1"/>
  <c r="Q44" i="3"/>
  <c r="Q82" i="3"/>
  <c r="K25" i="3"/>
  <c r="K34" i="3"/>
  <c r="P33" i="3"/>
  <c r="P26" i="3"/>
  <c r="Q22" i="3"/>
  <c r="Q65" i="3"/>
  <c r="H43" i="22" s="1"/>
  <c r="K33" i="3"/>
  <c r="Q33" i="3"/>
  <c r="Q26" i="3"/>
  <c r="P65" i="3"/>
  <c r="G43" i="22" s="1"/>
  <c r="P44" i="3"/>
  <c r="K44" i="3"/>
  <c r="K26" i="3"/>
  <c r="K40" i="3"/>
  <c r="F23" i="22" s="1"/>
  <c r="P40" i="3"/>
  <c r="G23" i="22" s="1"/>
  <c r="Q40" i="3"/>
  <c r="H23" i="22" s="1"/>
  <c r="K22" i="3"/>
  <c r="P22" i="3"/>
  <c r="K123" i="3"/>
  <c r="F74" i="22" s="1"/>
  <c r="P123" i="3"/>
  <c r="G74" i="22" s="1"/>
  <c r="Q123" i="3"/>
  <c r="H74" i="22" s="1"/>
  <c r="K95" i="3"/>
  <c r="K94" i="3"/>
  <c r="K112" i="3"/>
  <c r="K111" i="3"/>
  <c r="P95" i="3"/>
  <c r="P94" i="3"/>
  <c r="P112" i="3"/>
  <c r="P111" i="3"/>
  <c r="Q95" i="3"/>
  <c r="Q94" i="3"/>
  <c r="Q112" i="3"/>
  <c r="Q111" i="3"/>
  <c r="K88" i="3"/>
  <c r="K105" i="3"/>
  <c r="P85" i="3"/>
  <c r="P88" i="3"/>
  <c r="P105" i="3"/>
  <c r="Q85" i="3"/>
  <c r="Q88" i="3"/>
  <c r="Q105" i="3"/>
  <c r="K78" i="3"/>
  <c r="K65" i="3"/>
  <c r="F43" i="22" s="1"/>
  <c r="K96" i="3"/>
  <c r="F64" i="22" s="1"/>
  <c r="Q96" i="3"/>
  <c r="H64" i="22" s="1"/>
  <c r="K42" i="3"/>
  <c r="K46" i="3"/>
  <c r="K81" i="3"/>
  <c r="K83" i="3" s="1"/>
  <c r="K102" i="3"/>
  <c r="K98" i="3"/>
  <c r="P42" i="3"/>
  <c r="P46" i="3"/>
  <c r="P98" i="3"/>
  <c r="P81" i="3"/>
  <c r="P83" i="3" s="1"/>
  <c r="Q47" i="3"/>
  <c r="H35" i="22" s="1"/>
  <c r="Q102" i="3"/>
  <c r="Q98" i="3"/>
  <c r="P37" i="3"/>
  <c r="P38" i="3"/>
  <c r="P82" i="3"/>
  <c r="P90" i="3"/>
  <c r="Q21" i="3"/>
  <c r="Q29" i="3"/>
  <c r="Q37" i="3"/>
  <c r="Q30" i="3"/>
  <c r="Q38" i="3"/>
  <c r="Q81" i="3"/>
  <c r="Q83" i="3" s="1"/>
  <c r="K85" i="3"/>
  <c r="P50" i="3"/>
  <c r="P54" i="3"/>
  <c r="P102" i="3"/>
  <c r="P96" i="3"/>
  <c r="G64" i="22" s="1"/>
  <c r="K21" i="3"/>
  <c r="K29" i="3"/>
  <c r="K37" i="3"/>
  <c r="K30" i="3"/>
  <c r="K38" i="3"/>
  <c r="P21" i="3"/>
  <c r="P29" i="3"/>
  <c r="P30" i="3"/>
  <c r="P47" i="3"/>
  <c r="Q42" i="3"/>
  <c r="Q46" i="3"/>
  <c r="Q50" i="3"/>
  <c r="Q54" i="3"/>
  <c r="Q90" i="3"/>
  <c r="Q107" i="3"/>
  <c r="P107" i="3"/>
  <c r="K50" i="3"/>
  <c r="K54" i="3"/>
  <c r="K90" i="3"/>
  <c r="K107" i="3"/>
  <c r="Q78" i="3" l="1"/>
  <c r="H63" i="22"/>
  <c r="P78" i="3"/>
  <c r="G63" i="22"/>
  <c r="J29" i="1"/>
  <c r="G21" i="22"/>
  <c r="J30" i="1"/>
  <c r="H21" i="22"/>
  <c r="M29" i="1"/>
  <c r="G35" i="22"/>
  <c r="J28" i="1"/>
  <c r="F21" i="22"/>
  <c r="O28" i="1"/>
  <c r="F61" i="22"/>
  <c r="M30" i="1"/>
  <c r="K48" i="3"/>
  <c r="P80" i="3"/>
  <c r="Q80" i="3"/>
  <c r="P75" i="3"/>
  <c r="G60" i="22" s="1"/>
  <c r="P100" i="3"/>
  <c r="Q75" i="3"/>
  <c r="H60" i="22" s="1"/>
  <c r="Q100" i="3"/>
  <c r="K75" i="3"/>
  <c r="F60" i="22" s="1"/>
  <c r="K100" i="3"/>
  <c r="Q77" i="3"/>
  <c r="K97" i="3"/>
  <c r="P77" i="3"/>
  <c r="K77" i="3"/>
  <c r="Q97" i="3"/>
  <c r="K80" i="3"/>
  <c r="P97" i="3"/>
  <c r="P48" i="3"/>
  <c r="BG65" i="3"/>
  <c r="Q48" i="3"/>
  <c r="L28" i="1" l="1"/>
  <c r="F34" i="22"/>
  <c r="U34" i="22" s="1"/>
  <c r="O29" i="1"/>
  <c r="G61" i="22"/>
  <c r="L29" i="1"/>
  <c r="G34" i="22"/>
  <c r="V34" i="22" s="1"/>
  <c r="L30" i="1"/>
  <c r="L33" i="1" s="1"/>
  <c r="H34" i="22"/>
  <c r="W34" i="22" s="1"/>
  <c r="O30" i="1"/>
  <c r="P30" i="1" s="1"/>
  <c r="H61" i="22"/>
  <c r="P76" i="3"/>
  <c r="N29" i="1" s="1"/>
  <c r="Q76" i="3"/>
  <c r="N30" i="1" s="1"/>
  <c r="K76" i="3"/>
  <c r="N28" i="1" s="1"/>
  <c r="P29" i="1" l="1"/>
  <c r="O33" i="1"/>
  <c r="N33" i="1"/>
  <c r="P31" i="1"/>
  <c r="E547" i="3"/>
  <c r="E549" i="3"/>
  <c r="E550" i="3"/>
  <c r="E546" i="3" s="1"/>
  <c r="E553" i="3"/>
  <c r="E558" i="3"/>
  <c r="E564" i="3"/>
  <c r="E566" i="3"/>
  <c r="E570" i="3"/>
  <c r="E575" i="3"/>
  <c r="E581" i="3"/>
  <c r="E582" i="3"/>
  <c r="E533" i="3"/>
  <c r="E526" i="3"/>
  <c r="E522" i="3"/>
  <c r="E518" i="3"/>
  <c r="E515" i="3"/>
  <c r="E514" i="3"/>
  <c r="E512" i="3"/>
  <c r="E510" i="3"/>
  <c r="E508" i="3"/>
  <c r="E505" i="3"/>
  <c r="E506" i="3"/>
  <c r="E501" i="3"/>
  <c r="E502" i="3"/>
  <c r="E497" i="3"/>
  <c r="E498" i="3"/>
  <c r="E493" i="3"/>
  <c r="E494" i="3"/>
  <c r="E489" i="3"/>
  <c r="E490" i="3"/>
  <c r="E430" i="3"/>
  <c r="E432" i="3"/>
  <c r="E433" i="3"/>
  <c r="E429" i="3" s="1"/>
  <c r="E436" i="3"/>
  <c r="E441" i="3"/>
  <c r="E447" i="3"/>
  <c r="E449" i="3"/>
  <c r="E453" i="3"/>
  <c r="E458" i="3"/>
  <c r="E464" i="3"/>
  <c r="E465" i="3"/>
  <c r="E416" i="3"/>
  <c r="E409" i="3"/>
  <c r="E405" i="3"/>
  <c r="E401" i="3"/>
  <c r="E398" i="3"/>
  <c r="E397" i="3"/>
  <c r="E395" i="3"/>
  <c r="E393" i="3"/>
  <c r="E391" i="3"/>
  <c r="E388" i="3"/>
  <c r="E389" i="3"/>
  <c r="E384" i="3"/>
  <c r="E385" i="3"/>
  <c r="E380" i="3"/>
  <c r="E381" i="3"/>
  <c r="E376" i="3"/>
  <c r="E377" i="3"/>
  <c r="E372" i="3"/>
  <c r="E373" i="3"/>
  <c r="E313" i="3"/>
  <c r="E315" i="3"/>
  <c r="E316" i="3"/>
  <c r="E312" i="3" s="1"/>
  <c r="E319" i="3"/>
  <c r="E324" i="3"/>
  <c r="E330" i="3"/>
  <c r="E332" i="3"/>
  <c r="E336" i="3"/>
  <c r="E341" i="3"/>
  <c r="E347" i="3"/>
  <c r="E348" i="3"/>
  <c r="E299" i="3"/>
  <c r="E292" i="3"/>
  <c r="E288" i="3"/>
  <c r="E284" i="3"/>
  <c r="E281" i="3"/>
  <c r="E280" i="3"/>
  <c r="E278" i="3"/>
  <c r="E276" i="3"/>
  <c r="E274" i="3"/>
  <c r="E271" i="3"/>
  <c r="E272" i="3"/>
  <c r="E267" i="3"/>
  <c r="E268" i="3"/>
  <c r="E263" i="3"/>
  <c r="E264" i="3"/>
  <c r="E259" i="3"/>
  <c r="E260" i="3"/>
  <c r="E255" i="3"/>
  <c r="E256" i="3"/>
  <c r="E196" i="3"/>
  <c r="E215" i="3"/>
  <c r="E198" i="3"/>
  <c r="E199" i="3"/>
  <c r="E195" i="3" s="1"/>
  <c r="E202" i="3"/>
  <c r="E207" i="3"/>
  <c r="E213" i="3"/>
  <c r="E219" i="3"/>
  <c r="E224" i="3"/>
  <c r="E231" i="3"/>
  <c r="E230" i="3"/>
  <c r="E175" i="3"/>
  <c r="E171" i="3"/>
  <c r="E167" i="3"/>
  <c r="E163" i="3"/>
  <c r="E161" i="3"/>
  <c r="E159" i="3"/>
  <c r="E157" i="3"/>
  <c r="E154" i="3"/>
  <c r="E155" i="3"/>
  <c r="E150" i="3"/>
  <c r="E151" i="3"/>
  <c r="E146" i="3"/>
  <c r="E147" i="3"/>
  <c r="E142" i="3"/>
  <c r="E143" i="3"/>
  <c r="E84" i="3"/>
  <c r="E86" i="3"/>
  <c r="E87" i="3"/>
  <c r="E89" i="3"/>
  <c r="E91" i="3"/>
  <c r="E92" i="3"/>
  <c r="E93" i="3"/>
  <c r="E99" i="3"/>
  <c r="E104" i="3"/>
  <c r="E103" i="3"/>
  <c r="E101" i="3"/>
  <c r="E110" i="3"/>
  <c r="E109" i="3"/>
  <c r="E108" i="3"/>
  <c r="E106" i="3"/>
  <c r="E115" i="3"/>
  <c r="E116" i="3"/>
  <c r="E117" i="3"/>
  <c r="E118" i="3"/>
  <c r="E119" i="3"/>
  <c r="E120" i="3"/>
  <c r="E121" i="3"/>
  <c r="E122" i="3"/>
  <c r="E71" i="3"/>
  <c r="E72" i="3"/>
  <c r="E73" i="3"/>
  <c r="E74" i="3"/>
  <c r="E70" i="3"/>
  <c r="E69" i="3"/>
  <c r="E68" i="3"/>
  <c r="E67" i="3"/>
  <c r="E60" i="3"/>
  <c r="E61" i="3"/>
  <c r="E62" i="3"/>
  <c r="E63" i="3"/>
  <c r="E64" i="3"/>
  <c r="E59" i="3"/>
  <c r="E105" i="3" l="1"/>
  <c r="E217" i="3"/>
  <c r="E317" i="3"/>
  <c r="E434" i="3"/>
  <c r="E551" i="3"/>
  <c r="E112" i="3"/>
  <c r="E111" i="3"/>
  <c r="E85" i="3"/>
  <c r="E88" i="3"/>
  <c r="E200" i="3"/>
  <c r="E123" i="3"/>
  <c r="E90" i="3"/>
  <c r="E95" i="3"/>
  <c r="E94" i="3"/>
  <c r="E334" i="3"/>
  <c r="E451" i="3"/>
  <c r="E568" i="3"/>
  <c r="E66" i="3"/>
  <c r="E165" i="3"/>
  <c r="E82" i="3"/>
  <c r="E78" i="3" s="1"/>
  <c r="E96" i="3"/>
  <c r="E79" i="3"/>
  <c r="E113" i="3"/>
  <c r="E197" i="3"/>
  <c r="E545" i="3"/>
  <c r="E331" i="3"/>
  <c r="E516" i="3"/>
  <c r="E311" i="3"/>
  <c r="E428" i="3"/>
  <c r="E565" i="3"/>
  <c r="E214" i="3"/>
  <c r="E194" i="3"/>
  <c r="E192" i="3"/>
  <c r="E314" i="3"/>
  <c r="E309" i="3"/>
  <c r="E399" i="3"/>
  <c r="E448" i="3"/>
  <c r="E431" i="3"/>
  <c r="E548" i="3"/>
  <c r="E543" i="3"/>
  <c r="E282" i="3"/>
  <c r="E426" i="3"/>
  <c r="E114" i="3"/>
  <c r="E98" i="3"/>
  <c r="E81" i="3"/>
  <c r="E102" i="3"/>
  <c r="E107" i="3"/>
  <c r="E65" i="3"/>
  <c r="E80" i="3" l="1"/>
  <c r="E100" i="3"/>
  <c r="E75" i="3"/>
  <c r="E83" i="3"/>
  <c r="E544" i="3"/>
  <c r="E427" i="3"/>
  <c r="E97" i="3"/>
  <c r="E193" i="3"/>
  <c r="E310" i="3"/>
  <c r="E77" i="3"/>
  <c r="E76" i="3" l="1"/>
  <c r="E57" i="3"/>
  <c r="E58" i="3" s="1"/>
  <c r="E55" i="3" l="1"/>
  <c r="E53" i="3"/>
  <c r="E56" i="3" s="1"/>
  <c r="E51" i="3"/>
  <c r="E49" i="3"/>
  <c r="E52" i="3" s="1"/>
  <c r="E45" i="3"/>
  <c r="E43" i="3"/>
  <c r="E41" i="3"/>
  <c r="E39" i="3"/>
  <c r="E36" i="3"/>
  <c r="E35" i="3"/>
  <c r="E32" i="3"/>
  <c r="E31" i="3"/>
  <c r="E28" i="3"/>
  <c r="E27" i="3"/>
  <c r="E24" i="3"/>
  <c r="E23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33" i="3" l="1"/>
  <c r="E47" i="3"/>
  <c r="E46" i="3"/>
  <c r="E21" i="3"/>
  <c r="E29" i="3"/>
  <c r="E38" i="3"/>
  <c r="E25" i="3"/>
  <c r="E22" i="3"/>
  <c r="E30" i="3"/>
  <c r="E37" i="3"/>
  <c r="E34" i="3"/>
  <c r="E40" i="3"/>
  <c r="E42" i="3"/>
  <c r="E44" i="3"/>
  <c r="E54" i="3"/>
  <c r="E50" i="3"/>
  <c r="E26" i="3"/>
  <c r="E48" i="3" l="1"/>
  <c r="EN775" i="21" l="1"/>
  <c r="EN893" i="21"/>
  <c r="EN586" i="21" l="1"/>
  <c r="EN587" i="21"/>
  <c r="EN590" i="21"/>
  <c r="EN592" i="21"/>
  <c r="EN594" i="21"/>
  <c r="EN595" i="21"/>
  <c r="EN596" i="21"/>
  <c r="EN597" i="21"/>
  <c r="EN598" i="21"/>
  <c r="EN600" i="21"/>
  <c r="EN601" i="21"/>
  <c r="EN604" i="21"/>
  <c r="EN605" i="21"/>
  <c r="EN606" i="21"/>
  <c r="EN607" i="21"/>
  <c r="EN608" i="21"/>
  <c r="EN609" i="21"/>
  <c r="EN611" i="21"/>
  <c r="EN612" i="21"/>
  <c r="EN613" i="21"/>
  <c r="EN614" i="21"/>
  <c r="EN616" i="21"/>
  <c r="EN617" i="21"/>
  <c r="EN618" i="21"/>
  <c r="EN619" i="21"/>
  <c r="EN621" i="21"/>
  <c r="EN622" i="21"/>
  <c r="EN623" i="21"/>
  <c r="EN624" i="21"/>
  <c r="EN626" i="21"/>
  <c r="EN627" i="21"/>
  <c r="EN628" i="21"/>
  <c r="EN629" i="21"/>
  <c r="EN631" i="21"/>
  <c r="EN632" i="21"/>
  <c r="EN633" i="21"/>
  <c r="EN634" i="21"/>
  <c r="EN636" i="21"/>
  <c r="EN637" i="21"/>
  <c r="EN638" i="21"/>
  <c r="EN639" i="21"/>
  <c r="EN640" i="21"/>
  <c r="EN642" i="21"/>
  <c r="EN643" i="21"/>
  <c r="EN644" i="21"/>
  <c r="EN645" i="21"/>
  <c r="EN647" i="21"/>
  <c r="EN648" i="21"/>
  <c r="EN649" i="21"/>
  <c r="EN650" i="21"/>
  <c r="EN652" i="21"/>
  <c r="EN653" i="21"/>
  <c r="EN654" i="21"/>
  <c r="EN655" i="21"/>
  <c r="EN657" i="21"/>
  <c r="EN658" i="21"/>
  <c r="EN659" i="21"/>
  <c r="EN660" i="21"/>
  <c r="EN662" i="21"/>
  <c r="EN663" i="21"/>
  <c r="EN664" i="21"/>
  <c r="EN665" i="21"/>
  <c r="EN668" i="21"/>
  <c r="EN669" i="21"/>
  <c r="EN670" i="21"/>
  <c r="EN671" i="21"/>
  <c r="EN672" i="21"/>
  <c r="EN673" i="21"/>
  <c r="EN675" i="21"/>
  <c r="EN676" i="21"/>
  <c r="EN677" i="21"/>
  <c r="EN679" i="21"/>
  <c r="EN680" i="21"/>
  <c r="EN681" i="21"/>
  <c r="EN683" i="21"/>
  <c r="EN684" i="21"/>
  <c r="EN685" i="21"/>
  <c r="EN686" i="21"/>
  <c r="EN687" i="21"/>
  <c r="EN689" i="21"/>
  <c r="EN690" i="21"/>
  <c r="EN691" i="21"/>
  <c r="EN693" i="21"/>
  <c r="EN694" i="21"/>
  <c r="EN695" i="21"/>
  <c r="EN704" i="21"/>
  <c r="EN705" i="21"/>
  <c r="EN706" i="21"/>
  <c r="EN707" i="21"/>
  <c r="EN708" i="21"/>
  <c r="EN709" i="21"/>
  <c r="EN710" i="21"/>
  <c r="EN711" i="21"/>
  <c r="EN713" i="21"/>
  <c r="EN714" i="21"/>
  <c r="EN715" i="21"/>
  <c r="EN716" i="21"/>
  <c r="EN718" i="21"/>
  <c r="EN719" i="21"/>
  <c r="EN720" i="21"/>
  <c r="EN721" i="21"/>
  <c r="EN722" i="21"/>
  <c r="EN723" i="21"/>
  <c r="EN724" i="21"/>
  <c r="EN726" i="21"/>
  <c r="EN727" i="21"/>
  <c r="EN728" i="21"/>
  <c r="EN729" i="21"/>
  <c r="EN732" i="21"/>
  <c r="EN733" i="21"/>
  <c r="EN734" i="21"/>
  <c r="EN735" i="21"/>
  <c r="EN736" i="21"/>
  <c r="EN737" i="21"/>
  <c r="EN738" i="21"/>
  <c r="EN739" i="21"/>
  <c r="EN740" i="21"/>
  <c r="EN742" i="21"/>
  <c r="EN743" i="21"/>
  <c r="EN744" i="21"/>
  <c r="EN745" i="21"/>
  <c r="EN746" i="21"/>
  <c r="EN747" i="21"/>
  <c r="EN748" i="21"/>
  <c r="EN750" i="21"/>
  <c r="EN751" i="21"/>
  <c r="EN752" i="21"/>
  <c r="EN753" i="21"/>
  <c r="EN755" i="21"/>
  <c r="EN756" i="21"/>
  <c r="EN757" i="21"/>
  <c r="EN758" i="21"/>
  <c r="EN760" i="21"/>
  <c r="EN761" i="21"/>
  <c r="EN762" i="21"/>
  <c r="EN763" i="21"/>
  <c r="EN765" i="21"/>
  <c r="EN766" i="21"/>
  <c r="EN767" i="21"/>
  <c r="EN768" i="21"/>
  <c r="EN769" i="21"/>
  <c r="EN770" i="21"/>
  <c r="EN772" i="21"/>
  <c r="EN773" i="21"/>
  <c r="EN774" i="21"/>
  <c r="EN777" i="21"/>
  <c r="EN778" i="21"/>
  <c r="EN779" i="21"/>
  <c r="EN780" i="21"/>
  <c r="EN782" i="21"/>
  <c r="EN783" i="21"/>
  <c r="EN784" i="21"/>
  <c r="EN785" i="21"/>
  <c r="EN787" i="21"/>
  <c r="EN788" i="21"/>
  <c r="EN789" i="21"/>
  <c r="EN790" i="21"/>
  <c r="EN792" i="21"/>
  <c r="EN793" i="21"/>
  <c r="EN794" i="21"/>
  <c r="EN795" i="21"/>
  <c r="EN797" i="21"/>
  <c r="EN798" i="21"/>
  <c r="EN799" i="21"/>
  <c r="EN800" i="21"/>
  <c r="EN803" i="21"/>
  <c r="EN804" i="21"/>
  <c r="EN805" i="21"/>
  <c r="EN806" i="21"/>
  <c r="EN807" i="21"/>
  <c r="EN808" i="21"/>
  <c r="EN809" i="21"/>
  <c r="EN811" i="21"/>
  <c r="EN812" i="21"/>
  <c r="EN813" i="21"/>
  <c r="EN814" i="21"/>
  <c r="EN816" i="21"/>
  <c r="EN817" i="21"/>
  <c r="EN818" i="21"/>
  <c r="EN820" i="21"/>
  <c r="EN821" i="21"/>
  <c r="EN822" i="21"/>
  <c r="EN824" i="21"/>
  <c r="EN825" i="21"/>
  <c r="EN826" i="21"/>
  <c r="EN828" i="21"/>
  <c r="EN829" i="21"/>
  <c r="EN830" i="21"/>
  <c r="EN841" i="21"/>
  <c r="EN842" i="21"/>
  <c r="EN844" i="21"/>
  <c r="EN845" i="21"/>
  <c r="EN846" i="21"/>
  <c r="EN847" i="21"/>
  <c r="EN848" i="21"/>
  <c r="EN850" i="21"/>
  <c r="EN851" i="21"/>
  <c r="EN852" i="21"/>
  <c r="EN853" i="21"/>
  <c r="EN855" i="21"/>
  <c r="EN856" i="21"/>
  <c r="EN857" i="21"/>
  <c r="EN858" i="21"/>
  <c r="EN861" i="21"/>
  <c r="EN862" i="21"/>
  <c r="EN863" i="21"/>
  <c r="EN865" i="21"/>
  <c r="EN866" i="21"/>
  <c r="EN867" i="21"/>
  <c r="EN868" i="21"/>
  <c r="EN870" i="21"/>
  <c r="EN871" i="21"/>
  <c r="EN872" i="21"/>
  <c r="EN873" i="21"/>
  <c r="EN875" i="21"/>
  <c r="EN876" i="21"/>
  <c r="EN877" i="21"/>
  <c r="EN878" i="21"/>
  <c r="EN880" i="21"/>
  <c r="EN881" i="21"/>
  <c r="EN882" i="21"/>
  <c r="EN883" i="21"/>
  <c r="EN885" i="21"/>
  <c r="EN886" i="21"/>
  <c r="EN887" i="21"/>
  <c r="EN888" i="21"/>
  <c r="EN890" i="21"/>
  <c r="EN891" i="21"/>
  <c r="EN892" i="21"/>
  <c r="EN894" i="21"/>
  <c r="EN896" i="21"/>
  <c r="EN897" i="21"/>
  <c r="EN898" i="21"/>
  <c r="EN899" i="21"/>
  <c r="EN901" i="21"/>
  <c r="EN902" i="21"/>
  <c r="EN903" i="21"/>
  <c r="EN904" i="21"/>
  <c r="EN906" i="21"/>
  <c r="EN907" i="21"/>
  <c r="EN908" i="21"/>
  <c r="EN909" i="21"/>
  <c r="EN911" i="21"/>
  <c r="EN912" i="21"/>
  <c r="EN913" i="21"/>
  <c r="EN914" i="21"/>
  <c r="EN916" i="21"/>
  <c r="EN917" i="21"/>
  <c r="EN918" i="21"/>
  <c r="EN919" i="21"/>
  <c r="EN922" i="21"/>
  <c r="EN923" i="21"/>
  <c r="EN924" i="21"/>
  <c r="EN925" i="21"/>
  <c r="EN927" i="21"/>
  <c r="EN928" i="21"/>
  <c r="EN929" i="21"/>
  <c r="EN931" i="21"/>
  <c r="EN932" i="21"/>
  <c r="EN933" i="21"/>
  <c r="EN935" i="21"/>
  <c r="EN936" i="21"/>
  <c r="EN937" i="21"/>
  <c r="EN938" i="21"/>
  <c r="EN940" i="21"/>
  <c r="EN941" i="21"/>
  <c r="EN942" i="21"/>
  <c r="EN944" i="21"/>
  <c r="EN945" i="21"/>
  <c r="EN946" i="21"/>
  <c r="EN840" i="21"/>
  <c r="AU843" i="21" l="1"/>
  <c r="AU849" i="21" s="1"/>
  <c r="AV843" i="21"/>
  <c r="AV849" i="21" s="1"/>
  <c r="AW843" i="21"/>
  <c r="AW849" i="21" s="1"/>
  <c r="AX843" i="21"/>
  <c r="AX849" i="21" s="1"/>
  <c r="AY843" i="21"/>
  <c r="AY849" i="21" s="1"/>
  <c r="AZ843" i="21"/>
  <c r="AZ849" i="21" s="1"/>
  <c r="BA843" i="21"/>
  <c r="BA849" i="21" s="1"/>
  <c r="BB843" i="21"/>
  <c r="BB849" i="21" s="1"/>
  <c r="BC843" i="21"/>
  <c r="BC849" i="21" s="1"/>
  <c r="BD843" i="21"/>
  <c r="BD849" i="21" s="1"/>
  <c r="BE843" i="21"/>
  <c r="BE849" i="21" s="1"/>
  <c r="AT843" i="21"/>
  <c r="AT849" i="21" s="1"/>
  <c r="I840" i="21" l="1"/>
  <c r="AQ840" i="21"/>
  <c r="FG840" i="21"/>
  <c r="I841" i="21"/>
  <c r="AQ841" i="21"/>
  <c r="FG841" i="21"/>
  <c r="I842" i="21"/>
  <c r="AQ842" i="21"/>
  <c r="FG842" i="21"/>
  <c r="I845" i="21"/>
  <c r="AQ845" i="21"/>
  <c r="I846" i="21"/>
  <c r="AQ846" i="21"/>
  <c r="I847" i="21"/>
  <c r="AQ847" i="21"/>
  <c r="AQ848" i="21"/>
  <c r="FG849" i="21"/>
  <c r="FJ849" i="21"/>
  <c r="FK849" i="21"/>
  <c r="FM849" i="21"/>
  <c r="FT849" i="21"/>
  <c r="AQ854" i="21"/>
  <c r="BL854" i="21"/>
  <c r="BM854" i="21"/>
  <c r="BN854" i="21"/>
  <c r="BO854" i="21"/>
  <c r="BP854" i="21"/>
  <c r="BQ854" i="21"/>
  <c r="CW854" i="21"/>
  <c r="CX854" i="21"/>
  <c r="CY854" i="21"/>
  <c r="CZ854" i="21"/>
  <c r="DA854" i="21"/>
  <c r="DB854" i="21"/>
  <c r="DC854" i="21"/>
  <c r="DD854" i="21"/>
  <c r="DE854" i="21"/>
  <c r="EQ854" i="21"/>
  <c r="ER854" i="21"/>
  <c r="ES854" i="21"/>
  <c r="EX854" i="21"/>
  <c r="FC854" i="21"/>
  <c r="FD854" i="21"/>
  <c r="FG854" i="21"/>
  <c r="FJ854" i="21"/>
  <c r="FK854" i="21"/>
  <c r="FM854" i="21"/>
  <c r="FT854" i="21"/>
  <c r="I856" i="21"/>
  <c r="AQ856" i="21"/>
  <c r="FG856" i="21"/>
  <c r="I857" i="21"/>
  <c r="AQ857" i="21"/>
  <c r="FG857" i="21"/>
  <c r="I858" i="21"/>
  <c r="AQ858" i="21"/>
  <c r="FG858" i="21"/>
  <c r="AQ859" i="21"/>
  <c r="BL859" i="21"/>
  <c r="BM859" i="21"/>
  <c r="BN859" i="21"/>
  <c r="BO859" i="21"/>
  <c r="BP859" i="21"/>
  <c r="BQ859" i="21"/>
  <c r="CW859" i="21"/>
  <c r="CX859" i="21"/>
  <c r="CY859" i="21"/>
  <c r="CZ859" i="21"/>
  <c r="DA859" i="21"/>
  <c r="DB859" i="21"/>
  <c r="DC859" i="21"/>
  <c r="DD859" i="21"/>
  <c r="DE859" i="21"/>
  <c r="EQ859" i="21"/>
  <c r="ER859" i="21"/>
  <c r="ES859" i="21"/>
  <c r="EX859" i="21"/>
  <c r="FC859" i="21"/>
  <c r="FD859" i="21"/>
  <c r="FJ859" i="21"/>
  <c r="FK859" i="21"/>
  <c r="FM859" i="21"/>
  <c r="FT859" i="21"/>
  <c r="I863" i="21"/>
  <c r="AQ863" i="21"/>
  <c r="AQ864" i="21" s="1"/>
  <c r="BL864" i="21"/>
  <c r="BM864" i="21"/>
  <c r="BN864" i="21"/>
  <c r="BO864" i="21"/>
  <c r="BP864" i="21"/>
  <c r="BQ864" i="21"/>
  <c r="CW864" i="21"/>
  <c r="CX864" i="21"/>
  <c r="CY864" i="21"/>
  <c r="CZ864" i="21"/>
  <c r="DA864" i="21"/>
  <c r="DB864" i="21"/>
  <c r="DC864" i="21"/>
  <c r="DD864" i="21"/>
  <c r="DE864" i="21"/>
  <c r="EQ864" i="21"/>
  <c r="ER864" i="21"/>
  <c r="ES864" i="21"/>
  <c r="EX864" i="21"/>
  <c r="FC864" i="21"/>
  <c r="FD864" i="21"/>
  <c r="FG864" i="21"/>
  <c r="FJ864" i="21"/>
  <c r="FK864" i="21"/>
  <c r="FM864" i="21"/>
  <c r="FT864" i="21"/>
  <c r="I866" i="21"/>
  <c r="AQ866" i="21"/>
  <c r="BM866" i="21"/>
  <c r="BM869" i="21" s="1"/>
  <c r="CX866" i="21"/>
  <c r="CX869" i="21" s="1"/>
  <c r="DA866" i="21"/>
  <c r="DA869" i="21" s="1"/>
  <c r="DD866" i="21"/>
  <c r="DD869" i="21" s="1"/>
  <c r="I867" i="21"/>
  <c r="AQ867" i="21"/>
  <c r="FG867" i="21"/>
  <c r="I868" i="21"/>
  <c r="AQ868" i="21"/>
  <c r="FG868" i="21"/>
  <c r="BL869" i="21"/>
  <c r="BN869" i="21"/>
  <c r="BO869" i="21"/>
  <c r="BP869" i="21"/>
  <c r="BQ869" i="21"/>
  <c r="CW869" i="21"/>
  <c r="CY869" i="21"/>
  <c r="CZ869" i="21"/>
  <c r="DB869" i="21"/>
  <c r="DC869" i="21"/>
  <c r="DE869" i="21"/>
  <c r="EQ869" i="21"/>
  <c r="ER869" i="21"/>
  <c r="ES869" i="21"/>
  <c r="EX869" i="21"/>
  <c r="FC869" i="21"/>
  <c r="FD869" i="21"/>
  <c r="FJ869" i="21"/>
  <c r="FK869" i="21"/>
  <c r="FM869" i="21"/>
  <c r="FT869" i="21"/>
  <c r="I871" i="21"/>
  <c r="AQ871" i="21"/>
  <c r="FG871" i="21"/>
  <c r="I872" i="21"/>
  <c r="AQ872" i="21"/>
  <c r="FG872" i="21"/>
  <c r="I873" i="21"/>
  <c r="AQ873" i="21"/>
  <c r="FG873" i="21"/>
  <c r="BL874" i="21"/>
  <c r="BM874" i="21"/>
  <c r="BN874" i="21"/>
  <c r="BO874" i="21"/>
  <c r="BP874" i="21"/>
  <c r="BQ874" i="21"/>
  <c r="CW874" i="21"/>
  <c r="CX874" i="21"/>
  <c r="CY874" i="21"/>
  <c r="CZ874" i="21"/>
  <c r="DA874" i="21"/>
  <c r="DB874" i="21"/>
  <c r="DC874" i="21"/>
  <c r="DD874" i="21"/>
  <c r="DE874" i="21"/>
  <c r="EQ874" i="21"/>
  <c r="ER874" i="21"/>
  <c r="ES874" i="21"/>
  <c r="EX874" i="21"/>
  <c r="FC874" i="21"/>
  <c r="FD874" i="21"/>
  <c r="FJ874" i="21"/>
  <c r="FK874" i="21"/>
  <c r="FM874" i="21"/>
  <c r="FT874" i="21"/>
  <c r="I876" i="21"/>
  <c r="AQ876" i="21"/>
  <c r="FG876" i="21"/>
  <c r="I877" i="21"/>
  <c r="AQ877" i="21"/>
  <c r="FG877" i="21"/>
  <c r="I878" i="21"/>
  <c r="AQ878" i="21"/>
  <c r="FG878" i="21"/>
  <c r="BM879" i="21"/>
  <c r="BN879" i="21"/>
  <c r="BP879" i="21"/>
  <c r="BQ879" i="21"/>
  <c r="CX879" i="21"/>
  <c r="CY879" i="21"/>
  <c r="DA879" i="21"/>
  <c r="DB879" i="21"/>
  <c r="DD879" i="21"/>
  <c r="DE879" i="21"/>
  <c r="EQ879" i="21"/>
  <c r="ER879" i="21"/>
  <c r="ES879" i="21"/>
  <c r="EX879" i="21"/>
  <c r="FC879" i="21"/>
  <c r="FD879" i="21"/>
  <c r="FJ879" i="21"/>
  <c r="FK879" i="21"/>
  <c r="FM879" i="21"/>
  <c r="FT879" i="21"/>
  <c r="I881" i="21"/>
  <c r="AQ881" i="21"/>
  <c r="FG881" i="21"/>
  <c r="I882" i="21"/>
  <c r="AQ882" i="21"/>
  <c r="FG882" i="21"/>
  <c r="I883" i="21"/>
  <c r="AQ883" i="21"/>
  <c r="FG883" i="21"/>
  <c r="BL884" i="21"/>
  <c r="BM884" i="21"/>
  <c r="BN884" i="21"/>
  <c r="BO884" i="21"/>
  <c r="BP884" i="21"/>
  <c r="BQ884" i="21"/>
  <c r="CW884" i="21"/>
  <c r="CX884" i="21"/>
  <c r="CY884" i="21"/>
  <c r="CZ884" i="21"/>
  <c r="DA884" i="21"/>
  <c r="DB884" i="21"/>
  <c r="DC884" i="21"/>
  <c r="DD884" i="21"/>
  <c r="DE884" i="21"/>
  <c r="EQ884" i="21"/>
  <c r="ER884" i="21"/>
  <c r="ES884" i="21"/>
  <c r="EX884" i="21"/>
  <c r="FC884" i="21"/>
  <c r="FD884" i="21"/>
  <c r="FJ884" i="21"/>
  <c r="FK884" i="21"/>
  <c r="FM884" i="21"/>
  <c r="FT884" i="21"/>
  <c r="I886" i="21"/>
  <c r="AQ886" i="21"/>
  <c r="FG886" i="21"/>
  <c r="I887" i="21"/>
  <c r="AQ887" i="21"/>
  <c r="FG887" i="21"/>
  <c r="I888" i="21"/>
  <c r="AQ888" i="21"/>
  <c r="FG888" i="21"/>
  <c r="BL889" i="21"/>
  <c r="BM889" i="21"/>
  <c r="BN889" i="21"/>
  <c r="BO889" i="21"/>
  <c r="BP889" i="21"/>
  <c r="BQ889" i="21"/>
  <c r="CW889" i="21"/>
  <c r="CX889" i="21"/>
  <c r="CY889" i="21"/>
  <c r="CZ889" i="21"/>
  <c r="DA889" i="21"/>
  <c r="DB889" i="21"/>
  <c r="DC889" i="21"/>
  <c r="DD889" i="21"/>
  <c r="DE889" i="21"/>
  <c r="EQ889" i="21"/>
  <c r="ER889" i="21"/>
  <c r="ES889" i="21"/>
  <c r="EX889" i="21"/>
  <c r="FC889" i="21"/>
  <c r="FD889" i="21"/>
  <c r="FJ889" i="21"/>
  <c r="FK889" i="21"/>
  <c r="FM889" i="21"/>
  <c r="FT889" i="21"/>
  <c r="I893" i="21"/>
  <c r="AQ893" i="21"/>
  <c r="I894" i="21"/>
  <c r="AQ894" i="21"/>
  <c r="FG894" i="21"/>
  <c r="FG895" i="21" s="1"/>
  <c r="AQ895" i="21"/>
  <c r="BL895" i="21"/>
  <c r="BM895" i="21"/>
  <c r="BN895" i="21"/>
  <c r="BO895" i="21"/>
  <c r="BP895" i="21"/>
  <c r="BQ895" i="21"/>
  <c r="CW895" i="21"/>
  <c r="CX895" i="21"/>
  <c r="CY895" i="21"/>
  <c r="CZ895" i="21"/>
  <c r="DA895" i="21"/>
  <c r="DB895" i="21"/>
  <c r="DC895" i="21"/>
  <c r="DD895" i="21"/>
  <c r="DE895" i="21"/>
  <c r="EQ895" i="21"/>
  <c r="ER895" i="21"/>
  <c r="ES895" i="21"/>
  <c r="EX895" i="21"/>
  <c r="FC895" i="21"/>
  <c r="FD895" i="21"/>
  <c r="FJ895" i="21"/>
  <c r="FK895" i="21"/>
  <c r="FM895" i="21"/>
  <c r="FT895" i="21"/>
  <c r="I897" i="21"/>
  <c r="AQ897" i="21"/>
  <c r="AQ900" i="21" s="1"/>
  <c r="FG897" i="21"/>
  <c r="I898" i="21"/>
  <c r="AQ898" i="21"/>
  <c r="FG898" i="21"/>
  <c r="I899" i="21"/>
  <c r="AQ899" i="21"/>
  <c r="FG899" i="21"/>
  <c r="BL900" i="21"/>
  <c r="BM900" i="21"/>
  <c r="BN900" i="21"/>
  <c r="BO900" i="21"/>
  <c r="BP900" i="21"/>
  <c r="BQ900" i="21"/>
  <c r="CW900" i="21"/>
  <c r="CX900" i="21"/>
  <c r="CY900" i="21"/>
  <c r="CZ900" i="21"/>
  <c r="DA900" i="21"/>
  <c r="DB900" i="21"/>
  <c r="DC900" i="21"/>
  <c r="DD900" i="21"/>
  <c r="DE900" i="21"/>
  <c r="EQ900" i="21"/>
  <c r="ER900" i="21"/>
  <c r="ES900" i="21"/>
  <c r="EX900" i="21"/>
  <c r="FC900" i="21"/>
  <c r="FD900" i="21"/>
  <c r="FJ900" i="21"/>
  <c r="FK900" i="21"/>
  <c r="FM900" i="21"/>
  <c r="FT900" i="21"/>
  <c r="I902" i="21"/>
  <c r="AQ902" i="21"/>
  <c r="FG902" i="21"/>
  <c r="I903" i="21"/>
  <c r="AQ903" i="21"/>
  <c r="FG903" i="21"/>
  <c r="I904" i="21"/>
  <c r="AQ904" i="21"/>
  <c r="FG904" i="21"/>
  <c r="AQ905" i="21"/>
  <c r="BL905" i="21"/>
  <c r="BM905" i="21"/>
  <c r="BN905" i="21"/>
  <c r="BO905" i="21"/>
  <c r="BP905" i="21"/>
  <c r="BQ905" i="21"/>
  <c r="CW905" i="21"/>
  <c r="CX905" i="21"/>
  <c r="CY905" i="21"/>
  <c r="CZ905" i="21"/>
  <c r="DA905" i="21"/>
  <c r="DB905" i="21"/>
  <c r="DC905" i="21"/>
  <c r="DD905" i="21"/>
  <c r="DE905" i="21"/>
  <c r="EQ905" i="21"/>
  <c r="ER905" i="21"/>
  <c r="ES905" i="21"/>
  <c r="EX905" i="21"/>
  <c r="FC905" i="21"/>
  <c r="FD905" i="21"/>
  <c r="FJ905" i="21"/>
  <c r="FK905" i="21"/>
  <c r="FM905" i="21"/>
  <c r="FT905" i="21"/>
  <c r="I907" i="21"/>
  <c r="AQ907" i="21"/>
  <c r="FG907" i="21"/>
  <c r="I908" i="21"/>
  <c r="AQ908" i="21"/>
  <c r="FG908" i="21"/>
  <c r="I909" i="21"/>
  <c r="AQ909" i="21"/>
  <c r="FG909" i="21"/>
  <c r="BM910" i="21"/>
  <c r="BN910" i="21"/>
  <c r="BP910" i="21"/>
  <c r="BQ910" i="21"/>
  <c r="CX910" i="21"/>
  <c r="CY910" i="21"/>
  <c r="DA910" i="21"/>
  <c r="DB910" i="21"/>
  <c r="DD910" i="21"/>
  <c r="DE910" i="21"/>
  <c r="EQ910" i="21"/>
  <c r="ER910" i="21"/>
  <c r="ES910" i="21"/>
  <c r="EX910" i="21"/>
  <c r="FC910" i="21"/>
  <c r="FD910" i="21"/>
  <c r="FJ910" i="21"/>
  <c r="FK910" i="21"/>
  <c r="FM910" i="21"/>
  <c r="FT910" i="21"/>
  <c r="I912" i="21"/>
  <c r="AQ912" i="21"/>
  <c r="AQ915" i="21" s="1"/>
  <c r="FG912" i="21"/>
  <c r="I913" i="21"/>
  <c r="AQ913" i="21"/>
  <c r="FG913" i="21"/>
  <c r="I914" i="21"/>
  <c r="AQ914" i="21"/>
  <c r="FG914" i="21"/>
  <c r="BL915" i="21"/>
  <c r="BM915" i="21"/>
  <c r="BN915" i="21"/>
  <c r="BO915" i="21"/>
  <c r="BP915" i="21"/>
  <c r="BQ915" i="21"/>
  <c r="CW915" i="21"/>
  <c r="CX915" i="21"/>
  <c r="CY915" i="21"/>
  <c r="CZ915" i="21"/>
  <c r="DA915" i="21"/>
  <c r="DB915" i="21"/>
  <c r="DC915" i="21"/>
  <c r="DD915" i="21"/>
  <c r="DE915" i="21"/>
  <c r="EQ915" i="21"/>
  <c r="ER915" i="21"/>
  <c r="ES915" i="21"/>
  <c r="EX915" i="21"/>
  <c r="FC915" i="21"/>
  <c r="FD915" i="21"/>
  <c r="FJ915" i="21"/>
  <c r="FK915" i="21"/>
  <c r="FM915" i="21"/>
  <c r="FT915" i="21"/>
  <c r="I917" i="21"/>
  <c r="AQ917" i="21"/>
  <c r="AQ920" i="21" s="1"/>
  <c r="FG917" i="21"/>
  <c r="I918" i="21"/>
  <c r="AQ918" i="21"/>
  <c r="FG918" i="21"/>
  <c r="I919" i="21"/>
  <c r="AQ919" i="21"/>
  <c r="FG919" i="21"/>
  <c r="BL920" i="21"/>
  <c r="BM920" i="21"/>
  <c r="BN920" i="21"/>
  <c r="BO920" i="21"/>
  <c r="BP920" i="21"/>
  <c r="BQ920" i="21"/>
  <c r="CW920" i="21"/>
  <c r="CX920" i="21"/>
  <c r="CY920" i="21"/>
  <c r="CZ920" i="21"/>
  <c r="DA920" i="21"/>
  <c r="DB920" i="21"/>
  <c r="DC920" i="21"/>
  <c r="DD920" i="21"/>
  <c r="DE920" i="21"/>
  <c r="EQ920" i="21"/>
  <c r="ER920" i="21"/>
  <c r="ES920" i="21"/>
  <c r="EX920" i="21"/>
  <c r="FC920" i="21"/>
  <c r="FD920" i="21"/>
  <c r="FJ920" i="21"/>
  <c r="FK920" i="21"/>
  <c r="FM920" i="21"/>
  <c r="FT920" i="21"/>
  <c r="AQ924" i="21"/>
  <c r="FG924" i="21"/>
  <c r="I925" i="21"/>
  <c r="AQ925" i="21"/>
  <c r="FG925" i="21"/>
  <c r="BL926" i="21"/>
  <c r="BM926" i="21"/>
  <c r="BN926" i="21"/>
  <c r="BO926" i="21"/>
  <c r="BP926" i="21"/>
  <c r="BQ926" i="21"/>
  <c r="CW926" i="21"/>
  <c r="CX926" i="21"/>
  <c r="CY926" i="21"/>
  <c r="CZ926" i="21"/>
  <c r="DA926" i="21"/>
  <c r="DB926" i="21"/>
  <c r="DC926" i="21"/>
  <c r="DD926" i="21"/>
  <c r="DE926" i="21"/>
  <c r="EQ926" i="21"/>
  <c r="ER926" i="21"/>
  <c r="ES926" i="21"/>
  <c r="EX926" i="21"/>
  <c r="FC926" i="21"/>
  <c r="FD926" i="21"/>
  <c r="FJ926" i="21"/>
  <c r="FK926" i="21"/>
  <c r="FM926" i="21"/>
  <c r="FT926" i="21"/>
  <c r="AQ928" i="21"/>
  <c r="FG928" i="21"/>
  <c r="I929" i="21"/>
  <c r="AQ929" i="21"/>
  <c r="FG929" i="21"/>
  <c r="BL930" i="21"/>
  <c r="BM930" i="21"/>
  <c r="BN930" i="21"/>
  <c r="BO930" i="21"/>
  <c r="BP930" i="21"/>
  <c r="BQ930" i="21"/>
  <c r="CW930" i="21"/>
  <c r="CX930" i="21"/>
  <c r="CY930" i="21"/>
  <c r="CZ930" i="21"/>
  <c r="DA930" i="21"/>
  <c r="DB930" i="21"/>
  <c r="DC930" i="21"/>
  <c r="DD930" i="21"/>
  <c r="DE930" i="21"/>
  <c r="EQ930" i="21"/>
  <c r="ER930" i="21"/>
  <c r="ES930" i="21"/>
  <c r="EX930" i="21"/>
  <c r="FC930" i="21"/>
  <c r="FD930" i="21"/>
  <c r="FJ930" i="21"/>
  <c r="FK930" i="21"/>
  <c r="FM930" i="21"/>
  <c r="FT930" i="21"/>
  <c r="I932" i="21"/>
  <c r="AQ932" i="21"/>
  <c r="FG932" i="21"/>
  <c r="I933" i="21"/>
  <c r="AQ933" i="21"/>
  <c r="FG933" i="21"/>
  <c r="BM934" i="21"/>
  <c r="BN934" i="21"/>
  <c r="BP934" i="21"/>
  <c r="BQ934" i="21"/>
  <c r="CX934" i="21"/>
  <c r="CY934" i="21"/>
  <c r="DA934" i="21"/>
  <c r="DB934" i="21"/>
  <c r="DD934" i="21"/>
  <c r="DE934" i="21"/>
  <c r="EQ934" i="21"/>
  <c r="ER934" i="21"/>
  <c r="ES934" i="21"/>
  <c r="EX934" i="21"/>
  <c r="FC934" i="21"/>
  <c r="FD934" i="21"/>
  <c r="FJ934" i="21"/>
  <c r="FK934" i="21"/>
  <c r="FM934" i="21"/>
  <c r="FT934" i="21"/>
  <c r="I937" i="21"/>
  <c r="AQ937" i="21"/>
  <c r="AQ939" i="21" s="1"/>
  <c r="FG937" i="21"/>
  <c r="I938" i="21"/>
  <c r="AQ938" i="21"/>
  <c r="FG938" i="21"/>
  <c r="BL939" i="21"/>
  <c r="BM939" i="21"/>
  <c r="BN939" i="21"/>
  <c r="BO939" i="21"/>
  <c r="BP939" i="21"/>
  <c r="BQ939" i="21"/>
  <c r="CW939" i="21"/>
  <c r="CX939" i="21"/>
  <c r="CY939" i="21"/>
  <c r="CZ939" i="21"/>
  <c r="DA939" i="21"/>
  <c r="DB939" i="21"/>
  <c r="DC939" i="21"/>
  <c r="DD939" i="21"/>
  <c r="DE939" i="21"/>
  <c r="EQ939" i="21"/>
  <c r="ER939" i="21"/>
  <c r="ES939" i="21"/>
  <c r="EX939" i="21"/>
  <c r="FC939" i="21"/>
  <c r="FD939" i="21"/>
  <c r="FJ939" i="21"/>
  <c r="FK939" i="21"/>
  <c r="FM939" i="21"/>
  <c r="FT939" i="21"/>
  <c r="I941" i="21"/>
  <c r="AQ941" i="21"/>
  <c r="AQ943" i="21" s="1"/>
  <c r="FG941" i="21"/>
  <c r="I942" i="21"/>
  <c r="AQ942" i="21"/>
  <c r="FG942" i="21"/>
  <c r="BL943" i="21"/>
  <c r="BM943" i="21"/>
  <c r="BN943" i="21"/>
  <c r="BO943" i="21"/>
  <c r="BP943" i="21"/>
  <c r="BQ943" i="21"/>
  <c r="CW943" i="21"/>
  <c r="CX943" i="21"/>
  <c r="CY943" i="21"/>
  <c r="CZ943" i="21"/>
  <c r="DA943" i="21"/>
  <c r="DB943" i="21"/>
  <c r="DC943" i="21"/>
  <c r="DD943" i="21"/>
  <c r="DE943" i="21"/>
  <c r="EQ943" i="21"/>
  <c r="ER943" i="21"/>
  <c r="ES943" i="21"/>
  <c r="EX943" i="21"/>
  <c r="FC943" i="21"/>
  <c r="FD943" i="21"/>
  <c r="FJ943" i="21"/>
  <c r="FK943" i="21"/>
  <c r="FM943" i="21"/>
  <c r="FT943" i="21"/>
  <c r="I945" i="21"/>
  <c r="AQ945" i="21"/>
  <c r="FG945" i="21"/>
  <c r="I946" i="21"/>
  <c r="AQ946" i="21"/>
  <c r="FG946" i="21"/>
  <c r="DA947" i="21"/>
  <c r="DB947" i="21"/>
  <c r="DD947" i="21"/>
  <c r="DE947" i="21"/>
  <c r="EQ947" i="21"/>
  <c r="ER947" i="21"/>
  <c r="ES947" i="21"/>
  <c r="EX947" i="21"/>
  <c r="FC947" i="21"/>
  <c r="FD947" i="21"/>
  <c r="FJ947" i="21"/>
  <c r="FK947" i="21"/>
  <c r="FM947" i="21"/>
  <c r="FT947" i="21"/>
  <c r="EN702" i="21"/>
  <c r="AQ705" i="21"/>
  <c r="I706" i="21"/>
  <c r="AQ706" i="21"/>
  <c r="I707" i="21"/>
  <c r="AQ707" i="21"/>
  <c r="I708" i="21"/>
  <c r="AQ708" i="21"/>
  <c r="I709" i="21"/>
  <c r="AQ709" i="21"/>
  <c r="I710" i="21"/>
  <c r="AQ710" i="21"/>
  <c r="I711" i="21"/>
  <c r="AQ711" i="21"/>
  <c r="EQ712" i="21"/>
  <c r="ER712" i="21"/>
  <c r="ES712" i="21"/>
  <c r="EX712" i="21"/>
  <c r="FC712" i="21"/>
  <c r="FD712" i="21"/>
  <c r="FG712" i="21"/>
  <c r="FJ712" i="21"/>
  <c r="FK712" i="21"/>
  <c r="FM712" i="21"/>
  <c r="FT712" i="21"/>
  <c r="I714" i="21"/>
  <c r="AQ714" i="21"/>
  <c r="AT717" i="21"/>
  <c r="AU717" i="21"/>
  <c r="AV717" i="21"/>
  <c r="AW717" i="21"/>
  <c r="AX717" i="21"/>
  <c r="AY717" i="21"/>
  <c r="AZ717" i="21"/>
  <c r="BA717" i="21"/>
  <c r="BB717" i="21"/>
  <c r="BC717" i="21"/>
  <c r="BD717" i="21"/>
  <c r="BE717" i="21"/>
  <c r="EO717" i="21"/>
  <c r="EP717" i="21"/>
  <c r="EQ717" i="21"/>
  <c r="ER717" i="21"/>
  <c r="ES717" i="21"/>
  <c r="EX717" i="21"/>
  <c r="FC717" i="21"/>
  <c r="FD717" i="21"/>
  <c r="FG717" i="21"/>
  <c r="FJ717" i="21"/>
  <c r="FK717" i="21"/>
  <c r="FM717" i="21"/>
  <c r="FT717" i="21"/>
  <c r="I720" i="21"/>
  <c r="AQ720" i="21"/>
  <c r="FG720" i="21"/>
  <c r="I721" i="21"/>
  <c r="AQ721" i="21"/>
  <c r="FG721" i="21"/>
  <c r="I722" i="21"/>
  <c r="AQ722" i="21"/>
  <c r="FG722" i="21"/>
  <c r="I723" i="21"/>
  <c r="AQ723" i="21"/>
  <c r="FG723" i="21"/>
  <c r="I724" i="21"/>
  <c r="AQ724" i="21"/>
  <c r="FG724" i="21"/>
  <c r="BL725" i="21"/>
  <c r="BM725" i="21"/>
  <c r="BN725" i="21"/>
  <c r="BO725" i="21"/>
  <c r="BP725" i="21"/>
  <c r="BQ725" i="21"/>
  <c r="CW725" i="21"/>
  <c r="CX725" i="21"/>
  <c r="CY725" i="21"/>
  <c r="CZ725" i="21"/>
  <c r="DA725" i="21"/>
  <c r="DB725" i="21"/>
  <c r="DC725" i="21"/>
  <c r="DD725" i="21"/>
  <c r="DE725" i="21"/>
  <c r="EQ725" i="21"/>
  <c r="ER725" i="21"/>
  <c r="ES725" i="21"/>
  <c r="EX725" i="21"/>
  <c r="FC725" i="21"/>
  <c r="FD725" i="21"/>
  <c r="FJ725" i="21"/>
  <c r="FK725" i="21"/>
  <c r="FM725" i="21"/>
  <c r="FT725" i="21"/>
  <c r="I727" i="21"/>
  <c r="AQ727" i="21"/>
  <c r="AQ730" i="21" s="1"/>
  <c r="FG727" i="21"/>
  <c r="I728" i="21"/>
  <c r="AQ728" i="21"/>
  <c r="FG728" i="21"/>
  <c r="I729" i="21"/>
  <c r="AQ729" i="21"/>
  <c r="FG729" i="21"/>
  <c r="BL730" i="21"/>
  <c r="BM730" i="21"/>
  <c r="BN730" i="21"/>
  <c r="BO730" i="21"/>
  <c r="BP730" i="21"/>
  <c r="BQ730" i="21"/>
  <c r="CW730" i="21"/>
  <c r="CX730" i="21"/>
  <c r="CY730" i="21"/>
  <c r="CZ730" i="21"/>
  <c r="DA730" i="21"/>
  <c r="DB730" i="21"/>
  <c r="DC730" i="21"/>
  <c r="DD730" i="21"/>
  <c r="DE730" i="21"/>
  <c r="EQ730" i="21"/>
  <c r="ER730" i="21"/>
  <c r="ES730" i="21"/>
  <c r="EX730" i="21"/>
  <c r="FC730" i="21"/>
  <c r="FD730" i="21"/>
  <c r="FJ730" i="21"/>
  <c r="FK730" i="21"/>
  <c r="FM730" i="21"/>
  <c r="FT730" i="21"/>
  <c r="I734" i="21"/>
  <c r="AQ734" i="21"/>
  <c r="I735" i="21"/>
  <c r="AQ735" i="21"/>
  <c r="I736" i="21"/>
  <c r="AQ736" i="21"/>
  <c r="I737" i="21"/>
  <c r="AQ737" i="21"/>
  <c r="I738" i="21"/>
  <c r="AQ738" i="21"/>
  <c r="I739" i="21"/>
  <c r="AQ739" i="21"/>
  <c r="I740" i="21"/>
  <c r="FG740" i="21"/>
  <c r="BL741" i="21"/>
  <c r="BO741" i="21"/>
  <c r="CW741" i="21"/>
  <c r="CZ741" i="21"/>
  <c r="DC741" i="21"/>
  <c r="I743" i="21"/>
  <c r="AQ743" i="21"/>
  <c r="I744" i="21"/>
  <c r="AQ744" i="21"/>
  <c r="I745" i="21"/>
  <c r="AQ745" i="21"/>
  <c r="I746" i="21"/>
  <c r="FG746" i="21"/>
  <c r="I747" i="21"/>
  <c r="FG747" i="21"/>
  <c r="I748" i="21"/>
  <c r="FG748" i="21"/>
  <c r="BL749" i="21"/>
  <c r="BO749" i="21"/>
  <c r="CW749" i="21"/>
  <c r="CZ749" i="21"/>
  <c r="DC749" i="21"/>
  <c r="EQ749" i="21"/>
  <c r="ER749" i="21"/>
  <c r="ES749" i="21"/>
  <c r="EX749" i="21"/>
  <c r="FC749" i="21"/>
  <c r="FD749" i="21"/>
  <c r="FJ749" i="21"/>
  <c r="FK749" i="21"/>
  <c r="FM749" i="21"/>
  <c r="FT749" i="21"/>
  <c r="I751" i="21"/>
  <c r="AQ751" i="21"/>
  <c r="AQ754" i="21" s="1"/>
  <c r="FG751" i="21"/>
  <c r="I752" i="21"/>
  <c r="AQ752" i="21"/>
  <c r="FG752" i="21"/>
  <c r="I753" i="21"/>
  <c r="AQ753" i="21"/>
  <c r="FG753" i="21"/>
  <c r="BL754" i="21"/>
  <c r="BM754" i="21"/>
  <c r="BN754" i="21"/>
  <c r="BO754" i="21"/>
  <c r="BP754" i="21"/>
  <c r="BQ754" i="21"/>
  <c r="CW754" i="21"/>
  <c r="CX754" i="21"/>
  <c r="CY754" i="21"/>
  <c r="CZ754" i="21"/>
  <c r="DA754" i="21"/>
  <c r="DB754" i="21"/>
  <c r="DC754" i="21"/>
  <c r="DD754" i="21"/>
  <c r="DE754" i="21"/>
  <c r="EQ754" i="21"/>
  <c r="ER754" i="21"/>
  <c r="ES754" i="21"/>
  <c r="EX754" i="21"/>
  <c r="FC754" i="21"/>
  <c r="FD754" i="21"/>
  <c r="FJ754" i="21"/>
  <c r="FK754" i="21"/>
  <c r="FM754" i="21"/>
  <c r="FT754" i="21"/>
  <c r="I756" i="21"/>
  <c r="AQ756" i="21"/>
  <c r="FG756" i="21"/>
  <c r="I757" i="21"/>
  <c r="AQ757" i="21"/>
  <c r="FG757" i="21"/>
  <c r="I758" i="21"/>
  <c r="AQ758" i="21"/>
  <c r="FG758" i="21"/>
  <c r="BM759" i="21"/>
  <c r="BN759" i="21"/>
  <c r="BP759" i="21"/>
  <c r="BQ759" i="21"/>
  <c r="CX759" i="21"/>
  <c r="CY759" i="21"/>
  <c r="DA759" i="21"/>
  <c r="DB759" i="21"/>
  <c r="DD759" i="21"/>
  <c r="DE759" i="21"/>
  <c r="EQ759" i="21"/>
  <c r="ER759" i="21"/>
  <c r="ES759" i="21"/>
  <c r="EX759" i="21"/>
  <c r="FC759" i="21"/>
  <c r="FD759" i="21"/>
  <c r="FJ759" i="21"/>
  <c r="FK759" i="21"/>
  <c r="FM759" i="21"/>
  <c r="FT759" i="21"/>
  <c r="I761" i="21"/>
  <c r="AQ761" i="21"/>
  <c r="FG761" i="21"/>
  <c r="I762" i="21"/>
  <c r="AQ762" i="21"/>
  <c r="FG762" i="21"/>
  <c r="I763" i="21"/>
  <c r="AQ763" i="21"/>
  <c r="FG763" i="21"/>
  <c r="AQ764" i="21"/>
  <c r="BL764" i="21"/>
  <c r="BM764" i="21"/>
  <c r="BN764" i="21"/>
  <c r="BO764" i="21"/>
  <c r="BP764" i="21"/>
  <c r="BQ764" i="21"/>
  <c r="CW764" i="21"/>
  <c r="CX764" i="21"/>
  <c r="CY764" i="21"/>
  <c r="CZ764" i="21"/>
  <c r="DA764" i="21"/>
  <c r="DB764" i="21"/>
  <c r="DC764" i="21"/>
  <c r="DD764" i="21"/>
  <c r="DE764" i="21"/>
  <c r="EQ764" i="21"/>
  <c r="ER764" i="21"/>
  <c r="ES764" i="21"/>
  <c r="EX764" i="21"/>
  <c r="FC764" i="21"/>
  <c r="FD764" i="21"/>
  <c r="FJ764" i="21"/>
  <c r="FK764" i="21"/>
  <c r="FM764" i="21"/>
  <c r="FT764" i="21"/>
  <c r="I766" i="21"/>
  <c r="AQ766" i="21"/>
  <c r="I767" i="21"/>
  <c r="AQ767" i="21"/>
  <c r="I768" i="21"/>
  <c r="FG768" i="21"/>
  <c r="I769" i="21"/>
  <c r="FG769" i="21"/>
  <c r="I770" i="21"/>
  <c r="FG770" i="21"/>
  <c r="BL771" i="21"/>
  <c r="BM771" i="21"/>
  <c r="BN771" i="21"/>
  <c r="BO771" i="21"/>
  <c r="BP771" i="21"/>
  <c r="BQ771" i="21"/>
  <c r="CW771" i="21"/>
  <c r="CX771" i="21"/>
  <c r="CY771" i="21"/>
  <c r="CZ771" i="21"/>
  <c r="DA771" i="21"/>
  <c r="DB771" i="21"/>
  <c r="DC771" i="21"/>
  <c r="DD771" i="21"/>
  <c r="DE771" i="21"/>
  <c r="EQ771" i="21"/>
  <c r="ER771" i="21"/>
  <c r="ES771" i="21"/>
  <c r="EX771" i="21"/>
  <c r="FC771" i="21"/>
  <c r="FD771" i="21"/>
  <c r="FJ771" i="21"/>
  <c r="FK771" i="21"/>
  <c r="FM771" i="21"/>
  <c r="FT771" i="21"/>
  <c r="I775" i="21"/>
  <c r="AQ775" i="21"/>
  <c r="AQ776" i="21" s="1"/>
  <c r="BL776" i="21"/>
  <c r="BM776" i="21"/>
  <c r="BN776" i="21"/>
  <c r="BO776" i="21"/>
  <c r="BP776" i="21"/>
  <c r="BQ776" i="21"/>
  <c r="CW776" i="21"/>
  <c r="CX776" i="21"/>
  <c r="CY776" i="21"/>
  <c r="CZ776" i="21"/>
  <c r="DA776" i="21"/>
  <c r="DB776" i="21"/>
  <c r="DC776" i="21"/>
  <c r="DD776" i="21"/>
  <c r="DE776" i="21"/>
  <c r="EQ776" i="21"/>
  <c r="ER776" i="21"/>
  <c r="ES776" i="21"/>
  <c r="EX776" i="21"/>
  <c r="FC776" i="21"/>
  <c r="FD776" i="21"/>
  <c r="FG776" i="21"/>
  <c r="FJ776" i="21"/>
  <c r="FK776" i="21"/>
  <c r="FM776" i="21"/>
  <c r="FT776" i="21"/>
  <c r="I778" i="21"/>
  <c r="AQ778" i="21"/>
  <c r="FG778" i="21"/>
  <c r="I779" i="21"/>
  <c r="AQ779" i="21"/>
  <c r="FG779" i="21"/>
  <c r="I780" i="21"/>
  <c r="AQ780" i="21"/>
  <c r="FG780" i="21"/>
  <c r="BL781" i="21"/>
  <c r="BM781" i="21"/>
  <c r="BN781" i="21"/>
  <c r="BO781" i="21"/>
  <c r="BP781" i="21"/>
  <c r="BQ781" i="21"/>
  <c r="CW781" i="21"/>
  <c r="CX781" i="21"/>
  <c r="CY781" i="21"/>
  <c r="CZ781" i="21"/>
  <c r="DA781" i="21"/>
  <c r="DB781" i="21"/>
  <c r="DC781" i="21"/>
  <c r="DD781" i="21"/>
  <c r="DE781" i="21"/>
  <c r="EQ781" i="21"/>
  <c r="ER781" i="21"/>
  <c r="ES781" i="21"/>
  <c r="EX781" i="21"/>
  <c r="FC781" i="21"/>
  <c r="FD781" i="21"/>
  <c r="FJ781" i="21"/>
  <c r="FK781" i="21"/>
  <c r="FM781" i="21"/>
  <c r="FT781" i="21"/>
  <c r="I783" i="21"/>
  <c r="AQ783" i="21"/>
  <c r="AQ786" i="21" s="1"/>
  <c r="FG783" i="21"/>
  <c r="I784" i="21"/>
  <c r="AQ784" i="21"/>
  <c r="FG784" i="21"/>
  <c r="I785" i="21"/>
  <c r="AQ785" i="21"/>
  <c r="FG785" i="21"/>
  <c r="BL786" i="21"/>
  <c r="BM786" i="21"/>
  <c r="BN786" i="21"/>
  <c r="BO786" i="21"/>
  <c r="BP786" i="21"/>
  <c r="BQ786" i="21"/>
  <c r="CW786" i="21"/>
  <c r="CX786" i="21"/>
  <c r="CY786" i="21"/>
  <c r="CZ786" i="21"/>
  <c r="DA786" i="21"/>
  <c r="DB786" i="21"/>
  <c r="DC786" i="21"/>
  <c r="DD786" i="21"/>
  <c r="DE786" i="21"/>
  <c r="EQ786" i="21"/>
  <c r="ER786" i="21"/>
  <c r="ES786" i="21"/>
  <c r="EX786" i="21"/>
  <c r="FC786" i="21"/>
  <c r="FD786" i="21"/>
  <c r="FJ786" i="21"/>
  <c r="FK786" i="21"/>
  <c r="FM786" i="21"/>
  <c r="FT786" i="21"/>
  <c r="I788" i="21"/>
  <c r="AQ788" i="21"/>
  <c r="FG788" i="21"/>
  <c r="I789" i="21"/>
  <c r="AQ789" i="21"/>
  <c r="FG789" i="21"/>
  <c r="I790" i="21"/>
  <c r="AQ790" i="21"/>
  <c r="FG790" i="21"/>
  <c r="BM791" i="21"/>
  <c r="BN791" i="21"/>
  <c r="BP791" i="21"/>
  <c r="BQ791" i="21"/>
  <c r="CX791" i="21"/>
  <c r="CY791" i="21"/>
  <c r="DA791" i="21"/>
  <c r="DB791" i="21"/>
  <c r="DD791" i="21"/>
  <c r="DE791" i="21"/>
  <c r="EQ791" i="21"/>
  <c r="ER791" i="21"/>
  <c r="ES791" i="21"/>
  <c r="EX791" i="21"/>
  <c r="FC791" i="21"/>
  <c r="FD791" i="21"/>
  <c r="FJ791" i="21"/>
  <c r="FK791" i="21"/>
  <c r="FM791" i="21"/>
  <c r="FT791" i="21"/>
  <c r="I793" i="21"/>
  <c r="AQ793" i="21"/>
  <c r="AQ796" i="21" s="1"/>
  <c r="FG793" i="21"/>
  <c r="I794" i="21"/>
  <c r="AQ794" i="21"/>
  <c r="FG794" i="21"/>
  <c r="I795" i="21"/>
  <c r="AQ795" i="21"/>
  <c r="FG795" i="21"/>
  <c r="BL796" i="21"/>
  <c r="BM796" i="21"/>
  <c r="BN796" i="21"/>
  <c r="BO796" i="21"/>
  <c r="BP796" i="21"/>
  <c r="BQ796" i="21"/>
  <c r="CW796" i="21"/>
  <c r="CX796" i="21"/>
  <c r="CY796" i="21"/>
  <c r="CZ796" i="21"/>
  <c r="DA796" i="21"/>
  <c r="DB796" i="21"/>
  <c r="DC796" i="21"/>
  <c r="DD796" i="21"/>
  <c r="DE796" i="21"/>
  <c r="EQ796" i="21"/>
  <c r="ER796" i="21"/>
  <c r="ES796" i="21"/>
  <c r="EX796" i="21"/>
  <c r="FC796" i="21"/>
  <c r="FD796" i="21"/>
  <c r="FJ796" i="21"/>
  <c r="FK796" i="21"/>
  <c r="FM796" i="21"/>
  <c r="FT796" i="21"/>
  <c r="I798" i="21"/>
  <c r="AQ798" i="21"/>
  <c r="FG798" i="21"/>
  <c r="I799" i="21"/>
  <c r="AQ799" i="21"/>
  <c r="FG799" i="21"/>
  <c r="I800" i="21"/>
  <c r="AQ800" i="21"/>
  <c r="FG800" i="21"/>
  <c r="BL801" i="21"/>
  <c r="BM801" i="21"/>
  <c r="BN801" i="21"/>
  <c r="BO801" i="21"/>
  <c r="BP801" i="21"/>
  <c r="BQ801" i="21"/>
  <c r="CW801" i="21"/>
  <c r="CX801" i="21"/>
  <c r="CY801" i="21"/>
  <c r="CZ801" i="21"/>
  <c r="DA801" i="21"/>
  <c r="DB801" i="21"/>
  <c r="DC801" i="21"/>
  <c r="DD801" i="21"/>
  <c r="DE801" i="21"/>
  <c r="EQ801" i="21"/>
  <c r="ER801" i="21"/>
  <c r="ES801" i="21"/>
  <c r="EX801" i="21"/>
  <c r="FC801" i="21"/>
  <c r="FD801" i="21"/>
  <c r="FJ801" i="21"/>
  <c r="FK801" i="21"/>
  <c r="FM801" i="21"/>
  <c r="FT801" i="21"/>
  <c r="I805" i="21"/>
  <c r="AQ805" i="21"/>
  <c r="I806" i="21"/>
  <c r="AQ806" i="21"/>
  <c r="I807" i="21"/>
  <c r="AQ807" i="21"/>
  <c r="I808" i="21"/>
  <c r="AQ808" i="21"/>
  <c r="FG808" i="21"/>
  <c r="I809" i="21"/>
  <c r="FG809" i="21"/>
  <c r="BL810" i="21"/>
  <c r="BO810" i="21"/>
  <c r="CW810" i="21"/>
  <c r="CZ810" i="21"/>
  <c r="DC810" i="21"/>
  <c r="EQ810" i="21"/>
  <c r="ER810" i="21"/>
  <c r="ES810" i="21"/>
  <c r="EX810" i="21"/>
  <c r="FC810" i="21"/>
  <c r="FD810" i="21"/>
  <c r="FJ810" i="21"/>
  <c r="FK810" i="21"/>
  <c r="FM810" i="21"/>
  <c r="FT810" i="21"/>
  <c r="I812" i="21"/>
  <c r="AQ812" i="21"/>
  <c r="I813" i="21"/>
  <c r="AQ813" i="21"/>
  <c r="I814" i="21"/>
  <c r="AQ814" i="21"/>
  <c r="BL815" i="21"/>
  <c r="BO815" i="21"/>
  <c r="CW815" i="21"/>
  <c r="CZ815" i="21"/>
  <c r="DC815" i="21"/>
  <c r="EQ815" i="21"/>
  <c r="ER815" i="21"/>
  <c r="ES815" i="21"/>
  <c r="EX815" i="21"/>
  <c r="FC815" i="21"/>
  <c r="FD815" i="21"/>
  <c r="FJ815" i="21"/>
  <c r="FK815" i="21"/>
  <c r="FM815" i="21"/>
  <c r="FT815" i="21"/>
  <c r="I817" i="21"/>
  <c r="AQ817" i="21"/>
  <c r="FG817" i="21"/>
  <c r="I818" i="21"/>
  <c r="AQ818" i="21"/>
  <c r="FG818" i="21"/>
  <c r="BM819" i="21"/>
  <c r="BN819" i="21"/>
  <c r="BP819" i="21"/>
  <c r="BQ819" i="21"/>
  <c r="CX819" i="21"/>
  <c r="CY819" i="21"/>
  <c r="DA819" i="21"/>
  <c r="DB819" i="21"/>
  <c r="DD819" i="21"/>
  <c r="DE819" i="21"/>
  <c r="EQ819" i="21"/>
  <c r="ER819" i="21"/>
  <c r="ES819" i="21"/>
  <c r="EX819" i="21"/>
  <c r="FC819" i="21"/>
  <c r="FD819" i="21"/>
  <c r="FJ819" i="21"/>
  <c r="FK819" i="21"/>
  <c r="FM819" i="21"/>
  <c r="FT819" i="21"/>
  <c r="I822" i="21"/>
  <c r="AQ822" i="21"/>
  <c r="AQ823" i="21" s="1"/>
  <c r="FG822" i="21"/>
  <c r="FG823" i="21" s="1"/>
  <c r="BL823" i="21"/>
  <c r="BM823" i="21"/>
  <c r="BN823" i="21"/>
  <c r="BO823" i="21"/>
  <c r="BP823" i="21"/>
  <c r="BQ823" i="21"/>
  <c r="CW823" i="21"/>
  <c r="CX823" i="21"/>
  <c r="CY823" i="21"/>
  <c r="CZ823" i="21"/>
  <c r="DA823" i="21"/>
  <c r="DB823" i="21"/>
  <c r="DC823" i="21"/>
  <c r="DD823" i="21"/>
  <c r="DE823" i="21"/>
  <c r="EQ823" i="21"/>
  <c r="ER823" i="21"/>
  <c r="ES823" i="21"/>
  <c r="EX823" i="21"/>
  <c r="FC823" i="21"/>
  <c r="FD823" i="21"/>
  <c r="FJ823" i="21"/>
  <c r="FK823" i="21"/>
  <c r="FM823" i="21"/>
  <c r="FT823" i="21"/>
  <c r="I825" i="21"/>
  <c r="AQ825" i="21"/>
  <c r="AQ827" i="21" s="1"/>
  <c r="FG825" i="21"/>
  <c r="I826" i="21"/>
  <c r="AQ826" i="21"/>
  <c r="FG826" i="21"/>
  <c r="BL827" i="21"/>
  <c r="BM827" i="21"/>
  <c r="BN827" i="21"/>
  <c r="BO827" i="21"/>
  <c r="BP827" i="21"/>
  <c r="BQ827" i="21"/>
  <c r="CW827" i="21"/>
  <c r="CX827" i="21"/>
  <c r="CY827" i="21"/>
  <c r="CZ827" i="21"/>
  <c r="DA827" i="21"/>
  <c r="DB827" i="21"/>
  <c r="DC827" i="21"/>
  <c r="DD827" i="21"/>
  <c r="DE827" i="21"/>
  <c r="EQ827" i="21"/>
  <c r="ER827" i="21"/>
  <c r="ES827" i="21"/>
  <c r="EX827" i="21"/>
  <c r="FC827" i="21"/>
  <c r="FD827" i="21"/>
  <c r="FJ827" i="21"/>
  <c r="FK827" i="21"/>
  <c r="FM827" i="21"/>
  <c r="FT827" i="21"/>
  <c r="I829" i="21"/>
  <c r="AQ829" i="21"/>
  <c r="FG829" i="21"/>
  <c r="I830" i="21"/>
  <c r="AQ830" i="21"/>
  <c r="FG830" i="21"/>
  <c r="BM831" i="21"/>
  <c r="BN831" i="21"/>
  <c r="BP831" i="21"/>
  <c r="BQ831" i="21"/>
  <c r="CX831" i="21"/>
  <c r="CY831" i="21"/>
  <c r="DA831" i="21"/>
  <c r="DB831" i="21"/>
  <c r="DD831" i="21"/>
  <c r="DE831" i="21"/>
  <c r="EQ831" i="21"/>
  <c r="ER831" i="21"/>
  <c r="ES831" i="21"/>
  <c r="EX831" i="21"/>
  <c r="FC831" i="21"/>
  <c r="FD831" i="21"/>
  <c r="FJ831" i="21"/>
  <c r="FK831" i="21"/>
  <c r="FM831" i="21"/>
  <c r="FT831" i="21"/>
  <c r="EN584" i="21"/>
  <c r="AQ586" i="21"/>
  <c r="AQ587" i="21"/>
  <c r="I588" i="21"/>
  <c r="AQ588" i="21"/>
  <c r="AQ591" i="21"/>
  <c r="I592" i="21"/>
  <c r="AQ592" i="21"/>
  <c r="FG592" i="21"/>
  <c r="FG593" i="21" s="1"/>
  <c r="BL593" i="21"/>
  <c r="BM593" i="21"/>
  <c r="BN593" i="21"/>
  <c r="BO593" i="21"/>
  <c r="BP593" i="21"/>
  <c r="BQ593" i="21"/>
  <c r="CW593" i="21"/>
  <c r="CX593" i="21"/>
  <c r="CY593" i="21"/>
  <c r="CZ593" i="21"/>
  <c r="DA593" i="21"/>
  <c r="DB593" i="21"/>
  <c r="DC593" i="21"/>
  <c r="DD593" i="21"/>
  <c r="DE593" i="21"/>
  <c r="EQ593" i="21"/>
  <c r="ER593" i="21"/>
  <c r="ES593" i="21"/>
  <c r="EX593" i="21"/>
  <c r="FC593" i="21"/>
  <c r="FD593" i="21"/>
  <c r="FJ593" i="21"/>
  <c r="FK593" i="21"/>
  <c r="FM593" i="21"/>
  <c r="FT593" i="21"/>
  <c r="I596" i="21"/>
  <c r="AQ596" i="21"/>
  <c r="FG596" i="21"/>
  <c r="I597" i="21"/>
  <c r="AQ597" i="21"/>
  <c r="FG597" i="21"/>
  <c r="I598" i="21"/>
  <c r="AQ598" i="21"/>
  <c r="FG598" i="21"/>
  <c r="BL599" i="21"/>
  <c r="BM599" i="21"/>
  <c r="BN599" i="21"/>
  <c r="BO599" i="21"/>
  <c r="BP599" i="21"/>
  <c r="BQ599" i="21"/>
  <c r="CW599" i="21"/>
  <c r="CX599" i="21"/>
  <c r="CY599" i="21"/>
  <c r="CZ599" i="21"/>
  <c r="DA599" i="21"/>
  <c r="DB599" i="21"/>
  <c r="DC599" i="21"/>
  <c r="DD599" i="21"/>
  <c r="DE599" i="21"/>
  <c r="EQ599" i="21"/>
  <c r="ER599" i="21"/>
  <c r="ES599" i="21"/>
  <c r="EX599" i="21"/>
  <c r="FC599" i="21"/>
  <c r="FD599" i="21"/>
  <c r="FJ599" i="21"/>
  <c r="FK599" i="21"/>
  <c r="FM599" i="21"/>
  <c r="FT599" i="21"/>
  <c r="I601" i="21"/>
  <c r="AQ601" i="21"/>
  <c r="AQ602" i="21" s="1"/>
  <c r="BL602" i="21"/>
  <c r="BM602" i="21"/>
  <c r="BN602" i="21"/>
  <c r="BO602" i="21"/>
  <c r="BP602" i="21"/>
  <c r="BQ602" i="21"/>
  <c r="CW602" i="21"/>
  <c r="CX602" i="21"/>
  <c r="CY602" i="21"/>
  <c r="CZ602" i="21"/>
  <c r="DA602" i="21"/>
  <c r="DB602" i="21"/>
  <c r="DC602" i="21"/>
  <c r="DD602" i="21"/>
  <c r="DE602" i="21"/>
  <c r="EQ602" i="21"/>
  <c r="ER602" i="21"/>
  <c r="ES602" i="21"/>
  <c r="EX602" i="21"/>
  <c r="FC602" i="21"/>
  <c r="FD602" i="21"/>
  <c r="FG602" i="21"/>
  <c r="FJ602" i="21"/>
  <c r="FK602" i="21"/>
  <c r="FM602" i="21"/>
  <c r="FT602" i="21"/>
  <c r="I606" i="21"/>
  <c r="AQ606" i="21"/>
  <c r="I607" i="21"/>
  <c r="AQ607" i="21"/>
  <c r="I608" i="21"/>
  <c r="AQ608" i="21"/>
  <c r="I609" i="21"/>
  <c r="AQ609" i="21"/>
  <c r="BL610" i="21"/>
  <c r="BO610" i="21"/>
  <c r="CW610" i="21"/>
  <c r="CZ610" i="21"/>
  <c r="DC610" i="21"/>
  <c r="I612" i="21"/>
  <c r="AQ612" i="21"/>
  <c r="FK612" i="21"/>
  <c r="I613" i="21"/>
  <c r="AQ613" i="21"/>
  <c r="FK613" i="21"/>
  <c r="I614" i="21"/>
  <c r="AQ614" i="21"/>
  <c r="FG614" i="21"/>
  <c r="BL615" i="21"/>
  <c r="BO615" i="21"/>
  <c r="CW615" i="21"/>
  <c r="CZ615" i="21"/>
  <c r="DC615" i="21"/>
  <c r="I617" i="21"/>
  <c r="AQ617" i="21"/>
  <c r="BM617" i="21"/>
  <c r="CX617" i="21"/>
  <c r="FG617" i="21"/>
  <c r="I618" i="21"/>
  <c r="AQ618" i="21"/>
  <c r="BM618" i="21"/>
  <c r="CX618" i="21"/>
  <c r="FG618" i="21"/>
  <c r="I619" i="21"/>
  <c r="AQ619" i="21"/>
  <c r="FG619" i="21"/>
  <c r="BL620" i="21"/>
  <c r="BO620" i="21"/>
  <c r="CW620" i="21"/>
  <c r="CZ620" i="21"/>
  <c r="DC620" i="21"/>
  <c r="I622" i="21"/>
  <c r="AQ622" i="21"/>
  <c r="FG622" i="21"/>
  <c r="I623" i="21"/>
  <c r="AQ623" i="21"/>
  <c r="FG623" i="21"/>
  <c r="I624" i="21"/>
  <c r="AQ624" i="21"/>
  <c r="FG624" i="21"/>
  <c r="BM625" i="21"/>
  <c r="BN625" i="21"/>
  <c r="BP625" i="21"/>
  <c r="BQ625" i="21"/>
  <c r="CX625" i="21"/>
  <c r="CY625" i="21"/>
  <c r="DA625" i="21"/>
  <c r="DB625" i="21"/>
  <c r="DD625" i="21"/>
  <c r="DE625" i="21"/>
  <c r="EQ625" i="21"/>
  <c r="ER625" i="21"/>
  <c r="ES625" i="21"/>
  <c r="EX625" i="21"/>
  <c r="FC625" i="21"/>
  <c r="FD625" i="21"/>
  <c r="FJ625" i="21"/>
  <c r="FK625" i="21"/>
  <c r="FM625" i="21"/>
  <c r="FT625" i="21"/>
  <c r="I627" i="21"/>
  <c r="AQ627" i="21"/>
  <c r="FK627" i="21"/>
  <c r="FK630" i="21" s="1"/>
  <c r="I628" i="21"/>
  <c r="AQ628" i="21"/>
  <c r="FG628" i="21"/>
  <c r="I629" i="21"/>
  <c r="AQ629" i="21"/>
  <c r="FG629" i="21"/>
  <c r="BL630" i="21"/>
  <c r="BM630" i="21"/>
  <c r="BN630" i="21"/>
  <c r="BO630" i="21"/>
  <c r="BP630" i="21"/>
  <c r="BQ630" i="21"/>
  <c r="CW630" i="21"/>
  <c r="CX630" i="21"/>
  <c r="CY630" i="21"/>
  <c r="CZ630" i="21"/>
  <c r="DA630" i="21"/>
  <c r="DB630" i="21"/>
  <c r="DC630" i="21"/>
  <c r="DD630" i="21"/>
  <c r="DE630" i="21"/>
  <c r="EQ630" i="21"/>
  <c r="ER630" i="21"/>
  <c r="ES630" i="21"/>
  <c r="EX630" i="21"/>
  <c r="FC630" i="21"/>
  <c r="FD630" i="21"/>
  <c r="FJ630" i="21"/>
  <c r="FM630" i="21"/>
  <c r="FT630" i="21"/>
  <c r="I632" i="21"/>
  <c r="AQ632" i="21"/>
  <c r="FK632" i="21"/>
  <c r="FK635" i="21" s="1"/>
  <c r="I633" i="21"/>
  <c r="AQ633" i="21"/>
  <c r="FG633" i="21"/>
  <c r="I634" i="21"/>
  <c r="AQ634" i="21"/>
  <c r="FG634" i="21"/>
  <c r="BL635" i="21"/>
  <c r="BM635" i="21"/>
  <c r="BN635" i="21"/>
  <c r="BO635" i="21"/>
  <c r="BP635" i="21"/>
  <c r="BQ635" i="21"/>
  <c r="CW635" i="21"/>
  <c r="CX635" i="21"/>
  <c r="CY635" i="21"/>
  <c r="CZ635" i="21"/>
  <c r="DA635" i="21"/>
  <c r="DB635" i="21"/>
  <c r="DC635" i="21"/>
  <c r="DD635" i="21"/>
  <c r="DE635" i="21"/>
  <c r="EQ635" i="21"/>
  <c r="ER635" i="21"/>
  <c r="ES635" i="21"/>
  <c r="EX635" i="21"/>
  <c r="FC635" i="21"/>
  <c r="FD635" i="21"/>
  <c r="FJ635" i="21"/>
  <c r="FM635" i="21"/>
  <c r="FT635" i="21"/>
  <c r="I638" i="21"/>
  <c r="AQ638" i="21"/>
  <c r="I639" i="21"/>
  <c r="AQ639" i="21"/>
  <c r="I640" i="21"/>
  <c r="AQ640" i="21"/>
  <c r="BL641" i="21"/>
  <c r="BM641" i="21"/>
  <c r="BN641" i="21"/>
  <c r="BO641" i="21"/>
  <c r="BP641" i="21"/>
  <c r="BQ641" i="21"/>
  <c r="CW641" i="21"/>
  <c r="CX641" i="21"/>
  <c r="CY641" i="21"/>
  <c r="CZ641" i="21"/>
  <c r="DA641" i="21"/>
  <c r="DB641" i="21"/>
  <c r="DC641" i="21"/>
  <c r="DD641" i="21"/>
  <c r="DE641" i="21"/>
  <c r="EQ641" i="21"/>
  <c r="ER641" i="21"/>
  <c r="ES641" i="21"/>
  <c r="EX641" i="21"/>
  <c r="FC641" i="21"/>
  <c r="FD641" i="21"/>
  <c r="FG641" i="21"/>
  <c r="FJ641" i="21"/>
  <c r="FK641" i="21"/>
  <c r="FM641" i="21"/>
  <c r="FT641" i="21"/>
  <c r="I644" i="21"/>
  <c r="AQ644" i="21"/>
  <c r="AQ646" i="21" s="1"/>
  <c r="FG644" i="21"/>
  <c r="I645" i="21"/>
  <c r="AQ645" i="21"/>
  <c r="FG645" i="21"/>
  <c r="BL646" i="21"/>
  <c r="BM646" i="21"/>
  <c r="BN646" i="21"/>
  <c r="BO646" i="21"/>
  <c r="BP646" i="21"/>
  <c r="BQ646" i="21"/>
  <c r="CW646" i="21"/>
  <c r="CX646" i="21"/>
  <c r="CY646" i="21"/>
  <c r="CZ646" i="21"/>
  <c r="DA646" i="21"/>
  <c r="DB646" i="21"/>
  <c r="DC646" i="21"/>
  <c r="DD646" i="21"/>
  <c r="DE646" i="21"/>
  <c r="EQ646" i="21"/>
  <c r="ER646" i="21"/>
  <c r="ES646" i="21"/>
  <c r="EX646" i="21"/>
  <c r="FC646" i="21"/>
  <c r="FD646" i="21"/>
  <c r="FJ646" i="21"/>
  <c r="FK646" i="21"/>
  <c r="FM646" i="21"/>
  <c r="FT646" i="21"/>
  <c r="I648" i="21"/>
  <c r="AQ648" i="21"/>
  <c r="AQ651" i="21" s="1"/>
  <c r="FG648" i="21"/>
  <c r="I649" i="21"/>
  <c r="AQ649" i="21"/>
  <c r="FG649" i="21"/>
  <c r="I650" i="21"/>
  <c r="AQ650" i="21"/>
  <c r="FG650" i="21"/>
  <c r="BL651" i="21"/>
  <c r="BM651" i="21"/>
  <c r="BN651" i="21"/>
  <c r="BO651" i="21"/>
  <c r="BP651" i="21"/>
  <c r="BQ651" i="21"/>
  <c r="CW651" i="21"/>
  <c r="CX651" i="21"/>
  <c r="CY651" i="21"/>
  <c r="CZ651" i="21"/>
  <c r="DA651" i="21"/>
  <c r="DB651" i="21"/>
  <c r="DC651" i="21"/>
  <c r="DD651" i="21"/>
  <c r="DE651" i="21"/>
  <c r="EQ651" i="21"/>
  <c r="ER651" i="21"/>
  <c r="ES651" i="21"/>
  <c r="EX651" i="21"/>
  <c r="FC651" i="21"/>
  <c r="FD651" i="21"/>
  <c r="FJ651" i="21"/>
  <c r="FK651" i="21"/>
  <c r="FM651" i="21"/>
  <c r="FT651" i="21"/>
  <c r="I653" i="21"/>
  <c r="AQ653" i="21"/>
  <c r="FG653" i="21"/>
  <c r="I654" i="21"/>
  <c r="AQ654" i="21"/>
  <c r="FG654" i="21"/>
  <c r="I655" i="21"/>
  <c r="AQ655" i="21"/>
  <c r="FG655" i="21"/>
  <c r="BM656" i="21"/>
  <c r="BN656" i="21"/>
  <c r="BP656" i="21"/>
  <c r="BQ656" i="21"/>
  <c r="CX656" i="21"/>
  <c r="CY656" i="21"/>
  <c r="DA656" i="21"/>
  <c r="DB656" i="21"/>
  <c r="DD656" i="21"/>
  <c r="DE656" i="21"/>
  <c r="EQ656" i="21"/>
  <c r="ER656" i="21"/>
  <c r="ES656" i="21"/>
  <c r="EX656" i="21"/>
  <c r="FC656" i="21"/>
  <c r="FD656" i="21"/>
  <c r="FJ656" i="21"/>
  <c r="FK656" i="21"/>
  <c r="FM656" i="21"/>
  <c r="FT656" i="21"/>
  <c r="I658" i="21"/>
  <c r="AQ658" i="21"/>
  <c r="AQ661" i="21" s="1"/>
  <c r="FG658" i="21"/>
  <c r="I659" i="21"/>
  <c r="AQ659" i="21"/>
  <c r="FG659" i="21"/>
  <c r="I660" i="21"/>
  <c r="AQ660" i="21"/>
  <c r="FG660" i="21"/>
  <c r="BL661" i="21"/>
  <c r="BM661" i="21"/>
  <c r="BN661" i="21"/>
  <c r="BO661" i="21"/>
  <c r="BP661" i="21"/>
  <c r="BQ661" i="21"/>
  <c r="CW661" i="21"/>
  <c r="CX661" i="21"/>
  <c r="CY661" i="21"/>
  <c r="CZ661" i="21"/>
  <c r="DA661" i="21"/>
  <c r="DB661" i="21"/>
  <c r="DC661" i="21"/>
  <c r="DD661" i="21"/>
  <c r="DE661" i="21"/>
  <c r="EQ661" i="21"/>
  <c r="ER661" i="21"/>
  <c r="ES661" i="21"/>
  <c r="EX661" i="21"/>
  <c r="FC661" i="21"/>
  <c r="FD661" i="21"/>
  <c r="FJ661" i="21"/>
  <c r="FK661" i="21"/>
  <c r="FM661" i="21"/>
  <c r="FT661" i="21"/>
  <c r="I663" i="21"/>
  <c r="AQ663" i="21"/>
  <c r="AQ666" i="21" s="1"/>
  <c r="FG663" i="21"/>
  <c r="I664" i="21"/>
  <c r="AQ664" i="21"/>
  <c r="FG664" i="21"/>
  <c r="I665" i="21"/>
  <c r="AQ665" i="21"/>
  <c r="FG665" i="21"/>
  <c r="BL666" i="21"/>
  <c r="BM666" i="21"/>
  <c r="BN666" i="21"/>
  <c r="BO666" i="21"/>
  <c r="BP666" i="21"/>
  <c r="BQ666" i="21"/>
  <c r="CW666" i="21"/>
  <c r="CX666" i="21"/>
  <c r="CY666" i="21"/>
  <c r="CZ666" i="21"/>
  <c r="DA666" i="21"/>
  <c r="DB666" i="21"/>
  <c r="DC666" i="21"/>
  <c r="DD666" i="21"/>
  <c r="DE666" i="21"/>
  <c r="EQ666" i="21"/>
  <c r="ER666" i="21"/>
  <c r="ES666" i="21"/>
  <c r="EX666" i="21"/>
  <c r="FC666" i="21"/>
  <c r="FD666" i="21"/>
  <c r="FJ666" i="21"/>
  <c r="FK666" i="21"/>
  <c r="FM666" i="21"/>
  <c r="FT666" i="21"/>
  <c r="AQ674" i="21"/>
  <c r="BL674" i="21"/>
  <c r="BM674" i="21"/>
  <c r="BN674" i="21"/>
  <c r="BO674" i="21"/>
  <c r="BP674" i="21"/>
  <c r="BQ674" i="21"/>
  <c r="CW674" i="21"/>
  <c r="CX674" i="21"/>
  <c r="CY674" i="21"/>
  <c r="CZ674" i="21"/>
  <c r="DA674" i="21"/>
  <c r="DB674" i="21"/>
  <c r="DC674" i="21"/>
  <c r="DD674" i="21"/>
  <c r="DE674" i="21"/>
  <c r="EQ674" i="21"/>
  <c r="ER674" i="21"/>
  <c r="ES674" i="21"/>
  <c r="EX674" i="21"/>
  <c r="FC674" i="21"/>
  <c r="FD674" i="21"/>
  <c r="FG674" i="21"/>
  <c r="FJ674" i="21"/>
  <c r="FK674" i="21"/>
  <c r="FM674" i="21"/>
  <c r="FT674" i="21"/>
  <c r="I676" i="21"/>
  <c r="AQ676" i="21"/>
  <c r="AQ678" i="21" s="1"/>
  <c r="FG676" i="21"/>
  <c r="I677" i="21"/>
  <c r="AQ677" i="21"/>
  <c r="FG677" i="21"/>
  <c r="BL678" i="21"/>
  <c r="BM678" i="21"/>
  <c r="BN678" i="21"/>
  <c r="BO678" i="21"/>
  <c r="BP678" i="21"/>
  <c r="BQ678" i="21"/>
  <c r="CW678" i="21"/>
  <c r="CX678" i="21"/>
  <c r="CY678" i="21"/>
  <c r="CZ678" i="21"/>
  <c r="DA678" i="21"/>
  <c r="DB678" i="21"/>
  <c r="DC678" i="21"/>
  <c r="DD678" i="21"/>
  <c r="DE678" i="21"/>
  <c r="EQ678" i="21"/>
  <c r="ER678" i="21"/>
  <c r="ES678" i="21"/>
  <c r="EX678" i="21"/>
  <c r="FC678" i="21"/>
  <c r="FD678" i="21"/>
  <c r="FJ678" i="21"/>
  <c r="FK678" i="21"/>
  <c r="FM678" i="21"/>
  <c r="FT678" i="21"/>
  <c r="I680" i="21"/>
  <c r="AQ680" i="21"/>
  <c r="FG680" i="21"/>
  <c r="I681" i="21"/>
  <c r="AQ681" i="21"/>
  <c r="FG681" i="21"/>
  <c r="BM682" i="21"/>
  <c r="BN682" i="21"/>
  <c r="BP682" i="21"/>
  <c r="BQ682" i="21"/>
  <c r="CX682" i="21"/>
  <c r="CY682" i="21"/>
  <c r="DA682" i="21"/>
  <c r="DB682" i="21"/>
  <c r="DD682" i="21"/>
  <c r="DE682" i="21"/>
  <c r="EQ682" i="21"/>
  <c r="ER682" i="21"/>
  <c r="ES682" i="21"/>
  <c r="EX682" i="21"/>
  <c r="FC682" i="21"/>
  <c r="FD682" i="21"/>
  <c r="FJ682" i="21"/>
  <c r="FK682" i="21"/>
  <c r="FM682" i="21"/>
  <c r="FT682" i="21"/>
  <c r="I685" i="21"/>
  <c r="AQ685" i="21"/>
  <c r="FG685" i="21"/>
  <c r="I686" i="21"/>
  <c r="AQ686" i="21"/>
  <c r="FG686" i="21"/>
  <c r="I687" i="21"/>
  <c r="AQ687" i="21"/>
  <c r="FG687" i="21"/>
  <c r="BL688" i="21"/>
  <c r="BM688" i="21"/>
  <c r="BN688" i="21"/>
  <c r="BO688" i="21"/>
  <c r="BP688" i="21"/>
  <c r="BQ688" i="21"/>
  <c r="CW688" i="21"/>
  <c r="CX688" i="21"/>
  <c r="CY688" i="21"/>
  <c r="CZ688" i="21"/>
  <c r="DA688" i="21"/>
  <c r="DB688" i="21"/>
  <c r="DC688" i="21"/>
  <c r="DD688" i="21"/>
  <c r="DE688" i="21"/>
  <c r="EQ688" i="21"/>
  <c r="ER688" i="21"/>
  <c r="ES688" i="21"/>
  <c r="EX688" i="21"/>
  <c r="FC688" i="21"/>
  <c r="FD688" i="21"/>
  <c r="FJ688" i="21"/>
  <c r="FK688" i="21"/>
  <c r="FM688" i="21"/>
  <c r="FT688" i="21"/>
  <c r="I690" i="21"/>
  <c r="AQ690" i="21"/>
  <c r="AQ692" i="21" s="1"/>
  <c r="FG690" i="21"/>
  <c r="I691" i="21"/>
  <c r="AQ691" i="21"/>
  <c r="FG691" i="21"/>
  <c r="BL692" i="21"/>
  <c r="BM692" i="21"/>
  <c r="BN692" i="21"/>
  <c r="BO692" i="21"/>
  <c r="BP692" i="21"/>
  <c r="BQ692" i="21"/>
  <c r="CW692" i="21"/>
  <c r="CX692" i="21"/>
  <c r="CY692" i="21"/>
  <c r="CZ692" i="21"/>
  <c r="DA692" i="21"/>
  <c r="DB692" i="21"/>
  <c r="DC692" i="21"/>
  <c r="DD692" i="21"/>
  <c r="DE692" i="21"/>
  <c r="EQ692" i="21"/>
  <c r="ER692" i="21"/>
  <c r="ES692" i="21"/>
  <c r="EX692" i="21"/>
  <c r="FC692" i="21"/>
  <c r="FD692" i="21"/>
  <c r="FJ692" i="21"/>
  <c r="FK692" i="21"/>
  <c r="FM692" i="21"/>
  <c r="FT692" i="21"/>
  <c r="I694" i="21"/>
  <c r="AQ694" i="21"/>
  <c r="FG694" i="21"/>
  <c r="I695" i="21"/>
  <c r="AQ695" i="21"/>
  <c r="FG695" i="21"/>
  <c r="BM696" i="21"/>
  <c r="BN696" i="21"/>
  <c r="BP696" i="21"/>
  <c r="BQ696" i="21"/>
  <c r="CX696" i="21"/>
  <c r="CY696" i="21"/>
  <c r="DA696" i="21"/>
  <c r="DB696" i="21"/>
  <c r="DD696" i="21"/>
  <c r="DE696" i="21"/>
  <c r="EQ696" i="21"/>
  <c r="ER696" i="21"/>
  <c r="ES696" i="21"/>
  <c r="EX696" i="21"/>
  <c r="FC696" i="21"/>
  <c r="FD696" i="21"/>
  <c r="FJ696" i="21"/>
  <c r="FK696" i="21"/>
  <c r="FM696" i="21"/>
  <c r="FT696" i="21"/>
  <c r="FM948" i="21" l="1"/>
  <c r="FG831" i="21"/>
  <c r="FG934" i="21"/>
  <c r="FG810" i="21"/>
  <c r="FG815" i="21" s="1"/>
  <c r="FG819" i="21"/>
  <c r="FG661" i="21"/>
  <c r="FG646" i="21"/>
  <c r="FG630" i="21"/>
  <c r="FG781" i="21"/>
  <c r="FG764" i="21"/>
  <c r="FG947" i="21"/>
  <c r="FG943" i="21"/>
  <c r="FG939" i="21"/>
  <c r="FG666" i="21"/>
  <c r="FG859" i="21"/>
  <c r="FG688" i="21"/>
  <c r="FG678" i="21"/>
  <c r="FG692" i="21"/>
  <c r="FG656" i="21"/>
  <c r="FG635" i="21"/>
  <c r="FG730" i="21"/>
  <c r="FG869" i="21"/>
  <c r="FG827" i="21"/>
  <c r="AQ771" i="21"/>
  <c r="FG930" i="21"/>
  <c r="FG905" i="21"/>
  <c r="AQ712" i="21"/>
  <c r="AQ717" i="21" s="1"/>
  <c r="FG920" i="21"/>
  <c r="AQ610" i="21"/>
  <c r="AQ741" i="21"/>
  <c r="FG754" i="21"/>
  <c r="CY947" i="21"/>
  <c r="BP947" i="21"/>
  <c r="FG796" i="21"/>
  <c r="FG759" i="21"/>
  <c r="CX947" i="21"/>
  <c r="CX921" i="21" s="1"/>
  <c r="FG791" i="21"/>
  <c r="BN947" i="21"/>
  <c r="BQ947" i="21"/>
  <c r="BM947" i="21"/>
  <c r="BM921" i="21" s="1"/>
  <c r="EN692" i="21"/>
  <c r="EN688" i="21"/>
  <c r="EN678" i="21"/>
  <c r="EN674" i="21"/>
  <c r="EN666" i="21"/>
  <c r="EN661" i="21"/>
  <c r="EN651" i="21"/>
  <c r="EN646" i="21"/>
  <c r="EN641" i="21"/>
  <c r="EN635" i="21"/>
  <c r="FG625" i="21"/>
  <c r="AQ615" i="21"/>
  <c r="AQ620" i="21" s="1"/>
  <c r="EN602" i="21"/>
  <c r="AQ589" i="21"/>
  <c r="EN831" i="21"/>
  <c r="EN815" i="21"/>
  <c r="FG801" i="21"/>
  <c r="EN796" i="21"/>
  <c r="EN791" i="21"/>
  <c r="EN786" i="21"/>
  <c r="EN776" i="21"/>
  <c r="EN759" i="21"/>
  <c r="EN754" i="21"/>
  <c r="EN730" i="21"/>
  <c r="EN717" i="21"/>
  <c r="EN712" i="21"/>
  <c r="EN943" i="21"/>
  <c r="EN939" i="21"/>
  <c r="EN934" i="21"/>
  <c r="EN926" i="21"/>
  <c r="EN920" i="21"/>
  <c r="EN915" i="21"/>
  <c r="FG900" i="21"/>
  <c r="EN884" i="21"/>
  <c r="EN874" i="21"/>
  <c r="EN854" i="21"/>
  <c r="EN696" i="21"/>
  <c r="EN682" i="21"/>
  <c r="EN656" i="21"/>
  <c r="FG651" i="21"/>
  <c r="EN630" i="21"/>
  <c r="EN625" i="21"/>
  <c r="EN599" i="21"/>
  <c r="EN593" i="21"/>
  <c r="EN827" i="21"/>
  <c r="EN823" i="21"/>
  <c r="EN819" i="21"/>
  <c r="EN810" i="21"/>
  <c r="EN801" i="21"/>
  <c r="FG786" i="21"/>
  <c r="EN781" i="21"/>
  <c r="EN771" i="21"/>
  <c r="FG771" i="21"/>
  <c r="EN764" i="21"/>
  <c r="EN749" i="21"/>
  <c r="EN725" i="21"/>
  <c r="EN947" i="21"/>
  <c r="EN930" i="21"/>
  <c r="FG915" i="21"/>
  <c r="EN910" i="21"/>
  <c r="EN905" i="21"/>
  <c r="EN900" i="21"/>
  <c r="EN895" i="21"/>
  <c r="EN889" i="21"/>
  <c r="EN879" i="21"/>
  <c r="EN869" i="21"/>
  <c r="EN864" i="21"/>
  <c r="EN859" i="21"/>
  <c r="FG696" i="21"/>
  <c r="AQ688" i="21"/>
  <c r="FG599" i="21"/>
  <c r="FG682" i="21"/>
  <c r="FG749" i="21"/>
  <c r="AQ749" i="21"/>
  <c r="FG725" i="21"/>
  <c r="FM703" i="21"/>
  <c r="FJ703" i="21"/>
  <c r="FD703" i="21"/>
  <c r="EX703" i="21"/>
  <c r="ER703" i="21"/>
  <c r="AQ635" i="21"/>
  <c r="AQ641" i="21" s="1"/>
  <c r="AQ630" i="21"/>
  <c r="AQ599" i="21"/>
  <c r="AQ593" i="21"/>
  <c r="FT802" i="21"/>
  <c r="FK802" i="21"/>
  <c r="FC802" i="21"/>
  <c r="ES802" i="21"/>
  <c r="EQ802" i="21"/>
  <c r="AQ810" i="21"/>
  <c r="AQ815" i="21" s="1"/>
  <c r="AQ930" i="21"/>
  <c r="FM921" i="21"/>
  <c r="FJ921" i="21"/>
  <c r="FG884" i="21"/>
  <c r="FG874" i="21"/>
  <c r="FM802" i="21"/>
  <c r="FJ802" i="21"/>
  <c r="FD802" i="21"/>
  <c r="EX802" i="21"/>
  <c r="AQ801" i="21"/>
  <c r="AQ781" i="21"/>
  <c r="AQ725" i="21"/>
  <c r="FT703" i="21"/>
  <c r="FK703" i="21"/>
  <c r="FC703" i="21"/>
  <c r="ES703" i="21"/>
  <c r="EQ703" i="21"/>
  <c r="FD921" i="21"/>
  <c r="EX921" i="21"/>
  <c r="ER921" i="21"/>
  <c r="DE921" i="21"/>
  <c r="DA921" i="21"/>
  <c r="FG926" i="21"/>
  <c r="FG910" i="21"/>
  <c r="FG889" i="21"/>
  <c r="FG879" i="21"/>
  <c r="FT921" i="21"/>
  <c r="FK921" i="21"/>
  <c r="FC921" i="21"/>
  <c r="ES921" i="21"/>
  <c r="EQ921" i="21"/>
  <c r="DD921" i="21"/>
  <c r="DB921" i="21"/>
  <c r="AQ926" i="21"/>
  <c r="ER802" i="21"/>
  <c r="DB860" i="21"/>
  <c r="BQ860" i="21"/>
  <c r="FT860" i="21"/>
  <c r="FK860" i="21"/>
  <c r="FC860" i="21"/>
  <c r="ES860" i="21"/>
  <c r="EQ860" i="21"/>
  <c r="DE860" i="21"/>
  <c r="CY860" i="21"/>
  <c r="BN860" i="21"/>
  <c r="AQ889" i="21"/>
  <c r="AQ884" i="21"/>
  <c r="AQ874" i="21"/>
  <c r="AQ869" i="21"/>
  <c r="FM860" i="21"/>
  <c r="FJ860" i="21"/>
  <c r="FD860" i="21"/>
  <c r="EX860" i="21"/>
  <c r="ER860" i="21"/>
  <c r="DD860" i="21"/>
  <c r="DA860" i="21"/>
  <c r="CX860" i="21"/>
  <c r="BP860" i="21"/>
  <c r="BM860" i="21"/>
  <c r="P66" i="3"/>
  <c r="G42" i="22" s="1"/>
  <c r="Q66" i="3"/>
  <c r="H42" i="22" s="1"/>
  <c r="EQ615" i="21" l="1"/>
  <c r="BM843" i="21"/>
  <c r="BM849" i="21"/>
  <c r="BO843" i="21"/>
  <c r="BQ843" i="21"/>
  <c r="CX843" i="21"/>
  <c r="CZ843" i="21"/>
  <c r="DB843" i="21"/>
  <c r="DD843" i="21"/>
  <c r="ER843" i="21"/>
  <c r="ER849" i="21"/>
  <c r="EX843" i="21"/>
  <c r="EX849" i="21"/>
  <c r="FD843" i="21"/>
  <c r="FD849" i="21"/>
  <c r="BL843" i="21"/>
  <c r="BL849" i="21"/>
  <c r="BN843" i="21"/>
  <c r="BN849" i="21"/>
  <c r="BP843" i="21"/>
  <c r="BP849" i="21"/>
  <c r="CW843" i="21"/>
  <c r="CW849" i="21"/>
  <c r="CY843" i="21"/>
  <c r="CY849" i="21"/>
  <c r="DA843" i="21"/>
  <c r="DA849" i="21"/>
  <c r="DC843" i="21"/>
  <c r="DC849" i="21"/>
  <c r="DE843" i="21"/>
  <c r="DE849" i="21"/>
  <c r="EQ843" i="21"/>
  <c r="ES843" i="21"/>
  <c r="FC843" i="21"/>
  <c r="FG802" i="21"/>
  <c r="FG921" i="21"/>
  <c r="BP921" i="21"/>
  <c r="BQ921" i="21"/>
  <c r="CY921" i="21"/>
  <c r="BN921" i="21"/>
  <c r="K66" i="3"/>
  <c r="F42" i="22" s="1"/>
  <c r="FG860" i="21"/>
  <c r="EN860" i="21"/>
  <c r="EN921" i="21"/>
  <c r="EN703" i="21"/>
  <c r="EN802" i="21"/>
  <c r="FG703" i="21"/>
  <c r="X319" i="21" l="1"/>
  <c r="Y320" i="21"/>
  <c r="X320" i="21"/>
  <c r="Y319" i="21"/>
  <c r="DE838" i="21"/>
  <c r="DC838" i="21"/>
  <c r="DA838" i="21"/>
  <c r="CY838" i="21"/>
  <c r="CW838" i="21"/>
  <c r="BP838" i="21"/>
  <c r="BN838" i="21"/>
  <c r="BL838" i="21"/>
  <c r="FD838" i="21"/>
  <c r="EX838" i="21"/>
  <c r="ER838" i="21"/>
  <c r="BM838" i="21"/>
  <c r="BM610" i="21"/>
  <c r="FK610" i="21"/>
  <c r="EN843" i="21"/>
  <c r="EQ620" i="21"/>
  <c r="CX610" i="21"/>
  <c r="FC849" i="21"/>
  <c r="FC838" i="21" s="1"/>
  <c r="ES849" i="21"/>
  <c r="ES838" i="21" s="1"/>
  <c r="EQ849" i="21"/>
  <c r="EQ838" i="21" s="1"/>
  <c r="DD849" i="21"/>
  <c r="DB849" i="21"/>
  <c r="DB838" i="21" s="1"/>
  <c r="CZ849" i="21"/>
  <c r="CX849" i="21"/>
  <c r="BQ849" i="21"/>
  <c r="BO849" i="21"/>
  <c r="AQ843" i="21"/>
  <c r="Z320" i="21" l="1"/>
  <c r="I320" i="21" s="1"/>
  <c r="Z319" i="21"/>
  <c r="I319" i="21" s="1"/>
  <c r="EN838" i="21"/>
  <c r="BM615" i="21"/>
  <c r="BM620" i="21" s="1"/>
  <c r="AQ838" i="21"/>
  <c r="BQ838" i="21"/>
  <c r="CZ838" i="21"/>
  <c r="EN849" i="21"/>
  <c r="BO838" i="21"/>
  <c r="CX838" i="21"/>
  <c r="DD838" i="21"/>
  <c r="EQ948" i="21"/>
  <c r="ES948" i="21"/>
  <c r="ER948" i="21"/>
  <c r="AQ849" i="21"/>
  <c r="CX615" i="21"/>
  <c r="CX620" i="21" s="1"/>
  <c r="FK615" i="21"/>
  <c r="CX603" i="21" l="1"/>
  <c r="BM603" i="21"/>
  <c r="FK620" i="21"/>
  <c r="FK603" i="21" l="1"/>
  <c r="AG27" i="5" l="1"/>
  <c r="AG53" i="5" l="1"/>
  <c r="BX17" i="5"/>
  <c r="BX25" i="5" s="1"/>
  <c r="BW17" i="5"/>
  <c r="BW25" i="5" s="1"/>
  <c r="AJ17" i="5"/>
  <c r="AJ25" i="5" s="1"/>
  <c r="AI17" i="5"/>
  <c r="AI25" i="5" s="1"/>
  <c r="AH17" i="5"/>
  <c r="AH25" i="5" s="1"/>
  <c r="BW143" i="5" l="1"/>
  <c r="AI80" i="5"/>
  <c r="AH143" i="5"/>
  <c r="AJ143" i="5"/>
  <c r="BW80" i="5"/>
  <c r="AH80" i="5"/>
  <c r="AJ80" i="5"/>
  <c r="AI143" i="5"/>
  <c r="BV80" i="5"/>
  <c r="BX80" i="5"/>
  <c r="BV143" i="5"/>
  <c r="BX143" i="5"/>
  <c r="I56" i="5" l="1"/>
  <c r="I82" i="5" l="1"/>
  <c r="F5" i="7" l="1"/>
  <c r="P13" i="1"/>
  <c r="O13" i="1" s="1"/>
  <c r="N13" i="1" s="1"/>
  <c r="M13" i="1" s="1"/>
  <c r="L13" i="1" s="1"/>
  <c r="K13" i="1" s="1"/>
  <c r="J13" i="1" s="1"/>
  <c r="I13" i="1" s="1"/>
  <c r="H13" i="1" s="1"/>
  <c r="G13" i="1" s="1"/>
  <c r="F13" i="1" s="1"/>
  <c r="E13" i="1" s="1"/>
  <c r="D13" i="1" s="1"/>
  <c r="C13" i="1" s="1"/>
  <c r="B13" i="1" s="1"/>
  <c r="AE143" i="5" l="1"/>
  <c r="AF143" i="5"/>
  <c r="AG143" i="5"/>
  <c r="BP143" i="5"/>
  <c r="BQ143" i="5"/>
  <c r="BR143" i="5"/>
  <c r="BS143" i="5"/>
  <c r="BT143" i="5"/>
  <c r="BU143" i="5"/>
  <c r="AE80" i="5" l="1"/>
  <c r="BU80" i="5" l="1"/>
  <c r="BU17" i="5"/>
  <c r="BU25" i="5" s="1"/>
  <c r="BS80" i="5"/>
  <c r="BS17" i="5"/>
  <c r="BQ80" i="5"/>
  <c r="BQ17" i="5"/>
  <c r="BQ25" i="5" s="1"/>
  <c r="AF80" i="5"/>
  <c r="AF17" i="5"/>
  <c r="AF25" i="5" s="1"/>
  <c r="BT80" i="5"/>
  <c r="BT17" i="5"/>
  <c r="BT25" i="5" s="1"/>
  <c r="BR80" i="5"/>
  <c r="BR17" i="5"/>
  <c r="BR25" i="5" s="1"/>
  <c r="BP80" i="5"/>
  <c r="BP17" i="5"/>
  <c r="AG80" i="5"/>
  <c r="AG17" i="5"/>
  <c r="AG25" i="5" s="1"/>
  <c r="D49" i="7" l="1"/>
  <c r="D45" i="7"/>
  <c r="D40" i="7" l="1"/>
  <c r="D44" i="7" l="1"/>
  <c r="D48" i="7"/>
  <c r="D52" i="7" l="1"/>
  <c r="D43" i="7"/>
  <c r="D47" i="7"/>
  <c r="D51" i="7"/>
  <c r="D41" i="7" l="1"/>
  <c r="D39" i="7"/>
  <c r="E43" i="7" l="1"/>
  <c r="E39" i="7" l="1"/>
  <c r="F39" i="7" l="1"/>
  <c r="E41" i="7" l="1"/>
  <c r="E40" i="7"/>
  <c r="E60" i="7" l="1"/>
  <c r="E25" i="7"/>
  <c r="E45" i="7"/>
  <c r="E49" i="7"/>
  <c r="E53" i="7"/>
  <c r="E57" i="7"/>
  <c r="E44" i="7"/>
  <c r="E48" i="7"/>
  <c r="E52" i="7"/>
  <c r="E56" i="7"/>
  <c r="E47" i="7"/>
  <c r="E51" i="7"/>
  <c r="G39" i="7"/>
  <c r="H39" i="7"/>
  <c r="I39" i="7"/>
  <c r="O39" i="7"/>
  <c r="F40" i="7"/>
  <c r="E64" i="7" l="1"/>
  <c r="E36" i="7"/>
  <c r="E30" i="7"/>
  <c r="E61" i="7"/>
  <c r="E33" i="7"/>
  <c r="E27" i="7"/>
  <c r="E37" i="7"/>
  <c r="E31" i="7"/>
  <c r="E59" i="7"/>
  <c r="E55" i="7"/>
  <c r="E28" i="7"/>
  <c r="E77" i="7"/>
  <c r="E73" i="7"/>
  <c r="E69" i="7"/>
  <c r="E34" i="7"/>
  <c r="E63" i="7" l="1"/>
  <c r="E65" i="7"/>
  <c r="E76" i="7"/>
  <c r="E75" i="7"/>
  <c r="E71" i="7"/>
  <c r="E72" i="7"/>
  <c r="E67" i="7"/>
  <c r="E68" i="7"/>
  <c r="F41" i="7"/>
  <c r="D76" i="7" l="1"/>
  <c r="D72" i="7"/>
  <c r="D68" i="7"/>
  <c r="D64" i="7"/>
  <c r="D57" i="7"/>
  <c r="D56" i="7"/>
  <c r="D55" i="7"/>
  <c r="D53" i="7"/>
  <c r="D37" i="7"/>
  <c r="D36" i="7"/>
  <c r="D34" i="7"/>
  <c r="D33" i="7"/>
  <c r="D31" i="7"/>
  <c r="D30" i="7"/>
  <c r="I49" i="7"/>
  <c r="O49" i="7"/>
  <c r="H49" i="7"/>
  <c r="F49" i="7"/>
  <c r="I45" i="7"/>
  <c r="O45" i="7"/>
  <c r="H45" i="7"/>
  <c r="F45" i="7"/>
  <c r="I41" i="7"/>
  <c r="O41" i="7"/>
  <c r="H41" i="7"/>
  <c r="H44" i="7"/>
  <c r="I44" i="7"/>
  <c r="O44" i="7"/>
  <c r="H48" i="7"/>
  <c r="I48" i="7"/>
  <c r="O48" i="7"/>
  <c r="H52" i="7"/>
  <c r="I52" i="7"/>
  <c r="O52" i="7"/>
  <c r="F44" i="7"/>
  <c r="F48" i="7"/>
  <c r="F52" i="7"/>
  <c r="F37" i="7"/>
  <c r="I40" i="7"/>
  <c r="O40" i="7"/>
  <c r="H40" i="7"/>
  <c r="H43" i="7"/>
  <c r="I43" i="7"/>
  <c r="O43" i="7"/>
  <c r="H47" i="7"/>
  <c r="I47" i="7"/>
  <c r="O47" i="7"/>
  <c r="H51" i="7"/>
  <c r="I51" i="7"/>
  <c r="O51" i="7"/>
  <c r="F43" i="7"/>
  <c r="F47" i="7"/>
  <c r="F51" i="7"/>
  <c r="F36" i="7"/>
  <c r="F33" i="7" l="1"/>
  <c r="F34" i="7"/>
  <c r="I72" i="7"/>
  <c r="I71" i="7"/>
  <c r="O33" i="7"/>
  <c r="H33" i="7"/>
  <c r="O72" i="7"/>
  <c r="H72" i="7"/>
  <c r="F72" i="7"/>
  <c r="F75" i="7"/>
  <c r="I36" i="7"/>
  <c r="F76" i="7"/>
  <c r="I76" i="7"/>
  <c r="D77" i="7"/>
  <c r="D75" i="7"/>
  <c r="D71" i="7"/>
  <c r="D73" i="7"/>
  <c r="D69" i="7"/>
  <c r="D67" i="7"/>
  <c r="D63" i="7"/>
  <c r="D65" i="7"/>
  <c r="O75" i="7"/>
  <c r="H75" i="7"/>
  <c r="O76" i="7"/>
  <c r="H76" i="7"/>
  <c r="I59" i="7"/>
  <c r="I31" i="7"/>
  <c r="I25" i="7"/>
  <c r="O27" i="7"/>
  <c r="H27" i="7"/>
  <c r="F27" i="7"/>
  <c r="O28" i="7"/>
  <c r="H28" i="7"/>
  <c r="F28" i="7"/>
  <c r="I30" i="7"/>
  <c r="I33" i="7"/>
  <c r="O34" i="7"/>
  <c r="H34" i="7"/>
  <c r="O37" i="7"/>
  <c r="H37" i="7"/>
  <c r="O36" i="7"/>
  <c r="H36" i="7"/>
  <c r="O53" i="7"/>
  <c r="H53" i="7"/>
  <c r="F53" i="7"/>
  <c r="I57" i="7"/>
  <c r="I56" i="7"/>
  <c r="I55" i="7"/>
  <c r="O59" i="7"/>
  <c r="F60" i="7"/>
  <c r="O65" i="7"/>
  <c r="H65" i="7"/>
  <c r="F65" i="7"/>
  <c r="I69" i="7"/>
  <c r="O73" i="7"/>
  <c r="H73" i="7"/>
  <c r="F73" i="7"/>
  <c r="O71" i="7"/>
  <c r="H71" i="7"/>
  <c r="F71" i="7"/>
  <c r="I77" i="7"/>
  <c r="I75" i="7"/>
  <c r="F31" i="7"/>
  <c r="O31" i="7"/>
  <c r="H31" i="7"/>
  <c r="O25" i="7"/>
  <c r="H25" i="7"/>
  <c r="F25" i="7"/>
  <c r="I27" i="7"/>
  <c r="I28" i="7"/>
  <c r="O30" i="7"/>
  <c r="H30" i="7"/>
  <c r="F30" i="7"/>
  <c r="I34" i="7"/>
  <c r="I37" i="7"/>
  <c r="I53" i="7"/>
  <c r="O57" i="7"/>
  <c r="H57" i="7"/>
  <c r="F57" i="7"/>
  <c r="O56" i="7"/>
  <c r="H56" i="7"/>
  <c r="F56" i="7"/>
  <c r="O55" i="7"/>
  <c r="H55" i="7"/>
  <c r="F55" i="7"/>
  <c r="I65" i="7"/>
  <c r="O69" i="7"/>
  <c r="H69" i="7"/>
  <c r="F69" i="7"/>
  <c r="I73" i="7"/>
  <c r="O77" i="7"/>
  <c r="H77" i="7"/>
  <c r="F77" i="7"/>
  <c r="D59" i="7" l="1"/>
  <c r="D60" i="7"/>
  <c r="D61" i="7"/>
  <c r="O67" i="7"/>
  <c r="H68" i="7"/>
  <c r="O68" i="7"/>
  <c r="F68" i="7"/>
  <c r="I68" i="7"/>
  <c r="I67" i="7"/>
  <c r="H67" i="7"/>
  <c r="F67" i="7"/>
  <c r="I64" i="7"/>
  <c r="I63" i="7"/>
  <c r="H64" i="7"/>
  <c r="F64" i="7"/>
  <c r="O63" i="7"/>
  <c r="O64" i="7"/>
  <c r="H63" i="7"/>
  <c r="F63" i="7"/>
  <c r="I60" i="7"/>
  <c r="I61" i="7"/>
  <c r="H61" i="7"/>
  <c r="H59" i="7"/>
  <c r="O60" i="7"/>
  <c r="O61" i="7"/>
  <c r="H60" i="7"/>
  <c r="F61" i="7"/>
  <c r="F59" i="7"/>
  <c r="G49" i="7"/>
  <c r="G44" i="7"/>
  <c r="G45" i="7"/>
  <c r="G52" i="7"/>
  <c r="G40" i="7"/>
  <c r="G48" i="7"/>
  <c r="G77" i="7" l="1"/>
  <c r="G57" i="7"/>
  <c r="G76" i="7"/>
  <c r="G56" i="7"/>
  <c r="G37" i="7"/>
  <c r="G28" i="7"/>
  <c r="G34" i="7"/>
  <c r="G72" i="7"/>
  <c r="G53" i="7"/>
  <c r="G69" i="7"/>
  <c r="G31" i="7"/>
  <c r="G65" i="7"/>
  <c r="G73" i="7" l="1"/>
  <c r="G68" i="7"/>
  <c r="G64" i="7"/>
  <c r="G43" i="7"/>
  <c r="G41" i="7"/>
  <c r="G47" i="7"/>
  <c r="G51" i="7"/>
  <c r="G25" i="7" l="1"/>
  <c r="G36" i="7"/>
  <c r="G55" i="7"/>
  <c r="G75" i="7"/>
  <c r="G67" i="7"/>
  <c r="G30" i="7"/>
  <c r="G60" i="7"/>
  <c r="G71" i="7"/>
  <c r="G33" i="7"/>
  <c r="G63" i="7"/>
  <c r="G27" i="7"/>
  <c r="G59" i="7" l="1"/>
  <c r="G61" i="7"/>
  <c r="FJ838" i="21" l="1"/>
  <c r="FM838" i="21"/>
  <c r="FG838" i="21"/>
  <c r="FK838" i="21"/>
  <c r="FT838" i="21"/>
  <c r="CY717" i="21"/>
  <c r="BQ717" i="21"/>
  <c r="DD717" i="21"/>
  <c r="DE717" i="21"/>
  <c r="BP948" i="21"/>
  <c r="BP712" i="21"/>
  <c r="BP717" i="21"/>
  <c r="DA717" i="21"/>
  <c r="CY712" i="21"/>
  <c r="CY948" i="21"/>
  <c r="BM717" i="21"/>
  <c r="CX717" i="21"/>
  <c r="CX712" i="21"/>
  <c r="CX948" i="21"/>
  <c r="DA712" i="21"/>
  <c r="DA948" i="21"/>
  <c r="DE712" i="21"/>
  <c r="DE948" i="21"/>
  <c r="BM712" i="21"/>
  <c r="BM948" i="21"/>
  <c r="DD712" i="21"/>
  <c r="DD948" i="21"/>
  <c r="BN717" i="21"/>
  <c r="DB717" i="21"/>
  <c r="BQ712" i="21"/>
  <c r="BQ948" i="21"/>
  <c r="BN712" i="21"/>
  <c r="BN948" i="21"/>
  <c r="DB712" i="21"/>
  <c r="DB948" i="21"/>
  <c r="DB703" i="21" l="1"/>
  <c r="BN703" i="21"/>
  <c r="BM703" i="21"/>
  <c r="CX703" i="21"/>
  <c r="CY703" i="21"/>
  <c r="BP703" i="21"/>
  <c r="BQ703" i="21"/>
  <c r="DD703" i="21"/>
  <c r="DE703" i="21"/>
  <c r="DA703" i="21"/>
  <c r="DA810" i="21" l="1"/>
  <c r="DA741" i="21"/>
  <c r="DA610" i="21"/>
  <c r="DA589" i="21"/>
  <c r="DA585" i="21" s="1"/>
  <c r="EQ741" i="21"/>
  <c r="EQ832" i="21" s="1"/>
  <c r="EQ610" i="21"/>
  <c r="EQ603" i="21" s="1"/>
  <c r="EQ589" i="21"/>
  <c r="EX948" i="21"/>
  <c r="EN948" i="21" s="1"/>
  <c r="ER741" i="21"/>
  <c r="ER832" i="21" s="1"/>
  <c r="ER610" i="21"/>
  <c r="ER589" i="21"/>
  <c r="ES741" i="21"/>
  <c r="ES832" i="21" s="1"/>
  <c r="ES610" i="21"/>
  <c r="ES589" i="21"/>
  <c r="ES585" i="21" s="1"/>
  <c r="CY810" i="21"/>
  <c r="CY802" i="21" s="1"/>
  <c r="BN810" i="21"/>
  <c r="BO717" i="21"/>
  <c r="CZ717" i="21"/>
  <c r="BP741" i="21"/>
  <c r="BP610" i="21"/>
  <c r="BP810" i="21"/>
  <c r="BP802" i="21" s="1"/>
  <c r="BP589" i="21"/>
  <c r="FC741" i="21"/>
  <c r="FC731" i="21" s="1"/>
  <c r="FC610" i="21"/>
  <c r="FC589" i="21"/>
  <c r="FC948" i="21"/>
  <c r="BN741" i="21"/>
  <c r="BN610" i="21"/>
  <c r="BN589" i="21"/>
  <c r="DE741" i="21"/>
  <c r="DE610" i="21"/>
  <c r="DE810" i="21"/>
  <c r="DE802" i="21" s="1"/>
  <c r="DE589" i="21"/>
  <c r="CX810" i="21"/>
  <c r="CX802" i="21" s="1"/>
  <c r="CX741" i="21"/>
  <c r="CX589" i="21"/>
  <c r="BM810" i="21"/>
  <c r="BM802" i="21" s="1"/>
  <c r="BM741" i="21"/>
  <c r="BM589" i="21"/>
  <c r="BM697" i="21" s="1"/>
  <c r="DB741" i="21"/>
  <c r="DB610" i="21"/>
  <c r="DB810" i="21"/>
  <c r="DB589" i="21"/>
  <c r="BQ741" i="21"/>
  <c r="BQ610" i="21"/>
  <c r="BQ810" i="21"/>
  <c r="BQ802" i="21" s="1"/>
  <c r="BQ589" i="21"/>
  <c r="CW712" i="21"/>
  <c r="CW589" i="21"/>
  <c r="CW585" i="21" s="1"/>
  <c r="CW717" i="21"/>
  <c r="CZ712" i="21"/>
  <c r="CZ589" i="21"/>
  <c r="CZ585" i="21" s="1"/>
  <c r="BL717" i="21"/>
  <c r="DC717" i="21"/>
  <c r="CY589" i="21"/>
  <c r="BO712" i="21"/>
  <c r="BO589" i="21"/>
  <c r="BO585" i="21" s="1"/>
  <c r="CY741" i="21"/>
  <c r="CY610" i="21"/>
  <c r="EX741" i="21"/>
  <c r="EX832" i="21" s="1"/>
  <c r="EX610" i="21"/>
  <c r="EX589" i="21"/>
  <c r="DD810" i="21"/>
  <c r="DD802" i="21" s="1"/>
  <c r="DD741" i="21"/>
  <c r="DD610" i="21"/>
  <c r="DD589" i="21"/>
  <c r="FD741" i="21"/>
  <c r="FD832" i="21" s="1"/>
  <c r="FD610" i="21"/>
  <c r="FD589" i="21"/>
  <c r="FD948" i="21"/>
  <c r="FK741" i="21"/>
  <c r="FK832" i="21" s="1"/>
  <c r="DC712" i="21"/>
  <c r="DC589" i="21"/>
  <c r="DC585" i="21" s="1"/>
  <c r="BL712" i="21"/>
  <c r="BL589" i="21"/>
  <c r="BL585" i="21" s="1"/>
  <c r="FG620" i="21"/>
  <c r="FG741" i="21"/>
  <c r="FG832" i="21" s="1"/>
  <c r="FG610" i="21"/>
  <c r="EQ667" i="21"/>
  <c r="ER667" i="21"/>
  <c r="ES667" i="21"/>
  <c r="EX667" i="21"/>
  <c r="BQ749" i="21"/>
  <c r="BQ815" i="21"/>
  <c r="ER615" i="21"/>
  <c r="ER620" i="21"/>
  <c r="ES615" i="21"/>
  <c r="ES620" i="21"/>
  <c r="EX615" i="21"/>
  <c r="EX620" i="21"/>
  <c r="FG615" i="21"/>
  <c r="FT741" i="21"/>
  <c r="FT731" i="21" s="1"/>
  <c r="FT610" i="21"/>
  <c r="BP749" i="21"/>
  <c r="BP815" i="21"/>
  <c r="FJ741" i="21"/>
  <c r="FJ832" i="21" s="1"/>
  <c r="FJ610" i="21"/>
  <c r="FM741" i="21"/>
  <c r="FM832" i="21" s="1"/>
  <c r="FM610" i="21"/>
  <c r="FG589" i="21"/>
  <c r="FG948" i="21"/>
  <c r="FG667" i="21"/>
  <c r="BN749" i="21"/>
  <c r="BN615" i="21"/>
  <c r="DA749" i="21"/>
  <c r="DA615" i="21"/>
  <c r="DE749" i="21"/>
  <c r="DE615" i="21"/>
  <c r="BN620" i="21"/>
  <c r="DA620" i="21"/>
  <c r="DE620" i="21"/>
  <c r="CX749" i="21"/>
  <c r="DB749" i="21"/>
  <c r="DB615" i="21"/>
  <c r="FD615" i="21"/>
  <c r="FD620" i="21"/>
  <c r="FJ615" i="21"/>
  <c r="FJ620" i="21"/>
  <c r="BP615" i="21"/>
  <c r="CY749" i="21"/>
  <c r="CY615" i="21"/>
  <c r="FC615" i="21"/>
  <c r="FC620" i="21"/>
  <c r="FT615" i="21"/>
  <c r="FT620" i="21"/>
  <c r="BP620" i="21"/>
  <c r="CY620" i="21"/>
  <c r="BM749" i="21"/>
  <c r="BQ615" i="21"/>
  <c r="DD749" i="21"/>
  <c r="DD615" i="21"/>
  <c r="FM615" i="21"/>
  <c r="FM620" i="21"/>
  <c r="BQ620" i="21"/>
  <c r="DB620" i="21"/>
  <c r="BP667" i="21"/>
  <c r="DA815" i="21"/>
  <c r="DA667" i="21"/>
  <c r="BQ667" i="21"/>
  <c r="DB815" i="21"/>
  <c r="DB667" i="21"/>
  <c r="FM589" i="21"/>
  <c r="DD620" i="21"/>
  <c r="FT589" i="21"/>
  <c r="FT948" i="21"/>
  <c r="FT667" i="21"/>
  <c r="BN815" i="21"/>
  <c r="CY815" i="21"/>
  <c r="CY667" i="21"/>
  <c r="DE815" i="21"/>
  <c r="DE667" i="21"/>
  <c r="BN667" i="21"/>
  <c r="BM815" i="21"/>
  <c r="CX815" i="21"/>
  <c r="DD815" i="21"/>
  <c r="DD667" i="21"/>
  <c r="FJ589" i="21"/>
  <c r="FJ948" i="21"/>
  <c r="FJ667" i="21"/>
  <c r="FC667" i="21"/>
  <c r="FK589" i="21"/>
  <c r="FK948" i="21"/>
  <c r="FK667" i="21"/>
  <c r="FD667" i="21"/>
  <c r="BM667" i="21"/>
  <c r="CX667" i="21"/>
  <c r="FM667" i="21"/>
  <c r="FT832" i="21" l="1"/>
  <c r="BM585" i="21"/>
  <c r="CZ703" i="21"/>
  <c r="FJ731" i="21"/>
  <c r="EN610" i="21"/>
  <c r="FM697" i="21"/>
  <c r="BN802" i="21"/>
  <c r="CY731" i="21"/>
  <c r="BN731" i="21"/>
  <c r="ER731" i="21"/>
  <c r="BP731" i="21"/>
  <c r="EN741" i="21"/>
  <c r="DD585" i="21"/>
  <c r="FC832" i="21"/>
  <c r="DE585" i="21"/>
  <c r="DC703" i="21"/>
  <c r="FM731" i="21"/>
  <c r="FD731" i="21"/>
  <c r="FD603" i="21"/>
  <c r="BQ585" i="21"/>
  <c r="FM603" i="21"/>
  <c r="DE603" i="21"/>
  <c r="EX731" i="21"/>
  <c r="EQ585" i="21"/>
  <c r="CW703" i="21"/>
  <c r="DE697" i="21"/>
  <c r="BP603" i="21"/>
  <c r="DA603" i="21"/>
  <c r="BN603" i="21"/>
  <c r="EN589" i="21"/>
  <c r="FK731" i="21"/>
  <c r="FT603" i="21"/>
  <c r="BN585" i="21"/>
  <c r="BN697" i="21"/>
  <c r="CY832" i="21"/>
  <c r="CX731" i="21"/>
  <c r="CY585" i="21"/>
  <c r="DA802" i="21"/>
  <c r="DB731" i="21"/>
  <c r="ES731" i="21"/>
  <c r="EQ731" i="21"/>
  <c r="EX585" i="21"/>
  <c r="ER585" i="21"/>
  <c r="ES697" i="21"/>
  <c r="BL703" i="21"/>
  <c r="BO703" i="21"/>
  <c r="FC47" i="21"/>
  <c r="BP697" i="21"/>
  <c r="DD731" i="21"/>
  <c r="BQ731" i="21"/>
  <c r="DB603" i="21"/>
  <c r="DE731" i="21"/>
  <c r="DA731" i="21"/>
  <c r="FJ585" i="21"/>
  <c r="DA832" i="21"/>
  <c r="EX697" i="21"/>
  <c r="ES603" i="21"/>
  <c r="CX585" i="21"/>
  <c r="CX697" i="21"/>
  <c r="FD697" i="21"/>
  <c r="FJ603" i="21"/>
  <c r="FC585" i="21"/>
  <c r="FC697" i="21"/>
  <c r="CY603" i="21"/>
  <c r="DB585" i="21"/>
  <c r="FC603" i="21"/>
  <c r="DD832" i="21"/>
  <c r="CX832" i="21"/>
  <c r="DE832" i="21"/>
  <c r="BQ603" i="21"/>
  <c r="DB802" i="21"/>
  <c r="FD585" i="21"/>
  <c r="BP585" i="21"/>
  <c r="EN620" i="21"/>
  <c r="EQ697" i="21"/>
  <c r="DB697" i="21"/>
  <c r="EN615" i="21"/>
  <c r="DB832" i="21"/>
  <c r="BQ697" i="21"/>
  <c r="DD697" i="21"/>
  <c r="FG585" i="21"/>
  <c r="FG697" i="21"/>
  <c r="FG731" i="21"/>
  <c r="CX47" i="21"/>
  <c r="FJ697" i="21"/>
  <c r="FM585" i="21"/>
  <c r="FT697" i="21"/>
  <c r="FT585" i="21"/>
  <c r="CY697" i="21"/>
  <c r="BM731" i="21"/>
  <c r="DD603" i="21"/>
  <c r="DA697" i="21"/>
  <c r="FG603" i="21"/>
  <c r="FG47" i="21"/>
  <c r="BM47" i="21"/>
  <c r="FK585" i="21"/>
  <c r="FK697" i="21"/>
  <c r="EN832" i="21"/>
  <c r="BP832" i="21"/>
  <c r="ER697" i="21"/>
  <c r="BQ832" i="21"/>
  <c r="EN667" i="21"/>
  <c r="FD47" i="21"/>
  <c r="E30" i="1" s="1"/>
  <c r="EX603" i="21"/>
  <c r="ER603" i="21"/>
  <c r="E29" i="1" l="1"/>
  <c r="EN47" i="21"/>
  <c r="DA47" i="21"/>
  <c r="DB47" i="21"/>
  <c r="AQ703" i="21"/>
  <c r="EN697" i="21"/>
  <c r="EN731" i="21"/>
  <c r="DE47" i="21"/>
  <c r="CY47" i="21"/>
  <c r="FM47" i="21"/>
  <c r="BN47" i="21"/>
  <c r="BN832" i="21"/>
  <c r="EN585" i="21"/>
  <c r="ER47" i="21"/>
  <c r="C31" i="1" s="1"/>
  <c r="BP47" i="21"/>
  <c r="DD47" i="21"/>
  <c r="BQ47" i="21"/>
  <c r="BM832" i="21"/>
  <c r="FT47" i="21"/>
  <c r="EN603" i="21"/>
  <c r="C29" i="1" l="1"/>
  <c r="C30" i="1"/>
  <c r="ES10" i="21"/>
  <c r="ES12" i="21"/>
  <c r="EN12" i="21"/>
  <c r="EN10" i="21"/>
  <c r="ES55" i="21"/>
  <c r="ES132" i="21" s="1"/>
  <c r="F33" i="1" l="1"/>
  <c r="ES9" i="21"/>
  <c r="ES49" i="21"/>
  <c r="EN9" i="21"/>
  <c r="G33" i="1" l="1"/>
  <c r="H29" i="1"/>
  <c r="ES8" i="21"/>
  <c r="ES47" i="21" l="1"/>
  <c r="E40" i="2"/>
  <c r="D40" i="2"/>
  <c r="D36" i="2"/>
  <c r="D38" i="2" s="1"/>
  <c r="F40" i="2"/>
  <c r="G40" i="2"/>
  <c r="E33" i="1" l="1"/>
  <c r="C32" i="1"/>
  <c r="C33" i="1" s="1"/>
  <c r="D39" i="2"/>
  <c r="D37" i="2"/>
  <c r="G36" i="2"/>
  <c r="E36" i="2"/>
  <c r="E37" i="2" s="1"/>
  <c r="F36" i="2"/>
  <c r="F39" i="2" l="1"/>
  <c r="F38" i="2"/>
  <c r="G38" i="2"/>
  <c r="G39" i="2"/>
  <c r="G37" i="2"/>
  <c r="E39" i="2"/>
  <c r="E38" i="2"/>
  <c r="F37" i="2"/>
  <c r="K515" i="3"/>
  <c r="K59" i="3"/>
  <c r="F41" i="22" s="1"/>
  <c r="K47" i="3" l="1"/>
  <c r="F35" i="22" l="1"/>
  <c r="M28" i="1"/>
  <c r="M33" i="1" l="1"/>
  <c r="P28" i="1"/>
  <c r="P33" i="1" s="1"/>
</calcChain>
</file>

<file path=xl/comments1.xml><?xml version="1.0" encoding="utf-8"?>
<comments xmlns="http://schemas.openxmlformats.org/spreadsheetml/2006/main">
  <authors>
    <author>Попов Михаил Владимирович</author>
    <author>Ведерников Сергей Николаевич</author>
  </authors>
  <commentList>
    <comment ref="DL244" authorId="0">
      <text>
        <r>
          <rPr>
            <b/>
            <sz val="9"/>
            <color indexed="81"/>
            <rFont val="Tahoma"/>
            <family val="2"/>
            <charset val="204"/>
          </rPr>
          <t>Попов Михаил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142 ПС, 300 Вт, 8 час. В сутки</t>
        </r>
      </text>
    </comment>
    <comment ref="DO244" authorId="0">
      <text>
        <r>
          <rPr>
            <b/>
            <sz val="9"/>
            <color indexed="81"/>
            <rFont val="Tahoma"/>
            <family val="2"/>
            <charset val="204"/>
          </rPr>
          <t>Попов Михаил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142 ПС, 300 Вт, 8 час. В сутки</t>
        </r>
      </text>
    </comment>
    <comment ref="DR244" authorId="0">
      <text>
        <r>
          <rPr>
            <b/>
            <sz val="9"/>
            <color indexed="81"/>
            <rFont val="Tahoma"/>
            <family val="2"/>
            <charset val="204"/>
          </rPr>
          <t>Попов Михаил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141 ПС, 300 Вт, 8 час. В сутки</t>
        </r>
      </text>
    </comment>
    <comment ref="DU244" authorId="0">
      <text>
        <r>
          <rPr>
            <b/>
            <sz val="9"/>
            <color indexed="81"/>
            <rFont val="Tahoma"/>
            <family val="2"/>
            <charset val="204"/>
          </rPr>
          <t>Попов Михаил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142 ПС, 300 Вт, 8 час. В сутки</t>
        </r>
      </text>
    </comment>
    <comment ref="Q369" authorId="1">
      <text>
        <r>
          <rPr>
            <b/>
            <sz val="9"/>
            <color indexed="81"/>
            <rFont val="Tahoma"/>
            <family val="2"/>
            <charset val="204"/>
          </rPr>
          <t>Ведерников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2 газовых котла</t>
        </r>
      </text>
    </comment>
    <comment ref="CW369" authorId="1">
      <text>
        <r>
          <rPr>
            <b/>
            <sz val="9"/>
            <color indexed="81"/>
            <rFont val="Tahoma"/>
            <family val="2"/>
            <charset val="204"/>
          </rPr>
          <t>Ведерников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среднее потребление тепл.энергии за прошлые периоды</t>
        </r>
      </text>
    </comment>
    <comment ref="CX369" authorId="1">
      <text>
        <r>
          <rPr>
            <b/>
            <sz val="9"/>
            <color indexed="81"/>
            <rFont val="Tahoma"/>
            <family val="2"/>
            <charset val="204"/>
          </rPr>
          <t>Ведерников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за минусом газа</t>
        </r>
      </text>
    </comment>
    <comment ref="CY369" authorId="1">
      <text>
        <r>
          <rPr>
            <b/>
            <sz val="9"/>
            <color indexed="81"/>
            <rFont val="Tahoma"/>
            <family val="2"/>
            <charset val="204"/>
          </rPr>
          <t>Ведерников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за минусом стоимости газа</t>
        </r>
      </text>
    </comment>
  </commentList>
</comments>
</file>

<file path=xl/comments2.xml><?xml version="1.0" encoding="utf-8"?>
<comments xmlns="http://schemas.openxmlformats.org/spreadsheetml/2006/main">
  <authors>
    <author>znamenshikova_vv</author>
  </authors>
  <commentList>
    <comment ref="B81" authorId="0">
      <text>
        <r>
          <rPr>
            <b/>
            <sz val="8"/>
            <color indexed="81"/>
            <rFont val="Tahoma"/>
            <family val="2"/>
            <charset val="204"/>
          </rPr>
          <t>znamenshikova_vv:</t>
        </r>
        <r>
          <rPr>
            <sz val="8"/>
            <color indexed="81"/>
            <rFont val="Tahoma"/>
            <family val="2"/>
            <charset val="204"/>
          </rPr>
          <t xml:space="preserve">
водоснабжение горячее в составе точке поставок тепловой энергии</t>
        </r>
      </text>
    </comment>
  </commentList>
</comments>
</file>

<file path=xl/sharedStrings.xml><?xml version="1.0" encoding="utf-8"?>
<sst xmlns="http://schemas.openxmlformats.org/spreadsheetml/2006/main" count="7566" uniqueCount="738">
  <si>
    <t>Паспорт Программы</t>
  </si>
  <si>
    <t>ПРОГРАММА</t>
  </si>
  <si>
    <t>ЭНЕРГОСБЕРЕЖЕНИЯ И ПОВЫШЕНИЯ ЭНЕРГЕТИЧЕСКОЙ ЭФФЕКТИВНОСТИ</t>
  </si>
  <si>
    <t>Наименование Программы</t>
  </si>
  <si>
    <t xml:space="preserve">Основание для разработки Программы  </t>
  </si>
  <si>
    <t>Федеральный закон от 23.11.2009  №261-ФЗ «Об энергосбережении и о повышении энергетической эффективности и о внесении изменений в отдельные законодательные акты РФ»</t>
  </si>
  <si>
    <t>Почтовый адрес</t>
  </si>
  <si>
    <t>Ответственный за формирование Программы (ФИО, контактный телефон, e-mail)</t>
  </si>
  <si>
    <t>Начало реализации Программы</t>
  </si>
  <si>
    <t>Конец реализации Программы</t>
  </si>
  <si>
    <t>км</t>
  </si>
  <si>
    <t>ВСЕГО</t>
  </si>
  <si>
    <t>шт.</t>
  </si>
  <si>
    <t>мВА</t>
  </si>
  <si>
    <t>Доля от общего полезного отпуска, %</t>
  </si>
  <si>
    <t>Электрифицированный ж/д транспорт</t>
  </si>
  <si>
    <t>Электрифицированный гор.транспорт</t>
  </si>
  <si>
    <t>Непромышленные потребители</t>
  </si>
  <si>
    <t>электроэнергия</t>
  </si>
  <si>
    <t>тепловая энергия</t>
  </si>
  <si>
    <t>газ</t>
  </si>
  <si>
    <t>водоснабжение горячее</t>
  </si>
  <si>
    <t>водоснабжение холодное</t>
  </si>
  <si>
    <t>Количество единиц автотранспорта</t>
  </si>
  <si>
    <t>Количество единиц спецтехники</t>
  </si>
  <si>
    <t>№ п/п</t>
  </si>
  <si>
    <t>ед. изм.</t>
  </si>
  <si>
    <t>Показатели</t>
  </si>
  <si>
    <t>Объем электросетевого оборудования</t>
  </si>
  <si>
    <t>110 кВ и выше</t>
  </si>
  <si>
    <t>3-10 кВ</t>
  </si>
  <si>
    <t>Количество трансформаторов (автотрансформаторов),всего, в том числе:</t>
  </si>
  <si>
    <t>Мощность трансформаторов (автотрансформаторов),всего, в том числе:</t>
  </si>
  <si>
    <t>Характеристика потребителей</t>
  </si>
  <si>
    <t>Промышленные и приравниные  к ним потребители с мощностью 750 кВА и выше</t>
  </si>
  <si>
    <t>Промышленные  и приравненные  к ним потребители с мощгостью до 750 кВА</t>
  </si>
  <si>
    <t>Население, всего, в том числе:</t>
  </si>
  <si>
    <t xml:space="preserve">   городское</t>
  </si>
  <si>
    <t xml:space="preserve">   сельское</t>
  </si>
  <si>
    <t>Число потребителей , шт.</t>
  </si>
  <si>
    <t>Автотранспорт и спецтехника</t>
  </si>
  <si>
    <r>
      <t>тыс.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</si>
  <si>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>тыс. 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</si>
  <si>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t>1.1.</t>
  </si>
  <si>
    <t>1.2.</t>
  </si>
  <si>
    <t>1.3.</t>
  </si>
  <si>
    <t>1.4.</t>
  </si>
  <si>
    <t>1.5.</t>
  </si>
  <si>
    <t>Отпуск электрической энергии (отпуск из сети)</t>
  </si>
  <si>
    <t>2.1.</t>
  </si>
  <si>
    <t>2.2.</t>
  </si>
  <si>
    <t>2.3.</t>
  </si>
  <si>
    <t>2.4.</t>
  </si>
  <si>
    <t>тыс. т у.т.</t>
  </si>
  <si>
    <t>Гкал</t>
  </si>
  <si>
    <t>не оснащено</t>
  </si>
  <si>
    <t>с нарушением требований нормативной технической документации</t>
  </si>
  <si>
    <t>Водоснабжение горячее</t>
  </si>
  <si>
    <t>Водоснабжение холодное</t>
  </si>
  <si>
    <t>4.1.</t>
  </si>
  <si>
    <t>3.1.</t>
  </si>
  <si>
    <t>4.2.</t>
  </si>
  <si>
    <t>всего, шт.</t>
  </si>
  <si>
    <t xml:space="preserve">оснащено, % </t>
  </si>
  <si>
    <t>не оснащено, %</t>
  </si>
  <si>
    <t>Отклонение, ед.</t>
  </si>
  <si>
    <t>Отклонение, %</t>
  </si>
  <si>
    <t>Целевые показатели</t>
  </si>
  <si>
    <t>ВН</t>
  </si>
  <si>
    <t>СНI</t>
  </si>
  <si>
    <t>СНII</t>
  </si>
  <si>
    <t>НН</t>
  </si>
  <si>
    <t>Отпуск электрической энергии в сеть (отпуск из сети), всего, в т.ч. по уровням напряжения:</t>
  </si>
  <si>
    <t>Потери электрической энергии</t>
  </si>
  <si>
    <t>Потери электрической энергии, всего, в т.ч. по уровням напряжения:</t>
  </si>
  <si>
    <t>% от п.1.1.</t>
  </si>
  <si>
    <t>% от п.1.2.</t>
  </si>
  <si>
    <t>% от п.1.3.</t>
  </si>
  <si>
    <t>% от п.1.4.</t>
  </si>
  <si>
    <t>% от п.1</t>
  </si>
  <si>
    <t>% от п.2</t>
  </si>
  <si>
    <t>3.3.</t>
  </si>
  <si>
    <t>3.4.</t>
  </si>
  <si>
    <t>3.2.</t>
  </si>
  <si>
    <t>Фактические значения целевых  показателей</t>
  </si>
  <si>
    <t>4.3.</t>
  </si>
  <si>
    <t>4.4.</t>
  </si>
  <si>
    <t>5.1.</t>
  </si>
  <si>
    <t>5.2.</t>
  </si>
  <si>
    <t>5.3.</t>
  </si>
  <si>
    <t>5.4.</t>
  </si>
  <si>
    <t>Наименование мероприятия</t>
  </si>
  <si>
    <t>Численное значение экономии в указанной размерности</t>
  </si>
  <si>
    <t>Численное значение экономии, т.у.т.</t>
  </si>
  <si>
    <t>Дисконтированный срок окупаемости, лет</t>
  </si>
  <si>
    <t>Организационные мероприятия</t>
  </si>
  <si>
    <t>ВНД, %</t>
  </si>
  <si>
    <t>…</t>
  </si>
  <si>
    <t>Технические мероприятия</t>
  </si>
  <si>
    <t>Электроэнергия</t>
  </si>
  <si>
    <t>Всего</t>
  </si>
  <si>
    <t>Техническое перевооружение и реконструкция и новое строительство</t>
  </si>
  <si>
    <t>Технологическое присоединение</t>
  </si>
  <si>
    <t xml:space="preserve">Информационные технологии </t>
  </si>
  <si>
    <t xml:space="preserve">Автоматизация технологического управления (кроме АСКУЭ) </t>
  </si>
  <si>
    <t>Программа развития средств учета и контроля электроэнергии</t>
  </si>
  <si>
    <t xml:space="preserve">Приобретение электросетевых активов, земельных участков и пр. объектов </t>
  </si>
  <si>
    <t>Прочие программы и мероприятия</t>
  </si>
  <si>
    <t>1.6.</t>
  </si>
  <si>
    <t>Укрупненные показатели</t>
  </si>
  <si>
    <t>год</t>
  </si>
  <si>
    <t>% от отпуска в сеть (отпуска из сети)</t>
  </si>
  <si>
    <t>% от затрат на инвестиционную программу</t>
  </si>
  <si>
    <t>Базовый год (2013)</t>
  </si>
  <si>
    <t>Энергетические ресурсы</t>
  </si>
  <si>
    <t>план</t>
  </si>
  <si>
    <t>Расход на собственные нужды подстанций, всего, в т.ч. по уровням напряжения:</t>
  </si>
  <si>
    <t>1.3.1.</t>
  </si>
  <si>
    <t>1.3.2.</t>
  </si>
  <si>
    <t>2.1.1.</t>
  </si>
  <si>
    <t>2.1.2.</t>
  </si>
  <si>
    <t>2.1.3.</t>
  </si>
  <si>
    <t>2.1.4.</t>
  </si>
  <si>
    <t>2.1.5.</t>
  </si>
  <si>
    <t>2.1.6.</t>
  </si>
  <si>
    <t>2.2.1.</t>
  </si>
  <si>
    <t>2.2.2.</t>
  </si>
  <si>
    <t>2.2.3.</t>
  </si>
  <si>
    <t>2.2.4.</t>
  </si>
  <si>
    <t>2.2.5.</t>
  </si>
  <si>
    <t>2.2.6.</t>
  </si>
  <si>
    <t>Доля затрат в инвестиционной программе, направленной на реализацию целевых мероприятий в области энергосбережения и повышения энергетической эффективности</t>
  </si>
  <si>
    <t>% от п.3.1.</t>
  </si>
  <si>
    <t>% от п.3.2.</t>
  </si>
  <si>
    <t>% от п.3.3.</t>
  </si>
  <si>
    <t>% от п.3.4.</t>
  </si>
  <si>
    <t>% от п.4.</t>
  </si>
  <si>
    <t>% от п.4.1.</t>
  </si>
  <si>
    <t>% от п.4.2.</t>
  </si>
  <si>
    <t>% от п.4.3.</t>
  </si>
  <si>
    <t>6.1.</t>
  </si>
  <si>
    <t>6.2.</t>
  </si>
  <si>
    <t>6.3.</t>
  </si>
  <si>
    <t>6.4.</t>
  </si>
  <si>
    <t>Количество точек поставки энергетических ресурсов на хозяйственные нужды</t>
  </si>
  <si>
    <t>Уровень напряжения (ВН, СНI, СНII, НН)</t>
  </si>
  <si>
    <t>Потребление электрической энергии</t>
  </si>
  <si>
    <t>1.</t>
  </si>
  <si>
    <t>2.</t>
  </si>
  <si>
    <t>3.</t>
  </si>
  <si>
    <t>4.</t>
  </si>
  <si>
    <t>% от п.3</t>
  </si>
  <si>
    <t>% от п.1.1</t>
  </si>
  <si>
    <t>% от п.4.1</t>
  </si>
  <si>
    <t>% от п.1.2</t>
  </si>
  <si>
    <t>% от п.4.2</t>
  </si>
  <si>
    <t>% от п.1.3</t>
  </si>
  <si>
    <t>% от п.4.3</t>
  </si>
  <si>
    <t>% от п.1.4</t>
  </si>
  <si>
    <t>% от п.4.4</t>
  </si>
  <si>
    <t>% от п.5</t>
  </si>
  <si>
    <t>6.</t>
  </si>
  <si>
    <t>Технологические потери электрической энергии, в т.ч. по уровням напряжения:</t>
  </si>
  <si>
    <t>% от п.5.1</t>
  </si>
  <si>
    <t>% от п.5.2</t>
  </si>
  <si>
    <t>% от п.5.3</t>
  </si>
  <si>
    <t>Нетехнические потери электрической энергии (п.5 - п.6)</t>
  </si>
  <si>
    <t>7.1.</t>
  </si>
  <si>
    <t>7.2.</t>
  </si>
  <si>
    <t>7.3.</t>
  </si>
  <si>
    <t>7.4.</t>
  </si>
  <si>
    <t>операционные (OPEX)</t>
  </si>
  <si>
    <t>капитальные (инвестиционная программа - CAPEX)</t>
  </si>
  <si>
    <t>в т.ч.:</t>
  </si>
  <si>
    <t>Расход на хозяйственные нужды</t>
  </si>
  <si>
    <t>0,4 кВ, в т.ч.:</t>
  </si>
  <si>
    <t xml:space="preserve">с самонесущим изолированным проводом </t>
  </si>
  <si>
    <t>Производодственные с/х потребители</t>
  </si>
  <si>
    <t>`</t>
  </si>
  <si>
    <t>Общий объем зданий, в т.ч.:</t>
  </si>
  <si>
    <t>оснащено, в т.ч.:</t>
  </si>
  <si>
    <t>системами АИИС КУЭ, интеллектульного учета, т.ч.:</t>
  </si>
  <si>
    <t>по уровню СНII</t>
  </si>
  <si>
    <t>по уровню НН</t>
  </si>
  <si>
    <t>Объемы выполнения (план)</t>
  </si>
  <si>
    <t>Объемы выполнения (факт)</t>
  </si>
  <si>
    <t>20-35 кВ</t>
  </si>
  <si>
    <t>0,4 кВ</t>
  </si>
  <si>
    <t>Количество зданий</t>
  </si>
  <si>
    <t>отапливаемый объем</t>
  </si>
  <si>
    <t>% от длины ВЛ 0,4 кВ</t>
  </si>
  <si>
    <t>Здания административного и административно-производственного назначения</t>
  </si>
  <si>
    <t>1.1.1.</t>
  </si>
  <si>
    <t>% от п.1.1.1.</t>
  </si>
  <si>
    <t>1.1.2.</t>
  </si>
  <si>
    <t>% от п.1.1.2.</t>
  </si>
  <si>
    <t>1.1.3.</t>
  </si>
  <si>
    <t>% от п.1.1.3.</t>
  </si>
  <si>
    <t>1.1.4.</t>
  </si>
  <si>
    <t>% от п.1.1.4.</t>
  </si>
  <si>
    <r>
      <rPr>
        <i/>
        <sz val="11"/>
        <color theme="1"/>
        <rFont val="Calibri"/>
        <family val="2"/>
        <charset val="204"/>
        <scheme val="minor"/>
      </rPr>
      <t>Примечание:</t>
    </r>
    <r>
      <rPr>
        <sz val="11"/>
        <color theme="1"/>
        <rFont val="Calibri"/>
        <family val="2"/>
        <charset val="204"/>
        <scheme val="minor"/>
      </rPr>
      <t xml:space="preserve"> форма заполняется для группировки и оценки компаний по характерным признакам</t>
    </r>
  </si>
  <si>
    <t xml:space="preserve">Количество точек приема (поставки) электрической энергии, всего, в </t>
  </si>
  <si>
    <t>иные виды ТЭР</t>
  </si>
  <si>
    <t>Доля автотранспорта, находящегося в эксплуатации более 10 лет от общего количества</t>
  </si>
  <si>
    <t>%</t>
  </si>
  <si>
    <t>Доля спецтехники, находящейся в эксплуатации более 10 лет от общего количества</t>
  </si>
  <si>
    <t>1.5.1.</t>
  </si>
  <si>
    <t>1.5.1.1.</t>
  </si>
  <si>
    <t>1.5.2.</t>
  </si>
  <si>
    <t>1.5.3.</t>
  </si>
  <si>
    <t xml:space="preserve">% от п. 1.5. </t>
  </si>
  <si>
    <t>% от п.1.5.1.</t>
  </si>
  <si>
    <t>% от п. 1.5.1.1.</t>
  </si>
  <si>
    <t>% от 1.5.1.</t>
  </si>
  <si>
    <t>тыс. т.у.т.</t>
  </si>
  <si>
    <t>дизельное топливо, в т.ч.:</t>
  </si>
  <si>
    <t>Форма 2 - Перечень мероприятий по энергосбережению и повышению энергетической эффективности (мероприятия с «прямыми» эффектами)</t>
  </si>
  <si>
    <t xml:space="preserve">Форма 4 - Показатели баланса электрической энергии </t>
  </si>
  <si>
    <t>Расход энергетических ресурсов на хозяйственные нужды зданий административно-производственного назначения, всего, в т.ч.:</t>
  </si>
  <si>
    <t>Расход природных ресурсов на хозяйственные нужды зданий административно-производственного назначения, всего, в т.ч.:</t>
  </si>
  <si>
    <t>7.</t>
  </si>
  <si>
    <t xml:space="preserve"> 7.1</t>
  </si>
  <si>
    <t xml:space="preserve"> 7.2</t>
  </si>
  <si>
    <t>иные виды природных ресурсов</t>
  </si>
  <si>
    <t xml:space="preserve"> 7.3</t>
  </si>
  <si>
    <t>8.1.</t>
  </si>
  <si>
    <t>8.1.1.</t>
  </si>
  <si>
    <t>8.1.2.</t>
  </si>
  <si>
    <t>8.2.</t>
  </si>
  <si>
    <t>8.2.1.</t>
  </si>
  <si>
    <t>8.2.2.</t>
  </si>
  <si>
    <t>тыс.л.</t>
  </si>
  <si>
    <t>тыс.л/100 км</t>
  </si>
  <si>
    <t>тыс.л</t>
  </si>
  <si>
    <t>Расход  моторного топлива автотранспортом и спецтехникой, всего, в т.ч.:</t>
  </si>
  <si>
    <t>электрическая энергия</t>
  </si>
  <si>
    <t>газ природный (в т. ч. сжиженный)</t>
  </si>
  <si>
    <t>8.3.</t>
  </si>
  <si>
    <t xml:space="preserve"> 8.3.2</t>
  </si>
  <si>
    <t>бензин, в т.ч.:</t>
  </si>
  <si>
    <t>автотранспортом</t>
  </si>
  <si>
    <t>спецтехникой</t>
  </si>
  <si>
    <t>Иные виды топлива для автотраспорта и спецтехники, всего, в т.ч.:</t>
  </si>
  <si>
    <t xml:space="preserve"> 8.3.1</t>
  </si>
  <si>
    <t>тепловая энергия (системы отопления зданий)</t>
  </si>
  <si>
    <t>газ природный (в том числе сжиженный)</t>
  </si>
  <si>
    <r>
      <t>тыс. м</t>
    </r>
    <r>
      <rPr>
        <vertAlign val="superscript"/>
        <sz val="11"/>
        <color theme="1" tint="4.9989318521683403E-2"/>
        <rFont val="Calibri"/>
        <family val="2"/>
        <charset val="204"/>
        <scheme val="minor"/>
      </rPr>
      <t>3</t>
    </r>
  </si>
  <si>
    <t>Общая площадь зданий</t>
  </si>
  <si>
    <t>Средние показатели по отрасли</t>
  </si>
  <si>
    <t>тыс.л/м.час</t>
  </si>
  <si>
    <t xml:space="preserve">Наименование </t>
  </si>
  <si>
    <t>Форма 1 - Целевые показатели программы энергосбережения и повышения энергетической эффективности</t>
  </si>
  <si>
    <t>Расход моторного топлива автотранспортом и спецтехникой</t>
  </si>
  <si>
    <t xml:space="preserve">тыс. т.у.т. </t>
  </si>
  <si>
    <t>Срок амортизации, лет</t>
  </si>
  <si>
    <t>Статья затрат (CAPEX, OPEX)</t>
  </si>
  <si>
    <t>Источник финансирования</t>
  </si>
  <si>
    <t>Длина воздушных линий(ВЛ) (по цепям),всего, в том числе:</t>
  </si>
  <si>
    <t>Длина кабельных линий (КЛ) (по цепям),всего, в том числе:</t>
  </si>
  <si>
    <t>Тепловая энергия (системы опопления зданий)</t>
  </si>
  <si>
    <t>Газ природный (в том числе сжиженный)</t>
  </si>
  <si>
    <t>3.1.1.</t>
  </si>
  <si>
    <t>Бензин</t>
  </si>
  <si>
    <t>3.1.2.</t>
  </si>
  <si>
    <t>3.1.3.</t>
  </si>
  <si>
    <t>Дизельное топливо</t>
  </si>
  <si>
    <t>Иные виды топлива</t>
  </si>
  <si>
    <t>3.2.1.</t>
  </si>
  <si>
    <t>3.2.2.</t>
  </si>
  <si>
    <t>3.2.3.</t>
  </si>
  <si>
    <t>Форма 3 - Численные значения экономии для мероприятий по энергосбережению и повышению энергетической эффективности (блоки мероприятий с «сопутствующими» эффектами)</t>
  </si>
  <si>
    <t>РСК, МЭС</t>
  </si>
  <si>
    <t>МРСК, ФСК</t>
  </si>
  <si>
    <t>Отпуск электрической энергии в соответствии с "экономическим" балансом электрической энергии по уровням напряжения:</t>
  </si>
  <si>
    <r>
      <t>Гкал/м</t>
    </r>
    <r>
      <rPr>
        <vertAlign val="superscript"/>
        <sz val="11"/>
        <color theme="1" tint="4.9989318521683403E-2"/>
        <rFont val="Calibri"/>
        <family val="2"/>
        <charset val="204"/>
        <scheme val="minor"/>
      </rPr>
      <t xml:space="preserve">3 </t>
    </r>
  </si>
  <si>
    <t>Мероприятия по снижению потерь электрической энергии</t>
  </si>
  <si>
    <t>Мероприятия, направленные на снижение расхода электроэнергии на собственные нужды подстанций</t>
  </si>
  <si>
    <t>Мероприятия, направленные на снижение расхода энергетических ресурсов и воды на хозяйственные нужды зданий административно-производственного назначения</t>
  </si>
  <si>
    <t>Мероприятия, направленные на снижение расхода моторного топлива автотранспортом и спецтехникой</t>
  </si>
  <si>
    <t>РСК</t>
  </si>
  <si>
    <t>иные виды ТЭР (уголь, мазут, дизельное топливо, керосин и т.д.)</t>
  </si>
  <si>
    <t>Форма 5* - Общая информация о электросетевом комплексе</t>
  </si>
  <si>
    <t>Отпуск электрической энергии в сеть без учета "последней мили" и объема электрической энергии, отпущенной с шин генераторов</t>
  </si>
  <si>
    <t>Наименование титула ИПР (заполняется по мероприятиям инвестиционного характера)</t>
  </si>
  <si>
    <t>Размерность экономии</t>
  </si>
  <si>
    <t>Размерность (объем выполнения)</t>
  </si>
  <si>
    <t>% от п.5.4</t>
  </si>
  <si>
    <r>
      <rPr>
        <sz val="11"/>
        <rFont val="Calibri"/>
        <family val="2"/>
        <charset val="204"/>
        <scheme val="minor"/>
      </rPr>
      <t xml:space="preserve">Отпуск электрической энергии без учета </t>
    </r>
    <r>
      <rPr>
        <sz val="11"/>
        <color theme="1"/>
        <rFont val="Calibri"/>
        <family val="2"/>
        <charset val="204"/>
        <scheme val="minor"/>
      </rPr>
      <t>"последней мили" и объема электрической энергии, отпущенной с шин генераторов</t>
    </r>
  </si>
  <si>
    <r>
      <t>Потери электрической энергии, всего, в т.ч. по уровням напряжения</t>
    </r>
    <r>
      <rPr>
        <sz val="11"/>
        <color theme="1"/>
        <rFont val="Calibri"/>
        <family val="2"/>
        <charset val="204"/>
        <scheme val="minor"/>
      </rPr>
      <t>:</t>
    </r>
  </si>
  <si>
    <t xml:space="preserve"> т.у.т.</t>
  </si>
  <si>
    <r>
      <t>тыс. м</t>
    </r>
    <r>
      <rPr>
        <vertAlign val="superscript"/>
        <sz val="11"/>
        <color theme="1" tint="4.9989318521683403E-2"/>
        <rFont val="Calibri"/>
        <family val="2"/>
        <charset val="204"/>
        <scheme val="minor"/>
      </rPr>
      <t>3</t>
    </r>
    <r>
      <rPr>
        <sz val="11"/>
        <color theme="1" tint="4.9989318521683403E-2"/>
        <rFont val="Calibri"/>
        <family val="2"/>
        <charset val="204"/>
        <scheme val="minor"/>
      </rPr>
      <t xml:space="preserve"> </t>
    </r>
  </si>
  <si>
    <t>тыс.т.</t>
  </si>
  <si>
    <t>тыс. л</t>
  </si>
  <si>
    <t xml:space="preserve">тыс. л </t>
  </si>
  <si>
    <t>Прочие программы и мероприятия (хозяйственные нужды, моторное топливо)</t>
  </si>
  <si>
    <t>Астраханьэнерго</t>
  </si>
  <si>
    <t>-</t>
  </si>
  <si>
    <t>OPEX</t>
  </si>
  <si>
    <t>Отключение трансформаторов на подстанциях с сезонной нагрузкой</t>
  </si>
  <si>
    <t>МВА</t>
  </si>
  <si>
    <t>себестоимость</t>
  </si>
  <si>
    <t>Выравнивание нагрузок фаз в распределительных сетях 0,4 кВ</t>
  </si>
  <si>
    <t>Волгоградэнерго</t>
  </si>
  <si>
    <t>Ростовэнерго</t>
  </si>
  <si>
    <t>Калмэнерго</t>
  </si>
  <si>
    <t>Отключение трансформатора в режимах малых нагрузок на п/ст 110 кВ с 2-мя и более трансформаторами</t>
  </si>
  <si>
    <t>беззатратные</t>
  </si>
  <si>
    <t>Отключение трансформатора в режимах малых нагрузок на п/ст 35 кВ с 2-мя и более трансформаторами</t>
  </si>
  <si>
    <t>Отключение трансформатора в режимах малых нагрузок на п/ст с 2-мя и более трансформаторами</t>
  </si>
  <si>
    <t>Отключение трансформаторов на подстанциях 110 кВ с сезонной нагрузкой</t>
  </si>
  <si>
    <t>1.1.5.</t>
  </si>
  <si>
    <t>Отключение трансформаторов на подстанциях 35 кВ с сезонной нагрузкой</t>
  </si>
  <si>
    <t>1.1.6.</t>
  </si>
  <si>
    <t>Выравнивание нагрузок фаз в распределительных сетях 0,38 кВ</t>
  </si>
  <si>
    <t>Промышленные и приравненные  к ним потребители с мощностью 750 кВА и выше</t>
  </si>
  <si>
    <t>Электрифицированный гор. транспорт</t>
  </si>
  <si>
    <t>+ гос. и пр. бюдж. организации</t>
  </si>
  <si>
    <t>1.1.1</t>
  </si>
  <si>
    <t>1.1.2</t>
  </si>
  <si>
    <t>1.1.3</t>
  </si>
  <si>
    <t>УРС УВС</t>
  </si>
  <si>
    <t>Отдел организации ремонтов</t>
  </si>
  <si>
    <t>Управление по учету</t>
  </si>
  <si>
    <t>шт. ВЛ</t>
  </si>
  <si>
    <t>3.1.1.1</t>
  </si>
  <si>
    <t>3.1.1.2</t>
  </si>
  <si>
    <t>3.1.1.3</t>
  </si>
  <si>
    <t>2.1.1.1</t>
  </si>
  <si>
    <t>2.1.1.2</t>
  </si>
  <si>
    <t>Уменьшение электрической нагрузки электротермического оборудования за счет регулировки мощности котлов в зависимости от температуры окружающей среды и при переводе в дежурный режим в нерабочее время</t>
  </si>
  <si>
    <t>2.1.1.3</t>
  </si>
  <si>
    <t>2.1.2.1</t>
  </si>
  <si>
    <t>Уменьшение подачи тепловой энергии за счет прикрытия  задвижки в элеваторных узлах  в ночное время и выходные дни для переключения отопления из нормального режима в экономный и открытие задвижки перед началом работ для   приведения системы отопления в нормальный режим</t>
  </si>
  <si>
    <t>2.1.1.4</t>
  </si>
  <si>
    <t>1.1.7</t>
  </si>
  <si>
    <t>1.2.1.</t>
  </si>
  <si>
    <t>Замена ответвлений в жилые дома на СИП</t>
  </si>
  <si>
    <t>Оптимизация управления наружным освещением, посредством разработки и внедрения графиков включения-отключения освещений территорий</t>
  </si>
  <si>
    <t>Ведение систематического мониторинга показателей электропотребления, внедрение систем дистанционного снятия показаний приборов учета используемых энергетических ресурсов, сбор и анализ информации об электропотреблении зданий, строений, сооружений, автоматизация расчетов за потребляемые энергетические ресурсы</t>
  </si>
  <si>
    <t>Проведение ручной регулировки распределительных систем отопления и стояков в зданиях, не оснащенных автоматическими ИТП.</t>
  </si>
  <si>
    <t>Дистанционное снятие показаний средств учета с целью оперативного определения мест повышенного расхода электроэнергии</t>
  </si>
  <si>
    <t>2.1.2.1.</t>
  </si>
  <si>
    <t>Регулировка тепловых задвижек</t>
  </si>
  <si>
    <t>Тепловая изоляция трубопроводов в зданиях, строениях, сооружениях пенополиулеритановой теплоизоляцией полной заводской готовности с длительным сроком службы</t>
  </si>
  <si>
    <t>Тепловая изоляция открытых участков трубопроводов с использованием жидкого керамического утеплителя «Астратек»</t>
  </si>
  <si>
    <t>Уменьшение нормативов удельного расхода тепловой энергии</t>
  </si>
  <si>
    <t>Снижение отопительной нагрузки в зданиях или отдельных помещениях в нерабочие периоды</t>
  </si>
  <si>
    <t>2.1.6.1.</t>
  </si>
  <si>
    <t>Сокращение водоразборных точек на полив и технические нужды</t>
  </si>
  <si>
    <t>тыс. м3</t>
  </si>
  <si>
    <t>2.1.6.2.</t>
  </si>
  <si>
    <t>Замена изношенной арматуры в сливных бачках, кранов, вентилей в системе водоснабжения</t>
  </si>
  <si>
    <t>3.1.1.1.</t>
  </si>
  <si>
    <t>Оптимизация транспортных маршрутов и загрузки транспортных средств и спецтехники</t>
  </si>
  <si>
    <t>3.1.1.2.</t>
  </si>
  <si>
    <t>Ужесточение контроля за потреблением горюче-смазочных материалов, повышение прозрачности отчетной документации по списанию горюче-смазочных материалов</t>
  </si>
  <si>
    <t>3.1.1.3.</t>
  </si>
  <si>
    <t>Использование топливных карт для оплаты моторного топлива</t>
  </si>
  <si>
    <t>3.1.2.1.</t>
  </si>
  <si>
    <t>3.1.2.2.</t>
  </si>
  <si>
    <t>3.1.2.3.</t>
  </si>
  <si>
    <t>Замена проводов на перегруженных линиях</t>
  </si>
  <si>
    <t>км.</t>
  </si>
  <si>
    <t>СН2</t>
  </si>
  <si>
    <t>тыс.Гкал</t>
  </si>
  <si>
    <t>2.1.3.2</t>
  </si>
  <si>
    <t>Уменьшение объема газоснабжения за счет регулировки терморегулятором температуры выдачи тепловой энергии в отопительный сезон</t>
  </si>
  <si>
    <t>тыс.куб.м.</t>
  </si>
  <si>
    <t>тыс.куб.м</t>
  </si>
  <si>
    <t>Уменьшение объема горячего водопотребления за счет отключения точек подачи горячей воды в летний период</t>
  </si>
  <si>
    <t>Уменьшение объема холодного водопотребления за счет отключения точек подачи холодной воды на полив зеленых насаждений</t>
  </si>
  <si>
    <t xml:space="preserve">Оптимизация транспортных маршрутов и загрузки транспортных
средств и спецтехники
</t>
  </si>
  <si>
    <t>пробег, км</t>
  </si>
  <si>
    <t>м.час</t>
  </si>
  <si>
    <t>тыс. л (кг)</t>
  </si>
  <si>
    <t>1.2.1</t>
  </si>
  <si>
    <t>1.2.2</t>
  </si>
  <si>
    <t>Ведение систематического мониторинга показателей энергопотребления на объектах, сбор и анализ информации об энергопотреблении зданий, строений и сооружений</t>
  </si>
  <si>
    <t>Уплотнение оконных и дверных проемов</t>
  </si>
  <si>
    <t>Регулирование режимов и времени работы кондиционеров и сплит-систем в зависимости от температуры окружающей среды</t>
  </si>
  <si>
    <t>2.1.2.2</t>
  </si>
  <si>
    <t>2.1.3.1</t>
  </si>
  <si>
    <t>2.1.3.3</t>
  </si>
  <si>
    <t>2.1.3.4</t>
  </si>
  <si>
    <t>Проведение теплосберегающих мероприятий: утепление входов, окон, установка отражающих экранов за отопит.приборами, ликвидация декоративных конструкций, закрывающих отопит.приборы, очистка отопит.приборов от загрязнений, окрашивание в светлые тона</t>
  </si>
  <si>
    <t>2.1.6.1</t>
  </si>
  <si>
    <t>2.1.6.2</t>
  </si>
  <si>
    <t>Разработка и внедрение нормативов удельного расхода холодной воды</t>
  </si>
  <si>
    <t>Замена устаревших эл.котлов отопления на новые экономичные эл.котлы с терморегурятором для отопления зданий произв.назначения Сарпинского РЭС</t>
  </si>
  <si>
    <t>2.2.3.1</t>
  </si>
  <si>
    <t>2.2.3.2</t>
  </si>
  <si>
    <t>тыс. л.</t>
  </si>
  <si>
    <t>Ужесточение контроля за потреблением ГСМ; повышение прозрачности и проверяемости отчетной документации по потреблению ГСМ</t>
  </si>
  <si>
    <t>2.1.5.1</t>
  </si>
  <si>
    <t>1.2.3</t>
  </si>
  <si>
    <t xml:space="preserve"> </t>
  </si>
  <si>
    <t>тыс. ч.</t>
  </si>
  <si>
    <t>1.3.2.1</t>
  </si>
  <si>
    <t>Замена электросчетчиков и измерительных трансформаторов на приборы с более высоким классом точности</t>
  </si>
  <si>
    <t xml:space="preserve">ПС </t>
  </si>
  <si>
    <t>тыс. кВт*ч</t>
  </si>
  <si>
    <t>Уменьшение объема холодного водопотребления за счет оптимизации точек подачи холодной воды на полив зеленых насаждений</t>
  </si>
  <si>
    <t>тыс. т.у.т. (за исключением воды)</t>
  </si>
  <si>
    <t>Филиал "Астраханьэнерго"</t>
  </si>
  <si>
    <t>Филиал "Волгоградэнерго"</t>
  </si>
  <si>
    <t>Филиал "Ростовэнерго"</t>
  </si>
  <si>
    <t>Филиал "Калмэнерго"</t>
  </si>
  <si>
    <t>Базовый год (2015)</t>
  </si>
  <si>
    <t>Отключение трансформаторов в режимах малых нагрузок на подстанции 35-110 кВ с двумя и более трансформаторами</t>
  </si>
  <si>
    <t>Замена проводов на перегруженных ВЛ-0,4 кВ</t>
  </si>
  <si>
    <t>Замена проводов на перегруженных ВЛ-6-10 кВ</t>
  </si>
  <si>
    <t>Замена проводов ответвлений от ВЛ-0,4 кВ к зданиям на изолированный</t>
  </si>
  <si>
    <t>км линии</t>
  </si>
  <si>
    <t>Оптимизация режимов электропотребления в сети 110 кВ</t>
  </si>
  <si>
    <t>2.2.1.1.</t>
  </si>
  <si>
    <t>9.</t>
  </si>
  <si>
    <t>Количество испотльзуемых осветительных устройств</t>
  </si>
  <si>
    <t>Количество осветительных устройств с использованием светодиодов</t>
  </si>
  <si>
    <t>Доля осветительных устройств с использованием светодиодов в общем объеме используемых осветительных устройств</t>
  </si>
  <si>
    <t>2.2.1.2</t>
  </si>
  <si>
    <t>Замещение бензина и дизельного топлива другими видами моторного топлива (сжиженный газ и т.п.)</t>
  </si>
  <si>
    <t>1.3.1.1.</t>
  </si>
  <si>
    <t>Оптимизация режима работы электродвигателей обдува силовых трансформаторов</t>
  </si>
  <si>
    <t>1.3.1.2.</t>
  </si>
  <si>
    <t>Уплотнение дверных проемов и оконных рам производственных помещений подстанций, шкафов оборудования</t>
  </si>
  <si>
    <t>Установка  осветительных устройств с использованием светодиодов в производственных отделениях</t>
  </si>
  <si>
    <t xml:space="preserve"> -</t>
  </si>
  <si>
    <t>Оптимизация режимов работы средств отопления и устройств освещения ПС</t>
  </si>
  <si>
    <t>Установка осветительных устройств с использованием светодиодов в административных зданиях аппарата управления</t>
  </si>
  <si>
    <t>2.2.1.1</t>
  </si>
  <si>
    <t>Замена светильников наружного и внутреннего освещения на светодиодные</t>
  </si>
  <si>
    <t>Замена устаревших деревянных окон на металлопластиковые в административном здании Кетченеровского РЭС</t>
  </si>
  <si>
    <t>3.1.1.4</t>
  </si>
  <si>
    <t>3.1.1.5</t>
  </si>
  <si>
    <t>3.1.1.6</t>
  </si>
  <si>
    <t>3.1.1.7</t>
  </si>
  <si>
    <t>Минимизация работы ДВС на холостых оборотах (за исключением зимнего периода)</t>
  </si>
  <si>
    <t>Соблюдение водителями ТС скоростного режима</t>
  </si>
  <si>
    <t xml:space="preserve">Не допускать превышение грузоподъемности (перегруз) большегрузных ТС </t>
  </si>
  <si>
    <t>2017 факт</t>
  </si>
  <si>
    <t>2.2.2.1.</t>
  </si>
  <si>
    <t>2.2.2.2.</t>
  </si>
  <si>
    <t>2.2.6.1.</t>
  </si>
  <si>
    <t>Замена устаревших деревянных окон на металлопластиковые и дверного блока в административном здании Яшкульского РЭС</t>
  </si>
  <si>
    <t>Модернизация автотранспорта и спецтехники</t>
  </si>
  <si>
    <t>Код статьи ИПР</t>
  </si>
  <si>
    <t>Постановление Правительства РФ от 15 мая 2010 г. № 340 «О порядке установления требований к программам в области энергосбережения и повышения энергетической эффективности организаций, осуществляющих регулируемые виды деятельности» (в ред.ПП РФ от 27.09.2016 N 971)
Постановление Правительства РФ от 15 мая 2010 г. № 977 от 1 декабря 2009 г. «Об инвестиционных программах субъектов электроэнергетики (в ред. Постановлений Правительства РФ от 30.06.2010 № 484, от 29.12.2011 № 1178, от 17.02.2017 № 202) Приказ Министерства энергетики Российской Федерации от 30.06.2014 N 398 "Об утверждении требований к форме программ в области энергосбережения и повышения энергетической эффективности организаций с участием государства и муниципального образования, организаций, осуществляющих регулируемые виды деятельности, и отчетности о ходе их реализации"</t>
  </si>
  <si>
    <t>Установка осветительных устройств с использованием светодиодов (энергосервисный контракт)</t>
  </si>
  <si>
    <t>Установка осветительных устройств с использованием светодиодов</t>
  </si>
  <si>
    <t>2.2.1.3</t>
  </si>
  <si>
    <t>2018 (факт)</t>
  </si>
  <si>
    <t>2018 факт</t>
  </si>
  <si>
    <t>2017 (факт)</t>
  </si>
  <si>
    <t>Распоряжение Правительства Российской Федерации от 1 декабря 2009 года № 1830-р "Об утверждении плана мероприятий по энергосбережению и повышению энергетической эффективности в Российской Федерации"</t>
  </si>
  <si>
    <t>2018 план</t>
  </si>
  <si>
    <t>2017 план</t>
  </si>
  <si>
    <t>Прошлые периоды</t>
  </si>
  <si>
    <t>Численные значения экономии  в обозначенной размеренности за прошлые периоды</t>
  </si>
  <si>
    <t>1.2.2.</t>
  </si>
  <si>
    <t>Ревизия магнитопровода силовых трансформаторов 35-110 кВ</t>
  </si>
  <si>
    <t>1.2.3.</t>
  </si>
  <si>
    <t>Замена изоляторов поврежденных ВЛ 110 кВ и выше</t>
  </si>
  <si>
    <t>2.1.1.1.</t>
  </si>
  <si>
    <t>2.1.1.2.</t>
  </si>
  <si>
    <t>2.1.1.3.</t>
  </si>
  <si>
    <t>2.1.1.4.</t>
  </si>
  <si>
    <t>2.1.1.5.</t>
  </si>
  <si>
    <t>2.1.1.6.</t>
  </si>
  <si>
    <t>2.1.2.2.</t>
  </si>
  <si>
    <t>2.1.2.3.</t>
  </si>
  <si>
    <t>1.2.4</t>
  </si>
  <si>
    <t>Замена/перемещение силового трансформатора на ПС 35кВ Каспийская -1 мощностью 4,0 МВА на трансформатор мощностью 2,5 МВА</t>
  </si>
  <si>
    <t>Замена/перемещение силового трансформатора мощностью 2,5 МВА на ПС 35кВ Михайловская на трансформатор мощностью 1,6 МВА</t>
  </si>
  <si>
    <t>Оптимизация загрузки существующих трансформаторов (КТП-169 ф.13 ПС Ленино 160 на КТП-147 ф.18 ПС Сероглазовка 250) (КТП-428 ВЛ-68 РП-2 ф.27 ПС Фунтово 160 на КТП-26 ф.14 ПС Фунтово 250) (КТП-366 ф.29 ПС Промстройматериалы 250 на КТП-3 ф.29 Промстройматериалы 400) (КТП-206 ф.14 ПС Харабали 160 на КТП-417 ф.14 ПС Харабали 250)</t>
  </si>
  <si>
    <t>1.3.1.1</t>
  </si>
  <si>
    <t>1.3.1.2</t>
  </si>
  <si>
    <t>1.2.5</t>
  </si>
  <si>
    <t>Замена/перемещение силовых трансформаторов на ПС</t>
  </si>
  <si>
    <t>Замена проводов на перегруженных ВЛ</t>
  </si>
  <si>
    <t>1.1.4</t>
  </si>
  <si>
    <t>Отключение трансформаторов в режимах малых нагрузок</t>
  </si>
  <si>
    <t>оснащено, шт</t>
  </si>
  <si>
    <t>оснащено, %</t>
  </si>
  <si>
    <t>План</t>
  </si>
  <si>
    <t>Факт</t>
  </si>
  <si>
    <t>ПАО "Россети Юг"</t>
  </si>
  <si>
    <t>2019 план</t>
  </si>
  <si>
    <t>2019 факт</t>
  </si>
  <si>
    <t>дизельное топливо</t>
  </si>
  <si>
    <t>организационное</t>
  </si>
  <si>
    <t>бензин</t>
  </si>
  <si>
    <t>техническое</t>
  </si>
  <si>
    <t>газ природный</t>
  </si>
  <si>
    <t>потери э/э</t>
  </si>
  <si>
    <t>СН подстанций</t>
  </si>
  <si>
    <t>Ликвидация декоративных конструкций, закрывающих отопительные приборы</t>
  </si>
  <si>
    <t>шт</t>
  </si>
  <si>
    <t>2021
план</t>
  </si>
  <si>
    <t>2022
план</t>
  </si>
  <si>
    <t>2023
план</t>
  </si>
  <si>
    <t>2024
план</t>
  </si>
  <si>
    <t>тыс. кВт.ч</t>
  </si>
  <si>
    <t>3.2.1.1</t>
  </si>
  <si>
    <t>архив</t>
  </si>
  <si>
    <t>1.1.5</t>
  </si>
  <si>
    <t>1.1.6</t>
  </si>
  <si>
    <t>2.1.1.5</t>
  </si>
  <si>
    <t>2.1.1.6</t>
  </si>
  <si>
    <t>2.1.2.3</t>
  </si>
  <si>
    <t>Установка  осветительных устройств с использованием светодиодов</t>
  </si>
  <si>
    <t>2.2.2.1</t>
  </si>
  <si>
    <t>2.2.2.2</t>
  </si>
  <si>
    <t>Установка двухкнопочных сливных механизмов</t>
  </si>
  <si>
    <t>тыс.м3</t>
  </si>
  <si>
    <t>1.2.6</t>
  </si>
  <si>
    <t>э/э на СН</t>
  </si>
  <si>
    <t>ДТ</t>
  </si>
  <si>
    <t>Оптимизация загрузки существующих трансформаторов</t>
  </si>
  <si>
    <t xml:space="preserve"> (КТП-169 ф.13 ПС Ленино 160 на КТП-147 ф.18 ПС Сероглазовка 250) (КТП-428 ВЛ-68 РП-2 ф.27 ПС Фунтово 160 на КТП-26 ф.14 ПС Фунтово 250) (КТП-366 ф.29 ПС Промстройматериалы 250 на КТП-3 ф.29 Промстройматериалы 400) (КТП-206 ф.14 ПС Харабали 160 на КТП-417 ф.14 ПС Харабали 250)</t>
  </si>
  <si>
    <t>2016 (факт)</t>
  </si>
  <si>
    <t>2019 (факт)</t>
  </si>
  <si>
    <t xml:space="preserve">8. </t>
  </si>
  <si>
    <t>8.4.</t>
  </si>
  <si>
    <t>Выявление безучетного потребления ээ  и иные факторы (расшифровать по росту потерь ээ до уровня фактических)</t>
  </si>
  <si>
    <t xml:space="preserve">ул. Большая Садовая, 49 г. Ростов-на-Дону, 344002, тел. (863)238-58-95, 2385464, факс: (863)238-55-65, E-mail: office@rosseti-yug.ru </t>
  </si>
  <si>
    <t>2010100002 Реконструкция ВЛ-110 кВ №446 "Лемешкино - Жирновская" ПО "Камышинские электрические сети" (ориентировочная протяженность ЛЭП - 27.1 км)</t>
  </si>
  <si>
    <t>количество точек учета</t>
  </si>
  <si>
    <t>Факт
2017-2019 гг.</t>
  </si>
  <si>
    <t>затраты ИПР всего</t>
  </si>
  <si>
    <t>2017
факт</t>
  </si>
  <si>
    <t>2018
факт</t>
  </si>
  <si>
    <t>2019
факт</t>
  </si>
  <si>
    <t>ИПР</t>
  </si>
  <si>
    <t>1 кв. 2021</t>
  </si>
  <si>
    <t>2 кв. 2021</t>
  </si>
  <si>
    <t>3 кв. 2021</t>
  </si>
  <si>
    <t>4 кв. 2021</t>
  </si>
  <si>
    <t>2025
план</t>
  </si>
  <si>
    <t>ПРИУЭЭ</t>
  </si>
  <si>
    <t>Отключение трансформаторов в режимах малых нагрузок на подстанциях с 2-мя и более трансформаторами</t>
  </si>
  <si>
    <t>0</t>
  </si>
  <si>
    <t>Создание автоматизированной информационной системы управления транспортом и мобильными бригадами (АИСУТМБ) в целях снижения затрат и повышения наблюдаемости спецтранспорта филиала "Калмэнерго" - 95 ед.</t>
  </si>
  <si>
    <t>J_3010100794 Создание автоматизированной информационной системы управления транспортом и мобильными бригадами (АИСУТМБ) в целях снижения затрат и повышения наблюдаемости спецтранспорта филиала "Калмэнерго" - 95 ед.</t>
  </si>
  <si>
    <t>Реконструкция ВЛ-0,4 кВ от КТП №268, 277 КТП №268, 277 ст. Мелиховская Усть-Донецкого района (ориентировочная протяженность ЛЭП-7,8 км КТП 10/0,4кВ. (2 шт.)</t>
  </si>
  <si>
    <t>Реконструкция электросетевых объектов 0,4-10 кВ в х. Камышеваха Аксайского р-на Ростовской области (протяженность 16. 62 км, тр-ная мощность 2,33 МВА)</t>
  </si>
  <si>
    <t>Реконструкция ВЛ 0,4 кВ в х.Федулов Багаевского района Ростовской области (ориентировочная протяженность ЛЭП - 11.726 км; трансформаторная мощность - 1,66 МВА)</t>
  </si>
  <si>
    <t>Период реализации инвестиционного проекта</t>
  </si>
  <si>
    <t>2023-2024</t>
  </si>
  <si>
    <t>2022-2024</t>
  </si>
  <si>
    <t>2021-2023</t>
  </si>
  <si>
    <t>в рамках инвестиционной программ
(амортизация)</t>
  </si>
  <si>
    <t>Установка приборов учета в соответствии с Федеральным законом от 27.12.2018 № 522-ФЗ при истечении МПИ или срока эксплуатации в Астраханской области, класс напряжения 0,22 (0,4) кВ (39094 т.у.)</t>
  </si>
  <si>
    <t>Договоры с рассрочкой платежа</t>
  </si>
  <si>
    <t>2020-2024</t>
  </si>
  <si>
    <t>2023-2023</t>
  </si>
  <si>
    <t>2020-2023</t>
  </si>
  <si>
    <t>5.1.1.</t>
  </si>
  <si>
    <t>5.1.2.</t>
  </si>
  <si>
    <t>5.1.3.</t>
  </si>
  <si>
    <t>5.1.4.</t>
  </si>
  <si>
    <t>5.1.5.</t>
  </si>
  <si>
    <t>5.1.7.</t>
  </si>
  <si>
    <t>5.1.8.</t>
  </si>
  <si>
    <t>Установка приборов учета в соответствии с Федеральным законом от 27.12.2018 № 522-ФЗ при истечении МПИ или срока эксплуатации в Волгоградской области класса напряжения 0,22 (0,4) кВ (44 612 т.у.)</t>
  </si>
  <si>
    <t>Установка приборов учета в соответствии с Федеральным законом от 27.12.2018 № 522-ФЗ при истечении МПИ или срока эксплуатации в Волгоградской области класса напряжения 6 (10) кВ (915 т.у.)</t>
  </si>
  <si>
    <t>Установка приборов учета в соответствии с Федеральным законом от 27.12.2018 № 522-ФЗ при истечении МПИ или срока эксплуатации в Волгоградской области класса напряжения 35 кВ (165 т.у.)</t>
  </si>
  <si>
    <t>Установка приборов учета в соответствии с Федеральным законом от 27.12.2018 № 522-ФЗ  при выходе из строя ПУ потребителя в Волгоградской области класса напряжения 0,22 (0,4) кВ (3 173 т.у.)</t>
  </si>
  <si>
    <t>5.1.6.</t>
  </si>
  <si>
    <t>Установка приборов учета, класс напряжения 6 (10) кВ, в соответствии с Федеральным законом от 27.12.2018 № 522-ФЗ при истечении МПИ или срока эксплуатации, при отсутствии прибора учета у потребителя (77 т.у.)</t>
  </si>
  <si>
    <t>Установка приборов учета, класса напряжения 35 кВ, в соответствии с Федеральным законом от 27.12.2018 № 522-ФЗ при истечении МПИ или срока эксплуатации, при отсутствии прибора учета у потребителя (484 т.у.)</t>
  </si>
  <si>
    <t>Установка приборов учета, класс напряжения 35 кВ в соответствии с Федеральным законом от 27.12.2018 № 522-ФЗ при выходе из строя  ПУ потребителя 61 т.у.</t>
  </si>
  <si>
    <t>Установка приборов учета электроэнергии в связи с выходом из строя  у потребителей филиала ПАО «Россети Юг» - «Калмэнерго». Оснащение интервальными приборами учета электроэнергии, соответствующими требованиям технической политики ПАО "Россети" с возможностью удаленного сбора данных (4910 точек учета)</t>
  </si>
  <si>
    <t>Приложение ___</t>
  </si>
  <si>
    <t>к решению Совета Директоров ПАО "Россети Юг"</t>
  </si>
  <si>
    <t>Затраты, млн руб. без НДС</t>
  </si>
  <si>
    <t>Затраты на программу развития системы учета, млн руб. без НДС</t>
  </si>
  <si>
    <t>млн кВт.ч.</t>
  </si>
  <si>
    <t>млн руб. без НДС</t>
  </si>
  <si>
    <t>млн руб.  без НДС                                           (с учетом воды)</t>
  </si>
  <si>
    <t xml:space="preserve">млн руб.  без НДС  </t>
  </si>
  <si>
    <t>млн кВт.ч</t>
  </si>
  <si>
    <t>млнруб. без НДС</t>
  </si>
  <si>
    <t>млн кВт∙ч</t>
  </si>
  <si>
    <t>млн кВт∙ч/м2</t>
  </si>
  <si>
    <t>млн кВтч</t>
  </si>
  <si>
    <t>Размерность экономии (млн квт.ч/Гкал/тыс. м3/тыс.л/тыс.т.)</t>
  </si>
  <si>
    <t>ЧДД, млн руб.</t>
  </si>
  <si>
    <t>Затраты (план), млн руб. (без НДС)</t>
  </si>
  <si>
    <t>Затраты (факт), млн руб. (без НДС)</t>
  </si>
  <si>
    <t xml:space="preserve">Численное значение экономии, млн руб. </t>
  </si>
  <si>
    <t>млнкВтч</t>
  </si>
  <si>
    <t>млнкВт.ч</t>
  </si>
  <si>
    <t>млнкВт*ч</t>
  </si>
  <si>
    <t>млн кВт ч</t>
  </si>
  <si>
    <t>Плановые значения целевых показателей</t>
  </si>
  <si>
    <t>2020 (факт)</t>
  </si>
  <si>
    <t>2020 факт</t>
  </si>
  <si>
    <t>2020 план</t>
  </si>
  <si>
    <t xml:space="preserve">Бондарь Павел Викторович, (863)-307-08-62, bondarpv@rosseti-yug.ru  </t>
  </si>
  <si>
    <t>Плановые численные значения экономии в обозначенной размерности</t>
  </si>
  <si>
    <t>2021 план</t>
  </si>
  <si>
    <t>1 кв. 2021 план</t>
  </si>
  <si>
    <t>2 кв. 2021 план</t>
  </si>
  <si>
    <t>3 кв. 2021 план</t>
  </si>
  <si>
    <t>4 кв. 2021 план</t>
  </si>
  <si>
    <t>Сервисные ячейки для фильтра</t>
  </si>
  <si>
    <t>ПЛАН</t>
  </si>
  <si>
    <t>2021 факт</t>
  </si>
  <si>
    <t>1 кв. 2021 факт</t>
  </si>
  <si>
    <t>2 кв. 2021 факт</t>
  </si>
  <si>
    <t>3 кв. 2021 факт</t>
  </si>
  <si>
    <t>4 кв. 2021 факт</t>
  </si>
  <si>
    <t>Фактические численные значения экономии в обозначенной размерности</t>
  </si>
  <si>
    <t>2020
факт</t>
  </si>
  <si>
    <t>1 квартал</t>
  </si>
  <si>
    <t>2 квартал</t>
  </si>
  <si>
    <t>3 квартал</t>
  </si>
  <si>
    <t>4 квартал</t>
  </si>
  <si>
    <t>1 кв. 2022</t>
  </si>
  <si>
    <t>2 кв. 2022</t>
  </si>
  <si>
    <t>3 кв. 2022</t>
  </si>
  <si>
    <t>4 кв. 2022</t>
  </si>
  <si>
    <t>1 квартал 2022</t>
  </si>
  <si>
    <t>2 квартал 2022</t>
  </si>
  <si>
    <t>3 квартал 2022</t>
  </si>
  <si>
    <t>4 квартал 2022</t>
  </si>
  <si>
    <t>2026
план</t>
  </si>
  <si>
    <t>Реконструкция ВЛ-0,4кВ от КТП № 109, КТП № 135 с заменой КТП № 109 и КТП № 135 и установкой двух дополнительных КТП, п. Мокрый Батай Кагальницкий район, Ростовская область (ориентировочная протяженность ЛЭП – 7,940 км, ориентировочная трансформаторная мощность  – 0,82 МВА)</t>
  </si>
  <si>
    <t>Реконструкция ВЛ-0,4кВ от КТП № 63 с заменой КТП № 63 и установкой одного дополнительного КТП, с. Маргаритово Азовский район, Ростовская область (ориентировочная протяженность ЛЭП – 6,02 км, ориентировочная трансформаторная мощность  – 0,35 МВА)</t>
  </si>
  <si>
    <t>2021-2022</t>
  </si>
  <si>
    <t>Реконструкция ВЛ-10кВ от опоры № 64, ст. Кировская Кагальницкий район, Ростовская область (ориентировочная протяженность ЛЭП – 21 км)</t>
  </si>
  <si>
    <t>2022-2023</t>
  </si>
  <si>
    <t>Реконструкция ВЛ-0,4кВ от КТП № 102 с заменой КТП № 102  и установкой дополнительного КТП, х. Обуховка Азовский район, Ростовская область (ориентировочная протяженность ЛЭП – 6,000 км, ориентировочная трансформаторная мощность  – 0,41 МВА)»</t>
  </si>
  <si>
    <t>"Реконструкция электрических сетей в х.Большой Лог Аксайского района Ростовской области" (25,015 км., 0,77 МВа)</t>
  </si>
  <si>
    <t>2.2.3.3</t>
  </si>
  <si>
    <t>Ремонт внутренних помещений, установка оконных блоков 5 шт. в административном здании Лаганского РЭС</t>
  </si>
  <si>
    <t>2.2.3.4</t>
  </si>
  <si>
    <t>Ремонт внутренних помещений, установка оконных блоков 2 шт., дверных блоков 2 шт. в административном здании РПБ-2 АУ филиала КЭ</t>
  </si>
  <si>
    <t>Установка приборов учета электроэнергии в связи с выходом из строя  у потребителей филиала</t>
  </si>
  <si>
    <t xml:space="preserve">Установка приборов учета электроэнергии в связи с окончанием МПИ у потребителей филиала </t>
  </si>
  <si>
    <t>2024-2026</t>
  </si>
  <si>
    <t>НА 2022- 2026 гг.</t>
  </si>
  <si>
    <t>«Программа энергосбережения и повышения энергетической эффективности ПАО «Россети Юг» на период 2022-2026 гг.»</t>
  </si>
  <si>
    <r>
      <rPr>
        <b/>
        <sz val="11"/>
        <color theme="1"/>
        <rFont val="Calibri"/>
        <family val="2"/>
        <charset val="204"/>
        <scheme val="minor"/>
      </rPr>
      <t xml:space="preserve">ВСЕГО                                    </t>
    </r>
    <r>
      <rPr>
        <sz val="11"/>
        <color theme="1"/>
        <rFont val="Calibri"/>
        <family val="2"/>
        <charset val="204"/>
        <scheme val="minor"/>
      </rPr>
      <t>за 2022-2026 гг.</t>
    </r>
  </si>
  <si>
    <t>ВСЕГО
2022 - 2026</t>
  </si>
  <si>
    <t>«Включение в полезный отпуск Актов безучётного потребления э/э»</t>
  </si>
  <si>
    <t>ВСЕГО по годам экономия в указанной размерности.
План 2022-2026</t>
  </si>
  <si>
    <t>ВСЕГО за период 2022 - 2026 гг.</t>
  </si>
  <si>
    <t>ВСЕГО за период реализации 2022-2026 гг.</t>
  </si>
  <si>
    <t>ахо</t>
  </si>
  <si>
    <t>ОРЕХ</t>
  </si>
  <si>
    <t>Соблюдение регламентов технического обслуживания транспортных средств, влияющих на расход топлива (развал – схождение, замена моторного масла, фильтров, свечей зажигания, контроль давления в автошинах);</t>
  </si>
  <si>
    <t xml:space="preserve"> от ___.__.2022 №___/2022</t>
  </si>
  <si>
    <t>Наименование показателя</t>
  </si>
  <si>
    <t>Ед.</t>
  </si>
  <si>
    <t>изм.</t>
  </si>
  <si>
    <t>факт</t>
  </si>
  <si>
    <t>Расход на собственные нужды подстанций</t>
  </si>
  <si>
    <t>млн. кВт·ч</t>
  </si>
  <si>
    <t>Ед. изм.</t>
  </si>
  <si>
    <t>Расход энергетических ресурсов на хозяйственные нужды зданий ПХН, всего, в т.ч.:</t>
  </si>
  <si>
    <t>млн.руб. без НДС</t>
  </si>
  <si>
    <t>млн. кВт∙ч</t>
  </si>
  <si>
    <t>млн.руб.</t>
  </si>
  <si>
    <r>
      <t>тыс. м</t>
    </r>
    <r>
      <rPr>
        <vertAlign val="superscript"/>
        <sz val="10"/>
        <color rgb="FF0D0D0D"/>
        <rFont val="Times New Roman"/>
        <family val="1"/>
        <charset val="204"/>
      </rPr>
      <t>3</t>
    </r>
  </si>
  <si>
    <t>Расход природных ресурсов на хозяйственные нужды зданий ПХН, всего, в т.ч.:</t>
  </si>
  <si>
    <t>норма снижения</t>
  </si>
  <si>
    <t>Год</t>
  </si>
  <si>
    <t>тыс.т.у.т</t>
  </si>
  <si>
    <t>Перечень целевых показателей, достижение которых планируется в результате реализации ПрЭС</t>
  </si>
  <si>
    <t>% от отпуска в сеть</t>
  </si>
  <si>
    <t>Расход энергетических ресурсов на хозяйственные нужды зданий:</t>
  </si>
  <si>
    <t>Электрическая энергия</t>
  </si>
  <si>
    <t>Тепловая энергия</t>
  </si>
  <si>
    <t>Газ природный</t>
  </si>
  <si>
    <t>Расход природных ресурсов на хозяйственные нужды (водоснабжение):</t>
  </si>
  <si>
    <t>Объем используемых осветительных устройств с использованием светодиодов</t>
  </si>
  <si>
    <t>2026 (план)</t>
  </si>
  <si>
    <t>2021
(факт)</t>
  </si>
  <si>
    <t>Отпуск электроэнергии в сеть</t>
  </si>
  <si>
    <t>Потери электроэнергии</t>
  </si>
  <si>
    <t>Целевые балансовые показатели</t>
  </si>
  <si>
    <t>% от потерь</t>
  </si>
  <si>
    <t>Расход моторного топлива автотранспортом и спецтехникой, всего, в т.ч.:</t>
  </si>
  <si>
    <t>млн. руб. без НДС</t>
  </si>
  <si>
    <t>Бензин:</t>
  </si>
  <si>
    <t>Дизельное топливо:</t>
  </si>
  <si>
    <t>Динамика расхода моторного топлива автотранспортом и спецтехникой</t>
  </si>
  <si>
    <t>Динамика расхода ресурсов на хозяйственные нужды зданий административно-производственного назначения</t>
  </si>
  <si>
    <t>Общий объем используемых осветительных устройств</t>
  </si>
  <si>
    <t xml:space="preserve"> Распоряжение службы по тарифам Астраханской области от 29.03.2016 № 43 (ред. от 30.12.2016) «О требованиях к программе в области энергосбережения и повышения энергетической эффективности ПАО «Россети Юг» (ОГРН 1076164009096), осуществляющего на территории Астраханской области регулируемую деятельность в сфере оказания услуг по передаче электрической энергии, на 2016 - 2022 годы»;
     Постановление региональной службы по тарифам Ростовской области от 31.03.2015 № 12/5 (ред. от 19.06.2018) «Об утверждении требований к программам в области энергосбережения и повышения энергетической эффективности применительно к регулируемым видам деятельности электросетевых организаций, тарифы на товары и услуги которых устанавливаются Региональной службой по тарифам Ростовской области»;
     Приказ комитета тарифного регулирования Волгоградской области от 31 марта 2021 г. № 7/3 «Об установлении требований к программам в области энергосбережения и повышения энергетической эффективности организаций, осуществляющих регулируемые виды деятельности»$
     Приказ Региональной службы по тарифам Республики Калмыкия от 11.03.2019 N 25-п/э «Об установлении требований к программе в области энергосбережения и повышения энергетической эффективности регулируемых организаций в сфере оказания услуг по передаче электрической энергии на 2019-2021 г.г.»</t>
  </si>
  <si>
    <t>Мероприятие</t>
  </si>
  <si>
    <t>Эффект, млн. кВт·ч</t>
  </si>
  <si>
    <t>Эффект, млн. руб.</t>
  </si>
  <si>
    <t>Эффект, т.у.т.</t>
  </si>
  <si>
    <t>ВСЕГО по годам экономия, т.у.т.</t>
  </si>
  <si>
    <t>ВСЕГО по годам экономия, млн руб</t>
  </si>
  <si>
    <t>ИТОГО</t>
  </si>
  <si>
    <t>Затраты, млн. руб.</t>
  </si>
  <si>
    <t>СПРАВОЧНО</t>
  </si>
  <si>
    <t>Мероприятия программы технического перевооружения и реконструкции с «сопутствующим» эффектом</t>
  </si>
  <si>
    <t>Мероприятия программы развития интеллектуального учета электроэнергии</t>
  </si>
  <si>
    <t>Эффект, в указанной размерности</t>
  </si>
  <si>
    <t>Организационные</t>
  </si>
  <si>
    <t>Технические</t>
  </si>
  <si>
    <t>Орг+технич</t>
  </si>
  <si>
    <t>Установка приборов учета, в соответствии с Федеральным законом от 27.12.2018 № 522-ФЗ при истечении МПИ или срока эксплуатации, при отсутствии прибора учета у потребителя</t>
  </si>
  <si>
    <t>Установка приборов учета в соответствии с Федеральным законом от 27.12.2018 № 522-ФЗ при истечении МПИ или срока эксплуатации, при отсутствии прибора учета у потребителя в Астраханской области</t>
  </si>
  <si>
    <t>Установка приборов учета в соответствии с Федеральным законом от 27.12.2018 № 522-ФЗ при истечении МПИ или срока эксплуатации, при отсутствии прибора учета у потребителя в Астраханской области класс напряжения 0,22(0,4)кВ</t>
  </si>
  <si>
    <t>планируемые к реализации  договоры ЭСК</t>
  </si>
  <si>
    <t>заключенные договоры ЭСК</t>
  </si>
  <si>
    <t>Установка приборов учета в соответствии с Федеральным законом от 27.12.2018 № 522-ФЗ при истечении МПИ или срока эксплуатации в Волгоградской области</t>
  </si>
  <si>
    <t>2021 (факт)</t>
  </si>
  <si>
    <t>2020-2028</t>
  </si>
  <si>
    <t>Установка приборов учета электроэнергии и их интеграция в систему сбора и передачи данных для организации технического учета электроэнергии - филиал ПАО "Россети Юг" -" Астраханьэнерго» В Центральном РЭС, Заболдинском РЭС, Приволжском РЭС, Правобережном РЭС, Икрянинском РЭС, Лиманском РЭС, Камызякском РЭС, Володарском РЭС, Красноярском РЭС, Ахтубинском РЭС, Енотаевском РЭС, Черноярском РЭС, Северном РЭС, Харабалинском РЭС (155 т.у.)</t>
  </si>
  <si>
    <t>2012-2023</t>
  </si>
  <si>
    <t>2021-2028</t>
  </si>
  <si>
    <t>Установка устройств сбора и передачи данных в филиале ПАО «МРСК Юга»-«Волгоградэнерго»  в количестве 1 822 ед.</t>
  </si>
  <si>
    <t>2024-2025</t>
  </si>
  <si>
    <t>1.7.</t>
  </si>
  <si>
    <t>1.8.</t>
  </si>
  <si>
    <t>Установка приборов учета, класс напряжения 0,22 (0,4) кВ в соответствии с Федеральным законом от 27.12.2018 № 522-ФЗ при истечении МПИ или срока эксплуатации, при отсутствии прибора учета у потребителя (89331 т.у.)</t>
  </si>
  <si>
    <t>Установка приборов учета, класс напряжения 0,22 (0,4) кВ в соответствии с Федеральным законом от 27.12.2018 № 522-ФЗ  при выходе из строя ПУ потребителя (31217 т.у.)</t>
  </si>
  <si>
    <t>Модернизация технического учета электроэнергии на ТП 6-10/0,4 кВ Филиала ПАО "Россети Юг" - "Ростовэнерго" (10958 т.у.)</t>
  </si>
  <si>
    <t>Модернизация технического учета электроэнергии на ПС 35-110 кВ кВ Филиала ПАО "Россети Юг" - "Ростовэнерго" (1711т.у.)</t>
  </si>
  <si>
    <t>Включение приборов учета в систему сбора и передачи данных, класс напряжения 6 (10) кВ (2437 шт.)»</t>
  </si>
  <si>
    <t>Включение приборов учета в систему сбора и передачи данных класс напряжения   35кВ (111 шт.)</t>
  </si>
  <si>
    <t>5.1.9.</t>
  </si>
  <si>
    <t>Установка приборов учета в соответствии с Федеральным законом от 27.12.2018 № 522-ФЗ при истечении МПИ или срока эксплуатации в Республике Калмыкия класса напряжения 0,22 (0,4) кВ, 10 кВ (21280 точек учета)</t>
  </si>
  <si>
    <t>Установка устройств сбора и передачи данных в ТП 6(10) кВ для автоматизированного удаленного сбора информации с интеллектуальных приборов учета электрической энергии класса напряжения 0,2(0,4) кВ в Республике Калмыкия (374 ед.)</t>
  </si>
  <si>
    <t>2022-2028</t>
  </si>
  <si>
    <t>Программа развития интеллектуального учета электроэнергии (ПРИУЭ) ИПР</t>
  </si>
  <si>
    <t>Программа развития интеллектуального учета электроэнергии (ПРИУЭ) Прочие источники</t>
  </si>
  <si>
    <t>Программа развития интеллектуального учета электроэнергии (ПРИУЭЭ) ИПР</t>
  </si>
  <si>
    <t>Программа развития интеллектуального учета электроэнергии (ПРИУЭЭ) Прочие источники</t>
  </si>
  <si>
    <t>5.2.1.</t>
  </si>
  <si>
    <t>5.2.2.</t>
  </si>
  <si>
    <t>4,017,02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</si>
</sst>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3" formatCode="_-* #,##0.00\ _₽_-;\-* #,##0.00\ _₽_-;_-* &quot;-&quot;??\ _₽_-;_-@_-"/>
    <numFmt numFmtId="164" formatCode="_-* #,##0_-;\-* #,##0_-;_-* &quot;-&quot;_-;_-@_-"/>
    <numFmt numFmtId="165" formatCode="_-* #,##0.00_-;\-* #,##0.00_-;_-* &quot;-&quot;??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#,##0.0"/>
    <numFmt numFmtId="170" formatCode="_-* #,##0_$_-;\-* #,##0_$_-;_-* &quot;-&quot;_$_-;_-@_-"/>
    <numFmt numFmtId="171" formatCode="_-* #,##0.00_$_-;\-* #,##0.00_$_-;_-* &quot;-&quot;??_$_-;_-@_-"/>
    <numFmt numFmtId="172" formatCode="&quot;$&quot;#,##0_);[Red]\(&quot;$&quot;#,##0\)"/>
    <numFmt numFmtId="173" formatCode="_-* #,##0.00&quot;$&quot;_-;\-* #,##0.00&quot;$&quot;_-;_-* &quot;-&quot;??&quot;$&quot;_-;_-@_-"/>
    <numFmt numFmtId="174" formatCode="General_)"/>
    <numFmt numFmtId="175" formatCode="_-* #,##0.00[$€-1]_-;\-* #,##0.00[$€-1]_-;_-* &quot;-&quot;??[$€-1]_-"/>
    <numFmt numFmtId="176" formatCode="_-* #,##0_d_._-;\-* #,##0_d_._-;_-* &quot;-&quot;_d_._-;_-@_-"/>
    <numFmt numFmtId="177" formatCode="_-* #,##0.00_d_._-;\-* #,##0.00_d_._-;_-* &quot;-&quot;??_d_._-;_-@_-"/>
    <numFmt numFmtId="178" formatCode="_-* #,##0\ _D_M_-;\-* #,##0\ _D_M_-;_-* &quot;-&quot;\ _D_M_-;_-@_-"/>
    <numFmt numFmtId="179" formatCode="_-* #,##0.00\ _D_M_-;\-* #,##0.00\ _D_M_-;_-* &quot;-&quot;??\ _D_M_-;_-@_-"/>
    <numFmt numFmtId="180" formatCode="_-* #,##0.00_р_._-;\-* #,##0.00_р_._-;_-* \-??_р_._-;_-@_-"/>
    <numFmt numFmtId="181" formatCode="#,##0_);[Red]\(#,##0\)"/>
    <numFmt numFmtId="182" formatCode="0.0%"/>
    <numFmt numFmtId="183" formatCode="_(* #,##0_);_(* \(#,##0\);_(* &quot;-&quot;_);_(@_)"/>
    <numFmt numFmtId="184" formatCode="###\ ##\ ##"/>
    <numFmt numFmtId="185" formatCode="_(* #,##0_);_(* \(#,##0\);_(* &quot;-&quot;??_);_(@_)"/>
    <numFmt numFmtId="186" formatCode="_(* #,##0.000_);_(* \(#,##0.000\);_(* &quot;-&quot;???_);_(@_)"/>
    <numFmt numFmtId="187" formatCode="0_);\(0\)"/>
    <numFmt numFmtId="188" formatCode="_-&quot;Ј&quot;* #,##0_-;\-&quot;Ј&quot;* #,##0_-;_-&quot;Ј&quot;* &quot;-&quot;_-;_-@_-"/>
    <numFmt numFmtId="189" formatCode="_-&quot;Ј&quot;* #,##0.00_-;\-&quot;Ј&quot;* #,##0.00_-;_-&quot;Ј&quot;* &quot;-&quot;??_-;_-@_-"/>
    <numFmt numFmtId="190" formatCode="_-* #,##0_р_._-;\-* #,##0_р_._-;_-* &quot;-&quot;??_р_._-;_-@_-"/>
    <numFmt numFmtId="191" formatCode="_-* #,##0.00_-;\-* #,##0.00_-;_-* &quot;0&quot;??_-;_-@_-"/>
    <numFmt numFmtId="192" formatCode="#,##0.00_ ;\-#,##0.00\ "/>
    <numFmt numFmtId="193" formatCode="_-* #,##0.000000_р_._-;\-* #,##0.000000_р_._-;_-* &quot;-&quot;??_р_._-;_-@_-"/>
    <numFmt numFmtId="194" formatCode="0.00000"/>
    <numFmt numFmtId="195" formatCode="0.0000"/>
    <numFmt numFmtId="196" formatCode="_-* #,##0.000_р_._-;\-* #,##0.000_р_._-;_-* &quot;-&quot;???_р_._-;_-@_-"/>
    <numFmt numFmtId="197" formatCode="_-* #,##0.0000_р_._-;\-* #,##0.0000_р_._-;_-* &quot;-&quot;??_р_._-;_-@_-"/>
    <numFmt numFmtId="198" formatCode="_-* #,##0.000_р_._-;\-* #,##0.000_р_._-;_-* &quot;-&quot;??_р_._-;_-@_-"/>
    <numFmt numFmtId="199" formatCode="0.000"/>
    <numFmt numFmtId="200" formatCode="#,##0_ ;\-#,##0\ "/>
    <numFmt numFmtId="201" formatCode="0.000000"/>
    <numFmt numFmtId="202" formatCode="_-* #,##0.0000\ _₽_-;\-* #,##0.0000\ _₽_-;_-* &quot;-&quot;??\ _₽_-;_-@_-"/>
    <numFmt numFmtId="203" formatCode="#,##0.000000_ ;\-#,##0.000000\ "/>
    <numFmt numFmtId="204" formatCode="#,##0.000_ ;\-#,##0.000\ "/>
    <numFmt numFmtId="205" formatCode="#,##0.00\ _₽"/>
    <numFmt numFmtId="206" formatCode="_-* #,##0.0_р_._-;\-* #,##0.0_р_._-;_-* &quot;-&quot;??_р_._-;_-@_-"/>
    <numFmt numFmtId="207" formatCode="_-* #,##0_р_._-;\-* #,##0_р_._-;_-* &quot;-&quot;_р_._-;_-@_-"/>
    <numFmt numFmtId="208" formatCode="_-* #,##0.000_р_._-;&quot;-&quot;* #,##0.000_р_._-;_-* &quot;-&quot;??.0_р_._-;_-@_-"/>
    <numFmt numFmtId="209" formatCode="#,##0.000"/>
    <numFmt numFmtId="210" formatCode="#,##0.00000000_ ;\-#,##0.00000000\ "/>
    <numFmt numFmtId="211" formatCode="#,##0.0000000_ ;\-#,##0.0000000\ "/>
  </numFmts>
  <fonts count="14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0"/>
      <color indexed="8"/>
      <name val="Arial Cyr"/>
      <family val="2"/>
      <charset val="204"/>
    </font>
    <font>
      <sz val="10"/>
      <name val="Arial"/>
      <family val="2"/>
      <charset val="204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8"/>
      <name val="Optima"/>
    </font>
    <font>
      <sz val="8"/>
      <name val="Helv"/>
      <charset val="204"/>
    </font>
    <font>
      <b/>
      <sz val="11"/>
      <color indexed="63"/>
      <name val="Calibri"/>
      <family val="2"/>
      <charset val="204"/>
    </font>
    <font>
      <sz val="8"/>
      <name val="Helv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8"/>
      <name val="Times New Roman"/>
      <family val="2"/>
      <charset val="204"/>
    </font>
    <font>
      <sz val="8"/>
      <color theme="1"/>
      <name val="Arial"/>
      <family val="2"/>
      <charset val="204"/>
    </font>
    <font>
      <u/>
      <sz val="10"/>
      <color indexed="36"/>
      <name val="Arial"/>
      <family val="2"/>
      <charset val="204"/>
    </font>
    <font>
      <u/>
      <sz val="7.5"/>
      <color indexed="12"/>
      <name val="Arial Cyr"/>
      <charset val="204"/>
    </font>
    <font>
      <sz val="10"/>
      <name val="Arial"/>
      <family val="2"/>
    </font>
    <font>
      <sz val="10"/>
      <name val="Courier"/>
      <family val="3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Times New Roman"/>
      <family val="1"/>
      <charset val="204"/>
    </font>
    <font>
      <sz val="11"/>
      <name val="Times New Roman CYR"/>
      <family val="1"/>
      <charset val="204"/>
    </font>
    <font>
      <sz val="8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indexed="62"/>
      <name val="Arial"/>
      <family val="2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color theme="1"/>
      <name val="Calibri"/>
      <family val="2"/>
      <charset val="204"/>
      <scheme val="minor"/>
    </font>
    <font>
      <sz val="10"/>
      <color indexed="12"/>
      <name val="Arial"/>
      <family val="2"/>
      <charset val="204"/>
    </font>
    <font>
      <sz val="11"/>
      <name val="Arial"/>
      <family val="2"/>
      <charset val="204"/>
    </font>
    <font>
      <b/>
      <sz val="10"/>
      <name val="Arial"/>
      <family val="2"/>
    </font>
    <font>
      <b/>
      <sz val="10"/>
      <name val="Arial"/>
      <family val="2"/>
      <charset val="204"/>
    </font>
    <font>
      <b/>
      <sz val="10"/>
      <color indexed="9"/>
      <name val="Arial"/>
      <family val="2"/>
      <charset val="204"/>
    </font>
    <font>
      <sz val="8"/>
      <color indexed="9"/>
      <name val="MS Sans Serif"/>
      <family val="2"/>
      <charset val="204"/>
    </font>
    <font>
      <b/>
      <sz val="10"/>
      <name val="Arial Cyr"/>
      <family val="2"/>
      <charset val="204"/>
    </font>
    <font>
      <b/>
      <sz val="14"/>
      <name val="Arial"/>
      <family val="2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b/>
      <i/>
      <sz val="10"/>
      <color indexed="9"/>
      <name val="Arial"/>
      <family val="2"/>
      <charset val="204"/>
    </font>
    <font>
      <b/>
      <sz val="9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 tint="4.9989318521683403E-2"/>
      <name val="Calibri"/>
      <family val="2"/>
      <charset val="204"/>
      <scheme val="minor"/>
    </font>
    <font>
      <vertAlign val="superscript"/>
      <sz val="11"/>
      <color theme="1" tint="4.9989318521683403E-2"/>
      <name val="Calibri"/>
      <family val="2"/>
      <charset val="204"/>
      <scheme val="minor"/>
    </font>
    <font>
      <i/>
      <sz val="10"/>
      <color theme="1" tint="4.9989318521683403E-2"/>
      <name val="Calibri"/>
      <family val="2"/>
      <charset val="204"/>
      <scheme val="minor"/>
    </font>
    <font>
      <i/>
      <sz val="11"/>
      <color theme="1" tint="4.9989318521683403E-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9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i/>
      <sz val="10"/>
      <color theme="1" tint="4.9989318521683403E-2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2"/>
      <name val="Calibri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9.5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.5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D0D0D"/>
      <name val="Times New Roman"/>
      <family val="1"/>
      <charset val="204"/>
    </font>
    <font>
      <vertAlign val="superscript"/>
      <sz val="10"/>
      <color rgb="FF0D0D0D"/>
      <name val="Times New Roman"/>
      <family val="1"/>
      <charset val="204"/>
    </font>
    <font>
      <sz val="9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</fonts>
  <fills count="14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4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46"/>
        <bgColor indexed="24"/>
      </patternFill>
    </fill>
    <fill>
      <patternFill patternType="solid">
        <fgColor indexed="51"/>
        <bgColor indexed="13"/>
      </patternFill>
    </fill>
    <fill>
      <patternFill patternType="solid">
        <fgColor indexed="31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7"/>
        <bgColor indexed="22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indexed="65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8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43"/>
        <bgColor indexed="57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Up">
        <bgColor theme="4" tint="0.79995117038483843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lightUp">
        <bgColor theme="0" tint="-0.34998626667073579"/>
      </patternFill>
    </fill>
    <fill>
      <patternFill patternType="lightUp">
        <bgColor theme="0" tint="-0.14999847407452621"/>
      </patternFill>
    </fill>
    <fill>
      <patternFill patternType="lightUp">
        <bgColor theme="0" tint="-4.9989318521683403E-2"/>
      </patternFill>
    </fill>
    <fill>
      <patternFill patternType="lightUp"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/>
    </fill>
    <fill>
      <patternFill patternType="solid">
        <fgColor indexed="65"/>
        <bgColor indexed="64"/>
      </patternFill>
    </fill>
    <fill>
      <patternFill patternType="solid">
        <fgColor rgb="FF92D050"/>
        <bgColor indexed="64"/>
      </patternFill>
    </fill>
    <fill>
      <patternFill patternType="lightUp">
        <bgColor rgb="FF92D050"/>
      </patternFill>
    </fill>
    <fill>
      <patternFill patternType="solid">
        <fgColor rgb="FF92D050"/>
        <bgColor theme="0"/>
      </patternFill>
    </fill>
    <fill>
      <patternFill patternType="solid">
        <fgColor rgb="FF92D050"/>
        <bgColor rgb="FF000000"/>
      </patternFill>
    </fill>
    <fill>
      <patternFill patternType="lightUp">
        <fgColor theme="0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lightUp">
        <bgColor rgb="FF00B05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8" tint="0.79998168889431442"/>
        <bgColor indexed="64"/>
      </patternFill>
    </fill>
  </fills>
  <borders count="138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852">
    <xf numFmtId="0" fontId="0" fillId="0" borderId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1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1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1" fillId="16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1" fillId="9" borderId="0" applyNumberFormat="0" applyBorder="0" applyAlignment="0" applyProtection="0"/>
    <xf numFmtId="0" fontId="10" fillId="17" borderId="0" applyNumberFormat="0" applyBorder="0" applyAlignment="0" applyProtection="0"/>
    <xf numFmtId="0" fontId="10" fillId="12" borderId="0" applyNumberFormat="0" applyBorder="0" applyAlignment="0" applyProtection="0"/>
    <xf numFmtId="0" fontId="11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" fillId="22" borderId="0">
      <alignment horizontal="left" vertical="top"/>
    </xf>
    <xf numFmtId="0" fontId="4" fillId="23" borderId="0">
      <alignment horizontal="center" vertical="center"/>
    </xf>
    <xf numFmtId="4" fontId="13" fillId="24" borderId="1" applyNumberFormat="0" applyProtection="0">
      <alignment vertical="center"/>
    </xf>
    <xf numFmtId="4" fontId="14" fillId="24" borderId="1" applyNumberFormat="0" applyProtection="0">
      <alignment vertical="center"/>
    </xf>
    <xf numFmtId="4" fontId="13" fillId="24" borderId="1" applyNumberFormat="0" applyProtection="0">
      <alignment horizontal="left" vertical="center" indent="1"/>
    </xf>
    <xf numFmtId="0" fontId="13" fillId="24" borderId="1" applyNumberFormat="0" applyProtection="0">
      <alignment horizontal="left" vertical="top" indent="1"/>
    </xf>
    <xf numFmtId="4" fontId="13" fillId="25" borderId="0" applyNumberFormat="0" applyProtection="0">
      <alignment horizontal="left" vertical="center" indent="1"/>
    </xf>
    <xf numFmtId="4" fontId="15" fillId="2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26" borderId="1" applyNumberFormat="0" applyProtection="0">
      <alignment horizontal="right" vertical="center"/>
    </xf>
    <xf numFmtId="4" fontId="15" fillId="6" borderId="1" applyNumberFormat="0" applyProtection="0">
      <alignment horizontal="right" vertical="center"/>
    </xf>
    <xf numFmtId="4" fontId="15" fillId="7" borderId="1" applyNumberFormat="0" applyProtection="0">
      <alignment horizontal="right" vertical="center"/>
    </xf>
    <xf numFmtId="4" fontId="15" fillId="27" borderId="1" applyNumberFormat="0" applyProtection="0">
      <alignment horizontal="right" vertical="center"/>
    </xf>
    <xf numFmtId="4" fontId="15" fillId="28" borderId="1" applyNumberFormat="0" applyProtection="0">
      <alignment horizontal="right" vertical="center"/>
    </xf>
    <xf numFmtId="4" fontId="15" fillId="29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3" fillId="30" borderId="2" applyNumberFormat="0" applyProtection="0">
      <alignment horizontal="left" vertical="center" indent="1"/>
    </xf>
    <xf numFmtId="4" fontId="15" fillId="31" borderId="0" applyNumberFormat="0" applyProtection="0">
      <alignment horizontal="left" vertical="center" indent="1"/>
    </xf>
    <xf numFmtId="4" fontId="16" fillId="32" borderId="0" applyNumberFormat="0" applyProtection="0">
      <alignment horizontal="left" vertical="center" indent="1"/>
    </xf>
    <xf numFmtId="4" fontId="15" fillId="25" borderId="1" applyNumberFormat="0" applyProtection="0">
      <alignment horizontal="right" vertical="center"/>
    </xf>
    <xf numFmtId="4" fontId="3" fillId="31" borderId="0" applyNumberFormat="0" applyProtection="0">
      <alignment horizontal="left" vertical="center" indent="1"/>
    </xf>
    <xf numFmtId="4" fontId="3" fillId="25" borderId="0" applyNumberFormat="0" applyProtection="0">
      <alignment horizontal="left" vertical="center" indent="1"/>
    </xf>
    <xf numFmtId="0" fontId="8" fillId="32" borderId="1" applyNumberFormat="0" applyProtection="0">
      <alignment horizontal="left" vertical="center" indent="1"/>
    </xf>
    <xf numFmtId="0" fontId="8" fillId="32" borderId="1" applyNumberFormat="0" applyProtection="0">
      <alignment horizontal="left" vertical="top" indent="1"/>
    </xf>
    <xf numFmtId="0" fontId="8" fillId="25" borderId="1" applyNumberFormat="0" applyProtection="0">
      <alignment horizontal="left" vertical="center" indent="1"/>
    </xf>
    <xf numFmtId="0" fontId="8" fillId="25" borderId="1" applyNumberFormat="0" applyProtection="0">
      <alignment horizontal="left" vertical="top" indent="1"/>
    </xf>
    <xf numFmtId="0" fontId="8" fillId="3" borderId="1" applyNumberFormat="0" applyProtection="0">
      <alignment horizontal="left" vertical="center" indent="1"/>
    </xf>
    <xf numFmtId="0" fontId="8" fillId="3" borderId="1" applyNumberFormat="0" applyProtection="0">
      <alignment horizontal="left" vertical="top" indent="1"/>
    </xf>
    <xf numFmtId="0" fontId="8" fillId="31" borderId="1" applyNumberFormat="0" applyProtection="0">
      <alignment horizontal="left" vertical="center" indent="1"/>
    </xf>
    <xf numFmtId="0" fontId="8" fillId="31" borderId="1" applyNumberFormat="0" applyProtection="0">
      <alignment horizontal="left" vertical="top" indent="1"/>
    </xf>
    <xf numFmtId="0" fontId="8" fillId="22" borderId="3" applyNumberFormat="0">
      <protection locked="0"/>
    </xf>
    <xf numFmtId="4" fontId="15" fillId="33" borderId="1" applyNumberFormat="0" applyProtection="0">
      <alignment vertical="center"/>
    </xf>
    <xf numFmtId="4" fontId="17" fillId="33" borderId="1" applyNumberFormat="0" applyProtection="0">
      <alignment vertical="center"/>
    </xf>
    <xf numFmtId="4" fontId="15" fillId="33" borderId="1" applyNumberFormat="0" applyProtection="0">
      <alignment horizontal="left" vertical="center" indent="1"/>
    </xf>
    <xf numFmtId="0" fontId="15" fillId="33" borderId="1" applyNumberFormat="0" applyProtection="0">
      <alignment horizontal="left" vertical="top" indent="1"/>
    </xf>
    <xf numFmtId="4" fontId="15" fillId="31" borderId="1" applyNumberFormat="0" applyProtection="0">
      <alignment horizontal="right" vertical="center"/>
    </xf>
    <xf numFmtId="4" fontId="17" fillId="31" borderId="1" applyNumberFormat="0" applyProtection="0">
      <alignment horizontal="right" vertical="center"/>
    </xf>
    <xf numFmtId="4" fontId="15" fillId="25" borderId="1" applyNumberFormat="0" applyProtection="0">
      <alignment horizontal="left" vertical="center" indent="1"/>
    </xf>
    <xf numFmtId="0" fontId="15" fillId="25" borderId="1" applyNumberFormat="0" applyProtection="0">
      <alignment horizontal="left" vertical="top" indent="1"/>
    </xf>
    <xf numFmtId="4" fontId="18" fillId="34" borderId="0" applyNumberFormat="0" applyProtection="0">
      <alignment horizontal="left" vertical="center" indent="1"/>
    </xf>
    <xf numFmtId="4" fontId="19" fillId="31" borderId="1" applyNumberFormat="0" applyProtection="0">
      <alignment horizontal="right" vertical="center"/>
    </xf>
    <xf numFmtId="0" fontId="20" fillId="0" borderId="0" applyNumberFormat="0" applyFill="0" applyBorder="0" applyAlignment="0" applyProtection="0"/>
    <xf numFmtId="0" fontId="5" fillId="0" borderId="4" applyBorder="0">
      <alignment horizontal="center" vertical="center" wrapText="1"/>
    </xf>
    <xf numFmtId="4" fontId="6" fillId="35" borderId="3" applyBorder="0">
      <alignment horizontal="right"/>
    </xf>
    <xf numFmtId="0" fontId="2" fillId="0" borderId="0"/>
    <xf numFmtId="0" fontId="7" fillId="0" borderId="0"/>
    <xf numFmtId="0" fontId="8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166" fontId="28" fillId="0" borderId="0">
      <protection locked="0"/>
    </xf>
    <xf numFmtId="166" fontId="28" fillId="0" borderId="0">
      <protection locked="0"/>
    </xf>
    <xf numFmtId="166" fontId="28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8" fillId="0" borderId="17">
      <protection locked="0"/>
    </xf>
    <xf numFmtId="0" fontId="30" fillId="4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1" borderId="0" applyNumberFormat="0" applyBorder="0" applyAlignment="0" applyProtection="0"/>
    <xf numFmtId="0" fontId="31" fillId="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1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43" borderId="0" applyNumberFormat="0" applyBorder="0" applyAlignment="0" applyProtection="0"/>
    <xf numFmtId="0" fontId="31" fillId="3" borderId="0" applyNumberFormat="0" applyBorder="0" applyAlignment="0" applyProtection="0"/>
    <xf numFmtId="0" fontId="31" fillId="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46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7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2" fontId="30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30" fillId="0" borderId="24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/>
    <xf numFmtId="0" fontId="45" fillId="0" borderId="0"/>
    <xf numFmtId="0" fontId="2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7" fillId="0" borderId="0" applyNumberFormat="0">
      <alignment horizontal="left"/>
    </xf>
    <xf numFmtId="0" fontId="48" fillId="51" borderId="0"/>
    <xf numFmtId="49" fontId="49" fillId="51" borderId="0"/>
    <xf numFmtId="49" fontId="50" fillId="51" borderId="27"/>
    <xf numFmtId="49" fontId="50" fillId="51" borderId="0"/>
    <xf numFmtId="0" fontId="48" fillId="52" borderId="27">
      <protection locked="0"/>
    </xf>
    <xf numFmtId="0" fontId="48" fillId="51" borderId="0"/>
    <xf numFmtId="0" fontId="50" fillId="53" borderId="0"/>
    <xf numFmtId="0" fontId="50" fillId="54" borderId="0"/>
    <xf numFmtId="0" fontId="50" fillId="55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49" borderId="0" applyNumberFormat="0" applyBorder="0" applyAlignment="0" applyProtection="0"/>
    <xf numFmtId="0" fontId="32" fillId="26" borderId="0" applyNumberFormat="0" applyBorder="0" applyAlignment="0" applyProtection="0"/>
    <xf numFmtId="0" fontId="32" fillId="28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27" borderId="0" applyNumberFormat="0" applyBorder="0" applyAlignment="0" applyProtection="0"/>
    <xf numFmtId="174" fontId="26" fillId="0" borderId="29">
      <protection locked="0"/>
    </xf>
    <xf numFmtId="0" fontId="41" fillId="16" borderId="18" applyNumberFormat="0" applyAlignment="0" applyProtection="0"/>
    <xf numFmtId="0" fontId="46" fillId="23" borderId="26" applyNumberFormat="0" applyAlignment="0" applyProtection="0"/>
    <xf numFmtId="0" fontId="34" fillId="23" borderId="18" applyNumberFormat="0" applyAlignment="0" applyProtection="0"/>
    <xf numFmtId="0" fontId="54" fillId="0" borderId="0" applyBorder="0">
      <alignment horizontal="center" vertical="center" wrapText="1"/>
    </xf>
    <xf numFmtId="0" fontId="38" fillId="0" borderId="20" applyNumberFormat="0" applyFill="0" applyAlignment="0" applyProtection="0"/>
    <xf numFmtId="0" fontId="39" fillId="0" borderId="21" applyNumberFormat="0" applyFill="0" applyAlignment="0" applyProtection="0"/>
    <xf numFmtId="0" fontId="40" fillId="0" borderId="22" applyNumberFormat="0" applyFill="0" applyAlignment="0" applyProtection="0"/>
    <xf numFmtId="0" fontId="40" fillId="0" borderId="0" applyNumberFormat="0" applyFill="0" applyBorder="0" applyAlignment="0" applyProtection="0"/>
    <xf numFmtId="0" fontId="2" fillId="0" borderId="3">
      <alignment horizontal="center" vertical="center" wrapText="1"/>
    </xf>
    <xf numFmtId="174" fontId="55" fillId="56" borderId="29"/>
    <xf numFmtId="0" fontId="52" fillId="0" borderId="28" applyNumberFormat="0" applyFill="0" applyAlignment="0" applyProtection="0"/>
    <xf numFmtId="0" fontId="35" fillId="50" borderId="19" applyNumberFormat="0" applyAlignment="0" applyProtection="0"/>
    <xf numFmtId="0" fontId="51" fillId="0" borderId="0" applyNumberFormat="0" applyFill="0" applyBorder="0" applyAlignment="0" applyProtection="0"/>
    <xf numFmtId="0" fontId="43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2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57" borderId="2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0" fontId="42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3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" fontId="6" fillId="58" borderId="0" applyBorder="0">
      <alignment horizontal="right"/>
    </xf>
    <xf numFmtId="4" fontId="6" fillId="58" borderId="3" applyFont="0" applyBorder="0">
      <alignment horizontal="right"/>
    </xf>
    <xf numFmtId="0" fontId="37" fillId="42" borderId="0" applyNumberFormat="0" applyBorder="0" applyAlignment="0" applyProtection="0"/>
    <xf numFmtId="166" fontId="28" fillId="0" borderId="0">
      <protection locked="0"/>
    </xf>
    <xf numFmtId="0" fontId="9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27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175" fontId="25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60" fillId="0" borderId="0">
      <protection locked="0"/>
    </xf>
    <xf numFmtId="0" fontId="61" fillId="0" borderId="0"/>
    <xf numFmtId="0" fontId="25" fillId="0" borderId="3">
      <alignment horizontal="center"/>
    </xf>
    <xf numFmtId="0" fontId="2" fillId="0" borderId="0">
      <alignment vertical="top"/>
    </xf>
    <xf numFmtId="0" fontId="2" fillId="0" borderId="0">
      <alignment vertical="top"/>
    </xf>
    <xf numFmtId="0" fontId="25" fillId="0" borderId="3">
      <alignment horizontal="center"/>
    </xf>
    <xf numFmtId="0" fontId="25" fillId="0" borderId="0">
      <alignment vertical="top"/>
    </xf>
    <xf numFmtId="0" fontId="25" fillId="0" borderId="0">
      <alignment horizontal="right" vertical="top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3">
      <alignment horizontal="center" wrapText="1"/>
    </xf>
    <xf numFmtId="0" fontId="2" fillId="0" borderId="0">
      <alignment vertical="top"/>
    </xf>
    <xf numFmtId="0" fontId="2" fillId="0" borderId="0">
      <alignment vertical="top"/>
    </xf>
    <xf numFmtId="0" fontId="62" fillId="58" borderId="0" applyFill="0">
      <alignment wrapText="1"/>
    </xf>
    <xf numFmtId="0" fontId="63" fillId="0" borderId="0">
      <alignment horizontal="center" vertical="top" wrapText="1"/>
    </xf>
    <xf numFmtId="0" fontId="64" fillId="0" borderId="0">
      <alignment horizontal="center" vertical="center" wrapText="1"/>
    </xf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5" fillId="0" borderId="0"/>
    <xf numFmtId="0" fontId="25" fillId="0" borderId="3">
      <alignment horizontal="center" wrapText="1"/>
    </xf>
    <xf numFmtId="168" fontId="66" fillId="35" borderId="5" applyNumberFormat="0" applyBorder="0" applyAlignment="0">
      <alignment vertical="center"/>
      <protection locked="0"/>
    </xf>
    <xf numFmtId="9" fontId="31" fillId="0" borderId="0" applyFont="0" applyFill="0" applyBorder="0" applyAlignment="0" applyProtection="0"/>
    <xf numFmtId="9" fontId="8" fillId="0" borderId="0" applyFill="0" applyBorder="0" applyAlignment="0" applyProtection="0"/>
    <xf numFmtId="0" fontId="25" fillId="0" borderId="3">
      <alignment horizontal="center"/>
    </xf>
    <xf numFmtId="0" fontId="25" fillId="0" borderId="3">
      <alignment horizontal="center" wrapText="1"/>
    </xf>
    <xf numFmtId="0" fontId="9" fillId="0" borderId="0"/>
    <xf numFmtId="0" fontId="27" fillId="0" borderId="0"/>
    <xf numFmtId="169" fontId="67" fillId="0" borderId="0">
      <alignment vertical="top"/>
    </xf>
    <xf numFmtId="0" fontId="2" fillId="0" borderId="0">
      <alignment vertical="justify"/>
    </xf>
    <xf numFmtId="0" fontId="2" fillId="52" borderId="3" applyNumberFormat="0" applyAlignment="0">
      <alignment horizontal="left"/>
    </xf>
    <xf numFmtId="0" fontId="2" fillId="52" borderId="3" applyNumberFormat="0" applyAlignment="0">
      <alignment horizontal="left"/>
    </xf>
    <xf numFmtId="49" fontId="62" fillId="0" borderId="0">
      <alignment horizontal="center"/>
    </xf>
    <xf numFmtId="0" fontId="25" fillId="0" borderId="0">
      <alignment horizontal="center"/>
    </xf>
    <xf numFmtId="178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" fontId="6" fillId="58" borderId="12" applyBorder="0">
      <alignment horizontal="right"/>
    </xf>
    <xf numFmtId="0" fontId="25" fillId="0" borderId="0">
      <alignment horizontal="left" vertical="top"/>
    </xf>
    <xf numFmtId="0" fontId="25" fillId="0" borderId="0"/>
    <xf numFmtId="0" fontId="26" fillId="0" borderId="0"/>
    <xf numFmtId="0" fontId="8" fillId="0" borderId="0"/>
    <xf numFmtId="9" fontId="8" fillId="0" borderId="0" applyFill="0" applyBorder="0" applyAlignment="0" applyProtection="0"/>
    <xf numFmtId="0" fontId="8" fillId="0" borderId="0"/>
    <xf numFmtId="0" fontId="71" fillId="45" borderId="0" applyNumberFormat="0" applyBorder="0" applyAlignment="0" applyProtection="0"/>
    <xf numFmtId="0" fontId="32" fillId="67" borderId="0" applyNumberFormat="0" applyBorder="0" applyAlignment="0" applyProtection="0"/>
    <xf numFmtId="0" fontId="32" fillId="70" borderId="0" applyNumberFormat="0" applyBorder="0" applyAlignment="0" applyProtection="0"/>
    <xf numFmtId="0" fontId="11" fillId="71" borderId="0" applyNumberFormat="0" applyBorder="0" applyAlignment="0" applyProtection="0"/>
    <xf numFmtId="0" fontId="8" fillId="0" borderId="0"/>
    <xf numFmtId="0" fontId="8" fillId="0" borderId="0"/>
    <xf numFmtId="0" fontId="8" fillId="57" borderId="25" applyNumberFormat="0" applyAlignment="0" applyProtection="0"/>
    <xf numFmtId="9" fontId="8" fillId="0" borderId="0" applyFill="0" applyBorder="0" applyAlignment="0" applyProtection="0"/>
    <xf numFmtId="167" fontId="8" fillId="0" borderId="0" applyFill="0" applyBorder="0" applyAlignment="0" applyProtection="0"/>
    <xf numFmtId="167" fontId="8" fillId="0" borderId="0" applyFill="0" applyBorder="0" applyAlignment="0" applyProtection="0"/>
    <xf numFmtId="167" fontId="4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1" fillId="74" borderId="0" applyNumberFormat="0" applyBorder="0" applyAlignment="0" applyProtection="0"/>
    <xf numFmtId="0" fontId="11" fillId="13" borderId="0" applyNumberFormat="0" applyBorder="0" applyAlignment="0" applyProtection="0"/>
    <xf numFmtId="167" fontId="2" fillId="0" borderId="0" applyFont="0" applyFill="0" applyBorder="0" applyAlignment="0" applyProtection="0"/>
    <xf numFmtId="0" fontId="26" fillId="0" borderId="0"/>
    <xf numFmtId="0" fontId="11" fillId="74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68" fillId="0" borderId="0"/>
    <xf numFmtId="0" fontId="41" fillId="16" borderId="18" applyNumberFormat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4" fontId="69" fillId="24" borderId="30" applyNumberFormat="0" applyProtection="0">
      <alignment vertical="center"/>
    </xf>
    <xf numFmtId="0" fontId="26" fillId="0" borderId="0"/>
    <xf numFmtId="0" fontId="68" fillId="0" borderId="0"/>
    <xf numFmtId="0" fontId="68" fillId="0" borderId="0"/>
    <xf numFmtId="4" fontId="69" fillId="5" borderId="30" applyNumberFormat="0" applyProtection="0">
      <alignment horizontal="right" vertical="center"/>
    </xf>
    <xf numFmtId="4" fontId="69" fillId="28" borderId="30" applyNumberFormat="0" applyProtection="0">
      <alignment horizontal="right" vertical="center"/>
    </xf>
    <xf numFmtId="0" fontId="10" fillId="18" borderId="0" applyNumberFormat="0" applyBorder="0" applyAlignment="0" applyProtection="0"/>
    <xf numFmtId="0" fontId="10" fillId="14" borderId="0" applyNumberFormat="0" applyBorder="0" applyAlignment="0" applyProtection="0"/>
    <xf numFmtId="0" fontId="11" fillId="75" borderId="0" applyNumberFormat="0" applyBorder="0" applyAlignment="0" applyProtection="0"/>
    <xf numFmtId="0" fontId="11" fillId="74" borderId="0" applyNumberFormat="0" applyBorder="0" applyAlignment="0" applyProtection="0"/>
    <xf numFmtId="0" fontId="67" fillId="22" borderId="35" applyNumberFormat="0">
      <protection locked="0"/>
    </xf>
    <xf numFmtId="0" fontId="67" fillId="31" borderId="1" applyNumberFormat="0" applyProtection="0">
      <alignment horizontal="left" vertical="top" indent="1"/>
    </xf>
    <xf numFmtId="9" fontId="8" fillId="0" borderId="0" applyFill="0" applyBorder="0" applyAlignment="0" applyProtection="0"/>
    <xf numFmtId="167" fontId="8" fillId="0" borderId="0" applyFill="0" applyBorder="0" applyAlignment="0" applyProtection="0"/>
    <xf numFmtId="0" fontId="11" fillId="73" borderId="0" applyNumberFormat="0" applyBorder="0" applyAlignment="0" applyProtection="0"/>
    <xf numFmtId="167" fontId="68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22" borderId="0" applyNumberFormat="0" applyBorder="0" applyAlignment="0" applyProtection="0"/>
    <xf numFmtId="0" fontId="15" fillId="3" borderId="0" applyNumberFormat="0" applyBorder="0" applyAlignment="0" applyProtection="0"/>
    <xf numFmtId="0" fontId="15" fillId="2" borderId="0" applyNumberFormat="0" applyBorder="0" applyAlignment="0" applyProtection="0"/>
    <xf numFmtId="0" fontId="31" fillId="63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61" borderId="0" applyNumberFormat="0" applyBorder="0" applyAlignment="0" applyProtection="0"/>
    <xf numFmtId="0" fontId="31" fillId="37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1" fillId="61" borderId="0" applyNumberFormat="0" applyBorder="0" applyAlignment="0" applyProtection="0"/>
    <xf numFmtId="0" fontId="31" fillId="64" borderId="0" applyNumberFormat="0" applyBorder="0" applyAlignment="0" applyProtection="0"/>
    <xf numFmtId="0" fontId="31" fillId="62" borderId="0" applyNumberFormat="0" applyBorder="0" applyAlignment="0" applyProtection="0"/>
    <xf numFmtId="0" fontId="71" fillId="32" borderId="0" applyNumberFormat="0" applyBorder="0" applyAlignment="0" applyProtection="0"/>
    <xf numFmtId="0" fontId="71" fillId="4" borderId="0" applyNumberFormat="0" applyBorder="0" applyAlignment="0" applyProtection="0"/>
    <xf numFmtId="0" fontId="71" fillId="28" borderId="0" applyNumberFormat="0" applyBorder="0" applyAlignment="0" applyProtection="0"/>
    <xf numFmtId="0" fontId="71" fillId="23" borderId="0" applyNumberFormat="0" applyBorder="0" applyAlignment="0" applyProtection="0"/>
    <xf numFmtId="0" fontId="71" fillId="32" borderId="0" applyNumberFormat="0" applyBorder="0" applyAlignment="0" applyProtection="0"/>
    <xf numFmtId="0" fontId="68" fillId="0" borderId="0"/>
    <xf numFmtId="0" fontId="11" fillId="13" borderId="0" applyNumberFormat="0" applyBorder="0" applyAlignment="0" applyProtection="0"/>
    <xf numFmtId="0" fontId="11" fillId="73" borderId="0" applyNumberFormat="0" applyBorder="0" applyAlignment="0" applyProtection="0"/>
    <xf numFmtId="0" fontId="11" fillId="75" borderId="0" applyNumberFormat="0" applyBorder="0" applyAlignment="0" applyProtection="0"/>
    <xf numFmtId="4" fontId="15" fillId="31" borderId="1" applyNumberFormat="0" applyProtection="0">
      <alignment horizontal="right" vertical="center"/>
    </xf>
    <xf numFmtId="0" fontId="20" fillId="0" borderId="0" applyNumberFormat="0" applyFill="0" applyBorder="0" applyAlignment="0" applyProtection="0"/>
    <xf numFmtId="0" fontId="12" fillId="0" borderId="34" applyNumberFormat="0" applyFill="0" applyAlignment="0" applyProtection="0"/>
    <xf numFmtId="0" fontId="84" fillId="0" borderId="0" applyNumberFormat="0" applyFill="0" applyBorder="0" applyAlignment="0" applyProtection="0"/>
    <xf numFmtId="0" fontId="32" fillId="78" borderId="0" applyNumberFormat="0" applyBorder="0" applyAlignment="0" applyProtection="0"/>
    <xf numFmtId="0" fontId="32" fillId="79" borderId="0" applyNumberFormat="0" applyBorder="0" applyAlignment="0" applyProtection="0"/>
    <xf numFmtId="0" fontId="32" fillId="80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81" borderId="0" applyNumberFormat="0" applyBorder="0" applyAlignment="0" applyProtection="0"/>
    <xf numFmtId="0" fontId="46" fillId="59" borderId="26" applyNumberFormat="0" applyAlignment="0" applyProtection="0"/>
    <xf numFmtId="0" fontId="34" fillId="59" borderId="18" applyNumberFormat="0" applyAlignment="0" applyProtection="0"/>
    <xf numFmtId="0" fontId="35" fillId="82" borderId="19" applyNumberFormat="0" applyAlignment="0" applyProtection="0"/>
    <xf numFmtId="0" fontId="43" fillId="60" borderId="0" applyNumberFormat="0" applyBorder="0" applyAlignment="0" applyProtection="0"/>
    <xf numFmtId="0" fontId="8" fillId="0" borderId="0"/>
    <xf numFmtId="0" fontId="33" fillId="38" borderId="0" applyNumberFormat="0" applyBorder="0" applyAlignment="0" applyProtection="0"/>
    <xf numFmtId="4" fontId="69" fillId="29" borderId="30" applyNumberFormat="0" applyProtection="0">
      <alignment horizontal="right" vertical="center"/>
    </xf>
    <xf numFmtId="0" fontId="37" fillId="39" borderId="0" applyNumberFormat="0" applyBorder="0" applyAlignment="0" applyProtection="0"/>
    <xf numFmtId="0" fontId="67" fillId="97" borderId="0"/>
    <xf numFmtId="0" fontId="31" fillId="0" borderId="0"/>
    <xf numFmtId="0" fontId="31" fillId="16" borderId="0" applyNumberFormat="0" applyBorder="0" applyAlignment="0" applyProtection="0"/>
    <xf numFmtId="0" fontId="8" fillId="0" borderId="0"/>
    <xf numFmtId="0" fontId="26" fillId="0" borderId="0"/>
    <xf numFmtId="0" fontId="31" fillId="16" borderId="0" applyNumberFormat="0" applyBorder="0" applyAlignment="0" applyProtection="0"/>
    <xf numFmtId="0" fontId="8" fillId="0" borderId="0"/>
    <xf numFmtId="0" fontId="8" fillId="0" borderId="0"/>
    <xf numFmtId="0" fontId="69" fillId="96" borderId="3"/>
    <xf numFmtId="4" fontId="88" fillId="34" borderId="16" applyNumberFormat="0" applyProtection="0">
      <alignment horizontal="left" vertical="center" indent="1"/>
    </xf>
    <xf numFmtId="0" fontId="86" fillId="25" borderId="1" applyNumberFormat="0" applyProtection="0">
      <alignment horizontal="left" vertical="top" indent="1"/>
    </xf>
    <xf numFmtId="4" fontId="86" fillId="23" borderId="1" applyNumberFormat="0" applyProtection="0">
      <alignment horizontal="left" vertical="center" indent="1"/>
    </xf>
    <xf numFmtId="4" fontId="70" fillId="95" borderId="3" applyNumberFormat="0" applyProtection="0">
      <alignment vertical="center"/>
    </xf>
    <xf numFmtId="0" fontId="67" fillId="3" borderId="1" applyNumberFormat="0" applyProtection="0">
      <alignment horizontal="left" vertical="top" indent="1"/>
    </xf>
    <xf numFmtId="0" fontId="69" fillId="3" borderId="30" applyNumberFormat="0" applyProtection="0">
      <alignment horizontal="left" vertical="center" indent="1"/>
    </xf>
    <xf numFmtId="0" fontId="67" fillId="25" borderId="1" applyNumberFormat="0" applyProtection="0">
      <alignment horizontal="left" vertical="top" indent="1"/>
    </xf>
    <xf numFmtId="0" fontId="69" fillId="94" borderId="30" applyNumberFormat="0" applyProtection="0">
      <alignment horizontal="left" vertical="center" indent="1"/>
    </xf>
    <xf numFmtId="0" fontId="69" fillId="23" borderId="30" applyNumberFormat="0" applyProtection="0">
      <alignment horizontal="left" vertical="center" indent="1"/>
    </xf>
    <xf numFmtId="4" fontId="69" fillId="25" borderId="16" applyNumberFormat="0" applyProtection="0">
      <alignment horizontal="left" vertical="center" indent="1"/>
    </xf>
    <xf numFmtId="4" fontId="69" fillId="31" borderId="16" applyNumberFormat="0" applyProtection="0">
      <alignment horizontal="left" vertical="center" indent="1"/>
    </xf>
    <xf numFmtId="4" fontId="69" fillId="25" borderId="30" applyNumberFormat="0" applyProtection="0">
      <alignment horizontal="right" vertical="center"/>
    </xf>
    <xf numFmtId="4" fontId="60" fillId="32" borderId="16" applyNumberFormat="0" applyProtection="0">
      <alignment horizontal="left" vertical="center" indent="1"/>
    </xf>
    <xf numFmtId="4" fontId="69" fillId="30" borderId="16" applyNumberFormat="0" applyProtection="0">
      <alignment horizontal="left" vertical="center" indent="1"/>
    </xf>
    <xf numFmtId="4" fontId="69" fillId="7" borderId="30" applyNumberFormat="0" applyProtection="0">
      <alignment horizontal="right" vertical="center"/>
    </xf>
    <xf numFmtId="4" fontId="69" fillId="6" borderId="30" applyNumberFormat="0" applyProtection="0">
      <alignment horizontal="right" vertical="center"/>
    </xf>
    <xf numFmtId="4" fontId="69" fillId="26" borderId="16" applyNumberFormat="0" applyProtection="0">
      <alignment horizontal="right" vertical="center"/>
    </xf>
    <xf numFmtId="4" fontId="69" fillId="93" borderId="30" applyNumberFormat="0" applyProtection="0">
      <alignment horizontal="right" vertical="center"/>
    </xf>
    <xf numFmtId="4" fontId="69" fillId="2" borderId="30" applyNumberFormat="0" applyProtection="0">
      <alignment horizontal="right" vertical="center"/>
    </xf>
    <xf numFmtId="4" fontId="69" fillId="48" borderId="30" applyNumberFormat="0" applyProtection="0">
      <alignment horizontal="left" vertical="center" indent="1"/>
    </xf>
    <xf numFmtId="0" fontId="87" fillId="24" borderId="1" applyNumberFormat="0" applyProtection="0">
      <alignment horizontal="left" vertical="top" indent="1"/>
    </xf>
    <xf numFmtId="4" fontId="69" fillId="35" borderId="30" applyNumberFormat="0" applyProtection="0">
      <alignment horizontal="left" vertical="center" indent="1"/>
    </xf>
    <xf numFmtId="4" fontId="70" fillId="35" borderId="30" applyNumberFormat="0" applyProtection="0">
      <alignment vertical="center"/>
    </xf>
    <xf numFmtId="0" fontId="26" fillId="0" borderId="0"/>
    <xf numFmtId="0" fontId="77" fillId="0" borderId="31" applyNumberFormat="0" applyFill="0" applyAlignment="0" applyProtection="0"/>
    <xf numFmtId="0" fontId="78" fillId="0" borderId="21" applyNumberFormat="0" applyFill="0" applyAlignment="0" applyProtection="0"/>
    <xf numFmtId="0" fontId="79" fillId="0" borderId="32" applyNumberFormat="0" applyFill="0" applyAlignment="0" applyProtection="0"/>
    <xf numFmtId="0" fontId="79" fillId="0" borderId="0" applyNumberFormat="0" applyFill="0" applyBorder="0" applyAlignment="0" applyProtection="0"/>
    <xf numFmtId="0" fontId="80" fillId="18" borderId="18" applyNumberFormat="0" applyAlignment="0" applyProtection="0"/>
    <xf numFmtId="0" fontId="81" fillId="0" borderId="33" applyNumberFormat="0" applyFill="0" applyAlignment="0" applyProtection="0"/>
    <xf numFmtId="0" fontId="68" fillId="0" borderId="0"/>
    <xf numFmtId="0" fontId="8" fillId="0" borderId="0"/>
    <xf numFmtId="167" fontId="8" fillId="0" borderId="0" applyFill="0" applyBorder="0" applyAlignment="0" applyProtection="0"/>
    <xf numFmtId="180" fontId="8" fillId="0" borderId="0" applyFill="0" applyBorder="0" applyAlignment="0" applyProtection="0"/>
    <xf numFmtId="167" fontId="8" fillId="0" borderId="0" applyFill="0" applyBorder="0" applyAlignment="0" applyProtection="0"/>
    <xf numFmtId="0" fontId="8" fillId="31" borderId="1" applyNumberFormat="0" applyProtection="0">
      <alignment horizontal="left" vertical="center" indent="1"/>
    </xf>
    <xf numFmtId="4" fontId="86" fillId="33" borderId="1" applyNumberFormat="0" applyProtection="0">
      <alignment vertical="center"/>
    </xf>
    <xf numFmtId="0" fontId="85" fillId="32" borderId="36" applyBorder="0"/>
    <xf numFmtId="0" fontId="8" fillId="0" borderId="0"/>
    <xf numFmtId="0" fontId="8" fillId="0" borderId="0"/>
    <xf numFmtId="0" fontId="68" fillId="0" borderId="0"/>
    <xf numFmtId="0" fontId="8" fillId="0" borderId="0"/>
    <xf numFmtId="167" fontId="31" fillId="0" borderId="0" applyFont="0" applyFill="0" applyBorder="0" applyAlignment="0" applyProtection="0"/>
    <xf numFmtId="180" fontId="8" fillId="0" borderId="0" applyFill="0" applyBorder="0" applyAlignment="0" applyProtection="0"/>
    <xf numFmtId="167" fontId="8" fillId="0" borderId="0" applyFill="0" applyBorder="0" applyAlignment="0" applyProtection="0"/>
    <xf numFmtId="180" fontId="8" fillId="0" borderId="0" applyFill="0" applyBorder="0" applyAlignment="0" applyProtection="0"/>
    <xf numFmtId="9" fontId="8" fillId="0" borderId="0" applyFill="0" applyBorder="0" applyAlignment="0" applyProtection="0"/>
    <xf numFmtId="4" fontId="89" fillId="22" borderId="30" applyNumberFormat="0" applyProtection="0">
      <alignment horizontal="right" vertical="center"/>
    </xf>
    <xf numFmtId="0" fontId="67" fillId="32" borderId="1" applyNumberFormat="0" applyProtection="0">
      <alignment horizontal="left" vertical="top" indent="1"/>
    </xf>
    <xf numFmtId="0" fontId="11" fillId="13" borderId="0" applyNumberFormat="0" applyBorder="0" applyAlignment="0" applyProtection="0"/>
    <xf numFmtId="4" fontId="69" fillId="27" borderId="30" applyNumberFormat="0" applyProtection="0">
      <alignment horizontal="right" vertical="center"/>
    </xf>
    <xf numFmtId="0" fontId="11" fillId="85" borderId="0" applyNumberFormat="0" applyBorder="0" applyAlignment="0" applyProtection="0"/>
    <xf numFmtId="0" fontId="15" fillId="4" borderId="0" applyNumberFormat="0" applyBorder="0" applyAlignment="0" applyProtection="0"/>
    <xf numFmtId="0" fontId="15" fillId="28" borderId="0" applyNumberFormat="0" applyBorder="0" applyAlignment="0" applyProtection="0"/>
    <xf numFmtId="0" fontId="8" fillId="0" borderId="0"/>
    <xf numFmtId="0" fontId="41" fillId="83" borderId="18" applyNumberFormat="0" applyAlignment="0" applyProtection="0"/>
    <xf numFmtId="4" fontId="60" fillId="32" borderId="16" applyNumberFormat="0" applyProtection="0">
      <alignment horizontal="left" vertical="center" indent="1"/>
    </xf>
    <xf numFmtId="0" fontId="12" fillId="92" borderId="0" applyNumberFormat="0" applyBorder="0" applyAlignment="0" applyProtection="0"/>
    <xf numFmtId="0" fontId="11" fillId="73" borderId="0" applyNumberFormat="0" applyBorder="0" applyAlignment="0" applyProtection="0"/>
    <xf numFmtId="0" fontId="11" fillId="75" borderId="0" applyNumberFormat="0" applyBorder="0" applyAlignment="0" applyProtection="0"/>
    <xf numFmtId="0" fontId="11" fillId="71" borderId="0" applyNumberFormat="0" applyBorder="0" applyAlignment="0" applyProtection="0"/>
    <xf numFmtId="167" fontId="31" fillId="0" borderId="0" applyFont="0" applyFill="0" applyBorder="0" applyAlignment="0" applyProtection="0"/>
    <xf numFmtId="0" fontId="86" fillId="33" borderId="1" applyNumberFormat="0" applyProtection="0">
      <alignment horizontal="left" vertical="top" indent="1"/>
    </xf>
    <xf numFmtId="0" fontId="26" fillId="0" borderId="0"/>
    <xf numFmtId="0" fontId="26" fillId="0" borderId="0"/>
    <xf numFmtId="0" fontId="15" fillId="23" borderId="0" applyNumberFormat="0" applyBorder="0" applyAlignment="0" applyProtection="0"/>
    <xf numFmtId="0" fontId="15" fillId="45" borderId="0" applyNumberFormat="0" applyBorder="0" applyAlignment="0" applyProtection="0"/>
    <xf numFmtId="0" fontId="31" fillId="64" borderId="0" applyNumberFormat="0" applyBorder="0" applyAlignment="0" applyProtection="0"/>
    <xf numFmtId="0" fontId="32" fillId="66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12" fillId="91" borderId="0" applyNumberFormat="0" applyBorder="0" applyAlignment="0" applyProtection="0"/>
    <xf numFmtId="0" fontId="10" fillId="84" borderId="0" applyNumberFormat="0" applyBorder="0" applyAlignment="0" applyProtection="0"/>
    <xf numFmtId="0" fontId="31" fillId="83" borderId="0" applyNumberFormat="0" applyBorder="0" applyAlignment="0" applyProtection="0"/>
    <xf numFmtId="0" fontId="8" fillId="0" borderId="0"/>
    <xf numFmtId="0" fontId="11" fillId="90" borderId="0" applyNumberFormat="0" applyBorder="0" applyAlignment="0" applyProtection="0"/>
    <xf numFmtId="0" fontId="11" fillId="71" borderId="0" applyNumberFormat="0" applyBorder="0" applyAlignment="0" applyProtection="0"/>
    <xf numFmtId="0" fontId="11" fillId="75" borderId="0" applyNumberFormat="0" applyBorder="0" applyAlignment="0" applyProtection="0"/>
    <xf numFmtId="0" fontId="15" fillId="25" borderId="0" applyNumberFormat="0" applyBorder="0" applyAlignment="0" applyProtection="0"/>
    <xf numFmtId="0" fontId="76" fillId="77" borderId="0" applyNumberFormat="0" applyBorder="0" applyAlignment="0" applyProtection="0"/>
    <xf numFmtId="0" fontId="32" fillId="65" borderId="0" applyNumberFormat="0" applyBorder="0" applyAlignment="0" applyProtection="0"/>
    <xf numFmtId="0" fontId="11" fillId="72" borderId="0" applyNumberFormat="0" applyBorder="0" applyAlignment="0" applyProtection="0"/>
    <xf numFmtId="0" fontId="72" fillId="12" borderId="0" applyNumberFormat="0" applyBorder="0" applyAlignment="0" applyProtection="0"/>
    <xf numFmtId="0" fontId="73" fillId="76" borderId="18" applyNumberFormat="0" applyAlignment="0" applyProtection="0"/>
    <xf numFmtId="0" fontId="74" fillId="13" borderId="19" applyNumberFormat="0" applyAlignment="0" applyProtection="0"/>
    <xf numFmtId="0" fontId="82" fillId="18" borderId="0" applyNumberFormat="0" applyBorder="0" applyAlignment="0" applyProtection="0"/>
    <xf numFmtId="0" fontId="8" fillId="17" borderId="25" applyNumberFormat="0" applyFont="0" applyAlignment="0" applyProtection="0"/>
    <xf numFmtId="0" fontId="83" fillId="76" borderId="26" applyNumberFormat="0" applyAlignment="0" applyProtection="0"/>
    <xf numFmtId="0" fontId="11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86" borderId="0" applyNumberFormat="0" applyBorder="0" applyAlignment="0" applyProtection="0"/>
    <xf numFmtId="0" fontId="11" fillId="89" borderId="0" applyNumberFormat="0" applyBorder="0" applyAlignment="0" applyProtection="0"/>
    <xf numFmtId="0" fontId="10" fillId="88" borderId="0" applyNumberFormat="0" applyBorder="0" applyAlignment="0" applyProtection="0"/>
    <xf numFmtId="0" fontId="10" fillId="87" borderId="0" applyNumberFormat="0" applyBorder="0" applyAlignment="0" applyProtection="0"/>
    <xf numFmtId="0" fontId="11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86" borderId="0" applyNumberFormat="0" applyBorder="0" applyAlignment="0" applyProtection="0"/>
    <xf numFmtId="0" fontId="11" fillId="85" borderId="0" applyNumberFormat="0" applyBorder="0" applyAlignment="0" applyProtection="0"/>
    <xf numFmtId="0" fontId="8" fillId="0" borderId="0"/>
    <xf numFmtId="0" fontId="8" fillId="0" borderId="0"/>
    <xf numFmtId="0" fontId="25" fillId="0" borderId="0"/>
    <xf numFmtId="0" fontId="8" fillId="0" borderId="0"/>
    <xf numFmtId="0" fontId="8" fillId="57" borderId="25" applyNumberFormat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4" fontId="17" fillId="31" borderId="1" applyNumberFormat="0" applyProtection="0">
      <alignment horizontal="right" vertical="center"/>
    </xf>
    <xf numFmtId="4" fontId="15" fillId="25" borderId="1" applyNumberFormat="0" applyProtection="0">
      <alignment horizontal="left" vertical="center" indent="1"/>
    </xf>
    <xf numFmtId="0" fontId="11" fillId="73" borderId="0" applyNumberFormat="0" applyBorder="0" applyAlignment="0" applyProtection="0"/>
    <xf numFmtId="0" fontId="11" fillId="71" borderId="0" applyNumberFormat="0" applyBorder="0" applyAlignment="0" applyProtection="0"/>
    <xf numFmtId="0" fontId="11" fillId="74" borderId="0" applyNumberFormat="0" applyBorder="0" applyAlignment="0" applyProtection="0"/>
    <xf numFmtId="0" fontId="11" fillId="73" borderId="0" applyNumberFormat="0" applyBorder="0" applyAlignment="0" applyProtection="0"/>
    <xf numFmtId="0" fontId="11" fillId="13" borderId="0" applyNumberFormat="0" applyBorder="0" applyAlignment="0" applyProtection="0"/>
    <xf numFmtId="0" fontId="69" fillId="31" borderId="30" applyNumberFormat="0" applyProtection="0">
      <alignment horizontal="left" vertical="center" indent="1"/>
    </xf>
    <xf numFmtId="4" fontId="69" fillId="0" borderId="30" applyNumberFormat="0" applyProtection="0">
      <alignment horizontal="right" vertical="center"/>
    </xf>
    <xf numFmtId="4" fontId="70" fillId="52" borderId="30" applyNumberFormat="0" applyProtection="0">
      <alignment horizontal="right" vertical="center"/>
    </xf>
    <xf numFmtId="4" fontId="69" fillId="48" borderId="30" applyNumberFormat="0" applyProtection="0">
      <alignment horizontal="left" vertical="center" indent="1"/>
    </xf>
    <xf numFmtId="0" fontId="10" fillId="16" borderId="0" applyNumberFormat="0" applyBorder="0" applyAlignment="0" applyProtection="0"/>
    <xf numFmtId="0" fontId="75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1" fillId="75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4" borderId="0" applyNumberFormat="0" applyBorder="0" applyAlignment="0" applyProtection="0"/>
    <xf numFmtId="0" fontId="26" fillId="0" borderId="0"/>
    <xf numFmtId="0" fontId="11" fillId="73" borderId="0" applyNumberFormat="0" applyBorder="0" applyAlignment="0" applyProtection="0"/>
    <xf numFmtId="0" fontId="11" fillId="75" borderId="0" applyNumberFormat="0" applyBorder="0" applyAlignment="0" applyProtection="0"/>
    <xf numFmtId="0" fontId="11" fillId="13" borderId="0" applyNumberFormat="0" applyBorder="0" applyAlignment="0" applyProtection="0"/>
    <xf numFmtId="0" fontId="11" fillId="74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3" borderId="0" applyNumberFormat="0" applyBorder="0" applyAlignment="0" applyProtection="0"/>
    <xf numFmtId="0" fontId="11" fillId="71" borderId="0" applyNumberFormat="0" applyBorder="0" applyAlignment="0" applyProtection="0"/>
    <xf numFmtId="0" fontId="26" fillId="0" borderId="0"/>
    <xf numFmtId="0" fontId="26" fillId="0" borderId="0"/>
    <xf numFmtId="0" fontId="11" fillId="75" borderId="0" applyNumberFormat="0" applyBorder="0" applyAlignment="0" applyProtection="0"/>
    <xf numFmtId="0" fontId="26" fillId="0" borderId="0"/>
    <xf numFmtId="0" fontId="11" fillId="75" borderId="0" applyNumberFormat="0" applyBorder="0" applyAlignment="0" applyProtection="0"/>
    <xf numFmtId="0" fontId="11" fillId="74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68" fillId="0" borderId="0"/>
    <xf numFmtId="0" fontId="11" fillId="71" borderId="0" applyNumberFormat="0" applyBorder="0" applyAlignment="0" applyProtection="0"/>
    <xf numFmtId="0" fontId="26" fillId="0" borderId="0"/>
    <xf numFmtId="0" fontId="68" fillId="0" borderId="0"/>
    <xf numFmtId="0" fontId="26" fillId="0" borderId="0"/>
    <xf numFmtId="0" fontId="11" fillId="72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68" fillId="0" borderId="0"/>
    <xf numFmtId="0" fontId="11" fillId="75" borderId="0" applyNumberFormat="0" applyBorder="0" applyAlignment="0" applyProtection="0"/>
    <xf numFmtId="0" fontId="11" fillId="73" borderId="0" applyNumberFormat="0" applyBorder="0" applyAlignment="0" applyProtection="0"/>
    <xf numFmtId="0" fontId="26" fillId="0" borderId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26" fillId="0" borderId="0"/>
    <xf numFmtId="0" fontId="11" fillId="75" borderId="0" applyNumberFormat="0" applyBorder="0" applyAlignment="0" applyProtection="0"/>
    <xf numFmtId="0" fontId="11" fillId="13" borderId="0" applyNumberFormat="0" applyBorder="0" applyAlignment="0" applyProtection="0"/>
    <xf numFmtId="0" fontId="11" fillId="73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13" borderId="0" applyNumberFormat="0" applyBorder="0" applyAlignment="0" applyProtection="0"/>
    <xf numFmtId="0" fontId="11" fillId="74" borderId="0" applyNumberFormat="0" applyBorder="0" applyAlignment="0" applyProtection="0"/>
    <xf numFmtId="0" fontId="11" fillId="72" borderId="0" applyNumberFormat="0" applyBorder="0" applyAlignment="0" applyProtection="0"/>
    <xf numFmtId="0" fontId="11" fillId="73" borderId="0" applyNumberFormat="0" applyBorder="0" applyAlignment="0" applyProtection="0"/>
    <xf numFmtId="0" fontId="11" fillId="75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71" borderId="0" applyNumberFormat="0" applyBorder="0" applyAlignment="0" applyProtection="0"/>
    <xf numFmtId="0" fontId="11" fillId="75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74" borderId="0" applyNumberFormat="0" applyBorder="0" applyAlignment="0" applyProtection="0"/>
    <xf numFmtId="0" fontId="11" fillId="71" borderId="0" applyNumberFormat="0" applyBorder="0" applyAlignment="0" applyProtection="0"/>
    <xf numFmtId="0" fontId="68" fillId="0" borderId="0"/>
    <xf numFmtId="0" fontId="11" fillId="75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13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68" fillId="0" borderId="0"/>
    <xf numFmtId="0" fontId="68" fillId="0" borderId="0"/>
    <xf numFmtId="0" fontId="11" fillId="74" borderId="0" applyNumberFormat="0" applyBorder="0" applyAlignment="0" applyProtection="0"/>
    <xf numFmtId="0" fontId="68" fillId="0" borderId="0"/>
    <xf numFmtId="0" fontId="68" fillId="0" borderId="0"/>
    <xf numFmtId="0" fontId="11" fillId="13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6" fillId="0" borderId="0"/>
    <xf numFmtId="0" fontId="6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6" fillId="0" borderId="0"/>
    <xf numFmtId="0" fontId="11" fillId="71" borderId="0" applyNumberFormat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1" fillId="72" borderId="0" applyNumberFormat="0" applyBorder="0" applyAlignment="0" applyProtection="0"/>
    <xf numFmtId="0" fontId="11" fillId="73" borderId="0" applyNumberFormat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1" fillId="71" borderId="0" applyNumberFormat="0" applyBorder="0" applyAlignment="0" applyProtection="0"/>
    <xf numFmtId="167" fontId="2" fillId="0" borderId="0" applyFont="0" applyFill="0" applyBorder="0" applyAlignment="0" applyProtection="0"/>
    <xf numFmtId="0" fontId="11" fillId="72" borderId="0" applyNumberFormat="0" applyBorder="0" applyAlignment="0" applyProtection="0"/>
    <xf numFmtId="0" fontId="11" fillId="75" borderId="0" applyNumberFormat="0" applyBorder="0" applyAlignment="0" applyProtection="0"/>
    <xf numFmtId="0" fontId="11" fillId="74" borderId="0" applyNumberFormat="0" applyBorder="0" applyAlignment="0" applyProtection="0"/>
    <xf numFmtId="0" fontId="11" fillId="13" borderId="0" applyNumberFormat="0" applyBorder="0" applyAlignment="0" applyProtection="0"/>
    <xf numFmtId="0" fontId="11" fillId="73" borderId="0" applyNumberFormat="0" applyBorder="0" applyAlignment="0" applyProtection="0"/>
    <xf numFmtId="0" fontId="11" fillId="13" borderId="0" applyNumberFormat="0" applyBorder="0" applyAlignment="0" applyProtection="0"/>
    <xf numFmtId="0" fontId="11" fillId="73" borderId="0" applyNumberFormat="0" applyBorder="0" applyAlignment="0" applyProtection="0"/>
    <xf numFmtId="0" fontId="11" fillId="75" borderId="0" applyNumberFormat="0" applyBorder="0" applyAlignment="0" applyProtection="0"/>
    <xf numFmtId="0" fontId="11" fillId="74" borderId="0" applyNumberFormat="0" applyBorder="0" applyAlignment="0" applyProtection="0"/>
    <xf numFmtId="0" fontId="11" fillId="75" borderId="0" applyNumberFormat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74" borderId="0" applyNumberFormat="0" applyBorder="0" applyAlignment="0" applyProtection="0"/>
    <xf numFmtId="0" fontId="11" fillId="71" borderId="0" applyNumberFormat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1" fillId="74" borderId="0" applyNumberFormat="0" applyBorder="0" applyAlignment="0" applyProtection="0"/>
    <xf numFmtId="9" fontId="2" fillId="0" borderId="0" applyFont="0" applyFill="0" applyBorder="0" applyAlignment="0" applyProtection="0"/>
    <xf numFmtId="0" fontId="11" fillId="13" borderId="0" applyNumberFormat="0" applyBorder="0" applyAlignment="0" applyProtection="0"/>
    <xf numFmtId="0" fontId="11" fillId="75" borderId="0" applyNumberFormat="0" applyBorder="0" applyAlignment="0" applyProtection="0"/>
    <xf numFmtId="0" fontId="11" fillId="72" borderId="0" applyNumberFormat="0" applyBorder="0" applyAlignment="0" applyProtection="0"/>
    <xf numFmtId="167" fontId="2" fillId="0" borderId="0" applyFont="0" applyFill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3" borderId="0" applyNumberFormat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13" borderId="0" applyNumberFormat="0" applyBorder="0" applyAlignment="0" applyProtection="0"/>
    <xf numFmtId="0" fontId="11" fillId="72" borderId="0" applyNumberFormat="0" applyBorder="0" applyAlignment="0" applyProtection="0"/>
    <xf numFmtId="0" fontId="68" fillId="0" borderId="0"/>
    <xf numFmtId="9" fontId="2" fillId="0" borderId="0" applyFont="0" applyFill="0" applyBorder="0" applyAlignment="0" applyProtection="0"/>
    <xf numFmtId="0" fontId="26" fillId="0" borderId="0"/>
    <xf numFmtId="0" fontId="11" fillId="74" borderId="0" applyNumberFormat="0" applyBorder="0" applyAlignment="0" applyProtection="0"/>
    <xf numFmtId="0" fontId="68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1" fillId="74" borderId="0" applyNumberFormat="0" applyBorder="0" applyAlignment="0" applyProtection="0"/>
    <xf numFmtId="0" fontId="11" fillId="13" borderId="0" applyNumberFormat="0" applyBorder="0" applyAlignment="0" applyProtection="0"/>
    <xf numFmtId="0" fontId="11" fillId="73" borderId="0" applyNumberFormat="0" applyBorder="0" applyAlignment="0" applyProtection="0"/>
    <xf numFmtId="0" fontId="11" fillId="72" borderId="0" applyNumberFormat="0" applyBorder="0" applyAlignment="0" applyProtection="0"/>
    <xf numFmtId="167" fontId="2" fillId="0" borderId="0" applyFont="0" applyFill="0" applyBorder="0" applyAlignment="0" applyProtection="0"/>
    <xf numFmtId="0" fontId="68" fillId="0" borderId="0"/>
    <xf numFmtId="0" fontId="11" fillId="71" borderId="0" applyNumberFormat="0" applyBorder="0" applyAlignment="0" applyProtection="0"/>
    <xf numFmtId="9" fontId="2" fillId="0" borderId="0" applyFont="0" applyFill="0" applyBorder="0" applyAlignment="0" applyProtection="0"/>
    <xf numFmtId="0" fontId="11" fillId="73" borderId="0" applyNumberFormat="0" applyBorder="0" applyAlignment="0" applyProtection="0"/>
    <xf numFmtId="0" fontId="11" fillId="72" borderId="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71" borderId="0" applyNumberFormat="0" applyBorder="0" applyAlignment="0" applyProtection="0"/>
    <xf numFmtId="0" fontId="1" fillId="0" borderId="0"/>
    <xf numFmtId="0" fontId="68" fillId="0" borderId="0"/>
    <xf numFmtId="167" fontId="2" fillId="0" borderId="0" applyFont="0" applyFill="0" applyBorder="0" applyAlignment="0" applyProtection="0"/>
    <xf numFmtId="0" fontId="26" fillId="0" borderId="0"/>
    <xf numFmtId="167" fontId="2" fillId="0" borderId="0" applyFont="0" applyFill="0" applyBorder="0" applyAlignment="0" applyProtection="0"/>
    <xf numFmtId="0" fontId="26" fillId="0" borderId="0"/>
    <xf numFmtId="0" fontId="11" fillId="71" borderId="0" applyNumberFormat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6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1" fontId="67" fillId="0" borderId="0">
      <alignment vertical="top"/>
    </xf>
    <xf numFmtId="181" fontId="67" fillId="0" borderId="0">
      <alignment vertical="top"/>
    </xf>
    <xf numFmtId="181" fontId="67" fillId="0" borderId="0">
      <alignment vertical="top"/>
    </xf>
    <xf numFmtId="0" fontId="26" fillId="0" borderId="0"/>
    <xf numFmtId="181" fontId="67" fillId="0" borderId="0">
      <alignment vertical="top"/>
    </xf>
    <xf numFmtId="181" fontId="67" fillId="0" borderId="0">
      <alignment vertical="top"/>
    </xf>
    <xf numFmtId="182" fontId="8" fillId="0" borderId="0" applyFill="0" applyBorder="0" applyAlignment="0" applyProtection="0"/>
    <xf numFmtId="167" fontId="8" fillId="0" borderId="0" applyFill="0" applyBorder="0" applyAlignment="0" applyProtection="0"/>
    <xf numFmtId="0" fontId="65" fillId="0" borderId="0"/>
    <xf numFmtId="0" fontId="65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1" fontId="67" fillId="0" borderId="0">
      <alignment vertical="top"/>
    </xf>
    <xf numFmtId="181" fontId="67" fillId="0" borderId="0">
      <alignment vertical="top"/>
    </xf>
    <xf numFmtId="181" fontId="67" fillId="0" borderId="0">
      <alignment vertical="top"/>
    </xf>
    <xf numFmtId="167" fontId="8" fillId="0" borderId="0" applyFill="0" applyBorder="0" applyAlignment="0" applyProtection="0"/>
    <xf numFmtId="184" fontId="91" fillId="98" borderId="0">
      <alignment horizontal="center" vertical="center"/>
    </xf>
    <xf numFmtId="187" fontId="92" fillId="0" borderId="7" applyFont="0" applyFill="0">
      <alignment horizontal="right" vertical="center"/>
      <protection locked="0"/>
    </xf>
    <xf numFmtId="187" fontId="92" fillId="0" borderId="0" applyFont="0" applyBorder="0" applyProtection="0">
      <alignment vertical="center"/>
    </xf>
    <xf numFmtId="184" fontId="8" fillId="0" borderId="0" applyNumberFormat="0" applyFont="0" applyAlignment="0">
      <alignment horizontal="center" vertical="center"/>
    </xf>
    <xf numFmtId="39" fontId="93" fillId="99" borderId="0" applyNumberFormat="0" applyBorder="0">
      <alignment vertical="center"/>
    </xf>
    <xf numFmtId="0" fontId="26" fillId="0" borderId="0">
      <alignment horizontal="left"/>
    </xf>
    <xf numFmtId="185" fontId="94" fillId="100" borderId="3">
      <alignment vertical="center"/>
    </xf>
    <xf numFmtId="185" fontId="94" fillId="101" borderId="3">
      <alignment vertical="center"/>
    </xf>
    <xf numFmtId="37" fontId="95" fillId="102" borderId="3">
      <alignment horizontal="center" vertical="center"/>
    </xf>
    <xf numFmtId="16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 applyNumberFormat="0" applyFont="0">
      <alignment wrapText="1"/>
    </xf>
    <xf numFmtId="183" fontId="26" fillId="54" borderId="3" applyBorder="0">
      <alignment horizontal="center" vertical="center"/>
    </xf>
    <xf numFmtId="0" fontId="93" fillId="103" borderId="3">
      <alignment horizontal="center" vertical="center" wrapText="1"/>
      <protection locked="0"/>
    </xf>
    <xf numFmtId="183" fontId="26" fillId="104" borderId="3">
      <alignment horizontal="center" vertical="center"/>
      <protection locked="0"/>
    </xf>
    <xf numFmtId="185" fontId="8" fillId="105" borderId="3">
      <alignment vertical="center"/>
    </xf>
    <xf numFmtId="184" fontId="96" fillId="106" borderId="10" applyBorder="0" applyAlignment="0">
      <alignment horizontal="left" indent="1"/>
    </xf>
    <xf numFmtId="0" fontId="97" fillId="99" borderId="3" applyFont="0" applyBorder="0" applyAlignment="0">
      <alignment horizontal="center" vertical="center"/>
    </xf>
    <xf numFmtId="0" fontId="98" fillId="99" borderId="0">
      <alignment vertical="center"/>
    </xf>
    <xf numFmtId="185" fontId="99" fillId="105" borderId="3">
      <alignment horizontal="center" vertical="center" wrapText="1"/>
      <protection locked="0"/>
    </xf>
    <xf numFmtId="0" fontId="8" fillId="0" borderId="0">
      <alignment vertical="center"/>
    </xf>
    <xf numFmtId="186" fontId="8" fillId="98" borderId="3">
      <alignment vertical="center"/>
    </xf>
    <xf numFmtId="0" fontId="8" fillId="107" borderId="0"/>
    <xf numFmtId="185" fontId="8" fillId="52" borderId="37" applyNumberFormat="0" applyFont="0" applyAlignment="0">
      <alignment horizontal="left"/>
    </xf>
    <xf numFmtId="49" fontId="100" fillId="99" borderId="3" applyNumberFormat="0" applyBorder="0">
      <alignment horizontal="center" vertical="center" wrapText="1"/>
    </xf>
    <xf numFmtId="185" fontId="101" fillId="102" borderId="15">
      <alignment horizontal="center" vertical="center"/>
    </xf>
    <xf numFmtId="0" fontId="60" fillId="108" borderId="24">
      <alignment vertical="center"/>
      <protection locked="0"/>
    </xf>
    <xf numFmtId="188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5" fontId="8" fillId="109" borderId="3" applyNumberFormat="0" applyFill="0" applyBorder="0" applyProtection="0">
      <alignment vertical="center"/>
      <protection locked="0"/>
    </xf>
    <xf numFmtId="0" fontId="102" fillId="0" borderId="0">
      <alignment horizontal="left"/>
    </xf>
    <xf numFmtId="0" fontId="103" fillId="99" borderId="0"/>
    <xf numFmtId="0" fontId="8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8" fillId="0" borderId="0"/>
    <xf numFmtId="167" fontId="1" fillId="0" borderId="0" applyFont="0" applyFill="0" applyBorder="0" applyAlignment="0" applyProtection="0"/>
  </cellStyleXfs>
  <cellXfs count="2020">
    <xf numFmtId="0" fontId="0" fillId="0" borderId="0" xfId="0"/>
    <xf numFmtId="0" fontId="0" fillId="0" borderId="0" xfId="0"/>
    <xf numFmtId="0" fontId="0" fillId="0" borderId="0" xfId="0"/>
    <xf numFmtId="0" fontId="21" fillId="0" borderId="3" xfId="0" applyFont="1" applyBorder="1" applyAlignment="1">
      <alignment horizontal="left" vertical="center" wrapText="1"/>
    </xf>
    <xf numFmtId="0" fontId="22" fillId="0" borderId="3" xfId="0" applyFont="1" applyBorder="1"/>
    <xf numFmtId="0" fontId="0" fillId="0" borderId="0" xfId="0"/>
    <xf numFmtId="0" fontId="21" fillId="0" borderId="3" xfId="0" applyFont="1" applyBorder="1" applyAlignment="1">
      <alignment horizontal="left" vertical="center" wrapText="1"/>
    </xf>
    <xf numFmtId="0" fontId="22" fillId="0" borderId="0" xfId="0" applyFont="1"/>
    <xf numFmtId="0" fontId="0" fillId="0" borderId="3" xfId="0" applyBorder="1"/>
    <xf numFmtId="0" fontId="104" fillId="0" borderId="3" xfId="66" applyFont="1" applyBorder="1" applyAlignment="1">
      <alignment horizontal="left" vertical="top" wrapText="1"/>
    </xf>
    <xf numFmtId="0" fontId="0" fillId="0" borderId="3" xfId="0" applyFont="1" applyBorder="1" applyAlignment="1">
      <alignment horizontal="center"/>
    </xf>
    <xf numFmtId="0" fontId="0" fillId="0" borderId="3" xfId="66" applyFont="1" applyBorder="1" applyAlignment="1">
      <alignment horizontal="center" vertical="top" wrapText="1"/>
    </xf>
    <xf numFmtId="0" fontId="105" fillId="0" borderId="3" xfId="0" applyFont="1" applyBorder="1" applyAlignment="1">
      <alignment horizontal="right" wrapText="1"/>
    </xf>
    <xf numFmtId="0" fontId="90" fillId="0" borderId="3" xfId="0" applyFont="1" applyBorder="1" applyAlignment="1">
      <alignment horizontal="right" wrapText="1"/>
    </xf>
    <xf numFmtId="0" fontId="104" fillId="0" borderId="3" xfId="0" applyFont="1" applyBorder="1" applyAlignment="1">
      <alignment wrapText="1"/>
    </xf>
    <xf numFmtId="0" fontId="0" fillId="0" borderId="3" xfId="66" applyFont="1" applyFill="1" applyBorder="1" applyAlignment="1">
      <alignment horizontal="center" vertical="top" wrapText="1"/>
    </xf>
    <xf numFmtId="0" fontId="1" fillId="0" borderId="3" xfId="66" applyFont="1" applyFill="1" applyBorder="1" applyAlignment="1">
      <alignment horizontal="center" vertical="top" wrapText="1"/>
    </xf>
    <xf numFmtId="0" fontId="104" fillId="0" borderId="0" xfId="0" applyFont="1"/>
    <xf numFmtId="0" fontId="0" fillId="0" borderId="3" xfId="0" applyBorder="1" applyAlignment="1">
      <alignment wrapText="1"/>
    </xf>
    <xf numFmtId="0" fontId="0" fillId="0" borderId="3" xfId="0" applyBorder="1" applyAlignment="1">
      <alignment horizontal="right"/>
    </xf>
    <xf numFmtId="0" fontId="112" fillId="0" borderId="0" xfId="0" applyFont="1" applyAlignment="1" applyProtection="1">
      <alignment vertical="center" wrapText="1"/>
      <protection locked="0"/>
    </xf>
    <xf numFmtId="0" fontId="21" fillId="0" borderId="0" xfId="0" applyFont="1" applyAlignment="1" applyProtection="1">
      <alignment vertical="center" wrapText="1"/>
      <protection locked="0"/>
    </xf>
    <xf numFmtId="0" fontId="0" fillId="0" borderId="0" xfId="0" applyFont="1" applyProtection="1">
      <protection locked="0"/>
    </xf>
    <xf numFmtId="0" fontId="23" fillId="0" borderId="0" xfId="0" applyFont="1" applyAlignment="1" applyProtection="1">
      <alignment vertical="top" wrapText="1"/>
      <protection locked="0"/>
    </xf>
    <xf numFmtId="0" fontId="1" fillId="0" borderId="3" xfId="66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106" fillId="0" borderId="3" xfId="0" applyFont="1" applyBorder="1" applyAlignment="1">
      <alignment horizontal="right" wrapText="1"/>
    </xf>
    <xf numFmtId="0" fontId="0" fillId="0" borderId="3" xfId="0" applyBorder="1" applyAlignment="1">
      <alignment horizontal="center" wrapText="1"/>
    </xf>
    <xf numFmtId="0" fontId="90" fillId="0" borderId="3" xfId="0" applyFont="1" applyFill="1" applyBorder="1" applyAlignment="1">
      <alignment horizontal="right" wrapText="1"/>
    </xf>
    <xf numFmtId="0" fontId="0" fillId="0" borderId="3" xfId="0" applyBorder="1" applyAlignment="1">
      <alignment horizontal="left" vertical="top" wrapText="1"/>
    </xf>
    <xf numFmtId="0" fontId="0" fillId="0" borderId="3" xfId="0" applyBorder="1" applyAlignment="1">
      <alignment horizontal="left" vertical="center"/>
    </xf>
    <xf numFmtId="0" fontId="114" fillId="112" borderId="3" xfId="66" applyFont="1" applyFill="1" applyBorder="1" applyAlignment="1">
      <alignment horizontal="left" vertical="center" wrapText="1"/>
    </xf>
    <xf numFmtId="0" fontId="114" fillId="112" borderId="3" xfId="66" applyFont="1" applyFill="1" applyBorder="1" applyAlignment="1">
      <alignment vertical="top" wrapText="1"/>
    </xf>
    <xf numFmtId="0" fontId="116" fillId="112" borderId="3" xfId="66" applyFont="1" applyFill="1" applyBorder="1" applyAlignment="1">
      <alignment horizontal="right" vertical="top" wrapText="1"/>
    </xf>
    <xf numFmtId="0" fontId="114" fillId="112" borderId="6" xfId="66" applyFont="1" applyFill="1" applyBorder="1" applyAlignment="1">
      <alignment vertical="top" wrapText="1"/>
    </xf>
    <xf numFmtId="0" fontId="114" fillId="112" borderId="3" xfId="0" applyFont="1" applyFill="1" applyBorder="1" applyAlignment="1">
      <alignment horizontal="center" vertical="center"/>
    </xf>
    <xf numFmtId="0" fontId="117" fillId="112" borderId="3" xfId="66" applyFont="1" applyFill="1" applyBorder="1" applyAlignment="1">
      <alignment horizontal="left" vertical="top" wrapText="1"/>
    </xf>
    <xf numFmtId="0" fontId="114" fillId="112" borderId="3" xfId="66" applyFont="1" applyFill="1" applyBorder="1" applyAlignment="1">
      <alignment horizontal="right" vertical="top" wrapText="1"/>
    </xf>
    <xf numFmtId="0" fontId="117" fillId="112" borderId="3" xfId="66" applyFont="1" applyFill="1" applyBorder="1" applyAlignment="1">
      <alignment horizontal="right" vertical="top" wrapText="1"/>
    </xf>
    <xf numFmtId="0" fontId="114" fillId="112" borderId="8" xfId="0" applyFont="1" applyFill="1" applyBorder="1" applyAlignment="1">
      <alignment horizontal="center" vertical="center"/>
    </xf>
    <xf numFmtId="0" fontId="114" fillId="112" borderId="8" xfId="66" applyFont="1" applyFill="1" applyBorder="1" applyAlignment="1">
      <alignment horizontal="right" vertical="top" wrapText="1"/>
    </xf>
    <xf numFmtId="0" fontId="105" fillId="112" borderId="3" xfId="66" applyFont="1" applyFill="1" applyBorder="1" applyAlignment="1">
      <alignment horizontal="right" vertical="top" wrapText="1"/>
    </xf>
    <xf numFmtId="0" fontId="0" fillId="0" borderId="3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3" xfId="0" applyBorder="1" applyAlignment="1">
      <alignment horizontal="right"/>
    </xf>
    <xf numFmtId="0" fontId="104" fillId="0" borderId="9" xfId="0" applyFont="1" applyBorder="1" applyAlignment="1">
      <alignment horizontal="center" vertical="center"/>
    </xf>
    <xf numFmtId="0" fontId="104" fillId="0" borderId="3" xfId="0" applyFont="1" applyBorder="1" applyAlignment="1">
      <alignment horizontal="center" vertical="center"/>
    </xf>
    <xf numFmtId="0" fontId="0" fillId="0" borderId="9" xfId="0" applyBorder="1" applyAlignment="1">
      <alignment wrapText="1"/>
    </xf>
    <xf numFmtId="0" fontId="0" fillId="0" borderId="9" xfId="0" applyBorder="1"/>
    <xf numFmtId="0" fontId="1" fillId="0" borderId="38" xfId="66" applyFont="1" applyBorder="1" applyAlignment="1">
      <alignment horizontal="center" vertical="center" wrapText="1"/>
    </xf>
    <xf numFmtId="0" fontId="1" fillId="0" borderId="7" xfId="66" applyFont="1" applyBorder="1" applyAlignment="1">
      <alignment horizontal="center" vertical="center" wrapText="1"/>
    </xf>
    <xf numFmtId="0" fontId="1" fillId="0" borderId="39" xfId="66" applyFont="1" applyBorder="1" applyAlignment="1">
      <alignment horizontal="center" vertical="center" wrapText="1"/>
    </xf>
    <xf numFmtId="0" fontId="1" fillId="0" borderId="9" xfId="66" applyFont="1" applyBorder="1" applyAlignment="1">
      <alignment horizontal="left" vertical="top" wrapText="1"/>
    </xf>
    <xf numFmtId="0" fontId="0" fillId="0" borderId="9" xfId="66" applyFont="1" applyBorder="1" applyAlignment="1">
      <alignment horizontal="center" vertical="top" wrapText="1"/>
    </xf>
    <xf numFmtId="0" fontId="104" fillId="0" borderId="9" xfId="0" applyFont="1" applyBorder="1" applyAlignment="1">
      <alignment horizontal="center"/>
    </xf>
    <xf numFmtId="0" fontId="104" fillId="0" borderId="9" xfId="0" applyFont="1" applyBorder="1" applyAlignment="1">
      <alignment wrapText="1"/>
    </xf>
    <xf numFmtId="0" fontId="22" fillId="0" borderId="9" xfId="0" applyFont="1" applyBorder="1"/>
    <xf numFmtId="0" fontId="0" fillId="0" borderId="8" xfId="66" applyFont="1" applyFill="1" applyBorder="1" applyAlignment="1">
      <alignment horizontal="center" vertical="center" wrapText="1"/>
    </xf>
    <xf numFmtId="0" fontId="0" fillId="0" borderId="9" xfId="0" applyFill="1" applyBorder="1"/>
    <xf numFmtId="0" fontId="0" fillId="0" borderId="3" xfId="0" applyFont="1" applyFill="1" applyBorder="1"/>
    <xf numFmtId="0" fontId="104" fillId="0" borderId="3" xfId="0" applyFont="1" applyFill="1" applyBorder="1"/>
    <xf numFmtId="167" fontId="0" fillId="0" borderId="3" xfId="1836" applyFont="1" applyBorder="1"/>
    <xf numFmtId="167" fontId="0" fillId="0" borderId="3" xfId="1836" applyFont="1" applyBorder="1" applyAlignment="1">
      <alignment horizontal="center" vertical="top" wrapText="1"/>
    </xf>
    <xf numFmtId="167" fontId="0" fillId="0" borderId="3" xfId="1836" applyFont="1" applyFill="1" applyBorder="1"/>
    <xf numFmtId="0" fontId="0" fillId="0" borderId="3" xfId="0" applyFont="1" applyBorder="1"/>
    <xf numFmtId="49" fontId="0" fillId="0" borderId="0" xfId="0" applyNumberFormat="1"/>
    <xf numFmtId="167" fontId="0" fillId="113" borderId="9" xfId="1836" applyFont="1" applyFill="1" applyBorder="1"/>
    <xf numFmtId="0" fontId="104" fillId="0" borderId="3" xfId="0" applyFont="1" applyBorder="1"/>
    <xf numFmtId="0" fontId="104" fillId="0" borderId="3" xfId="66" applyFont="1" applyBorder="1" applyAlignment="1">
      <alignment horizontal="center" vertical="top" wrapText="1"/>
    </xf>
    <xf numFmtId="0" fontId="0" fillId="0" borderId="0" xfId="0"/>
    <xf numFmtId="0" fontId="0" fillId="0" borderId="3" xfId="0" applyBorder="1"/>
    <xf numFmtId="0" fontId="104" fillId="0" borderId="3" xfId="0" applyFont="1" applyBorder="1" applyAlignment="1">
      <alignment horizontal="center"/>
    </xf>
    <xf numFmtId="0" fontId="104" fillId="0" borderId="0" xfId="0" applyFont="1"/>
    <xf numFmtId="0" fontId="0" fillId="0" borderId="3" xfId="0" applyFill="1" applyBorder="1"/>
    <xf numFmtId="0" fontId="104" fillId="112" borderId="3" xfId="0" applyFont="1" applyFill="1" applyBorder="1"/>
    <xf numFmtId="0" fontId="0" fillId="112" borderId="3" xfId="0" applyFill="1" applyBorder="1"/>
    <xf numFmtId="0" fontId="0" fillId="112" borderId="3" xfId="0" applyFont="1" applyFill="1" applyBorder="1"/>
    <xf numFmtId="0" fontId="0" fillId="0" borderId="3" xfId="0" applyBorder="1" applyAlignment="1">
      <alignment horizontal="center" vertical="center" wrapText="1"/>
    </xf>
    <xf numFmtId="0" fontId="0" fillId="0" borderId="9" xfId="0" applyBorder="1"/>
    <xf numFmtId="0" fontId="0" fillId="0" borderId="3" xfId="66" applyFont="1" applyBorder="1" applyAlignment="1">
      <alignment horizontal="left" vertical="top" wrapText="1"/>
    </xf>
    <xf numFmtId="0" fontId="1" fillId="0" borderId="39" xfId="66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90" fillId="0" borderId="8" xfId="0" applyFont="1" applyFill="1" applyBorder="1" applyAlignment="1">
      <alignment horizontal="center" vertical="center" wrapText="1"/>
    </xf>
    <xf numFmtId="0" fontId="90" fillId="0" borderId="8" xfId="0" applyFont="1" applyBorder="1" applyAlignment="1">
      <alignment horizontal="center" vertical="center" wrapText="1"/>
    </xf>
    <xf numFmtId="2" fontId="0" fillId="0" borderId="3" xfId="0" applyNumberFormat="1" applyBorder="1"/>
    <xf numFmtId="2" fontId="0" fillId="0" borderId="0" xfId="0" applyNumberFormat="1"/>
    <xf numFmtId="0" fontId="122" fillId="0" borderId="0" xfId="0" applyFont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right"/>
    </xf>
    <xf numFmtId="0" fontId="0" fillId="0" borderId="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" xfId="0" applyBorder="1" applyAlignment="1">
      <alignment horizontal="right"/>
    </xf>
    <xf numFmtId="0" fontId="0" fillId="0" borderId="3" xfId="0" applyFill="1" applyBorder="1" applyAlignment="1">
      <alignment horizontal="left" vertical="center"/>
    </xf>
    <xf numFmtId="0" fontId="114" fillId="0" borderId="3" xfId="66" applyFont="1" applyFill="1" applyBorder="1" applyAlignment="1">
      <alignment vertical="top" wrapText="1"/>
    </xf>
    <xf numFmtId="0" fontId="0" fillId="0" borderId="0" xfId="0" applyFill="1"/>
    <xf numFmtId="0" fontId="114" fillId="0" borderId="6" xfId="66" applyFont="1" applyFill="1" applyBorder="1" applyAlignment="1">
      <alignment vertical="top" wrapText="1"/>
    </xf>
    <xf numFmtId="0" fontId="0" fillId="0" borderId="3" xfId="0" applyBorder="1" applyAlignment="1">
      <alignment horizontal="center"/>
    </xf>
    <xf numFmtId="0" fontId="90" fillId="0" borderId="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/>
    </xf>
    <xf numFmtId="0" fontId="106" fillId="0" borderId="3" xfId="66" applyFont="1" applyBorder="1" applyAlignment="1">
      <alignment horizontal="right" vertical="top" wrapText="1"/>
    </xf>
    <xf numFmtId="0" fontId="105" fillId="0" borderId="3" xfId="66" applyFont="1" applyBorder="1" applyAlignment="1">
      <alignment horizontal="right" vertical="top" wrapText="1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90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right"/>
    </xf>
    <xf numFmtId="0" fontId="105" fillId="0" borderId="3" xfId="66" applyFont="1" applyBorder="1" applyAlignment="1">
      <alignment horizontal="right" vertical="top" wrapText="1"/>
    </xf>
    <xf numFmtId="0" fontId="22" fillId="0" borderId="3" xfId="0" applyFont="1" applyBorder="1" applyAlignment="1">
      <alignment horizontal="center"/>
    </xf>
    <xf numFmtId="0" fontId="106" fillId="0" borderId="3" xfId="66" applyFont="1" applyBorder="1" applyAlignment="1">
      <alignment horizontal="right" vertical="top" wrapText="1"/>
    </xf>
    <xf numFmtId="0" fontId="0" fillId="112" borderId="3" xfId="0" applyFill="1" applyBorder="1" applyAlignment="1">
      <alignment horizontal="center" vertical="center"/>
    </xf>
    <xf numFmtId="168" fontId="0" fillId="0" borderId="3" xfId="0" applyNumberForma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2" fontId="0" fillId="0" borderId="3" xfId="0" applyNumberFormat="1" applyFill="1" applyBorder="1"/>
    <xf numFmtId="190" fontId="0" fillId="0" borderId="3" xfId="1836" applyNumberFormat="1" applyFont="1" applyFill="1" applyBorder="1"/>
    <xf numFmtId="0" fontId="0" fillId="0" borderId="0" xfId="0" quotePrefix="1"/>
    <xf numFmtId="194" fontId="0" fillId="0" borderId="3" xfId="0" applyNumberFormat="1" applyFill="1" applyBorder="1"/>
    <xf numFmtId="167" fontId="0" fillId="0" borderId="3" xfId="1836" applyFont="1" applyFill="1" applyBorder="1" applyAlignment="1">
      <alignment horizontal="right"/>
    </xf>
    <xf numFmtId="167" fontId="104" fillId="0" borderId="3" xfId="1836" applyFont="1" applyFill="1" applyBorder="1" applyAlignment="1" applyProtection="1">
      <alignment horizontal="center"/>
    </xf>
    <xf numFmtId="0" fontId="104" fillId="0" borderId="3" xfId="0" applyFont="1" applyFill="1" applyBorder="1" applyAlignment="1">
      <alignment wrapText="1"/>
    </xf>
    <xf numFmtId="167" fontId="0" fillId="0" borderId="0" xfId="0" applyNumberFormat="1"/>
    <xf numFmtId="0" fontId="0" fillId="0" borderId="0" xfId="0" applyAlignment="1">
      <alignment vertical="center"/>
    </xf>
    <xf numFmtId="0" fontId="127" fillId="0" borderId="0" xfId="0" applyFont="1"/>
    <xf numFmtId="0" fontId="1" fillId="0" borderId="3" xfId="66" applyFont="1" applyFill="1" applyBorder="1" applyAlignment="1">
      <alignment horizontal="center" vertical="center" wrapText="1"/>
    </xf>
    <xf numFmtId="4" fontId="0" fillId="112" borderId="3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/>
    </xf>
    <xf numFmtId="0" fontId="0" fillId="112" borderId="0" xfId="0" applyFill="1"/>
    <xf numFmtId="167" fontId="22" fillId="0" borderId="0" xfId="0" applyNumberFormat="1" applyFont="1"/>
    <xf numFmtId="2" fontId="0" fillId="112" borderId="3" xfId="0" applyNumberFormat="1" applyFill="1" applyBorder="1"/>
    <xf numFmtId="1" fontId="0" fillId="0" borderId="0" xfId="0" applyNumberFormat="1"/>
    <xf numFmtId="1" fontId="0" fillId="112" borderId="3" xfId="0" applyNumberFormat="1" applyFill="1" applyBorder="1"/>
    <xf numFmtId="0" fontId="0" fillId="0" borderId="3" xfId="0" applyBorder="1" applyAlignment="1">
      <alignment horizontal="center"/>
    </xf>
    <xf numFmtId="0" fontId="114" fillId="112" borderId="3" xfId="0" applyFont="1" applyFill="1" applyBorder="1" applyAlignment="1">
      <alignment horizontal="center" vertical="center"/>
    </xf>
    <xf numFmtId="0" fontId="114" fillId="112" borderId="8" xfId="0" applyFont="1" applyFill="1" applyBorder="1" applyAlignment="1">
      <alignment horizontal="center" vertical="center"/>
    </xf>
    <xf numFmtId="0" fontId="114" fillId="112" borderId="3" xfId="66" applyFont="1" applyFill="1" applyBorder="1" applyAlignment="1">
      <alignment horizontal="right" vertical="top" wrapText="1"/>
    </xf>
    <xf numFmtId="167" fontId="0" fillId="0" borderId="9" xfId="1836" applyFont="1" applyFill="1" applyBorder="1"/>
    <xf numFmtId="0" fontId="0" fillId="0" borderId="3" xfId="0" applyFill="1" applyBorder="1" applyAlignment="1">
      <alignment horizontal="center" vertical="center"/>
    </xf>
    <xf numFmtId="199" fontId="0" fillId="0" borderId="3" xfId="0" applyNumberFormat="1" applyFill="1" applyBorder="1" applyAlignment="1">
      <alignment horizontal="center"/>
    </xf>
    <xf numFmtId="167" fontId="0" fillId="0" borderId="3" xfId="1836" applyFont="1" applyFill="1" applyBorder="1" applyAlignment="1" applyProtection="1">
      <alignment horizontal="center" vertical="center"/>
      <protection locked="0"/>
    </xf>
    <xf numFmtId="4" fontId="0" fillId="0" borderId="3" xfId="0" applyNumberFormat="1" applyFill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0" fillId="0" borderId="3" xfId="0" applyNumberFormat="1" applyBorder="1" applyAlignment="1">
      <alignment horizontal="center" vertical="center"/>
    </xf>
    <xf numFmtId="191" fontId="104" fillId="113" borderId="3" xfId="1836" applyNumberFormat="1" applyFont="1" applyFill="1" applyBorder="1" applyAlignment="1" applyProtection="1">
      <alignment horizontal="center" vertical="center"/>
    </xf>
    <xf numFmtId="167" fontId="0" fillId="113" borderId="9" xfId="1836" applyFont="1" applyFill="1" applyBorder="1" applyAlignment="1">
      <alignment horizontal="center" vertical="center"/>
    </xf>
    <xf numFmtId="167" fontId="0" fillId="114" borderId="3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right" vertical="center" indent="1"/>
    </xf>
    <xf numFmtId="0" fontId="0" fillId="0" borderId="3" xfId="0" applyBorder="1" applyAlignment="1">
      <alignment horizontal="right" vertical="top" indent="1"/>
    </xf>
    <xf numFmtId="0" fontId="1" fillId="0" borderId="52" xfId="66" applyFont="1" applyFill="1" applyBorder="1" applyAlignment="1">
      <alignment horizontal="center" vertical="center" wrapText="1"/>
    </xf>
    <xf numFmtId="0" fontId="1" fillId="0" borderId="47" xfId="66" applyFont="1" applyFill="1" applyBorder="1" applyAlignment="1">
      <alignment horizontal="center" vertical="center" wrapText="1"/>
    </xf>
    <xf numFmtId="0" fontId="114" fillId="112" borderId="3" xfId="0" applyFont="1" applyFill="1" applyBorder="1" applyAlignment="1">
      <alignment horizontal="center" vertical="center"/>
    </xf>
    <xf numFmtId="168" fontId="0" fillId="112" borderId="3" xfId="0" applyNumberFormat="1" applyFont="1" applyFill="1" applyBorder="1"/>
    <xf numFmtId="2" fontId="0" fillId="112" borderId="3" xfId="0" applyNumberFormat="1" applyFont="1" applyFill="1" applyBorder="1"/>
    <xf numFmtId="2" fontId="0" fillId="0" borderId="3" xfId="0" applyNumberFormat="1" applyFont="1" applyBorder="1"/>
    <xf numFmtId="0" fontId="0" fillId="0" borderId="0" xfId="0" applyAlignment="1">
      <alignment horizontal="center" vertical="center"/>
    </xf>
    <xf numFmtId="0" fontId="116" fillId="112" borderId="9" xfId="66" applyFont="1" applyFill="1" applyBorder="1" applyAlignment="1">
      <alignment horizontal="right" vertical="top" wrapText="1"/>
    </xf>
    <xf numFmtId="0" fontId="0" fillId="0" borderId="3" xfId="0" applyFill="1" applyBorder="1" applyAlignment="1">
      <alignment horizontal="left"/>
    </xf>
    <xf numFmtId="0" fontId="0" fillId="121" borderId="0" xfId="0" applyFill="1"/>
    <xf numFmtId="0" fontId="1" fillId="0" borderId="40" xfId="66" applyFont="1" applyBorder="1" applyAlignment="1">
      <alignment horizontal="center" vertical="center" wrapText="1"/>
    </xf>
    <xf numFmtId="0" fontId="0" fillId="125" borderId="0" xfId="0" applyFill="1"/>
    <xf numFmtId="0" fontId="129" fillId="112" borderId="3" xfId="66" applyFont="1" applyFill="1" applyBorder="1" applyAlignment="1">
      <alignment horizontal="right" vertical="top" wrapText="1"/>
    </xf>
    <xf numFmtId="2" fontId="0" fillId="0" borderId="0" xfId="0" applyNumberFormat="1" applyAlignment="1">
      <alignment horizontal="center" vertical="center"/>
    </xf>
    <xf numFmtId="0" fontId="0" fillId="0" borderId="0" xfId="0" applyFont="1"/>
    <xf numFmtId="0" fontId="0" fillId="112" borderId="3" xfId="0" applyFill="1" applyBorder="1" applyAlignment="1">
      <alignment horizontal="left" vertical="center"/>
    </xf>
    <xf numFmtId="43" fontId="0" fillId="0" borderId="0" xfId="0" applyNumberFormat="1"/>
    <xf numFmtId="10" fontId="104" fillId="113" borderId="3" xfId="1836" applyNumberFormat="1" applyFont="1" applyFill="1" applyBorder="1" applyAlignment="1" applyProtection="1">
      <alignment horizontal="center"/>
    </xf>
    <xf numFmtId="0" fontId="114" fillId="112" borderId="3" xfId="0" applyFont="1" applyFill="1" applyBorder="1" applyAlignment="1">
      <alignment horizontal="center" vertical="center"/>
    </xf>
    <xf numFmtId="0" fontId="116" fillId="112" borderId="9" xfId="66" applyFont="1" applyFill="1" applyBorder="1" applyAlignment="1">
      <alignment horizontal="right" vertical="top" wrapText="1"/>
    </xf>
    <xf numFmtId="0" fontId="114" fillId="112" borderId="8" xfId="0" applyFont="1" applyFill="1" applyBorder="1" applyAlignment="1">
      <alignment horizontal="center" vertical="center"/>
    </xf>
    <xf numFmtId="0" fontId="114" fillId="112" borderId="3" xfId="66" applyFont="1" applyFill="1" applyBorder="1" applyAlignment="1">
      <alignment horizontal="right" vertical="top" wrapText="1"/>
    </xf>
    <xf numFmtId="0" fontId="0" fillId="112" borderId="3" xfId="0" applyFill="1" applyBorder="1" applyAlignment="1">
      <alignment horizontal="left"/>
    </xf>
    <xf numFmtId="2" fontId="0" fillId="0" borderId="3" xfId="1836" applyNumberFormat="1" applyFont="1" applyFill="1" applyBorder="1"/>
    <xf numFmtId="2" fontId="0" fillId="0" borderId="3" xfId="1836" applyNumberFormat="1" applyFont="1" applyFill="1" applyBorder="1" applyAlignment="1">
      <alignment horizontal="right"/>
    </xf>
    <xf numFmtId="2" fontId="0" fillId="0" borderId="3" xfId="0" applyNumberFormat="1" applyFont="1" applyBorder="1" applyAlignment="1">
      <alignment horizontal="right"/>
    </xf>
    <xf numFmtId="1" fontId="0" fillId="0" borderId="3" xfId="0" applyNumberFormat="1" applyFont="1" applyBorder="1"/>
    <xf numFmtId="1" fontId="0" fillId="0" borderId="3" xfId="0" applyNumberFormat="1" applyFill="1" applyBorder="1"/>
    <xf numFmtId="1" fontId="0" fillId="0" borderId="3" xfId="0" applyNumberFormat="1" applyFill="1" applyBorder="1" applyAlignment="1">
      <alignment horizontal="right"/>
    </xf>
    <xf numFmtId="3" fontId="0" fillId="0" borderId="3" xfId="0" applyNumberForma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112" borderId="3" xfId="0" applyNumberForma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1" fillId="0" borderId="7" xfId="66" applyFont="1" applyBorder="1" applyAlignment="1">
      <alignment horizontal="center" vertical="center" wrapText="1"/>
    </xf>
    <xf numFmtId="190" fontId="114" fillId="112" borderId="3" xfId="1836" applyNumberFormat="1" applyFont="1" applyFill="1" applyBorder="1" applyAlignment="1">
      <alignment vertical="top" wrapText="1"/>
    </xf>
    <xf numFmtId="190" fontId="0" fillId="0" borderId="0" xfId="1836" applyNumberFormat="1" applyFont="1"/>
    <xf numFmtId="190" fontId="114" fillId="112" borderId="3" xfId="1836" applyNumberFormat="1" applyFont="1" applyFill="1" applyBorder="1" applyAlignment="1">
      <alignment horizontal="center" vertical="center"/>
    </xf>
    <xf numFmtId="190" fontId="114" fillId="112" borderId="3" xfId="1836" applyNumberFormat="1" applyFont="1" applyFill="1" applyBorder="1" applyAlignment="1">
      <alignment horizontal="right" vertical="top" wrapText="1"/>
    </xf>
    <xf numFmtId="190" fontId="117" fillId="112" borderId="3" xfId="1836" applyNumberFormat="1" applyFont="1" applyFill="1" applyBorder="1" applyAlignment="1">
      <alignment horizontal="right" vertical="top" wrapText="1"/>
    </xf>
    <xf numFmtId="191" fontId="104" fillId="113" borderId="3" xfId="1836" applyNumberFormat="1" applyFont="1" applyFill="1" applyBorder="1" applyAlignment="1" applyProtection="1">
      <alignment vertical="center"/>
    </xf>
    <xf numFmtId="167" fontId="0" fillId="0" borderId="0" xfId="0" applyNumberFormat="1" applyAlignment="1">
      <alignment horizontal="center" vertical="center"/>
    </xf>
    <xf numFmtId="0" fontId="0" fillId="0" borderId="55" xfId="0" applyBorder="1"/>
    <xf numFmtId="0" fontId="0" fillId="0" borderId="55" xfId="0" applyFont="1" applyBorder="1"/>
    <xf numFmtId="0" fontId="104" fillId="0" borderId="55" xfId="0" applyFont="1" applyBorder="1" applyAlignment="1">
      <alignment wrapText="1"/>
    </xf>
    <xf numFmtId="0" fontId="0" fillId="0" borderId="55" xfId="0" applyFont="1" applyBorder="1" applyAlignment="1">
      <alignment horizontal="center" vertical="center" wrapText="1"/>
    </xf>
    <xf numFmtId="167" fontId="0" fillId="126" borderId="9" xfId="1836" applyFont="1" applyFill="1" applyBorder="1" applyAlignment="1">
      <alignment horizontal="center" vertical="center"/>
    </xf>
    <xf numFmtId="167" fontId="0" fillId="0" borderId="0" xfId="1836" applyFont="1" applyFill="1" applyBorder="1" applyAlignment="1">
      <alignment horizontal="center" vertical="center"/>
    </xf>
    <xf numFmtId="167" fontId="1" fillId="128" borderId="55" xfId="1836" applyFont="1" applyFill="1" applyBorder="1" applyAlignment="1">
      <alignment horizontal="left" vertical="center"/>
    </xf>
    <xf numFmtId="0" fontId="0" fillId="0" borderId="55" xfId="0" applyFont="1" applyBorder="1" applyAlignment="1">
      <alignment horizontal="center"/>
    </xf>
    <xf numFmtId="0" fontId="0" fillId="0" borderId="55" xfId="66" applyFont="1" applyBorder="1" applyAlignment="1">
      <alignment horizontal="center" vertical="top" wrapText="1"/>
    </xf>
    <xf numFmtId="0" fontId="0" fillId="0" borderId="55" xfId="66" applyFont="1" applyFill="1" applyBorder="1" applyAlignment="1">
      <alignment horizontal="center" vertical="top" wrapText="1"/>
    </xf>
    <xf numFmtId="0" fontId="0" fillId="0" borderId="55" xfId="0" applyFont="1" applyBorder="1" applyAlignment="1">
      <alignment horizontal="center" wrapText="1"/>
    </xf>
    <xf numFmtId="0" fontId="104" fillId="0" borderId="55" xfId="0" applyFont="1" applyBorder="1"/>
    <xf numFmtId="0" fontId="0" fillId="0" borderId="55" xfId="66" applyFont="1" applyBorder="1" applyAlignment="1">
      <alignment horizontal="center" vertical="center" wrapText="1"/>
    </xf>
    <xf numFmtId="0" fontId="104" fillId="0" borderId="55" xfId="0" applyFont="1" applyBorder="1" applyAlignment="1">
      <alignment horizontal="center"/>
    </xf>
    <xf numFmtId="0" fontId="105" fillId="0" borderId="55" xfId="0" applyFont="1" applyBorder="1" applyAlignment="1">
      <alignment horizontal="right" wrapText="1"/>
    </xf>
    <xf numFmtId="2" fontId="0" fillId="0" borderId="55" xfId="0" applyNumberFormat="1" applyFont="1" applyBorder="1"/>
    <xf numFmtId="0" fontId="0" fillId="0" borderId="55" xfId="0" applyFont="1" applyBorder="1" applyAlignment="1">
      <alignment horizontal="right" wrapText="1"/>
    </xf>
    <xf numFmtId="0" fontId="0" fillId="0" borderId="55" xfId="0" applyFont="1" applyFill="1" applyBorder="1" applyAlignment="1">
      <alignment horizontal="right" wrapText="1"/>
    </xf>
    <xf numFmtId="0" fontId="105" fillId="112" borderId="55" xfId="66" applyFont="1" applyFill="1" applyBorder="1" applyAlignment="1">
      <alignment horizontal="right" vertical="top" wrapText="1"/>
    </xf>
    <xf numFmtId="0" fontId="105" fillId="0" borderId="55" xfId="66" applyFont="1" applyBorder="1" applyAlignment="1">
      <alignment horizontal="right" vertical="top" wrapText="1"/>
    </xf>
    <xf numFmtId="0" fontId="104" fillId="0" borderId="55" xfId="66" applyFont="1" applyBorder="1" applyAlignment="1">
      <alignment horizontal="left" vertical="top" wrapText="1"/>
    </xf>
    <xf numFmtId="0" fontId="0" fillId="0" borderId="6" xfId="66" applyFont="1" applyFill="1" applyBorder="1" applyAlignment="1">
      <alignment horizontal="center" vertical="top" wrapText="1"/>
    </xf>
    <xf numFmtId="0" fontId="104" fillId="129" borderId="55" xfId="0" applyFont="1" applyFill="1" applyBorder="1" applyAlignment="1">
      <alignment horizontal="center"/>
    </xf>
    <xf numFmtId="0" fontId="105" fillId="129" borderId="55" xfId="66" applyFont="1" applyFill="1" applyBorder="1" applyAlignment="1">
      <alignment horizontal="right" vertical="top" wrapText="1"/>
    </xf>
    <xf numFmtId="0" fontId="0" fillId="129" borderId="55" xfId="66" applyFont="1" applyFill="1" applyBorder="1" applyAlignment="1">
      <alignment horizontal="center" vertical="top" wrapText="1"/>
    </xf>
    <xf numFmtId="2" fontId="0" fillId="129" borderId="55" xfId="66" applyNumberFormat="1" applyFont="1" applyFill="1" applyBorder="1" applyAlignment="1">
      <alignment horizontal="right" vertical="top" wrapText="1"/>
    </xf>
    <xf numFmtId="0" fontId="114" fillId="112" borderId="55" xfId="0" applyFont="1" applyFill="1" applyBorder="1" applyAlignment="1">
      <alignment horizontal="center" vertical="center"/>
    </xf>
    <xf numFmtId="0" fontId="114" fillId="112" borderId="55" xfId="66" applyFont="1" applyFill="1" applyBorder="1" applyAlignment="1">
      <alignment horizontal="right" vertical="top" wrapText="1"/>
    </xf>
    <xf numFmtId="0" fontId="114" fillId="112" borderId="55" xfId="66" applyFont="1" applyFill="1" applyBorder="1" applyAlignment="1">
      <alignment vertical="top" wrapText="1"/>
    </xf>
    <xf numFmtId="0" fontId="117" fillId="112" borderId="55" xfId="66" applyFont="1" applyFill="1" applyBorder="1" applyAlignment="1">
      <alignment horizontal="right" vertical="top" wrapText="1"/>
    </xf>
    <xf numFmtId="0" fontId="0" fillId="130" borderId="0" xfId="0" applyFill="1"/>
    <xf numFmtId="0" fontId="0" fillId="0" borderId="55" xfId="66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/>
    </xf>
    <xf numFmtId="0" fontId="104" fillId="0" borderId="55" xfId="0" applyFont="1" applyBorder="1" applyAlignment="1">
      <alignment horizontal="center"/>
    </xf>
    <xf numFmtId="0" fontId="105" fillId="0" borderId="55" xfId="66" applyFont="1" applyBorder="1" applyAlignment="1">
      <alignment horizontal="right" vertical="top" wrapText="1"/>
    </xf>
    <xf numFmtId="182" fontId="0" fillId="0" borderId="55" xfId="0" applyNumberFormat="1" applyFont="1" applyBorder="1"/>
    <xf numFmtId="4" fontId="0" fillId="0" borderId="55" xfId="0" applyNumberFormat="1" applyFont="1" applyBorder="1"/>
    <xf numFmtId="0" fontId="0" fillId="0" borderId="55" xfId="0" applyNumberFormat="1" applyFont="1" applyBorder="1"/>
    <xf numFmtId="167" fontId="104" fillId="131" borderId="55" xfId="1836" applyFont="1" applyFill="1" applyBorder="1" applyAlignment="1">
      <alignment horizontal="right" vertical="center"/>
    </xf>
    <xf numFmtId="167" fontId="0" fillId="131" borderId="55" xfId="1836" applyFont="1" applyFill="1" applyBorder="1" applyAlignment="1">
      <alignment horizontal="right" vertical="center"/>
    </xf>
    <xf numFmtId="167" fontId="1" fillId="131" borderId="55" xfId="1836" applyFont="1" applyFill="1" applyBorder="1" applyAlignment="1">
      <alignment horizontal="right" vertical="center"/>
    </xf>
    <xf numFmtId="167" fontId="104" fillId="131" borderId="55" xfId="1836" applyFont="1" applyFill="1" applyBorder="1" applyAlignment="1">
      <alignment horizontal="left" vertical="center"/>
    </xf>
    <xf numFmtId="167" fontId="1" fillId="131" borderId="55" xfId="1836" applyFont="1" applyFill="1" applyBorder="1" applyAlignment="1">
      <alignment horizontal="left" vertical="center"/>
    </xf>
    <xf numFmtId="204" fontId="1" fillId="131" borderId="55" xfId="1836" applyNumberFormat="1" applyFont="1" applyFill="1" applyBorder="1" applyAlignment="1">
      <alignment horizontal="right" vertical="center"/>
    </xf>
    <xf numFmtId="200" fontId="1" fillId="131" borderId="55" xfId="1836" applyNumberFormat="1" applyFont="1" applyFill="1" applyBorder="1" applyAlignment="1">
      <alignment horizontal="right" vertical="center"/>
    </xf>
    <xf numFmtId="192" fontId="1" fillId="131" borderId="55" xfId="1836" applyNumberFormat="1" applyFont="1" applyFill="1" applyBorder="1" applyAlignment="1">
      <alignment horizontal="right" vertical="center"/>
    </xf>
    <xf numFmtId="167" fontId="104" fillId="113" borderId="55" xfId="1836" applyFont="1" applyFill="1" applyBorder="1" applyAlignment="1">
      <alignment horizontal="right" vertical="center"/>
    </xf>
    <xf numFmtId="167" fontId="0" fillId="113" borderId="55" xfId="1836" applyFont="1" applyFill="1" applyBorder="1" applyAlignment="1">
      <alignment horizontal="right" vertical="center"/>
    </xf>
    <xf numFmtId="167" fontId="1" fillId="113" borderId="55" xfId="1836" applyFont="1" applyFill="1" applyBorder="1" applyAlignment="1">
      <alignment horizontal="right" vertical="center"/>
    </xf>
    <xf numFmtId="167" fontId="104" fillId="113" borderId="55" xfId="1836" applyFont="1" applyFill="1" applyBorder="1" applyAlignment="1">
      <alignment horizontal="left" vertical="center"/>
    </xf>
    <xf numFmtId="167" fontId="1" fillId="113" borderId="55" xfId="1836" applyFont="1" applyFill="1" applyBorder="1" applyAlignment="1">
      <alignment horizontal="left" vertical="center"/>
    </xf>
    <xf numFmtId="204" fontId="1" fillId="113" borderId="55" xfId="1836" applyNumberFormat="1" applyFont="1" applyFill="1" applyBorder="1" applyAlignment="1">
      <alignment horizontal="right" vertical="center"/>
    </xf>
    <xf numFmtId="200" fontId="1" fillId="113" borderId="55" xfId="1836" applyNumberFormat="1" applyFont="1" applyFill="1" applyBorder="1" applyAlignment="1">
      <alignment horizontal="right" vertical="center"/>
    </xf>
    <xf numFmtId="192" fontId="1" fillId="113" borderId="55" xfId="1836" applyNumberFormat="1" applyFont="1" applyFill="1" applyBorder="1" applyAlignment="1">
      <alignment horizontal="right" vertical="center"/>
    </xf>
    <xf numFmtId="2" fontId="0" fillId="0" borderId="0" xfId="0" applyNumberFormat="1" applyFill="1"/>
    <xf numFmtId="10" fontId="104" fillId="0" borderId="0" xfId="1837" applyNumberFormat="1" applyFont="1" applyFill="1"/>
    <xf numFmtId="0" fontId="104" fillId="0" borderId="0" xfId="0" applyFont="1" applyFill="1"/>
    <xf numFmtId="2" fontId="0" fillId="0" borderId="55" xfId="0" applyNumberFormat="1" applyFont="1" applyBorder="1" applyAlignment="1">
      <alignment horizontal="right" vertical="center" wrapText="1"/>
    </xf>
    <xf numFmtId="0" fontId="0" fillId="124" borderId="55" xfId="66" applyFont="1" applyFill="1" applyBorder="1" applyAlignment="1">
      <alignment vertical="center" wrapText="1"/>
    </xf>
    <xf numFmtId="0" fontId="0" fillId="124" borderId="55" xfId="66" applyFont="1" applyFill="1" applyBorder="1" applyAlignment="1">
      <alignment vertical="center"/>
    </xf>
    <xf numFmtId="0" fontId="0" fillId="0" borderId="55" xfId="0" applyFont="1" applyBorder="1" applyAlignment="1"/>
    <xf numFmtId="203" fontId="1" fillId="113" borderId="55" xfId="1836" applyNumberFormat="1" applyFont="1" applyFill="1" applyBorder="1" applyAlignment="1">
      <alignment horizontal="right" vertical="center"/>
    </xf>
    <xf numFmtId="167" fontId="1" fillId="0" borderId="9" xfId="1836" applyFont="1" applyFill="1" applyBorder="1" applyAlignment="1">
      <alignment horizontal="right" vertical="center"/>
    </xf>
    <xf numFmtId="167" fontId="1" fillId="0" borderId="55" xfId="1836" applyFont="1" applyFill="1" applyBorder="1" applyAlignment="1">
      <alignment horizontal="right" vertical="center"/>
    </xf>
    <xf numFmtId="200" fontId="1" fillId="0" borderId="55" xfId="1836" applyNumberFormat="1" applyFont="1" applyFill="1" applyBorder="1" applyAlignment="1">
      <alignment horizontal="right" vertical="center"/>
    </xf>
    <xf numFmtId="0" fontId="114" fillId="0" borderId="3" xfId="66" applyFont="1" applyFill="1" applyBorder="1" applyAlignment="1" applyProtection="1">
      <alignment horizontal="center" vertical="center" wrapText="1"/>
      <protection locked="0"/>
    </xf>
    <xf numFmtId="167" fontId="0" fillId="36" borderId="55" xfId="1836" applyFont="1" applyFill="1" applyBorder="1"/>
    <xf numFmtId="167" fontId="104" fillId="36" borderId="55" xfId="1836" applyFont="1" applyFill="1" applyBorder="1" applyAlignment="1">
      <alignment horizontal="left" vertical="center"/>
    </xf>
    <xf numFmtId="167" fontId="1" fillId="36" borderId="55" xfId="1836" applyFont="1" applyFill="1" applyBorder="1" applyAlignment="1">
      <alignment horizontal="left" vertical="center"/>
    </xf>
    <xf numFmtId="203" fontId="0" fillId="36" borderId="55" xfId="1836" applyNumberFormat="1" applyFont="1" applyFill="1" applyBorder="1"/>
    <xf numFmtId="167" fontId="1" fillId="36" borderId="55" xfId="1836" applyFont="1" applyFill="1" applyBorder="1" applyAlignment="1">
      <alignment horizontal="right" vertical="center"/>
    </xf>
    <xf numFmtId="204" fontId="1" fillId="36" borderId="55" xfId="1836" applyNumberFormat="1" applyFont="1" applyFill="1" applyBorder="1" applyAlignment="1">
      <alignment horizontal="right" vertical="center"/>
    </xf>
    <xf numFmtId="192" fontId="1" fillId="36" borderId="55" xfId="1836" applyNumberFormat="1" applyFont="1" applyFill="1" applyBorder="1" applyAlignment="1">
      <alignment horizontal="right" vertical="center"/>
    </xf>
    <xf numFmtId="0" fontId="104" fillId="110" borderId="55" xfId="0" applyFont="1" applyFill="1" applyBorder="1" applyAlignment="1">
      <alignment horizontal="center"/>
    </xf>
    <xf numFmtId="0" fontId="105" fillId="110" borderId="55" xfId="66" applyFont="1" applyFill="1" applyBorder="1" applyAlignment="1">
      <alignment horizontal="right" vertical="top" wrapText="1"/>
    </xf>
    <xf numFmtId="0" fontId="0" fillId="110" borderId="55" xfId="66" applyFont="1" applyFill="1" applyBorder="1" applyAlignment="1">
      <alignment horizontal="center" vertical="top" wrapText="1"/>
    </xf>
    <xf numFmtId="200" fontId="1" fillId="36" borderId="55" xfId="1836" applyNumberFormat="1" applyFont="1" applyFill="1" applyBorder="1" applyAlignment="1">
      <alignment horizontal="right" vertical="center"/>
    </xf>
    <xf numFmtId="0" fontId="105" fillId="36" borderId="55" xfId="66" applyFont="1" applyFill="1" applyBorder="1" applyAlignment="1">
      <alignment horizontal="right" vertical="top" wrapText="1"/>
    </xf>
    <xf numFmtId="0" fontId="0" fillId="36" borderId="55" xfId="66" applyFont="1" applyFill="1" applyBorder="1" applyAlignment="1">
      <alignment horizontal="center" vertical="top" wrapText="1"/>
    </xf>
    <xf numFmtId="0" fontId="0" fillId="36" borderId="55" xfId="0" applyFont="1" applyFill="1" applyBorder="1" applyAlignment="1">
      <alignment horizontal="center"/>
    </xf>
    <xf numFmtId="2" fontId="0" fillId="36" borderId="55" xfId="0" applyNumberFormat="1" applyFont="1" applyFill="1" applyBorder="1"/>
    <xf numFmtId="203" fontId="1" fillId="36" borderId="3" xfId="1836" applyNumberFormat="1" applyFont="1" applyFill="1" applyBorder="1" applyAlignment="1" applyProtection="1">
      <alignment horizontal="right" vertical="center"/>
      <protection locked="0"/>
    </xf>
    <xf numFmtId="167" fontId="1" fillId="36" borderId="55" xfId="1836" applyFont="1" applyFill="1" applyBorder="1"/>
    <xf numFmtId="201" fontId="1" fillId="36" borderId="3" xfId="1836" applyNumberFormat="1" applyFont="1" applyFill="1" applyBorder="1" applyAlignment="1" applyProtection="1">
      <alignment horizontal="right" vertical="center"/>
      <protection locked="0"/>
    </xf>
    <xf numFmtId="199" fontId="1" fillId="36" borderId="3" xfId="1836" applyNumberFormat="1" applyFont="1" applyFill="1" applyBorder="1" applyAlignment="1" applyProtection="1">
      <alignment horizontal="right" vertical="center"/>
      <protection locked="0"/>
    </xf>
    <xf numFmtId="3" fontId="0" fillId="0" borderId="55" xfId="0" applyNumberFormat="1" applyFont="1" applyBorder="1"/>
    <xf numFmtId="4" fontId="0" fillId="36" borderId="55" xfId="0" applyNumberFormat="1" applyFont="1" applyFill="1" applyBorder="1"/>
    <xf numFmtId="203" fontId="1" fillId="131" borderId="55" xfId="1836" applyNumberFormat="1" applyFont="1" applyFill="1" applyBorder="1" applyAlignment="1">
      <alignment horizontal="right" vertical="center"/>
    </xf>
    <xf numFmtId="10" fontId="104" fillId="122" borderId="3" xfId="1836" applyNumberFormat="1" applyFont="1" applyFill="1" applyBorder="1" applyAlignment="1" applyProtection="1">
      <alignment horizontal="center" vertical="center"/>
    </xf>
    <xf numFmtId="0" fontId="124" fillId="0" borderId="0" xfId="0" applyFont="1"/>
    <xf numFmtId="0" fontId="104" fillId="131" borderId="46" xfId="66" applyFont="1" applyFill="1" applyBorder="1" applyAlignment="1">
      <alignment horizontal="center" vertical="center" wrapText="1"/>
    </xf>
    <xf numFmtId="0" fontId="104" fillId="113" borderId="46" xfId="66" applyFont="1" applyFill="1" applyBorder="1" applyAlignment="1">
      <alignment horizontal="center" vertical="center" wrapText="1"/>
    </xf>
    <xf numFmtId="0" fontId="105" fillId="131" borderId="46" xfId="66" applyFont="1" applyFill="1" applyBorder="1" applyAlignment="1">
      <alignment horizontal="center" vertical="center" wrapText="1"/>
    </xf>
    <xf numFmtId="0" fontId="104" fillId="126" borderId="46" xfId="66" applyFont="1" applyFill="1" applyBorder="1" applyAlignment="1">
      <alignment horizontal="center" vertical="center" wrapText="1"/>
    </xf>
    <xf numFmtId="0" fontId="105" fillId="126" borderId="46" xfId="66" applyFont="1" applyFill="1" applyBorder="1" applyAlignment="1">
      <alignment horizontal="center" vertical="center" wrapText="1"/>
    </xf>
    <xf numFmtId="49" fontId="0" fillId="0" borderId="0" xfId="0" applyNumberFormat="1" applyFill="1"/>
    <xf numFmtId="167" fontId="104" fillId="111" borderId="58" xfId="0" applyNumberFormat="1" applyFont="1" applyFill="1" applyBorder="1" applyAlignment="1">
      <alignment horizontal="center" vertical="center"/>
    </xf>
    <xf numFmtId="167" fontId="104" fillId="110" borderId="58" xfId="0" applyNumberFormat="1" applyFont="1" applyFill="1" applyBorder="1" applyAlignment="1">
      <alignment horizontal="center" vertical="center"/>
    </xf>
    <xf numFmtId="167" fontId="0" fillId="114" borderId="58" xfId="0" applyNumberFormat="1" applyFont="1" applyFill="1" applyBorder="1" applyAlignment="1">
      <alignment horizontal="center" vertical="center"/>
    </xf>
    <xf numFmtId="0" fontId="0" fillId="112" borderId="58" xfId="0" applyFill="1" applyBorder="1" applyAlignment="1">
      <alignment horizontal="center" vertical="center"/>
    </xf>
    <xf numFmtId="167" fontId="0" fillId="113" borderId="58" xfId="0" applyNumberFormat="1" applyFont="1" applyFill="1" applyBorder="1" applyAlignment="1">
      <alignment horizontal="center" vertical="center"/>
    </xf>
    <xf numFmtId="167" fontId="0" fillId="110" borderId="58" xfId="0" applyNumberFormat="1" applyFill="1" applyBorder="1" applyAlignment="1">
      <alignment horizontal="center" vertical="center"/>
    </xf>
    <xf numFmtId="193" fontId="0" fillId="112" borderId="58" xfId="1836" applyNumberFormat="1" applyFont="1" applyFill="1" applyBorder="1" applyAlignment="1">
      <alignment horizontal="center" vertical="center"/>
    </xf>
    <xf numFmtId="167" fontId="0" fillId="0" borderId="58" xfId="1836" applyFont="1" applyBorder="1" applyAlignment="1">
      <alignment horizontal="center" vertical="center"/>
    </xf>
    <xf numFmtId="195" fontId="0" fillId="112" borderId="58" xfId="1836" applyNumberFormat="1" applyFont="1" applyFill="1" applyBorder="1" applyAlignment="1">
      <alignment horizontal="center" vertical="center"/>
    </xf>
    <xf numFmtId="167" fontId="1" fillId="0" borderId="58" xfId="1836" applyFont="1" applyBorder="1" applyAlignment="1">
      <alignment horizontal="center" vertical="center"/>
    </xf>
    <xf numFmtId="0" fontId="0" fillId="115" borderId="58" xfId="0" applyFill="1" applyBorder="1" applyAlignment="1">
      <alignment horizontal="center" vertical="center" wrapText="1"/>
    </xf>
    <xf numFmtId="167" fontId="22" fillId="110" borderId="58" xfId="0" applyNumberFormat="1" applyFont="1" applyFill="1" applyBorder="1" applyAlignment="1">
      <alignment horizontal="center" vertical="center" wrapText="1"/>
    </xf>
    <xf numFmtId="198" fontId="0" fillId="113" borderId="58" xfId="0" applyNumberFormat="1" applyFont="1" applyFill="1" applyBorder="1" applyAlignment="1">
      <alignment horizontal="center" vertical="center"/>
    </xf>
    <xf numFmtId="198" fontId="109" fillId="113" borderId="58" xfId="0" applyNumberFormat="1" applyFont="1" applyFill="1" applyBorder="1" applyAlignment="1">
      <alignment horizontal="center" vertical="center"/>
    </xf>
    <xf numFmtId="167" fontId="0" fillId="112" borderId="58" xfId="0" applyNumberFormat="1" applyFont="1" applyFill="1" applyBorder="1" applyAlignment="1">
      <alignment horizontal="center" vertical="center"/>
    </xf>
    <xf numFmtId="199" fontId="0" fillId="112" borderId="58" xfId="0" applyNumberFormat="1" applyFill="1" applyBorder="1" applyAlignment="1">
      <alignment horizontal="center" vertical="center"/>
    </xf>
    <xf numFmtId="190" fontId="1" fillId="113" borderId="58" xfId="1836" applyNumberFormat="1" applyFont="1" applyFill="1" applyBorder="1" applyAlignment="1">
      <alignment horizontal="center" vertical="center"/>
    </xf>
    <xf numFmtId="195" fontId="0" fillId="0" borderId="58" xfId="1836" applyNumberFormat="1" applyFont="1" applyBorder="1" applyAlignment="1">
      <alignment horizontal="center" vertical="center"/>
    </xf>
    <xf numFmtId="167" fontId="0" fillId="121" borderId="58" xfId="1836" applyFont="1" applyFill="1" applyBorder="1" applyAlignment="1">
      <alignment horizontal="center" vertical="center"/>
    </xf>
    <xf numFmtId="167" fontId="110" fillId="110" borderId="58" xfId="0" applyNumberFormat="1" applyFont="1" applyFill="1" applyBorder="1" applyAlignment="1">
      <alignment horizontal="center" vertical="center" wrapText="1"/>
    </xf>
    <xf numFmtId="199" fontId="0" fillId="0" borderId="58" xfId="0" applyNumberFormat="1" applyFont="1" applyFill="1" applyBorder="1" applyAlignment="1">
      <alignment horizontal="center" vertical="center"/>
    </xf>
    <xf numFmtId="0" fontId="0" fillId="0" borderId="58" xfId="0" applyFont="1" applyBorder="1"/>
    <xf numFmtId="199" fontId="0" fillId="112" borderId="58" xfId="0" applyNumberFormat="1" applyFont="1" applyFill="1" applyBorder="1" applyAlignment="1">
      <alignment horizontal="center" vertical="center"/>
    </xf>
    <xf numFmtId="0" fontId="0" fillId="112" borderId="58" xfId="0" applyFont="1" applyFill="1" applyBorder="1" applyAlignment="1">
      <alignment horizontal="center" vertical="center"/>
    </xf>
    <xf numFmtId="167" fontId="0" fillId="110" borderId="58" xfId="0" applyNumberFormat="1" applyFont="1" applyFill="1" applyBorder="1" applyAlignment="1">
      <alignment horizontal="center" vertical="center"/>
    </xf>
    <xf numFmtId="195" fontId="1" fillId="0" borderId="58" xfId="1836" applyNumberFormat="1" applyFont="1" applyBorder="1" applyAlignment="1">
      <alignment horizontal="center" vertical="center"/>
    </xf>
    <xf numFmtId="49" fontId="0" fillId="112" borderId="58" xfId="0" applyNumberFormat="1" applyFont="1" applyFill="1" applyBorder="1" applyAlignment="1">
      <alignment horizontal="center" vertical="center"/>
    </xf>
    <xf numFmtId="0" fontId="109" fillId="0" borderId="58" xfId="123" applyFont="1" applyBorder="1"/>
    <xf numFmtId="167" fontId="1" fillId="121" borderId="58" xfId="1836" applyFont="1" applyFill="1" applyBorder="1" applyAlignment="1">
      <alignment horizontal="center" vertical="center"/>
    </xf>
    <xf numFmtId="167" fontId="0" fillId="0" borderId="58" xfId="0" applyNumberFormat="1" applyFont="1" applyFill="1" applyBorder="1" applyAlignment="1">
      <alignment horizontal="center" vertical="center"/>
    </xf>
    <xf numFmtId="167" fontId="0" fillId="132" borderId="58" xfId="0" applyNumberFormat="1" applyFont="1" applyFill="1" applyBorder="1" applyAlignment="1">
      <alignment horizontal="center" vertical="center"/>
    </xf>
    <xf numFmtId="198" fontId="0" fillId="132" borderId="58" xfId="0" applyNumberFormat="1" applyFont="1" applyFill="1" applyBorder="1" applyAlignment="1">
      <alignment horizontal="center" vertical="center"/>
    </xf>
    <xf numFmtId="198" fontId="0" fillId="0" borderId="58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132" borderId="58" xfId="0" applyFont="1" applyFill="1" applyBorder="1" applyAlignment="1">
      <alignment horizontal="center" vertical="center"/>
    </xf>
    <xf numFmtId="167" fontId="0" fillId="121" borderId="58" xfId="0" applyNumberFormat="1" applyFont="1" applyFill="1" applyBorder="1" applyAlignment="1">
      <alignment horizontal="center" vertical="center"/>
    </xf>
    <xf numFmtId="167" fontId="1" fillId="0" borderId="58" xfId="1836" applyFont="1" applyFill="1" applyBorder="1" applyAlignment="1">
      <alignment horizontal="center" vertical="center"/>
    </xf>
    <xf numFmtId="167" fontId="1" fillId="132" borderId="58" xfId="1836" applyFont="1" applyFill="1" applyBorder="1" applyAlignment="1">
      <alignment horizontal="center" vertical="center"/>
    </xf>
    <xf numFmtId="199" fontId="0" fillId="132" borderId="58" xfId="0" applyNumberFormat="1" applyFont="1" applyFill="1" applyBorder="1" applyAlignment="1">
      <alignment horizontal="center" vertical="center"/>
    </xf>
    <xf numFmtId="167" fontId="0" fillId="0" borderId="58" xfId="0" applyNumberFormat="1" applyFont="1" applyFill="1" applyBorder="1" applyAlignment="1">
      <alignment vertical="center"/>
    </xf>
    <xf numFmtId="167" fontId="1" fillId="132" borderId="58" xfId="1836" applyFont="1" applyFill="1" applyBorder="1" applyAlignment="1">
      <alignment vertical="center"/>
    </xf>
    <xf numFmtId="193" fontId="0" fillId="112" borderId="58" xfId="0" applyNumberFormat="1" applyFill="1" applyBorder="1" applyAlignment="1">
      <alignment horizontal="center" vertical="center"/>
    </xf>
    <xf numFmtId="167" fontId="0" fillId="112" borderId="58" xfId="1836" applyFont="1" applyFill="1" applyBorder="1" applyAlignment="1">
      <alignment horizontal="center" vertical="center"/>
    </xf>
    <xf numFmtId="199" fontId="0" fillId="123" borderId="58" xfId="0" applyNumberFormat="1" applyFont="1" applyFill="1" applyBorder="1" applyAlignment="1">
      <alignment horizontal="center" vertical="center"/>
    </xf>
    <xf numFmtId="0" fontId="0" fillId="121" borderId="58" xfId="0" applyFill="1" applyBorder="1"/>
    <xf numFmtId="0" fontId="0" fillId="113" borderId="58" xfId="0" applyFont="1" applyFill="1" applyBorder="1" applyAlignment="1">
      <alignment horizontal="center" vertical="center" wrapText="1"/>
    </xf>
    <xf numFmtId="0" fontId="0" fillId="121" borderId="58" xfId="0" applyFont="1" applyFill="1" applyBorder="1" applyAlignment="1">
      <alignment horizontal="center" vertical="center" wrapText="1"/>
    </xf>
    <xf numFmtId="167" fontId="0" fillId="132" borderId="58" xfId="0" applyNumberFormat="1" applyFont="1" applyFill="1" applyBorder="1" applyAlignment="1">
      <alignment vertical="center"/>
    </xf>
    <xf numFmtId="167" fontId="1" fillId="0" borderId="58" xfId="1836" applyFont="1" applyFill="1" applyBorder="1" applyAlignment="1">
      <alignment vertical="center"/>
    </xf>
    <xf numFmtId="199" fontId="0" fillId="112" borderId="58" xfId="1836" applyNumberFormat="1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 wrapText="1"/>
    </xf>
    <xf numFmtId="167" fontId="0" fillId="119" borderId="58" xfId="0" applyNumberFormat="1" applyFont="1" applyFill="1" applyBorder="1" applyAlignment="1">
      <alignment horizontal="center" vertical="center"/>
    </xf>
    <xf numFmtId="167" fontId="0" fillId="120" borderId="58" xfId="0" applyNumberFormat="1" applyFont="1" applyFill="1" applyBorder="1" applyAlignment="1">
      <alignment horizontal="center" vertical="center"/>
    </xf>
    <xf numFmtId="167" fontId="0" fillId="118" borderId="58" xfId="0" applyNumberFormat="1" applyFont="1" applyFill="1" applyBorder="1" applyAlignment="1">
      <alignment horizontal="center" vertical="center"/>
    </xf>
    <xf numFmtId="167" fontId="1" fillId="112" borderId="58" xfId="1836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8" xfId="0" applyBorder="1"/>
    <xf numFmtId="0" fontId="0" fillId="121" borderId="58" xfId="0" applyFont="1" applyFill="1" applyBorder="1"/>
    <xf numFmtId="0" fontId="0" fillId="132" borderId="58" xfId="0" applyFont="1" applyFill="1" applyBorder="1" applyAlignment="1">
      <alignment vertical="center"/>
    </xf>
    <xf numFmtId="0" fontId="0" fillId="0" borderId="58" xfId="0" applyFont="1" applyBorder="1" applyAlignment="1">
      <alignment horizontal="center" vertical="center"/>
    </xf>
    <xf numFmtId="0" fontId="0" fillId="0" borderId="58" xfId="0" applyFont="1" applyFill="1" applyBorder="1" applyAlignment="1">
      <alignment vertical="center"/>
    </xf>
    <xf numFmtId="1" fontId="0" fillId="119" borderId="58" xfId="0" applyNumberFormat="1" applyFont="1" applyFill="1" applyBorder="1" applyAlignment="1">
      <alignment horizontal="center" vertical="center"/>
    </xf>
    <xf numFmtId="1" fontId="0" fillId="120" borderId="58" xfId="0" applyNumberFormat="1" applyFont="1" applyFill="1" applyBorder="1" applyAlignment="1">
      <alignment horizontal="center" vertical="center"/>
    </xf>
    <xf numFmtId="1" fontId="0" fillId="118" borderId="58" xfId="0" applyNumberFormat="1" applyFont="1" applyFill="1" applyBorder="1" applyAlignment="1">
      <alignment horizontal="center" vertical="center"/>
    </xf>
    <xf numFmtId="1" fontId="0" fillId="114" borderId="58" xfId="0" applyNumberFormat="1" applyFont="1" applyFill="1" applyBorder="1" applyAlignment="1">
      <alignment horizontal="center" vertical="center"/>
    </xf>
    <xf numFmtId="1" fontId="0" fillId="0" borderId="58" xfId="1836" applyNumberFormat="1" applyFont="1" applyBorder="1" applyAlignment="1">
      <alignment horizontal="center" vertical="center"/>
    </xf>
    <xf numFmtId="1" fontId="0" fillId="112" borderId="58" xfId="0" applyNumberFormat="1" applyFill="1" applyBorder="1" applyAlignment="1">
      <alignment horizontal="center" vertical="center"/>
    </xf>
    <xf numFmtId="1" fontId="0" fillId="115" borderId="58" xfId="0" applyNumberFormat="1" applyFill="1" applyBorder="1" applyAlignment="1">
      <alignment horizontal="center" vertical="center" wrapText="1"/>
    </xf>
    <xf numFmtId="0" fontId="0" fillId="121" borderId="58" xfId="0" applyFill="1" applyBorder="1" applyAlignment="1">
      <alignment horizontal="center" vertical="center" wrapText="1"/>
    </xf>
    <xf numFmtId="1" fontId="0" fillId="121" borderId="58" xfId="0" applyNumberFormat="1" applyFill="1" applyBorder="1" applyAlignment="1">
      <alignment horizontal="center" vertical="center" wrapText="1"/>
    </xf>
    <xf numFmtId="1" fontId="1" fillId="0" borderId="58" xfId="1836" applyNumberFormat="1" applyFont="1" applyBorder="1" applyAlignment="1">
      <alignment horizontal="center" vertical="center"/>
    </xf>
    <xf numFmtId="1" fontId="0" fillId="112" borderId="58" xfId="0" applyNumberFormat="1" applyFont="1" applyFill="1" applyBorder="1" applyAlignment="1">
      <alignment horizontal="center" vertical="center"/>
    </xf>
    <xf numFmtId="1" fontId="0" fillId="121" borderId="58" xfId="0" applyNumberFormat="1" applyFont="1" applyFill="1" applyBorder="1" applyAlignment="1">
      <alignment horizontal="center" vertical="center" wrapText="1"/>
    </xf>
    <xf numFmtId="1" fontId="0" fillId="0" borderId="58" xfId="0" applyNumberFormat="1" applyFont="1" applyFill="1" applyBorder="1" applyAlignment="1">
      <alignment horizontal="center" vertical="center"/>
    </xf>
    <xf numFmtId="167" fontId="0" fillId="132" borderId="58" xfId="0" applyNumberFormat="1" applyFont="1" applyFill="1" applyBorder="1" applyAlignment="1" applyProtection="1">
      <alignment horizontal="center" vertical="center"/>
      <protection locked="0"/>
    </xf>
    <xf numFmtId="1" fontId="0" fillId="132" borderId="58" xfId="0" applyNumberFormat="1" applyFont="1" applyFill="1" applyBorder="1" applyAlignment="1">
      <alignment horizontal="center" vertical="center"/>
    </xf>
    <xf numFmtId="168" fontId="0" fillId="0" borderId="58" xfId="0" applyNumberFormat="1" applyFont="1" applyFill="1" applyBorder="1" applyAlignment="1">
      <alignment horizontal="center" vertical="center"/>
    </xf>
    <xf numFmtId="1" fontId="1" fillId="0" borderId="58" xfId="1836" applyNumberFormat="1" applyFont="1" applyFill="1" applyBorder="1" applyAlignment="1">
      <alignment horizontal="center" vertical="center"/>
    </xf>
    <xf numFmtId="205" fontId="0" fillId="132" borderId="58" xfId="0" applyNumberFormat="1" applyFont="1" applyFill="1" applyBorder="1" applyAlignment="1">
      <alignment horizontal="center" vertical="center"/>
    </xf>
    <xf numFmtId="1" fontId="0" fillId="132" borderId="58" xfId="0" applyNumberFormat="1" applyFont="1" applyFill="1" applyBorder="1" applyAlignment="1">
      <alignment vertical="center"/>
    </xf>
    <xf numFmtId="1" fontId="1" fillId="0" borderId="58" xfId="1836" applyNumberFormat="1" applyFont="1" applyFill="1" applyBorder="1" applyAlignment="1">
      <alignment vertical="center"/>
    </xf>
    <xf numFmtId="190" fontId="0" fillId="0" borderId="58" xfId="1836" applyNumberFormat="1" applyFont="1" applyBorder="1" applyAlignment="1">
      <alignment horizontal="center" vertical="center"/>
    </xf>
    <xf numFmtId="190" fontId="1" fillId="0" borderId="58" xfId="1836" applyNumberFormat="1" applyFont="1" applyBorder="1" applyAlignment="1">
      <alignment horizontal="center" vertical="center"/>
    </xf>
    <xf numFmtId="190" fontId="1" fillId="0" borderId="58" xfId="1836" applyNumberFormat="1" applyFont="1" applyFill="1" applyBorder="1" applyAlignment="1">
      <alignment horizontal="center" vertical="center"/>
    </xf>
    <xf numFmtId="190" fontId="1" fillId="0" borderId="58" xfId="1836" applyNumberFormat="1" applyFont="1" applyFill="1" applyBorder="1" applyAlignment="1">
      <alignment vertical="center"/>
    </xf>
    <xf numFmtId="167" fontId="0" fillId="119" borderId="58" xfId="0" applyNumberFormat="1" applyFont="1" applyFill="1" applyBorder="1"/>
    <xf numFmtId="49" fontId="104" fillId="111" borderId="58" xfId="0" applyNumberFormat="1" applyFont="1" applyFill="1" applyBorder="1" applyAlignment="1">
      <alignment horizontal="center"/>
    </xf>
    <xf numFmtId="0" fontId="104" fillId="111" borderId="58" xfId="0" applyFont="1" applyFill="1" applyBorder="1"/>
    <xf numFmtId="49" fontId="22" fillId="111" borderId="58" xfId="0" applyNumberFormat="1" applyFont="1" applyFill="1" applyBorder="1" applyAlignment="1">
      <alignment horizontal="center" vertical="center" wrapText="1"/>
    </xf>
    <xf numFmtId="167" fontId="0" fillId="120" borderId="58" xfId="0" applyNumberFormat="1" applyFont="1" applyFill="1" applyBorder="1"/>
    <xf numFmtId="0" fontId="104" fillId="112" borderId="58" xfId="0" applyFont="1" applyFill="1" applyBorder="1"/>
    <xf numFmtId="49" fontId="104" fillId="112" borderId="58" xfId="0" applyNumberFormat="1" applyFont="1" applyFill="1" applyBorder="1" applyAlignment="1">
      <alignment horizontal="center"/>
    </xf>
    <xf numFmtId="167" fontId="0" fillId="118" borderId="58" xfId="0" applyNumberFormat="1" applyFont="1" applyFill="1" applyBorder="1"/>
    <xf numFmtId="49" fontId="22" fillId="110" borderId="58" xfId="0" applyNumberFormat="1" applyFont="1" applyFill="1" applyBorder="1" applyAlignment="1">
      <alignment horizontal="center" vertical="center" wrapText="1"/>
    </xf>
    <xf numFmtId="49" fontId="0" fillId="112" borderId="58" xfId="0" applyNumberFormat="1" applyFill="1" applyBorder="1"/>
    <xf numFmtId="0" fontId="1" fillId="0" borderId="58" xfId="66" applyFont="1" applyFill="1" applyBorder="1" applyAlignment="1">
      <alignment horizontal="left" vertical="center" wrapText="1"/>
    </xf>
    <xf numFmtId="0" fontId="0" fillId="0" borderId="58" xfId="0" applyBorder="1" applyAlignment="1">
      <alignment wrapText="1"/>
    </xf>
    <xf numFmtId="0" fontId="0" fillId="0" borderId="58" xfId="66" applyFont="1" applyFill="1" applyBorder="1" applyAlignment="1">
      <alignment horizontal="left" vertical="center" wrapText="1"/>
    </xf>
    <xf numFmtId="0" fontId="0" fillId="112" borderId="58" xfId="0" applyFont="1" applyFill="1" applyBorder="1"/>
    <xf numFmtId="0" fontId="0" fillId="0" borderId="58" xfId="0" applyFont="1" applyFill="1" applyBorder="1"/>
    <xf numFmtId="49" fontId="0" fillId="112" borderId="58" xfId="0" applyNumberFormat="1" applyFont="1" applyFill="1" applyBorder="1"/>
    <xf numFmtId="49" fontId="22" fillId="112" borderId="58" xfId="0" applyNumberFormat="1" applyFont="1" applyFill="1" applyBorder="1" applyAlignment="1">
      <alignment horizontal="center" vertical="center" wrapText="1"/>
    </xf>
    <xf numFmtId="0" fontId="104" fillId="112" borderId="58" xfId="0" applyFont="1" applyFill="1" applyBorder="1" applyAlignment="1">
      <alignment wrapText="1"/>
    </xf>
    <xf numFmtId="49" fontId="0" fillId="0" borderId="58" xfId="0" applyNumberFormat="1" applyBorder="1" applyAlignment="1">
      <alignment horizontal="center"/>
    </xf>
    <xf numFmtId="49" fontId="0" fillId="0" borderId="58" xfId="0" applyNumberFormat="1" applyBorder="1"/>
    <xf numFmtId="0" fontId="0" fillId="110" borderId="58" xfId="0" applyFill="1" applyBorder="1"/>
    <xf numFmtId="0" fontId="22" fillId="110" borderId="58" xfId="0" applyFont="1" applyFill="1" applyBorder="1" applyAlignment="1">
      <alignment vertical="center" wrapText="1"/>
    </xf>
    <xf numFmtId="49" fontId="0" fillId="111" borderId="58" xfId="0" applyNumberFormat="1" applyFill="1" applyBorder="1"/>
    <xf numFmtId="0" fontId="111" fillId="111" borderId="58" xfId="66" applyFont="1" applyFill="1" applyBorder="1" applyAlignment="1">
      <alignment horizontal="right" vertical="top" wrapText="1"/>
    </xf>
    <xf numFmtId="49" fontId="0" fillId="0" borderId="58" xfId="0" applyNumberFormat="1" applyFill="1" applyBorder="1"/>
    <xf numFmtId="0" fontId="111" fillId="0" borderId="58" xfId="66" applyFont="1" applyBorder="1" applyAlignment="1">
      <alignment horizontal="right" vertical="top" wrapText="1"/>
    </xf>
    <xf numFmtId="0" fontId="111" fillId="0" borderId="58" xfId="66" applyFont="1" applyBorder="1" applyAlignment="1">
      <alignment vertical="top" wrapText="1"/>
    </xf>
    <xf numFmtId="0" fontId="90" fillId="0" borderId="58" xfId="66" applyFont="1" applyBorder="1" applyAlignment="1">
      <alignment vertical="top" wrapText="1"/>
    </xf>
    <xf numFmtId="0" fontId="111" fillId="0" borderId="58" xfId="66" applyFont="1" applyFill="1" applyBorder="1" applyAlignment="1">
      <alignment horizontal="right" vertical="top" wrapText="1"/>
    </xf>
    <xf numFmtId="0" fontId="0" fillId="0" borderId="58" xfId="0" applyFill="1" applyBorder="1"/>
    <xf numFmtId="49" fontId="104" fillId="0" borderId="58" xfId="0" applyNumberFormat="1" applyFont="1" applyFill="1" applyBorder="1" applyAlignment="1">
      <alignment horizontal="center"/>
    </xf>
    <xf numFmtId="0" fontId="104" fillId="0" borderId="58" xfId="0" applyFont="1" applyFill="1" applyBorder="1"/>
    <xf numFmtId="49" fontId="0" fillId="115" borderId="58" xfId="0" applyNumberFormat="1" applyFill="1" applyBorder="1" applyAlignment="1">
      <alignment horizontal="center" vertical="center" wrapText="1"/>
    </xf>
    <xf numFmtId="0" fontId="0" fillId="110" borderId="58" xfId="0" applyFill="1" applyBorder="1" applyAlignment="1">
      <alignment vertical="center" wrapText="1"/>
    </xf>
    <xf numFmtId="0" fontId="104" fillId="112" borderId="58" xfId="0" applyFont="1" applyFill="1" applyBorder="1" applyAlignment="1">
      <alignment horizontal="left"/>
    </xf>
    <xf numFmtId="49" fontId="0" fillId="112" borderId="58" xfId="0" applyNumberFormat="1" applyFont="1" applyFill="1" applyBorder="1" applyAlignment="1">
      <alignment horizontal="center"/>
    </xf>
    <xf numFmtId="49" fontId="120" fillId="112" borderId="58" xfId="0" applyNumberFormat="1" applyFont="1" applyFill="1" applyBorder="1"/>
    <xf numFmtId="0" fontId="121" fillId="112" borderId="58" xfId="0" applyFont="1" applyFill="1" applyBorder="1"/>
    <xf numFmtId="0" fontId="1" fillId="121" borderId="58" xfId="66" applyFont="1" applyFill="1" applyBorder="1" applyAlignment="1">
      <alignment horizontal="left" vertical="center" wrapText="1"/>
    </xf>
    <xf numFmtId="49" fontId="0" fillId="121" borderId="58" xfId="0" applyNumberFormat="1" applyFill="1" applyBorder="1" applyAlignment="1">
      <alignment horizontal="center" vertical="center" wrapText="1"/>
    </xf>
    <xf numFmtId="0" fontId="0" fillId="110" borderId="58" xfId="0" applyFont="1" applyFill="1" applyBorder="1" applyAlignment="1">
      <alignment vertical="center" wrapText="1"/>
    </xf>
    <xf numFmtId="49" fontId="0" fillId="0" borderId="58" xfId="0" applyNumberFormat="1" applyFont="1" applyFill="1" applyBorder="1" applyAlignment="1">
      <alignment horizontal="center" vertical="center"/>
    </xf>
    <xf numFmtId="49" fontId="104" fillId="112" borderId="58" xfId="0" applyNumberFormat="1" applyFont="1" applyFill="1" applyBorder="1"/>
    <xf numFmtId="49" fontId="0" fillId="0" borderId="58" xfId="0" applyNumberFormat="1" applyFont="1" applyBorder="1" applyAlignment="1">
      <alignment horizontal="center"/>
    </xf>
    <xf numFmtId="0" fontId="0" fillId="110" borderId="58" xfId="0" applyFont="1" applyFill="1" applyBorder="1"/>
    <xf numFmtId="49" fontId="104" fillId="111" borderId="58" xfId="0" applyNumberFormat="1" applyFont="1" applyFill="1" applyBorder="1"/>
    <xf numFmtId="49" fontId="104" fillId="0" borderId="58" xfId="0" applyNumberFormat="1" applyFont="1" applyFill="1" applyBorder="1"/>
    <xf numFmtId="49" fontId="0" fillId="0" borderId="58" xfId="0" applyNumberFormat="1" applyFont="1" applyFill="1" applyBorder="1"/>
    <xf numFmtId="0" fontId="90" fillId="0" borderId="58" xfId="66" applyFont="1" applyBorder="1" applyAlignment="1">
      <alignment horizontal="right" vertical="top" wrapText="1"/>
    </xf>
    <xf numFmtId="49" fontId="0" fillId="111" borderId="58" xfId="0" applyNumberFormat="1" applyFont="1" applyFill="1" applyBorder="1"/>
    <xf numFmtId="0" fontId="90" fillId="111" borderId="58" xfId="66" applyFont="1" applyFill="1" applyBorder="1" applyAlignment="1">
      <alignment horizontal="right" vertical="top" wrapText="1"/>
    </xf>
    <xf numFmtId="0" fontId="90" fillId="0" borderId="58" xfId="66" applyFont="1" applyFill="1" applyBorder="1" applyAlignment="1">
      <alignment horizontal="right" vertical="top" wrapText="1"/>
    </xf>
    <xf numFmtId="49" fontId="110" fillId="110" borderId="58" xfId="0" applyNumberFormat="1" applyFont="1" applyFill="1" applyBorder="1" applyAlignment="1">
      <alignment horizontal="center" vertical="center" wrapText="1"/>
    </xf>
    <xf numFmtId="0" fontId="110" fillId="110" borderId="58" xfId="0" applyFont="1" applyFill="1" applyBorder="1" applyAlignment="1">
      <alignment vertical="center" wrapText="1"/>
    </xf>
    <xf numFmtId="49" fontId="0" fillId="0" borderId="58" xfId="0" applyNumberFormat="1" applyFont="1" applyFill="1" applyBorder="1" applyAlignment="1">
      <alignment horizontal="center"/>
    </xf>
    <xf numFmtId="0" fontId="0" fillId="0" borderId="58" xfId="0" applyFont="1" applyFill="1" applyBorder="1" applyAlignment="1">
      <alignment horizontal="right"/>
    </xf>
    <xf numFmtId="0" fontId="120" fillId="112" borderId="58" xfId="0" applyFont="1" applyFill="1" applyBorder="1"/>
    <xf numFmtId="49" fontId="0" fillId="121" borderId="58" xfId="0" applyNumberFormat="1" applyFont="1" applyFill="1" applyBorder="1" applyAlignment="1">
      <alignment horizontal="center" vertical="center" wrapText="1"/>
    </xf>
    <xf numFmtId="0" fontId="0" fillId="0" borderId="58" xfId="0" applyFont="1" applyFill="1" applyBorder="1" applyAlignment="1">
      <alignment vertical="center" wrapText="1"/>
    </xf>
    <xf numFmtId="0" fontId="110" fillId="0" borderId="58" xfId="0" applyFont="1" applyFill="1" applyBorder="1" applyAlignment="1">
      <alignment vertical="center" wrapText="1"/>
    </xf>
    <xf numFmtId="49" fontId="22" fillId="0" borderId="58" xfId="0" applyNumberFormat="1" applyFont="1" applyFill="1" applyBorder="1" applyAlignment="1">
      <alignment horizontal="center" vertical="center" wrapText="1"/>
    </xf>
    <xf numFmtId="0" fontId="0" fillId="0" borderId="58" xfId="0" applyFont="1" applyFill="1" applyBorder="1" applyAlignment="1">
      <alignment horizontal="left" vertical="center" wrapText="1"/>
    </xf>
    <xf numFmtId="49" fontId="0" fillId="0" borderId="58" xfId="0" applyNumberFormat="1" applyFont="1" applyFill="1" applyBorder="1" applyAlignment="1">
      <alignment vertical="center"/>
    </xf>
    <xf numFmtId="0" fontId="90" fillId="0" borderId="58" xfId="66" applyFont="1" applyFill="1" applyBorder="1" applyAlignment="1">
      <alignment horizontal="right" vertical="center" wrapText="1"/>
    </xf>
    <xf numFmtId="0" fontId="1" fillId="0" borderId="58" xfId="66" applyFont="1" applyFill="1" applyBorder="1" applyAlignment="1">
      <alignment vertical="center" wrapText="1"/>
    </xf>
    <xf numFmtId="0" fontId="90" fillId="0" borderId="58" xfId="66" applyFont="1" applyFill="1" applyBorder="1" applyAlignment="1">
      <alignment vertical="center" wrapText="1"/>
    </xf>
    <xf numFmtId="49" fontId="110" fillId="0" borderId="58" xfId="0" applyNumberFormat="1" applyFont="1" applyFill="1" applyBorder="1" applyAlignment="1">
      <alignment horizontal="center" vertical="center" wrapText="1"/>
    </xf>
    <xf numFmtId="0" fontId="0" fillId="0" borderId="58" xfId="0" applyFont="1" applyFill="1" applyBorder="1" applyAlignment="1">
      <alignment horizontal="left" vertical="center"/>
    </xf>
    <xf numFmtId="167" fontId="1" fillId="36" borderId="58" xfId="1836" applyFont="1" applyFill="1" applyBorder="1" applyAlignment="1">
      <alignment vertical="center"/>
    </xf>
    <xf numFmtId="167" fontId="0" fillId="36" borderId="58" xfId="0" applyNumberFormat="1" applyFont="1" applyFill="1" applyBorder="1" applyAlignment="1">
      <alignment horizontal="center" vertical="center"/>
    </xf>
    <xf numFmtId="167" fontId="0" fillId="36" borderId="58" xfId="0" applyNumberFormat="1" applyFont="1" applyFill="1" applyBorder="1" applyAlignment="1">
      <alignment vertical="center"/>
    </xf>
    <xf numFmtId="0" fontId="90" fillId="36" borderId="58" xfId="66" applyFont="1" applyFill="1" applyBorder="1" applyAlignment="1">
      <alignment horizontal="right" vertical="center" wrapText="1"/>
    </xf>
    <xf numFmtId="1" fontId="0" fillId="36" borderId="58" xfId="0" applyNumberFormat="1" applyFont="1" applyFill="1" applyBorder="1" applyAlignment="1">
      <alignment horizontal="center" vertical="center"/>
    </xf>
    <xf numFmtId="167" fontId="1" fillId="36" borderId="58" xfId="1836" applyFont="1" applyFill="1" applyBorder="1" applyAlignment="1">
      <alignment horizontal="center" vertical="center"/>
    </xf>
    <xf numFmtId="167" fontId="1" fillId="120" borderId="58" xfId="1836" applyFont="1" applyFill="1" applyBorder="1" applyAlignment="1">
      <alignment horizontal="center" vertical="center"/>
    </xf>
    <xf numFmtId="49" fontId="104" fillId="0" borderId="58" xfId="0" applyNumberFormat="1" applyFont="1" applyFill="1" applyBorder="1" applyAlignment="1">
      <alignment vertical="center"/>
    </xf>
    <xf numFmtId="167" fontId="104" fillId="36" borderId="58" xfId="0" applyNumberFormat="1" applyFont="1" applyFill="1" applyBorder="1" applyAlignment="1">
      <alignment horizontal="center" vertical="center" wrapText="1"/>
    </xf>
    <xf numFmtId="167" fontId="104" fillId="132" borderId="58" xfId="0" applyNumberFormat="1" applyFont="1" applyFill="1" applyBorder="1" applyAlignment="1">
      <alignment horizontal="center" vertical="center" wrapText="1"/>
    </xf>
    <xf numFmtId="167" fontId="104" fillId="132" borderId="58" xfId="0" applyNumberFormat="1" applyFont="1" applyFill="1" applyBorder="1" applyAlignment="1">
      <alignment horizontal="center" vertical="center"/>
    </xf>
    <xf numFmtId="167" fontId="104" fillId="36" borderId="58" xfId="0" applyNumberFormat="1" applyFont="1" applyFill="1" applyBorder="1" applyAlignment="1">
      <alignment horizontal="center" vertical="center"/>
    </xf>
    <xf numFmtId="0" fontId="109" fillId="0" borderId="58" xfId="0" applyFont="1" applyFill="1" applyBorder="1" applyAlignment="1">
      <alignment horizontal="center" vertical="center" wrapText="1"/>
    </xf>
    <xf numFmtId="0" fontId="105" fillId="0" borderId="58" xfId="66" applyFont="1" applyFill="1" applyBorder="1" applyAlignment="1">
      <alignment horizontal="center" vertical="center" wrapText="1"/>
    </xf>
    <xf numFmtId="1" fontId="109" fillId="0" borderId="58" xfId="0" applyNumberFormat="1" applyFont="1" applyFill="1" applyBorder="1" applyAlignment="1">
      <alignment horizontal="center" vertical="center" wrapText="1"/>
    </xf>
    <xf numFmtId="0" fontId="22" fillId="110" borderId="58" xfId="0" applyFont="1" applyFill="1" applyBorder="1" applyAlignment="1">
      <alignment horizontal="center" vertical="center" wrapText="1"/>
    </xf>
    <xf numFmtId="0" fontId="0" fillId="111" borderId="58" xfId="0" applyFill="1" applyBorder="1" applyAlignment="1">
      <alignment horizontal="center" vertical="center"/>
    </xf>
    <xf numFmtId="0" fontId="0" fillId="0" borderId="58" xfId="0" applyFill="1" applyBorder="1" applyAlignment="1">
      <alignment horizontal="center" vertical="center"/>
    </xf>
    <xf numFmtId="0" fontId="123" fillId="116" borderId="58" xfId="0" applyFont="1" applyFill="1" applyBorder="1"/>
    <xf numFmtId="167" fontId="0" fillId="117" borderId="58" xfId="0" applyNumberFormat="1" applyFont="1" applyFill="1" applyBorder="1"/>
    <xf numFmtId="0" fontId="124" fillId="116" borderId="58" xfId="0" applyFont="1" applyFill="1" applyBorder="1"/>
    <xf numFmtId="49" fontId="123" fillId="116" borderId="58" xfId="0" applyNumberFormat="1" applyFont="1" applyFill="1" applyBorder="1"/>
    <xf numFmtId="167" fontId="0" fillId="117" borderId="58" xfId="0" applyNumberFormat="1" applyFont="1" applyFill="1" applyBorder="1" applyAlignment="1">
      <alignment horizontal="center" vertical="center"/>
    </xf>
    <xf numFmtId="1" fontId="0" fillId="117" borderId="58" xfId="0" applyNumberFormat="1" applyFont="1" applyFill="1" applyBorder="1" applyAlignment="1">
      <alignment horizontal="center" vertical="center"/>
    </xf>
    <xf numFmtId="167" fontId="124" fillId="116" borderId="58" xfId="0" applyNumberFormat="1" applyFont="1" applyFill="1" applyBorder="1" applyAlignment="1">
      <alignment horizontal="center" vertical="center"/>
    </xf>
    <xf numFmtId="167" fontId="124" fillId="127" borderId="58" xfId="0" applyNumberFormat="1" applyFont="1" applyFill="1" applyBorder="1" applyAlignment="1">
      <alignment horizontal="center" vertical="center" wrapText="1"/>
    </xf>
    <xf numFmtId="0" fontId="0" fillId="110" borderId="58" xfId="0" applyFill="1" applyBorder="1" applyAlignment="1">
      <alignment horizontal="left" wrapText="1"/>
    </xf>
    <xf numFmtId="167" fontId="0" fillId="114" borderId="58" xfId="0" applyNumberFormat="1" applyFont="1" applyFill="1" applyBorder="1"/>
    <xf numFmtId="200" fontId="1" fillId="121" borderId="58" xfId="1836" applyNumberFormat="1" applyFont="1" applyFill="1" applyBorder="1" applyAlignment="1">
      <alignment horizontal="center" vertical="center"/>
    </xf>
    <xf numFmtId="202" fontId="0" fillId="112" borderId="58" xfId="0" applyNumberFormat="1" applyFill="1" applyBorder="1" applyAlignment="1">
      <alignment horizontal="center" vertical="center"/>
    </xf>
    <xf numFmtId="0" fontId="104" fillId="121" borderId="58" xfId="0" applyFont="1" applyFill="1" applyBorder="1" applyAlignment="1">
      <alignment horizontal="left" vertical="center"/>
    </xf>
    <xf numFmtId="167" fontId="0" fillId="133" borderId="58" xfId="0" applyNumberFormat="1" applyFont="1" applyFill="1" applyBorder="1" applyAlignment="1">
      <alignment vertical="center"/>
    </xf>
    <xf numFmtId="167" fontId="0" fillId="133" borderId="58" xfId="0" applyNumberFormat="1" applyFont="1" applyFill="1" applyBorder="1" applyAlignment="1" applyProtection="1">
      <alignment vertical="center"/>
      <protection locked="0"/>
    </xf>
    <xf numFmtId="167" fontId="0" fillId="132" borderId="58" xfId="0" applyNumberFormat="1" applyFont="1" applyFill="1" applyBorder="1" applyAlignment="1" applyProtection="1">
      <alignment vertical="center"/>
      <protection locked="0"/>
    </xf>
    <xf numFmtId="0" fontId="0" fillId="133" borderId="58" xfId="0" applyFont="1" applyFill="1" applyBorder="1" applyAlignment="1">
      <alignment vertical="center"/>
    </xf>
    <xf numFmtId="205" fontId="0" fillId="36" borderId="58" xfId="0" applyNumberFormat="1" applyFont="1" applyFill="1" applyBorder="1" applyAlignment="1">
      <alignment vertical="center"/>
    </xf>
    <xf numFmtId="205" fontId="0" fillId="133" borderId="58" xfId="0" applyNumberFormat="1" applyFont="1" applyFill="1" applyBorder="1" applyAlignment="1">
      <alignment vertical="center"/>
    </xf>
    <xf numFmtId="205" fontId="0" fillId="132" borderId="58" xfId="0" applyNumberFormat="1" applyFont="1" applyFill="1" applyBorder="1" applyAlignment="1">
      <alignment vertical="center"/>
    </xf>
    <xf numFmtId="0" fontId="120" fillId="0" borderId="58" xfId="0" applyFont="1" applyFill="1" applyBorder="1" applyAlignment="1">
      <alignment vertical="center"/>
    </xf>
    <xf numFmtId="49" fontId="120" fillId="0" borderId="58" xfId="0" applyNumberFormat="1" applyFont="1" applyFill="1" applyBorder="1" applyAlignment="1">
      <alignment vertical="center"/>
    </xf>
    <xf numFmtId="198" fontId="0" fillId="36" borderId="58" xfId="0" applyNumberFormat="1" applyFont="1" applyFill="1" applyBorder="1" applyAlignment="1">
      <alignment horizontal="center" vertical="center"/>
    </xf>
    <xf numFmtId="0" fontId="0" fillId="124" borderId="58" xfId="0" applyFont="1" applyFill="1" applyBorder="1" applyAlignment="1">
      <alignment vertical="center"/>
    </xf>
    <xf numFmtId="0" fontId="104" fillId="36" borderId="58" xfId="0" applyFont="1" applyFill="1" applyBorder="1" applyAlignment="1">
      <alignment horizontal="right" vertical="center"/>
    </xf>
    <xf numFmtId="0" fontId="0" fillId="36" borderId="58" xfId="0" applyFont="1" applyFill="1" applyBorder="1" applyAlignment="1">
      <alignment horizontal="right" vertical="center"/>
    </xf>
    <xf numFmtId="0" fontId="110" fillId="0" borderId="58" xfId="0" applyFont="1" applyFill="1" applyBorder="1" applyAlignment="1">
      <alignment vertical="center"/>
    </xf>
    <xf numFmtId="198" fontId="104" fillId="124" borderId="58" xfId="0" applyNumberFormat="1" applyFont="1" applyFill="1" applyBorder="1" applyAlignment="1">
      <alignment horizontal="center" vertical="center"/>
    </xf>
    <xf numFmtId="198" fontId="0" fillId="124" borderId="58" xfId="0" applyNumberFormat="1" applyFont="1" applyFill="1" applyBorder="1" applyAlignment="1">
      <alignment horizontal="center" vertical="center"/>
    </xf>
    <xf numFmtId="0" fontId="22" fillId="124" borderId="58" xfId="0" applyFont="1" applyFill="1" applyBorder="1" applyAlignment="1">
      <alignment vertical="center" wrapText="1"/>
    </xf>
    <xf numFmtId="167" fontId="0" fillId="124" borderId="58" xfId="0" applyNumberFormat="1" applyFont="1" applyFill="1" applyBorder="1" applyAlignment="1">
      <alignment horizontal="center" vertical="center"/>
    </xf>
    <xf numFmtId="0" fontId="104" fillId="124" borderId="58" xfId="0" applyFont="1" applyFill="1" applyBorder="1" applyAlignment="1">
      <alignment vertical="center" wrapText="1"/>
    </xf>
    <xf numFmtId="167" fontId="1" fillId="0" borderId="58" xfId="1836" applyNumberFormat="1" applyFont="1" applyFill="1" applyBorder="1" applyAlignment="1">
      <alignment horizontal="center" vertical="center"/>
    </xf>
    <xf numFmtId="167" fontId="104" fillId="124" borderId="58" xfId="0" applyNumberFormat="1" applyFont="1" applyFill="1" applyBorder="1" applyAlignment="1">
      <alignment horizontal="center" vertical="center"/>
    </xf>
    <xf numFmtId="167" fontId="1" fillId="0" borderId="58" xfId="1836" applyNumberFormat="1" applyFont="1" applyFill="1" applyBorder="1" applyAlignment="1">
      <alignment vertical="center"/>
    </xf>
    <xf numFmtId="167" fontId="1" fillId="36" borderId="58" xfId="1836" applyNumberFormat="1" applyFont="1" applyFill="1" applyBorder="1" applyAlignment="1">
      <alignment vertical="center"/>
    </xf>
    <xf numFmtId="167" fontId="0" fillId="120" borderId="58" xfId="0" applyNumberFormat="1" applyFont="1" applyFill="1" applyBorder="1" applyAlignment="1">
      <alignment vertical="center"/>
    </xf>
    <xf numFmtId="0" fontId="0" fillId="133" borderId="58" xfId="0" applyFont="1" applyFill="1" applyBorder="1" applyAlignment="1">
      <alignment horizontal="center" vertical="center"/>
    </xf>
    <xf numFmtId="168" fontId="0" fillId="36" borderId="58" xfId="0" applyNumberFormat="1" applyFont="1" applyFill="1" applyBorder="1" applyAlignment="1">
      <alignment horizontal="center" vertical="center"/>
    </xf>
    <xf numFmtId="205" fontId="0" fillId="120" borderId="58" xfId="0" applyNumberFormat="1" applyFont="1" applyFill="1" applyBorder="1" applyAlignment="1">
      <alignment vertical="center"/>
    </xf>
    <xf numFmtId="205" fontId="0" fillId="120" borderId="58" xfId="0" applyNumberFormat="1" applyFont="1" applyFill="1" applyBorder="1" applyAlignment="1">
      <alignment horizontal="center" vertical="center"/>
    </xf>
    <xf numFmtId="0" fontId="0" fillId="120" borderId="58" xfId="0" applyFont="1" applyFill="1" applyBorder="1" applyAlignment="1">
      <alignment horizontal="center" vertical="center"/>
    </xf>
    <xf numFmtId="0" fontId="0" fillId="120" borderId="58" xfId="0" applyFont="1" applyFill="1" applyBorder="1" applyAlignment="1">
      <alignment vertical="center"/>
    </xf>
    <xf numFmtId="1" fontId="0" fillId="120" borderId="58" xfId="0" applyNumberFormat="1" applyFont="1" applyFill="1" applyBorder="1" applyAlignment="1">
      <alignment vertical="center"/>
    </xf>
    <xf numFmtId="198" fontId="104" fillId="112" borderId="58" xfId="0" applyNumberFormat="1" applyFont="1" applyFill="1" applyBorder="1" applyAlignment="1">
      <alignment horizontal="center" vertical="center"/>
    </xf>
    <xf numFmtId="167" fontId="1" fillId="112" borderId="58" xfId="1836" applyFont="1" applyFill="1" applyBorder="1" applyAlignment="1">
      <alignment vertical="center"/>
    </xf>
    <xf numFmtId="0" fontId="1" fillId="0" borderId="59" xfId="66" applyFont="1" applyFill="1" applyBorder="1" applyAlignment="1">
      <alignment horizontal="left" vertical="center" wrapText="1"/>
    </xf>
    <xf numFmtId="0" fontId="0" fillId="134" borderId="58" xfId="0" applyFont="1" applyFill="1" applyBorder="1" applyAlignment="1">
      <alignment vertical="center" wrapText="1"/>
    </xf>
    <xf numFmtId="0" fontId="0" fillId="134" borderId="58" xfId="0" applyFont="1" applyFill="1" applyBorder="1"/>
    <xf numFmtId="0" fontId="1" fillId="134" borderId="58" xfId="66" applyFont="1" applyFill="1" applyBorder="1" applyAlignment="1">
      <alignment horizontal="left" vertical="center" wrapText="1"/>
    </xf>
    <xf numFmtId="49" fontId="0" fillId="134" borderId="58" xfId="0" applyNumberFormat="1" applyFont="1" applyFill="1" applyBorder="1" applyAlignment="1">
      <alignment horizontal="center" vertical="center"/>
    </xf>
    <xf numFmtId="0" fontId="0" fillId="134" borderId="58" xfId="0" applyNumberFormat="1" applyFont="1" applyFill="1" applyBorder="1" applyAlignment="1">
      <alignment horizontal="left" vertical="center" wrapText="1"/>
    </xf>
    <xf numFmtId="167" fontId="0" fillId="134" borderId="58" xfId="0" applyNumberFormat="1" applyFont="1" applyFill="1" applyBorder="1"/>
    <xf numFmtId="0" fontId="0" fillId="134" borderId="58" xfId="0" applyNumberFormat="1" applyFont="1" applyFill="1" applyBorder="1" applyAlignment="1">
      <alignment horizontal="left" vertical="center"/>
    </xf>
    <xf numFmtId="167" fontId="0" fillId="134" borderId="58" xfId="0" applyNumberFormat="1" applyFont="1" applyFill="1" applyBorder="1" applyAlignment="1">
      <alignment horizontal="center" vertical="center"/>
    </xf>
    <xf numFmtId="200" fontId="1" fillId="134" borderId="58" xfId="1836" applyNumberFormat="1" applyFont="1" applyFill="1" applyBorder="1" applyAlignment="1">
      <alignment horizontal="center" vertical="center"/>
    </xf>
    <xf numFmtId="4" fontId="0" fillId="134" borderId="58" xfId="0" applyNumberFormat="1" applyFont="1" applyFill="1" applyBorder="1" applyAlignment="1">
      <alignment horizontal="center" vertical="center"/>
    </xf>
    <xf numFmtId="49" fontId="1" fillId="134" borderId="58" xfId="1836" applyNumberFormat="1" applyFont="1" applyFill="1" applyBorder="1" applyAlignment="1">
      <alignment horizontal="center" vertical="center"/>
    </xf>
    <xf numFmtId="0" fontId="0" fillId="134" borderId="58" xfId="0" applyFont="1" applyFill="1" applyBorder="1" applyAlignment="1">
      <alignment horizontal="center" vertical="center" wrapText="1"/>
    </xf>
    <xf numFmtId="199" fontId="0" fillId="134" borderId="58" xfId="0" applyNumberFormat="1" applyFont="1" applyFill="1" applyBorder="1" applyAlignment="1">
      <alignment horizontal="center" vertical="center"/>
    </xf>
    <xf numFmtId="2" fontId="0" fillId="134" borderId="58" xfId="0" applyNumberFormat="1" applyFont="1" applyFill="1" applyBorder="1" applyAlignment="1">
      <alignment horizontal="center" vertical="center"/>
    </xf>
    <xf numFmtId="0" fontId="0" fillId="134" borderId="0" xfId="0" applyFill="1"/>
    <xf numFmtId="0" fontId="0" fillId="134" borderId="58" xfId="0" applyFont="1" applyFill="1" applyBorder="1" applyAlignment="1">
      <alignment horizontal="left" vertical="center"/>
    </xf>
    <xf numFmtId="0" fontId="0" fillId="134" borderId="58" xfId="0" applyFont="1" applyFill="1" applyBorder="1" applyAlignment="1">
      <alignment horizontal="center" vertical="center"/>
    </xf>
    <xf numFmtId="167" fontId="110" fillId="134" borderId="58" xfId="0" applyNumberFormat="1" applyFont="1" applyFill="1" applyBorder="1" applyAlignment="1">
      <alignment horizontal="center" vertical="center" wrapText="1"/>
    </xf>
    <xf numFmtId="49" fontId="1" fillId="134" borderId="58" xfId="1836" applyNumberFormat="1" applyFont="1" applyFill="1" applyBorder="1" applyAlignment="1">
      <alignment horizontal="center"/>
    </xf>
    <xf numFmtId="167" fontId="1" fillId="134" borderId="58" xfId="1836" applyFont="1" applyFill="1" applyBorder="1"/>
    <xf numFmtId="190" fontId="1" fillId="134" borderId="58" xfId="1836" applyNumberFormat="1" applyFont="1" applyFill="1" applyBorder="1" applyAlignment="1">
      <alignment horizontal="center" vertical="center"/>
    </xf>
    <xf numFmtId="167" fontId="1" fillId="134" borderId="58" xfId="1836" applyFont="1" applyFill="1" applyBorder="1" applyAlignment="1">
      <alignment horizontal="center" vertical="center"/>
    </xf>
    <xf numFmtId="1" fontId="1" fillId="134" borderId="58" xfId="1836" applyNumberFormat="1" applyFont="1" applyFill="1" applyBorder="1" applyAlignment="1">
      <alignment horizontal="center" vertical="center"/>
    </xf>
    <xf numFmtId="167" fontId="0" fillId="135" borderId="58" xfId="0" applyNumberFormat="1" applyFont="1" applyFill="1" applyBorder="1" applyAlignment="1">
      <alignment horizontal="center" vertical="center"/>
    </xf>
    <xf numFmtId="0" fontId="0" fillId="134" borderId="58" xfId="0" applyFont="1" applyFill="1" applyBorder="1" applyAlignment="1">
      <alignment wrapText="1"/>
    </xf>
    <xf numFmtId="49" fontId="0" fillId="134" borderId="58" xfId="0" applyNumberFormat="1" applyFont="1" applyFill="1" applyBorder="1" applyAlignment="1">
      <alignment horizontal="center"/>
    </xf>
    <xf numFmtId="1" fontId="0" fillId="134" borderId="58" xfId="0" applyNumberFormat="1" applyFont="1" applyFill="1" applyBorder="1" applyAlignment="1">
      <alignment horizontal="center" vertical="center"/>
    </xf>
    <xf numFmtId="200" fontId="0" fillId="36" borderId="58" xfId="0" applyNumberFormat="1" applyFont="1" applyFill="1" applyBorder="1" applyAlignment="1">
      <alignment horizontal="center" vertical="center"/>
    </xf>
    <xf numFmtId="167" fontId="0" fillId="136" borderId="58" xfId="0" applyNumberFormat="1" applyFont="1" applyFill="1" applyBorder="1" applyAlignment="1">
      <alignment horizontal="left"/>
    </xf>
    <xf numFmtId="192" fontId="0" fillId="136" borderId="58" xfId="0" applyNumberFormat="1" applyFont="1" applyFill="1" applyBorder="1" applyAlignment="1">
      <alignment horizontal="center" vertical="center"/>
    </xf>
    <xf numFmtId="167" fontId="0" fillId="136" borderId="58" xfId="0" applyNumberFormat="1" applyFont="1" applyFill="1" applyBorder="1" applyAlignment="1">
      <alignment horizontal="center" vertical="center"/>
    </xf>
    <xf numFmtId="0" fontId="0" fillId="136" borderId="58" xfId="0" applyFont="1" applyFill="1" applyBorder="1" applyAlignment="1">
      <alignment horizontal="center" vertical="center"/>
    </xf>
    <xf numFmtId="199" fontId="0" fillId="136" borderId="58" xfId="0" applyNumberFormat="1" applyFont="1" applyFill="1" applyBorder="1" applyAlignment="1">
      <alignment horizontal="center" vertical="center"/>
    </xf>
    <xf numFmtId="2" fontId="0" fillId="136" borderId="58" xfId="0" applyNumberFormat="1" applyFont="1" applyFill="1" applyBorder="1" applyAlignment="1">
      <alignment horizontal="center" vertical="center"/>
    </xf>
    <xf numFmtId="0" fontId="0" fillId="133" borderId="59" xfId="0" applyFont="1" applyFill="1" applyBorder="1" applyAlignment="1">
      <alignment vertical="center"/>
    </xf>
    <xf numFmtId="0" fontId="0" fillId="0" borderId="59" xfId="0" applyFont="1" applyFill="1" applyBorder="1" applyAlignment="1">
      <alignment vertical="center"/>
    </xf>
    <xf numFmtId="167" fontId="0" fillId="36" borderId="59" xfId="0" applyNumberFormat="1" applyFont="1" applyFill="1" applyBorder="1" applyAlignment="1">
      <alignment horizontal="center" vertical="center"/>
    </xf>
    <xf numFmtId="167" fontId="0" fillId="0" borderId="59" xfId="0" applyNumberFormat="1" applyFont="1" applyFill="1" applyBorder="1" applyAlignment="1">
      <alignment horizontal="center" vertical="center"/>
    </xf>
    <xf numFmtId="0" fontId="0" fillId="0" borderId="59" xfId="0" applyFont="1" applyFill="1" applyBorder="1" applyAlignment="1">
      <alignment horizontal="center" vertical="center"/>
    </xf>
    <xf numFmtId="0" fontId="0" fillId="112" borderId="59" xfId="0" applyFont="1" applyFill="1" applyBorder="1" applyAlignment="1">
      <alignment horizontal="center" vertical="center"/>
    </xf>
    <xf numFmtId="198" fontId="0" fillId="0" borderId="59" xfId="0" applyNumberFormat="1" applyFont="1" applyFill="1" applyBorder="1" applyAlignment="1">
      <alignment horizontal="center" vertical="center"/>
    </xf>
    <xf numFmtId="0" fontId="0" fillId="134" borderId="58" xfId="66" applyFont="1" applyFill="1" applyBorder="1" applyAlignment="1">
      <alignment horizontal="left" vertical="center" wrapText="1"/>
    </xf>
    <xf numFmtId="199" fontId="1" fillId="134" borderId="58" xfId="1836" applyNumberFormat="1" applyFont="1" applyFill="1" applyBorder="1" applyAlignment="1">
      <alignment horizontal="center" vertical="center"/>
    </xf>
    <xf numFmtId="2" fontId="1" fillId="134" borderId="58" xfId="1836" applyNumberFormat="1" applyFont="1" applyFill="1" applyBorder="1" applyAlignment="1">
      <alignment horizontal="center" vertical="center"/>
    </xf>
    <xf numFmtId="195" fontId="1" fillId="134" borderId="58" xfId="1836" applyNumberFormat="1" applyFont="1" applyFill="1" applyBorder="1" applyAlignment="1">
      <alignment horizontal="center" vertical="center"/>
    </xf>
    <xf numFmtId="167" fontId="128" fillId="137" borderId="58" xfId="1836" applyNumberFormat="1" applyFont="1" applyFill="1" applyBorder="1" applyAlignment="1" applyProtection="1">
      <alignment horizontal="center" vertical="center"/>
      <protection locked="0"/>
    </xf>
    <xf numFmtId="198" fontId="0" fillId="134" borderId="58" xfId="0" applyNumberFormat="1" applyFont="1" applyFill="1" applyBorder="1" applyAlignment="1">
      <alignment horizontal="center" vertical="center"/>
    </xf>
    <xf numFmtId="49" fontId="0" fillId="134" borderId="58" xfId="0" applyNumberFormat="1" applyFont="1" applyFill="1" applyBorder="1"/>
    <xf numFmtId="0" fontId="1" fillId="134" borderId="58" xfId="66" applyFont="1" applyFill="1" applyBorder="1" applyAlignment="1">
      <alignment vertical="top" wrapText="1"/>
    </xf>
    <xf numFmtId="2" fontId="1" fillId="134" borderId="58" xfId="1836" applyNumberFormat="1" applyFont="1" applyFill="1" applyBorder="1" applyAlignment="1" applyProtection="1">
      <alignment horizontal="center" vertical="center"/>
      <protection locked="0"/>
    </xf>
    <xf numFmtId="0" fontId="1" fillId="134" borderId="58" xfId="66" applyFont="1" applyFill="1" applyBorder="1" applyAlignment="1">
      <alignment horizontal="left" vertical="top" wrapText="1"/>
    </xf>
    <xf numFmtId="167" fontId="0" fillId="135" borderId="58" xfId="0" applyNumberFormat="1" applyFont="1" applyFill="1" applyBorder="1"/>
    <xf numFmtId="0" fontId="109" fillId="134" borderId="58" xfId="123" applyFont="1" applyFill="1" applyBorder="1"/>
    <xf numFmtId="1" fontId="109" fillId="134" borderId="58" xfId="123" applyNumberFormat="1" applyFont="1" applyFill="1" applyBorder="1" applyAlignment="1">
      <alignment horizontal="center" vertical="center"/>
    </xf>
    <xf numFmtId="199" fontId="109" fillId="134" borderId="58" xfId="123" applyNumberFormat="1" applyFont="1" applyFill="1" applyBorder="1" applyAlignment="1">
      <alignment horizontal="center" vertical="center"/>
    </xf>
    <xf numFmtId="0" fontId="109" fillId="134" borderId="58" xfId="123" applyFont="1" applyFill="1" applyBorder="1" applyAlignment="1">
      <alignment horizontal="center" vertical="center"/>
    </xf>
    <xf numFmtId="2" fontId="109" fillId="134" borderId="58" xfId="123" applyNumberFormat="1" applyFont="1" applyFill="1" applyBorder="1" applyAlignment="1">
      <alignment horizontal="center" vertical="center"/>
    </xf>
    <xf numFmtId="0" fontId="0" fillId="134" borderId="0" xfId="0" applyFont="1" applyFill="1"/>
    <xf numFmtId="200" fontId="0" fillId="0" borderId="58" xfId="0" applyNumberFormat="1" applyFont="1" applyFill="1" applyBorder="1" applyAlignment="1">
      <alignment horizontal="center" vertical="center"/>
    </xf>
    <xf numFmtId="49" fontId="0" fillId="0" borderId="59" xfId="0" applyNumberFormat="1" applyFont="1" applyFill="1" applyBorder="1" applyAlignment="1">
      <alignment horizontal="center" vertical="center"/>
    </xf>
    <xf numFmtId="0" fontId="0" fillId="36" borderId="58" xfId="0" applyNumberFormat="1" applyFont="1" applyFill="1" applyBorder="1" applyAlignment="1">
      <alignment horizontal="center" vertical="center"/>
    </xf>
    <xf numFmtId="0" fontId="0" fillId="134" borderId="58" xfId="0" applyFill="1" applyBorder="1" applyAlignment="1">
      <alignment vertical="center" wrapText="1"/>
    </xf>
    <xf numFmtId="0" fontId="0" fillId="134" borderId="58" xfId="0" applyFill="1" applyBorder="1"/>
    <xf numFmtId="0" fontId="0" fillId="134" borderId="58" xfId="0" applyFont="1" applyFill="1" applyBorder="1" applyAlignment="1">
      <alignment horizontal="left" vertical="center" wrapText="1"/>
    </xf>
    <xf numFmtId="0" fontId="0" fillId="134" borderId="58" xfId="0" applyFill="1" applyBorder="1" applyAlignment="1">
      <alignment horizontal="center" vertical="center"/>
    </xf>
    <xf numFmtId="193" fontId="1" fillId="134" borderId="58" xfId="1836" applyNumberFormat="1" applyFont="1" applyFill="1" applyBorder="1" applyAlignment="1">
      <alignment horizontal="center" vertical="center"/>
    </xf>
    <xf numFmtId="198" fontId="1" fillId="134" borderId="58" xfId="1836" applyNumberFormat="1" applyFont="1" applyFill="1" applyBorder="1" applyAlignment="1">
      <alignment horizontal="center" vertical="center"/>
    </xf>
    <xf numFmtId="198" fontId="0" fillId="134" borderId="58" xfId="0" applyNumberFormat="1" applyFill="1" applyBorder="1" applyAlignment="1">
      <alignment horizontal="center" vertical="center"/>
    </xf>
    <xf numFmtId="2" fontId="0" fillId="134" borderId="58" xfId="0" applyNumberFormat="1" applyFill="1" applyBorder="1" applyAlignment="1">
      <alignment horizontal="center" vertical="center"/>
    </xf>
    <xf numFmtId="190" fontId="0" fillId="134" borderId="58" xfId="1836" applyNumberFormat="1" applyFont="1" applyFill="1" applyBorder="1" applyAlignment="1">
      <alignment horizontal="center" vertical="center"/>
    </xf>
    <xf numFmtId="167" fontId="0" fillId="134" borderId="58" xfId="1836" applyFont="1" applyFill="1" applyBorder="1" applyAlignment="1">
      <alignment horizontal="center" vertical="center"/>
    </xf>
    <xf numFmtId="1" fontId="0" fillId="134" borderId="58" xfId="1836" applyNumberFormat="1" applyFont="1" applyFill="1" applyBorder="1" applyAlignment="1">
      <alignment horizontal="center" vertical="center"/>
    </xf>
    <xf numFmtId="190" fontId="1" fillId="0" borderId="59" xfId="1836" applyNumberFormat="1" applyFont="1" applyFill="1" applyBorder="1" applyAlignment="1">
      <alignment horizontal="center" vertical="center"/>
    </xf>
    <xf numFmtId="167" fontId="1" fillId="0" borderId="59" xfId="1836" applyFont="1" applyFill="1" applyBorder="1" applyAlignment="1">
      <alignment horizontal="center" vertical="center"/>
    </xf>
    <xf numFmtId="49" fontId="0" fillId="134" borderId="58" xfId="0" applyNumberFormat="1" applyFill="1" applyBorder="1" applyAlignment="1">
      <alignment horizontal="center" vertical="center"/>
    </xf>
    <xf numFmtId="190" fontId="1" fillId="134" borderId="58" xfId="1836" applyNumberFormat="1" applyFont="1" applyFill="1" applyBorder="1" applyAlignment="1">
      <alignment vertical="center"/>
    </xf>
    <xf numFmtId="1" fontId="0" fillId="134" borderId="58" xfId="0" applyNumberFormat="1" applyFill="1" applyBorder="1" applyAlignment="1">
      <alignment horizontal="center" vertical="center"/>
    </xf>
    <xf numFmtId="199" fontId="0" fillId="134" borderId="58" xfId="0" applyNumberFormat="1" applyFill="1" applyBorder="1" applyAlignment="1">
      <alignment horizontal="center" vertical="center"/>
    </xf>
    <xf numFmtId="199" fontId="0" fillId="134" borderId="58" xfId="1836" applyNumberFormat="1" applyFont="1" applyFill="1" applyBorder="1" applyAlignment="1">
      <alignment horizontal="center" vertical="center"/>
    </xf>
    <xf numFmtId="49" fontId="0" fillId="134" borderId="58" xfId="1836" applyNumberFormat="1" applyFont="1" applyFill="1" applyBorder="1" applyAlignment="1">
      <alignment horizontal="center"/>
    </xf>
    <xf numFmtId="199" fontId="0" fillId="134" borderId="58" xfId="0" applyNumberFormat="1" applyFont="1" applyFill="1" applyBorder="1" applyAlignment="1">
      <alignment horizontal="center" vertical="center" wrapText="1"/>
    </xf>
    <xf numFmtId="0" fontId="1" fillId="0" borderId="59" xfId="66" applyFont="1" applyFill="1" applyBorder="1" applyAlignment="1">
      <alignment vertical="center" wrapText="1"/>
    </xf>
    <xf numFmtId="1" fontId="0" fillId="0" borderId="59" xfId="0" applyNumberFormat="1" applyFont="1" applyFill="1" applyBorder="1" applyAlignment="1">
      <alignment horizontal="center" vertical="center"/>
    </xf>
    <xf numFmtId="49" fontId="1" fillId="134" borderId="58" xfId="1836" applyNumberFormat="1" applyFont="1" applyFill="1" applyBorder="1" applyAlignment="1">
      <alignment horizontal="center" vertical="center" wrapText="1"/>
    </xf>
    <xf numFmtId="167" fontId="1" fillId="134" borderId="58" xfId="1836" applyFont="1" applyFill="1" applyBorder="1" applyAlignment="1">
      <alignment horizontal="left" vertical="center" wrapText="1"/>
    </xf>
    <xf numFmtId="198" fontId="0" fillId="134" borderId="58" xfId="0" applyNumberFormat="1" applyFont="1" applyFill="1" applyBorder="1" applyAlignment="1">
      <alignment horizontal="center" vertical="center" wrapText="1"/>
    </xf>
    <xf numFmtId="0" fontId="0" fillId="134" borderId="58" xfId="0" applyFont="1" applyFill="1" applyBorder="1" applyAlignment="1">
      <alignment horizontal="left" wrapText="1"/>
    </xf>
    <xf numFmtId="49" fontId="0" fillId="134" borderId="58" xfId="0" applyNumberFormat="1" applyFill="1" applyBorder="1" applyAlignment="1">
      <alignment vertical="center"/>
    </xf>
    <xf numFmtId="49" fontId="0" fillId="134" borderId="58" xfId="0" applyNumberFormat="1" applyFill="1" applyBorder="1"/>
    <xf numFmtId="198" fontId="0" fillId="134" borderId="58" xfId="1836" applyNumberFormat="1" applyFont="1" applyFill="1" applyBorder="1" applyAlignment="1">
      <alignment horizontal="center" vertical="center"/>
    </xf>
    <xf numFmtId="167" fontId="1" fillId="0" borderId="60" xfId="1836" applyFont="1" applyFill="1" applyBorder="1" applyAlignment="1">
      <alignment vertical="center"/>
    </xf>
    <xf numFmtId="0" fontId="90" fillId="0" borderId="60" xfId="66" applyFont="1" applyFill="1" applyBorder="1" applyAlignment="1">
      <alignment vertical="center" wrapText="1"/>
    </xf>
    <xf numFmtId="49" fontId="0" fillId="0" borderId="60" xfId="0" applyNumberFormat="1" applyFont="1" applyFill="1" applyBorder="1" applyAlignment="1">
      <alignment vertical="center"/>
    </xf>
    <xf numFmtId="0" fontId="0" fillId="133" borderId="60" xfId="0" applyFont="1" applyFill="1" applyBorder="1" applyAlignment="1">
      <alignment vertical="center"/>
    </xf>
    <xf numFmtId="0" fontId="0" fillId="0" borderId="60" xfId="0" applyFont="1" applyFill="1" applyBorder="1" applyAlignment="1">
      <alignment vertical="center"/>
    </xf>
    <xf numFmtId="167" fontId="0" fillId="36" borderId="60" xfId="0" applyNumberFormat="1" applyFont="1" applyFill="1" applyBorder="1" applyAlignment="1">
      <alignment horizontal="center" vertical="center"/>
    </xf>
    <xf numFmtId="167" fontId="0" fillId="0" borderId="60" xfId="0" applyNumberFormat="1" applyFont="1" applyFill="1" applyBorder="1" applyAlignment="1">
      <alignment horizontal="center" vertical="center"/>
    </xf>
    <xf numFmtId="190" fontId="1" fillId="0" borderId="60" xfId="1836" applyNumberFormat="1" applyFont="1" applyFill="1" applyBorder="1" applyAlignment="1">
      <alignment horizontal="center" vertical="center"/>
    </xf>
    <xf numFmtId="167" fontId="1" fillId="0" borderId="60" xfId="1836" applyFont="1" applyFill="1" applyBorder="1" applyAlignment="1">
      <alignment horizontal="center" vertical="center"/>
    </xf>
    <xf numFmtId="1" fontId="1" fillId="0" borderId="60" xfId="1836" applyNumberFormat="1" applyFont="1" applyFill="1" applyBorder="1" applyAlignment="1">
      <alignment horizontal="center" vertical="center"/>
    </xf>
    <xf numFmtId="167" fontId="1" fillId="112" borderId="60" xfId="1836" applyFont="1" applyFill="1" applyBorder="1" applyAlignment="1">
      <alignment horizontal="center" vertical="center"/>
    </xf>
    <xf numFmtId="198" fontId="0" fillId="0" borderId="60" xfId="0" applyNumberFormat="1" applyFont="1" applyFill="1" applyBorder="1" applyAlignment="1">
      <alignment horizontal="center" vertical="center"/>
    </xf>
    <xf numFmtId="0" fontId="0" fillId="0" borderId="60" xfId="0" applyFont="1" applyFill="1" applyBorder="1" applyAlignment="1">
      <alignment horizontal="center" vertical="center"/>
    </xf>
    <xf numFmtId="190" fontId="0" fillId="0" borderId="58" xfId="1836" applyNumberFormat="1" applyFont="1" applyFill="1" applyBorder="1" applyAlignment="1">
      <alignment horizontal="center" vertical="center"/>
    </xf>
    <xf numFmtId="190" fontId="0" fillId="0" borderId="60" xfId="1836" applyNumberFormat="1" applyFont="1" applyFill="1" applyBorder="1" applyAlignment="1">
      <alignment horizontal="center" vertical="center"/>
    </xf>
    <xf numFmtId="0" fontId="0" fillId="134" borderId="58" xfId="66" applyFont="1" applyFill="1" applyBorder="1" applyAlignment="1">
      <alignment vertical="top" wrapText="1"/>
    </xf>
    <xf numFmtId="0" fontId="90" fillId="0" borderId="60" xfId="66" applyFont="1" applyFill="1" applyBorder="1" applyAlignment="1">
      <alignment horizontal="right" vertical="center" wrapText="1"/>
    </xf>
    <xf numFmtId="190" fontId="1" fillId="0" borderId="60" xfId="1836" applyNumberFormat="1" applyFont="1" applyFill="1" applyBorder="1" applyAlignment="1">
      <alignment vertical="center"/>
    </xf>
    <xf numFmtId="1" fontId="1" fillId="0" borderId="60" xfId="1836" applyNumberFormat="1" applyFont="1" applyFill="1" applyBorder="1" applyAlignment="1">
      <alignment vertical="center"/>
    </xf>
    <xf numFmtId="167" fontId="1" fillId="112" borderId="60" xfId="1836" applyFont="1" applyFill="1" applyBorder="1" applyAlignment="1">
      <alignment vertical="center"/>
    </xf>
    <xf numFmtId="167" fontId="1" fillId="0" borderId="60" xfId="1836" applyNumberFormat="1" applyFont="1" applyFill="1" applyBorder="1" applyAlignment="1">
      <alignment vertical="center"/>
    </xf>
    <xf numFmtId="49" fontId="0" fillId="134" borderId="58" xfId="0" applyNumberFormat="1" applyFont="1" applyFill="1" applyBorder="1" applyAlignment="1">
      <alignment horizontal="center" vertical="center" wrapText="1"/>
    </xf>
    <xf numFmtId="0" fontId="0" fillId="134" borderId="0" xfId="0" applyFill="1" applyAlignment="1">
      <alignment vertical="center"/>
    </xf>
    <xf numFmtId="167" fontId="1" fillId="134" borderId="58" xfId="1836" applyFont="1" applyFill="1" applyBorder="1" applyAlignment="1">
      <alignment horizontal="center" vertical="center" wrapText="1"/>
    </xf>
    <xf numFmtId="0" fontId="0" fillId="121" borderId="58" xfId="0" applyFill="1" applyBorder="1" applyAlignment="1">
      <alignment horizontal="left" wrapText="1"/>
    </xf>
    <xf numFmtId="0" fontId="0" fillId="121" borderId="58" xfId="0" applyFill="1" applyBorder="1" applyAlignment="1">
      <alignment wrapText="1"/>
    </xf>
    <xf numFmtId="0" fontId="0" fillId="121" borderId="58" xfId="66" applyFont="1" applyFill="1" applyBorder="1" applyAlignment="1">
      <alignment horizontal="left" vertical="center" wrapText="1"/>
    </xf>
    <xf numFmtId="0" fontId="0" fillId="121" borderId="58" xfId="0" applyFill="1" applyBorder="1" applyAlignment="1">
      <alignment horizontal="center" vertical="center"/>
    </xf>
    <xf numFmtId="0" fontId="0" fillId="0" borderId="61" xfId="0" applyFont="1" applyFill="1" applyBorder="1" applyAlignment="1">
      <alignment vertical="center" wrapText="1"/>
    </xf>
    <xf numFmtId="0" fontId="0" fillId="133" borderId="61" xfId="0" applyFont="1" applyFill="1" applyBorder="1" applyAlignment="1">
      <alignment vertical="center"/>
    </xf>
    <xf numFmtId="0" fontId="0" fillId="0" borderId="61" xfId="0" applyFont="1" applyFill="1" applyBorder="1" applyAlignment="1">
      <alignment vertical="center"/>
    </xf>
    <xf numFmtId="167" fontId="0" fillId="0" borderId="61" xfId="0" applyNumberFormat="1" applyFont="1" applyFill="1" applyBorder="1" applyAlignment="1">
      <alignment horizontal="center" vertical="center"/>
    </xf>
    <xf numFmtId="0" fontId="0" fillId="0" borderId="61" xfId="0" applyFont="1" applyFill="1" applyBorder="1" applyAlignment="1">
      <alignment horizontal="center" vertical="center"/>
    </xf>
    <xf numFmtId="0" fontId="0" fillId="112" borderId="61" xfId="0" applyFont="1" applyFill="1" applyBorder="1" applyAlignment="1">
      <alignment horizontal="center" vertical="center"/>
    </xf>
    <xf numFmtId="198" fontId="0" fillId="0" borderId="61" xfId="0" applyNumberFormat="1" applyFont="1" applyFill="1" applyBorder="1" applyAlignment="1">
      <alignment horizontal="center" vertical="center"/>
    </xf>
    <xf numFmtId="2" fontId="0" fillId="0" borderId="61" xfId="0" applyNumberFormat="1" applyFont="1" applyFill="1" applyBorder="1" applyAlignment="1">
      <alignment horizontal="center" vertical="center"/>
    </xf>
    <xf numFmtId="0" fontId="0" fillId="134" borderId="58" xfId="0" applyFill="1" applyBorder="1" applyAlignment="1">
      <alignment horizontal="left" wrapText="1"/>
    </xf>
    <xf numFmtId="0" fontId="0" fillId="134" borderId="58" xfId="0" applyFill="1" applyBorder="1" applyAlignment="1">
      <alignment wrapText="1"/>
    </xf>
    <xf numFmtId="49" fontId="104" fillId="134" borderId="58" xfId="0" applyNumberFormat="1" applyFont="1" applyFill="1" applyBorder="1" applyAlignment="1">
      <alignment horizontal="center"/>
    </xf>
    <xf numFmtId="49" fontId="104" fillId="134" borderId="58" xfId="0" applyNumberFormat="1" applyFont="1" applyFill="1" applyBorder="1" applyAlignment="1">
      <alignment horizontal="center" vertical="center"/>
    </xf>
    <xf numFmtId="49" fontId="0" fillId="0" borderId="61" xfId="0" applyNumberFormat="1" applyFont="1" applyFill="1" applyBorder="1" applyAlignment="1">
      <alignment horizontal="center" vertical="center"/>
    </xf>
    <xf numFmtId="168" fontId="0" fillId="0" borderId="61" xfId="0" applyNumberFormat="1" applyFont="1" applyFill="1" applyBorder="1" applyAlignment="1">
      <alignment horizontal="center" vertical="center"/>
    </xf>
    <xf numFmtId="190" fontId="1" fillId="0" borderId="61" xfId="1836" applyNumberFormat="1" applyFont="1" applyFill="1" applyBorder="1" applyAlignment="1">
      <alignment horizontal="center" vertical="center"/>
    </xf>
    <xf numFmtId="167" fontId="1" fillId="0" borderId="61" xfId="1836" applyFont="1" applyFill="1" applyBorder="1" applyAlignment="1">
      <alignment horizontal="center" vertical="center"/>
    </xf>
    <xf numFmtId="1" fontId="1" fillId="0" borderId="61" xfId="1836" applyNumberFormat="1" applyFont="1" applyFill="1" applyBorder="1" applyAlignment="1">
      <alignment horizontal="center" vertical="center"/>
    </xf>
    <xf numFmtId="49" fontId="0" fillId="134" borderId="58" xfId="0" applyNumberFormat="1" applyFill="1" applyBorder="1" applyAlignment="1">
      <alignment horizontal="center"/>
    </xf>
    <xf numFmtId="49" fontId="0" fillId="121" borderId="58" xfId="0" applyNumberFormat="1" applyFill="1" applyBorder="1"/>
    <xf numFmtId="167" fontId="1" fillId="134" borderId="58" xfId="1836" applyFont="1" applyFill="1" applyBorder="1" applyAlignment="1">
      <alignment wrapText="1"/>
    </xf>
    <xf numFmtId="193" fontId="0" fillId="134" borderId="58" xfId="1836" applyNumberFormat="1" applyFont="1" applyFill="1" applyBorder="1" applyAlignment="1">
      <alignment horizontal="center" vertical="center"/>
    </xf>
    <xf numFmtId="197" fontId="0" fillId="134" borderId="58" xfId="1836" applyNumberFormat="1" applyFont="1" applyFill="1" applyBorder="1" applyAlignment="1">
      <alignment horizontal="center" vertical="center"/>
    </xf>
    <xf numFmtId="202" fontId="0" fillId="134" borderId="58" xfId="0" applyNumberFormat="1" applyFill="1" applyBorder="1" applyAlignment="1">
      <alignment horizontal="center" vertical="center"/>
    </xf>
    <xf numFmtId="193" fontId="0" fillId="134" borderId="58" xfId="0" applyNumberFormat="1" applyFill="1" applyBorder="1" applyAlignment="1">
      <alignment horizontal="center" vertical="center"/>
    </xf>
    <xf numFmtId="192" fontId="1" fillId="134" borderId="58" xfId="1836" applyNumberFormat="1" applyFont="1" applyFill="1" applyBorder="1" applyAlignment="1">
      <alignment horizontal="center" vertical="center"/>
    </xf>
    <xf numFmtId="0" fontId="1" fillId="121" borderId="58" xfId="66" applyFont="1" applyFill="1" applyBorder="1" applyAlignment="1">
      <alignment horizontal="left" vertical="top" wrapText="1"/>
    </xf>
    <xf numFmtId="190" fontId="1" fillId="121" borderId="58" xfId="1836" applyNumberFormat="1" applyFont="1" applyFill="1" applyBorder="1" applyAlignment="1">
      <alignment horizontal="center" vertical="center"/>
    </xf>
    <xf numFmtId="192" fontId="1" fillId="121" borderId="58" xfId="1836" applyNumberFormat="1" applyFont="1" applyFill="1" applyBorder="1" applyAlignment="1">
      <alignment horizontal="center" vertical="center"/>
    </xf>
    <xf numFmtId="39" fontId="1" fillId="121" borderId="58" xfId="1836" applyNumberFormat="1" applyFont="1" applyFill="1" applyBorder="1" applyAlignment="1">
      <alignment horizontal="center" vertical="center"/>
    </xf>
    <xf numFmtId="0" fontId="90" fillId="0" borderId="58" xfId="66" applyFont="1" applyFill="1" applyBorder="1" applyAlignment="1">
      <alignment horizontal="left" vertical="center" wrapText="1"/>
    </xf>
    <xf numFmtId="0" fontId="104" fillId="110" borderId="58" xfId="0" applyFont="1" applyFill="1" applyBorder="1" applyAlignment="1">
      <alignment vertical="center" wrapText="1"/>
    </xf>
    <xf numFmtId="0" fontId="104" fillId="111" borderId="58" xfId="0" applyFont="1" applyFill="1" applyBorder="1" applyAlignment="1">
      <alignment wrapText="1"/>
    </xf>
    <xf numFmtId="0" fontId="104" fillId="112" borderId="58" xfId="66" applyFont="1" applyFill="1" applyBorder="1" applyAlignment="1">
      <alignment horizontal="right" vertical="top" wrapText="1"/>
    </xf>
    <xf numFmtId="0" fontId="0" fillId="0" borderId="58" xfId="0" applyFill="1" applyBorder="1" applyAlignment="1">
      <alignment vertical="center" wrapText="1"/>
    </xf>
    <xf numFmtId="167" fontId="0" fillId="132" borderId="58" xfId="0" applyNumberFormat="1" applyFont="1" applyFill="1" applyBorder="1"/>
    <xf numFmtId="167" fontId="0" fillId="132" borderId="61" xfId="0" applyNumberFormat="1" applyFont="1" applyFill="1" applyBorder="1"/>
    <xf numFmtId="167" fontId="0" fillId="132" borderId="61" xfId="0" applyNumberFormat="1" applyFont="1" applyFill="1" applyBorder="1" applyAlignment="1">
      <alignment horizontal="center" vertical="center"/>
    </xf>
    <xf numFmtId="1" fontId="0" fillId="132" borderId="61" xfId="0" applyNumberFormat="1" applyFont="1" applyFill="1" applyBorder="1" applyAlignment="1">
      <alignment horizontal="center" vertical="center"/>
    </xf>
    <xf numFmtId="0" fontId="104" fillId="0" borderId="58" xfId="0" applyFont="1" applyFill="1" applyBorder="1" applyAlignment="1">
      <alignment horizontal="right"/>
    </xf>
    <xf numFmtId="0" fontId="104" fillId="0" borderId="61" xfId="0" applyFont="1" applyFill="1" applyBorder="1" applyAlignment="1">
      <alignment horizontal="right"/>
    </xf>
    <xf numFmtId="167" fontId="0" fillId="0" borderId="58" xfId="1836" applyFont="1" applyFill="1" applyBorder="1" applyAlignment="1">
      <alignment vertical="center"/>
    </xf>
    <xf numFmtId="167" fontId="0" fillId="0" borderId="59" xfId="1836" applyFont="1" applyFill="1" applyBorder="1" applyAlignment="1">
      <alignment vertical="center"/>
    </xf>
    <xf numFmtId="167" fontId="0" fillId="0" borderId="60" xfId="1836" applyFont="1" applyFill="1" applyBorder="1" applyAlignment="1">
      <alignment vertical="center"/>
    </xf>
    <xf numFmtId="0" fontId="90" fillId="0" borderId="60" xfId="66" applyFont="1" applyFill="1" applyBorder="1" applyAlignment="1">
      <alignment horizontal="left" vertical="center" wrapText="1"/>
    </xf>
    <xf numFmtId="167" fontId="0" fillId="111" borderId="58" xfId="0" applyNumberFormat="1" applyFont="1" applyFill="1" applyBorder="1" applyAlignment="1">
      <alignment horizontal="center" vertical="center"/>
    </xf>
    <xf numFmtId="167" fontId="104" fillId="119" borderId="58" xfId="0" applyNumberFormat="1" applyFont="1" applyFill="1" applyBorder="1"/>
    <xf numFmtId="167" fontId="104" fillId="119" borderId="58" xfId="0" applyNumberFormat="1" applyFont="1" applyFill="1" applyBorder="1" applyAlignment="1">
      <alignment horizontal="center" vertical="center"/>
    </xf>
    <xf numFmtId="1" fontId="104" fillId="119" borderId="58" xfId="0" applyNumberFormat="1" applyFont="1" applyFill="1" applyBorder="1" applyAlignment="1">
      <alignment horizontal="center" vertical="center"/>
    </xf>
    <xf numFmtId="0" fontId="104" fillId="111" borderId="58" xfId="0" applyFont="1" applyFill="1" applyBorder="1" applyAlignment="1">
      <alignment horizontal="center" vertical="center"/>
    </xf>
    <xf numFmtId="167" fontId="104" fillId="118" borderId="58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104" fillId="0" borderId="3" xfId="0" applyFont="1" applyBorder="1" applyAlignment="1">
      <alignment horizontal="center" vertical="center"/>
    </xf>
    <xf numFmtId="0" fontId="1" fillId="0" borderId="40" xfId="66" applyFont="1" applyBorder="1" applyAlignment="1">
      <alignment horizontal="center" vertical="center" wrapText="1"/>
    </xf>
    <xf numFmtId="0" fontId="124" fillId="118" borderId="58" xfId="0" applyFont="1" applyFill="1" applyBorder="1" applyAlignment="1">
      <alignment vertical="center" wrapText="1"/>
    </xf>
    <xf numFmtId="0" fontId="124" fillId="119" borderId="58" xfId="0" applyFont="1" applyFill="1" applyBorder="1"/>
    <xf numFmtId="0" fontId="104" fillId="132" borderId="58" xfId="0" applyFont="1" applyFill="1" applyBorder="1"/>
    <xf numFmtId="0" fontId="104" fillId="132" borderId="61" xfId="0" applyFont="1" applyFill="1" applyBorder="1"/>
    <xf numFmtId="0" fontId="124" fillId="119" borderId="58" xfId="0" applyFont="1" applyFill="1" applyBorder="1" applyAlignment="1">
      <alignment wrapText="1"/>
    </xf>
    <xf numFmtId="0" fontId="104" fillId="120" borderId="58" xfId="0" applyFont="1" applyFill="1" applyBorder="1"/>
    <xf numFmtId="0" fontId="104" fillId="119" borderId="58" xfId="0" applyFont="1" applyFill="1" applyBorder="1"/>
    <xf numFmtId="0" fontId="111" fillId="120" borderId="58" xfId="66" applyFont="1" applyFill="1" applyBorder="1" applyAlignment="1">
      <alignment horizontal="right" vertical="top" wrapText="1"/>
    </xf>
    <xf numFmtId="0" fontId="124" fillId="117" borderId="58" xfId="0" applyFont="1" applyFill="1" applyBorder="1"/>
    <xf numFmtId="0" fontId="0" fillId="121" borderId="13" xfId="0" applyFill="1" applyBorder="1"/>
    <xf numFmtId="0" fontId="0" fillId="121" borderId="56" xfId="0" applyFill="1" applyBorder="1"/>
    <xf numFmtId="0" fontId="0" fillId="121" borderId="56" xfId="0" applyFill="1" applyBorder="1" applyAlignment="1">
      <alignment horizontal="center" vertical="center"/>
    </xf>
    <xf numFmtId="0" fontId="0" fillId="121" borderId="57" xfId="0" applyFill="1" applyBorder="1"/>
    <xf numFmtId="192" fontId="104" fillId="113" borderId="3" xfId="1836" applyNumberFormat="1" applyFont="1" applyFill="1" applyBorder="1" applyAlignment="1" applyProtection="1">
      <alignment vertical="center"/>
    </xf>
    <xf numFmtId="167" fontId="0" fillId="0" borderId="9" xfId="1836" applyFont="1" applyFill="1" applyBorder="1" applyAlignment="1">
      <alignment horizontal="center"/>
    </xf>
    <xf numFmtId="0" fontId="0" fillId="132" borderId="55" xfId="0" applyFont="1" applyFill="1" applyBorder="1"/>
    <xf numFmtId="167" fontId="0" fillId="113" borderId="9" xfId="1836" applyFont="1" applyFill="1" applyBorder="1" applyAlignment="1">
      <alignment horizontal="center"/>
    </xf>
    <xf numFmtId="0" fontId="104" fillId="0" borderId="61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16" fontId="0" fillId="0" borderId="61" xfId="0" applyNumberFormat="1" applyBorder="1" applyAlignment="1">
      <alignment horizontal="center" vertical="center"/>
    </xf>
    <xf numFmtId="0" fontId="0" fillId="0" borderId="61" xfId="0" applyFill="1" applyBorder="1" applyAlignment="1">
      <alignment horizontal="center" vertical="center"/>
    </xf>
    <xf numFmtId="0" fontId="0" fillId="0" borderId="61" xfId="0" applyBorder="1" applyAlignment="1">
      <alignment horizontal="left" vertical="center" wrapText="1"/>
    </xf>
    <xf numFmtId="206" fontId="1" fillId="0" borderId="55" xfId="1836" applyNumberFormat="1" applyFont="1" applyFill="1" applyBorder="1" applyAlignment="1">
      <alignment horizontal="right" vertical="center"/>
    </xf>
    <xf numFmtId="167" fontId="0" fillId="112" borderId="61" xfId="0" applyNumberFormat="1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110" fillId="0" borderId="61" xfId="0" applyFont="1" applyFill="1" applyBorder="1" applyAlignment="1">
      <alignment vertical="center" wrapText="1"/>
    </xf>
    <xf numFmtId="0" fontId="110" fillId="0" borderId="61" xfId="0" applyFont="1" applyFill="1" applyBorder="1" applyAlignment="1">
      <alignment horizontal="left" vertical="center" wrapText="1"/>
    </xf>
    <xf numFmtId="0" fontId="22" fillId="0" borderId="61" xfId="0" applyFont="1" applyFill="1" applyBorder="1" applyAlignment="1">
      <alignment vertical="center" wrapText="1"/>
    </xf>
    <xf numFmtId="0" fontId="110" fillId="0" borderId="61" xfId="0" applyFont="1" applyFill="1" applyBorder="1" applyAlignment="1">
      <alignment horizontal="center" vertical="center" wrapText="1"/>
    </xf>
    <xf numFmtId="0" fontId="110" fillId="0" borderId="61" xfId="0" applyFont="1" applyFill="1" applyBorder="1" applyAlignment="1">
      <alignment horizontal="left" vertical="top" wrapText="1"/>
    </xf>
    <xf numFmtId="0" fontId="110" fillId="0" borderId="61" xfId="0" applyFont="1" applyFill="1" applyBorder="1" applyAlignment="1">
      <alignment vertical="center" wrapText="1"/>
    </xf>
    <xf numFmtId="0" fontId="110" fillId="0" borderId="61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left" vertical="center"/>
    </xf>
    <xf numFmtId="0" fontId="110" fillId="0" borderId="0" xfId="0" applyFont="1" applyFill="1" applyAlignment="1">
      <alignment horizontal="center" vertical="center"/>
    </xf>
    <xf numFmtId="0" fontId="110" fillId="0" borderId="0" xfId="0" applyFont="1" applyFill="1"/>
    <xf numFmtId="0" fontId="110" fillId="0" borderId="61" xfId="0" applyFont="1" applyFill="1" applyBorder="1"/>
    <xf numFmtId="0" fontId="21" fillId="0" borderId="61" xfId="0" applyFont="1" applyFill="1" applyBorder="1" applyAlignment="1">
      <alignment horizontal="center" vertical="center" wrapText="1"/>
    </xf>
    <xf numFmtId="0" fontId="110" fillId="0" borderId="61" xfId="0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horizontal="center" vertical="center"/>
    </xf>
    <xf numFmtId="2" fontId="110" fillId="0" borderId="61" xfId="0" applyNumberFormat="1" applyFont="1" applyFill="1" applyBorder="1" applyAlignment="1">
      <alignment horizontal="center" vertical="center"/>
    </xf>
    <xf numFmtId="2" fontId="110" fillId="0" borderId="61" xfId="1836" applyNumberFormat="1" applyFont="1" applyFill="1" applyBorder="1" applyAlignment="1">
      <alignment horizontal="center" vertical="center"/>
    </xf>
    <xf numFmtId="2" fontId="110" fillId="0" borderId="61" xfId="0" applyNumberFormat="1" applyFont="1" applyFill="1" applyBorder="1" applyAlignment="1">
      <alignment horizontal="center" vertical="center"/>
    </xf>
    <xf numFmtId="167" fontId="22" fillId="0" borderId="61" xfId="0" applyNumberFormat="1" applyFont="1" applyFill="1" applyBorder="1" applyAlignment="1">
      <alignment horizontal="center" vertical="center"/>
    </xf>
    <xf numFmtId="167" fontId="110" fillId="0" borderId="61" xfId="0" applyNumberFormat="1" applyFont="1" applyFill="1" applyBorder="1" applyAlignment="1">
      <alignment horizontal="center" vertical="center"/>
    </xf>
    <xf numFmtId="167" fontId="110" fillId="0" borderId="61" xfId="1836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vertical="center"/>
    </xf>
    <xf numFmtId="16" fontId="110" fillId="0" borderId="61" xfId="0" applyNumberFormat="1" applyFont="1" applyFill="1" applyBorder="1" applyAlignment="1">
      <alignment horizontal="center" vertical="center"/>
    </xf>
    <xf numFmtId="4" fontId="110" fillId="0" borderId="61" xfId="1838" applyNumberFormat="1" applyFont="1" applyFill="1" applyBorder="1" applyAlignment="1">
      <alignment horizontal="left" vertical="top" wrapText="1"/>
    </xf>
    <xf numFmtId="2" fontId="22" fillId="0" borderId="61" xfId="0" applyNumberFormat="1" applyFont="1" applyFill="1" applyBorder="1" applyAlignment="1">
      <alignment horizontal="center" vertical="center"/>
    </xf>
    <xf numFmtId="198" fontId="110" fillId="0" borderId="61" xfId="0" applyNumberFormat="1" applyFont="1" applyFill="1" applyBorder="1" applyAlignment="1">
      <alignment horizontal="center" vertical="center"/>
    </xf>
    <xf numFmtId="167" fontId="110" fillId="0" borderId="61" xfId="1836" applyNumberFormat="1" applyFont="1" applyFill="1" applyBorder="1" applyAlignment="1">
      <alignment vertical="center"/>
    </xf>
    <xf numFmtId="190" fontId="21" fillId="0" borderId="61" xfId="1836" applyNumberFormat="1" applyFont="1" applyFill="1" applyBorder="1" applyAlignment="1">
      <alignment vertical="center"/>
    </xf>
    <xf numFmtId="2" fontId="21" fillId="0" borderId="61" xfId="1836" applyNumberFormat="1" applyFont="1" applyFill="1" applyBorder="1" applyAlignment="1">
      <alignment horizontal="center" vertical="center"/>
    </xf>
    <xf numFmtId="49" fontId="110" fillId="0" borderId="61" xfId="0" applyNumberFormat="1" applyFont="1" applyFill="1" applyBorder="1" applyAlignment="1">
      <alignment horizontal="center" vertical="center"/>
    </xf>
    <xf numFmtId="167" fontId="22" fillId="0" borderId="61" xfId="0" applyNumberFormat="1" applyFont="1" applyFill="1" applyBorder="1"/>
    <xf numFmtId="196" fontId="110" fillId="0" borderId="61" xfId="0" applyNumberFormat="1" applyFont="1" applyFill="1" applyBorder="1" applyAlignment="1">
      <alignment horizontal="center" vertical="center"/>
    </xf>
    <xf numFmtId="167" fontId="22" fillId="0" borderId="61" xfId="0" applyNumberFormat="1" applyFont="1" applyFill="1" applyBorder="1" applyAlignment="1">
      <alignment vertical="center"/>
    </xf>
    <xf numFmtId="0" fontId="110" fillId="0" borderId="61" xfId="0" applyFont="1" applyFill="1" applyBorder="1" applyAlignment="1">
      <alignment horizontal="center" vertical="top" wrapText="1"/>
    </xf>
    <xf numFmtId="0" fontId="22" fillId="0" borderId="61" xfId="0" applyFont="1" applyFill="1" applyBorder="1" applyAlignment="1">
      <alignment horizontal="center" vertical="center" wrapText="1"/>
    </xf>
    <xf numFmtId="167" fontId="110" fillId="36" borderId="61" xfId="0" applyNumberFormat="1" applyFont="1" applyFill="1" applyBorder="1" applyAlignment="1">
      <alignment horizontal="center" vertical="center"/>
    </xf>
    <xf numFmtId="2" fontId="110" fillId="36" borderId="61" xfId="0" applyNumberFormat="1" applyFont="1" applyFill="1" applyBorder="1" applyAlignment="1">
      <alignment horizontal="center" vertical="center"/>
    </xf>
    <xf numFmtId="167" fontId="110" fillId="36" borderId="61" xfId="1836" applyFont="1" applyFill="1" applyBorder="1" applyAlignment="1">
      <alignment horizontal="center" vertical="center"/>
    </xf>
    <xf numFmtId="2" fontId="110" fillId="36" borderId="61" xfId="1836" applyNumberFormat="1" applyFont="1" applyFill="1" applyBorder="1" applyAlignment="1">
      <alignment horizontal="center" vertical="center"/>
    </xf>
    <xf numFmtId="0" fontId="110" fillId="36" borderId="61" xfId="0" applyFont="1" applyFill="1" applyBorder="1" applyAlignment="1">
      <alignment horizontal="center" vertical="center" wrapText="1"/>
    </xf>
    <xf numFmtId="0" fontId="110" fillId="36" borderId="61" xfId="0" applyFont="1" applyFill="1" applyBorder="1" applyAlignment="1">
      <alignment horizontal="left" vertical="center" wrapText="1"/>
    </xf>
    <xf numFmtId="0" fontId="110" fillId="36" borderId="61" xfId="0" applyFont="1" applyFill="1" applyBorder="1" applyAlignment="1">
      <alignment horizontal="center" vertical="center"/>
    </xf>
    <xf numFmtId="0" fontId="110" fillId="36" borderId="61" xfId="0" applyFont="1" applyFill="1" applyBorder="1" applyAlignment="1">
      <alignment vertical="center" wrapText="1"/>
    </xf>
    <xf numFmtId="43" fontId="110" fillId="36" borderId="61" xfId="0" applyNumberFormat="1" applyFont="1" applyFill="1" applyBorder="1" applyAlignment="1">
      <alignment horizontal="center" vertical="center"/>
    </xf>
    <xf numFmtId="0" fontId="110" fillId="36" borderId="61" xfId="0" applyFont="1" applyFill="1" applyBorder="1"/>
    <xf numFmtId="198" fontId="110" fillId="36" borderId="61" xfId="0" applyNumberFormat="1" applyFont="1" applyFill="1" applyBorder="1" applyAlignment="1">
      <alignment horizontal="center" vertical="center"/>
    </xf>
    <xf numFmtId="0" fontId="21" fillId="36" borderId="61" xfId="0" applyFont="1" applyFill="1" applyBorder="1" applyAlignment="1">
      <alignment horizontal="center" vertical="center"/>
    </xf>
    <xf numFmtId="0" fontId="21" fillId="36" borderId="61" xfId="0" applyFont="1" applyFill="1" applyBorder="1" applyAlignment="1">
      <alignment horizontal="left" vertical="center" wrapText="1"/>
    </xf>
    <xf numFmtId="0" fontId="21" fillId="36" borderId="61" xfId="0" applyFont="1" applyFill="1" applyBorder="1" applyAlignment="1">
      <alignment horizontal="center" vertical="center" wrapText="1"/>
    </xf>
    <xf numFmtId="167" fontId="21" fillId="36" borderId="61" xfId="0" applyNumberFormat="1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10" fillId="0" borderId="13" xfId="0" applyFont="1" applyFill="1" applyBorder="1" applyAlignment="1">
      <alignment horizontal="center" vertical="center"/>
    </xf>
    <xf numFmtId="167" fontId="22" fillId="0" borderId="13" xfId="0" applyNumberFormat="1" applyFont="1" applyFill="1" applyBorder="1" applyAlignment="1">
      <alignment horizontal="center" vertical="center"/>
    </xf>
    <xf numFmtId="167" fontId="110" fillId="36" borderId="13" xfId="0" applyNumberFormat="1" applyFont="1" applyFill="1" applyBorder="1" applyAlignment="1">
      <alignment horizontal="center" vertical="center"/>
    </xf>
    <xf numFmtId="167" fontId="110" fillId="36" borderId="13" xfId="1836" applyFont="1" applyFill="1" applyBorder="1" applyAlignment="1">
      <alignment horizontal="center" vertical="center"/>
    </xf>
    <xf numFmtId="167" fontId="110" fillId="0" borderId="13" xfId="0" applyNumberFormat="1" applyFont="1" applyFill="1" applyBorder="1" applyAlignment="1">
      <alignment horizontal="center" vertical="center"/>
    </xf>
    <xf numFmtId="167" fontId="110" fillId="0" borderId="13" xfId="1836" applyFont="1" applyFill="1" applyBorder="1" applyAlignment="1">
      <alignment horizontal="center" vertical="center"/>
    </xf>
    <xf numFmtId="43" fontId="110" fillId="36" borderId="13" xfId="0" applyNumberFormat="1" applyFont="1" applyFill="1" applyBorder="1" applyAlignment="1">
      <alignment horizontal="center" vertical="center"/>
    </xf>
    <xf numFmtId="2" fontId="21" fillId="0" borderId="13" xfId="0" applyNumberFormat="1" applyFont="1" applyFill="1" applyBorder="1" applyAlignment="1">
      <alignment horizontal="center" vertical="center"/>
    </xf>
    <xf numFmtId="2" fontId="21" fillId="0" borderId="13" xfId="1836" applyNumberFormat="1" applyFont="1" applyFill="1" applyBorder="1" applyAlignment="1">
      <alignment horizontal="center" vertical="center"/>
    </xf>
    <xf numFmtId="2" fontId="110" fillId="0" borderId="13" xfId="0" applyNumberFormat="1" applyFont="1" applyFill="1" applyBorder="1" applyAlignment="1">
      <alignment horizontal="center" vertical="center"/>
    </xf>
    <xf numFmtId="167" fontId="22" fillId="0" borderId="13" xfId="0" applyNumberFormat="1" applyFont="1" applyFill="1" applyBorder="1"/>
    <xf numFmtId="2" fontId="110" fillId="36" borderId="13" xfId="0" applyNumberFormat="1" applyFont="1" applyFill="1" applyBorder="1" applyAlignment="1">
      <alignment horizontal="center" vertical="center"/>
    </xf>
    <xf numFmtId="196" fontId="110" fillId="36" borderId="61" xfId="0" applyNumberFormat="1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horizontal="center" vertical="center"/>
    </xf>
    <xf numFmtId="0" fontId="110" fillId="36" borderId="61" xfId="0" applyFont="1" applyFill="1" applyBorder="1" applyAlignment="1">
      <alignment horizontal="center" vertical="center"/>
    </xf>
    <xf numFmtId="0" fontId="110" fillId="36" borderId="61" xfId="0" applyFont="1" applyFill="1" applyBorder="1" applyAlignment="1">
      <alignment vertical="center" wrapText="1"/>
    </xf>
    <xf numFmtId="167" fontId="110" fillId="113" borderId="61" xfId="0" applyNumberFormat="1" applyFont="1" applyFill="1" applyBorder="1" applyAlignment="1">
      <alignment horizontal="center" vertical="center"/>
    </xf>
    <xf numFmtId="43" fontId="110" fillId="0" borderId="61" xfId="0" applyNumberFormat="1" applyFont="1" applyFill="1" applyBorder="1"/>
    <xf numFmtId="0" fontId="0" fillId="0" borderId="61" xfId="0" applyFont="1" applyBorder="1"/>
    <xf numFmtId="0" fontId="0" fillId="0" borderId="61" xfId="66" applyFont="1" applyBorder="1" applyAlignment="1">
      <alignment horizontal="center" vertical="top" wrapText="1"/>
    </xf>
    <xf numFmtId="1" fontId="0" fillId="0" borderId="61" xfId="0" applyNumberFormat="1" applyFont="1" applyBorder="1"/>
    <xf numFmtId="0" fontId="0" fillId="0" borderId="61" xfId="0" applyFill="1" applyBorder="1"/>
    <xf numFmtId="49" fontId="0" fillId="0" borderId="61" xfId="0" applyNumberFormat="1" applyFont="1" applyBorder="1" applyAlignment="1">
      <alignment horizontal="right"/>
    </xf>
    <xf numFmtId="0" fontId="0" fillId="0" borderId="61" xfId="0" applyFont="1" applyBorder="1" applyAlignment="1">
      <alignment vertical="center"/>
    </xf>
    <xf numFmtId="182" fontId="0" fillId="0" borderId="61" xfId="0" applyNumberFormat="1" applyFont="1" applyBorder="1" applyAlignment="1">
      <alignment vertical="center"/>
    </xf>
    <xf numFmtId="0" fontId="0" fillId="0" borderId="61" xfId="0" applyFont="1" applyBorder="1" applyAlignment="1">
      <alignment vertical="center" wrapText="1"/>
    </xf>
    <xf numFmtId="0" fontId="0" fillId="0" borderId="61" xfId="0" applyNumberFormat="1" applyFont="1" applyBorder="1" applyAlignment="1">
      <alignment vertical="center"/>
    </xf>
    <xf numFmtId="0" fontId="0" fillId="0" borderId="61" xfId="0" applyFont="1" applyBorder="1" applyAlignment="1">
      <alignment wrapText="1"/>
    </xf>
    <xf numFmtId="0" fontId="0" fillId="0" borderId="61" xfId="0" applyNumberFormat="1" applyFont="1" applyBorder="1" applyAlignment="1"/>
    <xf numFmtId="0" fontId="0" fillId="0" borderId="61" xfId="0" applyFont="1" applyBorder="1" applyAlignment="1"/>
    <xf numFmtId="182" fontId="0" fillId="0" borderId="61" xfId="0" applyNumberFormat="1" applyFont="1" applyBorder="1" applyAlignment="1"/>
    <xf numFmtId="3" fontId="0" fillId="0" borderId="61" xfId="0" applyNumberFormat="1" applyFont="1" applyFill="1" applyBorder="1" applyAlignment="1">
      <alignment horizontal="right" vertical="center" wrapText="1"/>
    </xf>
    <xf numFmtId="10" fontId="0" fillId="0" borderId="61" xfId="0" applyNumberFormat="1" applyFont="1" applyFill="1" applyBorder="1"/>
    <xf numFmtId="2" fontId="0" fillId="112" borderId="61" xfId="0" applyNumberFormat="1" applyFill="1" applyBorder="1" applyAlignment="1">
      <alignment horizontal="center" vertical="center"/>
    </xf>
    <xf numFmtId="9" fontId="0" fillId="112" borderId="61" xfId="0" applyNumberFormat="1" applyFill="1" applyBorder="1" applyAlignment="1">
      <alignment horizontal="center" vertical="center"/>
    </xf>
    <xf numFmtId="182" fontId="0" fillId="0" borderId="61" xfId="0" applyNumberFormat="1" applyFont="1" applyFill="1" applyBorder="1"/>
    <xf numFmtId="9" fontId="0" fillId="0" borderId="61" xfId="0" applyNumberFormat="1" applyFont="1" applyFill="1" applyBorder="1"/>
    <xf numFmtId="2" fontId="0" fillId="110" borderId="55" xfId="66" applyNumberFormat="1" applyFont="1" applyFill="1" applyBorder="1" applyAlignment="1">
      <alignment horizontal="right" vertical="top" wrapText="1"/>
    </xf>
    <xf numFmtId="0" fontId="0" fillId="0" borderId="61" xfId="0" applyNumberFormat="1" applyFont="1" applyBorder="1" applyAlignment="1">
      <alignment horizontal="right"/>
    </xf>
    <xf numFmtId="0" fontId="0" fillId="0" borderId="61" xfId="0" applyNumberFormat="1" applyFont="1" applyFill="1" applyBorder="1" applyAlignment="1">
      <alignment horizontal="right" vertical="center" wrapText="1"/>
    </xf>
    <xf numFmtId="0" fontId="0" fillId="132" borderId="61" xfId="0" applyFont="1" applyFill="1" applyBorder="1"/>
    <xf numFmtId="2" fontId="0" fillId="36" borderId="55" xfId="66" applyNumberFormat="1" applyFont="1" applyFill="1" applyBorder="1" applyAlignment="1">
      <alignment horizontal="right" vertical="top" wrapText="1"/>
    </xf>
    <xf numFmtId="2" fontId="0" fillId="0" borderId="55" xfId="0" applyNumberFormat="1" applyFont="1" applyBorder="1" applyAlignment="1">
      <alignment horizontal="center"/>
    </xf>
    <xf numFmtId="43" fontId="104" fillId="0" borderId="55" xfId="0" applyNumberFormat="1" applyFont="1" applyBorder="1"/>
    <xf numFmtId="2" fontId="0" fillId="0" borderId="55" xfId="0" applyNumberFormat="1" applyFont="1" applyFill="1" applyBorder="1" applyAlignment="1">
      <alignment horizontal="right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09" fillId="0" borderId="58" xfId="0" applyFont="1" applyFill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121" borderId="58" xfId="0" applyFill="1" applyBorder="1" applyAlignment="1">
      <alignment horizontal="center" vertical="center" wrapText="1"/>
    </xf>
    <xf numFmtId="0" fontId="110" fillId="121" borderId="56" xfId="0" applyFont="1" applyFill="1" applyBorder="1" applyAlignment="1">
      <alignment horizontal="left" vertical="center"/>
    </xf>
    <xf numFmtId="0" fontId="110" fillId="0" borderId="61" xfId="0" applyFont="1" applyFill="1" applyBorder="1" applyAlignment="1">
      <alignment horizontal="center" vertical="center"/>
    </xf>
    <xf numFmtId="0" fontId="21" fillId="0" borderId="61" xfId="0" applyFont="1" applyFill="1" applyBorder="1" applyAlignment="1">
      <alignment horizontal="center" vertical="center" wrapText="1"/>
    </xf>
    <xf numFmtId="0" fontId="1" fillId="0" borderId="40" xfId="66" applyFont="1" applyBorder="1" applyAlignment="1">
      <alignment horizontal="center" vertical="center" wrapText="1"/>
    </xf>
    <xf numFmtId="167" fontId="0" fillId="121" borderId="61" xfId="1836" applyFont="1" applyFill="1" applyBorder="1" applyAlignment="1">
      <alignment horizontal="center" vertical="center"/>
    </xf>
    <xf numFmtId="167" fontId="0" fillId="0" borderId="61" xfId="1836" applyFont="1" applyFill="1" applyBorder="1" applyAlignment="1">
      <alignment horizontal="center" vertical="center"/>
    </xf>
    <xf numFmtId="167" fontId="0" fillId="114" borderId="61" xfId="0" applyNumberFormat="1" applyFont="1" applyFill="1" applyBorder="1" applyAlignment="1">
      <alignment horizontal="center" vertical="center"/>
    </xf>
    <xf numFmtId="167" fontId="0" fillId="134" borderId="61" xfId="1836" applyFont="1" applyFill="1" applyBorder="1" applyAlignment="1">
      <alignment horizontal="center" vertical="center"/>
    </xf>
    <xf numFmtId="167" fontId="0" fillId="0" borderId="61" xfId="1836" applyFont="1" applyFill="1" applyBorder="1"/>
    <xf numFmtId="167" fontId="104" fillId="110" borderId="61" xfId="0" applyNumberFormat="1" applyFont="1" applyFill="1" applyBorder="1" applyAlignment="1">
      <alignment horizontal="center" vertical="center"/>
    </xf>
    <xf numFmtId="167" fontId="104" fillId="111" borderId="61" xfId="0" applyNumberFormat="1" applyFont="1" applyFill="1" applyBorder="1" applyAlignment="1">
      <alignment horizontal="center" vertical="center"/>
    </xf>
    <xf numFmtId="167" fontId="0" fillId="111" borderId="61" xfId="0" applyNumberFormat="1" applyFont="1" applyFill="1" applyBorder="1" applyAlignment="1">
      <alignment horizontal="center" vertical="center"/>
    </xf>
    <xf numFmtId="167" fontId="0" fillId="110" borderId="61" xfId="0" applyNumberFormat="1" applyFont="1" applyFill="1" applyBorder="1" applyAlignment="1">
      <alignment horizontal="center" vertical="center"/>
    </xf>
    <xf numFmtId="167" fontId="124" fillId="116" borderId="61" xfId="0" applyNumberFormat="1" applyFont="1" applyFill="1" applyBorder="1" applyAlignment="1">
      <alignment horizontal="center" vertical="center"/>
    </xf>
    <xf numFmtId="0" fontId="0" fillId="121" borderId="61" xfId="0" applyFont="1" applyFill="1" applyBorder="1" applyAlignment="1">
      <alignment horizontal="center" vertical="center" wrapText="1"/>
    </xf>
    <xf numFmtId="167" fontId="0" fillId="124" borderId="61" xfId="0" applyNumberFormat="1" applyFont="1" applyFill="1" applyBorder="1" applyAlignment="1">
      <alignment horizontal="center" vertical="center"/>
    </xf>
    <xf numFmtId="167" fontId="0" fillId="36" borderId="61" xfId="0" applyNumberFormat="1" applyFont="1" applyFill="1" applyBorder="1" applyAlignment="1">
      <alignment horizontal="center" vertical="center"/>
    </xf>
    <xf numFmtId="167" fontId="0" fillId="120" borderId="61" xfId="0" applyNumberFormat="1" applyFont="1" applyFill="1" applyBorder="1" applyAlignment="1">
      <alignment horizontal="center" vertical="center"/>
    </xf>
    <xf numFmtId="167" fontId="104" fillId="124" borderId="61" xfId="0" applyNumberFormat="1" applyFont="1" applyFill="1" applyBorder="1" applyAlignment="1">
      <alignment horizontal="center" vertical="center"/>
    </xf>
    <xf numFmtId="167" fontId="0" fillId="132" borderId="61" xfId="0" applyNumberFormat="1" applyFont="1" applyFill="1" applyBorder="1" applyAlignment="1">
      <alignment vertical="center"/>
    </xf>
    <xf numFmtId="167" fontId="1" fillId="36" borderId="61" xfId="1836" applyNumberFormat="1" applyFont="1" applyFill="1" applyBorder="1" applyAlignment="1">
      <alignment vertical="center"/>
    </xf>
    <xf numFmtId="167" fontId="0" fillId="36" borderId="61" xfId="0" applyNumberFormat="1" applyFont="1" applyFill="1" applyBorder="1" applyAlignment="1">
      <alignment vertical="center"/>
    </xf>
    <xf numFmtId="0" fontId="0" fillId="121" borderId="61" xfId="0" applyFill="1" applyBorder="1"/>
    <xf numFmtId="0" fontId="0" fillId="113" borderId="61" xfId="0" applyFont="1" applyFill="1" applyBorder="1" applyAlignment="1">
      <alignment horizontal="center" vertical="center" wrapText="1"/>
    </xf>
    <xf numFmtId="167" fontId="110" fillId="110" borderId="61" xfId="0" applyNumberFormat="1" applyFont="1" applyFill="1" applyBorder="1" applyAlignment="1">
      <alignment horizontal="center" vertical="center" wrapText="1"/>
    </xf>
    <xf numFmtId="2" fontId="0" fillId="134" borderId="61" xfId="0" applyNumberFormat="1" applyFont="1" applyFill="1" applyBorder="1" applyAlignment="1">
      <alignment horizontal="center" vertical="center"/>
    </xf>
    <xf numFmtId="167" fontId="1" fillId="134" borderId="61" xfId="1836" applyFont="1" applyFill="1" applyBorder="1" applyAlignment="1">
      <alignment horizontal="center" vertical="center"/>
    </xf>
    <xf numFmtId="167" fontId="0" fillId="113" borderId="61" xfId="0" applyNumberFormat="1" applyFont="1" applyFill="1" applyBorder="1" applyAlignment="1">
      <alignment horizontal="center" vertical="center"/>
    </xf>
    <xf numFmtId="0" fontId="0" fillId="134" borderId="61" xfId="0" applyFont="1" applyFill="1" applyBorder="1" applyAlignment="1">
      <alignment horizontal="center" vertical="center"/>
    </xf>
    <xf numFmtId="167" fontId="1" fillId="0" borderId="61" xfId="1836" applyFont="1" applyBorder="1" applyAlignment="1">
      <alignment horizontal="center" vertical="center"/>
    </xf>
    <xf numFmtId="2" fontId="0" fillId="136" borderId="61" xfId="0" applyNumberFormat="1" applyFont="1" applyFill="1" applyBorder="1" applyAlignment="1">
      <alignment horizontal="center" vertical="center"/>
    </xf>
    <xf numFmtId="2" fontId="1" fillId="134" borderId="61" xfId="1836" applyNumberFormat="1" applyFont="1" applyFill="1" applyBorder="1" applyAlignment="1">
      <alignment horizontal="center" vertical="center"/>
    </xf>
    <xf numFmtId="2" fontId="109" fillId="134" borderId="61" xfId="123" applyNumberFormat="1" applyFont="1" applyFill="1" applyBorder="1" applyAlignment="1">
      <alignment horizontal="center" vertical="center"/>
    </xf>
    <xf numFmtId="0" fontId="0" fillId="115" borderId="61" xfId="0" applyFill="1" applyBorder="1" applyAlignment="1">
      <alignment horizontal="center" vertical="center" wrapText="1"/>
    </xf>
    <xf numFmtId="167" fontId="22" fillId="110" borderId="61" xfId="0" applyNumberFormat="1" applyFont="1" applyFill="1" applyBorder="1" applyAlignment="1">
      <alignment horizontal="center" vertical="center" wrapText="1"/>
    </xf>
    <xf numFmtId="0" fontId="0" fillId="134" borderId="61" xfId="0" applyFill="1" applyBorder="1" applyAlignment="1">
      <alignment horizontal="center" vertical="center"/>
    </xf>
    <xf numFmtId="2" fontId="0" fillId="134" borderId="61" xfId="0" applyNumberFormat="1" applyFill="1" applyBorder="1" applyAlignment="1">
      <alignment horizontal="center" vertical="center"/>
    </xf>
    <xf numFmtId="0" fontId="0" fillId="112" borderId="61" xfId="0" applyFill="1" applyBorder="1" applyAlignment="1">
      <alignment horizontal="center" vertical="center"/>
    </xf>
    <xf numFmtId="167" fontId="0" fillId="0" borderId="61" xfId="1836" applyFont="1" applyBorder="1" applyAlignment="1">
      <alignment horizontal="center" vertical="center"/>
    </xf>
    <xf numFmtId="167" fontId="0" fillId="110" borderId="61" xfId="0" applyNumberFormat="1" applyFill="1" applyBorder="1" applyAlignment="1">
      <alignment horizontal="center" vertical="center"/>
    </xf>
    <xf numFmtId="198" fontId="0" fillId="113" borderId="61" xfId="0" applyNumberFormat="1" applyFont="1" applyFill="1" applyBorder="1" applyAlignment="1">
      <alignment horizontal="center" vertical="center"/>
    </xf>
    <xf numFmtId="198" fontId="0" fillId="134" borderId="61" xfId="0" applyNumberFormat="1" applyFill="1" applyBorder="1" applyAlignment="1">
      <alignment horizontal="center" vertical="center"/>
    </xf>
    <xf numFmtId="198" fontId="0" fillId="134" borderId="61" xfId="1836" applyNumberFormat="1" applyFont="1" applyFill="1" applyBorder="1" applyAlignment="1">
      <alignment horizontal="center" vertical="center"/>
    </xf>
    <xf numFmtId="0" fontId="109" fillId="121" borderId="61" xfId="0" applyFont="1" applyFill="1" applyBorder="1" applyAlignment="1">
      <alignment horizontal="center" vertical="center" wrapText="1"/>
    </xf>
    <xf numFmtId="167" fontId="0" fillId="134" borderId="61" xfId="0" applyNumberFormat="1" applyFont="1" applyFill="1" applyBorder="1" applyAlignment="1">
      <alignment horizontal="center" vertical="center"/>
    </xf>
    <xf numFmtId="167" fontId="0" fillId="136" borderId="61" xfId="0" applyNumberFormat="1" applyFont="1" applyFill="1" applyBorder="1" applyAlignment="1">
      <alignment horizontal="center" vertical="center"/>
    </xf>
    <xf numFmtId="0" fontId="109" fillId="134" borderId="61" xfId="123" applyFont="1" applyFill="1" applyBorder="1"/>
    <xf numFmtId="0" fontId="0" fillId="133" borderId="55" xfId="0" applyFont="1" applyFill="1" applyBorder="1"/>
    <xf numFmtId="0" fontId="0" fillId="138" borderId="55" xfId="0" applyFont="1" applyFill="1" applyBorder="1"/>
    <xf numFmtId="0" fontId="0" fillId="0" borderId="61" xfId="66" applyFont="1" applyBorder="1" applyAlignment="1">
      <alignment horizontal="center" vertical="center" wrapText="1"/>
    </xf>
    <xf numFmtId="0" fontId="0" fillId="124" borderId="61" xfId="66" applyFont="1" applyFill="1" applyBorder="1" applyAlignment="1">
      <alignment vertical="center" wrapText="1"/>
    </xf>
    <xf numFmtId="0" fontId="0" fillId="121" borderId="0" xfId="66" applyFont="1" applyFill="1" applyBorder="1" applyAlignment="1">
      <alignment horizontal="left" vertical="center" wrapText="1"/>
    </xf>
    <xf numFmtId="0" fontId="0" fillId="121" borderId="61" xfId="66" applyFont="1" applyFill="1" applyBorder="1" applyAlignment="1">
      <alignment horizontal="left" vertical="center" wrapText="1"/>
    </xf>
    <xf numFmtId="0" fontId="104" fillId="122" borderId="47" xfId="66" applyFont="1" applyFill="1" applyBorder="1" applyAlignment="1">
      <alignment horizontal="center" vertical="center" wrapText="1"/>
    </xf>
    <xf numFmtId="0" fontId="105" fillId="122" borderId="47" xfId="66" applyFont="1" applyFill="1" applyBorder="1" applyAlignment="1">
      <alignment horizontal="center" vertical="center" wrapText="1"/>
    </xf>
    <xf numFmtId="0" fontId="104" fillId="122" borderId="63" xfId="66" applyFont="1" applyFill="1" applyBorder="1" applyAlignment="1">
      <alignment horizontal="center" vertical="center" wrapText="1"/>
    </xf>
    <xf numFmtId="0" fontId="1" fillId="36" borderId="3" xfId="1836" applyNumberFormat="1" applyFont="1" applyFill="1" applyBorder="1" applyAlignment="1" applyProtection="1">
      <alignment horizontal="right" vertical="center"/>
      <protection locked="0"/>
    </xf>
    <xf numFmtId="167" fontId="1" fillId="0" borderId="61" xfId="1836" applyFont="1" applyFill="1" applyBorder="1" applyAlignment="1">
      <alignment horizontal="right" vertical="center"/>
    </xf>
    <xf numFmtId="0" fontId="0" fillId="139" borderId="0" xfId="0" applyFill="1"/>
    <xf numFmtId="200" fontId="1" fillId="0" borderId="61" xfId="1836" applyNumberFormat="1" applyFont="1" applyFill="1" applyBorder="1" applyAlignment="1">
      <alignment horizontal="right" vertical="center"/>
    </xf>
    <xf numFmtId="1" fontId="0" fillId="0" borderId="61" xfId="0" applyNumberFormat="1" applyFont="1" applyFill="1" applyBorder="1" applyAlignment="1">
      <alignment horizontal="center" vertical="center"/>
    </xf>
    <xf numFmtId="0" fontId="0" fillId="0" borderId="61" xfId="0" applyNumberFormat="1" applyFont="1" applyFill="1" applyBorder="1" applyAlignment="1">
      <alignment horizontal="center" vertical="center"/>
    </xf>
    <xf numFmtId="200" fontId="0" fillId="0" borderId="61" xfId="0" applyNumberFormat="1" applyFont="1" applyFill="1" applyBorder="1" applyAlignment="1">
      <alignment horizontal="center" vertical="center"/>
    </xf>
    <xf numFmtId="167" fontId="0" fillId="0" borderId="61" xfId="0" applyNumberFormat="1" applyFont="1" applyFill="1" applyBorder="1" applyAlignment="1">
      <alignment vertical="center"/>
    </xf>
    <xf numFmtId="10" fontId="0" fillId="0" borderId="61" xfId="0" applyNumberFormat="1" applyFont="1" applyBorder="1" applyAlignment="1">
      <alignment vertical="center"/>
    </xf>
    <xf numFmtId="167" fontId="1" fillId="0" borderId="61" xfId="1836" applyNumberFormat="1" applyFont="1" applyFill="1" applyBorder="1" applyAlignment="1">
      <alignment horizontal="right" vertical="center"/>
    </xf>
    <xf numFmtId="198" fontId="1" fillId="0" borderId="61" xfId="1836" applyNumberFormat="1" applyFont="1" applyFill="1" applyBorder="1" applyAlignment="1">
      <alignment horizontal="right" vertical="center"/>
    </xf>
    <xf numFmtId="0" fontId="114" fillId="0" borderId="3" xfId="0" applyFont="1" applyFill="1" applyBorder="1" applyAlignment="1">
      <alignment horizontal="center" vertical="center"/>
    </xf>
    <xf numFmtId="0" fontId="116" fillId="0" borderId="3" xfId="66" applyFont="1" applyFill="1" applyBorder="1" applyAlignment="1">
      <alignment horizontal="right" vertical="top" wrapText="1"/>
    </xf>
    <xf numFmtId="167" fontId="1" fillId="36" borderId="61" xfId="1848" applyFont="1" applyFill="1" applyBorder="1" applyAlignment="1" applyProtection="1">
      <alignment horizontal="center" vertical="center"/>
      <protection locked="0"/>
    </xf>
    <xf numFmtId="190" fontId="110" fillId="0" borderId="61" xfId="1836" applyNumberFormat="1" applyFont="1" applyFill="1" applyBorder="1" applyAlignment="1">
      <alignment horizontal="center" vertical="center"/>
    </xf>
    <xf numFmtId="168" fontId="110" fillId="0" borderId="61" xfId="0" applyNumberFormat="1" applyFont="1" applyFill="1" applyBorder="1" applyAlignment="1">
      <alignment horizontal="center" vertical="center"/>
    </xf>
    <xf numFmtId="1" fontId="110" fillId="0" borderId="61" xfId="0" applyNumberFormat="1" applyFont="1" applyFill="1" applyBorder="1" applyAlignment="1">
      <alignment horizontal="center" vertical="center"/>
    </xf>
    <xf numFmtId="200" fontId="0" fillId="36" borderId="61" xfId="0" applyNumberFormat="1" applyFont="1" applyFill="1" applyBorder="1" applyAlignment="1">
      <alignment horizontal="center" vertical="center"/>
    </xf>
    <xf numFmtId="1" fontId="110" fillId="0" borderId="61" xfId="1836" applyNumberFormat="1" applyFont="1" applyFill="1" applyBorder="1" applyAlignment="1">
      <alignment horizontal="center" vertical="center"/>
    </xf>
    <xf numFmtId="167" fontId="0" fillId="0" borderId="9" xfId="1836" applyNumberFormat="1" applyFont="1" applyFill="1" applyBorder="1" applyAlignment="1">
      <alignment horizontal="center"/>
    </xf>
    <xf numFmtId="167" fontId="0" fillId="112" borderId="61" xfId="1836" applyFont="1" applyFill="1" applyBorder="1"/>
    <xf numFmtId="167" fontId="0" fillId="112" borderId="61" xfId="1836" applyNumberFormat="1" applyFont="1" applyFill="1" applyBorder="1"/>
    <xf numFmtId="0" fontId="0" fillId="138" borderId="61" xfId="0" applyFont="1" applyFill="1" applyBorder="1"/>
    <xf numFmtId="0" fontId="0" fillId="0" borderId="61" xfId="0" applyFont="1" applyFill="1" applyBorder="1"/>
    <xf numFmtId="0" fontId="0" fillId="133" borderId="61" xfId="0" applyFont="1" applyFill="1" applyBorder="1"/>
    <xf numFmtId="10" fontId="0" fillId="133" borderId="61" xfId="1837" applyNumberFormat="1" applyFont="1" applyFill="1" applyBorder="1"/>
    <xf numFmtId="167" fontId="0" fillId="0" borderId="9" xfId="1836" applyFont="1" applyFill="1" applyBorder="1" applyAlignment="1">
      <alignment vertical="center"/>
    </xf>
    <xf numFmtId="167" fontId="0" fillId="113" borderId="9" xfId="1836" applyFont="1" applyFill="1" applyBorder="1" applyAlignment="1">
      <alignment vertical="center"/>
    </xf>
    <xf numFmtId="2" fontId="0" fillId="0" borderId="0" xfId="0" applyNumberFormat="1" applyFill="1" applyAlignment="1">
      <alignment horizontal="center" vertical="center"/>
    </xf>
    <xf numFmtId="2" fontId="0" fillId="0" borderId="61" xfId="0" applyNumberFormat="1" applyBorder="1" applyAlignment="1">
      <alignment horizontal="center" vertical="center"/>
    </xf>
    <xf numFmtId="2" fontId="0" fillId="0" borderId="61" xfId="0" applyNumberFormat="1" applyFont="1" applyBorder="1"/>
    <xf numFmtId="182" fontId="0" fillId="0" borderId="61" xfId="0" applyNumberFormat="1" applyFont="1" applyFill="1" applyBorder="1" applyAlignment="1">
      <alignment vertical="center"/>
    </xf>
    <xf numFmtId="0" fontId="0" fillId="0" borderId="61" xfId="0" applyFont="1" applyFill="1" applyBorder="1" applyAlignment="1">
      <alignment horizontal="right" vertical="center"/>
    </xf>
    <xf numFmtId="0" fontId="0" fillId="121" borderId="61" xfId="0" applyFont="1" applyFill="1" applyBorder="1"/>
    <xf numFmtId="167" fontId="1" fillId="36" borderId="61" xfId="1836" applyFont="1" applyFill="1" applyBorder="1" applyAlignment="1">
      <alignment horizontal="right" vertical="center"/>
    </xf>
    <xf numFmtId="167" fontId="0" fillId="0" borderId="61" xfId="1836" applyFont="1" applyFill="1" applyBorder="1" applyAlignment="1">
      <alignment horizontal="right" vertical="center"/>
    </xf>
    <xf numFmtId="190" fontId="1" fillId="0" borderId="61" xfId="1836" applyNumberFormat="1" applyFont="1" applyFill="1" applyBorder="1" applyAlignment="1">
      <alignment vertical="center"/>
    </xf>
    <xf numFmtId="199" fontId="0" fillId="0" borderId="61" xfId="1836" applyNumberFormat="1" applyFont="1" applyBorder="1" applyAlignment="1">
      <alignment horizontal="center" vertical="center"/>
    </xf>
    <xf numFmtId="199" fontId="0" fillId="112" borderId="61" xfId="0" applyNumberFormat="1" applyFill="1" applyBorder="1" applyAlignment="1">
      <alignment horizontal="center" vertical="center"/>
    </xf>
    <xf numFmtId="4" fontId="130" fillId="0" borderId="61" xfId="0" applyNumberFormat="1" applyFont="1" applyFill="1" applyBorder="1" applyAlignment="1">
      <alignment horizontal="right" vertical="center"/>
    </xf>
    <xf numFmtId="168" fontId="0" fillId="133" borderId="61" xfId="0" applyNumberFormat="1" applyFont="1" applyFill="1" applyBorder="1" applyAlignment="1">
      <alignment horizontal="right"/>
    </xf>
    <xf numFmtId="0" fontId="0" fillId="133" borderId="61" xfId="0" applyFont="1" applyFill="1" applyBorder="1" applyAlignment="1">
      <alignment horizontal="right"/>
    </xf>
    <xf numFmtId="9" fontId="0" fillId="133" borderId="61" xfId="0" applyNumberFormat="1" applyFont="1" applyFill="1" applyBorder="1"/>
    <xf numFmtId="3" fontId="0" fillId="0" borderId="61" xfId="0" applyNumberFormat="1" applyFont="1" applyFill="1" applyBorder="1" applyAlignment="1">
      <alignment horizontal="right" vertical="center"/>
    </xf>
    <xf numFmtId="3" fontId="0" fillId="0" borderId="61" xfId="0" applyNumberFormat="1" applyFont="1" applyFill="1" applyBorder="1"/>
    <xf numFmtId="10" fontId="0" fillId="133" borderId="61" xfId="0" applyNumberFormat="1" applyFont="1" applyFill="1" applyBorder="1"/>
    <xf numFmtId="1" fontId="0" fillId="133" borderId="61" xfId="0" applyNumberFormat="1" applyFont="1" applyFill="1" applyBorder="1"/>
    <xf numFmtId="0" fontId="109" fillId="0" borderId="61" xfId="0" applyNumberFormat="1" applyFont="1" applyFill="1" applyBorder="1" applyAlignment="1">
      <alignment horizontal="center" vertical="center"/>
    </xf>
    <xf numFmtId="1" fontId="109" fillId="0" borderId="61" xfId="0" applyNumberFormat="1" applyFont="1" applyFill="1" applyBorder="1" applyAlignment="1">
      <alignment horizontal="center" vertical="center"/>
    </xf>
    <xf numFmtId="198" fontId="109" fillId="0" borderId="61" xfId="0" applyNumberFormat="1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horizontal="center" vertical="center"/>
    </xf>
    <xf numFmtId="167" fontId="0" fillId="113" borderId="61" xfId="1836" applyFont="1" applyFill="1" applyBorder="1" applyAlignment="1">
      <alignment horizontal="center" vertical="center"/>
    </xf>
    <xf numFmtId="167" fontId="0" fillId="113" borderId="61" xfId="1836" applyFont="1" applyFill="1" applyBorder="1"/>
    <xf numFmtId="2" fontId="0" fillId="113" borderId="61" xfId="0" applyNumberFormat="1" applyFont="1" applyFill="1" applyBorder="1" applyAlignment="1">
      <alignment horizontal="center" vertical="center" wrapText="1"/>
    </xf>
    <xf numFmtId="4" fontId="131" fillId="0" borderId="61" xfId="118" applyNumberFormat="1" applyFont="1" applyFill="1" applyBorder="1" applyAlignment="1">
      <alignment horizontal="center" vertical="center" wrapText="1"/>
    </xf>
    <xf numFmtId="4" fontId="0" fillId="0" borderId="61" xfId="0" applyNumberFormat="1" applyFont="1" applyFill="1" applyBorder="1" applyAlignment="1">
      <alignment horizontal="center" vertical="center"/>
    </xf>
    <xf numFmtId="192" fontId="0" fillId="123" borderId="61" xfId="0" applyNumberFormat="1" applyFont="1" applyFill="1" applyBorder="1" applyAlignment="1">
      <alignment horizontal="center" vertical="center"/>
    </xf>
    <xf numFmtId="199" fontId="0" fillId="0" borderId="61" xfId="0" applyNumberFormat="1" applyFont="1" applyFill="1" applyBorder="1" applyAlignment="1">
      <alignment horizontal="center" vertical="center"/>
    </xf>
    <xf numFmtId="199" fontId="0" fillId="112" borderId="61" xfId="1836" applyNumberFormat="1" applyFont="1" applyFill="1" applyBorder="1" applyAlignment="1">
      <alignment horizontal="center" vertical="center"/>
    </xf>
    <xf numFmtId="49" fontId="0" fillId="112" borderId="61" xfId="0" applyNumberFormat="1" applyFill="1" applyBorder="1" applyAlignment="1">
      <alignment horizontal="center" vertical="center"/>
    </xf>
    <xf numFmtId="199" fontId="0" fillId="0" borderId="61" xfId="0" applyNumberFormat="1" applyFill="1" applyBorder="1" applyAlignment="1">
      <alignment horizontal="center" vertical="center"/>
    </xf>
    <xf numFmtId="49" fontId="0" fillId="0" borderId="61" xfId="0" applyNumberFormat="1" applyFill="1" applyBorder="1" applyAlignment="1">
      <alignment horizontal="center" vertical="center"/>
    </xf>
    <xf numFmtId="43" fontId="1" fillId="36" borderId="3" xfId="1836" applyNumberFormat="1" applyFont="1" applyFill="1" applyBorder="1" applyAlignment="1" applyProtection="1">
      <alignment horizontal="right" vertical="center"/>
      <protection locked="0"/>
    </xf>
    <xf numFmtId="167" fontId="1" fillId="0" borderId="61" xfId="1836" applyFont="1" applyFill="1" applyBorder="1" applyAlignment="1">
      <alignment vertical="center"/>
    </xf>
    <xf numFmtId="2" fontId="0" fillId="36" borderId="58" xfId="0" applyNumberFormat="1" applyFont="1" applyFill="1" applyBorder="1" applyAlignment="1">
      <alignment horizontal="center" vertical="center"/>
    </xf>
    <xf numFmtId="199" fontId="110" fillId="36" borderId="61" xfId="0" applyNumberFormat="1" applyFont="1" applyFill="1" applyBorder="1" applyAlignment="1">
      <alignment horizontal="center" vertical="center"/>
    </xf>
    <xf numFmtId="198" fontId="0" fillId="112" borderId="61" xfId="1836" applyNumberFormat="1" applyFont="1" applyFill="1" applyBorder="1" applyAlignment="1">
      <alignment horizontal="center" vertical="center"/>
    </xf>
    <xf numFmtId="197" fontId="0" fillId="0" borderId="61" xfId="0" applyNumberFormat="1" applyFont="1" applyFill="1" applyBorder="1" applyAlignment="1">
      <alignment horizontal="center" vertical="center"/>
    </xf>
    <xf numFmtId="43" fontId="0" fillId="36" borderId="61" xfId="0" applyNumberFormat="1" applyFill="1" applyBorder="1" applyAlignment="1">
      <alignment vertical="center"/>
    </xf>
    <xf numFmtId="167" fontId="0" fillId="36" borderId="61" xfId="1836" applyFont="1" applyFill="1" applyBorder="1" applyAlignment="1">
      <alignment vertical="center"/>
    </xf>
    <xf numFmtId="190" fontId="0" fillId="0" borderId="61" xfId="1836" applyNumberFormat="1" applyFont="1" applyBorder="1" applyAlignment="1">
      <alignment vertical="center"/>
    </xf>
    <xf numFmtId="190" fontId="0" fillId="0" borderId="61" xfId="0" applyNumberFormat="1" applyFont="1" applyFill="1" applyBorder="1" applyAlignment="1">
      <alignment vertical="center"/>
    </xf>
    <xf numFmtId="199" fontId="0" fillId="36" borderId="61" xfId="1836" applyNumberFormat="1" applyFont="1" applyFill="1" applyBorder="1" applyAlignment="1">
      <alignment vertical="center"/>
    </xf>
    <xf numFmtId="0" fontId="110" fillId="0" borderId="61" xfId="0" applyFont="1" applyFill="1" applyBorder="1" applyAlignment="1">
      <alignment horizontal="center" vertical="center" wrapText="1"/>
    </xf>
    <xf numFmtId="0" fontId="110" fillId="0" borderId="61" xfId="0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horizontal="left" vertical="center" wrapText="1"/>
    </xf>
    <xf numFmtId="0" fontId="110" fillId="112" borderId="61" xfId="0" applyFont="1" applyFill="1" applyBorder="1" applyAlignment="1">
      <alignment horizontal="center" vertical="center" wrapText="1"/>
    </xf>
    <xf numFmtId="0" fontId="110" fillId="0" borderId="61" xfId="0" applyFont="1" applyFill="1" applyBorder="1" applyAlignment="1">
      <alignment horizontal="center" vertical="center"/>
    </xf>
    <xf numFmtId="167" fontId="110" fillId="112" borderId="61" xfId="0" applyNumberFormat="1" applyFont="1" applyFill="1" applyBorder="1" applyAlignment="1">
      <alignment horizontal="center" vertical="center"/>
    </xf>
    <xf numFmtId="0" fontId="110" fillId="112" borderId="61" xfId="0" applyFont="1" applyFill="1" applyBorder="1" applyAlignment="1">
      <alignment horizontal="center" vertical="center"/>
    </xf>
    <xf numFmtId="2" fontId="110" fillId="112" borderId="61" xfId="0" applyNumberFormat="1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horizontal="left" vertical="center" wrapText="1"/>
    </xf>
    <xf numFmtId="0" fontId="110" fillId="113" borderId="61" xfId="0" applyFont="1" applyFill="1" applyBorder="1" applyAlignment="1">
      <alignment horizontal="center" vertical="center"/>
    </xf>
    <xf numFmtId="2" fontId="110" fillId="113" borderId="61" xfId="0" applyNumberFormat="1" applyFont="1" applyFill="1" applyBorder="1" applyAlignment="1">
      <alignment horizontal="center" vertical="center"/>
    </xf>
    <xf numFmtId="4" fontId="110" fillId="113" borderId="61" xfId="1838" applyNumberFormat="1" applyFont="1" applyFill="1" applyBorder="1" applyAlignment="1">
      <alignment horizontal="left" vertical="top" wrapText="1"/>
    </xf>
    <xf numFmtId="0" fontId="110" fillId="113" borderId="61" xfId="0" applyFont="1" applyFill="1" applyBorder="1" applyAlignment="1">
      <alignment horizontal="center" vertical="center" wrapText="1"/>
    </xf>
    <xf numFmtId="49" fontId="110" fillId="113" borderId="61" xfId="0" applyNumberFormat="1" applyFont="1" applyFill="1" applyBorder="1" applyAlignment="1">
      <alignment horizontal="center" vertical="center"/>
    </xf>
    <xf numFmtId="0" fontId="110" fillId="113" borderId="61" xfId="0" applyFont="1" applyFill="1" applyBorder="1" applyAlignment="1">
      <alignment horizontal="left" vertical="center" wrapText="1"/>
    </xf>
    <xf numFmtId="0" fontId="110" fillId="113" borderId="61" xfId="0" applyFont="1" applyFill="1" applyBorder="1" applyAlignment="1">
      <alignment vertical="center" wrapText="1"/>
    </xf>
    <xf numFmtId="0" fontId="110" fillId="0" borderId="61" xfId="0" applyFont="1" applyFill="1" applyBorder="1" applyAlignment="1">
      <alignment horizontal="center" vertical="center" wrapText="1"/>
    </xf>
    <xf numFmtId="0" fontId="110" fillId="0" borderId="61" xfId="0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horizontal="left" vertical="center" wrapText="1"/>
    </xf>
    <xf numFmtId="0" fontId="110" fillId="0" borderId="61" xfId="0" applyFont="1" applyFill="1" applyBorder="1" applyAlignment="1">
      <alignment horizontal="center" vertical="center" wrapText="1"/>
    </xf>
    <xf numFmtId="0" fontId="110" fillId="0" borderId="61" xfId="0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horizontal="left" vertical="center" wrapText="1"/>
    </xf>
    <xf numFmtId="167" fontId="0" fillId="0" borderId="68" xfId="0" applyNumberFormat="1" applyFont="1" applyFill="1" applyBorder="1" applyAlignment="1">
      <alignment horizontal="center" vertical="center"/>
    </xf>
    <xf numFmtId="0" fontId="109" fillId="0" borderId="58" xfId="0" applyFont="1" applyFill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110" fillId="0" borderId="61" xfId="0" applyFont="1" applyFill="1" applyBorder="1" applyAlignment="1">
      <alignment horizontal="center" vertical="center"/>
    </xf>
    <xf numFmtId="0" fontId="21" fillId="0" borderId="61" xfId="0" applyFont="1" applyFill="1" applyBorder="1" applyAlignment="1">
      <alignment horizontal="center" vertical="center" wrapText="1"/>
    </xf>
    <xf numFmtId="167" fontId="0" fillId="110" borderId="72" xfId="0" applyNumberFormat="1" applyFont="1" applyFill="1" applyBorder="1" applyAlignment="1">
      <alignment horizontal="center" vertical="center"/>
    </xf>
    <xf numFmtId="0" fontId="0" fillId="121" borderId="72" xfId="0" applyFill="1" applyBorder="1"/>
    <xf numFmtId="0" fontId="0" fillId="113" borderId="72" xfId="0" applyFont="1" applyFill="1" applyBorder="1" applyAlignment="1">
      <alignment horizontal="center" vertical="center" wrapText="1"/>
    </xf>
    <xf numFmtId="167" fontId="110" fillId="110" borderId="72" xfId="0" applyNumberFormat="1" applyFont="1" applyFill="1" applyBorder="1" applyAlignment="1">
      <alignment horizontal="center" vertical="center" wrapText="1"/>
    </xf>
    <xf numFmtId="199" fontId="0" fillId="134" borderId="72" xfId="0" applyNumberFormat="1" applyFont="1" applyFill="1" applyBorder="1" applyAlignment="1">
      <alignment horizontal="center" vertical="center"/>
    </xf>
    <xf numFmtId="167" fontId="1" fillId="134" borderId="72" xfId="1836" applyFont="1" applyFill="1" applyBorder="1" applyAlignment="1">
      <alignment horizontal="center" vertical="center"/>
    </xf>
    <xf numFmtId="167" fontId="0" fillId="113" borderId="72" xfId="0" applyNumberFormat="1" applyFont="1" applyFill="1" applyBorder="1" applyAlignment="1">
      <alignment horizontal="center" vertical="center"/>
    </xf>
    <xf numFmtId="167" fontId="0" fillId="114" borderId="72" xfId="0" applyNumberFormat="1" applyFont="1" applyFill="1" applyBorder="1" applyAlignment="1">
      <alignment horizontal="center" vertical="center"/>
    </xf>
    <xf numFmtId="0" fontId="0" fillId="112" borderId="72" xfId="0" applyFont="1" applyFill="1" applyBorder="1" applyAlignment="1">
      <alignment horizontal="center" vertical="center"/>
    </xf>
    <xf numFmtId="0" fontId="0" fillId="134" borderId="72" xfId="0" applyFont="1" applyFill="1" applyBorder="1" applyAlignment="1">
      <alignment horizontal="center" vertical="center"/>
    </xf>
    <xf numFmtId="199" fontId="0" fillId="136" borderId="72" xfId="0" applyNumberFormat="1" applyFont="1" applyFill="1" applyBorder="1" applyAlignment="1">
      <alignment horizontal="center" vertical="center"/>
    </xf>
    <xf numFmtId="199" fontId="1" fillId="134" borderId="72" xfId="1836" applyNumberFormat="1" applyFont="1" applyFill="1" applyBorder="1" applyAlignment="1">
      <alignment horizontal="center" vertical="center"/>
    </xf>
    <xf numFmtId="167" fontId="1" fillId="0" borderId="72" xfId="1836" applyFont="1" applyBorder="1" applyAlignment="1">
      <alignment horizontal="center" vertical="center"/>
    </xf>
    <xf numFmtId="2" fontId="0" fillId="134" borderId="72" xfId="0" applyNumberFormat="1" applyFont="1" applyFill="1" applyBorder="1" applyAlignment="1">
      <alignment horizontal="center" vertical="center"/>
    </xf>
    <xf numFmtId="2" fontId="1" fillId="134" borderId="72" xfId="1836" applyNumberFormat="1" applyFont="1" applyFill="1" applyBorder="1" applyAlignment="1">
      <alignment horizontal="center" vertical="center"/>
    </xf>
    <xf numFmtId="199" fontId="109" fillId="134" borderId="72" xfId="123" applyNumberFormat="1" applyFont="1" applyFill="1" applyBorder="1" applyAlignment="1">
      <alignment horizontal="center" vertical="center"/>
    </xf>
    <xf numFmtId="167" fontId="0" fillId="112" borderId="72" xfId="0" applyNumberFormat="1" applyFont="1" applyFill="1" applyBorder="1" applyAlignment="1">
      <alignment horizontal="center" vertical="center"/>
    </xf>
    <xf numFmtId="0" fontId="0" fillId="115" borderId="72" xfId="0" applyFill="1" applyBorder="1" applyAlignment="1">
      <alignment horizontal="center" vertical="center" wrapText="1"/>
    </xf>
    <xf numFmtId="167" fontId="22" fillId="110" borderId="72" xfId="0" applyNumberFormat="1" applyFont="1" applyFill="1" applyBorder="1" applyAlignment="1">
      <alignment horizontal="center" vertical="center" wrapText="1"/>
    </xf>
    <xf numFmtId="198" fontId="0" fillId="134" borderId="72" xfId="0" applyNumberFormat="1" applyFill="1" applyBorder="1" applyAlignment="1">
      <alignment horizontal="center" vertical="center"/>
    </xf>
    <xf numFmtId="198" fontId="1" fillId="134" borderId="72" xfId="1836" applyNumberFormat="1" applyFont="1" applyFill="1" applyBorder="1" applyAlignment="1">
      <alignment horizontal="center" vertical="center"/>
    </xf>
    <xf numFmtId="0" fontId="0" fillId="134" borderId="72" xfId="0" applyFill="1" applyBorder="1" applyAlignment="1">
      <alignment horizontal="center" vertical="center"/>
    </xf>
    <xf numFmtId="0" fontId="0" fillId="112" borderId="72" xfId="0" applyFill="1" applyBorder="1" applyAlignment="1">
      <alignment horizontal="center" vertical="center"/>
    </xf>
    <xf numFmtId="199" fontId="0" fillId="134" borderId="72" xfId="0" applyNumberFormat="1" applyFill="1" applyBorder="1" applyAlignment="1">
      <alignment horizontal="center" vertical="center"/>
    </xf>
    <xf numFmtId="167" fontId="0" fillId="110" borderId="72" xfId="0" applyNumberFormat="1" applyFill="1" applyBorder="1" applyAlignment="1">
      <alignment horizontal="center" vertical="center"/>
    </xf>
    <xf numFmtId="0" fontId="0" fillId="134" borderId="72" xfId="0" applyFont="1" applyFill="1" applyBorder="1" applyAlignment="1">
      <alignment horizontal="center" vertical="center" wrapText="1"/>
    </xf>
    <xf numFmtId="167" fontId="0" fillId="0" borderId="72" xfId="1836" applyFont="1" applyBorder="1" applyAlignment="1">
      <alignment horizontal="center" vertical="center"/>
    </xf>
    <xf numFmtId="198" fontId="0" fillId="134" borderId="72" xfId="0" applyNumberFormat="1" applyFont="1" applyFill="1" applyBorder="1" applyAlignment="1">
      <alignment horizontal="center" vertical="center" wrapText="1"/>
    </xf>
    <xf numFmtId="198" fontId="0" fillId="134" borderId="72" xfId="1836" applyNumberFormat="1" applyFont="1" applyFill="1" applyBorder="1" applyAlignment="1">
      <alignment horizontal="center" vertical="center"/>
    </xf>
    <xf numFmtId="198" fontId="0" fillId="134" borderId="72" xfId="0" applyNumberFormat="1" applyFont="1" applyFill="1" applyBorder="1" applyAlignment="1">
      <alignment horizontal="center" vertical="center"/>
    </xf>
    <xf numFmtId="193" fontId="0" fillId="134" borderId="72" xfId="1836" applyNumberFormat="1" applyFont="1" applyFill="1" applyBorder="1" applyAlignment="1">
      <alignment horizontal="center" vertical="center"/>
    </xf>
    <xf numFmtId="167" fontId="1" fillId="121" borderId="72" xfId="1836" applyFont="1" applyFill="1" applyBorder="1" applyAlignment="1">
      <alignment horizontal="center" vertical="center"/>
    </xf>
    <xf numFmtId="0" fontId="0" fillId="141" borderId="77" xfId="0" applyFill="1" applyBorder="1" applyAlignment="1">
      <alignment horizontal="center" vertical="center"/>
    </xf>
    <xf numFmtId="0" fontId="119" fillId="141" borderId="72" xfId="0" applyFont="1" applyFill="1" applyBorder="1" applyAlignment="1">
      <alignment horizontal="center" vertical="center" wrapText="1"/>
    </xf>
    <xf numFmtId="0" fontId="109" fillId="141" borderId="72" xfId="0" applyFont="1" applyFill="1" applyBorder="1" applyAlignment="1">
      <alignment horizontal="center" vertical="center" wrapText="1"/>
    </xf>
    <xf numFmtId="0" fontId="0" fillId="141" borderId="72" xfId="0" applyFill="1" applyBorder="1" applyAlignment="1">
      <alignment horizontal="center" vertical="center" wrapText="1"/>
    </xf>
    <xf numFmtId="167" fontId="104" fillId="141" borderId="72" xfId="0" applyNumberFormat="1" applyFont="1" applyFill="1" applyBorder="1" applyAlignment="1">
      <alignment horizontal="center" vertical="center"/>
    </xf>
    <xf numFmtId="167" fontId="0" fillId="141" borderId="72" xfId="0" applyNumberFormat="1" applyFont="1" applyFill="1" applyBorder="1" applyAlignment="1">
      <alignment horizontal="center" vertical="center"/>
    </xf>
    <xf numFmtId="167" fontId="124" fillId="141" borderId="72" xfId="0" applyNumberFormat="1" applyFont="1" applyFill="1" applyBorder="1" applyAlignment="1">
      <alignment horizontal="center" vertical="center"/>
    </xf>
    <xf numFmtId="0" fontId="0" fillId="141" borderId="72" xfId="0" applyFont="1" applyFill="1" applyBorder="1" applyAlignment="1">
      <alignment horizontal="center" vertical="center" wrapText="1"/>
    </xf>
    <xf numFmtId="198" fontId="0" fillId="141" borderId="72" xfId="0" applyNumberFormat="1" applyFont="1" applyFill="1" applyBorder="1" applyAlignment="1">
      <alignment horizontal="center" vertical="center"/>
    </xf>
    <xf numFmtId="198" fontId="0" fillId="142" borderId="72" xfId="0" applyNumberFormat="1" applyFont="1" applyFill="1" applyBorder="1" applyAlignment="1">
      <alignment horizontal="center" vertical="center"/>
    </xf>
    <xf numFmtId="2" fontId="110" fillId="141" borderId="72" xfId="0" applyNumberFormat="1" applyFont="1" applyFill="1" applyBorder="1" applyAlignment="1">
      <alignment horizontal="center" vertical="center"/>
    </xf>
    <xf numFmtId="198" fontId="110" fillId="141" borderId="72" xfId="0" applyNumberFormat="1" applyFont="1" applyFill="1" applyBorder="1" applyAlignment="1">
      <alignment horizontal="center" vertical="center"/>
    </xf>
    <xf numFmtId="167" fontId="0" fillId="142" borderId="72" xfId="0" applyNumberFormat="1" applyFont="1" applyFill="1" applyBorder="1" applyAlignment="1">
      <alignment horizontal="center" vertical="center"/>
    </xf>
    <xf numFmtId="0" fontId="0" fillId="141" borderId="72" xfId="0" applyFont="1" applyFill="1" applyBorder="1" applyAlignment="1">
      <alignment horizontal="center" vertical="center"/>
    </xf>
    <xf numFmtId="167" fontId="1" fillId="141" borderId="72" xfId="1836" applyFont="1" applyFill="1" applyBorder="1" applyAlignment="1">
      <alignment horizontal="center" vertical="center"/>
    </xf>
    <xf numFmtId="198" fontId="104" fillId="141" borderId="72" xfId="0" applyNumberFormat="1" applyFont="1" applyFill="1" applyBorder="1" applyAlignment="1">
      <alignment horizontal="center" vertical="center"/>
    </xf>
    <xf numFmtId="167" fontId="0" fillId="142" borderId="72" xfId="0" applyNumberFormat="1" applyFont="1" applyFill="1" applyBorder="1" applyAlignment="1">
      <alignment vertical="center"/>
    </xf>
    <xf numFmtId="167" fontId="1" fillId="141" borderId="72" xfId="1836" applyFont="1" applyFill="1" applyBorder="1" applyAlignment="1">
      <alignment vertical="center"/>
    </xf>
    <xf numFmtId="167" fontId="0" fillId="141" borderId="72" xfId="0" applyNumberFormat="1" applyFont="1" applyFill="1" applyBorder="1" applyAlignment="1">
      <alignment vertical="center"/>
    </xf>
    <xf numFmtId="198" fontId="109" fillId="141" borderId="72" xfId="0" applyNumberFormat="1" applyFont="1" applyFill="1" applyBorder="1" applyAlignment="1">
      <alignment horizontal="center" vertical="center"/>
    </xf>
    <xf numFmtId="199" fontId="0" fillId="141" borderId="72" xfId="0" applyNumberFormat="1" applyFill="1" applyBorder="1" applyAlignment="1">
      <alignment horizontal="center" vertical="center"/>
    </xf>
    <xf numFmtId="167" fontId="0" fillId="134" borderId="72" xfId="0" applyNumberFormat="1" applyFont="1" applyFill="1" applyBorder="1" applyAlignment="1">
      <alignment horizontal="center" vertical="center"/>
    </xf>
    <xf numFmtId="167" fontId="0" fillId="136" borderId="72" xfId="0" applyNumberFormat="1" applyFont="1" applyFill="1" applyBorder="1" applyAlignment="1">
      <alignment horizontal="center" vertical="center"/>
    </xf>
    <xf numFmtId="0" fontId="109" fillId="134" borderId="72" xfId="123" applyFont="1" applyFill="1" applyBorder="1"/>
    <xf numFmtId="167" fontId="0" fillId="134" borderId="72" xfId="1836" applyFont="1" applyFill="1" applyBorder="1" applyAlignment="1">
      <alignment horizontal="center" vertical="center"/>
    </xf>
    <xf numFmtId="167" fontId="0" fillId="121" borderId="72" xfId="1836" applyFont="1" applyFill="1" applyBorder="1" applyAlignment="1">
      <alignment horizontal="center" vertical="center"/>
    </xf>
    <xf numFmtId="0" fontId="109" fillId="141" borderId="73" xfId="0" applyFont="1" applyFill="1" applyBorder="1" applyAlignment="1">
      <alignment horizontal="center" vertical="center" wrapText="1"/>
    </xf>
    <xf numFmtId="0" fontId="109" fillId="141" borderId="11" xfId="0" applyFont="1" applyFill="1" applyBorder="1" applyAlignment="1">
      <alignment horizontal="center" vertical="center" wrapText="1"/>
    </xf>
    <xf numFmtId="167" fontId="1" fillId="141" borderId="72" xfId="1836" applyNumberFormat="1" applyFont="1" applyFill="1" applyBorder="1" applyAlignment="1">
      <alignment vertical="center"/>
    </xf>
    <xf numFmtId="0" fontId="110" fillId="121" borderId="13" xfId="0" applyFont="1" applyFill="1" applyBorder="1" applyAlignment="1">
      <alignment vertical="center"/>
    </xf>
    <xf numFmtId="0" fontId="110" fillId="121" borderId="56" xfId="0" applyFont="1" applyFill="1" applyBorder="1" applyAlignment="1">
      <alignment vertical="center"/>
    </xf>
    <xf numFmtId="0" fontId="110" fillId="121" borderId="77" xfId="0" applyFont="1" applyFill="1" applyBorder="1" applyAlignment="1">
      <alignment vertical="center"/>
    </xf>
    <xf numFmtId="0" fontId="110" fillId="121" borderId="57" xfId="0" applyFont="1" applyFill="1" applyBorder="1" applyAlignment="1">
      <alignment vertical="center"/>
    </xf>
    <xf numFmtId="0" fontId="21" fillId="134" borderId="77" xfId="0" applyFont="1" applyFill="1" applyBorder="1" applyAlignment="1">
      <alignment horizontal="center" vertical="center" wrapText="1"/>
    </xf>
    <xf numFmtId="0" fontId="24" fillId="134" borderId="72" xfId="0" applyFont="1" applyFill="1" applyBorder="1" applyAlignment="1">
      <alignment horizontal="center" vertical="center" wrapText="1"/>
    </xf>
    <xf numFmtId="0" fontId="21" fillId="134" borderId="72" xfId="0" applyFont="1" applyFill="1" applyBorder="1" applyAlignment="1">
      <alignment horizontal="center" vertical="center" wrapText="1"/>
    </xf>
    <xf numFmtId="0" fontId="110" fillId="134" borderId="72" xfId="0" applyFont="1" applyFill="1" applyBorder="1" applyAlignment="1">
      <alignment horizontal="center" vertical="center"/>
    </xf>
    <xf numFmtId="0" fontId="110" fillId="134" borderId="77" xfId="0" applyFont="1" applyFill="1" applyBorder="1" applyAlignment="1">
      <alignment horizontal="center" vertical="center"/>
    </xf>
    <xf numFmtId="167" fontId="22" fillId="134" borderId="72" xfId="0" applyNumberFormat="1" applyFont="1" applyFill="1" applyBorder="1" applyAlignment="1">
      <alignment horizontal="center" vertical="center"/>
    </xf>
    <xf numFmtId="0" fontId="110" fillId="134" borderId="77" xfId="0" applyFont="1" applyFill="1" applyBorder="1" applyAlignment="1">
      <alignment vertical="center"/>
    </xf>
    <xf numFmtId="167" fontId="110" fillId="134" borderId="72" xfId="0" applyNumberFormat="1" applyFont="1" applyFill="1" applyBorder="1" applyAlignment="1">
      <alignment horizontal="center" vertical="center"/>
    </xf>
    <xf numFmtId="167" fontId="110" fillId="134" borderId="72" xfId="1836" applyFont="1" applyFill="1" applyBorder="1" applyAlignment="1">
      <alignment horizontal="center" vertical="center"/>
    </xf>
    <xf numFmtId="43" fontId="110" fillId="134" borderId="72" xfId="0" applyNumberFormat="1" applyFont="1" applyFill="1" applyBorder="1" applyAlignment="1">
      <alignment horizontal="center" vertical="center"/>
    </xf>
    <xf numFmtId="2" fontId="110" fillId="134" borderId="72" xfId="0" applyNumberFormat="1" applyFont="1" applyFill="1" applyBorder="1" applyAlignment="1">
      <alignment horizontal="center" vertical="center"/>
    </xf>
    <xf numFmtId="198" fontId="110" fillId="134" borderId="72" xfId="0" applyNumberFormat="1" applyFont="1" applyFill="1" applyBorder="1" applyAlignment="1">
      <alignment horizontal="center" vertical="center"/>
    </xf>
    <xf numFmtId="167" fontId="22" fillId="134" borderId="72" xfId="0" applyNumberFormat="1" applyFont="1" applyFill="1" applyBorder="1"/>
    <xf numFmtId="43" fontId="110" fillId="134" borderId="72" xfId="0" applyNumberFormat="1" applyFont="1" applyFill="1" applyBorder="1"/>
    <xf numFmtId="204" fontId="110" fillId="112" borderId="61" xfId="0" applyNumberFormat="1" applyFont="1" applyFill="1" applyBorder="1" applyAlignment="1">
      <alignment horizontal="center" vertical="center"/>
    </xf>
    <xf numFmtId="167" fontId="1" fillId="0" borderId="79" xfId="1836" applyFont="1" applyFill="1" applyBorder="1" applyAlignment="1">
      <alignment vertical="center"/>
    </xf>
    <xf numFmtId="198" fontId="135" fillId="0" borderId="61" xfId="0" applyNumberFormat="1" applyFont="1" applyFill="1" applyBorder="1" applyAlignment="1">
      <alignment horizontal="center" vertical="center"/>
    </xf>
    <xf numFmtId="198" fontId="110" fillId="0" borderId="80" xfId="0" applyNumberFormat="1" applyFont="1" applyFill="1" applyBorder="1" applyAlignment="1">
      <alignment horizontal="center" vertical="center"/>
    </xf>
    <xf numFmtId="198" fontId="0" fillId="0" borderId="80" xfId="0" applyNumberFormat="1" applyFont="1" applyFill="1" applyBorder="1" applyAlignment="1">
      <alignment horizontal="center" vertical="center"/>
    </xf>
    <xf numFmtId="167" fontId="1" fillId="0" borderId="80" xfId="1836" applyFont="1" applyFill="1" applyBorder="1" applyAlignment="1">
      <alignment horizontal="center" vertical="center"/>
    </xf>
    <xf numFmtId="197" fontId="0" fillId="0" borderId="80" xfId="0" applyNumberFormat="1" applyFont="1" applyFill="1" applyBorder="1" applyAlignment="1">
      <alignment horizontal="center" vertical="center"/>
    </xf>
    <xf numFmtId="167" fontId="1" fillId="0" borderId="80" xfId="1836" applyFont="1" applyFill="1" applyBorder="1" applyAlignment="1">
      <alignment vertical="center"/>
    </xf>
    <xf numFmtId="198" fontId="0" fillId="0" borderId="81" xfId="0" applyNumberFormat="1" applyFont="1" applyFill="1" applyBorder="1" applyAlignment="1">
      <alignment horizontal="center" vertical="center"/>
    </xf>
    <xf numFmtId="198" fontId="109" fillId="0" borderId="81" xfId="0" applyNumberFormat="1" applyFont="1" applyFill="1" applyBorder="1" applyAlignment="1">
      <alignment horizontal="center" vertical="center"/>
    </xf>
    <xf numFmtId="198" fontId="109" fillId="0" borderId="82" xfId="0" applyNumberFormat="1" applyFont="1" applyFill="1" applyBorder="1" applyAlignment="1">
      <alignment horizontal="center" vertical="center"/>
    </xf>
    <xf numFmtId="198" fontId="0" fillId="0" borderId="82" xfId="0" applyNumberFormat="1" applyFont="1" applyFill="1" applyBorder="1" applyAlignment="1">
      <alignment horizontal="center" vertical="center"/>
    </xf>
    <xf numFmtId="199" fontId="0" fillId="0" borderId="82" xfId="0" applyNumberFormat="1" applyFill="1" applyBorder="1" applyAlignment="1">
      <alignment horizontal="center" vertical="center"/>
    </xf>
    <xf numFmtId="199" fontId="135" fillId="0" borderId="82" xfId="0" applyNumberFormat="1" applyFont="1" applyFill="1" applyBorder="1" applyAlignment="1">
      <alignment horizontal="center" vertical="center"/>
    </xf>
    <xf numFmtId="167" fontId="1" fillId="0" borderId="83" xfId="1836" applyFont="1" applyFill="1" applyBorder="1" applyAlignment="1">
      <alignment horizontal="right" vertical="center"/>
    </xf>
    <xf numFmtId="198" fontId="0" fillId="0" borderId="83" xfId="0" applyNumberFormat="1" applyFont="1" applyFill="1" applyBorder="1" applyAlignment="1">
      <alignment horizontal="center" vertical="center"/>
    </xf>
    <xf numFmtId="0" fontId="0" fillId="0" borderId="62" xfId="66" applyFont="1" applyFill="1" applyBorder="1" applyAlignment="1">
      <alignment horizontal="center" vertical="center" wrapText="1"/>
    </xf>
    <xf numFmtId="167" fontId="1" fillId="113" borderId="83" xfId="1836" applyFont="1" applyFill="1" applyBorder="1" applyAlignment="1">
      <alignment horizontal="right" vertical="center"/>
    </xf>
    <xf numFmtId="192" fontId="104" fillId="113" borderId="83" xfId="1836" applyNumberFormat="1" applyFont="1" applyFill="1" applyBorder="1" applyAlignment="1" applyProtection="1">
      <alignment vertical="center"/>
    </xf>
    <xf numFmtId="191" fontId="104" fillId="113" borderId="83" xfId="1836" applyNumberFormat="1" applyFont="1" applyFill="1" applyBorder="1" applyAlignment="1" applyProtection="1">
      <alignment vertical="center"/>
    </xf>
    <xf numFmtId="0" fontId="0" fillId="121" borderId="77" xfId="0" applyFill="1" applyBorder="1"/>
    <xf numFmtId="167" fontId="104" fillId="113" borderId="83" xfId="1836" applyFont="1" applyFill="1" applyBorder="1" applyAlignment="1">
      <alignment horizontal="left" vertical="center"/>
    </xf>
    <xf numFmtId="167" fontId="1" fillId="113" borderId="83" xfId="1836" applyFont="1" applyFill="1" applyBorder="1" applyAlignment="1">
      <alignment horizontal="left" vertical="center"/>
    </xf>
    <xf numFmtId="167" fontId="1" fillId="0" borderId="86" xfId="1836" applyFont="1" applyFill="1" applyBorder="1" applyAlignment="1">
      <alignment horizontal="right" vertical="center"/>
    </xf>
    <xf numFmtId="203" fontId="1" fillId="112" borderId="86" xfId="1836" applyNumberFormat="1" applyFont="1" applyFill="1" applyBorder="1" applyAlignment="1" applyProtection="1">
      <alignment horizontal="right" vertical="center"/>
      <protection locked="0"/>
    </xf>
    <xf numFmtId="204" fontId="1" fillId="0" borderId="86" xfId="1836" applyNumberFormat="1" applyFont="1" applyFill="1" applyBorder="1" applyAlignment="1">
      <alignment horizontal="right" vertical="center"/>
    </xf>
    <xf numFmtId="0" fontId="0" fillId="0" borderId="87" xfId="0" applyNumberFormat="1" applyFont="1" applyFill="1" applyBorder="1" applyAlignment="1">
      <alignment horizontal="center" vertical="center"/>
    </xf>
    <xf numFmtId="1" fontId="0" fillId="0" borderId="87" xfId="0" applyNumberFormat="1" applyFont="1" applyFill="1" applyBorder="1" applyAlignment="1">
      <alignment horizontal="center" vertical="center"/>
    </xf>
    <xf numFmtId="190" fontId="1" fillId="0" borderId="87" xfId="1836" applyNumberFormat="1" applyFont="1" applyFill="1" applyBorder="1" applyAlignment="1">
      <alignment horizontal="center" vertical="center"/>
    </xf>
    <xf numFmtId="198" fontId="109" fillId="0" borderId="87" xfId="0" applyNumberFormat="1" applyFont="1" applyFill="1" applyBorder="1" applyAlignment="1">
      <alignment horizontal="center" vertical="center"/>
    </xf>
    <xf numFmtId="198" fontId="109" fillId="112" borderId="87" xfId="0" applyNumberFormat="1" applyFont="1" applyFill="1" applyBorder="1" applyAlignment="1">
      <alignment horizontal="center" vertical="center"/>
    </xf>
    <xf numFmtId="198" fontId="0" fillId="0" borderId="87" xfId="0" applyNumberFormat="1" applyFont="1" applyFill="1" applyBorder="1" applyAlignment="1">
      <alignment horizontal="center" vertical="center"/>
    </xf>
    <xf numFmtId="167" fontId="1" fillId="0" borderId="87" xfId="1836" applyFont="1" applyFill="1" applyBorder="1" applyAlignment="1">
      <alignment vertical="center"/>
    </xf>
    <xf numFmtId="167" fontId="0" fillId="0" borderId="87" xfId="0" applyNumberFormat="1" applyFont="1" applyFill="1" applyBorder="1" applyAlignment="1">
      <alignment horizontal="center" vertical="center"/>
    </xf>
    <xf numFmtId="167" fontId="110" fillId="0" borderId="87" xfId="0" applyNumberFormat="1" applyFont="1" applyFill="1" applyBorder="1" applyAlignment="1">
      <alignment horizontal="center" vertical="center"/>
    </xf>
    <xf numFmtId="198" fontId="0" fillId="0" borderId="88" xfId="0" applyNumberFormat="1" applyFont="1" applyFill="1" applyBorder="1" applyAlignment="1">
      <alignment horizontal="center" vertical="center"/>
    </xf>
    <xf numFmtId="167" fontId="0" fillId="0" borderId="88" xfId="0" applyNumberFormat="1" applyFont="1" applyFill="1" applyBorder="1" applyAlignment="1">
      <alignment horizontal="center" vertical="center"/>
    </xf>
    <xf numFmtId="167" fontId="1" fillId="0" borderId="88" xfId="1836" applyFont="1" applyFill="1" applyBorder="1" applyAlignment="1">
      <alignment horizontal="right" vertical="center"/>
    </xf>
    <xf numFmtId="167" fontId="0" fillId="0" borderId="89" xfId="1836" applyFont="1" applyFill="1" applyBorder="1"/>
    <xf numFmtId="167" fontId="1" fillId="0" borderId="89" xfId="1836" applyFont="1" applyFill="1" applyBorder="1" applyAlignment="1">
      <alignment horizontal="right" vertical="center"/>
    </xf>
    <xf numFmtId="192" fontId="104" fillId="113" borderId="89" xfId="1836" applyNumberFormat="1" applyFont="1" applyFill="1" applyBorder="1" applyAlignment="1" applyProtection="1">
      <alignment vertical="center"/>
    </xf>
    <xf numFmtId="191" fontId="104" fillId="113" borderId="89" xfId="1836" applyNumberFormat="1" applyFont="1" applyFill="1" applyBorder="1" applyAlignment="1" applyProtection="1">
      <alignment horizontal="center" vertical="center"/>
    </xf>
    <xf numFmtId="167" fontId="1" fillId="0" borderId="90" xfId="1836" applyFont="1" applyFill="1" applyBorder="1" applyAlignment="1">
      <alignment horizontal="right" vertical="center"/>
    </xf>
    <xf numFmtId="167" fontId="0" fillId="0" borderId="55" xfId="1836" applyFont="1" applyFill="1" applyBorder="1" applyAlignment="1">
      <alignment horizontal="right" vertical="center"/>
    </xf>
    <xf numFmtId="167" fontId="1" fillId="0" borderId="90" xfId="1836" applyNumberFormat="1" applyFont="1" applyFill="1" applyBorder="1" applyAlignment="1">
      <alignment horizontal="right" vertical="center"/>
    </xf>
    <xf numFmtId="199" fontId="0" fillId="0" borderId="91" xfId="0" applyNumberFormat="1" applyFont="1" applyBorder="1" applyAlignment="1">
      <alignment horizontal="right" vertical="top"/>
    </xf>
    <xf numFmtId="198" fontId="0" fillId="0" borderId="89" xfId="0" applyNumberFormat="1" applyFont="1" applyFill="1" applyBorder="1" applyAlignment="1">
      <alignment horizontal="right" vertical="top"/>
    </xf>
    <xf numFmtId="167" fontId="0" fillId="0" borderId="90" xfId="1836" applyFont="1" applyFill="1" applyBorder="1" applyAlignment="1" applyProtection="1">
      <alignment horizontal="center" vertical="center"/>
      <protection locked="0"/>
    </xf>
    <xf numFmtId="200" fontId="1" fillId="0" borderId="90" xfId="1836" applyNumberFormat="1" applyFont="1" applyFill="1" applyBorder="1" applyAlignment="1">
      <alignment horizontal="right" vertical="center"/>
    </xf>
    <xf numFmtId="198" fontId="0" fillId="0" borderId="90" xfId="0" applyNumberFormat="1" applyFont="1" applyFill="1" applyBorder="1" applyAlignment="1">
      <alignment horizontal="center" vertical="center"/>
    </xf>
    <xf numFmtId="198" fontId="110" fillId="0" borderId="90" xfId="0" applyNumberFormat="1" applyFont="1" applyFill="1" applyBorder="1" applyAlignment="1">
      <alignment horizontal="center" vertical="center"/>
    </xf>
    <xf numFmtId="167" fontId="1" fillId="0" borderId="90" xfId="1836" applyFont="1" applyFill="1" applyBorder="1" applyAlignment="1">
      <alignment horizontal="center" vertical="center"/>
    </xf>
    <xf numFmtId="167" fontId="0" fillId="112" borderId="90" xfId="1836" applyNumberFormat="1" applyFont="1" applyFill="1" applyBorder="1"/>
    <xf numFmtId="167" fontId="0" fillId="113" borderId="9" xfId="1836" applyNumberFormat="1" applyFont="1" applyFill="1" applyBorder="1" applyAlignment="1">
      <alignment horizontal="center"/>
    </xf>
    <xf numFmtId="167" fontId="1" fillId="0" borderId="92" xfId="1836" applyFont="1" applyFill="1" applyBorder="1" applyAlignment="1">
      <alignment horizontal="right" vertical="center"/>
    </xf>
    <xf numFmtId="208" fontId="0" fillId="112" borderId="93" xfId="0" applyNumberFormat="1" applyFill="1" applyBorder="1" applyAlignment="1">
      <alignment horizontal="center" vertical="center"/>
    </xf>
    <xf numFmtId="198" fontId="0" fillId="0" borderId="92" xfId="0" applyNumberFormat="1" applyFont="1" applyFill="1" applyBorder="1" applyAlignment="1">
      <alignment horizontal="center" vertical="center"/>
    </xf>
    <xf numFmtId="199" fontId="0" fillId="112" borderId="92" xfId="0" applyNumberFormat="1" applyFill="1" applyBorder="1" applyAlignment="1">
      <alignment horizontal="center" vertical="center"/>
    </xf>
    <xf numFmtId="49" fontId="0" fillId="112" borderId="92" xfId="0" applyNumberFormat="1" applyFill="1" applyBorder="1" applyAlignment="1">
      <alignment horizontal="center" vertical="center"/>
    </xf>
    <xf numFmtId="199" fontId="0" fillId="0" borderId="92" xfId="0" applyNumberFormat="1" applyFill="1" applyBorder="1" applyAlignment="1">
      <alignment horizontal="center" vertical="center"/>
    </xf>
    <xf numFmtId="49" fontId="0" fillId="0" borderId="92" xfId="0" applyNumberFormat="1" applyFill="1" applyBorder="1" applyAlignment="1">
      <alignment horizontal="center" vertical="center"/>
    </xf>
    <xf numFmtId="167" fontId="0" fillId="0" borderId="92" xfId="0" applyNumberFormat="1" applyFont="1" applyFill="1" applyBorder="1" applyAlignment="1">
      <alignment horizontal="center" vertical="center"/>
    </xf>
    <xf numFmtId="2" fontId="0" fillId="0" borderId="92" xfId="1836" applyNumberFormat="1" applyFont="1" applyBorder="1" applyAlignment="1">
      <alignment horizontal="center" vertical="center"/>
    </xf>
    <xf numFmtId="2" fontId="0" fillId="112" borderId="92" xfId="1836" applyNumberFormat="1" applyFont="1" applyFill="1" applyBorder="1" applyAlignment="1">
      <alignment horizontal="center" vertical="center"/>
    </xf>
    <xf numFmtId="200" fontId="1" fillId="0" borderId="92" xfId="1836" applyNumberFormat="1" applyFont="1" applyFill="1" applyBorder="1" applyAlignment="1">
      <alignment horizontal="right" vertical="center"/>
    </xf>
    <xf numFmtId="199" fontId="110" fillId="0" borderId="80" xfId="0" applyNumberFormat="1" applyFont="1" applyFill="1" applyBorder="1" applyAlignment="1">
      <alignment horizontal="center" vertical="center"/>
    </xf>
    <xf numFmtId="209" fontId="0" fillId="0" borderId="94" xfId="0" applyNumberFormat="1" applyFont="1" applyFill="1" applyBorder="1" applyAlignment="1">
      <alignment horizontal="center"/>
    </xf>
    <xf numFmtId="209" fontId="0" fillId="0" borderId="95" xfId="0" applyNumberFormat="1" applyFont="1" applyFill="1" applyBorder="1" applyAlignment="1">
      <alignment horizontal="center" vertical="center"/>
    </xf>
    <xf numFmtId="209" fontId="0" fillId="0" borderId="94" xfId="0" applyNumberFormat="1" applyFont="1" applyFill="1" applyBorder="1" applyAlignment="1">
      <alignment horizontal="center" vertical="center"/>
    </xf>
    <xf numFmtId="208" fontId="0" fillId="139" borderId="93" xfId="0" applyNumberFormat="1" applyFill="1" applyBorder="1" applyAlignment="1">
      <alignment horizontal="center" vertical="center"/>
    </xf>
    <xf numFmtId="198" fontId="109" fillId="0" borderId="96" xfId="0" applyNumberFormat="1" applyFont="1" applyFill="1" applyBorder="1" applyAlignment="1">
      <alignment horizontal="center" vertical="center"/>
    </xf>
    <xf numFmtId="198" fontId="0" fillId="0" borderId="96" xfId="0" applyNumberFormat="1" applyFont="1" applyFill="1" applyBorder="1" applyAlignment="1">
      <alignment horizontal="center" vertical="center"/>
    </xf>
    <xf numFmtId="198" fontId="1" fillId="0" borderId="89" xfId="1836" applyNumberFormat="1" applyFont="1" applyFill="1" applyBorder="1" applyAlignment="1">
      <alignment horizontal="right" vertical="center"/>
    </xf>
    <xf numFmtId="198" fontId="0" fillId="121" borderId="97" xfId="0" applyNumberFormat="1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 wrapText="1"/>
    </xf>
    <xf numFmtId="0" fontId="1" fillId="0" borderId="99" xfId="66" applyFont="1" applyFill="1" applyBorder="1" applyAlignment="1">
      <alignment horizontal="center" vertical="center" wrapText="1"/>
    </xf>
    <xf numFmtId="167" fontId="1" fillId="0" borderId="100" xfId="1836" applyFont="1" applyFill="1" applyBorder="1" applyAlignment="1">
      <alignment horizontal="right" vertical="center"/>
    </xf>
    <xf numFmtId="198" fontId="1" fillId="0" borderId="100" xfId="1836" applyNumberFormat="1" applyFont="1" applyFill="1" applyBorder="1" applyAlignment="1">
      <alignment horizontal="right" vertical="center"/>
    </xf>
    <xf numFmtId="167" fontId="0" fillId="36" borderId="100" xfId="1836" applyFont="1" applyFill="1" applyBorder="1"/>
    <xf numFmtId="200" fontId="1" fillId="0" borderId="100" xfId="1836" applyNumberFormat="1" applyFont="1" applyFill="1" applyBorder="1" applyAlignment="1">
      <alignment horizontal="right" vertical="center"/>
    </xf>
    <xf numFmtId="167" fontId="109" fillId="0" borderId="100" xfId="1836" applyFont="1" applyFill="1" applyBorder="1" applyAlignment="1">
      <alignment horizontal="right" vertical="center"/>
    </xf>
    <xf numFmtId="167" fontId="1" fillId="112" borderId="100" xfId="1836" applyFont="1" applyFill="1" applyBorder="1"/>
    <xf numFmtId="4" fontId="1" fillId="112" borderId="9" xfId="1836" applyNumberFormat="1" applyFont="1" applyFill="1" applyBorder="1"/>
    <xf numFmtId="167" fontId="128" fillId="112" borderId="100" xfId="1836" applyFont="1" applyFill="1" applyBorder="1"/>
    <xf numFmtId="167" fontId="1" fillId="0" borderId="102" xfId="1836" applyFont="1" applyFill="1" applyBorder="1" applyAlignment="1">
      <alignment horizontal="right" vertical="center"/>
    </xf>
    <xf numFmtId="167" fontId="1" fillId="0" borderId="104" xfId="1836" applyFont="1" applyFill="1" applyBorder="1" applyAlignment="1">
      <alignment horizontal="right" vertical="center"/>
    </xf>
    <xf numFmtId="167" fontId="1" fillId="36" borderId="102" xfId="1836" applyFont="1" applyFill="1" applyBorder="1" applyAlignment="1">
      <alignment horizontal="right" vertical="center"/>
    </xf>
    <xf numFmtId="167" fontId="104" fillId="36" borderId="103" xfId="1836" applyFont="1" applyFill="1" applyBorder="1" applyAlignment="1">
      <alignment horizontal="left" vertical="center"/>
    </xf>
    <xf numFmtId="167" fontId="104" fillId="36" borderId="102" xfId="1836" applyFont="1" applyFill="1" applyBorder="1" applyAlignment="1">
      <alignment horizontal="left" vertical="center"/>
    </xf>
    <xf numFmtId="167" fontId="1" fillId="36" borderId="102" xfId="1836" applyFont="1" applyFill="1" applyBorder="1" applyAlignment="1">
      <alignment horizontal="left" vertical="center"/>
    </xf>
    <xf numFmtId="167" fontId="1" fillId="128" borderId="102" xfId="1836" applyFont="1" applyFill="1" applyBorder="1" applyAlignment="1">
      <alignment horizontal="left" vertical="center"/>
    </xf>
    <xf numFmtId="167" fontId="0" fillId="36" borderId="102" xfId="1836" applyFont="1" applyFill="1" applyBorder="1"/>
    <xf numFmtId="203" fontId="0" fillId="36" borderId="102" xfId="1836" applyNumberFormat="1" applyFont="1" applyFill="1" applyBorder="1"/>
    <xf numFmtId="2" fontId="0" fillId="0" borderId="102" xfId="0" applyNumberFormat="1" applyBorder="1"/>
    <xf numFmtId="204" fontId="1" fillId="36" borderId="102" xfId="1836" applyNumberFormat="1" applyFont="1" applyFill="1" applyBorder="1" applyAlignment="1">
      <alignment horizontal="right" vertical="center"/>
    </xf>
    <xf numFmtId="209" fontId="0" fillId="0" borderId="102" xfId="1836" applyNumberFormat="1" applyFont="1" applyBorder="1" applyAlignment="1">
      <alignment horizontal="center" vertical="center"/>
    </xf>
    <xf numFmtId="167" fontId="0" fillId="0" borderId="102" xfId="1836" applyFont="1" applyFill="1" applyBorder="1" applyAlignment="1">
      <alignment horizontal="right" vertical="center"/>
    </xf>
    <xf numFmtId="200" fontId="1" fillId="0" borderId="102" xfId="1836" applyNumberFormat="1" applyFont="1" applyFill="1" applyBorder="1" applyAlignment="1">
      <alignment horizontal="right" vertical="center"/>
    </xf>
    <xf numFmtId="192" fontId="1" fillId="36" borderId="102" xfId="1836" applyNumberFormat="1" applyFont="1" applyFill="1" applyBorder="1" applyAlignment="1">
      <alignment horizontal="right" vertical="center"/>
    </xf>
    <xf numFmtId="198" fontId="1" fillId="0" borderId="102" xfId="1836" applyNumberFormat="1" applyFont="1" applyFill="1" applyBorder="1" applyAlignment="1">
      <alignment horizontal="right" vertical="center"/>
    </xf>
    <xf numFmtId="198" fontId="0" fillId="0" borderId="102" xfId="0" applyNumberFormat="1" applyFont="1" applyFill="1" applyBorder="1" applyAlignment="1">
      <alignment horizontal="right" vertical="top"/>
    </xf>
    <xf numFmtId="167" fontId="0" fillId="0" borderId="102" xfId="1836" applyFont="1" applyFill="1" applyBorder="1" applyAlignment="1" applyProtection="1">
      <alignment horizontal="right" vertical="center"/>
      <protection locked="0"/>
    </xf>
    <xf numFmtId="207" fontId="1" fillId="0" borderId="102" xfId="1848" applyNumberFormat="1" applyFont="1" applyFill="1" applyBorder="1" applyAlignment="1" applyProtection="1">
      <alignment horizontal="right" vertical="center"/>
      <protection locked="0"/>
    </xf>
    <xf numFmtId="1" fontId="0" fillId="0" borderId="102" xfId="1836" applyNumberFormat="1" applyFont="1" applyFill="1" applyBorder="1" applyAlignment="1" applyProtection="1">
      <alignment horizontal="right" vertical="center"/>
      <protection locked="0"/>
    </xf>
    <xf numFmtId="2" fontId="0" fillId="0" borderId="102" xfId="1836" applyNumberFormat="1" applyFont="1" applyFill="1" applyBorder="1" applyAlignment="1" applyProtection="1">
      <alignment horizontal="right" vertical="center"/>
      <protection locked="0"/>
    </xf>
    <xf numFmtId="2" fontId="0" fillId="0" borderId="102" xfId="0" applyNumberFormat="1" applyFill="1" applyBorder="1"/>
    <xf numFmtId="0" fontId="0" fillId="0" borderId="102" xfId="0" applyFill="1" applyBorder="1"/>
    <xf numFmtId="167" fontId="1" fillId="0" borderId="102" xfId="1836" applyNumberFormat="1" applyFont="1" applyFill="1" applyBorder="1" applyAlignment="1">
      <alignment horizontal="right" vertical="center"/>
    </xf>
    <xf numFmtId="0" fontId="109" fillId="0" borderId="58" xfId="0" applyFont="1" applyFill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121" borderId="58" xfId="0" applyFill="1" applyBorder="1" applyAlignment="1">
      <alignment horizontal="center" vertical="center" wrapText="1"/>
    </xf>
    <xf numFmtId="0" fontId="0" fillId="0" borderId="40" xfId="66" applyFont="1" applyBorder="1" applyAlignment="1">
      <alignment horizontal="center" vertical="center" wrapText="1"/>
    </xf>
    <xf numFmtId="167" fontId="1" fillId="0" borderId="106" xfId="1836" applyFont="1" applyFill="1" applyBorder="1" applyAlignment="1">
      <alignment horizontal="right" vertical="center"/>
    </xf>
    <xf numFmtId="167" fontId="1" fillId="36" borderId="106" xfId="1836" applyFont="1" applyFill="1" applyBorder="1" applyAlignment="1">
      <alignment horizontal="right" vertical="center"/>
    </xf>
    <xf numFmtId="43" fontId="1" fillId="0" borderId="106" xfId="1836" applyNumberFormat="1" applyFont="1" applyFill="1" applyBorder="1" applyAlignment="1">
      <alignment horizontal="right" vertical="center"/>
    </xf>
    <xf numFmtId="0" fontId="1" fillId="0" borderId="40" xfId="66" applyFont="1" applyBorder="1" applyAlignment="1">
      <alignment horizontal="center" vertical="center" wrapText="1"/>
    </xf>
    <xf numFmtId="0" fontId="0" fillId="0" borderId="55" xfId="66" applyFont="1" applyBorder="1" applyAlignment="1">
      <alignment horizontal="center" vertical="center" wrapText="1"/>
    </xf>
    <xf numFmtId="0" fontId="109" fillId="0" borderId="106" xfId="0" applyFont="1" applyFill="1" applyBorder="1" applyAlignment="1">
      <alignment horizontal="center" vertical="center" wrapText="1"/>
    </xf>
    <xf numFmtId="0" fontId="0" fillId="0" borderId="106" xfId="0" applyBorder="1" applyAlignment="1">
      <alignment horizontal="center" vertical="center" wrapText="1"/>
    </xf>
    <xf numFmtId="167" fontId="0" fillId="118" borderId="106" xfId="0" applyNumberFormat="1" applyFont="1" applyFill="1" applyBorder="1" applyAlignment="1">
      <alignment horizontal="center" vertical="center"/>
    </xf>
    <xf numFmtId="167" fontId="0" fillId="119" borderId="106" xfId="0" applyNumberFormat="1" applyFont="1" applyFill="1" applyBorder="1" applyAlignment="1">
      <alignment horizontal="center" vertical="center"/>
    </xf>
    <xf numFmtId="167" fontId="0" fillId="132" borderId="106" xfId="0" applyNumberFormat="1" applyFont="1" applyFill="1" applyBorder="1" applyAlignment="1">
      <alignment horizontal="center" vertical="center"/>
    </xf>
    <xf numFmtId="167" fontId="104" fillId="119" borderId="106" xfId="0" applyNumberFormat="1" applyFont="1" applyFill="1" applyBorder="1" applyAlignment="1">
      <alignment horizontal="center" vertical="center"/>
    </xf>
    <xf numFmtId="167" fontId="0" fillId="120" borderId="106" xfId="0" applyNumberFormat="1" applyFont="1" applyFill="1" applyBorder="1" applyAlignment="1">
      <alignment horizontal="center" vertical="center"/>
    </xf>
    <xf numFmtId="167" fontId="0" fillId="117" borderId="106" xfId="0" applyNumberFormat="1" applyFont="1" applyFill="1" applyBorder="1" applyAlignment="1">
      <alignment horizontal="center" vertical="center"/>
    </xf>
    <xf numFmtId="0" fontId="0" fillId="121" borderId="106" xfId="0" applyFont="1" applyFill="1" applyBorder="1" applyAlignment="1">
      <alignment horizontal="center" vertical="center" wrapText="1"/>
    </xf>
    <xf numFmtId="167" fontId="0" fillId="132" borderId="106" xfId="0" applyNumberFormat="1" applyFont="1" applyFill="1" applyBorder="1" applyAlignment="1" applyProtection="1">
      <alignment horizontal="center" vertical="center"/>
      <protection locked="0"/>
    </xf>
    <xf numFmtId="2" fontId="110" fillId="0" borderId="106" xfId="0" applyNumberFormat="1" applyFont="1" applyFill="1" applyBorder="1" applyAlignment="1">
      <alignment horizontal="center" vertical="center"/>
    </xf>
    <xf numFmtId="0" fontId="0" fillId="0" borderId="106" xfId="0" applyFont="1" applyFill="1" applyBorder="1" applyAlignment="1">
      <alignment horizontal="center" vertical="center"/>
    </xf>
    <xf numFmtId="167" fontId="0" fillId="36" borderId="106" xfId="0" applyNumberFormat="1" applyFont="1" applyFill="1" applyBorder="1" applyAlignment="1">
      <alignment horizontal="center" vertical="center"/>
    </xf>
    <xf numFmtId="205" fontId="0" fillId="120" borderId="106" xfId="0" applyNumberFormat="1" applyFont="1" applyFill="1" applyBorder="1" applyAlignment="1">
      <alignment horizontal="center" vertical="center"/>
    </xf>
    <xf numFmtId="205" fontId="0" fillId="132" borderId="106" xfId="0" applyNumberFormat="1" applyFont="1" applyFill="1" applyBorder="1" applyAlignment="1">
      <alignment horizontal="center" vertical="center"/>
    </xf>
    <xf numFmtId="1" fontId="0" fillId="0" borderId="106" xfId="0" applyNumberFormat="1" applyFont="1" applyFill="1" applyBorder="1" applyAlignment="1">
      <alignment horizontal="center" vertical="center"/>
    </xf>
    <xf numFmtId="190" fontId="1" fillId="0" borderId="106" xfId="1836" applyNumberFormat="1" applyFont="1" applyFill="1" applyBorder="1" applyAlignment="1">
      <alignment horizontal="center" vertical="center"/>
    </xf>
    <xf numFmtId="167" fontId="0" fillId="120" borderId="106" xfId="0" applyNumberFormat="1" applyFont="1" applyFill="1" applyBorder="1" applyAlignment="1">
      <alignment vertical="center"/>
    </xf>
    <xf numFmtId="190" fontId="1" fillId="0" borderId="106" xfId="1836" applyNumberFormat="1" applyFont="1" applyFill="1" applyBorder="1" applyAlignment="1">
      <alignment vertical="center"/>
    </xf>
    <xf numFmtId="167" fontId="0" fillId="132" borderId="106" xfId="0" applyNumberFormat="1" applyFont="1" applyFill="1" applyBorder="1" applyAlignment="1">
      <alignment vertical="center"/>
    </xf>
    <xf numFmtId="168" fontId="0" fillId="0" borderId="106" xfId="0" applyNumberFormat="1" applyFont="1" applyFill="1" applyBorder="1" applyAlignment="1">
      <alignment horizontal="center" vertical="center"/>
    </xf>
    <xf numFmtId="0" fontId="0" fillId="112" borderId="106" xfId="0" applyFill="1" applyBorder="1" applyAlignment="1">
      <alignment horizontal="center" vertical="center"/>
    </xf>
    <xf numFmtId="0" fontId="0" fillId="121" borderId="106" xfId="0" applyFill="1" applyBorder="1" applyAlignment="1">
      <alignment horizontal="center" vertical="center" wrapText="1"/>
    </xf>
    <xf numFmtId="167" fontId="0" fillId="114" borderId="106" xfId="0" applyNumberFormat="1" applyFont="1" applyFill="1" applyBorder="1" applyAlignment="1">
      <alignment horizontal="center" vertical="center"/>
    </xf>
    <xf numFmtId="4" fontId="0" fillId="134" borderId="106" xfId="0" applyNumberFormat="1" applyFont="1" applyFill="1" applyBorder="1" applyAlignment="1">
      <alignment horizontal="center" vertical="center"/>
    </xf>
    <xf numFmtId="190" fontId="1" fillId="134" borderId="106" xfId="1836" applyNumberFormat="1" applyFont="1" applyFill="1" applyBorder="1" applyAlignment="1">
      <alignment horizontal="center" vertical="center"/>
    </xf>
    <xf numFmtId="190" fontId="1" fillId="0" borderId="106" xfId="1836" applyNumberFormat="1" applyFont="1" applyBorder="1" applyAlignment="1">
      <alignment horizontal="center" vertical="center"/>
    </xf>
    <xf numFmtId="0" fontId="0" fillId="134" borderId="106" xfId="0" applyFont="1" applyFill="1" applyBorder="1" applyAlignment="1">
      <alignment horizontal="center" vertical="center"/>
    </xf>
    <xf numFmtId="192" fontId="0" fillId="136" borderId="106" xfId="0" applyNumberFormat="1" applyFont="1" applyFill="1" applyBorder="1" applyAlignment="1">
      <alignment horizontal="center" vertical="center"/>
    </xf>
    <xf numFmtId="0" fontId="0" fillId="112" borderId="106" xfId="0" applyFont="1" applyFill="1" applyBorder="1" applyAlignment="1">
      <alignment horizontal="center" vertical="center"/>
    </xf>
    <xf numFmtId="1" fontId="109" fillId="134" borderId="106" xfId="123" applyNumberFormat="1" applyFont="1" applyFill="1" applyBorder="1" applyAlignment="1">
      <alignment horizontal="center" vertical="center"/>
    </xf>
    <xf numFmtId="1" fontId="1" fillId="134" borderId="106" xfId="1836" applyNumberFormat="1" applyFont="1" applyFill="1" applyBorder="1" applyAlignment="1">
      <alignment horizontal="center" vertical="center"/>
    </xf>
    <xf numFmtId="0" fontId="0" fillId="115" borderId="106" xfId="0" applyFill="1" applyBorder="1" applyAlignment="1">
      <alignment horizontal="center" vertical="center" wrapText="1"/>
    </xf>
    <xf numFmtId="190" fontId="0" fillId="134" borderId="106" xfId="1836" applyNumberFormat="1" applyFont="1" applyFill="1" applyBorder="1" applyAlignment="1">
      <alignment horizontal="center" vertical="center"/>
    </xf>
    <xf numFmtId="0" fontId="0" fillId="134" borderId="106" xfId="0" applyFill="1" applyBorder="1" applyAlignment="1">
      <alignment horizontal="center" vertical="center"/>
    </xf>
    <xf numFmtId="190" fontId="0" fillId="0" borderId="106" xfId="1836" applyNumberFormat="1" applyFont="1" applyBorder="1" applyAlignment="1">
      <alignment horizontal="center" vertical="center"/>
    </xf>
    <xf numFmtId="1" fontId="0" fillId="134" borderId="106" xfId="0" applyNumberFormat="1" applyFill="1" applyBorder="1" applyAlignment="1">
      <alignment horizontal="center" vertical="center"/>
    </xf>
    <xf numFmtId="200" fontId="1" fillId="134" borderId="106" xfId="1836" applyNumberFormat="1" applyFont="1" applyFill="1" applyBorder="1" applyAlignment="1">
      <alignment horizontal="center" vertical="center"/>
    </xf>
    <xf numFmtId="197" fontId="0" fillId="134" borderId="106" xfId="1836" applyNumberFormat="1" applyFont="1" applyFill="1" applyBorder="1" applyAlignment="1">
      <alignment horizontal="center" vertical="center"/>
    </xf>
    <xf numFmtId="192" fontId="1" fillId="134" borderId="106" xfId="1836" applyNumberFormat="1" applyFont="1" applyFill="1" applyBorder="1" applyAlignment="1">
      <alignment horizontal="center" vertical="center"/>
    </xf>
    <xf numFmtId="192" fontId="1" fillId="121" borderId="106" xfId="1836" applyNumberFormat="1" applyFont="1" applyFill="1" applyBorder="1" applyAlignment="1">
      <alignment horizontal="center" vertical="center"/>
    </xf>
    <xf numFmtId="190" fontId="0" fillId="0" borderId="61" xfId="1836" applyNumberFormat="1" applyFont="1" applyFill="1" applyBorder="1" applyAlignment="1">
      <alignment vertical="center"/>
    </xf>
    <xf numFmtId="167" fontId="104" fillId="110" borderId="106" xfId="0" applyNumberFormat="1" applyFont="1" applyFill="1" applyBorder="1" applyAlignment="1">
      <alignment horizontal="center" vertical="center"/>
    </xf>
    <xf numFmtId="167" fontId="104" fillId="111" borderId="106" xfId="0" applyNumberFormat="1" applyFont="1" applyFill="1" applyBorder="1" applyAlignment="1">
      <alignment horizontal="center" vertical="center"/>
    </xf>
    <xf numFmtId="167" fontId="0" fillId="0" borderId="106" xfId="0" applyNumberFormat="1" applyFont="1" applyFill="1" applyBorder="1" applyAlignment="1">
      <alignment horizontal="center" vertical="center"/>
    </xf>
    <xf numFmtId="167" fontId="0" fillId="111" borderId="106" xfId="0" applyNumberFormat="1" applyFont="1" applyFill="1" applyBorder="1" applyAlignment="1">
      <alignment horizontal="center" vertical="center"/>
    </xf>
    <xf numFmtId="167" fontId="0" fillId="110" borderId="106" xfId="0" applyNumberFormat="1" applyFont="1" applyFill="1" applyBorder="1" applyAlignment="1">
      <alignment horizontal="center" vertical="center"/>
    </xf>
    <xf numFmtId="167" fontId="124" fillId="116" borderId="106" xfId="0" applyNumberFormat="1" applyFont="1" applyFill="1" applyBorder="1" applyAlignment="1">
      <alignment horizontal="center" vertical="center"/>
    </xf>
    <xf numFmtId="198" fontId="0" fillId="124" borderId="106" xfId="0" applyNumberFormat="1" applyFont="1" applyFill="1" applyBorder="1" applyAlignment="1">
      <alignment horizontal="center" vertical="center"/>
    </xf>
    <xf numFmtId="198" fontId="0" fillId="132" borderId="106" xfId="0" applyNumberFormat="1" applyFont="1" applyFill="1" applyBorder="1" applyAlignment="1">
      <alignment horizontal="center" vertical="center"/>
    </xf>
    <xf numFmtId="2" fontId="110" fillId="0" borderId="103" xfId="0" applyNumberFormat="1" applyFont="1" applyFill="1" applyBorder="1" applyAlignment="1">
      <alignment horizontal="center" vertical="center"/>
    </xf>
    <xf numFmtId="198" fontId="110" fillId="0" borderId="106" xfId="0" applyNumberFormat="1" applyFont="1" applyFill="1" applyBorder="1" applyAlignment="1">
      <alignment horizontal="center" vertical="center"/>
    </xf>
    <xf numFmtId="198" fontId="0" fillId="36" borderId="106" xfId="0" applyNumberFormat="1" applyFont="1" applyFill="1" applyBorder="1" applyAlignment="1">
      <alignment horizontal="center" vertical="center"/>
    </xf>
    <xf numFmtId="198" fontId="0" fillId="0" borderId="106" xfId="0" applyNumberFormat="1" applyFont="1" applyFill="1" applyBorder="1" applyAlignment="1">
      <alignment horizontal="center" vertical="center"/>
    </xf>
    <xf numFmtId="167" fontId="1" fillId="0" borderId="106" xfId="1836" applyFont="1" applyFill="1" applyBorder="1" applyAlignment="1">
      <alignment horizontal="center" vertical="center"/>
    </xf>
    <xf numFmtId="198" fontId="104" fillId="124" borderId="106" xfId="0" applyNumberFormat="1" applyFont="1" applyFill="1" applyBorder="1" applyAlignment="1">
      <alignment horizontal="center" vertical="center"/>
    </xf>
    <xf numFmtId="167" fontId="1" fillId="0" borderId="106" xfId="1836" applyFont="1" applyFill="1" applyBorder="1" applyAlignment="1">
      <alignment vertical="center"/>
    </xf>
    <xf numFmtId="167" fontId="0" fillId="124" borderId="106" xfId="0" applyNumberFormat="1" applyFont="1" applyFill="1" applyBorder="1" applyAlignment="1">
      <alignment horizontal="center" vertical="center"/>
    </xf>
    <xf numFmtId="167" fontId="1" fillId="36" borderId="106" xfId="1836" applyFont="1" applyFill="1" applyBorder="1" applyAlignment="1">
      <alignment vertical="center"/>
    </xf>
    <xf numFmtId="167" fontId="0" fillId="36" borderId="106" xfId="0" applyNumberFormat="1" applyFont="1" applyFill="1" applyBorder="1" applyAlignment="1">
      <alignment vertical="center"/>
    </xf>
    <xf numFmtId="198" fontId="109" fillId="0" borderId="106" xfId="0" applyNumberFormat="1" applyFont="1" applyFill="1" applyBorder="1" applyAlignment="1">
      <alignment horizontal="center" vertical="center"/>
    </xf>
    <xf numFmtId="199" fontId="0" fillId="0" borderId="106" xfId="0" applyNumberFormat="1" applyFont="1" applyFill="1" applyBorder="1" applyAlignment="1">
      <alignment horizontal="center" vertical="center"/>
    </xf>
    <xf numFmtId="199" fontId="0" fillId="112" borderId="106" xfId="0" applyNumberFormat="1" applyFill="1" applyBorder="1" applyAlignment="1">
      <alignment horizontal="center" vertical="center"/>
    </xf>
    <xf numFmtId="199" fontId="0" fillId="0" borderId="106" xfId="0" applyNumberFormat="1" applyFill="1" applyBorder="1" applyAlignment="1">
      <alignment horizontal="center" vertical="center"/>
    </xf>
    <xf numFmtId="0" fontId="0" fillId="121" borderId="106" xfId="0" applyFill="1" applyBorder="1"/>
    <xf numFmtId="0" fontId="0" fillId="113" borderId="106" xfId="0" applyFont="1" applyFill="1" applyBorder="1" applyAlignment="1">
      <alignment horizontal="center" vertical="center" wrapText="1"/>
    </xf>
    <xf numFmtId="167" fontId="110" fillId="110" borderId="106" xfId="0" applyNumberFormat="1" applyFont="1" applyFill="1" applyBorder="1" applyAlignment="1">
      <alignment horizontal="center" vertical="center" wrapText="1"/>
    </xf>
    <xf numFmtId="199" fontId="0" fillId="134" borderId="106" xfId="0" applyNumberFormat="1" applyFont="1" applyFill="1" applyBorder="1" applyAlignment="1">
      <alignment horizontal="center" vertical="center"/>
    </xf>
    <xf numFmtId="167" fontId="1" fillId="134" borderId="106" xfId="1836" applyFont="1" applyFill="1" applyBorder="1" applyAlignment="1">
      <alignment horizontal="center" vertical="center"/>
    </xf>
    <xf numFmtId="167" fontId="0" fillId="113" borderId="106" xfId="0" applyNumberFormat="1" applyFont="1" applyFill="1" applyBorder="1" applyAlignment="1">
      <alignment horizontal="center" vertical="center"/>
    </xf>
    <xf numFmtId="199" fontId="0" fillId="136" borderId="106" xfId="0" applyNumberFormat="1" applyFont="1" applyFill="1" applyBorder="1" applyAlignment="1">
      <alignment horizontal="center" vertical="center"/>
    </xf>
    <xf numFmtId="199" fontId="1" fillId="134" borderId="106" xfId="1836" applyNumberFormat="1" applyFont="1" applyFill="1" applyBorder="1" applyAlignment="1">
      <alignment horizontal="center" vertical="center"/>
    </xf>
    <xf numFmtId="167" fontId="1" fillId="0" borderId="106" xfId="1836" applyFont="1" applyBorder="1" applyAlignment="1">
      <alignment horizontal="center" vertical="center"/>
    </xf>
    <xf numFmtId="2" fontId="0" fillId="134" borderId="106" xfId="0" applyNumberFormat="1" applyFont="1" applyFill="1" applyBorder="1" applyAlignment="1">
      <alignment horizontal="center" vertical="center"/>
    </xf>
    <xf numFmtId="2" fontId="1" fillId="134" borderId="106" xfId="1836" applyNumberFormat="1" applyFont="1" applyFill="1" applyBorder="1" applyAlignment="1">
      <alignment horizontal="center" vertical="center"/>
    </xf>
    <xf numFmtId="199" fontId="109" fillId="134" borderId="106" xfId="123" applyNumberFormat="1" applyFont="1" applyFill="1" applyBorder="1" applyAlignment="1">
      <alignment horizontal="center" vertical="center"/>
    </xf>
    <xf numFmtId="167" fontId="0" fillId="112" borderId="106" xfId="0" applyNumberFormat="1" applyFont="1" applyFill="1" applyBorder="1" applyAlignment="1">
      <alignment horizontal="center" vertical="center"/>
    </xf>
    <xf numFmtId="167" fontId="22" fillId="110" borderId="106" xfId="0" applyNumberFormat="1" applyFont="1" applyFill="1" applyBorder="1" applyAlignment="1">
      <alignment horizontal="center" vertical="center" wrapText="1"/>
    </xf>
    <xf numFmtId="198" fontId="0" fillId="134" borderId="106" xfId="0" applyNumberFormat="1" applyFill="1" applyBorder="1" applyAlignment="1">
      <alignment horizontal="center" vertical="center"/>
    </xf>
    <xf numFmtId="198" fontId="1" fillId="134" borderId="106" xfId="1836" applyNumberFormat="1" applyFont="1" applyFill="1" applyBorder="1" applyAlignment="1">
      <alignment horizontal="center" vertical="center"/>
    </xf>
    <xf numFmtId="199" fontId="0" fillId="134" borderId="106" xfId="0" applyNumberFormat="1" applyFill="1" applyBorder="1" applyAlignment="1">
      <alignment horizontal="center" vertical="center"/>
    </xf>
    <xf numFmtId="167" fontId="0" fillId="110" borderId="106" xfId="0" applyNumberFormat="1" applyFill="1" applyBorder="1" applyAlignment="1">
      <alignment horizontal="center" vertical="center"/>
    </xf>
    <xf numFmtId="199" fontId="0" fillId="134" borderId="106" xfId="0" applyNumberFormat="1" applyFont="1" applyFill="1" applyBorder="1" applyAlignment="1">
      <alignment horizontal="center" vertical="center" wrapText="1"/>
    </xf>
    <xf numFmtId="167" fontId="0" fillId="0" borderId="106" xfId="1836" applyFont="1" applyBorder="1" applyAlignment="1">
      <alignment horizontal="center" vertical="center"/>
    </xf>
    <xf numFmtId="198" fontId="0" fillId="134" borderId="106" xfId="0" applyNumberFormat="1" applyFont="1" applyFill="1" applyBorder="1" applyAlignment="1">
      <alignment horizontal="center" vertical="center" wrapText="1"/>
    </xf>
    <xf numFmtId="198" fontId="0" fillId="134" borderId="106" xfId="1836" applyNumberFormat="1" applyFont="1" applyFill="1" applyBorder="1" applyAlignment="1">
      <alignment horizontal="center" vertical="center"/>
    </xf>
    <xf numFmtId="198" fontId="0" fillId="134" borderId="106" xfId="0" applyNumberFormat="1" applyFont="1" applyFill="1" applyBorder="1" applyAlignment="1">
      <alignment horizontal="center" vertical="center"/>
    </xf>
    <xf numFmtId="193" fontId="0" fillId="134" borderId="106" xfId="1836" applyNumberFormat="1" applyFont="1" applyFill="1" applyBorder="1" applyAlignment="1">
      <alignment horizontal="center" vertical="center"/>
    </xf>
    <xf numFmtId="199" fontId="0" fillId="134" borderId="106" xfId="1836" applyNumberFormat="1" applyFont="1" applyFill="1" applyBorder="1" applyAlignment="1">
      <alignment horizontal="center" vertical="center"/>
    </xf>
    <xf numFmtId="167" fontId="1" fillId="121" borderId="106" xfId="1836" applyFont="1" applyFill="1" applyBorder="1" applyAlignment="1">
      <alignment horizontal="center" vertical="center"/>
    </xf>
    <xf numFmtId="204" fontId="1" fillId="0" borderId="106" xfId="1836" applyNumberFormat="1" applyFont="1" applyFill="1" applyBorder="1" applyAlignment="1">
      <alignment vertical="center"/>
    </xf>
    <xf numFmtId="167" fontId="1" fillId="132" borderId="106" xfId="1836" applyFont="1" applyFill="1" applyBorder="1" applyAlignment="1">
      <alignment vertical="center"/>
    </xf>
    <xf numFmtId="198" fontId="0" fillId="143" borderId="106" xfId="0" applyNumberFormat="1" applyFont="1" applyFill="1" applyBorder="1" applyAlignment="1">
      <alignment horizontal="center" vertical="center"/>
    </xf>
    <xf numFmtId="199" fontId="0" fillId="143" borderId="106" xfId="0" applyNumberFormat="1" applyFont="1" applyFill="1" applyBorder="1" applyAlignment="1">
      <alignment horizontal="center" vertical="center"/>
    </xf>
    <xf numFmtId="167" fontId="1" fillId="143" borderId="106" xfId="1836" applyFont="1" applyFill="1" applyBorder="1" applyAlignment="1">
      <alignment horizontal="center" vertical="center"/>
    </xf>
    <xf numFmtId="49" fontId="0" fillId="112" borderId="106" xfId="0" applyNumberFormat="1" applyFill="1" applyBorder="1" applyAlignment="1">
      <alignment horizontal="center" vertical="center"/>
    </xf>
    <xf numFmtId="49" fontId="0" fillId="0" borderId="106" xfId="0" applyNumberFormat="1" applyFill="1" applyBorder="1" applyAlignment="1">
      <alignment horizontal="center" vertical="center"/>
    </xf>
    <xf numFmtId="198" fontId="109" fillId="36" borderId="106" xfId="0" applyNumberFormat="1" applyFont="1" applyFill="1" applyBorder="1" applyAlignment="1">
      <alignment horizontal="center" vertical="center"/>
    </xf>
    <xf numFmtId="199" fontId="0" fillId="36" borderId="106" xfId="0" applyNumberFormat="1" applyFont="1" applyFill="1" applyBorder="1" applyAlignment="1">
      <alignment horizontal="center" vertical="center"/>
    </xf>
    <xf numFmtId="167" fontId="1" fillId="143" borderId="106" xfId="1836" applyFont="1" applyFill="1" applyBorder="1" applyAlignment="1">
      <alignment vertical="center"/>
    </xf>
    <xf numFmtId="167" fontId="1" fillId="0" borderId="106" xfId="1836" applyNumberFormat="1" applyFont="1" applyFill="1" applyBorder="1" applyAlignment="1">
      <alignment vertical="center"/>
    </xf>
    <xf numFmtId="167" fontId="0" fillId="0" borderId="106" xfId="1836" applyFont="1" applyFill="1" applyBorder="1" applyAlignment="1">
      <alignment vertical="center"/>
    </xf>
    <xf numFmtId="43" fontId="0" fillId="36" borderId="106" xfId="0" applyNumberFormat="1" applyFill="1" applyBorder="1" applyAlignment="1">
      <alignment vertical="center"/>
    </xf>
    <xf numFmtId="167" fontId="0" fillId="36" borderId="106" xfId="1836" applyFont="1" applyFill="1" applyBorder="1" applyAlignment="1">
      <alignment vertical="center"/>
    </xf>
    <xf numFmtId="167" fontId="128" fillId="137" borderId="106" xfId="1836" applyNumberFormat="1" applyFont="1" applyFill="1" applyBorder="1" applyAlignment="1" applyProtection="1">
      <alignment horizontal="center" vertical="center"/>
      <protection locked="0"/>
    </xf>
    <xf numFmtId="2" fontId="1" fillId="134" borderId="106" xfId="1836" applyNumberFormat="1" applyFont="1" applyFill="1" applyBorder="1" applyAlignment="1" applyProtection="1">
      <alignment horizontal="center" vertical="center"/>
      <protection locked="0"/>
    </xf>
    <xf numFmtId="49" fontId="0" fillId="134" borderId="106" xfId="0" applyNumberFormat="1" applyFont="1" applyFill="1" applyBorder="1" applyAlignment="1">
      <alignment horizontal="center" vertical="center"/>
    </xf>
    <xf numFmtId="0" fontId="109" fillId="134" borderId="106" xfId="123" applyFont="1" applyFill="1" applyBorder="1" applyAlignment="1">
      <alignment horizontal="center" vertical="center"/>
    </xf>
    <xf numFmtId="195" fontId="1" fillId="134" borderId="106" xfId="1836" applyNumberFormat="1" applyFont="1" applyFill="1" applyBorder="1" applyAlignment="1">
      <alignment horizontal="center" vertical="center"/>
    </xf>
    <xf numFmtId="167" fontId="0" fillId="134" borderId="106" xfId="0" applyNumberFormat="1" applyFont="1" applyFill="1" applyBorder="1" applyAlignment="1">
      <alignment horizontal="center" vertical="center"/>
    </xf>
    <xf numFmtId="202" fontId="0" fillId="134" borderId="106" xfId="0" applyNumberFormat="1" applyFill="1" applyBorder="1" applyAlignment="1">
      <alignment horizontal="center" vertical="center"/>
    </xf>
    <xf numFmtId="167" fontId="110" fillId="0" borderId="106" xfId="0" applyNumberFormat="1" applyFont="1" applyFill="1" applyBorder="1" applyAlignment="1">
      <alignment horizontal="center" vertical="center"/>
    </xf>
    <xf numFmtId="0" fontId="109" fillId="0" borderId="61" xfId="0" applyFont="1" applyFill="1" applyBorder="1" applyAlignment="1">
      <alignment horizontal="center" vertical="center" wrapText="1"/>
    </xf>
    <xf numFmtId="167" fontId="1" fillId="113" borderId="106" xfId="1836" applyFont="1" applyFill="1" applyBorder="1" applyAlignment="1">
      <alignment horizontal="right" vertical="center"/>
    </xf>
    <xf numFmtId="192" fontId="104" fillId="113" borderId="106" xfId="1836" applyNumberFormat="1" applyFont="1" applyFill="1" applyBorder="1" applyAlignment="1" applyProtection="1">
      <alignment vertical="center"/>
    </xf>
    <xf numFmtId="0" fontId="0" fillId="121" borderId="101" xfId="0" applyFill="1" applyBorder="1"/>
    <xf numFmtId="191" fontId="104" fillId="113" borderId="106" xfId="1836" applyNumberFormat="1" applyFont="1" applyFill="1" applyBorder="1" applyAlignment="1" applyProtection="1">
      <alignment horizontal="center" vertical="center"/>
    </xf>
    <xf numFmtId="0" fontId="110" fillId="0" borderId="106" xfId="0" applyFont="1" applyFill="1" applyBorder="1" applyAlignment="1">
      <alignment horizontal="center" vertical="center"/>
    </xf>
    <xf numFmtId="49" fontId="110" fillId="0" borderId="106" xfId="0" applyNumberFormat="1" applyFont="1" applyFill="1" applyBorder="1" applyAlignment="1">
      <alignment horizontal="center" vertical="center"/>
    </xf>
    <xf numFmtId="4" fontId="134" fillId="0" borderId="106" xfId="1838" applyNumberFormat="1" applyFont="1" applyFill="1" applyBorder="1" applyAlignment="1">
      <alignment horizontal="left" vertical="center" wrapText="1"/>
    </xf>
    <xf numFmtId="0" fontId="134" fillId="0" borderId="106" xfId="1838" applyNumberFormat="1" applyFont="1" applyFill="1" applyBorder="1" applyAlignment="1">
      <alignment horizontal="center" vertical="center" wrapText="1"/>
    </xf>
    <xf numFmtId="0" fontId="110" fillId="0" borderId="106" xfId="0" applyFont="1" applyFill="1" applyBorder="1" applyAlignment="1">
      <alignment horizontal="center" vertical="center" wrapText="1"/>
    </xf>
    <xf numFmtId="167" fontId="110" fillId="36" borderId="106" xfId="0" applyNumberFormat="1" applyFont="1" applyFill="1" applyBorder="1" applyAlignment="1">
      <alignment horizontal="center" vertical="center"/>
    </xf>
    <xf numFmtId="167" fontId="110" fillId="0" borderId="106" xfId="1836" applyFont="1" applyFill="1" applyBorder="1" applyAlignment="1">
      <alignment horizontal="center" vertical="center"/>
    </xf>
    <xf numFmtId="167" fontId="110" fillId="0" borderId="103" xfId="1836" applyFont="1" applyFill="1" applyBorder="1" applyAlignment="1">
      <alignment horizontal="center" vertical="center"/>
    </xf>
    <xf numFmtId="0" fontId="110" fillId="0" borderId="106" xfId="0" applyFont="1" applyFill="1" applyBorder="1"/>
    <xf numFmtId="0" fontId="21" fillId="0" borderId="106" xfId="0" applyFont="1" applyFill="1" applyBorder="1" applyAlignment="1">
      <alignment horizontal="center" vertical="center" wrapText="1"/>
    </xf>
    <xf numFmtId="0" fontId="21" fillId="0" borderId="103" xfId="0" applyFont="1" applyFill="1" applyBorder="1" applyAlignment="1">
      <alignment horizontal="center" vertical="center" wrapText="1"/>
    </xf>
    <xf numFmtId="0" fontId="110" fillId="0" borderId="103" xfId="0" applyFont="1" applyFill="1" applyBorder="1" applyAlignment="1">
      <alignment horizontal="center" vertical="center"/>
    </xf>
    <xf numFmtId="0" fontId="110" fillId="121" borderId="101" xfId="0" applyFont="1" applyFill="1" applyBorder="1" applyAlignment="1">
      <alignment horizontal="left" vertical="center"/>
    </xf>
    <xf numFmtId="167" fontId="22" fillId="0" borderId="106" xfId="0" applyNumberFormat="1" applyFont="1" applyFill="1" applyBorder="1" applyAlignment="1">
      <alignment horizontal="center" vertical="center"/>
    </xf>
    <xf numFmtId="167" fontId="110" fillId="36" borderId="103" xfId="0" applyNumberFormat="1" applyFont="1" applyFill="1" applyBorder="1" applyAlignment="1">
      <alignment horizontal="center" vertical="center"/>
    </xf>
    <xf numFmtId="167" fontId="110" fillId="36" borderId="103" xfId="1836" applyFont="1" applyFill="1" applyBorder="1" applyAlignment="1">
      <alignment horizontal="center" vertical="center"/>
    </xf>
    <xf numFmtId="167" fontId="110" fillId="113" borderId="106" xfId="0" applyNumberFormat="1" applyFont="1" applyFill="1" applyBorder="1" applyAlignment="1">
      <alignment horizontal="center" vertical="center"/>
    </xf>
    <xf numFmtId="167" fontId="110" fillId="0" borderId="103" xfId="0" applyNumberFormat="1" applyFont="1" applyFill="1" applyBorder="1" applyAlignment="1">
      <alignment horizontal="center" vertical="center"/>
    </xf>
    <xf numFmtId="43" fontId="110" fillId="36" borderId="103" xfId="0" applyNumberFormat="1" applyFont="1" applyFill="1" applyBorder="1" applyAlignment="1">
      <alignment horizontal="center" vertical="center"/>
    </xf>
    <xf numFmtId="2" fontId="21" fillId="0" borderId="103" xfId="0" applyNumberFormat="1" applyFont="1" applyFill="1" applyBorder="1" applyAlignment="1">
      <alignment horizontal="center" vertical="center"/>
    </xf>
    <xf numFmtId="2" fontId="21" fillId="0" borderId="103" xfId="1836" applyNumberFormat="1" applyFont="1" applyFill="1" applyBorder="1" applyAlignment="1">
      <alignment horizontal="center" vertical="center"/>
    </xf>
    <xf numFmtId="167" fontId="22" fillId="0" borderId="103" xfId="0" applyNumberFormat="1" applyFont="1" applyFill="1" applyBorder="1"/>
    <xf numFmtId="2" fontId="110" fillId="36" borderId="103" xfId="0" applyNumberFormat="1" applyFont="1" applyFill="1" applyBorder="1" applyAlignment="1">
      <alignment horizontal="center" vertical="center"/>
    </xf>
    <xf numFmtId="43" fontId="110" fillId="0" borderId="106" xfId="0" applyNumberFormat="1" applyFont="1" applyFill="1" applyBorder="1"/>
    <xf numFmtId="2" fontId="110" fillId="36" borderId="106" xfId="0" applyNumberFormat="1" applyFont="1" applyFill="1" applyBorder="1" applyAlignment="1">
      <alignment horizontal="center" vertical="center"/>
    </xf>
    <xf numFmtId="4" fontId="0" fillId="0" borderId="95" xfId="0" applyNumberFormat="1" applyFont="1" applyFill="1" applyBorder="1" applyAlignment="1">
      <alignment horizontal="center" vertical="center"/>
    </xf>
    <xf numFmtId="167" fontId="110" fillId="112" borderId="106" xfId="0" applyNumberFormat="1" applyFont="1" applyFill="1" applyBorder="1" applyAlignment="1">
      <alignment horizontal="center" vertical="center"/>
    </xf>
    <xf numFmtId="2" fontId="21" fillId="0" borderId="106" xfId="1836" applyNumberFormat="1" applyFont="1" applyFill="1" applyBorder="1" applyAlignment="1">
      <alignment horizontal="center" vertical="center"/>
    </xf>
    <xf numFmtId="167" fontId="0" fillId="125" borderId="58" xfId="0" applyNumberFormat="1" applyFont="1" applyFill="1" applyBorder="1" applyAlignment="1">
      <alignment horizontal="center" vertical="center"/>
    </xf>
    <xf numFmtId="1" fontId="0" fillId="125" borderId="58" xfId="0" applyNumberFormat="1" applyFont="1" applyFill="1" applyBorder="1" applyAlignment="1">
      <alignment horizontal="center" vertical="center"/>
    </xf>
    <xf numFmtId="0" fontId="1" fillId="0" borderId="106" xfId="66" applyFont="1" applyFill="1" applyBorder="1" applyAlignment="1">
      <alignment horizontal="left" vertical="center" wrapText="1"/>
    </xf>
    <xf numFmtId="49" fontId="0" fillId="0" borderId="106" xfId="0" applyNumberFormat="1" applyFont="1" applyFill="1" applyBorder="1" applyAlignment="1">
      <alignment vertical="center"/>
    </xf>
    <xf numFmtId="0" fontId="0" fillId="133" borderId="106" xfId="0" applyFont="1" applyFill="1" applyBorder="1" applyAlignment="1">
      <alignment vertical="center"/>
    </xf>
    <xf numFmtId="0" fontId="0" fillId="0" borderId="106" xfId="0" applyFont="1" applyFill="1" applyBorder="1" applyAlignment="1">
      <alignment vertical="center"/>
    </xf>
    <xf numFmtId="198" fontId="0" fillId="141" borderId="106" xfId="0" applyNumberFormat="1" applyFont="1" applyFill="1" applyBorder="1" applyAlignment="1">
      <alignment horizontal="center" vertical="center"/>
    </xf>
    <xf numFmtId="167" fontId="0" fillId="141" borderId="106" xfId="0" applyNumberFormat="1" applyFont="1" applyFill="1" applyBorder="1" applyAlignment="1">
      <alignment horizontal="center" vertical="center"/>
    </xf>
    <xf numFmtId="167" fontId="0" fillId="0" borderId="107" xfId="0" applyNumberFormat="1" applyFont="1" applyFill="1" applyBorder="1" applyAlignment="1">
      <alignment horizontal="center" vertical="center"/>
    </xf>
    <xf numFmtId="167" fontId="110" fillId="0" borderId="107" xfId="1836" applyFont="1" applyFill="1" applyBorder="1" applyAlignment="1">
      <alignment horizontal="center" vertical="center"/>
    </xf>
    <xf numFmtId="167" fontId="110" fillId="36" borderId="107" xfId="0" applyNumberFormat="1" applyFont="1" applyFill="1" applyBorder="1" applyAlignment="1">
      <alignment horizontal="center" vertical="center"/>
    </xf>
    <xf numFmtId="167" fontId="110" fillId="0" borderId="108" xfId="1836" applyFont="1" applyFill="1" applyBorder="1" applyAlignment="1">
      <alignment horizontal="center" vertical="center"/>
    </xf>
    <xf numFmtId="0" fontId="110" fillId="0" borderId="107" xfId="0" applyFont="1" applyFill="1" applyBorder="1" applyAlignment="1">
      <alignment horizontal="center" vertical="center"/>
    </xf>
    <xf numFmtId="0" fontId="110" fillId="0" borderId="107" xfId="0" applyFont="1" applyFill="1" applyBorder="1" applyAlignment="1">
      <alignment horizontal="center" vertical="center" wrapText="1"/>
    </xf>
    <xf numFmtId="0" fontId="110" fillId="0" borderId="107" xfId="0" applyFont="1" applyFill="1" applyBorder="1" applyAlignment="1">
      <alignment vertical="center" wrapText="1"/>
    </xf>
    <xf numFmtId="2" fontId="110" fillId="0" borderId="107" xfId="0" applyNumberFormat="1" applyFont="1" applyFill="1" applyBorder="1" applyAlignment="1">
      <alignment horizontal="center" vertical="center"/>
    </xf>
    <xf numFmtId="167" fontId="110" fillId="0" borderId="107" xfId="0" applyNumberFormat="1" applyFont="1" applyFill="1" applyBorder="1" applyAlignment="1">
      <alignment horizontal="center" vertical="center"/>
    </xf>
    <xf numFmtId="167" fontId="110" fillId="134" borderId="107" xfId="1836" applyFont="1" applyFill="1" applyBorder="1" applyAlignment="1">
      <alignment horizontal="center" vertical="center"/>
    </xf>
    <xf numFmtId="0" fontId="110" fillId="0" borderId="107" xfId="0" applyFont="1" applyFill="1" applyBorder="1"/>
    <xf numFmtId="192" fontId="21" fillId="0" borderId="107" xfId="1851" applyNumberFormat="1" applyFont="1" applyFill="1" applyBorder="1" applyAlignment="1">
      <alignment horizontal="center" vertical="center"/>
    </xf>
    <xf numFmtId="192" fontId="21" fillId="0" borderId="107" xfId="0" applyNumberFormat="1" applyFont="1" applyFill="1" applyBorder="1" applyAlignment="1">
      <alignment horizontal="center" vertical="center"/>
    </xf>
    <xf numFmtId="168" fontId="21" fillId="0" borderId="107" xfId="0" applyNumberFormat="1" applyFont="1" applyFill="1" applyBorder="1" applyAlignment="1">
      <alignment horizontal="center" vertical="center"/>
    </xf>
    <xf numFmtId="0" fontId="0" fillId="133" borderId="107" xfId="0" applyFont="1" applyFill="1" applyBorder="1" applyAlignment="1">
      <alignment horizontal="center" vertical="center"/>
    </xf>
    <xf numFmtId="0" fontId="0" fillId="0" borderId="107" xfId="0" applyFont="1" applyFill="1" applyBorder="1" applyAlignment="1">
      <alignment horizontal="center" vertical="center"/>
    </xf>
    <xf numFmtId="167" fontId="0" fillId="36" borderId="107" xfId="0" applyNumberFormat="1" applyFont="1" applyFill="1" applyBorder="1" applyAlignment="1">
      <alignment horizontal="center" vertical="center"/>
    </xf>
    <xf numFmtId="1" fontId="110" fillId="0" borderId="107" xfId="0" applyNumberFormat="1" applyFont="1" applyFill="1" applyBorder="1" applyAlignment="1">
      <alignment horizontal="center" vertical="center"/>
    </xf>
    <xf numFmtId="1" fontId="0" fillId="0" borderId="107" xfId="0" applyNumberFormat="1" applyFont="1" applyFill="1" applyBorder="1" applyAlignment="1">
      <alignment horizontal="center" vertical="center"/>
    </xf>
    <xf numFmtId="167" fontId="1" fillId="112" borderId="107" xfId="1836" applyFont="1" applyFill="1" applyBorder="1" applyAlignment="1">
      <alignment horizontal="center" vertical="center"/>
    </xf>
    <xf numFmtId="198" fontId="0" fillId="36" borderId="107" xfId="0" applyNumberFormat="1" applyFont="1" applyFill="1" applyBorder="1" applyAlignment="1">
      <alignment horizontal="center" vertical="center"/>
    </xf>
    <xf numFmtId="198" fontId="110" fillId="0" borderId="107" xfId="0" applyNumberFormat="1" applyFont="1" applyFill="1" applyBorder="1" applyAlignment="1">
      <alignment horizontal="center" vertical="center"/>
    </xf>
    <xf numFmtId="198" fontId="0" fillId="0" borderId="107" xfId="0" applyNumberFormat="1" applyFont="1" applyFill="1" applyBorder="1" applyAlignment="1">
      <alignment horizontal="center" vertical="center"/>
    </xf>
    <xf numFmtId="198" fontId="110" fillId="141" borderId="107" xfId="0" applyNumberFormat="1" applyFont="1" applyFill="1" applyBorder="1" applyAlignment="1">
      <alignment horizontal="center" vertical="center"/>
    </xf>
    <xf numFmtId="167" fontId="0" fillId="141" borderId="107" xfId="0" applyNumberFormat="1" applyFont="1" applyFill="1" applyBorder="1" applyAlignment="1">
      <alignment horizontal="center" vertical="center"/>
    </xf>
    <xf numFmtId="2" fontId="21" fillId="0" borderId="107" xfId="0" applyNumberFormat="1" applyFont="1" applyFill="1" applyBorder="1" applyAlignment="1">
      <alignment horizontal="center" vertical="center"/>
    </xf>
    <xf numFmtId="2" fontId="109" fillId="0" borderId="107" xfId="0" applyNumberFormat="1" applyFont="1" applyFill="1" applyBorder="1" applyAlignment="1">
      <alignment horizontal="center" vertical="center"/>
    </xf>
    <xf numFmtId="198" fontId="110" fillId="0" borderId="109" xfId="0" applyNumberFormat="1" applyFont="1" applyFill="1" applyBorder="1" applyAlignment="1">
      <alignment horizontal="center" vertical="center"/>
    </xf>
    <xf numFmtId="197" fontId="0" fillId="0" borderId="109" xfId="0" applyNumberFormat="1" applyFont="1" applyFill="1" applyBorder="1" applyAlignment="1">
      <alignment horizontal="center" vertical="center"/>
    </xf>
    <xf numFmtId="198" fontId="0" fillId="0" borderId="109" xfId="0" applyNumberFormat="1" applyFont="1" applyFill="1" applyBorder="1" applyAlignment="1">
      <alignment horizontal="center" vertical="center"/>
    </xf>
    <xf numFmtId="198" fontId="110" fillId="36" borderId="106" xfId="0" applyNumberFormat="1" applyFont="1" applyFill="1" applyBorder="1" applyAlignment="1">
      <alignment horizontal="center" vertical="center"/>
    </xf>
    <xf numFmtId="210" fontId="0" fillId="0" borderId="109" xfId="0" applyNumberFormat="1" applyFont="1" applyFill="1" applyBorder="1" applyAlignment="1">
      <alignment horizontal="center" vertical="center"/>
    </xf>
    <xf numFmtId="211" fontId="0" fillId="0" borderId="109" xfId="0" applyNumberFormat="1" applyFont="1" applyFill="1" applyBorder="1" applyAlignment="1">
      <alignment horizontal="center" vertical="center"/>
    </xf>
    <xf numFmtId="198" fontId="0" fillId="36" borderId="109" xfId="0" applyNumberFormat="1" applyFont="1" applyFill="1" applyBorder="1" applyAlignment="1">
      <alignment horizontal="center" vertical="center"/>
    </xf>
    <xf numFmtId="167" fontId="110" fillId="0" borderId="109" xfId="0" applyNumberFormat="1" applyFont="1" applyFill="1" applyBorder="1" applyAlignment="1">
      <alignment horizontal="center" vertical="center"/>
    </xf>
    <xf numFmtId="1" fontId="0" fillId="112" borderId="109" xfId="0" applyNumberFormat="1" applyFont="1" applyFill="1" applyBorder="1"/>
    <xf numFmtId="0" fontId="0" fillId="112" borderId="109" xfId="0" applyFont="1" applyFill="1" applyBorder="1"/>
    <xf numFmtId="168" fontId="0" fillId="112" borderId="109" xfId="0" applyNumberFormat="1" applyFont="1" applyFill="1" applyBorder="1"/>
    <xf numFmtId="2" fontId="0" fillId="112" borderId="109" xfId="0" applyNumberFormat="1" applyFont="1" applyFill="1" applyBorder="1"/>
    <xf numFmtId="3" fontId="0" fillId="0" borderId="109" xfId="0" applyNumberFormat="1" applyFont="1" applyFill="1" applyBorder="1" applyAlignment="1">
      <alignment horizontal="right" vertical="center" wrapText="1"/>
    </xf>
    <xf numFmtId="10" fontId="0" fillId="122" borderId="109" xfId="0" applyNumberFormat="1" applyFont="1" applyFill="1" applyBorder="1"/>
    <xf numFmtId="10" fontId="0" fillId="0" borderId="109" xfId="0" applyNumberFormat="1" applyFont="1" applyFill="1" applyBorder="1"/>
    <xf numFmtId="0" fontId="0" fillId="138" borderId="109" xfId="0" applyFont="1" applyFill="1" applyBorder="1"/>
    <xf numFmtId="2" fontId="0" fillId="129" borderId="109" xfId="66" applyNumberFormat="1" applyFont="1" applyFill="1" applyBorder="1" applyAlignment="1">
      <alignment horizontal="right" vertical="top" wrapText="1"/>
    </xf>
    <xf numFmtId="2" fontId="0" fillId="0" borderId="109" xfId="0" applyNumberFormat="1" applyFont="1" applyBorder="1"/>
    <xf numFmtId="2" fontId="0" fillId="36" borderId="109" xfId="0" applyNumberFormat="1" applyFont="1" applyFill="1" applyBorder="1"/>
    <xf numFmtId="0" fontId="0" fillId="133" borderId="109" xfId="0" applyFont="1" applyFill="1" applyBorder="1"/>
    <xf numFmtId="0" fontId="0" fillId="0" borderId="109" xfId="0" applyFont="1" applyFill="1" applyBorder="1"/>
    <xf numFmtId="9" fontId="0" fillId="0" borderId="109" xfId="0" applyNumberFormat="1" applyFont="1" applyFill="1" applyBorder="1"/>
    <xf numFmtId="10" fontId="0" fillId="133" borderId="109" xfId="1837" applyNumberFormat="1" applyFont="1" applyFill="1" applyBorder="1"/>
    <xf numFmtId="0" fontId="0" fillId="0" borderId="110" xfId="0" applyNumberFormat="1" applyFont="1" applyFill="1" applyBorder="1" applyAlignment="1">
      <alignment horizontal="center" vertical="center"/>
    </xf>
    <xf numFmtId="0" fontId="109" fillId="0" borderId="110" xfId="0" applyNumberFormat="1" applyFont="1" applyFill="1" applyBorder="1" applyAlignment="1">
      <alignment horizontal="center" vertical="center"/>
    </xf>
    <xf numFmtId="1" fontId="0" fillId="0" borderId="110" xfId="0" applyNumberFormat="1" applyFont="1" applyFill="1" applyBorder="1" applyAlignment="1">
      <alignment horizontal="center" vertical="center"/>
    </xf>
    <xf numFmtId="200" fontId="0" fillId="112" borderId="110" xfId="0" applyNumberFormat="1" applyFont="1" applyFill="1" applyBorder="1" applyAlignment="1">
      <alignment horizontal="center" vertical="center"/>
    </xf>
    <xf numFmtId="190" fontId="1" fillId="0" borderId="110" xfId="1836" applyNumberFormat="1" applyFont="1" applyFill="1" applyBorder="1" applyAlignment="1">
      <alignment horizontal="center" vertical="center"/>
    </xf>
    <xf numFmtId="0" fontId="0" fillId="0" borderId="110" xfId="0" applyFont="1" applyFill="1" applyBorder="1" applyAlignment="1">
      <alignment horizontal="center" vertical="center"/>
    </xf>
    <xf numFmtId="190" fontId="1" fillId="0" borderId="110" xfId="1836" applyNumberFormat="1" applyFont="1" applyFill="1" applyBorder="1" applyAlignment="1">
      <alignment vertical="center"/>
    </xf>
    <xf numFmtId="198" fontId="0" fillId="0" borderId="110" xfId="0" applyNumberFormat="1" applyFont="1" applyFill="1" applyBorder="1" applyAlignment="1">
      <alignment horizontal="center" vertical="center"/>
    </xf>
    <xf numFmtId="198" fontId="0" fillId="36" borderId="110" xfId="0" applyNumberFormat="1" applyFont="1" applyFill="1" applyBorder="1" applyAlignment="1">
      <alignment horizontal="center" vertical="center"/>
    </xf>
    <xf numFmtId="167" fontId="1" fillId="0" borderId="110" xfId="1836" applyFont="1" applyFill="1" applyBorder="1" applyAlignment="1">
      <alignment vertical="center"/>
    </xf>
    <xf numFmtId="167" fontId="110" fillId="0" borderId="110" xfId="0" applyNumberFormat="1" applyFont="1" applyFill="1" applyBorder="1" applyAlignment="1">
      <alignment horizontal="center" vertical="center"/>
    </xf>
    <xf numFmtId="167" fontId="110" fillId="36" borderId="110" xfId="0" applyNumberFormat="1" applyFont="1" applyFill="1" applyBorder="1" applyAlignment="1">
      <alignment horizontal="center" vertical="center"/>
    </xf>
    <xf numFmtId="167" fontId="1" fillId="0" borderId="110" xfId="1836" applyFont="1" applyFill="1" applyBorder="1"/>
    <xf numFmtId="0" fontId="109" fillId="0" borderId="58" xfId="0" applyFont="1" applyFill="1" applyBorder="1" applyAlignment="1">
      <alignment horizontal="center" vertical="center" wrapText="1"/>
    </xf>
    <xf numFmtId="190" fontId="0" fillId="0" borderId="106" xfId="1836" applyNumberFormat="1" applyFont="1" applyFill="1" applyBorder="1" applyAlignment="1">
      <alignment vertical="center"/>
    </xf>
    <xf numFmtId="0" fontId="109" fillId="0" borderId="58" xfId="0" applyFont="1" applyFill="1" applyBorder="1" applyAlignment="1">
      <alignment horizontal="center" vertical="center" wrapText="1"/>
    </xf>
    <xf numFmtId="199" fontId="0" fillId="0" borderId="106" xfId="1836" applyNumberFormat="1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horizontal="left" vertical="center" wrapText="1"/>
    </xf>
    <xf numFmtId="0" fontId="110" fillId="0" borderId="61" xfId="0" applyFont="1" applyFill="1" applyBorder="1" applyAlignment="1">
      <alignment horizontal="center" vertical="center" wrapText="1"/>
    </xf>
    <xf numFmtId="0" fontId="0" fillId="121" borderId="0" xfId="0" applyFont="1" applyFill="1"/>
    <xf numFmtId="167" fontId="110" fillId="0" borderId="72" xfId="0" applyNumberFormat="1" applyFont="1" applyFill="1" applyBorder="1" applyAlignment="1">
      <alignment horizontal="center" vertical="center"/>
    </xf>
    <xf numFmtId="0" fontId="110" fillId="0" borderId="72" xfId="0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horizontal="center" vertical="center"/>
    </xf>
    <xf numFmtId="0" fontId="0" fillId="0" borderId="112" xfId="0" applyNumberFormat="1" applyFont="1" applyFill="1" applyBorder="1" applyAlignment="1">
      <alignment horizontal="center" vertical="center"/>
    </xf>
    <xf numFmtId="0" fontId="109" fillId="0" borderId="112" xfId="0" applyNumberFormat="1" applyFont="1" applyFill="1" applyBorder="1" applyAlignment="1">
      <alignment horizontal="center" vertical="center"/>
    </xf>
    <xf numFmtId="198" fontId="109" fillId="0" borderId="112" xfId="0" applyNumberFormat="1" applyFont="1" applyFill="1" applyBorder="1" applyAlignment="1">
      <alignment horizontal="center" vertical="center"/>
    </xf>
    <xf numFmtId="198" fontId="0" fillId="0" borderId="112" xfId="0" applyNumberFormat="1" applyFont="1" applyFill="1" applyBorder="1" applyAlignment="1">
      <alignment horizontal="center" vertical="center"/>
    </xf>
    <xf numFmtId="167" fontId="0" fillId="0" borderId="112" xfId="0" applyNumberFormat="1" applyFont="1" applyFill="1" applyBorder="1" applyAlignment="1">
      <alignment horizontal="center" vertical="center"/>
    </xf>
    <xf numFmtId="2" fontId="0" fillId="0" borderId="112" xfId="0" applyNumberFormat="1" applyFont="1" applyFill="1" applyBorder="1" applyAlignment="1">
      <alignment horizontal="center" vertical="center"/>
    </xf>
    <xf numFmtId="2" fontId="0" fillId="0" borderId="113" xfId="0" applyNumberFormat="1" applyBorder="1"/>
    <xf numFmtId="167" fontId="0" fillId="0" borderId="114" xfId="1836" applyFont="1" applyFill="1" applyBorder="1" applyAlignment="1">
      <alignment horizontal="right" vertical="center"/>
    </xf>
    <xf numFmtId="167" fontId="1" fillId="0" borderId="114" xfId="1836" applyFont="1" applyFill="1" applyBorder="1" applyAlignment="1">
      <alignment horizontal="right" vertical="center"/>
    </xf>
    <xf numFmtId="2" fontId="0" fillId="0" borderId="114" xfId="1836" applyNumberFormat="1" applyFont="1" applyFill="1" applyBorder="1" applyAlignment="1">
      <alignment horizontal="center" vertical="center"/>
    </xf>
    <xf numFmtId="2" fontId="1" fillId="0" borderId="114" xfId="1836" applyNumberFormat="1" applyFont="1" applyFill="1" applyBorder="1" applyAlignment="1">
      <alignment horizontal="center" vertical="center"/>
    </xf>
    <xf numFmtId="0" fontId="0" fillId="140" borderId="58" xfId="0" applyFont="1" applyFill="1" applyBorder="1" applyAlignment="1">
      <alignment vertical="center"/>
    </xf>
    <xf numFmtId="167" fontId="0" fillId="0" borderId="58" xfId="1836" applyFont="1" applyFill="1" applyBorder="1" applyAlignment="1">
      <alignment horizontal="center" vertical="center"/>
    </xf>
    <xf numFmtId="0" fontId="1" fillId="140" borderId="58" xfId="66" applyFont="1" applyFill="1" applyBorder="1" applyAlignment="1">
      <alignment vertical="center" wrapText="1"/>
    </xf>
    <xf numFmtId="0" fontId="1" fillId="140" borderId="58" xfId="66" applyFont="1" applyFill="1" applyBorder="1" applyAlignment="1">
      <alignment horizontal="left" vertical="center" wrapText="1"/>
    </xf>
    <xf numFmtId="0" fontId="1" fillId="0" borderId="61" xfId="66" applyFont="1" applyFill="1" applyBorder="1" applyAlignment="1">
      <alignment horizontal="left" vertical="top" wrapText="1"/>
    </xf>
    <xf numFmtId="198" fontId="109" fillId="0" borderId="115" xfId="0" applyNumberFormat="1" applyFont="1" applyFill="1" applyBorder="1" applyAlignment="1">
      <alignment horizontal="center" vertical="center"/>
    </xf>
    <xf numFmtId="198" fontId="0" fillId="0" borderId="115" xfId="0" applyNumberFormat="1" applyFont="1" applyFill="1" applyBorder="1" applyAlignment="1">
      <alignment horizontal="center" vertical="center"/>
    </xf>
    <xf numFmtId="167" fontId="1" fillId="0" borderId="116" xfId="1836" applyFont="1" applyFill="1" applyBorder="1" applyAlignment="1">
      <alignment horizontal="right" vertical="center"/>
    </xf>
    <xf numFmtId="167" fontId="0" fillId="0" borderId="117" xfId="1836" applyNumberFormat="1" applyFont="1" applyFill="1" applyBorder="1"/>
    <xf numFmtId="198" fontId="1" fillId="0" borderId="118" xfId="1836" applyNumberFormat="1" applyFont="1" applyFill="1" applyBorder="1" applyAlignment="1">
      <alignment horizontal="right" vertical="center"/>
    </xf>
    <xf numFmtId="167" fontId="1" fillId="0" borderId="118" xfId="1836" applyFont="1" applyFill="1" applyBorder="1" applyAlignment="1">
      <alignment horizontal="right" vertical="center"/>
    </xf>
    <xf numFmtId="167" fontId="1" fillId="0" borderId="119" xfId="1836" applyFont="1" applyFill="1" applyBorder="1" applyAlignment="1">
      <alignment horizontal="right" vertical="center"/>
    </xf>
    <xf numFmtId="167" fontId="109" fillId="0" borderId="119" xfId="1836" applyFont="1" applyFill="1" applyBorder="1" applyAlignment="1">
      <alignment horizontal="right" vertical="center"/>
    </xf>
    <xf numFmtId="1" fontId="110" fillId="0" borderId="120" xfId="0" applyNumberFormat="1" applyFont="1" applyFill="1" applyBorder="1" applyAlignment="1">
      <alignment horizontal="center" vertical="center"/>
    </xf>
    <xf numFmtId="2" fontId="110" fillId="0" borderId="120" xfId="0" applyNumberFormat="1" applyFont="1" applyFill="1" applyBorder="1" applyAlignment="1">
      <alignment horizontal="center" vertical="center"/>
    </xf>
    <xf numFmtId="198" fontId="110" fillId="0" borderId="120" xfId="0" applyNumberFormat="1" applyFont="1" applyFill="1" applyBorder="1" applyAlignment="1">
      <alignment horizontal="center" vertical="center"/>
    </xf>
    <xf numFmtId="198" fontId="0" fillId="0" borderId="120" xfId="0" applyNumberFormat="1" applyFont="1" applyFill="1" applyBorder="1" applyAlignment="1">
      <alignment horizontal="center" vertical="center"/>
    </xf>
    <xf numFmtId="2" fontId="110" fillId="0" borderId="121" xfId="0" applyNumberFormat="1" applyFont="1" applyFill="1" applyBorder="1" applyAlignment="1">
      <alignment horizontal="center" vertical="center"/>
    </xf>
    <xf numFmtId="198" fontId="0" fillId="36" borderId="120" xfId="0" applyNumberFormat="1" applyFont="1" applyFill="1" applyBorder="1" applyAlignment="1">
      <alignment horizontal="center" vertical="center"/>
    </xf>
    <xf numFmtId="0" fontId="0" fillId="0" borderId="122" xfId="0" applyFont="1" applyFill="1" applyBorder="1" applyAlignment="1">
      <alignment horizontal="center" vertical="center"/>
    </xf>
    <xf numFmtId="2" fontId="0" fillId="0" borderId="122" xfId="0" applyNumberFormat="1" applyFill="1" applyBorder="1" applyAlignment="1">
      <alignment horizontal="center" vertical="center"/>
    </xf>
    <xf numFmtId="0" fontId="0" fillId="112" borderId="122" xfId="0" applyFill="1" applyBorder="1" applyAlignment="1">
      <alignment horizontal="center" vertical="center"/>
    </xf>
    <xf numFmtId="190" fontId="1" fillId="0" borderId="122" xfId="1836" applyNumberFormat="1" applyFont="1" applyFill="1" applyBorder="1" applyAlignment="1">
      <alignment horizontal="center" vertical="center"/>
    </xf>
    <xf numFmtId="2" fontId="1" fillId="0" borderId="122" xfId="1836" applyNumberFormat="1" applyFont="1" applyFill="1" applyBorder="1" applyAlignment="1">
      <alignment horizontal="center" vertical="center"/>
    </xf>
    <xf numFmtId="2" fontId="0" fillId="0" borderId="122" xfId="0" applyNumberFormat="1" applyFont="1" applyFill="1" applyBorder="1" applyAlignment="1">
      <alignment horizontal="center" vertical="center"/>
    </xf>
    <xf numFmtId="1" fontId="0" fillId="0" borderId="122" xfId="0" applyNumberFormat="1" applyFont="1" applyFill="1" applyBorder="1" applyAlignment="1">
      <alignment horizontal="center" vertical="center"/>
    </xf>
    <xf numFmtId="1" fontId="109" fillId="0" borderId="122" xfId="0" applyNumberFormat="1" applyFont="1" applyFill="1" applyBorder="1" applyAlignment="1">
      <alignment horizontal="center" vertical="center"/>
    </xf>
    <xf numFmtId="198" fontId="0" fillId="0" borderId="122" xfId="0" applyNumberFormat="1" applyFont="1" applyFill="1" applyBorder="1" applyAlignment="1">
      <alignment horizontal="center" vertical="center"/>
    </xf>
    <xf numFmtId="198" fontId="0" fillId="36" borderId="122" xfId="0" applyNumberFormat="1" applyFont="1" applyFill="1" applyBorder="1" applyAlignment="1">
      <alignment horizontal="center" vertical="center"/>
    </xf>
    <xf numFmtId="167" fontId="1" fillId="0" borderId="122" xfId="1836" applyFont="1" applyFill="1" applyBorder="1" applyAlignment="1">
      <alignment horizontal="center" vertical="center"/>
    </xf>
    <xf numFmtId="167" fontId="1" fillId="0" borderId="123" xfId="1836" applyFont="1" applyFill="1" applyBorder="1" applyAlignment="1">
      <alignment horizontal="right" vertical="center"/>
    </xf>
    <xf numFmtId="167" fontId="1" fillId="0" borderId="124" xfId="1836" applyFont="1" applyFill="1" applyBorder="1" applyAlignment="1">
      <alignment horizontal="right" vertical="center"/>
    </xf>
    <xf numFmtId="2" fontId="0" fillId="0" borderId="123" xfId="0" applyNumberFormat="1" applyBorder="1"/>
    <xf numFmtId="2" fontId="0" fillId="0" borderId="124" xfId="0" applyNumberFormat="1" applyBorder="1"/>
    <xf numFmtId="167" fontId="0" fillId="0" borderId="102" xfId="1836" applyFont="1" applyFill="1" applyBorder="1"/>
    <xf numFmtId="1" fontId="0" fillId="0" borderId="124" xfId="0" applyNumberFormat="1" applyFont="1" applyFill="1" applyBorder="1" applyAlignment="1">
      <alignment horizontal="center" vertical="center"/>
    </xf>
    <xf numFmtId="198" fontId="0" fillId="0" borderId="124" xfId="0" applyNumberFormat="1" applyFont="1" applyFill="1" applyBorder="1" applyAlignment="1">
      <alignment horizontal="center" vertical="center"/>
    </xf>
    <xf numFmtId="0" fontId="0" fillId="140" borderId="58" xfId="0" applyFont="1" applyFill="1" applyBorder="1" applyAlignment="1">
      <alignment vertical="center" wrapText="1"/>
    </xf>
    <xf numFmtId="0" fontId="0" fillId="140" borderId="58" xfId="66" applyFont="1" applyFill="1" applyBorder="1" applyAlignment="1">
      <alignment horizontal="left" vertical="center" wrapText="1"/>
    </xf>
    <xf numFmtId="49" fontId="0" fillId="140" borderId="58" xfId="0" applyNumberFormat="1" applyFont="1" applyFill="1" applyBorder="1" applyAlignment="1">
      <alignment vertical="center"/>
    </xf>
    <xf numFmtId="168" fontId="0" fillId="140" borderId="58" xfId="0" applyNumberFormat="1" applyFont="1" applyFill="1" applyBorder="1" applyAlignment="1">
      <alignment horizontal="center" vertical="center"/>
    </xf>
    <xf numFmtId="1" fontId="0" fillId="140" borderId="58" xfId="0" applyNumberFormat="1" applyFont="1" applyFill="1" applyBorder="1" applyAlignment="1">
      <alignment horizontal="center" vertical="center"/>
    </xf>
    <xf numFmtId="1" fontId="0" fillId="140" borderId="106" xfId="0" applyNumberFormat="1" applyFont="1" applyFill="1" applyBorder="1" applyAlignment="1">
      <alignment horizontal="center" vertical="center"/>
    </xf>
    <xf numFmtId="0" fontId="0" fillId="140" borderId="58" xfId="0" applyFont="1" applyFill="1" applyBorder="1" applyAlignment="1">
      <alignment horizontal="center" vertical="center"/>
    </xf>
    <xf numFmtId="167" fontId="0" fillId="140" borderId="58" xfId="0" applyNumberFormat="1" applyFont="1" applyFill="1" applyBorder="1" applyAlignment="1">
      <alignment horizontal="center" vertical="center"/>
    </xf>
    <xf numFmtId="199" fontId="0" fillId="140" borderId="61" xfId="0" applyNumberFormat="1" applyFill="1" applyBorder="1" applyAlignment="1">
      <alignment horizontal="center" vertical="center"/>
    </xf>
    <xf numFmtId="198" fontId="0" fillId="140" borderId="58" xfId="0" applyNumberFormat="1" applyFont="1" applyFill="1" applyBorder="1" applyAlignment="1">
      <alignment horizontal="center" vertical="center"/>
    </xf>
    <xf numFmtId="198" fontId="0" fillId="140" borderId="61" xfId="0" applyNumberFormat="1" applyFont="1" applyFill="1" applyBorder="1" applyAlignment="1">
      <alignment horizontal="center" vertical="center"/>
    </xf>
    <xf numFmtId="198" fontId="0" fillId="140" borderId="72" xfId="0" applyNumberFormat="1" applyFont="1" applyFill="1" applyBorder="1" applyAlignment="1">
      <alignment horizontal="center" vertical="center"/>
    </xf>
    <xf numFmtId="198" fontId="0" fillId="140" borderId="92" xfId="0" applyNumberFormat="1" applyFont="1" applyFill="1" applyBorder="1" applyAlignment="1">
      <alignment horizontal="center" vertical="center"/>
    </xf>
    <xf numFmtId="198" fontId="0" fillId="140" borderId="106" xfId="0" applyNumberFormat="1" applyFont="1" applyFill="1" applyBorder="1" applyAlignment="1">
      <alignment horizontal="center" vertical="center"/>
    </xf>
    <xf numFmtId="199" fontId="0" fillId="140" borderId="106" xfId="0" applyNumberFormat="1" applyFill="1" applyBorder="1" applyAlignment="1">
      <alignment horizontal="center" vertical="center"/>
    </xf>
    <xf numFmtId="167" fontId="0" fillId="140" borderId="61" xfId="0" applyNumberFormat="1" applyFont="1" applyFill="1" applyBorder="1" applyAlignment="1">
      <alignment horizontal="center" vertical="center"/>
    </xf>
    <xf numFmtId="167" fontId="0" fillId="140" borderId="72" xfId="0" applyNumberFormat="1" applyFont="1" applyFill="1" applyBorder="1" applyAlignment="1">
      <alignment horizontal="center" vertical="center"/>
    </xf>
    <xf numFmtId="0" fontId="0" fillId="140" borderId="0" xfId="0" applyFill="1"/>
    <xf numFmtId="167" fontId="1" fillId="0" borderId="124" xfId="1836" applyFont="1" applyFill="1" applyBorder="1" applyAlignment="1"/>
    <xf numFmtId="167" fontId="1" fillId="0" borderId="124" xfId="1836" applyFont="1" applyFill="1" applyBorder="1"/>
    <xf numFmtId="0" fontId="0" fillId="0" borderId="58" xfId="66" applyFont="1" applyFill="1" applyBorder="1" applyAlignment="1">
      <alignment vertical="center" wrapText="1"/>
    </xf>
    <xf numFmtId="0" fontId="0" fillId="125" borderId="58" xfId="0" applyFont="1" applyFill="1" applyBorder="1" applyAlignment="1">
      <alignment horizontal="center" vertical="center"/>
    </xf>
    <xf numFmtId="200" fontId="1" fillId="0" borderId="125" xfId="1836" applyNumberFormat="1" applyFont="1" applyFill="1" applyBorder="1" applyAlignment="1">
      <alignment horizontal="right" vertical="center"/>
    </xf>
    <xf numFmtId="0" fontId="116" fillId="0" borderId="9" xfId="66" applyFont="1" applyFill="1" applyBorder="1" applyAlignment="1">
      <alignment horizontal="right" vertical="top" wrapText="1"/>
    </xf>
    <xf numFmtId="167" fontId="0" fillId="0" borderId="125" xfId="0" applyNumberFormat="1" applyFont="1" applyFill="1" applyBorder="1" applyAlignment="1">
      <alignment horizontal="center" vertical="center"/>
    </xf>
    <xf numFmtId="198" fontId="109" fillId="0" borderId="125" xfId="0" applyNumberFormat="1" applyFont="1" applyFill="1" applyBorder="1" applyAlignment="1">
      <alignment horizontal="center" vertical="center"/>
    </xf>
    <xf numFmtId="1" fontId="0" fillId="0" borderId="125" xfId="0" applyNumberFormat="1" applyFont="1" applyFill="1" applyBorder="1" applyAlignment="1">
      <alignment horizontal="center" vertical="center"/>
    </xf>
    <xf numFmtId="0" fontId="0" fillId="0" borderId="106" xfId="66" applyFont="1" applyFill="1" applyBorder="1" applyAlignment="1">
      <alignment vertical="center" wrapText="1"/>
    </xf>
    <xf numFmtId="167" fontId="110" fillId="0" borderId="126" xfId="0" applyNumberFormat="1" applyFont="1" applyFill="1" applyBorder="1" applyAlignment="1">
      <alignment horizontal="center" vertical="center"/>
    </xf>
    <xf numFmtId="167" fontId="1" fillId="0" borderId="127" xfId="1836" applyFont="1" applyFill="1" applyBorder="1" applyAlignment="1">
      <alignment horizontal="right" vertical="center"/>
    </xf>
    <xf numFmtId="167" fontId="1" fillId="0" borderId="127" xfId="1836" applyNumberFormat="1" applyFont="1" applyFill="1" applyBorder="1" applyAlignment="1">
      <alignment horizontal="right" vertical="center"/>
    </xf>
    <xf numFmtId="198" fontId="1" fillId="0" borderId="127" xfId="1836" applyNumberFormat="1" applyFont="1" applyFill="1" applyBorder="1" applyAlignment="1">
      <alignment horizontal="right" vertical="center"/>
    </xf>
    <xf numFmtId="198" fontId="0" fillId="0" borderId="127" xfId="0" applyNumberFormat="1" applyFont="1" applyFill="1" applyBorder="1" applyAlignment="1">
      <alignment horizontal="right" vertical="top"/>
    </xf>
    <xf numFmtId="43" fontId="0" fillId="36" borderId="55" xfId="1836" applyNumberFormat="1" applyFont="1" applyFill="1" applyBorder="1"/>
    <xf numFmtId="167" fontId="0" fillId="0" borderId="127" xfId="1836" applyFont="1" applyFill="1" applyBorder="1" applyAlignment="1" applyProtection="1">
      <alignment horizontal="center" vertical="center"/>
      <protection locked="0"/>
    </xf>
    <xf numFmtId="167" fontId="1" fillId="0" borderId="127" xfId="1848" applyFont="1" applyFill="1" applyBorder="1" applyAlignment="1" applyProtection="1">
      <alignment horizontal="center" vertical="center"/>
      <protection locked="0"/>
    </xf>
    <xf numFmtId="207" fontId="1" fillId="0" borderId="127" xfId="1848" applyNumberFormat="1" applyFont="1" applyFill="1" applyBorder="1" applyAlignment="1" applyProtection="1">
      <alignment horizontal="center" vertical="center"/>
      <protection locked="0"/>
    </xf>
    <xf numFmtId="1" fontId="0" fillId="0" borderId="127" xfId="1836" applyNumberFormat="1" applyFont="1" applyFill="1" applyBorder="1" applyAlignment="1" applyProtection="1">
      <alignment horizontal="center" vertical="center"/>
      <protection locked="0"/>
    </xf>
    <xf numFmtId="2" fontId="0" fillId="0" borderId="127" xfId="1836" applyNumberFormat="1" applyFont="1" applyFill="1" applyBorder="1" applyAlignment="1" applyProtection="1">
      <alignment horizontal="center" vertical="center"/>
      <protection locked="0"/>
    </xf>
    <xf numFmtId="200" fontId="1" fillId="0" borderId="127" xfId="1836" applyNumberFormat="1" applyFont="1" applyFill="1" applyBorder="1" applyAlignment="1">
      <alignment horizontal="right" vertical="center"/>
    </xf>
    <xf numFmtId="203" fontId="1" fillId="112" borderId="127" xfId="1836" applyNumberFormat="1" applyFont="1" applyFill="1" applyBorder="1" applyAlignment="1" applyProtection="1">
      <alignment horizontal="right" vertical="center"/>
      <protection locked="0"/>
    </xf>
    <xf numFmtId="2" fontId="0" fillId="0" borderId="127" xfId="1836" applyNumberFormat="1" applyFont="1" applyBorder="1" applyAlignment="1">
      <alignment horizontal="center" vertical="center"/>
    </xf>
    <xf numFmtId="2" fontId="0" fillId="0" borderId="92" xfId="1836" applyNumberFormat="1" applyFont="1" applyFill="1" applyBorder="1" applyAlignment="1">
      <alignment horizontal="center" vertical="center"/>
    </xf>
    <xf numFmtId="2" fontId="0" fillId="0" borderId="127" xfId="1836" applyNumberFormat="1" applyFont="1" applyFill="1" applyBorder="1" applyAlignment="1">
      <alignment horizontal="center" vertical="center"/>
    </xf>
    <xf numFmtId="2" fontId="0" fillId="112" borderId="127" xfId="1836" applyNumberFormat="1" applyFont="1" applyFill="1" applyBorder="1" applyAlignment="1">
      <alignment horizontal="center" vertical="center"/>
    </xf>
    <xf numFmtId="209" fontId="0" fillId="0" borderId="127" xfId="1836" applyNumberFormat="1" applyFont="1" applyBorder="1" applyAlignment="1">
      <alignment horizontal="center" vertical="center"/>
    </xf>
    <xf numFmtId="200" fontId="109" fillId="0" borderId="127" xfId="1836" applyNumberFormat="1" applyFont="1" applyFill="1" applyBorder="1" applyAlignment="1">
      <alignment horizontal="right" vertical="center"/>
    </xf>
    <xf numFmtId="199" fontId="110" fillId="0" borderId="90" xfId="0" applyNumberFormat="1" applyFont="1" applyFill="1" applyBorder="1" applyAlignment="1">
      <alignment horizontal="center" vertical="center"/>
    </xf>
    <xf numFmtId="198" fontId="0" fillId="0" borderId="127" xfId="0" applyNumberFormat="1" applyFont="1" applyFill="1" applyBorder="1" applyAlignment="1">
      <alignment horizontal="center" vertical="center"/>
    </xf>
    <xf numFmtId="2" fontId="110" fillId="0" borderId="127" xfId="0" applyNumberFormat="1" applyFont="1" applyFill="1" applyBorder="1" applyAlignment="1">
      <alignment horizontal="center" vertical="center"/>
    </xf>
    <xf numFmtId="2" fontId="110" fillId="125" borderId="127" xfId="0" applyNumberFormat="1" applyFont="1" applyFill="1" applyBorder="1" applyAlignment="1">
      <alignment horizontal="center" vertical="center"/>
    </xf>
    <xf numFmtId="198" fontId="110" fillId="0" borderId="127" xfId="0" applyNumberFormat="1" applyFont="1" applyFill="1" applyBorder="1" applyAlignment="1">
      <alignment horizontal="center" vertical="center"/>
    </xf>
    <xf numFmtId="167" fontId="1" fillId="0" borderId="127" xfId="1836" applyFont="1" applyFill="1" applyBorder="1" applyAlignment="1">
      <alignment vertical="center"/>
    </xf>
    <xf numFmtId="198" fontId="109" fillId="0" borderId="127" xfId="0" applyNumberFormat="1" applyFont="1" applyFill="1" applyBorder="1" applyAlignment="1">
      <alignment horizontal="center" vertical="center"/>
    </xf>
    <xf numFmtId="199" fontId="0" fillId="0" borderId="127" xfId="0" applyNumberFormat="1" applyFont="1" applyFill="1" applyBorder="1" applyAlignment="1">
      <alignment horizontal="center" vertical="center"/>
    </xf>
    <xf numFmtId="199" fontId="0" fillId="112" borderId="127" xfId="0" applyNumberFormat="1" applyFill="1" applyBorder="1" applyAlignment="1">
      <alignment horizontal="center" vertical="center"/>
    </xf>
    <xf numFmtId="49" fontId="0" fillId="112" borderId="127" xfId="0" applyNumberFormat="1" applyFill="1" applyBorder="1" applyAlignment="1">
      <alignment horizontal="center" vertical="center"/>
    </xf>
    <xf numFmtId="199" fontId="0" fillId="0" borderId="127" xfId="0" applyNumberFormat="1" applyFill="1" applyBorder="1" applyAlignment="1">
      <alignment horizontal="center" vertical="center"/>
    </xf>
    <xf numFmtId="49" fontId="0" fillId="0" borderId="127" xfId="0" applyNumberFormat="1" applyFill="1" applyBorder="1" applyAlignment="1">
      <alignment horizontal="center" vertical="center"/>
    </xf>
    <xf numFmtId="0" fontId="1" fillId="0" borderId="127" xfId="66" applyFont="1" applyFill="1" applyBorder="1" applyAlignment="1">
      <alignment horizontal="left" vertical="center" wrapText="1"/>
    </xf>
    <xf numFmtId="49" fontId="0" fillId="0" borderId="127" xfId="0" applyNumberFormat="1" applyFont="1" applyFill="1" applyBorder="1" applyAlignment="1">
      <alignment horizontal="center" vertical="center"/>
    </xf>
    <xf numFmtId="0" fontId="0" fillId="0" borderId="127" xfId="0" applyFont="1" applyFill="1" applyBorder="1" applyAlignment="1">
      <alignment vertical="center"/>
    </xf>
    <xf numFmtId="0" fontId="0" fillId="133" borderId="127" xfId="0" applyFont="1" applyFill="1" applyBorder="1" applyAlignment="1">
      <alignment horizontal="center" vertical="center"/>
    </xf>
    <xf numFmtId="167" fontId="0" fillId="36" borderId="127" xfId="0" applyNumberFormat="1" applyFont="1" applyFill="1" applyBorder="1" applyAlignment="1">
      <alignment horizontal="center" vertical="center"/>
    </xf>
    <xf numFmtId="1" fontId="0" fillId="0" borderId="127" xfId="0" applyNumberFormat="1" applyFont="1" applyFill="1" applyBorder="1" applyAlignment="1">
      <alignment horizontal="center" vertical="center"/>
    </xf>
    <xf numFmtId="1" fontId="0" fillId="125" borderId="127" xfId="0" applyNumberFormat="1" applyFont="1" applyFill="1" applyBorder="1" applyAlignment="1">
      <alignment horizontal="center" vertical="center"/>
    </xf>
    <xf numFmtId="1" fontId="0" fillId="36" borderId="127" xfId="0" applyNumberFormat="1" applyFont="1" applyFill="1" applyBorder="1" applyAlignment="1">
      <alignment horizontal="center" vertical="center"/>
    </xf>
    <xf numFmtId="167" fontId="1" fillId="112" borderId="127" xfId="1836" applyFont="1" applyFill="1" applyBorder="1" applyAlignment="1">
      <alignment horizontal="center" vertical="center"/>
    </xf>
    <xf numFmtId="198" fontId="0" fillId="36" borderId="127" xfId="0" applyNumberFormat="1" applyFont="1" applyFill="1" applyBorder="1" applyAlignment="1">
      <alignment horizontal="center" vertical="center"/>
    </xf>
    <xf numFmtId="198" fontId="0" fillId="141" borderId="127" xfId="0" applyNumberFormat="1" applyFont="1" applyFill="1" applyBorder="1" applyAlignment="1">
      <alignment horizontal="center" vertical="center"/>
    </xf>
    <xf numFmtId="0" fontId="0" fillId="0" borderId="127" xfId="0" applyFont="1" applyFill="1" applyBorder="1" applyAlignment="1">
      <alignment horizontal="center" vertical="center"/>
    </xf>
    <xf numFmtId="167" fontId="0" fillId="0" borderId="127" xfId="0" applyNumberFormat="1" applyFont="1" applyFill="1" applyBorder="1" applyAlignment="1">
      <alignment horizontal="center" vertical="center"/>
    </xf>
    <xf numFmtId="167" fontId="0" fillId="141" borderId="127" xfId="0" applyNumberFormat="1" applyFont="1" applyFill="1" applyBorder="1" applyAlignment="1">
      <alignment horizontal="center" vertical="center"/>
    </xf>
    <xf numFmtId="167" fontId="110" fillId="0" borderId="127" xfId="0" applyNumberFormat="1" applyFont="1" applyFill="1" applyBorder="1" applyAlignment="1">
      <alignment horizontal="center" vertical="center"/>
    </xf>
    <xf numFmtId="167" fontId="0" fillId="112" borderId="127" xfId="1836" applyNumberFormat="1" applyFont="1" applyFill="1" applyBorder="1"/>
    <xf numFmtId="167" fontId="0" fillId="112" borderId="9" xfId="1836" applyFont="1" applyFill="1" applyBorder="1"/>
    <xf numFmtId="167" fontId="0" fillId="112" borderId="127" xfId="1836" applyFont="1" applyFill="1" applyBorder="1"/>
    <xf numFmtId="167" fontId="1" fillId="0" borderId="128" xfId="1836" applyFont="1" applyFill="1" applyBorder="1" applyAlignment="1">
      <alignment horizontal="right" vertical="center"/>
    </xf>
    <xf numFmtId="200" fontId="1" fillId="0" borderId="128" xfId="1836" applyNumberFormat="1" applyFont="1" applyFill="1" applyBorder="1" applyAlignment="1">
      <alignment horizontal="right" vertical="center"/>
    </xf>
    <xf numFmtId="167" fontId="1" fillId="0" borderId="129" xfId="1836" applyFont="1" applyFill="1" applyBorder="1" applyAlignment="1">
      <alignment horizontal="right" vertical="center"/>
    </xf>
    <xf numFmtId="0" fontId="0" fillId="141" borderId="0" xfId="0" applyFill="1"/>
    <xf numFmtId="0" fontId="109" fillId="141" borderId="58" xfId="0" applyFont="1" applyFill="1" applyBorder="1" applyAlignment="1">
      <alignment horizontal="center" vertical="center" wrapText="1"/>
    </xf>
    <xf numFmtId="0" fontId="0" fillId="141" borderId="58" xfId="0" applyFill="1" applyBorder="1" applyAlignment="1">
      <alignment horizontal="center" vertical="center" wrapText="1"/>
    </xf>
    <xf numFmtId="167" fontId="104" fillId="141" borderId="58" xfId="0" applyNumberFormat="1" applyFont="1" applyFill="1" applyBorder="1" applyAlignment="1">
      <alignment horizontal="center" vertical="center"/>
    </xf>
    <xf numFmtId="167" fontId="0" fillId="141" borderId="58" xfId="0" applyNumberFormat="1" applyFont="1" applyFill="1" applyBorder="1" applyAlignment="1">
      <alignment horizontal="center" vertical="center"/>
    </xf>
    <xf numFmtId="167" fontId="0" fillId="141" borderId="61" xfId="0" applyNumberFormat="1" applyFont="1" applyFill="1" applyBorder="1" applyAlignment="1">
      <alignment horizontal="center" vertical="center"/>
    </xf>
    <xf numFmtId="167" fontId="0" fillId="142" borderId="58" xfId="0" applyNumberFormat="1" applyFont="1" applyFill="1" applyBorder="1" applyAlignment="1">
      <alignment horizontal="center" vertical="center"/>
    </xf>
    <xf numFmtId="0" fontId="0" fillId="141" borderId="58" xfId="0" applyFont="1" applyFill="1" applyBorder="1" applyAlignment="1">
      <alignment horizontal="center" vertical="center" wrapText="1"/>
    </xf>
    <xf numFmtId="198" fontId="0" fillId="141" borderId="58" xfId="0" applyNumberFormat="1" applyFont="1" applyFill="1" applyBorder="1" applyAlignment="1">
      <alignment horizontal="center" vertical="center"/>
    </xf>
    <xf numFmtId="198" fontId="0" fillId="142" borderId="58" xfId="0" applyNumberFormat="1" applyFont="1" applyFill="1" applyBorder="1" applyAlignment="1">
      <alignment horizontal="center" vertical="center"/>
    </xf>
    <xf numFmtId="2" fontId="110" fillId="141" borderId="61" xfId="0" applyNumberFormat="1" applyFont="1" applyFill="1" applyBorder="1" applyAlignment="1">
      <alignment horizontal="center" vertical="center"/>
    </xf>
    <xf numFmtId="198" fontId="110" fillId="141" borderId="61" xfId="0" applyNumberFormat="1" applyFont="1" applyFill="1" applyBorder="1" applyAlignment="1">
      <alignment horizontal="center" vertical="center"/>
    </xf>
    <xf numFmtId="198" fontId="0" fillId="141" borderId="61" xfId="0" applyNumberFormat="1" applyFont="1" applyFill="1" applyBorder="1" applyAlignment="1">
      <alignment horizontal="center" vertical="center"/>
    </xf>
    <xf numFmtId="0" fontId="0" fillId="141" borderId="58" xfId="0" applyFont="1" applyFill="1" applyBorder="1" applyAlignment="1">
      <alignment horizontal="center" vertical="center"/>
    </xf>
    <xf numFmtId="167" fontId="1" fillId="141" borderId="58" xfId="1836" applyFont="1" applyFill="1" applyBorder="1" applyAlignment="1">
      <alignment horizontal="center" vertical="center"/>
    </xf>
    <xf numFmtId="198" fontId="0" fillId="141" borderId="80" xfId="0" applyNumberFormat="1" applyFont="1" applyFill="1" applyBorder="1" applyAlignment="1">
      <alignment horizontal="center" vertical="center"/>
    </xf>
    <xf numFmtId="198" fontId="104" fillId="141" borderId="58" xfId="0" applyNumberFormat="1" applyFont="1" applyFill="1" applyBorder="1" applyAlignment="1">
      <alignment horizontal="center" vertical="center"/>
    </xf>
    <xf numFmtId="167" fontId="0" fillId="142" borderId="58" xfId="0" applyNumberFormat="1" applyFont="1" applyFill="1" applyBorder="1" applyAlignment="1">
      <alignment vertical="center"/>
    </xf>
    <xf numFmtId="167" fontId="1" fillId="141" borderId="80" xfId="1836" applyFont="1" applyFill="1" applyBorder="1" applyAlignment="1">
      <alignment vertical="center"/>
    </xf>
    <xf numFmtId="167" fontId="1" fillId="141" borderId="58" xfId="1836" applyFont="1" applyFill="1" applyBorder="1" applyAlignment="1">
      <alignment vertical="center"/>
    </xf>
    <xf numFmtId="167" fontId="0" fillId="141" borderId="58" xfId="0" applyNumberFormat="1" applyFont="1" applyFill="1" applyBorder="1" applyAlignment="1">
      <alignment vertical="center"/>
    </xf>
    <xf numFmtId="167" fontId="1" fillId="142" borderId="58" xfId="1836" applyFont="1" applyFill="1" applyBorder="1" applyAlignment="1">
      <alignment vertical="center"/>
    </xf>
    <xf numFmtId="198" fontId="109" fillId="141" borderId="61" xfId="0" applyNumberFormat="1" applyFont="1" applyFill="1" applyBorder="1" applyAlignment="1">
      <alignment horizontal="center" vertical="center"/>
    </xf>
    <xf numFmtId="198" fontId="0" fillId="141" borderId="60" xfId="0" applyNumberFormat="1" applyFont="1" applyFill="1" applyBorder="1" applyAlignment="1">
      <alignment horizontal="center" vertical="center"/>
    </xf>
    <xf numFmtId="167" fontId="1" fillId="141" borderId="60" xfId="1836" applyFont="1" applyFill="1" applyBorder="1" applyAlignment="1">
      <alignment vertical="center"/>
    </xf>
    <xf numFmtId="199" fontId="0" fillId="141" borderId="61" xfId="0" applyNumberFormat="1" applyFont="1" applyFill="1" applyBorder="1" applyAlignment="1">
      <alignment horizontal="center" vertical="center"/>
    </xf>
    <xf numFmtId="198" fontId="0" fillId="141" borderId="59" xfId="0" applyNumberFormat="1" applyFont="1" applyFill="1" applyBorder="1" applyAlignment="1">
      <alignment horizontal="center" vertical="center"/>
    </xf>
    <xf numFmtId="199" fontId="0" fillId="141" borderId="61" xfId="0" applyNumberFormat="1" applyFill="1" applyBorder="1" applyAlignment="1">
      <alignment horizontal="center" vertical="center"/>
    </xf>
    <xf numFmtId="167" fontId="0" fillId="141" borderId="61" xfId="1836" applyFont="1" applyFill="1" applyBorder="1" applyAlignment="1">
      <alignment vertical="center"/>
    </xf>
    <xf numFmtId="0" fontId="0" fillId="141" borderId="58" xfId="0" applyFill="1" applyBorder="1"/>
    <xf numFmtId="167" fontId="110" fillId="141" borderId="58" xfId="0" applyNumberFormat="1" applyFont="1" applyFill="1" applyBorder="1" applyAlignment="1">
      <alignment horizontal="center" vertical="center" wrapText="1"/>
    </xf>
    <xf numFmtId="199" fontId="0" fillId="141" borderId="58" xfId="0" applyNumberFormat="1" applyFont="1" applyFill="1" applyBorder="1" applyAlignment="1">
      <alignment horizontal="center" vertical="center"/>
    </xf>
    <xf numFmtId="199" fontId="0" fillId="144" borderId="58" xfId="0" applyNumberFormat="1" applyFont="1" applyFill="1" applyBorder="1" applyAlignment="1">
      <alignment horizontal="center" vertical="center"/>
    </xf>
    <xf numFmtId="199" fontId="1" fillId="141" borderId="58" xfId="1836" applyNumberFormat="1" applyFont="1" applyFill="1" applyBorder="1" applyAlignment="1">
      <alignment horizontal="center" vertical="center"/>
    </xf>
    <xf numFmtId="2" fontId="0" fillId="141" borderId="58" xfId="0" applyNumberFormat="1" applyFont="1" applyFill="1" applyBorder="1" applyAlignment="1">
      <alignment horizontal="center" vertical="center"/>
    </xf>
    <xf numFmtId="2" fontId="1" fillId="141" borderId="58" xfId="1836" applyNumberFormat="1" applyFont="1" applyFill="1" applyBorder="1" applyAlignment="1">
      <alignment horizontal="center" vertical="center"/>
    </xf>
    <xf numFmtId="0" fontId="109" fillId="141" borderId="58" xfId="123" applyFont="1" applyFill="1" applyBorder="1" applyAlignment="1">
      <alignment horizontal="center" vertical="center"/>
    </xf>
    <xf numFmtId="167" fontId="22" fillId="141" borderId="58" xfId="0" applyNumberFormat="1" applyFont="1" applyFill="1" applyBorder="1" applyAlignment="1">
      <alignment horizontal="center" vertical="center" wrapText="1"/>
    </xf>
    <xf numFmtId="198" fontId="0" fillId="141" borderId="58" xfId="0" applyNumberFormat="1" applyFill="1" applyBorder="1" applyAlignment="1">
      <alignment horizontal="center" vertical="center"/>
    </xf>
    <xf numFmtId="198" fontId="1" fillId="141" borderId="58" xfId="1836" applyNumberFormat="1" applyFont="1" applyFill="1" applyBorder="1" applyAlignment="1">
      <alignment horizontal="center" vertical="center"/>
    </xf>
    <xf numFmtId="0" fontId="0" fillId="141" borderId="58" xfId="0" applyFill="1" applyBorder="1" applyAlignment="1">
      <alignment horizontal="center" vertical="center"/>
    </xf>
    <xf numFmtId="199" fontId="0" fillId="141" borderId="58" xfId="0" applyNumberFormat="1" applyFill="1" applyBorder="1" applyAlignment="1">
      <alignment horizontal="center" vertical="center"/>
    </xf>
    <xf numFmtId="199" fontId="0" fillId="141" borderId="58" xfId="0" applyNumberFormat="1" applyFont="1" applyFill="1" applyBorder="1" applyAlignment="1">
      <alignment horizontal="center" vertical="center" wrapText="1"/>
    </xf>
    <xf numFmtId="167" fontId="0" fillId="141" borderId="58" xfId="1836" applyFont="1" applyFill="1" applyBorder="1" applyAlignment="1">
      <alignment horizontal="center" vertical="center"/>
    </xf>
    <xf numFmtId="198" fontId="0" fillId="141" borderId="58" xfId="0" applyNumberFormat="1" applyFont="1" applyFill="1" applyBorder="1" applyAlignment="1">
      <alignment horizontal="center" vertical="center" wrapText="1"/>
    </xf>
    <xf numFmtId="198" fontId="0" fillId="141" borderId="58" xfId="1836" applyNumberFormat="1" applyFont="1" applyFill="1" applyBorder="1" applyAlignment="1">
      <alignment horizontal="center" vertical="center"/>
    </xf>
    <xf numFmtId="202" fontId="0" fillId="141" borderId="58" xfId="0" applyNumberFormat="1" applyFill="1" applyBorder="1" applyAlignment="1">
      <alignment horizontal="center" vertical="center"/>
    </xf>
    <xf numFmtId="199" fontId="0" fillId="141" borderId="58" xfId="1836" applyNumberFormat="1" applyFont="1" applyFill="1" applyBorder="1" applyAlignment="1">
      <alignment horizontal="center" vertical="center"/>
    </xf>
    <xf numFmtId="198" fontId="1" fillId="0" borderId="130" xfId="1836" applyNumberFormat="1" applyFont="1" applyFill="1" applyBorder="1" applyAlignment="1">
      <alignment horizontal="right" vertical="center"/>
    </xf>
    <xf numFmtId="167" fontId="0" fillId="0" borderId="131" xfId="0" applyNumberFormat="1" applyFont="1" applyFill="1" applyBorder="1" applyAlignment="1">
      <alignment horizontal="center" vertical="center"/>
    </xf>
    <xf numFmtId="198" fontId="0" fillId="0" borderId="131" xfId="0" applyNumberFormat="1" applyFont="1" applyFill="1" applyBorder="1" applyAlignment="1">
      <alignment horizontal="center" vertical="center"/>
    </xf>
    <xf numFmtId="167" fontId="1" fillId="0" borderId="132" xfId="1836" applyFont="1" applyFill="1" applyBorder="1" applyAlignment="1">
      <alignment horizontal="right" vertical="center"/>
    </xf>
    <xf numFmtId="198" fontId="1" fillId="0" borderId="132" xfId="1836" applyNumberFormat="1" applyFont="1" applyFill="1" applyBorder="1" applyAlignment="1">
      <alignment horizontal="right" vertical="center"/>
    </xf>
    <xf numFmtId="200" fontId="1" fillId="0" borderId="132" xfId="1836" applyNumberFormat="1" applyFont="1" applyFill="1" applyBorder="1" applyAlignment="1">
      <alignment horizontal="right" vertical="center"/>
    </xf>
    <xf numFmtId="0" fontId="104" fillId="121" borderId="53" xfId="66" applyFont="1" applyFill="1" applyBorder="1" applyAlignment="1">
      <alignment vertical="center" wrapText="1"/>
    </xf>
    <xf numFmtId="0" fontId="104" fillId="121" borderId="11" xfId="66" applyFont="1" applyFill="1" applyBorder="1" applyAlignment="1">
      <alignment vertical="center" wrapText="1"/>
    </xf>
    <xf numFmtId="0" fontId="104" fillId="121" borderId="54" xfId="66" applyFont="1" applyFill="1" applyBorder="1" applyAlignment="1">
      <alignment vertical="center" wrapText="1"/>
    </xf>
    <xf numFmtId="0" fontId="104" fillId="121" borderId="13" xfId="0" applyFont="1" applyFill="1" applyBorder="1" applyAlignment="1"/>
    <xf numFmtId="0" fontId="104" fillId="121" borderId="11" xfId="0" applyFont="1" applyFill="1" applyBorder="1" applyAlignment="1"/>
    <xf numFmtId="0" fontId="104" fillId="121" borderId="14" xfId="0" applyFont="1" applyFill="1" applyBorder="1" applyAlignment="1"/>
    <xf numFmtId="0" fontId="104" fillId="121" borderId="56" xfId="0" applyFont="1" applyFill="1" applyBorder="1" applyAlignment="1"/>
    <xf numFmtId="0" fontId="104" fillId="121" borderId="133" xfId="0" applyFont="1" applyFill="1" applyBorder="1" applyAlignment="1"/>
    <xf numFmtId="0" fontId="104" fillId="121" borderId="105" xfId="0" applyFont="1" applyFill="1" applyBorder="1" applyAlignment="1"/>
    <xf numFmtId="0" fontId="104" fillId="121" borderId="101" xfId="0" applyFont="1" applyFill="1" applyBorder="1" applyAlignment="1"/>
    <xf numFmtId="0" fontId="104" fillId="121" borderId="98" xfId="0" applyFont="1" applyFill="1" applyBorder="1" applyAlignment="1"/>
    <xf numFmtId="0" fontId="1" fillId="113" borderId="46" xfId="66" applyFont="1" applyFill="1" applyBorder="1" applyAlignment="1">
      <alignment horizontal="center" vertical="center" wrapText="1"/>
    </xf>
    <xf numFmtId="0" fontId="1" fillId="122" borderId="64" xfId="66" applyFont="1" applyFill="1" applyBorder="1" applyAlignment="1">
      <alignment vertical="center" wrapText="1"/>
    </xf>
    <xf numFmtId="0" fontId="1" fillId="122" borderId="65" xfId="66" applyFont="1" applyFill="1" applyBorder="1" applyAlignment="1">
      <alignment vertical="center" wrapText="1"/>
    </xf>
    <xf numFmtId="0" fontId="1" fillId="122" borderId="66" xfId="66" applyFont="1" applyFill="1" applyBorder="1" applyAlignment="1">
      <alignment vertical="center" wrapText="1"/>
    </xf>
    <xf numFmtId="0" fontId="104" fillId="121" borderId="135" xfId="0" applyFont="1" applyFill="1" applyBorder="1" applyAlignment="1"/>
    <xf numFmtId="167" fontId="1" fillId="130" borderId="102" xfId="1836" applyFont="1" applyFill="1" applyBorder="1" applyAlignment="1">
      <alignment horizontal="right" vertical="center"/>
    </xf>
    <xf numFmtId="167" fontId="0" fillId="130" borderId="102" xfId="1836" applyFont="1" applyFill="1" applyBorder="1" applyAlignment="1">
      <alignment horizontal="right" vertical="center"/>
    </xf>
    <xf numFmtId="167" fontId="1" fillId="130" borderId="61" xfId="1836" applyFont="1" applyFill="1" applyBorder="1" applyAlignment="1">
      <alignment horizontal="right" vertical="center"/>
    </xf>
    <xf numFmtId="167" fontId="1" fillId="121" borderId="102" xfId="1836" applyFont="1" applyFill="1" applyBorder="1" applyAlignment="1">
      <alignment horizontal="right" vertical="center"/>
    </xf>
    <xf numFmtId="2" fontId="0" fillId="121" borderId="102" xfId="0" applyNumberFormat="1" applyFill="1" applyBorder="1"/>
    <xf numFmtId="0" fontId="0" fillId="121" borderId="102" xfId="0" applyFill="1" applyBorder="1"/>
    <xf numFmtId="167" fontId="1" fillId="130" borderId="100" xfId="1836" applyFont="1" applyFill="1" applyBorder="1" applyAlignment="1">
      <alignment horizontal="right" vertical="center"/>
    </xf>
    <xf numFmtId="2" fontId="0" fillId="130" borderId="113" xfId="0" applyNumberFormat="1" applyFill="1" applyBorder="1"/>
    <xf numFmtId="2" fontId="0" fillId="130" borderId="114" xfId="1836" applyNumberFormat="1" applyFont="1" applyFill="1" applyBorder="1" applyAlignment="1">
      <alignment horizontal="center" vertical="center"/>
    </xf>
    <xf numFmtId="167" fontId="1" fillId="130" borderId="114" xfId="1836" applyFont="1" applyFill="1" applyBorder="1" applyAlignment="1">
      <alignment horizontal="right" vertical="center"/>
    </xf>
    <xf numFmtId="199" fontId="114" fillId="112" borderId="3" xfId="66" applyNumberFormat="1" applyFont="1" applyFill="1" applyBorder="1" applyAlignment="1">
      <alignment horizontal="left" vertical="center" wrapText="1"/>
    </xf>
    <xf numFmtId="199" fontId="1" fillId="131" borderId="55" xfId="1836" applyNumberFormat="1" applyFont="1" applyFill="1" applyBorder="1" applyAlignment="1">
      <alignment horizontal="right" vertical="center"/>
    </xf>
    <xf numFmtId="199" fontId="1" fillId="113" borderId="55" xfId="1836" applyNumberFormat="1" applyFont="1" applyFill="1" applyBorder="1" applyAlignment="1">
      <alignment horizontal="right" vertical="center"/>
    </xf>
    <xf numFmtId="199" fontId="0" fillId="126" borderId="9" xfId="1836" applyNumberFormat="1" applyFont="1" applyFill="1" applyBorder="1" applyAlignment="1">
      <alignment horizontal="center" vertical="center"/>
    </xf>
    <xf numFmtId="199" fontId="104" fillId="122" borderId="3" xfId="1836" applyNumberFormat="1" applyFont="1" applyFill="1" applyBorder="1" applyAlignment="1" applyProtection="1">
      <alignment horizontal="center" vertical="center"/>
    </xf>
    <xf numFmtId="199" fontId="0" fillId="0" borderId="0" xfId="0" applyNumberFormat="1"/>
    <xf numFmtId="0" fontId="110" fillId="0" borderId="61" xfId="0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horizontal="left" vertical="center" wrapText="1"/>
    </xf>
    <xf numFmtId="0" fontId="136" fillId="0" borderId="3" xfId="0" applyFont="1" applyBorder="1" applyAlignment="1">
      <alignment horizontal="center" vertical="center" wrapText="1"/>
    </xf>
    <xf numFmtId="0" fontId="136" fillId="0" borderId="3" xfId="0" applyFont="1" applyBorder="1" applyAlignment="1">
      <alignment horizontal="justify" vertical="center" wrapText="1"/>
    </xf>
    <xf numFmtId="2" fontId="137" fillId="0" borderId="3" xfId="0" applyNumberFormat="1" applyFont="1" applyBorder="1" applyAlignment="1">
      <alignment horizontal="center" vertical="center" wrapText="1"/>
    </xf>
    <xf numFmtId="2" fontId="137" fillId="145" borderId="3" xfId="0" applyNumberFormat="1" applyFont="1" applyFill="1" applyBorder="1" applyAlignment="1">
      <alignment horizontal="center" vertical="center" wrapText="1"/>
    </xf>
    <xf numFmtId="0" fontId="139" fillId="0" borderId="0" xfId="0" applyFont="1"/>
    <xf numFmtId="0" fontId="25" fillId="0" borderId="3" xfId="0" applyFont="1" applyBorder="1" applyAlignment="1">
      <alignment horizontal="center" vertical="center" wrapText="1"/>
    </xf>
    <xf numFmtId="0" fontId="25" fillId="0" borderId="3" xfId="0" applyFont="1" applyBorder="1" applyAlignment="1">
      <alignment vertical="center" wrapText="1"/>
    </xf>
    <xf numFmtId="0" fontId="141" fillId="0" borderId="3" xfId="0" applyFont="1" applyBorder="1" applyAlignment="1">
      <alignment vertical="center" wrapText="1"/>
    </xf>
    <xf numFmtId="0" fontId="137" fillId="0" borderId="3" xfId="0" applyNumberFormat="1" applyFont="1" applyBorder="1" applyAlignment="1">
      <alignment horizontal="center" vertical="center" wrapText="1"/>
    </xf>
    <xf numFmtId="0" fontId="137" fillId="145" borderId="3" xfId="0" applyNumberFormat="1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justify" vertical="center" wrapText="1"/>
    </xf>
    <xf numFmtId="16" fontId="25" fillId="0" borderId="3" xfId="0" applyNumberFormat="1" applyFont="1" applyBorder="1" applyAlignment="1">
      <alignment horizontal="center" vertical="center" wrapText="1"/>
    </xf>
    <xf numFmtId="2" fontId="25" fillId="145" borderId="3" xfId="0" applyNumberFormat="1" applyFont="1" applyFill="1" applyBorder="1" applyAlignment="1">
      <alignment horizontal="center" vertical="center" wrapText="1"/>
    </xf>
    <xf numFmtId="0" fontId="136" fillId="0" borderId="0" xfId="0" applyFont="1" applyBorder="1" applyAlignment="1">
      <alignment vertical="center" wrapText="1"/>
    </xf>
    <xf numFmtId="0" fontId="136" fillId="0" borderId="0" xfId="0" applyFont="1" applyBorder="1" applyAlignment="1">
      <alignment horizontal="center" vertical="center" wrapText="1"/>
    </xf>
    <xf numFmtId="0" fontId="138" fillId="0" borderId="0" xfId="0" applyFont="1" applyFill="1" applyBorder="1" applyAlignment="1">
      <alignment horizontal="right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143" fillId="0" borderId="3" xfId="0" applyFont="1" applyFill="1" applyBorder="1" applyAlignment="1">
      <alignment vertical="center" wrapText="1"/>
    </xf>
    <xf numFmtId="0" fontId="137" fillId="0" borderId="0" xfId="0" applyFont="1" applyFill="1" applyBorder="1" applyAlignment="1">
      <alignment horizontal="center" vertical="center" wrapText="1"/>
    </xf>
    <xf numFmtId="0" fontId="0" fillId="0" borderId="132" xfId="0" applyBorder="1" applyAlignment="1">
      <alignment horizontal="center" vertical="center" wrapText="1"/>
    </xf>
    <xf numFmtId="167" fontId="104" fillId="110" borderId="132" xfId="0" applyNumberFormat="1" applyFont="1" applyFill="1" applyBorder="1" applyAlignment="1">
      <alignment horizontal="center" vertical="center"/>
    </xf>
    <xf numFmtId="167" fontId="0" fillId="110" borderId="132" xfId="0" applyNumberFormat="1" applyFont="1" applyFill="1" applyBorder="1" applyAlignment="1">
      <alignment horizontal="center" vertical="center"/>
    </xf>
    <xf numFmtId="167" fontId="0" fillId="117" borderId="132" xfId="0" applyNumberFormat="1" applyFont="1" applyFill="1" applyBorder="1" applyAlignment="1">
      <alignment horizontal="center" vertical="center"/>
    </xf>
    <xf numFmtId="0" fontId="0" fillId="121" borderId="132" xfId="0" applyFont="1" applyFill="1" applyBorder="1" applyAlignment="1">
      <alignment horizontal="center" vertical="center" wrapText="1"/>
    </xf>
    <xf numFmtId="198" fontId="0" fillId="124" borderId="132" xfId="0" applyNumberFormat="1" applyFont="1" applyFill="1" applyBorder="1" applyAlignment="1">
      <alignment horizontal="center" vertical="center"/>
    </xf>
    <xf numFmtId="167" fontId="0" fillId="120" borderId="132" xfId="0" applyNumberFormat="1" applyFont="1" applyFill="1" applyBorder="1" applyAlignment="1">
      <alignment horizontal="center" vertical="center"/>
    </xf>
    <xf numFmtId="167" fontId="0" fillId="36" borderId="132" xfId="0" applyNumberFormat="1" applyFont="1" applyFill="1" applyBorder="1" applyAlignment="1">
      <alignment horizontal="center" vertical="center"/>
    </xf>
    <xf numFmtId="0" fontId="0" fillId="36" borderId="132" xfId="0" applyNumberFormat="1" applyFont="1" applyFill="1" applyBorder="1" applyAlignment="1">
      <alignment horizontal="center" vertical="center"/>
    </xf>
    <xf numFmtId="198" fontId="0" fillId="36" borderId="132" xfId="0" applyNumberFormat="1" applyFont="1" applyFill="1" applyBorder="1" applyAlignment="1">
      <alignment horizontal="center" vertical="center"/>
    </xf>
    <xf numFmtId="198" fontId="104" fillId="124" borderId="132" xfId="0" applyNumberFormat="1" applyFont="1" applyFill="1" applyBorder="1" applyAlignment="1">
      <alignment horizontal="center" vertical="center"/>
    </xf>
    <xf numFmtId="167" fontId="0" fillId="140" borderId="132" xfId="0" applyNumberFormat="1" applyFont="1" applyFill="1" applyBorder="1" applyAlignment="1">
      <alignment horizontal="center" vertical="center"/>
    </xf>
    <xf numFmtId="167" fontId="0" fillId="124" borderId="132" xfId="0" applyNumberFormat="1" applyFont="1" applyFill="1" applyBorder="1" applyAlignment="1">
      <alignment horizontal="center" vertical="center"/>
    </xf>
    <xf numFmtId="0" fontId="0" fillId="121" borderId="132" xfId="0" applyFill="1" applyBorder="1" applyAlignment="1">
      <alignment horizontal="center" vertical="center" wrapText="1"/>
    </xf>
    <xf numFmtId="167" fontId="110" fillId="110" borderId="132" xfId="0" applyNumberFormat="1" applyFont="1" applyFill="1" applyBorder="1" applyAlignment="1">
      <alignment horizontal="center" vertical="center" wrapText="1"/>
    </xf>
    <xf numFmtId="167" fontId="0" fillId="114" borderId="132" xfId="0" applyNumberFormat="1" applyFont="1" applyFill="1" applyBorder="1" applyAlignment="1">
      <alignment horizontal="center" vertical="center"/>
    </xf>
    <xf numFmtId="167" fontId="0" fillId="134" borderId="132" xfId="0" applyNumberFormat="1" applyFont="1" applyFill="1" applyBorder="1" applyAlignment="1">
      <alignment horizontal="center" vertical="center"/>
    </xf>
    <xf numFmtId="167" fontId="0" fillId="113" borderId="132" xfId="0" applyNumberFormat="1" applyFont="1" applyFill="1" applyBorder="1" applyAlignment="1">
      <alignment horizontal="center" vertical="center"/>
    </xf>
    <xf numFmtId="167" fontId="0" fillId="118" borderId="132" xfId="0" applyNumberFormat="1" applyFont="1" applyFill="1" applyBorder="1" applyAlignment="1">
      <alignment horizontal="center" vertical="center"/>
    </xf>
    <xf numFmtId="0" fontId="0" fillId="115" borderId="132" xfId="0" applyFill="1" applyBorder="1" applyAlignment="1">
      <alignment horizontal="center" vertical="center" wrapText="1"/>
    </xf>
    <xf numFmtId="167" fontId="0" fillId="112" borderId="132" xfId="0" applyNumberFormat="1" applyFont="1" applyFill="1" applyBorder="1" applyAlignment="1">
      <alignment horizontal="center" vertical="center"/>
    </xf>
    <xf numFmtId="167" fontId="0" fillId="121" borderId="132" xfId="0" applyNumberFormat="1" applyFont="1" applyFill="1" applyBorder="1" applyAlignment="1">
      <alignment horizontal="center" vertical="center"/>
    </xf>
    <xf numFmtId="0" fontId="144" fillId="0" borderId="132" xfId="0" applyFont="1" applyBorder="1" applyAlignment="1">
      <alignment horizontal="center" vertical="center" wrapText="1"/>
    </xf>
    <xf numFmtId="0" fontId="0" fillId="0" borderId="0" xfId="0" applyBorder="1"/>
    <xf numFmtId="0" fontId="144" fillId="0" borderId="0" xfId="0" applyFont="1" applyBorder="1" applyAlignment="1">
      <alignment horizontal="center" vertical="center" wrapText="1"/>
    </xf>
    <xf numFmtId="0" fontId="145" fillId="146" borderId="132" xfId="0" applyFont="1" applyFill="1" applyBorder="1" applyAlignment="1">
      <alignment horizontal="center" vertical="center" wrapText="1"/>
    </xf>
    <xf numFmtId="167" fontId="144" fillId="0" borderId="132" xfId="0" applyNumberFormat="1" applyFont="1" applyBorder="1" applyAlignment="1">
      <alignment horizontal="center" vertical="center" wrapText="1"/>
    </xf>
    <xf numFmtId="192" fontId="144" fillId="0" borderId="132" xfId="0" applyNumberFormat="1" applyFont="1" applyBorder="1" applyAlignment="1">
      <alignment horizontal="center" vertical="center" wrapText="1"/>
    </xf>
    <xf numFmtId="192" fontId="145" fillId="146" borderId="132" xfId="0" applyNumberFormat="1" applyFont="1" applyFill="1" applyBorder="1" applyAlignment="1">
      <alignment horizontal="center" vertical="center" wrapText="1"/>
    </xf>
    <xf numFmtId="0" fontId="144" fillId="0" borderId="132" xfId="0" applyFont="1" applyBorder="1" applyAlignment="1">
      <alignment vertical="center" wrapText="1"/>
    </xf>
    <xf numFmtId="0" fontId="144" fillId="146" borderId="132" xfId="0" applyFont="1" applyFill="1" applyBorder="1" applyAlignment="1">
      <alignment horizontal="center" vertical="center" wrapText="1"/>
    </xf>
    <xf numFmtId="0" fontId="145" fillId="146" borderId="132" xfId="0" applyFont="1" applyFill="1" applyBorder="1" applyAlignment="1">
      <alignment vertical="center" wrapText="1"/>
    </xf>
    <xf numFmtId="0" fontId="144" fillId="0" borderId="0" xfId="0" applyFont="1" applyFill="1" applyBorder="1" applyAlignment="1">
      <alignment horizontal="center" vertical="center" wrapText="1"/>
    </xf>
    <xf numFmtId="0" fontId="110" fillId="0" borderId="132" xfId="0" applyFont="1" applyFill="1" applyBorder="1" applyAlignment="1">
      <alignment horizontal="center" vertical="center"/>
    </xf>
    <xf numFmtId="0" fontId="110" fillId="121" borderId="133" xfId="0" applyFont="1" applyFill="1" applyBorder="1" applyAlignment="1">
      <alignment vertical="center"/>
    </xf>
    <xf numFmtId="167" fontId="22" fillId="0" borderId="132" xfId="0" applyNumberFormat="1" applyFont="1" applyFill="1" applyBorder="1" applyAlignment="1">
      <alignment horizontal="center" vertical="center"/>
    </xf>
    <xf numFmtId="167" fontId="110" fillId="36" borderId="132" xfId="0" applyNumberFormat="1" applyFont="1" applyFill="1" applyBorder="1" applyAlignment="1">
      <alignment horizontal="center" vertical="center"/>
    </xf>
    <xf numFmtId="2" fontId="110" fillId="36" borderId="132" xfId="0" applyNumberFormat="1" applyFont="1" applyFill="1" applyBorder="1" applyAlignment="1">
      <alignment horizontal="center" vertical="center"/>
    </xf>
    <xf numFmtId="2" fontId="110" fillId="0" borderId="132" xfId="0" applyNumberFormat="1" applyFont="1" applyFill="1" applyBorder="1" applyAlignment="1">
      <alignment horizontal="center" vertical="center"/>
    </xf>
    <xf numFmtId="0" fontId="144" fillId="0" borderId="132" xfId="0" applyFont="1" applyFill="1" applyBorder="1" applyAlignment="1">
      <alignment horizontal="center" vertical="center" wrapText="1"/>
    </xf>
    <xf numFmtId="0" fontId="144" fillId="0" borderId="137" xfId="0" applyFont="1" applyFill="1" applyBorder="1" applyAlignment="1">
      <alignment vertical="center" wrapText="1"/>
    </xf>
    <xf numFmtId="0" fontId="144" fillId="0" borderId="0" xfId="0" applyFont="1" applyBorder="1" applyAlignment="1">
      <alignment vertical="center" wrapText="1"/>
    </xf>
    <xf numFmtId="167" fontId="144" fillId="0" borderId="0" xfId="0" applyNumberFormat="1" applyFont="1" applyBorder="1" applyAlignment="1">
      <alignment horizontal="center" vertical="center" wrapText="1"/>
    </xf>
    <xf numFmtId="192" fontId="144" fillId="0" borderId="0" xfId="0" applyNumberFormat="1" applyFont="1" applyBorder="1" applyAlignment="1">
      <alignment horizontal="center" vertical="center" wrapText="1"/>
    </xf>
    <xf numFmtId="0" fontId="144" fillId="0" borderId="0" xfId="0" applyFont="1" applyFill="1" applyBorder="1" applyAlignment="1">
      <alignment vertical="center" wrapText="1"/>
    </xf>
    <xf numFmtId="167" fontId="144" fillId="0" borderId="132" xfId="0" applyNumberFormat="1" applyFont="1" applyBorder="1" applyAlignment="1">
      <alignment vertical="center" wrapText="1"/>
    </xf>
    <xf numFmtId="0" fontId="104" fillId="0" borderId="58" xfId="0" applyFont="1" applyFill="1" applyBorder="1" applyAlignment="1">
      <alignment vertical="center" wrapText="1"/>
    </xf>
    <xf numFmtId="0" fontId="104" fillId="0" borderId="58" xfId="66" applyFont="1" applyFill="1" applyBorder="1" applyAlignment="1">
      <alignment horizontal="left" vertical="center" wrapText="1"/>
    </xf>
    <xf numFmtId="49" fontId="104" fillId="0" borderId="58" xfId="0" applyNumberFormat="1" applyFont="1" applyFill="1" applyBorder="1" applyAlignment="1">
      <alignment horizontal="center" vertical="center"/>
    </xf>
    <xf numFmtId="168" fontId="104" fillId="36" borderId="58" xfId="0" applyNumberFormat="1" applyFont="1" applyFill="1" applyBorder="1" applyAlignment="1">
      <alignment horizontal="center" vertical="center"/>
    </xf>
    <xf numFmtId="167" fontId="104" fillId="112" borderId="58" xfId="1836" applyFont="1" applyFill="1" applyBorder="1" applyAlignment="1">
      <alignment horizontal="center" vertical="center"/>
    </xf>
    <xf numFmtId="198" fontId="104" fillId="0" borderId="58" xfId="0" applyNumberFormat="1" applyFont="1" applyFill="1" applyBorder="1" applyAlignment="1">
      <alignment horizontal="center" vertical="center"/>
    </xf>
    <xf numFmtId="198" fontId="104" fillId="36" borderId="58" xfId="0" applyNumberFormat="1" applyFont="1" applyFill="1" applyBorder="1" applyAlignment="1">
      <alignment horizontal="center" vertical="center"/>
    </xf>
    <xf numFmtId="198" fontId="104" fillId="0" borderId="61" xfId="0" applyNumberFormat="1" applyFont="1" applyFill="1" applyBorder="1" applyAlignment="1">
      <alignment horizontal="center" vertical="center"/>
    </xf>
    <xf numFmtId="198" fontId="104" fillId="36" borderId="106" xfId="0" applyNumberFormat="1" applyFont="1" applyFill="1" applyBorder="1" applyAlignment="1">
      <alignment horizontal="center" vertical="center"/>
    </xf>
    <xf numFmtId="167" fontId="104" fillId="0" borderId="58" xfId="0" applyNumberFormat="1" applyFont="1" applyFill="1" applyBorder="1" applyAlignment="1">
      <alignment horizontal="center" vertical="center"/>
    </xf>
    <xf numFmtId="167" fontId="104" fillId="0" borderId="61" xfId="0" applyNumberFormat="1" applyFont="1" applyFill="1" applyBorder="1" applyAlignment="1">
      <alignment horizontal="center" vertical="center"/>
    </xf>
    <xf numFmtId="0" fontId="0" fillId="0" borderId="0" xfId="0" applyFont="1" applyFill="1"/>
    <xf numFmtId="4" fontId="110" fillId="0" borderId="107" xfId="1838" applyNumberFormat="1" applyFont="1" applyFill="1" applyBorder="1" applyAlignment="1">
      <alignment horizontal="left" vertical="top" wrapText="1"/>
    </xf>
    <xf numFmtId="168" fontId="104" fillId="0" borderId="61" xfId="0" applyNumberFormat="1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134" borderId="58" xfId="0" applyFont="1" applyFill="1" applyBorder="1" applyAlignment="1">
      <alignment vertical="center"/>
    </xf>
    <xf numFmtId="0" fontId="0" fillId="134" borderId="61" xfId="0" applyFont="1" applyFill="1" applyBorder="1" applyAlignment="1">
      <alignment vertical="center"/>
    </xf>
    <xf numFmtId="0" fontId="104" fillId="36" borderId="58" xfId="0" applyNumberFormat="1" applyFont="1" applyFill="1" applyBorder="1" applyAlignment="1">
      <alignment horizontal="center" vertical="center"/>
    </xf>
    <xf numFmtId="0" fontId="104" fillId="0" borderId="61" xfId="0" applyNumberFormat="1" applyFont="1" applyFill="1" applyBorder="1" applyAlignment="1">
      <alignment horizontal="center" vertical="center"/>
    </xf>
    <xf numFmtId="0" fontId="118" fillId="0" borderId="61" xfId="0" applyNumberFormat="1" applyFont="1" applyFill="1" applyBorder="1" applyAlignment="1">
      <alignment horizontal="center" vertical="center"/>
    </xf>
    <xf numFmtId="0" fontId="104" fillId="0" borderId="112" xfId="0" applyNumberFormat="1" applyFont="1" applyFill="1" applyBorder="1" applyAlignment="1">
      <alignment horizontal="center" vertical="center"/>
    </xf>
    <xf numFmtId="0" fontId="104" fillId="0" borderId="110" xfId="0" applyNumberFormat="1" applyFont="1" applyFill="1" applyBorder="1" applyAlignment="1">
      <alignment horizontal="center" vertical="center"/>
    </xf>
    <xf numFmtId="0" fontId="104" fillId="0" borderId="87" xfId="0" applyNumberFormat="1" applyFont="1" applyFill="1" applyBorder="1" applyAlignment="1">
      <alignment horizontal="center" vertical="center"/>
    </xf>
    <xf numFmtId="198" fontId="104" fillId="0" borderId="81" xfId="0" applyNumberFormat="1" applyFont="1" applyFill="1" applyBorder="1" applyAlignment="1">
      <alignment horizontal="center" vertical="center"/>
    </xf>
    <xf numFmtId="198" fontId="118" fillId="0" borderId="81" xfId="0" applyNumberFormat="1" applyFont="1" applyFill="1" applyBorder="1" applyAlignment="1">
      <alignment horizontal="center" vertical="center"/>
    </xf>
    <xf numFmtId="198" fontId="118" fillId="0" borderId="82" xfId="0" applyNumberFormat="1" applyFont="1" applyFill="1" applyBorder="1" applyAlignment="1">
      <alignment horizontal="center" vertical="center"/>
    </xf>
    <xf numFmtId="198" fontId="118" fillId="141" borderId="72" xfId="0" applyNumberFormat="1" applyFont="1" applyFill="1" applyBorder="1" applyAlignment="1">
      <alignment horizontal="center" vertical="center"/>
    </xf>
    <xf numFmtId="198" fontId="118" fillId="0" borderId="61" xfId="0" applyNumberFormat="1" applyFont="1" applyFill="1" applyBorder="1" applyAlignment="1">
      <alignment horizontal="center" vertical="center"/>
    </xf>
    <xf numFmtId="198" fontId="118" fillId="0" borderId="87" xfId="0" applyNumberFormat="1" applyFont="1" applyFill="1" applyBorder="1" applyAlignment="1">
      <alignment horizontal="center" vertical="center"/>
    </xf>
    <xf numFmtId="198" fontId="118" fillId="112" borderId="87" xfId="0" applyNumberFormat="1" applyFont="1" applyFill="1" applyBorder="1" applyAlignment="1">
      <alignment horizontal="center" vertical="center"/>
    </xf>
    <xf numFmtId="198" fontId="118" fillId="0" borderId="127" xfId="0" applyNumberFormat="1" applyFont="1" applyFill="1" applyBorder="1" applyAlignment="1">
      <alignment horizontal="center" vertical="center"/>
    </xf>
    <xf numFmtId="198" fontId="118" fillId="141" borderId="61" xfId="0" applyNumberFormat="1" applyFont="1" applyFill="1" applyBorder="1" applyAlignment="1">
      <alignment horizontal="center" vertical="center"/>
    </xf>
    <xf numFmtId="198" fontId="118" fillId="0" borderId="112" xfId="0" applyNumberFormat="1" applyFont="1" applyFill="1" applyBorder="1" applyAlignment="1">
      <alignment horizontal="center" vertical="center"/>
    </xf>
    <xf numFmtId="198" fontId="118" fillId="0" borderId="106" xfId="0" applyNumberFormat="1" applyFont="1" applyFill="1" applyBorder="1" applyAlignment="1">
      <alignment horizontal="center" vertical="center"/>
    </xf>
    <xf numFmtId="0" fontId="104" fillId="0" borderId="59" xfId="0" applyFont="1" applyFill="1" applyBorder="1" applyAlignment="1">
      <alignment vertical="center"/>
    </xf>
    <xf numFmtId="0" fontId="104" fillId="0" borderId="59" xfId="0" applyFont="1" applyFill="1" applyBorder="1" applyAlignment="1">
      <alignment horizontal="center" vertical="center"/>
    </xf>
    <xf numFmtId="198" fontId="146" fillId="0" borderId="127" xfId="0" applyNumberFormat="1" applyFont="1" applyFill="1" applyBorder="1" applyAlignment="1">
      <alignment horizontal="center" vertical="center"/>
    </xf>
    <xf numFmtId="167" fontId="104" fillId="0" borderId="59" xfId="0" applyNumberFormat="1" applyFont="1" applyFill="1" applyBorder="1" applyAlignment="1">
      <alignment horizontal="center" vertical="center"/>
    </xf>
    <xf numFmtId="0" fontId="118" fillId="0" borderId="112" xfId="0" applyNumberFormat="1" applyFont="1" applyFill="1" applyBorder="1" applyAlignment="1">
      <alignment horizontal="center" vertical="center"/>
    </xf>
    <xf numFmtId="0" fontId="118" fillId="0" borderId="110" xfId="0" applyNumberFormat="1" applyFont="1" applyFill="1" applyBorder="1" applyAlignment="1">
      <alignment horizontal="center" vertical="center"/>
    </xf>
    <xf numFmtId="198" fontId="118" fillId="0" borderId="96" xfId="0" applyNumberFormat="1" applyFont="1" applyFill="1" applyBorder="1" applyAlignment="1">
      <alignment horizontal="center" vertical="center"/>
    </xf>
    <xf numFmtId="167" fontId="0" fillId="0" borderId="132" xfId="1836" applyFont="1" applyFill="1" applyBorder="1"/>
    <xf numFmtId="167" fontId="0" fillId="112" borderId="132" xfId="1836" applyFont="1" applyFill="1" applyBorder="1"/>
    <xf numFmtId="0" fontId="110" fillId="0" borderId="61" xfId="0" applyFont="1" applyFill="1" applyBorder="1" applyAlignment="1">
      <alignment horizontal="center" vertical="center" wrapText="1"/>
    </xf>
    <xf numFmtId="0" fontId="110" fillId="0" borderId="61" xfId="0" applyFont="1" applyFill="1" applyBorder="1" applyAlignment="1">
      <alignment horizontal="left" vertical="center" wrapText="1"/>
    </xf>
    <xf numFmtId="0" fontId="21" fillId="0" borderId="132" xfId="0" applyFont="1" applyFill="1" applyBorder="1" applyAlignment="1">
      <alignment horizontal="center" vertical="center" wrapText="1"/>
    </xf>
    <xf numFmtId="0" fontId="110" fillId="0" borderId="132" xfId="0" applyFont="1" applyFill="1" applyBorder="1"/>
    <xf numFmtId="167" fontId="110" fillId="36" borderId="134" xfId="0" applyNumberFormat="1" applyFont="1" applyFill="1" applyBorder="1" applyAlignment="1">
      <alignment horizontal="center" vertical="center"/>
    </xf>
    <xf numFmtId="0" fontId="110" fillId="36" borderId="132" xfId="0" applyFont="1" applyFill="1" applyBorder="1"/>
    <xf numFmtId="167" fontId="110" fillId="0" borderId="132" xfId="0" applyNumberFormat="1" applyFont="1" applyFill="1" applyBorder="1" applyAlignment="1">
      <alignment horizontal="center" vertical="center"/>
    </xf>
    <xf numFmtId="167" fontId="110" fillId="113" borderId="132" xfId="0" applyNumberFormat="1" applyFont="1" applyFill="1" applyBorder="1" applyAlignment="1">
      <alignment horizontal="center" vertical="center"/>
    </xf>
    <xf numFmtId="167" fontId="110" fillId="112" borderId="132" xfId="0" applyNumberFormat="1" applyFont="1" applyFill="1" applyBorder="1" applyAlignment="1">
      <alignment horizontal="center" vertical="center"/>
    </xf>
    <xf numFmtId="167" fontId="110" fillId="36" borderId="134" xfId="1836" applyFont="1" applyFill="1" applyBorder="1" applyAlignment="1">
      <alignment horizontal="center" vertical="center"/>
    </xf>
    <xf numFmtId="167" fontId="110" fillId="0" borderId="134" xfId="0" applyNumberFormat="1" applyFont="1" applyFill="1" applyBorder="1" applyAlignment="1">
      <alignment horizontal="center" vertical="center"/>
    </xf>
    <xf numFmtId="2" fontId="21" fillId="0" borderId="132" xfId="1836" applyNumberFormat="1" applyFont="1" applyFill="1" applyBorder="1" applyAlignment="1">
      <alignment horizontal="center" vertical="center"/>
    </xf>
    <xf numFmtId="167" fontId="22" fillId="0" borderId="134" xfId="0" applyNumberFormat="1" applyFont="1" applyFill="1" applyBorder="1"/>
    <xf numFmtId="43" fontId="110" fillId="0" borderId="132" xfId="0" applyNumberFormat="1" applyFont="1" applyFill="1" applyBorder="1"/>
    <xf numFmtId="4" fontId="110" fillId="0" borderId="132" xfId="1838" applyNumberFormat="1" applyFont="1" applyFill="1" applyBorder="1" applyAlignment="1">
      <alignment horizontal="left" vertical="top" wrapText="1"/>
    </xf>
    <xf numFmtId="0" fontId="110" fillId="112" borderId="132" xfId="0" applyFont="1" applyFill="1" applyBorder="1" applyAlignment="1">
      <alignment horizontal="center" vertical="center" wrapText="1"/>
    </xf>
    <xf numFmtId="0" fontId="110" fillId="112" borderId="132" xfId="0" applyFont="1" applyFill="1" applyBorder="1" applyAlignment="1">
      <alignment horizontal="center" vertical="center"/>
    </xf>
    <xf numFmtId="2" fontId="110" fillId="112" borderId="132" xfId="0" applyNumberFormat="1" applyFont="1" applyFill="1" applyBorder="1" applyAlignment="1">
      <alignment horizontal="center" vertical="center"/>
    </xf>
    <xf numFmtId="167" fontId="110" fillId="0" borderId="132" xfId="1836" applyFont="1" applyFill="1" applyBorder="1" applyAlignment="1">
      <alignment horizontal="center" vertical="center"/>
    </xf>
    <xf numFmtId="167" fontId="110" fillId="134" borderId="132" xfId="0" applyNumberFormat="1" applyFont="1" applyFill="1" applyBorder="1" applyAlignment="1">
      <alignment horizontal="center" vertical="center"/>
    </xf>
    <xf numFmtId="204" fontId="110" fillId="112" borderId="132" xfId="0" applyNumberFormat="1" applyFont="1" applyFill="1" applyBorder="1" applyAlignment="1">
      <alignment horizontal="center" vertical="center"/>
    </xf>
    <xf numFmtId="204" fontId="110" fillId="0" borderId="132" xfId="0" applyNumberFormat="1" applyFont="1" applyFill="1" applyBorder="1" applyAlignment="1">
      <alignment horizontal="center" vertical="center"/>
    </xf>
    <xf numFmtId="0" fontId="110" fillId="0" borderId="132" xfId="0" applyFont="1" applyFill="1" applyBorder="1" applyAlignment="1">
      <alignment horizontal="center" vertical="center" wrapText="1"/>
    </xf>
    <xf numFmtId="0" fontId="110" fillId="0" borderId="132" xfId="0" applyFont="1" applyFill="1" applyBorder="1" applyAlignment="1">
      <alignment vertical="center"/>
    </xf>
    <xf numFmtId="0" fontId="110" fillId="0" borderId="132" xfId="0" applyFont="1" applyFill="1" applyBorder="1" applyAlignment="1">
      <alignment horizontal="left" vertical="center" wrapText="1"/>
    </xf>
    <xf numFmtId="190" fontId="110" fillId="0" borderId="132" xfId="1836" applyNumberFormat="1" applyFont="1" applyFill="1" applyBorder="1" applyAlignment="1">
      <alignment vertical="center"/>
    </xf>
    <xf numFmtId="167" fontId="110" fillId="0" borderId="132" xfId="1836" applyNumberFormat="1" applyFont="1" applyFill="1" applyBorder="1" applyAlignment="1">
      <alignment vertical="center"/>
    </xf>
    <xf numFmtId="2" fontId="110" fillId="134" borderId="132" xfId="0" applyNumberFormat="1" applyFont="1" applyFill="1" applyBorder="1" applyAlignment="1">
      <alignment horizontal="center" vertical="center"/>
    </xf>
    <xf numFmtId="2" fontId="21" fillId="0" borderId="134" xfId="0" applyNumberFormat="1" applyFont="1" applyFill="1" applyBorder="1" applyAlignment="1">
      <alignment horizontal="center" vertical="center"/>
    </xf>
    <xf numFmtId="167" fontId="110" fillId="125" borderId="132" xfId="1836" applyNumberFormat="1" applyFont="1" applyFill="1" applyBorder="1" applyAlignment="1">
      <alignment vertical="center"/>
    </xf>
    <xf numFmtId="199" fontId="110" fillId="0" borderId="132" xfId="0" applyNumberFormat="1" applyFont="1" applyFill="1" applyBorder="1" applyAlignment="1">
      <alignment horizontal="center" vertical="center"/>
    </xf>
    <xf numFmtId="49" fontId="110" fillId="0" borderId="132" xfId="0" applyNumberFormat="1" applyFont="1" applyFill="1" applyBorder="1" applyAlignment="1">
      <alignment horizontal="center" vertical="center"/>
    </xf>
    <xf numFmtId="198" fontId="110" fillId="0" borderId="132" xfId="0" applyNumberFormat="1" applyFont="1" applyFill="1" applyBorder="1" applyAlignment="1">
      <alignment horizontal="center" vertical="center"/>
    </xf>
    <xf numFmtId="198" fontId="110" fillId="134" borderId="132" xfId="0" applyNumberFormat="1" applyFont="1" applyFill="1" applyBorder="1" applyAlignment="1">
      <alignment horizontal="center" vertical="center"/>
    </xf>
    <xf numFmtId="204" fontId="110" fillId="0" borderId="132" xfId="1836" applyNumberFormat="1" applyFont="1" applyFill="1" applyBorder="1" applyAlignment="1">
      <alignment vertical="center"/>
    </xf>
    <xf numFmtId="167" fontId="110" fillId="112" borderId="132" xfId="1836" applyNumberFormat="1" applyFont="1" applyFill="1" applyBorder="1" applyAlignment="1">
      <alignment vertical="center"/>
    </xf>
    <xf numFmtId="2" fontId="110" fillId="0" borderId="132" xfId="1836" applyNumberFormat="1" applyFont="1" applyFill="1" applyBorder="1" applyAlignment="1">
      <alignment horizontal="center" vertical="center"/>
    </xf>
    <xf numFmtId="2" fontId="21" fillId="0" borderId="134" xfId="1836" applyNumberFormat="1" applyFont="1" applyFill="1" applyBorder="1" applyAlignment="1">
      <alignment horizontal="center" vertical="center"/>
    </xf>
    <xf numFmtId="167" fontId="21" fillId="112" borderId="132" xfId="1836" applyNumberFormat="1" applyFont="1" applyFill="1" applyBorder="1" applyAlignment="1">
      <alignment vertical="center"/>
    </xf>
    <xf numFmtId="0" fontId="134" fillId="0" borderId="132" xfId="1838" applyNumberFormat="1" applyFont="1" applyFill="1" applyBorder="1" applyAlignment="1">
      <alignment horizontal="center" vertical="center" wrapText="1"/>
    </xf>
    <xf numFmtId="167" fontId="110" fillId="134" borderId="132" xfId="1836" applyFont="1" applyFill="1" applyBorder="1" applyAlignment="1">
      <alignment horizontal="center" vertical="center"/>
    </xf>
    <xf numFmtId="167" fontId="110" fillId="0" borderId="134" xfId="1836" applyFont="1" applyFill="1" applyBorder="1" applyAlignment="1">
      <alignment horizontal="center" vertical="center"/>
    </xf>
    <xf numFmtId="4" fontId="134" fillId="0" borderId="132" xfId="1838" applyNumberFormat="1" applyFont="1" applyFill="1" applyBorder="1" applyAlignment="1">
      <alignment horizontal="left" vertical="center" wrapText="1"/>
    </xf>
    <xf numFmtId="0" fontId="110" fillId="0" borderId="132" xfId="0" applyFont="1" applyFill="1" applyBorder="1" applyAlignment="1">
      <alignment vertical="center" wrapText="1"/>
    </xf>
    <xf numFmtId="204" fontId="110" fillId="36" borderId="132" xfId="0" applyNumberFormat="1" applyFont="1" applyFill="1" applyBorder="1" applyAlignment="1">
      <alignment horizontal="center" vertical="center"/>
    </xf>
    <xf numFmtId="199" fontId="110" fillId="36" borderId="132" xfId="0" applyNumberFormat="1" applyFont="1" applyFill="1" applyBorder="1" applyAlignment="1">
      <alignment horizontal="center" vertical="center"/>
    </xf>
    <xf numFmtId="199" fontId="0" fillId="112" borderId="132" xfId="0" applyNumberFormat="1" applyFont="1" applyFill="1" applyBorder="1" applyAlignment="1">
      <alignment horizontal="center" vertical="center"/>
    </xf>
    <xf numFmtId="204" fontId="0" fillId="112" borderId="132" xfId="0" applyNumberFormat="1" applyFont="1" applyFill="1" applyBorder="1" applyAlignment="1">
      <alignment horizontal="center" vertical="center"/>
    </xf>
    <xf numFmtId="198" fontId="0" fillId="0" borderId="132" xfId="0" applyNumberFormat="1" applyFont="1" applyFill="1" applyBorder="1" applyAlignment="1">
      <alignment horizontal="center" vertical="center"/>
    </xf>
    <xf numFmtId="167" fontId="0" fillId="0" borderId="132" xfId="0" applyNumberFormat="1" applyFont="1" applyFill="1" applyBorder="1" applyAlignment="1">
      <alignment horizontal="center" vertical="center"/>
    </xf>
    <xf numFmtId="204" fontId="0" fillId="0" borderId="132" xfId="0" applyNumberFormat="1" applyFont="1" applyFill="1" applyBorder="1" applyAlignment="1">
      <alignment horizontal="center" vertical="center"/>
    </xf>
    <xf numFmtId="209" fontId="0" fillId="0" borderId="5" xfId="0" applyNumberFormat="1" applyFont="1" applyFill="1" applyBorder="1" applyAlignment="1">
      <alignment horizontal="center" vertical="center"/>
    </xf>
    <xf numFmtId="209" fontId="0" fillId="0" borderId="0" xfId="0" applyNumberFormat="1" applyFont="1" applyFill="1" applyBorder="1" applyAlignment="1">
      <alignment horizontal="center" vertical="center"/>
    </xf>
    <xf numFmtId="198" fontId="0" fillId="112" borderId="132" xfId="0" applyNumberFormat="1" applyFont="1" applyFill="1" applyBorder="1" applyAlignment="1">
      <alignment horizontal="center" vertical="center"/>
    </xf>
    <xf numFmtId="208" fontId="0" fillId="139" borderId="0" xfId="0" applyNumberFormat="1" applyFill="1" applyBorder="1" applyAlignment="1">
      <alignment horizontal="center" vertical="center"/>
    </xf>
    <xf numFmtId="198" fontId="110" fillId="0" borderId="132" xfId="1836" applyNumberFormat="1" applyFont="1" applyFill="1" applyBorder="1" applyAlignment="1">
      <alignment horizontal="center" vertical="center"/>
    </xf>
    <xf numFmtId="209" fontId="0" fillId="0" borderId="137" xfId="0" applyNumberFormat="1" applyFont="1" applyFill="1" applyBorder="1" applyAlignment="1">
      <alignment horizontal="center" vertical="center"/>
    </xf>
    <xf numFmtId="198" fontId="110" fillId="0" borderId="134" xfId="1836" applyNumberFormat="1" applyFont="1" applyFill="1" applyBorder="1" applyAlignment="1">
      <alignment horizontal="center" vertical="center"/>
    </xf>
    <xf numFmtId="4" fontId="65" fillId="0" borderId="0" xfId="0" applyNumberFormat="1" applyFont="1" applyFill="1" applyBorder="1" applyAlignment="1">
      <alignment horizontal="center" vertical="center" wrapText="1"/>
    </xf>
    <xf numFmtId="4" fontId="65" fillId="0" borderId="132" xfId="0" applyNumberFormat="1" applyFont="1" applyFill="1" applyBorder="1" applyAlignment="1">
      <alignment horizontal="center" vertical="center" wrapText="1"/>
    </xf>
    <xf numFmtId="190" fontId="110" fillId="122" borderId="61" xfId="1836" applyNumberFormat="1" applyFont="1" applyFill="1" applyBorder="1" applyAlignment="1">
      <alignment horizontal="center" vertical="center"/>
    </xf>
    <xf numFmtId="190" fontId="110" fillId="122" borderId="106" xfId="1836" applyNumberFormat="1" applyFont="1" applyFill="1" applyBorder="1" applyAlignment="1">
      <alignment horizontal="center" vertical="center"/>
    </xf>
    <xf numFmtId="190" fontId="1" fillId="0" borderId="122" xfId="1836" applyNumberFormat="1" applyFont="1" applyFill="1" applyBorder="1" applyAlignment="1">
      <alignment vertical="center"/>
    </xf>
    <xf numFmtId="198" fontId="0" fillId="134" borderId="132" xfId="0" applyNumberFormat="1" applyFont="1" applyFill="1" applyBorder="1" applyAlignment="1">
      <alignment horizontal="center" vertical="center"/>
    </xf>
    <xf numFmtId="198" fontId="109" fillId="121" borderId="112" xfId="0" applyNumberFormat="1" applyFont="1" applyFill="1" applyBorder="1" applyAlignment="1">
      <alignment horizontal="center" vertical="center"/>
    </xf>
    <xf numFmtId="198" fontId="118" fillId="121" borderId="112" xfId="0" applyNumberFormat="1" applyFont="1" applyFill="1" applyBorder="1" applyAlignment="1">
      <alignment horizontal="center" vertical="center"/>
    </xf>
    <xf numFmtId="198" fontId="118" fillId="121" borderId="106" xfId="0" applyNumberFormat="1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horizontal="center" vertical="center"/>
    </xf>
    <xf numFmtId="2" fontId="0" fillId="0" borderId="61" xfId="0" applyNumberFormat="1" applyFont="1" applyFill="1" applyBorder="1"/>
    <xf numFmtId="182" fontId="0" fillId="0" borderId="61" xfId="0" applyNumberFormat="1" applyFont="1" applyFill="1" applyBorder="1" applyAlignment="1"/>
    <xf numFmtId="0" fontId="0" fillId="0" borderId="55" xfId="0" applyFont="1" applyFill="1" applyBorder="1"/>
    <xf numFmtId="0" fontId="0" fillId="0" borderId="93" xfId="0" applyBorder="1" applyAlignment="1">
      <alignment horizontal="right"/>
    </xf>
    <xf numFmtId="182" fontId="0" fillId="0" borderId="93" xfId="0" applyNumberFormat="1" applyBorder="1" applyAlignment="1">
      <alignment vertical="center"/>
    </xf>
    <xf numFmtId="2" fontId="0" fillId="0" borderId="93" xfId="0" applyNumberFormat="1" applyBorder="1"/>
    <xf numFmtId="10" fontId="0" fillId="0" borderId="93" xfId="0" applyNumberFormat="1" applyBorder="1" applyAlignment="1">
      <alignment vertical="center"/>
    </xf>
    <xf numFmtId="0" fontId="0" fillId="0" borderId="93" xfId="0" applyBorder="1" applyAlignment="1">
      <alignment vertical="center"/>
    </xf>
    <xf numFmtId="182" fontId="0" fillId="0" borderId="93" xfId="0" applyNumberFormat="1" applyBorder="1"/>
    <xf numFmtId="167" fontId="1" fillId="0" borderId="93" xfId="1836" applyNumberFormat="1" applyBorder="1" applyAlignment="1">
      <alignment horizontal="right" vertical="center"/>
    </xf>
    <xf numFmtId="3" fontId="0" fillId="0" borderId="93" xfId="0" applyNumberFormat="1" applyBorder="1" applyAlignment="1">
      <alignment horizontal="right" vertical="center" wrapText="1"/>
    </xf>
    <xf numFmtId="10" fontId="0" fillId="0" borderId="93" xfId="0" applyNumberFormat="1" applyBorder="1"/>
    <xf numFmtId="2" fontId="0" fillId="129" borderId="93" xfId="66" applyNumberFormat="1" applyFont="1" applyFill="1" applyBorder="1" applyAlignment="1">
      <alignment horizontal="right" vertical="top" wrapText="1"/>
    </xf>
    <xf numFmtId="2" fontId="0" fillId="36" borderId="93" xfId="0" applyNumberFormat="1" applyFill="1" applyBorder="1"/>
    <xf numFmtId="9" fontId="0" fillId="0" borderId="93" xfId="0" applyNumberFormat="1" applyBorder="1"/>
    <xf numFmtId="206" fontId="1" fillId="0" borderId="93" xfId="1836" applyNumberFormat="1" applyBorder="1" applyAlignment="1">
      <alignment horizontal="right" vertical="center"/>
    </xf>
    <xf numFmtId="1" fontId="0" fillId="112" borderId="3" xfId="0" applyNumberFormat="1" applyFont="1" applyFill="1" applyBorder="1"/>
    <xf numFmtId="3" fontId="0" fillId="0" borderId="3" xfId="0" applyNumberFormat="1" applyFont="1" applyFill="1" applyBorder="1" applyAlignment="1">
      <alignment horizontal="right" vertical="center" wrapText="1"/>
    </xf>
    <xf numFmtId="3" fontId="0" fillId="147" borderId="3" xfId="0" applyNumberFormat="1" applyFont="1" applyFill="1" applyBorder="1" applyAlignment="1">
      <alignment horizontal="right" vertical="center" wrapText="1"/>
    </xf>
    <xf numFmtId="10" fontId="0" fillId="147" borderId="3" xfId="0" applyNumberFormat="1" applyFont="1" applyFill="1" applyBorder="1"/>
    <xf numFmtId="0" fontId="0" fillId="138" borderId="3" xfId="0" applyFont="1" applyFill="1" applyBorder="1"/>
    <xf numFmtId="2" fontId="0" fillId="129" borderId="3" xfId="66" applyNumberFormat="1" applyFont="1" applyFill="1" applyBorder="1" applyAlignment="1">
      <alignment horizontal="right" vertical="top" wrapText="1"/>
    </xf>
    <xf numFmtId="2" fontId="0" fillId="36" borderId="3" xfId="0" applyNumberFormat="1" applyFont="1" applyFill="1" applyBorder="1"/>
    <xf numFmtId="0" fontId="0" fillId="133" borderId="3" xfId="0" applyFont="1" applyFill="1" applyBorder="1"/>
    <xf numFmtId="0" fontId="0" fillId="121" borderId="3" xfId="0" applyFont="1" applyFill="1" applyBorder="1"/>
    <xf numFmtId="9" fontId="0" fillId="0" borderId="3" xfId="0" applyNumberFormat="1" applyFont="1" applyFill="1" applyBorder="1"/>
    <xf numFmtId="167" fontId="22" fillId="134" borderId="132" xfId="0" applyNumberFormat="1" applyFont="1" applyFill="1" applyBorder="1" applyAlignment="1">
      <alignment horizontal="center" vertical="center"/>
    </xf>
    <xf numFmtId="167" fontId="109" fillId="0" borderId="132" xfId="0" applyNumberFormat="1" applyFont="1" applyFill="1" applyBorder="1" applyAlignment="1">
      <alignment horizontal="center" vertical="center"/>
    </xf>
    <xf numFmtId="167" fontId="21" fillId="0" borderId="132" xfId="0" applyNumberFormat="1" applyFont="1" applyFill="1" applyBorder="1" applyAlignment="1">
      <alignment horizontal="center" vertical="center"/>
    </xf>
    <xf numFmtId="199" fontId="0" fillId="0" borderId="3" xfId="0" applyNumberFormat="1" applyFill="1" applyBorder="1"/>
    <xf numFmtId="0" fontId="114" fillId="0" borderId="55" xfId="66" applyFont="1" applyFill="1" applyBorder="1" applyAlignment="1">
      <alignment vertical="top" wrapText="1"/>
    </xf>
    <xf numFmtId="0" fontId="1" fillId="121" borderId="58" xfId="66" applyFont="1" applyFill="1" applyBorder="1" applyAlignment="1">
      <alignment vertical="center" wrapText="1"/>
    </xf>
    <xf numFmtId="190" fontId="110" fillId="0" borderId="106" xfId="1836" applyNumberFormat="1" applyFont="1" applyFill="1" applyBorder="1" applyAlignment="1">
      <alignment horizontal="center" vertical="center"/>
    </xf>
    <xf numFmtId="192" fontId="1" fillId="0" borderId="58" xfId="1836" applyNumberFormat="1" applyFont="1" applyFill="1" applyBorder="1" applyAlignment="1">
      <alignment horizontal="center" vertical="center"/>
    </xf>
    <xf numFmtId="167" fontId="0" fillId="0" borderId="72" xfId="0" applyNumberFormat="1" applyFont="1" applyFill="1" applyBorder="1" applyAlignment="1">
      <alignment horizontal="center" vertical="center"/>
    </xf>
    <xf numFmtId="198" fontId="0" fillId="36" borderId="72" xfId="0" applyNumberFormat="1" applyFont="1" applyFill="1" applyBorder="1" applyAlignment="1">
      <alignment horizontal="center" vertical="center"/>
    </xf>
    <xf numFmtId="192" fontId="104" fillId="110" borderId="58" xfId="0" applyNumberFormat="1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horizontal="center" vertical="center" wrapText="1"/>
    </xf>
    <xf numFmtId="10" fontId="0" fillId="113" borderId="61" xfId="0" applyNumberFormat="1" applyFont="1" applyFill="1" applyBorder="1" applyAlignment="1">
      <alignment horizontal="center" vertical="center" wrapText="1"/>
    </xf>
    <xf numFmtId="3" fontId="110" fillId="0" borderId="61" xfId="0" applyNumberFormat="1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1" fillId="0" borderId="51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90" fillId="0" borderId="3" xfId="0" applyFont="1" applyBorder="1" applyAlignment="1">
      <alignment horizontal="center" vertical="center" wrapText="1"/>
    </xf>
    <xf numFmtId="0" fontId="90" fillId="0" borderId="8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10" fillId="0" borderId="0" xfId="0" applyFont="1" applyAlignment="1">
      <alignment horizontal="center"/>
    </xf>
    <xf numFmtId="0" fontId="21" fillId="0" borderId="3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23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left" vertical="center" wrapText="1"/>
      <protection locked="0"/>
    </xf>
    <xf numFmtId="0" fontId="21" fillId="0" borderId="0" xfId="0" applyFont="1" applyAlignment="1" applyProtection="1">
      <alignment horizontal="center" vertical="center" wrapText="1"/>
      <protection locked="0"/>
    </xf>
    <xf numFmtId="0" fontId="21" fillId="0" borderId="0" xfId="0" applyFont="1" applyBorder="1" applyAlignment="1" applyProtection="1">
      <alignment horizontal="center" vertical="center" wrapText="1"/>
      <protection locked="0"/>
    </xf>
    <xf numFmtId="175" fontId="62" fillId="0" borderId="0" xfId="1850" applyFont="1" applyFill="1" applyBorder="1" applyAlignment="1">
      <alignment horizontal="right"/>
    </xf>
    <xf numFmtId="0" fontId="0" fillId="0" borderId="0" xfId="0" applyAlignment="1">
      <alignment horizontal="right"/>
    </xf>
    <xf numFmtId="0" fontId="23" fillId="0" borderId="0" xfId="0" applyFont="1" applyBorder="1" applyAlignment="1" applyProtection="1">
      <alignment horizontal="center" vertical="top" wrapText="1"/>
      <protection locked="0"/>
    </xf>
    <xf numFmtId="175" fontId="62" fillId="0" borderId="0" xfId="1850" applyFont="1" applyFill="1" applyAlignment="1">
      <alignment horizontal="right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4" fillId="36" borderId="3" xfId="0" applyFont="1" applyFill="1" applyBorder="1" applyAlignment="1" applyProtection="1">
      <alignment horizontal="center" vertical="center" wrapText="1"/>
      <protection locked="0"/>
    </xf>
    <xf numFmtId="0" fontId="24" fillId="36" borderId="13" xfId="0" applyFont="1" applyFill="1" applyBorder="1" applyAlignment="1" applyProtection="1">
      <alignment horizontal="center" vertical="center" wrapText="1"/>
      <protection locked="0"/>
    </xf>
    <xf numFmtId="0" fontId="24" fillId="36" borderId="14" xfId="0" applyFont="1" applyFill="1" applyBorder="1" applyAlignment="1" applyProtection="1">
      <alignment horizontal="center" vertical="center" wrapText="1"/>
      <protection locked="0"/>
    </xf>
    <xf numFmtId="0" fontId="109" fillId="113" borderId="42" xfId="66" applyFont="1" applyFill="1" applyBorder="1" applyAlignment="1">
      <alignment horizontal="center" vertical="center"/>
    </xf>
    <xf numFmtId="0" fontId="109" fillId="113" borderId="43" xfId="66" applyFont="1" applyFill="1" applyBorder="1" applyAlignment="1">
      <alignment horizontal="center" vertical="center"/>
    </xf>
    <xf numFmtId="0" fontId="109" fillId="113" borderId="44" xfId="66" applyFont="1" applyFill="1" applyBorder="1" applyAlignment="1">
      <alignment horizontal="center" vertical="center"/>
    </xf>
    <xf numFmtId="0" fontId="114" fillId="112" borderId="3" xfId="0" applyFont="1" applyFill="1" applyBorder="1" applyAlignment="1">
      <alignment horizontal="center" vertical="center"/>
    </xf>
    <xf numFmtId="0" fontId="114" fillId="112" borderId="8" xfId="0" applyFont="1" applyFill="1" applyBorder="1" applyAlignment="1">
      <alignment horizontal="center" vertical="center"/>
    </xf>
    <xf numFmtId="0" fontId="114" fillId="112" borderId="6" xfId="0" applyFont="1" applyFill="1" applyBorder="1" applyAlignment="1">
      <alignment horizontal="center" vertical="center"/>
    </xf>
    <xf numFmtId="0" fontId="114" fillId="112" borderId="9" xfId="0" applyFont="1" applyFill="1" applyBorder="1" applyAlignment="1">
      <alignment horizontal="center" vertical="center"/>
    </xf>
    <xf numFmtId="0" fontId="116" fillId="112" borderId="8" xfId="66" applyFont="1" applyFill="1" applyBorder="1" applyAlignment="1">
      <alignment horizontal="right" vertical="top" wrapText="1"/>
    </xf>
    <xf numFmtId="0" fontId="116" fillId="112" borderId="6" xfId="66" applyFont="1" applyFill="1" applyBorder="1" applyAlignment="1">
      <alignment horizontal="right" vertical="top" wrapText="1"/>
    </xf>
    <xf numFmtId="0" fontId="116" fillId="112" borderId="9" xfId="66" applyFont="1" applyFill="1" applyBorder="1" applyAlignment="1">
      <alignment horizontal="right" vertical="top" wrapText="1"/>
    </xf>
    <xf numFmtId="0" fontId="114" fillId="112" borderId="8" xfId="66" applyFont="1" applyFill="1" applyBorder="1" applyAlignment="1">
      <alignment horizontal="left" vertical="top" wrapText="1"/>
    </xf>
    <xf numFmtId="0" fontId="114" fillId="112" borderId="6" xfId="66" applyFont="1" applyFill="1" applyBorder="1" applyAlignment="1">
      <alignment horizontal="left" vertical="top" wrapText="1"/>
    </xf>
    <xf numFmtId="0" fontId="114" fillId="112" borderId="9" xfId="66" applyFont="1" applyFill="1" applyBorder="1" applyAlignment="1">
      <alignment horizontal="left" vertical="top" wrapText="1"/>
    </xf>
    <xf numFmtId="0" fontId="116" fillId="112" borderId="8" xfId="66" applyFont="1" applyFill="1" applyBorder="1" applyAlignment="1">
      <alignment horizontal="left" vertical="top" wrapText="1"/>
    </xf>
    <xf numFmtId="0" fontId="116" fillId="112" borderId="9" xfId="66" applyFont="1" applyFill="1" applyBorder="1" applyAlignment="1">
      <alignment horizontal="left" vertical="top" wrapText="1"/>
    </xf>
    <xf numFmtId="16" fontId="114" fillId="112" borderId="3" xfId="0" applyNumberFormat="1" applyFont="1" applyFill="1" applyBorder="1" applyAlignment="1">
      <alignment horizontal="center" vertical="center"/>
    </xf>
    <xf numFmtId="0" fontId="114" fillId="112" borderId="3" xfId="66" applyFont="1" applyFill="1" applyBorder="1" applyAlignment="1">
      <alignment horizontal="right" vertical="top" wrapText="1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right" vertical="top" indent="1"/>
    </xf>
    <xf numFmtId="0" fontId="0" fillId="0" borderId="9" xfId="0" applyBorder="1" applyAlignment="1">
      <alignment horizontal="right" vertical="top" indent="1"/>
    </xf>
    <xf numFmtId="0" fontId="114" fillId="112" borderId="8" xfId="0" applyFont="1" applyFill="1" applyBorder="1" applyAlignment="1">
      <alignment horizontal="left" vertical="top" wrapText="1"/>
    </xf>
    <xf numFmtId="0" fontId="114" fillId="112" borderId="9" xfId="0" applyFont="1" applyFill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8" xfId="0" applyBorder="1" applyAlignment="1">
      <alignment horizontal="right" vertical="top" wrapText="1" indent="1"/>
    </xf>
    <xf numFmtId="0" fontId="0" fillId="0" borderId="9" xfId="0" applyBorder="1" applyAlignment="1">
      <alignment horizontal="right" vertical="top" wrapText="1" indent="1"/>
    </xf>
    <xf numFmtId="0" fontId="0" fillId="0" borderId="3" xfId="0" applyBorder="1" applyAlignment="1">
      <alignment horizontal="right" vertical="top" indent="1"/>
    </xf>
    <xf numFmtId="0" fontId="0" fillId="0" borderId="6" xfId="0" applyBorder="1" applyAlignment="1">
      <alignment horizontal="left" vertical="top" wrapText="1"/>
    </xf>
    <xf numFmtId="0" fontId="0" fillId="112" borderId="8" xfId="0" applyFill="1" applyBorder="1" applyAlignment="1">
      <alignment horizontal="center" vertical="center"/>
    </xf>
    <xf numFmtId="0" fontId="0" fillId="112" borderId="9" xfId="0" applyFill="1" applyBorder="1" applyAlignment="1">
      <alignment horizontal="center" vertical="center"/>
    </xf>
    <xf numFmtId="0" fontId="0" fillId="112" borderId="8" xfId="0" applyFill="1" applyBorder="1" applyAlignment="1">
      <alignment horizontal="right" vertical="top" indent="1"/>
    </xf>
    <xf numFmtId="0" fontId="0" fillId="112" borderId="9" xfId="0" applyFill="1" applyBorder="1" applyAlignment="1">
      <alignment horizontal="right" vertical="top" indent="1"/>
    </xf>
    <xf numFmtId="0" fontId="0" fillId="112" borderId="8" xfId="0" applyFill="1" applyBorder="1" applyAlignment="1">
      <alignment horizontal="left" vertical="top" wrapText="1"/>
    </xf>
    <xf numFmtId="0" fontId="0" fillId="112" borderId="9" xfId="0" applyFill="1" applyBorder="1" applyAlignment="1">
      <alignment horizontal="left" vertical="top" wrapText="1"/>
    </xf>
    <xf numFmtId="0" fontId="0" fillId="112" borderId="8" xfId="0" applyFill="1" applyBorder="1" applyAlignment="1">
      <alignment horizontal="right" vertical="top" wrapText="1" indent="1"/>
    </xf>
    <xf numFmtId="0" fontId="0" fillId="112" borderId="9" xfId="0" applyFill="1" applyBorder="1" applyAlignment="1">
      <alignment horizontal="right" vertical="top" wrapText="1" indent="1"/>
    </xf>
    <xf numFmtId="0" fontId="104" fillId="0" borderId="12" xfId="66" applyFont="1" applyBorder="1" applyAlignment="1">
      <alignment horizontal="center" vertical="center" wrapText="1"/>
    </xf>
    <xf numFmtId="0" fontId="104" fillId="0" borderId="45" xfId="66" applyFont="1" applyBorder="1" applyAlignment="1">
      <alignment horizontal="center" vertical="center" wrapText="1"/>
    </xf>
    <xf numFmtId="0" fontId="104" fillId="0" borderId="40" xfId="66" applyFont="1" applyBorder="1" applyAlignment="1">
      <alignment horizontal="center" vertical="center" wrapText="1"/>
    </xf>
    <xf numFmtId="0" fontId="104" fillId="0" borderId="46" xfId="66" applyFont="1" applyBorder="1" applyAlignment="1">
      <alignment horizontal="center" vertical="center" wrapText="1"/>
    </xf>
    <xf numFmtId="0" fontId="104" fillId="0" borderId="40" xfId="66" applyFont="1" applyFill="1" applyBorder="1" applyAlignment="1">
      <alignment horizontal="center" vertical="center" wrapText="1"/>
    </xf>
    <xf numFmtId="0" fontId="104" fillId="0" borderId="46" xfId="66" applyFont="1" applyFill="1" applyBorder="1" applyAlignment="1">
      <alignment horizontal="center" vertical="center" wrapText="1"/>
    </xf>
    <xf numFmtId="0" fontId="118" fillId="0" borderId="41" xfId="66" applyFont="1" applyBorder="1" applyAlignment="1">
      <alignment horizontal="center" vertical="center" wrapText="1"/>
    </xf>
    <xf numFmtId="0" fontId="118" fillId="0" borderId="47" xfId="66" applyFont="1" applyBorder="1" applyAlignment="1">
      <alignment horizontal="center" vertical="center" wrapText="1"/>
    </xf>
    <xf numFmtId="0" fontId="104" fillId="131" borderId="134" xfId="66" applyFont="1" applyFill="1" applyBorder="1" applyAlignment="1">
      <alignment horizontal="center" vertical="center" wrapText="1"/>
    </xf>
    <xf numFmtId="0" fontId="104" fillId="131" borderId="133" xfId="66" applyFont="1" applyFill="1" applyBorder="1" applyAlignment="1">
      <alignment horizontal="center" vertical="center" wrapText="1"/>
    </xf>
    <xf numFmtId="0" fontId="104" fillId="131" borderId="135" xfId="66" applyFont="1" applyFill="1" applyBorder="1" applyAlignment="1">
      <alignment horizontal="center" vertical="center" wrapText="1"/>
    </xf>
    <xf numFmtId="0" fontId="112" fillId="131" borderId="42" xfId="66" applyFont="1" applyFill="1" applyBorder="1" applyAlignment="1">
      <alignment horizontal="center" vertical="center"/>
    </xf>
    <xf numFmtId="0" fontId="112" fillId="131" borderId="43" xfId="66" applyFont="1" applyFill="1" applyBorder="1" applyAlignment="1">
      <alignment horizontal="center" vertical="center"/>
    </xf>
    <xf numFmtId="0" fontId="112" fillId="131" borderId="44" xfId="66" applyFont="1" applyFill="1" applyBorder="1" applyAlignment="1">
      <alignment horizontal="center" vertical="center"/>
    </xf>
    <xf numFmtId="0" fontId="1" fillId="126" borderId="42" xfId="66" applyFont="1" applyFill="1" applyBorder="1" applyAlignment="1">
      <alignment horizontal="center" vertical="center" wrapText="1"/>
    </xf>
    <xf numFmtId="0" fontId="1" fillId="126" borderId="43" xfId="66" applyFont="1" applyFill="1" applyBorder="1" applyAlignment="1">
      <alignment horizontal="center" vertical="center" wrapText="1"/>
    </xf>
    <xf numFmtId="0" fontId="1" fillId="126" borderId="136" xfId="66" applyFont="1" applyFill="1" applyBorder="1" applyAlignment="1">
      <alignment horizontal="center" vertical="center" wrapText="1"/>
    </xf>
    <xf numFmtId="0" fontId="109" fillId="0" borderId="105" xfId="0" applyFont="1" applyFill="1" applyBorder="1" applyAlignment="1">
      <alignment horizontal="center" vertical="center" wrapText="1"/>
    </xf>
    <xf numFmtId="0" fontId="109" fillId="0" borderId="75" xfId="0" applyFont="1" applyFill="1" applyBorder="1" applyAlignment="1">
      <alignment horizontal="center" vertical="center" wrapText="1"/>
    </xf>
    <xf numFmtId="0" fontId="109" fillId="0" borderId="11" xfId="0" applyFont="1" applyFill="1" applyBorder="1" applyAlignment="1">
      <alignment horizontal="center" vertical="center" wrapText="1"/>
    </xf>
    <xf numFmtId="0" fontId="109" fillId="0" borderId="54" xfId="0" applyFont="1" applyFill="1" applyBorder="1" applyAlignment="1">
      <alignment horizontal="center" vertical="center" wrapText="1"/>
    </xf>
    <xf numFmtId="0" fontId="0" fillId="0" borderId="101" xfId="0" applyBorder="1" applyAlignment="1">
      <alignment horizontal="center" vertical="center" wrapText="1"/>
    </xf>
    <xf numFmtId="0" fontId="0" fillId="0" borderId="104" xfId="0" applyBorder="1" applyAlignment="1">
      <alignment horizontal="center" vertical="center" wrapText="1"/>
    </xf>
    <xf numFmtId="0" fontId="109" fillId="0" borderId="106" xfId="0" applyFont="1" applyFill="1" applyBorder="1" applyAlignment="1">
      <alignment horizontal="center" vertical="center" wrapText="1"/>
    </xf>
    <xf numFmtId="0" fontId="119" fillId="0" borderId="58" xfId="0" applyFont="1" applyFill="1" applyBorder="1" applyAlignment="1">
      <alignment horizontal="center" vertical="center" wrapText="1"/>
    </xf>
    <xf numFmtId="0" fontId="0" fillId="0" borderId="76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109" fillId="0" borderId="58" xfId="0" applyFont="1" applyFill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109" fillId="0" borderId="58" xfId="0" applyFont="1" applyBorder="1" applyAlignment="1">
      <alignment horizontal="center" vertical="center" wrapText="1"/>
    </xf>
    <xf numFmtId="0" fontId="109" fillId="0" borderId="73" xfId="0" applyFont="1" applyFill="1" applyBorder="1" applyAlignment="1">
      <alignment horizontal="center" vertical="center" wrapText="1"/>
    </xf>
    <xf numFmtId="0" fontId="109" fillId="0" borderId="74" xfId="0" applyFont="1" applyFill="1" applyBorder="1" applyAlignment="1">
      <alignment horizontal="center" vertical="center" wrapText="1"/>
    </xf>
    <xf numFmtId="0" fontId="109" fillId="0" borderId="53" xfId="0" applyFont="1" applyFill="1" applyBorder="1" applyAlignment="1">
      <alignment horizontal="center" vertical="center" wrapText="1"/>
    </xf>
    <xf numFmtId="0" fontId="0" fillId="0" borderId="58" xfId="0" applyFill="1" applyBorder="1" applyAlignment="1">
      <alignment horizontal="center" vertical="center" wrapText="1"/>
    </xf>
    <xf numFmtId="49" fontId="0" fillId="0" borderId="58" xfId="0" applyNumberFormat="1" applyBorder="1" applyAlignment="1">
      <alignment horizontal="center" vertical="center" wrapText="1"/>
    </xf>
    <xf numFmtId="0" fontId="0" fillId="121" borderId="58" xfId="0" applyFill="1" applyBorder="1" applyAlignment="1">
      <alignment horizontal="center" vertical="center" wrapText="1"/>
    </xf>
    <xf numFmtId="0" fontId="118" fillId="0" borderId="67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109" fillId="0" borderId="111" xfId="0" applyFont="1" applyFill="1" applyBorder="1" applyAlignment="1">
      <alignment horizontal="center" vertical="center" wrapText="1"/>
    </xf>
    <xf numFmtId="0" fontId="109" fillId="0" borderId="6" xfId="0" applyFont="1" applyFill="1" applyBorder="1" applyAlignment="1">
      <alignment horizontal="center" vertical="center" wrapText="1"/>
    </xf>
    <xf numFmtId="0" fontId="109" fillId="0" borderId="9" xfId="0" applyFont="1" applyFill="1" applyBorder="1" applyAlignment="1">
      <alignment horizontal="center" vertical="center" wrapText="1"/>
    </xf>
    <xf numFmtId="0" fontId="21" fillId="0" borderId="106" xfId="0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21" fillId="0" borderId="103" xfId="0" applyFont="1" applyFill="1" applyBorder="1" applyAlignment="1">
      <alignment horizontal="center" vertical="center" wrapText="1"/>
    </xf>
    <xf numFmtId="0" fontId="21" fillId="0" borderId="101" xfId="0" applyFont="1" applyFill="1" applyBorder="1" applyAlignment="1">
      <alignment horizontal="center" vertical="center" wrapText="1"/>
    </xf>
    <xf numFmtId="0" fontId="21" fillId="0" borderId="104" xfId="0" applyFont="1" applyFill="1" applyBorder="1" applyAlignment="1">
      <alignment horizontal="center" vertical="center" wrapText="1"/>
    </xf>
    <xf numFmtId="0" fontId="110" fillId="121" borderId="13" xfId="0" applyFont="1" applyFill="1" applyBorder="1" applyAlignment="1">
      <alignment horizontal="center"/>
    </xf>
    <xf numFmtId="0" fontId="110" fillId="121" borderId="56" xfId="0" applyFont="1" applyFill="1" applyBorder="1" applyAlignment="1">
      <alignment horizontal="center"/>
    </xf>
    <xf numFmtId="0" fontId="110" fillId="121" borderId="101" xfId="0" applyFont="1" applyFill="1" applyBorder="1" applyAlignment="1">
      <alignment horizontal="center"/>
    </xf>
    <xf numFmtId="0" fontId="110" fillId="121" borderId="133" xfId="0" applyFont="1" applyFill="1" applyBorder="1" applyAlignment="1">
      <alignment horizontal="center"/>
    </xf>
    <xf numFmtId="0" fontId="110" fillId="121" borderId="57" xfId="0" applyFont="1" applyFill="1" applyBorder="1" applyAlignment="1">
      <alignment horizontal="center"/>
    </xf>
    <xf numFmtId="0" fontId="110" fillId="121" borderId="13" xfId="0" applyFont="1" applyFill="1" applyBorder="1" applyAlignment="1">
      <alignment horizontal="center" vertical="center"/>
    </xf>
    <xf numFmtId="0" fontId="110" fillId="121" borderId="56" xfId="0" applyFont="1" applyFill="1" applyBorder="1" applyAlignment="1">
      <alignment horizontal="center" vertical="center"/>
    </xf>
    <xf numFmtId="0" fontId="110" fillId="121" borderId="101" xfId="0" applyFont="1" applyFill="1" applyBorder="1" applyAlignment="1">
      <alignment horizontal="center" vertical="center"/>
    </xf>
    <xf numFmtId="0" fontId="110" fillId="121" borderId="133" xfId="0" applyFont="1" applyFill="1" applyBorder="1" applyAlignment="1">
      <alignment horizontal="center" vertical="center"/>
    </xf>
    <xf numFmtId="0" fontId="110" fillId="121" borderId="57" xfId="0" applyFont="1" applyFill="1" applyBorder="1" applyAlignment="1">
      <alignment horizontal="center" vertical="center"/>
    </xf>
    <xf numFmtId="0" fontId="21" fillId="0" borderId="61" xfId="0" applyFont="1" applyFill="1" applyBorder="1" applyAlignment="1">
      <alignment horizontal="center" vertical="center" wrapText="1"/>
    </xf>
    <xf numFmtId="0" fontId="110" fillId="0" borderId="61" xfId="0" applyFont="1" applyFill="1" applyBorder="1" applyAlignment="1">
      <alignment horizontal="center" vertical="center" wrapText="1"/>
    </xf>
    <xf numFmtId="0" fontId="21" fillId="0" borderId="132" xfId="0" applyFont="1" applyFill="1" applyBorder="1" applyAlignment="1">
      <alignment horizontal="center" vertical="center" wrapText="1"/>
    </xf>
    <xf numFmtId="0" fontId="24" fillId="0" borderId="61" xfId="0" applyFont="1" applyFill="1" applyBorder="1" applyAlignment="1">
      <alignment horizontal="center" vertical="center" wrapText="1"/>
    </xf>
    <xf numFmtId="0" fontId="21" fillId="0" borderId="76" xfId="0" applyFont="1" applyFill="1" applyBorder="1" applyAlignment="1">
      <alignment horizontal="center" vertical="center" wrapText="1"/>
    </xf>
    <xf numFmtId="0" fontId="21" fillId="0" borderId="77" xfId="0" applyFont="1" applyFill="1" applyBorder="1" applyAlignment="1">
      <alignment horizontal="center" vertical="center" wrapText="1"/>
    </xf>
    <xf numFmtId="0" fontId="110" fillId="0" borderId="61" xfId="0" applyFont="1" applyFill="1" applyBorder="1" applyAlignment="1">
      <alignment horizontal="center" vertical="center"/>
    </xf>
    <xf numFmtId="0" fontId="110" fillId="0" borderId="61" xfId="0" applyFont="1" applyFill="1" applyBorder="1" applyAlignment="1">
      <alignment horizontal="left" vertical="center" wrapText="1"/>
    </xf>
    <xf numFmtId="0" fontId="110" fillId="36" borderId="61" xfId="0" applyFont="1" applyFill="1" applyBorder="1" applyAlignment="1">
      <alignment horizontal="center" vertical="center"/>
    </xf>
    <xf numFmtId="0" fontId="110" fillId="0" borderId="62" xfId="0" applyFont="1" applyFill="1" applyBorder="1" applyAlignment="1">
      <alignment horizontal="center" vertical="center" wrapText="1"/>
    </xf>
    <xf numFmtId="0" fontId="110" fillId="0" borderId="6" xfId="0" applyFont="1" applyFill="1" applyBorder="1" applyAlignment="1">
      <alignment horizontal="center" vertical="center" wrapText="1"/>
    </xf>
    <xf numFmtId="0" fontId="110" fillId="0" borderId="9" xfId="0" applyFont="1" applyFill="1" applyBorder="1" applyAlignment="1">
      <alignment horizontal="center" vertical="center" wrapText="1"/>
    </xf>
    <xf numFmtId="0" fontId="21" fillId="0" borderId="62" xfId="0" applyFont="1" applyFill="1" applyBorder="1" applyAlignment="1">
      <alignment horizontal="center" vertical="center" wrapText="1"/>
    </xf>
    <xf numFmtId="0" fontId="21" fillId="0" borderId="69" xfId="0" applyFont="1" applyFill="1" applyBorder="1" applyAlignment="1">
      <alignment horizontal="center" vertical="center" wrapText="1"/>
    </xf>
    <xf numFmtId="0" fontId="21" fillId="0" borderId="70" xfId="0" applyFont="1" applyFill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110" fillId="0" borderId="111" xfId="0" applyFont="1" applyFill="1" applyBorder="1" applyAlignment="1">
      <alignment horizontal="center" vertical="center"/>
    </xf>
    <xf numFmtId="0" fontId="110" fillId="0" borderId="9" xfId="0" applyFont="1" applyFill="1" applyBorder="1" applyAlignment="1">
      <alignment horizontal="center" vertical="center"/>
    </xf>
    <xf numFmtId="0" fontId="110" fillId="36" borderId="61" xfId="0" applyFont="1" applyFill="1" applyBorder="1" applyAlignment="1">
      <alignment horizontal="left" vertical="center" wrapText="1"/>
    </xf>
    <xf numFmtId="0" fontId="110" fillId="36" borderId="61" xfId="0" applyFont="1" applyFill="1" applyBorder="1" applyAlignment="1">
      <alignment vertical="center" wrapText="1"/>
    </xf>
    <xf numFmtId="0" fontId="110" fillId="0" borderId="61" xfId="0" applyFont="1" applyFill="1" applyBorder="1" applyAlignment="1">
      <alignment horizontal="left" vertical="top" wrapText="1"/>
    </xf>
    <xf numFmtId="0" fontId="0" fillId="0" borderId="83" xfId="66" applyFont="1" applyBorder="1" applyAlignment="1">
      <alignment horizontal="center" vertical="center" wrapText="1"/>
    </xf>
    <xf numFmtId="0" fontId="1" fillId="0" borderId="83" xfId="66" applyFont="1" applyBorder="1" applyAlignment="1">
      <alignment horizontal="center" vertical="center" wrapText="1"/>
    </xf>
    <xf numFmtId="0" fontId="0" fillId="0" borderId="84" xfId="66" applyFont="1" applyBorder="1" applyAlignment="1">
      <alignment horizontal="center" vertical="center" wrapText="1"/>
    </xf>
    <xf numFmtId="0" fontId="1" fillId="0" borderId="85" xfId="66" applyFont="1" applyBorder="1" applyAlignment="1">
      <alignment horizontal="center" vertical="center" wrapText="1"/>
    </xf>
    <xf numFmtId="0" fontId="0" fillId="0" borderId="41" xfId="66" applyFont="1" applyBorder="1" applyAlignment="1">
      <alignment horizontal="center" vertical="center" wrapText="1"/>
    </xf>
    <xf numFmtId="0" fontId="1" fillId="0" borderId="6" xfId="66" applyFont="1" applyBorder="1" applyAlignment="1">
      <alignment horizontal="center" vertical="center" wrapText="1"/>
    </xf>
    <xf numFmtId="0" fontId="0" fillId="0" borderId="6" xfId="66" applyFont="1" applyBorder="1" applyAlignment="1">
      <alignment horizontal="center" vertical="center" wrapText="1"/>
    </xf>
    <xf numFmtId="0" fontId="1" fillId="0" borderId="12" xfId="66" applyFont="1" applyBorder="1" applyAlignment="1">
      <alignment horizontal="center" vertical="center" wrapText="1"/>
    </xf>
    <xf numFmtId="0" fontId="1" fillId="0" borderId="49" xfId="66" applyFont="1" applyBorder="1" applyAlignment="1">
      <alignment horizontal="center" vertical="center" wrapText="1"/>
    </xf>
    <xf numFmtId="0" fontId="1" fillId="0" borderId="40" xfId="66" applyFont="1" applyBorder="1" applyAlignment="1">
      <alignment horizontal="center" vertical="center" wrapText="1"/>
    </xf>
    <xf numFmtId="0" fontId="1" fillId="0" borderId="8" xfId="66" applyFont="1" applyBorder="1" applyAlignment="1">
      <alignment horizontal="center" vertical="center" wrapText="1"/>
    </xf>
    <xf numFmtId="0" fontId="0" fillId="0" borderId="40" xfId="66" applyFont="1" applyBorder="1" applyAlignment="1">
      <alignment horizontal="center" vertical="center" wrapText="1"/>
    </xf>
    <xf numFmtId="0" fontId="0" fillId="0" borderId="3" xfId="0" applyBorder="1" applyAlignment="1">
      <alignment horizontal="right" vertical="center"/>
    </xf>
    <xf numFmtId="0" fontId="0" fillId="0" borderId="3" xfId="0" applyBorder="1" applyAlignment="1">
      <alignment horizontal="left" vertical="center" wrapText="1"/>
    </xf>
    <xf numFmtId="0" fontId="104" fillId="0" borderId="3" xfId="0" applyFont="1" applyBorder="1" applyAlignment="1">
      <alignment horizontal="center" vertical="center"/>
    </xf>
    <xf numFmtId="0" fontId="105" fillId="0" borderId="3" xfId="66" applyFont="1" applyBorder="1" applyAlignment="1">
      <alignment horizontal="center" vertical="center" wrapText="1"/>
    </xf>
    <xf numFmtId="14" fontId="104" fillId="0" borderId="3" xfId="0" applyNumberFormat="1" applyFont="1" applyBorder="1" applyAlignment="1">
      <alignment horizontal="center" vertical="center"/>
    </xf>
    <xf numFmtId="0" fontId="0" fillId="0" borderId="62" xfId="66" applyFont="1" applyBorder="1" applyAlignment="1">
      <alignment horizontal="center" vertical="center" wrapText="1"/>
    </xf>
    <xf numFmtId="0" fontId="0" fillId="0" borderId="9" xfId="66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/>
    </xf>
    <xf numFmtId="0" fontId="113" fillId="0" borderId="55" xfId="66" applyFont="1" applyBorder="1" applyAlignment="1">
      <alignment horizontal="right" vertical="top" wrapText="1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105" fillId="0" borderId="8" xfId="66" applyFont="1" applyBorder="1" applyAlignment="1">
      <alignment horizontal="center" vertical="top" wrapText="1"/>
    </xf>
    <xf numFmtId="0" fontId="105" fillId="0" borderId="9" xfId="66" applyFont="1" applyBorder="1" applyAlignment="1">
      <alignment horizontal="center" vertical="top" wrapText="1"/>
    </xf>
    <xf numFmtId="14" fontId="0" fillId="0" borderId="55" xfId="0" applyNumberFormat="1" applyFont="1" applyBorder="1" applyAlignment="1">
      <alignment horizontal="center"/>
    </xf>
    <xf numFmtId="0" fontId="105" fillId="0" borderId="55" xfId="66" applyFont="1" applyBorder="1" applyAlignment="1">
      <alignment horizontal="right" vertical="top" wrapText="1"/>
    </xf>
    <xf numFmtId="0" fontId="0" fillId="0" borderId="55" xfId="66" applyFont="1" applyBorder="1" applyAlignment="1">
      <alignment horizontal="right" vertical="top" wrapText="1"/>
    </xf>
    <xf numFmtId="0" fontId="105" fillId="0" borderId="55" xfId="0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/>
    </xf>
    <xf numFmtId="0" fontId="105" fillId="0" borderId="8" xfId="66" applyFont="1" applyBorder="1" applyAlignment="1">
      <alignment horizontal="right" vertical="top" wrapText="1"/>
    </xf>
    <xf numFmtId="0" fontId="105" fillId="0" borderId="6" xfId="66" applyFont="1" applyBorder="1" applyAlignment="1">
      <alignment horizontal="right" vertical="top" wrapText="1"/>
    </xf>
    <xf numFmtId="0" fontId="0" fillId="0" borderId="55" xfId="0" applyFont="1" applyBorder="1" applyAlignment="1">
      <alignment horizontal="right" vertical="center" wrapText="1"/>
    </xf>
    <xf numFmtId="0" fontId="104" fillId="0" borderId="55" xfId="0" applyFont="1" applyBorder="1" applyAlignment="1">
      <alignment horizontal="center"/>
    </xf>
    <xf numFmtId="0" fontId="113" fillId="0" borderId="55" xfId="0" applyFont="1" applyBorder="1" applyAlignment="1">
      <alignment horizontal="right" vertical="center" wrapText="1"/>
    </xf>
    <xf numFmtId="0" fontId="0" fillId="0" borderId="55" xfId="66" applyFont="1" applyBorder="1" applyAlignment="1">
      <alignment horizontal="center" vertical="center" wrapText="1"/>
    </xf>
    <xf numFmtId="0" fontId="0" fillId="121" borderId="55" xfId="66" applyFont="1" applyFill="1" applyBorder="1" applyAlignment="1">
      <alignment horizontal="left" vertical="center" wrapText="1"/>
    </xf>
    <xf numFmtId="0" fontId="0" fillId="0" borderId="13" xfId="0" applyFont="1" applyBorder="1" applyAlignment="1">
      <alignment horizontal="center"/>
    </xf>
    <xf numFmtId="0" fontId="0" fillId="0" borderId="57" xfId="0" applyFont="1" applyBorder="1" applyAlignment="1">
      <alignment horizontal="center"/>
    </xf>
    <xf numFmtId="0" fontId="105" fillId="0" borderId="3" xfId="66" applyFont="1" applyBorder="1" applyAlignment="1">
      <alignment horizontal="right" vertical="top" wrapText="1"/>
    </xf>
    <xf numFmtId="0" fontId="90" fillId="0" borderId="3" xfId="66" applyFont="1" applyBorder="1" applyAlignment="1">
      <alignment horizontal="right" vertical="top" wrapText="1"/>
    </xf>
    <xf numFmtId="0" fontId="113" fillId="0" borderId="3" xfId="66" applyFont="1" applyBorder="1" applyAlignment="1">
      <alignment horizontal="right" vertical="top" wrapText="1"/>
    </xf>
    <xf numFmtId="14" fontId="0" fillId="0" borderId="3" xfId="0" applyNumberFormat="1" applyBorder="1" applyAlignment="1">
      <alignment horizontal="center"/>
    </xf>
    <xf numFmtId="0" fontId="106" fillId="0" borderId="3" xfId="66" applyFont="1" applyBorder="1" applyAlignment="1">
      <alignment horizontal="right" vertical="top" wrapText="1"/>
    </xf>
    <xf numFmtId="0" fontId="1" fillId="0" borderId="3" xfId="0" applyFont="1" applyBorder="1" applyAlignment="1">
      <alignment horizontal="center"/>
    </xf>
    <xf numFmtId="0" fontId="90" fillId="0" borderId="3" xfId="0" applyFont="1" applyBorder="1" applyAlignment="1">
      <alignment horizontal="right" vertical="center" wrapText="1"/>
    </xf>
    <xf numFmtId="0" fontId="22" fillId="0" borderId="3" xfId="0" applyFont="1" applyBorder="1" applyAlignment="1">
      <alignment horizontal="center"/>
    </xf>
    <xf numFmtId="0" fontId="107" fillId="0" borderId="3" xfId="0" applyFont="1" applyBorder="1" applyAlignment="1">
      <alignment horizontal="right" vertical="center" wrapText="1"/>
    </xf>
    <xf numFmtId="0" fontId="106" fillId="0" borderId="3" xfId="0" applyFont="1" applyBorder="1" applyAlignment="1">
      <alignment horizontal="right" vertical="center" wrapText="1"/>
    </xf>
    <xf numFmtId="0" fontId="0" fillId="0" borderId="48" xfId="66" applyFont="1" applyBorder="1" applyAlignment="1">
      <alignment horizontal="center" vertical="center" wrapText="1"/>
    </xf>
    <xf numFmtId="0" fontId="1" fillId="0" borderId="50" xfId="66" applyFont="1" applyBorder="1" applyAlignment="1">
      <alignment horizontal="center" vertical="center" wrapText="1"/>
    </xf>
    <xf numFmtId="0" fontId="0" fillId="0" borderId="48" xfId="66" applyFont="1" applyFill="1" applyBorder="1" applyAlignment="1">
      <alignment horizontal="center" vertical="center" wrapText="1"/>
    </xf>
    <xf numFmtId="0" fontId="1" fillId="0" borderId="50" xfId="66" applyFont="1" applyFill="1" applyBorder="1" applyAlignment="1">
      <alignment horizontal="center" vertical="center" wrapText="1"/>
    </xf>
    <xf numFmtId="0" fontId="136" fillId="0" borderId="3" xfId="0" applyFont="1" applyBorder="1" applyAlignment="1">
      <alignment horizontal="justify" vertical="center" wrapText="1"/>
    </xf>
    <xf numFmtId="0" fontId="140" fillId="0" borderId="0" xfId="0" applyFont="1" applyBorder="1" applyAlignment="1">
      <alignment horizontal="left" vertical="center" wrapText="1"/>
    </xf>
    <xf numFmtId="0" fontId="136" fillId="0" borderId="3" xfId="0" applyFont="1" applyBorder="1" applyAlignment="1">
      <alignment vertical="center" wrapText="1"/>
    </xf>
    <xf numFmtId="0" fontId="25" fillId="0" borderId="3" xfId="0" applyFont="1" applyFill="1" applyBorder="1" applyAlignment="1">
      <alignment horizontal="justify" vertical="center" wrapText="1"/>
    </xf>
    <xf numFmtId="0" fontId="25" fillId="0" borderId="3" xfId="0" applyFont="1" applyBorder="1" applyAlignment="1">
      <alignment horizontal="right" vertical="center" wrapText="1"/>
    </xf>
    <xf numFmtId="0" fontId="25" fillId="0" borderId="3" xfId="0" applyFont="1" applyBorder="1" applyAlignment="1">
      <alignment horizontal="justify" vertical="center" wrapText="1"/>
    </xf>
    <xf numFmtId="0" fontId="25" fillId="0" borderId="3" xfId="0" applyFont="1" applyFill="1" applyBorder="1" applyAlignment="1">
      <alignment vertical="center" wrapText="1"/>
    </xf>
  </cellXfs>
  <cellStyles count="1852">
    <cellStyle name=" 1" xfId="121"/>
    <cellStyle name="_+94 Прил. 24 2006-2010 новое с Соглашением 17.08.07" xfId="1209"/>
    <cellStyle name="_24 с ГЕНЕРАЦИЕЙ 14.02.08" xfId="1210"/>
    <cellStyle name="_3 СБОР Приложение 25 а 1 полуг" xfId="1211"/>
    <cellStyle name="_Адресная и трехлетняя программа140307" xfId="1212"/>
    <cellStyle name="_Альбом  от 25.08.06 недействующая редакция" xfId="122"/>
    <cellStyle name="_Альбом бюджетных форм   от 23.08.05" xfId="123"/>
    <cellStyle name="_Альбом бюджетных форм   от 25.08.05" xfId="124"/>
    <cellStyle name="_Альбом бюджетных форм от 18.07.06" xfId="125"/>
    <cellStyle name="_Анализ незаверш  стр-ва (Прил 1-4)" xfId="1213"/>
    <cellStyle name="_Анализ незаверш  стр-ва (Прил 1-4) (2)" xfId="1214"/>
    <cellStyle name="_АРМ_БП_РСК_V6.1.unprotec" xfId="126"/>
    <cellStyle name="_БДР 2 кв  2007 03 04" xfId="127"/>
    <cellStyle name="_БП Владимирэнерго" xfId="1215"/>
    <cellStyle name="_БП ННЭ (с облиг.)" xfId="1216"/>
    <cellStyle name="_Бюджетные формы.Расходы v.3.1" xfId="128"/>
    <cellStyle name="_Выполнение инв  программ в 2006 г 03 02 07" xfId="129"/>
    <cellStyle name="_ВЭС" xfId="130"/>
    <cellStyle name="_график c мощностями по Соглашению без НДС Ульянычев версия на 02 03 07" xfId="1217"/>
    <cellStyle name="_график c мощностями по Соглашению без НДС Ульянычев версия на 04 03 07 " xfId="1218"/>
    <cellStyle name="_График ввода 07-09" xfId="1219"/>
    <cellStyle name="_график по Соглашению без НДС Ульянычев версия на 28 02 07" xfId="1220"/>
    <cellStyle name="_Для Балаевой 23 05 07" xfId="1221"/>
    <cellStyle name="_для ФСТ 2008 версия5" xfId="1222"/>
    <cellStyle name="_Долг инв программа ( для РЭКна 2009г )" xfId="1223"/>
    <cellStyle name="_Долг инв программа ( для РЭКна 2009г ) (2)" xfId="1224"/>
    <cellStyle name="_Доп  оборудование не входящее в смету строек (29 10 09 г )" xfId="1225"/>
    <cellStyle name="_Инвест ТЗ" xfId="131"/>
    <cellStyle name="_Инвест ТЗ АВТОМАТИЗАЦИЯ  1.06.06   Ф" xfId="132"/>
    <cellStyle name="_Инвест ТЗ АВТОМАТИЗАЦИЯ  31.05.06   Ф нов" xfId="133"/>
    <cellStyle name="_Инвестиции (лизинг) для БП 2007" xfId="1226"/>
    <cellStyle name="_ИнвестКПЭ по нов методике" xfId="1227"/>
    <cellStyle name="_Инвестпрограмма на 2007г " xfId="134"/>
    <cellStyle name="_ИП для ГКПЗ 2009 - 3 (2)" xfId="1228"/>
    <cellStyle name="_ИП для ГКПЗ 2009 - 4" xfId="1229"/>
    <cellStyle name="_ИПР ОАО ЧЭ на 2005год_31.10" xfId="1230"/>
    <cellStyle name="_ИПР_ 2005" xfId="1231"/>
    <cellStyle name="_Исполнение  за 9 месяцев 2006 г для совещания 13.10." xfId="135"/>
    <cellStyle name="_Итоговый лист" xfId="1232"/>
    <cellStyle name="_Классификаторы" xfId="136"/>
    <cellStyle name="_классификаторы УБМ (изменения)" xfId="137"/>
    <cellStyle name="_Книга1" xfId="109"/>
    <cellStyle name="_Книга1 2" xfId="138"/>
    <cellStyle name="_Книга1 2 2" xfId="1558"/>
    <cellStyle name="_Книга1 3" xfId="1502"/>
    <cellStyle name="_Книга1_Копия АРМ_БП_РСК_V10 0_20100213" xfId="110"/>
    <cellStyle name="_Книга1_Копия АРМ_БП_РСК_V10 0_20100213 2" xfId="139"/>
    <cellStyle name="_Книга1_Копия АРМ_БП_РСК_V10 0_20100213 2 2" xfId="1545"/>
    <cellStyle name="_Книга1_Копия АРМ_БП_РСК_V10 0_20100213 3" xfId="1501"/>
    <cellStyle name="_Книга12 (3)" xfId="140"/>
    <cellStyle name="_Книга2" xfId="1233"/>
    <cellStyle name="_Книга3 (8)" xfId="141"/>
    <cellStyle name="_Книга3 (9)" xfId="142"/>
    <cellStyle name="_Книга5" xfId="143"/>
    <cellStyle name="_Копия Приложение 3 1 - Перегруппировка ИПР 2009 - 2011 (2)" xfId="1234"/>
    <cellStyle name="_Копия Приложение 4  (5)" xfId="1235"/>
    <cellStyle name="_Коррект. Долг инв программа ( прибыль РЭК)" xfId="1236"/>
    <cellStyle name="_КОРРЕКТИРОВКА СОГЛАШЕНИЯ 23.05.07" xfId="1237"/>
    <cellStyle name="_КПЭ вводы" xfId="1238"/>
    <cellStyle name="_Макет_Итоговый лист по анализу ИПР" xfId="1239"/>
    <cellStyle name="_Мордовэнерго_на 01.02.10_опер." xfId="1240"/>
    <cellStyle name="_Нижновэнерго" xfId="1241"/>
    <cellStyle name="_Нижновэнерго прил.24" xfId="1242"/>
    <cellStyle name="_Нижновэнерго24" xfId="1243"/>
    <cellStyle name="_опл.и выполн.янв. -нояб + декаб.оператив" xfId="1244"/>
    <cellStyle name="_отдано в РЭК сводный план ИП 2007 300606" xfId="1245"/>
    <cellStyle name="_Отражение источников" xfId="1246"/>
    <cellStyle name="_Отчёт за 3 квартал 2005_челяб" xfId="1247"/>
    <cellStyle name="_отчёт ИПР_3кв_мари" xfId="1248"/>
    <cellStyle name="_Отчет по лизингу- Приобретение оборудования" xfId="1249"/>
    <cellStyle name="_ОТЧЕТ по МРСК -12-1мес" xfId="1250"/>
    <cellStyle name="_Отчет по Чувашиия январь-ноябрь 2009год" xfId="1251"/>
    <cellStyle name="_Перегруппировка_нов формат" xfId="1252"/>
    <cellStyle name="_План ДПН на 3 кв  2008 г  Белгородэнерго (2)" xfId="144"/>
    <cellStyle name="_Потери на 4кв. 2007г." xfId="145"/>
    <cellStyle name="_Прил 4_Формат-РСК_29.11.06_new finalприм" xfId="146"/>
    <cellStyle name="_прилож.8, 8а с АДРЕСНОЙ 19.04.07" xfId="1253"/>
    <cellStyle name="_приложение  1 2007 25.12. 06" xfId="1254"/>
    <cellStyle name="_приложение 1 2007г от 24.11.06." xfId="1255"/>
    <cellStyle name="_Приложение 18.02.08 минус СКП-ГЕНЕРАЦИЯ" xfId="1256"/>
    <cellStyle name="_Приложение 1НОВАЯ" xfId="1257"/>
    <cellStyle name="_Приложение 2 Сети 110 и ниже" xfId="1258"/>
    <cellStyle name="_Приложение 4_01 02 08" xfId="1259"/>
    <cellStyle name="_Приложение 7 отчет год" xfId="1260"/>
    <cellStyle name="_Приложение ТП №26" xfId="1261"/>
    <cellStyle name="_ПриложенияОКСу" xfId="1262"/>
    <cellStyle name="_Реестр из приб на 2007г_Балаева." xfId="1263"/>
    <cellStyle name="_Сводная инвестпрограмма 2007-1" xfId="147"/>
    <cellStyle name="_Снижение ТМЦ  Z (2) (2)" xfId="148"/>
    <cellStyle name="_Справка 2007 года" xfId="1264"/>
    <cellStyle name="_СПРАВКА к совещанию 2009 г  " xfId="1265"/>
    <cellStyle name="_СПРАВКА_анализ испол ИПР в 2006 г" xfId="1266"/>
    <cellStyle name="_тех.присоединение 2008-1кв" xfId="1267"/>
    <cellStyle name="_Филиалы" xfId="1268"/>
    <cellStyle name="_ФОРМАТ БДР  новый  BDR 151208" xfId="149"/>
    <cellStyle name="_Формат ДПН (предложения ФСК) 01.02.08г. Сравнение" xfId="150"/>
    <cellStyle name="_Формат Инвестиционной программы на 2009г( сети )." xfId="1269"/>
    <cellStyle name="_Формат Инвестиционной программы на 2009г.исправл" xfId="1270"/>
    <cellStyle name="_ФОРМАТ ПЛАНА ИД НА  2009 год" xfId="151"/>
    <cellStyle name="_Формат-РСК_2007_12 02 06_м" xfId="152"/>
    <cellStyle name="”ќђќ‘ћ‚›‰" xfId="153"/>
    <cellStyle name="”љ‘ђћ‚ђќќ›‰" xfId="154"/>
    <cellStyle name="„…ќ…†ќ›‰" xfId="155"/>
    <cellStyle name="‡ђѓћ‹ћ‚ћљ1" xfId="156"/>
    <cellStyle name="‡ђѓћ‹ћ‚ћљ2" xfId="157"/>
    <cellStyle name="’ћѓћ‚›‰" xfId="158"/>
    <cellStyle name="1Normal" xfId="159"/>
    <cellStyle name="20% - Accent1" xfId="160"/>
    <cellStyle name="20% - Accent1 10" xfId="161"/>
    <cellStyle name="20% - Accent1 11" xfId="162"/>
    <cellStyle name="20% - Accent1 12" xfId="163"/>
    <cellStyle name="20% - Accent1 13" xfId="164"/>
    <cellStyle name="20% - Accent1 14" xfId="1582"/>
    <cellStyle name="20% - Accent1 2" xfId="165"/>
    <cellStyle name="20% - Accent1 3" xfId="166"/>
    <cellStyle name="20% - Accent1 4" xfId="167"/>
    <cellStyle name="20% - Accent1 5" xfId="168"/>
    <cellStyle name="20% - Accent1 6" xfId="169"/>
    <cellStyle name="20% - Accent1 7" xfId="170"/>
    <cellStyle name="20% - Accent1 8" xfId="171"/>
    <cellStyle name="20% - Accent1 9" xfId="172"/>
    <cellStyle name="20% - Accent2" xfId="173"/>
    <cellStyle name="20% - Accent2 10" xfId="174"/>
    <cellStyle name="20% - Accent2 11" xfId="175"/>
    <cellStyle name="20% - Accent2 12" xfId="176"/>
    <cellStyle name="20% - Accent2 13" xfId="177"/>
    <cellStyle name="20% - Accent2 14" xfId="1453"/>
    <cellStyle name="20% - Accent2 2" xfId="178"/>
    <cellStyle name="20% - Accent2 3" xfId="179"/>
    <cellStyle name="20% - Accent2 4" xfId="180"/>
    <cellStyle name="20% - Accent2 5" xfId="181"/>
    <cellStyle name="20% - Accent2 6" xfId="182"/>
    <cellStyle name="20% - Accent2 7" xfId="183"/>
    <cellStyle name="20% - Accent2 8" xfId="184"/>
    <cellStyle name="20% - Accent2 9" xfId="185"/>
    <cellStyle name="20% - Accent3" xfId="186"/>
    <cellStyle name="20% - Accent3 10" xfId="187"/>
    <cellStyle name="20% - Accent3 11" xfId="188"/>
    <cellStyle name="20% - Accent3 12" xfId="189"/>
    <cellStyle name="20% - Accent3 13" xfId="190"/>
    <cellStyle name="20% - Accent3 14" xfId="1454"/>
    <cellStyle name="20% - Accent3 2" xfId="191"/>
    <cellStyle name="20% - Accent3 3" xfId="192"/>
    <cellStyle name="20% - Accent3 4" xfId="193"/>
    <cellStyle name="20% - Accent3 5" xfId="194"/>
    <cellStyle name="20% - Accent3 6" xfId="195"/>
    <cellStyle name="20% - Accent3 7" xfId="196"/>
    <cellStyle name="20% - Accent3 8" xfId="197"/>
    <cellStyle name="20% - Accent3 9" xfId="198"/>
    <cellStyle name="20% - Accent4" xfId="199"/>
    <cellStyle name="20% - Accent4 10" xfId="200"/>
    <cellStyle name="20% - Accent4 11" xfId="201"/>
    <cellStyle name="20% - Accent4 12" xfId="202"/>
    <cellStyle name="20% - Accent4 13" xfId="203"/>
    <cellStyle name="20% - Accent4 14" xfId="1455"/>
    <cellStyle name="20% - Accent4 2" xfId="204"/>
    <cellStyle name="20% - Accent4 3" xfId="205"/>
    <cellStyle name="20% - Accent4 4" xfId="206"/>
    <cellStyle name="20% - Accent4 5" xfId="207"/>
    <cellStyle name="20% - Accent4 6" xfId="208"/>
    <cellStyle name="20% - Accent4 7" xfId="209"/>
    <cellStyle name="20% - Accent4 8" xfId="210"/>
    <cellStyle name="20% - Accent4 9" xfId="211"/>
    <cellStyle name="20% - Accent5" xfId="212"/>
    <cellStyle name="20% - Accent5 10" xfId="213"/>
    <cellStyle name="20% - Accent5 11" xfId="214"/>
    <cellStyle name="20% - Accent5 12" xfId="215"/>
    <cellStyle name="20% - Accent5 13" xfId="216"/>
    <cellStyle name="20% - Accent5 14" xfId="1456"/>
    <cellStyle name="20% - Accent5 2" xfId="217"/>
    <cellStyle name="20% - Accent5 3" xfId="218"/>
    <cellStyle name="20% - Accent5 4" xfId="219"/>
    <cellStyle name="20% - Accent5 5" xfId="220"/>
    <cellStyle name="20% - Accent5 6" xfId="221"/>
    <cellStyle name="20% - Accent5 7" xfId="222"/>
    <cellStyle name="20% - Accent5 8" xfId="223"/>
    <cellStyle name="20% - Accent5 9" xfId="224"/>
    <cellStyle name="20% - Accent6" xfId="225"/>
    <cellStyle name="20% - Accent6 10" xfId="226"/>
    <cellStyle name="20% - Accent6 11" xfId="227"/>
    <cellStyle name="20% - Accent6 12" xfId="228"/>
    <cellStyle name="20% - Accent6 13" xfId="229"/>
    <cellStyle name="20% - Accent6 14" xfId="1457"/>
    <cellStyle name="20% - Accent6 2" xfId="230"/>
    <cellStyle name="20% - Accent6 3" xfId="231"/>
    <cellStyle name="20% - Accent6 4" xfId="232"/>
    <cellStyle name="20% - Accent6 5" xfId="233"/>
    <cellStyle name="20% - Accent6 6" xfId="234"/>
    <cellStyle name="20% - Accent6 7" xfId="235"/>
    <cellStyle name="20% - Accent6 8" xfId="236"/>
    <cellStyle name="20% - Accent6 9" xfId="237"/>
    <cellStyle name="20% - Акцент1 2" xfId="238"/>
    <cellStyle name="20% - Акцент1 2 2" xfId="1458"/>
    <cellStyle name="20% - Акцент2 2" xfId="239"/>
    <cellStyle name="20% - Акцент2 2 2" xfId="1459"/>
    <cellStyle name="20% - Акцент3 2" xfId="240"/>
    <cellStyle name="20% - Акцент3 2 2" xfId="1460"/>
    <cellStyle name="20% - Акцент4 2" xfId="241"/>
    <cellStyle name="20% - Акцент4 2 2" xfId="1461"/>
    <cellStyle name="20% - Акцент5 2" xfId="242"/>
    <cellStyle name="20% - Акцент5 2 2" xfId="1462"/>
    <cellStyle name="20% - Акцент6 2" xfId="243"/>
    <cellStyle name="20% - Акцент6 2 2" xfId="1577"/>
    <cellStyle name="20% - Акцент6 2 2 2" xfId="1500"/>
    <cellStyle name="20% - Акцент6 3" xfId="1497"/>
    <cellStyle name="40% - Accent1" xfId="244"/>
    <cellStyle name="40% - Accent1 10" xfId="245"/>
    <cellStyle name="40% - Accent1 11" xfId="246"/>
    <cellStyle name="40% - Accent1 12" xfId="247"/>
    <cellStyle name="40% - Accent1 13" xfId="248"/>
    <cellStyle name="40% - Accent1 14" xfId="1434"/>
    <cellStyle name="40% - Accent1 2" xfId="249"/>
    <cellStyle name="40% - Accent1 3" xfId="250"/>
    <cellStyle name="40% - Accent1 4" xfId="251"/>
    <cellStyle name="40% - Accent1 5" xfId="252"/>
    <cellStyle name="40% - Accent1 6" xfId="253"/>
    <cellStyle name="40% - Accent1 7" xfId="254"/>
    <cellStyle name="40% - Accent1 8" xfId="255"/>
    <cellStyle name="40% - Accent1 9" xfId="256"/>
    <cellStyle name="40% - Accent2" xfId="257"/>
    <cellStyle name="40% - Accent2 10" xfId="258"/>
    <cellStyle name="40% - Accent2 11" xfId="259"/>
    <cellStyle name="40% - Accent2 12" xfId="260"/>
    <cellStyle name="40% - Accent2 13" xfId="261"/>
    <cellStyle name="40% - Accent2 14" xfId="1556"/>
    <cellStyle name="40% - Accent2 2" xfId="262"/>
    <cellStyle name="40% - Accent2 3" xfId="263"/>
    <cellStyle name="40% - Accent2 4" xfId="264"/>
    <cellStyle name="40% - Accent2 5" xfId="265"/>
    <cellStyle name="40% - Accent2 6" xfId="266"/>
    <cellStyle name="40% - Accent2 7" xfId="267"/>
    <cellStyle name="40% - Accent2 8" xfId="268"/>
    <cellStyle name="40% - Accent2 9" xfId="269"/>
    <cellStyle name="40% - Accent3" xfId="270"/>
    <cellStyle name="40% - Accent3 10" xfId="271"/>
    <cellStyle name="40% - Accent3 11" xfId="272"/>
    <cellStyle name="40% - Accent3 12" xfId="273"/>
    <cellStyle name="40% - Accent3 13" xfId="274"/>
    <cellStyle name="40% - Accent3 14" xfId="1557"/>
    <cellStyle name="40% - Accent3 2" xfId="275"/>
    <cellStyle name="40% - Accent3 3" xfId="276"/>
    <cellStyle name="40% - Accent3 4" xfId="277"/>
    <cellStyle name="40% - Accent3 5" xfId="278"/>
    <cellStyle name="40% - Accent3 6" xfId="279"/>
    <cellStyle name="40% - Accent3 7" xfId="280"/>
    <cellStyle name="40% - Accent3 8" xfId="281"/>
    <cellStyle name="40% - Accent3 9" xfId="282"/>
    <cellStyle name="40% - Accent4" xfId="283"/>
    <cellStyle name="40% - Accent4 10" xfId="284"/>
    <cellStyle name="40% - Accent4 11" xfId="285"/>
    <cellStyle name="40% - Accent4 12" xfId="286"/>
    <cellStyle name="40% - Accent4 13" xfId="287"/>
    <cellStyle name="40% - Accent4 14" xfId="1569"/>
    <cellStyle name="40% - Accent4 2" xfId="288"/>
    <cellStyle name="40% - Accent4 3" xfId="289"/>
    <cellStyle name="40% - Accent4 4" xfId="290"/>
    <cellStyle name="40% - Accent4 5" xfId="291"/>
    <cellStyle name="40% - Accent4 6" xfId="292"/>
    <cellStyle name="40% - Accent4 7" xfId="293"/>
    <cellStyle name="40% - Accent4 8" xfId="294"/>
    <cellStyle name="40% - Accent4 9" xfId="295"/>
    <cellStyle name="40% - Accent5" xfId="296"/>
    <cellStyle name="40% - Accent5 10" xfId="297"/>
    <cellStyle name="40% - Accent5 11" xfId="298"/>
    <cellStyle name="40% - Accent5 12" xfId="299"/>
    <cellStyle name="40% - Accent5 13" xfId="300"/>
    <cellStyle name="40% - Accent5 14" xfId="1435"/>
    <cellStyle name="40% - Accent5 2" xfId="301"/>
    <cellStyle name="40% - Accent5 3" xfId="302"/>
    <cellStyle name="40% - Accent5 4" xfId="303"/>
    <cellStyle name="40% - Accent5 5" xfId="304"/>
    <cellStyle name="40% - Accent5 6" xfId="305"/>
    <cellStyle name="40% - Accent5 7" xfId="306"/>
    <cellStyle name="40% - Accent5 8" xfId="307"/>
    <cellStyle name="40% - Accent5 9" xfId="308"/>
    <cellStyle name="40% - Accent6" xfId="309"/>
    <cellStyle name="40% - Accent6 10" xfId="310"/>
    <cellStyle name="40% - Accent6 11" xfId="311"/>
    <cellStyle name="40% - Accent6 12" xfId="312"/>
    <cellStyle name="40% - Accent6 13" xfId="313"/>
    <cellStyle name="40% - Accent6 14" xfId="1570"/>
    <cellStyle name="40% - Accent6 2" xfId="314"/>
    <cellStyle name="40% - Accent6 3" xfId="315"/>
    <cellStyle name="40% - Accent6 4" xfId="316"/>
    <cellStyle name="40% - Accent6 5" xfId="317"/>
    <cellStyle name="40% - Accent6 6" xfId="318"/>
    <cellStyle name="40% - Accent6 7" xfId="319"/>
    <cellStyle name="40% - Accent6 8" xfId="320"/>
    <cellStyle name="40% - Accent6 9" xfId="321"/>
    <cellStyle name="40% - Акцент1 2" xfId="322"/>
    <cellStyle name="40% - Акцент1 2 2" xfId="1571"/>
    <cellStyle name="40% - Акцент2 2" xfId="323"/>
    <cellStyle name="40% - Акцент2 2 2" xfId="1463"/>
    <cellStyle name="40% - Акцент3 2" xfId="324"/>
    <cellStyle name="40% - Акцент3 2 2" xfId="1464"/>
    <cellStyle name="40% - Акцент4 2" xfId="325"/>
    <cellStyle name="40% - Акцент4 2 2" xfId="1465"/>
    <cellStyle name="40% - Акцент5 2" xfId="326"/>
    <cellStyle name="40% - Акцент5 2 2" xfId="1466"/>
    <cellStyle name="40% - Акцент6 2" xfId="327"/>
    <cellStyle name="40% - Акцент6 2 2" xfId="1467"/>
    <cellStyle name="60% - Accent1" xfId="328"/>
    <cellStyle name="60% - Accent1 10" xfId="329"/>
    <cellStyle name="60% - Accent1 11" xfId="330"/>
    <cellStyle name="60% - Accent1 12" xfId="331"/>
    <cellStyle name="60% - Accent1 13" xfId="332"/>
    <cellStyle name="60% - Accent1 14" xfId="1468"/>
    <cellStyle name="60% - Accent1 2" xfId="333"/>
    <cellStyle name="60% - Accent1 3" xfId="334"/>
    <cellStyle name="60% - Accent1 4" xfId="335"/>
    <cellStyle name="60% - Accent1 5" xfId="336"/>
    <cellStyle name="60% - Accent1 6" xfId="337"/>
    <cellStyle name="60% - Accent1 7" xfId="338"/>
    <cellStyle name="60% - Accent1 8" xfId="339"/>
    <cellStyle name="60% - Accent1 9" xfId="340"/>
    <cellStyle name="60% - Accent2" xfId="341"/>
    <cellStyle name="60% - Accent2 10" xfId="342"/>
    <cellStyle name="60% - Accent2 11" xfId="343"/>
    <cellStyle name="60% - Accent2 12" xfId="344"/>
    <cellStyle name="60% - Accent2 13" xfId="345"/>
    <cellStyle name="60% - Accent2 14" xfId="1469"/>
    <cellStyle name="60% - Accent2 2" xfId="346"/>
    <cellStyle name="60% - Accent2 3" xfId="347"/>
    <cellStyle name="60% - Accent2 4" xfId="348"/>
    <cellStyle name="60% - Accent2 5" xfId="349"/>
    <cellStyle name="60% - Accent2 6" xfId="350"/>
    <cellStyle name="60% - Accent2 7" xfId="351"/>
    <cellStyle name="60% - Accent2 8" xfId="352"/>
    <cellStyle name="60% - Accent2 9" xfId="353"/>
    <cellStyle name="60% - Accent3" xfId="354"/>
    <cellStyle name="60% - Accent3 10" xfId="355"/>
    <cellStyle name="60% - Accent3 11" xfId="356"/>
    <cellStyle name="60% - Accent3 12" xfId="357"/>
    <cellStyle name="60% - Accent3 13" xfId="358"/>
    <cellStyle name="60% - Accent3 14" xfId="1470"/>
    <cellStyle name="60% - Accent3 2" xfId="359"/>
    <cellStyle name="60% - Accent3 3" xfId="360"/>
    <cellStyle name="60% - Accent3 4" xfId="361"/>
    <cellStyle name="60% - Accent3 5" xfId="362"/>
    <cellStyle name="60% - Accent3 6" xfId="363"/>
    <cellStyle name="60% - Accent3 7" xfId="364"/>
    <cellStyle name="60% - Accent3 8" xfId="365"/>
    <cellStyle name="60% - Accent3 9" xfId="366"/>
    <cellStyle name="60% - Accent4" xfId="367"/>
    <cellStyle name="60% - Accent4 10" xfId="368"/>
    <cellStyle name="60% - Accent4 11" xfId="369"/>
    <cellStyle name="60% - Accent4 12" xfId="370"/>
    <cellStyle name="60% - Accent4 13" xfId="371"/>
    <cellStyle name="60% - Accent4 14" xfId="1471"/>
    <cellStyle name="60% - Accent4 2" xfId="372"/>
    <cellStyle name="60% - Accent4 3" xfId="373"/>
    <cellStyle name="60% - Accent4 4" xfId="374"/>
    <cellStyle name="60% - Accent4 5" xfId="375"/>
    <cellStyle name="60% - Accent4 6" xfId="376"/>
    <cellStyle name="60% - Accent4 7" xfId="377"/>
    <cellStyle name="60% - Accent4 8" xfId="378"/>
    <cellStyle name="60% - Accent4 9" xfId="379"/>
    <cellStyle name="60% - Accent5" xfId="380"/>
    <cellStyle name="60% - Accent5 10" xfId="381"/>
    <cellStyle name="60% - Accent5 11" xfId="382"/>
    <cellStyle name="60% - Accent5 12" xfId="383"/>
    <cellStyle name="60% - Accent5 13" xfId="384"/>
    <cellStyle name="60% - Accent5 14" xfId="1472"/>
    <cellStyle name="60% - Accent5 2" xfId="385"/>
    <cellStyle name="60% - Accent5 3" xfId="386"/>
    <cellStyle name="60% - Accent5 4" xfId="387"/>
    <cellStyle name="60% - Accent5 5" xfId="388"/>
    <cellStyle name="60% - Accent5 6" xfId="389"/>
    <cellStyle name="60% - Accent5 7" xfId="390"/>
    <cellStyle name="60% - Accent5 8" xfId="391"/>
    <cellStyle name="60% - Accent5 9" xfId="392"/>
    <cellStyle name="60% - Accent6" xfId="393"/>
    <cellStyle name="60% - Accent6 10" xfId="394"/>
    <cellStyle name="60% - Accent6 11" xfId="395"/>
    <cellStyle name="60% - Accent6 12" xfId="396"/>
    <cellStyle name="60% - Accent6 13" xfId="397"/>
    <cellStyle name="60% - Accent6 14" xfId="1413"/>
    <cellStyle name="60% - Accent6 2" xfId="398"/>
    <cellStyle name="60% - Accent6 3" xfId="399"/>
    <cellStyle name="60% - Accent6 4" xfId="400"/>
    <cellStyle name="60% - Accent6 5" xfId="401"/>
    <cellStyle name="60% - Accent6 6" xfId="402"/>
    <cellStyle name="60% - Accent6 7" xfId="403"/>
    <cellStyle name="60% - Accent6 8" xfId="404"/>
    <cellStyle name="60% - Accent6 9" xfId="405"/>
    <cellStyle name="60% - Акцент1 2" xfId="406"/>
    <cellStyle name="60% - Акцент1 2 2" xfId="1414"/>
    <cellStyle name="60% - Акцент2 2" xfId="407"/>
    <cellStyle name="60% - Акцент2 2 2" xfId="1584"/>
    <cellStyle name="60% - Акцент3 2" xfId="408"/>
    <cellStyle name="60% - Акцент3 2 2" xfId="1572"/>
    <cellStyle name="60% - Акцент4 2" xfId="409"/>
    <cellStyle name="60% - Акцент4 2 2" xfId="1573"/>
    <cellStyle name="60% - Акцент5 2" xfId="410"/>
    <cellStyle name="60% - Акцент5 2 2" xfId="1574"/>
    <cellStyle name="60% - Акцент6 2" xfId="411"/>
    <cellStyle name="60% - Акцент6 2 2" xfId="1415"/>
    <cellStyle name="Accent1" xfId="412"/>
    <cellStyle name="Accent1 - 20%" xfId="1"/>
    <cellStyle name="Accent1 - 20% 2" xfId="1576"/>
    <cellStyle name="Accent1 - 40%" xfId="2"/>
    <cellStyle name="Accent1 - 40% 2" xfId="1620"/>
    <cellStyle name="Accent1 - 60%" xfId="3"/>
    <cellStyle name="Accent1 - 60% 2" xfId="1601"/>
    <cellStyle name="Accent1 10" xfId="413"/>
    <cellStyle name="Accent1 11" xfId="414"/>
    <cellStyle name="Accent1 12" xfId="415"/>
    <cellStyle name="Accent1 13" xfId="416"/>
    <cellStyle name="Accent1 14" xfId="1416"/>
    <cellStyle name="Accent1 15" xfId="1624"/>
    <cellStyle name="Accent1 16" xfId="1580"/>
    <cellStyle name="Accent1 17" xfId="1564"/>
    <cellStyle name="Accent1 18" xfId="1612"/>
    <cellStyle name="Accent1 19" xfId="1634"/>
    <cellStyle name="Accent1 2" xfId="417"/>
    <cellStyle name="Accent1 20" xfId="1672"/>
    <cellStyle name="Accent1 21" xfId="1643"/>
    <cellStyle name="Accent1 22" xfId="1677"/>
    <cellStyle name="Accent1 23" xfId="1636"/>
    <cellStyle name="Accent1 24" xfId="1684"/>
    <cellStyle name="Accent1 25" xfId="1658"/>
    <cellStyle name="Accent1 26" xfId="1646"/>
    <cellStyle name="Accent1 27" xfId="1715"/>
    <cellStyle name="Accent1 28" xfId="1768"/>
    <cellStyle name="Accent1 29" xfId="1733"/>
    <cellStyle name="Accent1 3" xfId="418"/>
    <cellStyle name="Accent1 30" xfId="1775"/>
    <cellStyle name="Accent1 31" xfId="1762"/>
    <cellStyle name="Accent1 32" xfId="1702"/>
    <cellStyle name="Accent1 4" xfId="419"/>
    <cellStyle name="Accent1 5" xfId="420"/>
    <cellStyle name="Accent1 6" xfId="421"/>
    <cellStyle name="Accent1 7" xfId="422"/>
    <cellStyle name="Accent1 8" xfId="423"/>
    <cellStyle name="Accent1 9" xfId="424"/>
    <cellStyle name="Accent2" xfId="425"/>
    <cellStyle name="Accent2 - 20%" xfId="4"/>
    <cellStyle name="Accent2 - 20% 2" xfId="1600"/>
    <cellStyle name="Accent2 - 40%" xfId="5"/>
    <cellStyle name="Accent2 - 40% 2" xfId="1599"/>
    <cellStyle name="Accent2 - 60%" xfId="6"/>
    <cellStyle name="Accent2 - 60% 2" xfId="1598"/>
    <cellStyle name="Accent2 10" xfId="426"/>
    <cellStyle name="Accent2 11" xfId="427"/>
    <cellStyle name="Accent2 12" xfId="428"/>
    <cellStyle name="Accent2 13" xfId="429"/>
    <cellStyle name="Accent2 14" xfId="1585"/>
    <cellStyle name="Accent2 15" xfId="1625"/>
    <cellStyle name="Accent2 16" xfId="1626"/>
    <cellStyle name="Accent2 17" xfId="1431"/>
    <cellStyle name="Accent2 18" xfId="1430"/>
    <cellStyle name="Accent2 19" xfId="1633"/>
    <cellStyle name="Accent2 2" xfId="430"/>
    <cellStyle name="Accent2 20" xfId="1644"/>
    <cellStyle name="Accent2 21" xfId="1663"/>
    <cellStyle name="Accent2 22" xfId="1667"/>
    <cellStyle name="Accent2 23" xfId="1664"/>
    <cellStyle name="Accent2 24" xfId="1683"/>
    <cellStyle name="Accent2 25" xfId="1657"/>
    <cellStyle name="Accent2 26" xfId="1650"/>
    <cellStyle name="Accent2 27" xfId="1717"/>
    <cellStyle name="Accent2 28" xfId="1748"/>
    <cellStyle name="Accent2 29" xfId="1765"/>
    <cellStyle name="Accent2 3" xfId="431"/>
    <cellStyle name="Accent2 30" xfId="1710"/>
    <cellStyle name="Accent2 31" xfId="1759"/>
    <cellStyle name="Accent2 32" xfId="1740"/>
    <cellStyle name="Accent2 4" xfId="432"/>
    <cellStyle name="Accent2 5" xfId="433"/>
    <cellStyle name="Accent2 6" xfId="434"/>
    <cellStyle name="Accent2 7" xfId="435"/>
    <cellStyle name="Accent2 8" xfId="436"/>
    <cellStyle name="Accent2 9" xfId="437"/>
    <cellStyle name="Accent3" xfId="438"/>
    <cellStyle name="Accent3 - 20%" xfId="7"/>
    <cellStyle name="Accent3 - 20% 2" xfId="1597"/>
    <cellStyle name="Accent3 - 40%" xfId="8"/>
    <cellStyle name="Accent3 - 40% 2" xfId="1596"/>
    <cellStyle name="Accent3 - 60%" xfId="9"/>
    <cellStyle name="Accent3 - 60% 2" xfId="1595"/>
    <cellStyle name="Accent3 10" xfId="439"/>
    <cellStyle name="Accent3 11" xfId="440"/>
    <cellStyle name="Accent3 12" xfId="441"/>
    <cellStyle name="Accent3 13" xfId="442"/>
    <cellStyle name="Accent3 14" xfId="1474"/>
    <cellStyle name="Accent3 15" xfId="1622"/>
    <cellStyle name="Accent3 16" xfId="1426"/>
    <cellStyle name="Accent3 17" xfId="1615"/>
    <cellStyle name="Accent3 18" xfId="1631"/>
    <cellStyle name="Accent3 19" xfId="1553"/>
    <cellStyle name="Accent3 2" xfId="443"/>
    <cellStyle name="Accent3 20" xfId="1674"/>
    <cellStyle name="Accent3 21" xfId="1665"/>
    <cellStyle name="Accent3 22" xfId="1671"/>
    <cellStyle name="Accent3 23" xfId="1661"/>
    <cellStyle name="Accent3 24" xfId="1682"/>
    <cellStyle name="Accent3 25" xfId="1670"/>
    <cellStyle name="Accent3 26" xfId="1675"/>
    <cellStyle name="Accent3 27" xfId="1720"/>
    <cellStyle name="Accent3 28" xfId="1747"/>
    <cellStyle name="Accent3 29" xfId="1722"/>
    <cellStyle name="Accent3 3" xfId="444"/>
    <cellStyle name="Accent3 30" xfId="1692"/>
    <cellStyle name="Accent3 31" xfId="1738"/>
    <cellStyle name="Accent3 32" xfId="1757"/>
    <cellStyle name="Accent3 4" xfId="445"/>
    <cellStyle name="Accent3 5" xfId="446"/>
    <cellStyle name="Accent3 6" xfId="447"/>
    <cellStyle name="Accent3 7" xfId="448"/>
    <cellStyle name="Accent3 8" xfId="449"/>
    <cellStyle name="Accent3 9" xfId="450"/>
    <cellStyle name="Accent4" xfId="451"/>
    <cellStyle name="Accent4 - 20%" xfId="10"/>
    <cellStyle name="Accent4 - 20% 2" xfId="1594"/>
    <cellStyle name="Accent4 - 40%" xfId="11"/>
    <cellStyle name="Accent4 - 40% 2" xfId="1593"/>
    <cellStyle name="Accent4 - 60%" xfId="12"/>
    <cellStyle name="Accent4 - 60% 2" xfId="1592"/>
    <cellStyle name="Accent4 10" xfId="452"/>
    <cellStyle name="Accent4 11" xfId="453"/>
    <cellStyle name="Accent4 12" xfId="454"/>
    <cellStyle name="Accent4 13" xfId="455"/>
    <cellStyle name="Accent4 14" xfId="1475"/>
    <cellStyle name="Accent4 15" xfId="1562"/>
    <cellStyle name="Accent4 16" xfId="1629"/>
    <cellStyle name="Accent4 17" xfId="1611"/>
    <cellStyle name="Accent4 18" xfId="1450"/>
    <cellStyle name="Accent4 19" xfId="1614"/>
    <cellStyle name="Accent4 2" xfId="456"/>
    <cellStyle name="Accent4 20" xfId="1662"/>
    <cellStyle name="Accent4 21" xfId="1655"/>
    <cellStyle name="Accent4 22" xfId="1668"/>
    <cellStyle name="Accent4 23" xfId="1635"/>
    <cellStyle name="Accent4 24" xfId="1680"/>
    <cellStyle name="Accent4 25" xfId="1685"/>
    <cellStyle name="Accent4 26" xfId="1651"/>
    <cellStyle name="Accent4 27" xfId="1723"/>
    <cellStyle name="Accent4 28" xfId="1744"/>
    <cellStyle name="Accent4 29" xfId="1721"/>
    <cellStyle name="Accent4 3" xfId="457"/>
    <cellStyle name="Accent4 30" xfId="1711"/>
    <cellStyle name="Accent4 31" xfId="1758"/>
    <cellStyle name="Accent4 32" xfId="1764"/>
    <cellStyle name="Accent4 4" xfId="458"/>
    <cellStyle name="Accent4 5" xfId="459"/>
    <cellStyle name="Accent4 6" xfId="460"/>
    <cellStyle name="Accent4 7" xfId="461"/>
    <cellStyle name="Accent4 8" xfId="462"/>
    <cellStyle name="Accent4 9" xfId="463"/>
    <cellStyle name="Accent5" xfId="464"/>
    <cellStyle name="Accent5 - 20%" xfId="13"/>
    <cellStyle name="Accent5 - 20% 2" xfId="1443"/>
    <cellStyle name="Accent5 - 40%" xfId="14"/>
    <cellStyle name="Accent5 - 60%" xfId="15"/>
    <cellStyle name="Accent5 - 60% 2" xfId="1555"/>
    <cellStyle name="Accent5 10" xfId="465"/>
    <cellStyle name="Accent5 11" xfId="466"/>
    <cellStyle name="Accent5 12" xfId="467"/>
    <cellStyle name="Accent5 13" xfId="468"/>
    <cellStyle name="Accent5 14" xfId="1445"/>
    <cellStyle name="Accent5 15" xfId="1627"/>
    <cellStyle name="Accent5 16" xfId="1425"/>
    <cellStyle name="Accent5 17" xfId="1613"/>
    <cellStyle name="Accent5 18" xfId="1632"/>
    <cellStyle name="Accent5 19" xfId="1429"/>
    <cellStyle name="Accent5 2" xfId="469"/>
    <cellStyle name="Accent5 20" xfId="1676"/>
    <cellStyle name="Accent5 21" xfId="1652"/>
    <cellStyle name="Accent5 22" xfId="1686"/>
    <cellStyle name="Accent5 23" xfId="1666"/>
    <cellStyle name="Accent5 24" xfId="1689"/>
    <cellStyle name="Accent5 25" xfId="1642"/>
    <cellStyle name="Accent5 26" xfId="1681"/>
    <cellStyle name="Accent5 27" xfId="1725"/>
    <cellStyle name="Accent5 28" xfId="1756"/>
    <cellStyle name="Accent5 29" xfId="1719"/>
    <cellStyle name="Accent5 3" xfId="470"/>
    <cellStyle name="Accent5 30" xfId="1752"/>
    <cellStyle name="Accent5 31" xfId="1736"/>
    <cellStyle name="Accent5 32" xfId="1732"/>
    <cellStyle name="Accent5 4" xfId="471"/>
    <cellStyle name="Accent5 5" xfId="472"/>
    <cellStyle name="Accent5 6" xfId="473"/>
    <cellStyle name="Accent5 7" xfId="474"/>
    <cellStyle name="Accent5 8" xfId="475"/>
    <cellStyle name="Accent5 9" xfId="476"/>
    <cellStyle name="Accent6" xfId="477"/>
    <cellStyle name="Accent6 - 20%" xfId="16"/>
    <cellStyle name="Accent6 - 40%" xfId="17"/>
    <cellStyle name="Accent6 - 40% 2" xfId="1442"/>
    <cellStyle name="Accent6 - 60%" xfId="18"/>
    <cellStyle name="Accent6 - 60% 2" xfId="1579"/>
    <cellStyle name="Accent6 10" xfId="478"/>
    <cellStyle name="Accent6 11" xfId="479"/>
    <cellStyle name="Accent6 12" xfId="480"/>
    <cellStyle name="Accent6 13" xfId="481"/>
    <cellStyle name="Accent6 14" xfId="1476"/>
    <cellStyle name="Accent6 15" xfId="1563"/>
    <cellStyle name="Accent6 16" xfId="1581"/>
    <cellStyle name="Accent6 17" xfId="1623"/>
    <cellStyle name="Accent6 18" xfId="1630"/>
    <cellStyle name="Accent6 19" xfId="1444"/>
    <cellStyle name="Accent6 2" xfId="482"/>
    <cellStyle name="Accent6 20" xfId="1673"/>
    <cellStyle name="Accent6 21" xfId="1639"/>
    <cellStyle name="Accent6 22" xfId="1669"/>
    <cellStyle name="Accent6 23" xfId="1660"/>
    <cellStyle name="Accent6 24" xfId="1679"/>
    <cellStyle name="Accent6 25" xfId="1654"/>
    <cellStyle name="Accent6 26" xfId="1641"/>
    <cellStyle name="Accent6 27" xfId="1726"/>
    <cellStyle name="Accent6 28" xfId="1743"/>
    <cellStyle name="Accent6 29" xfId="1718"/>
    <cellStyle name="Accent6 3" xfId="483"/>
    <cellStyle name="Accent6 30" xfId="1742"/>
    <cellStyle name="Accent6 31" xfId="1739"/>
    <cellStyle name="Accent6 32" xfId="1724"/>
    <cellStyle name="Accent6 4" xfId="484"/>
    <cellStyle name="Accent6 5" xfId="485"/>
    <cellStyle name="Accent6 6" xfId="486"/>
    <cellStyle name="Accent6 7" xfId="487"/>
    <cellStyle name="Accent6 8" xfId="488"/>
    <cellStyle name="Accent6 9" xfId="489"/>
    <cellStyle name="account" xfId="1803"/>
    <cellStyle name="Accounting" xfId="1804"/>
    <cellStyle name="Anna" xfId="1805"/>
    <cellStyle name="AP_AR_UPS" xfId="1806"/>
    <cellStyle name="BackGround_General" xfId="1807"/>
    <cellStyle name="Bad" xfId="490"/>
    <cellStyle name="Bad 10" xfId="491"/>
    <cellStyle name="Bad 11" xfId="492"/>
    <cellStyle name="Bad 12" xfId="493"/>
    <cellStyle name="Bad 13" xfId="494"/>
    <cellStyle name="Bad 14" xfId="1586"/>
    <cellStyle name="Bad 2" xfId="495"/>
    <cellStyle name="Bad 3" xfId="496"/>
    <cellStyle name="Bad 4" xfId="497"/>
    <cellStyle name="Bad 5" xfId="498"/>
    <cellStyle name="Bad 6" xfId="499"/>
    <cellStyle name="Bad 7" xfId="500"/>
    <cellStyle name="Bad 8" xfId="501"/>
    <cellStyle name="Bad 9" xfId="502"/>
    <cellStyle name="blank" xfId="1808"/>
    <cellStyle name="Blue_Calculation" xfId="1809"/>
    <cellStyle name="Calculation" xfId="503"/>
    <cellStyle name="Calculation 10" xfId="504"/>
    <cellStyle name="Calculation 11" xfId="505"/>
    <cellStyle name="Calculation 12" xfId="506"/>
    <cellStyle name="Calculation 13" xfId="507"/>
    <cellStyle name="Calculation 14" xfId="1587"/>
    <cellStyle name="Calculation 15" xfId="1810"/>
    <cellStyle name="Calculation 2" xfId="508"/>
    <cellStyle name="Calculation 3" xfId="509"/>
    <cellStyle name="Calculation 4" xfId="510"/>
    <cellStyle name="Calculation 5" xfId="511"/>
    <cellStyle name="Calculation 6" xfId="512"/>
    <cellStyle name="Calculation 7" xfId="513"/>
    <cellStyle name="Calculation 8" xfId="514"/>
    <cellStyle name="Calculation 9" xfId="515"/>
    <cellStyle name="Calculation_Xl0000026" xfId="516"/>
    <cellStyle name="Check" xfId="1811"/>
    <cellStyle name="Check Cell" xfId="517"/>
    <cellStyle name="Check Cell 10" xfId="518"/>
    <cellStyle name="Check Cell 11" xfId="519"/>
    <cellStyle name="Check Cell 12" xfId="520"/>
    <cellStyle name="Check Cell 13" xfId="521"/>
    <cellStyle name="Check Cell 14" xfId="1588"/>
    <cellStyle name="Check Cell 2" xfId="522"/>
    <cellStyle name="Check Cell 3" xfId="523"/>
    <cellStyle name="Check Cell 4" xfId="524"/>
    <cellStyle name="Check Cell 5" xfId="525"/>
    <cellStyle name="Check Cell 6" xfId="526"/>
    <cellStyle name="Check Cell 7" xfId="527"/>
    <cellStyle name="Check Cell 8" xfId="528"/>
    <cellStyle name="Check Cell 9" xfId="529"/>
    <cellStyle name="Check Cell_Xl0000026" xfId="530"/>
    <cellStyle name="Comma [0]_laroux" xfId="531"/>
    <cellStyle name="Comma_laroux" xfId="532"/>
    <cellStyle name="Currency [0]" xfId="533"/>
    <cellStyle name="Currency_laroux" xfId="534"/>
    <cellStyle name="Dezimal [0]_Compiling Utility Macros" xfId="1812"/>
    <cellStyle name="Dezimal_Compiling Utility Macros" xfId="1813"/>
    <cellStyle name="Emphasis 1" xfId="19"/>
    <cellStyle name="Emphasis 1 2" xfId="1575"/>
    <cellStyle name="Emphasis 2" xfId="20"/>
    <cellStyle name="Emphasis 2 2" xfId="1561"/>
    <cellStyle name="Emphasis 3" xfId="21"/>
    <cellStyle name="Euro" xfId="1271"/>
    <cellStyle name="Explanatory Text" xfId="535"/>
    <cellStyle name="Explanatory Text 10" xfId="536"/>
    <cellStyle name="Explanatory Text 11" xfId="537"/>
    <cellStyle name="Explanatory Text 12" xfId="538"/>
    <cellStyle name="Explanatory Text 13" xfId="539"/>
    <cellStyle name="Explanatory Text 14" xfId="1621"/>
    <cellStyle name="Explanatory Text 2" xfId="540"/>
    <cellStyle name="Explanatory Text 3" xfId="541"/>
    <cellStyle name="Explanatory Text 4" xfId="542"/>
    <cellStyle name="Explanatory Text 5" xfId="543"/>
    <cellStyle name="Explanatory Text 6" xfId="544"/>
    <cellStyle name="Explanatory Text 7" xfId="545"/>
    <cellStyle name="Explanatory Text 8" xfId="546"/>
    <cellStyle name="Explanatory Text 9" xfId="547"/>
    <cellStyle name="Followed Hyperlink" xfId="1272"/>
    <cellStyle name="Footnotes" xfId="1814"/>
    <cellStyle name="General_Ledger" xfId="1815"/>
    <cellStyle name="Good" xfId="548"/>
    <cellStyle name="Good 10" xfId="549"/>
    <cellStyle name="Good 11" xfId="550"/>
    <cellStyle name="Good 12" xfId="551"/>
    <cellStyle name="Good 13" xfId="552"/>
    <cellStyle name="Good 14" xfId="1583"/>
    <cellStyle name="Good 2" xfId="553"/>
    <cellStyle name="Good 3" xfId="554"/>
    <cellStyle name="Good 4" xfId="555"/>
    <cellStyle name="Good 5" xfId="556"/>
    <cellStyle name="Good 6" xfId="557"/>
    <cellStyle name="Good 7" xfId="558"/>
    <cellStyle name="Good 8" xfId="559"/>
    <cellStyle name="Good 9" xfId="560"/>
    <cellStyle name="Heading 1" xfId="561"/>
    <cellStyle name="Heading 1 10" xfId="562"/>
    <cellStyle name="Heading 1 11" xfId="563"/>
    <cellStyle name="Heading 1 12" xfId="564"/>
    <cellStyle name="Heading 1 13" xfId="565"/>
    <cellStyle name="Heading 1 14" xfId="1528"/>
    <cellStyle name="Heading 1 2" xfId="566"/>
    <cellStyle name="Heading 1 3" xfId="567"/>
    <cellStyle name="Heading 1 4" xfId="568"/>
    <cellStyle name="Heading 1 5" xfId="569"/>
    <cellStyle name="Heading 1 6" xfId="570"/>
    <cellStyle name="Heading 1 7" xfId="571"/>
    <cellStyle name="Heading 1 8" xfId="572"/>
    <cellStyle name="Heading 1 9" xfId="573"/>
    <cellStyle name="Heading 1_Xl0000026" xfId="574"/>
    <cellStyle name="Heading 2" xfId="575"/>
    <cellStyle name="Heading 2 10" xfId="576"/>
    <cellStyle name="Heading 2 11" xfId="577"/>
    <cellStyle name="Heading 2 12" xfId="578"/>
    <cellStyle name="Heading 2 13" xfId="579"/>
    <cellStyle name="Heading 2 14" xfId="1529"/>
    <cellStyle name="Heading 2 2" xfId="580"/>
    <cellStyle name="Heading 2 3" xfId="581"/>
    <cellStyle name="Heading 2 4" xfId="582"/>
    <cellStyle name="Heading 2 5" xfId="583"/>
    <cellStyle name="Heading 2 6" xfId="584"/>
    <cellStyle name="Heading 2 7" xfId="585"/>
    <cellStyle name="Heading 2 8" xfId="586"/>
    <cellStyle name="Heading 2 9" xfId="587"/>
    <cellStyle name="Heading 2_Xl0000026" xfId="588"/>
    <cellStyle name="Heading 3" xfId="589"/>
    <cellStyle name="Heading 3 10" xfId="590"/>
    <cellStyle name="Heading 3 11" xfId="591"/>
    <cellStyle name="Heading 3 12" xfId="592"/>
    <cellStyle name="Heading 3 13" xfId="593"/>
    <cellStyle name="Heading 3 14" xfId="1530"/>
    <cellStyle name="Heading 3 2" xfId="594"/>
    <cellStyle name="Heading 3 3" xfId="595"/>
    <cellStyle name="Heading 3 4" xfId="596"/>
    <cellStyle name="Heading 3 5" xfId="597"/>
    <cellStyle name="Heading 3 6" xfId="598"/>
    <cellStyle name="Heading 3 7" xfId="599"/>
    <cellStyle name="Heading 3 8" xfId="600"/>
    <cellStyle name="Heading 3 9" xfId="601"/>
    <cellStyle name="Heading 3_Xl0000026" xfId="602"/>
    <cellStyle name="Heading 4" xfId="603"/>
    <cellStyle name="Heading 4 10" xfId="604"/>
    <cellStyle name="Heading 4 11" xfId="605"/>
    <cellStyle name="Heading 4 12" xfId="606"/>
    <cellStyle name="Heading 4 13" xfId="607"/>
    <cellStyle name="Heading 4 14" xfId="1531"/>
    <cellStyle name="Heading 4 2" xfId="608"/>
    <cellStyle name="Heading 4 3" xfId="609"/>
    <cellStyle name="Heading 4 4" xfId="610"/>
    <cellStyle name="Heading 4 5" xfId="611"/>
    <cellStyle name="Heading 4 6" xfId="612"/>
    <cellStyle name="Heading 4 7" xfId="613"/>
    <cellStyle name="Heading 4 8" xfId="614"/>
    <cellStyle name="Heading 4 9" xfId="615"/>
    <cellStyle name="Hidden" xfId="1816"/>
    <cellStyle name="Hyperlink" xfId="1273"/>
    <cellStyle name="Iau?iue_Cia-l ccaldcec" xfId="1274"/>
    <cellStyle name="Îáű÷íűé_Ńĺáĺńňîčěîńňü" xfId="1275"/>
    <cellStyle name="Input" xfId="616"/>
    <cellStyle name="Input 10" xfId="617"/>
    <cellStyle name="Input 11" xfId="618"/>
    <cellStyle name="Input 12" xfId="619"/>
    <cellStyle name="Input 13" xfId="620"/>
    <cellStyle name="Input 14" xfId="1532"/>
    <cellStyle name="Input 2" xfId="621"/>
    <cellStyle name="Input 3" xfId="622"/>
    <cellStyle name="Input 4" xfId="623"/>
    <cellStyle name="Input 5" xfId="624"/>
    <cellStyle name="Input 6" xfId="625"/>
    <cellStyle name="Input 7" xfId="626"/>
    <cellStyle name="Input 8" xfId="627"/>
    <cellStyle name="Input 9" xfId="628"/>
    <cellStyle name="Input_Cell" xfId="1817"/>
    <cellStyle name="Just_Table" xfId="1818"/>
    <cellStyle name="LeftTitle" xfId="1819"/>
    <cellStyle name="Linked Cell" xfId="629"/>
    <cellStyle name="Linked Cell 10" xfId="630"/>
    <cellStyle name="Linked Cell 11" xfId="631"/>
    <cellStyle name="Linked Cell 12" xfId="632"/>
    <cellStyle name="Linked Cell 13" xfId="633"/>
    <cellStyle name="Linked Cell 14" xfId="1533"/>
    <cellStyle name="Linked Cell 2" xfId="634"/>
    <cellStyle name="Linked Cell 3" xfId="635"/>
    <cellStyle name="Linked Cell 4" xfId="636"/>
    <cellStyle name="Linked Cell 5" xfId="637"/>
    <cellStyle name="Linked Cell 6" xfId="638"/>
    <cellStyle name="Linked Cell 7" xfId="639"/>
    <cellStyle name="Linked Cell 8" xfId="640"/>
    <cellStyle name="Linked Cell 9" xfId="641"/>
    <cellStyle name="Linked Cell_Xl0000026" xfId="642"/>
    <cellStyle name="Neutral" xfId="643"/>
    <cellStyle name="Neutral 10" xfId="644"/>
    <cellStyle name="Neutral 11" xfId="645"/>
    <cellStyle name="Neutral 12" xfId="646"/>
    <cellStyle name="Neutral 13" xfId="647"/>
    <cellStyle name="Neutral 14" xfId="1589"/>
    <cellStyle name="Neutral 2" xfId="648"/>
    <cellStyle name="Neutral 3" xfId="649"/>
    <cellStyle name="Neutral 4" xfId="650"/>
    <cellStyle name="Neutral 5" xfId="651"/>
    <cellStyle name="Neutral 6" xfId="652"/>
    <cellStyle name="Neutral 7" xfId="653"/>
    <cellStyle name="Neutral 8" xfId="654"/>
    <cellStyle name="Neutral 9" xfId="655"/>
    <cellStyle name="No_Input" xfId="1820"/>
    <cellStyle name="Norma11l" xfId="656"/>
    <cellStyle name="Normal 10" xfId="657"/>
    <cellStyle name="Normal 11" xfId="658"/>
    <cellStyle name="Normal 12" xfId="659"/>
    <cellStyle name="Normal 13" xfId="660"/>
    <cellStyle name="Normal 2" xfId="661"/>
    <cellStyle name="Normal 3" xfId="662"/>
    <cellStyle name="Normal 4" xfId="663"/>
    <cellStyle name="Normal 5" xfId="664"/>
    <cellStyle name="Normal 5 2" xfId="1850"/>
    <cellStyle name="Normal 6" xfId="665"/>
    <cellStyle name="Normal 7" xfId="666"/>
    <cellStyle name="Normal 8" xfId="667"/>
    <cellStyle name="Normal 9" xfId="668"/>
    <cellStyle name="Normal_ASUS" xfId="669"/>
    <cellStyle name="Normal1" xfId="670"/>
    <cellStyle name="Note" xfId="671"/>
    <cellStyle name="Note 10" xfId="672"/>
    <cellStyle name="Note 11" xfId="673"/>
    <cellStyle name="Note 12" xfId="674"/>
    <cellStyle name="Note 13" xfId="675"/>
    <cellStyle name="Note 14" xfId="1590"/>
    <cellStyle name="Note 2" xfId="676"/>
    <cellStyle name="Note 3" xfId="677"/>
    <cellStyle name="Note 4" xfId="678"/>
    <cellStyle name="Note 5" xfId="679"/>
    <cellStyle name="Note 6" xfId="680"/>
    <cellStyle name="Note 7" xfId="681"/>
    <cellStyle name="Note 8" xfId="682"/>
    <cellStyle name="Note 9" xfId="683"/>
    <cellStyle name="Note_Xl0000026" xfId="684"/>
    <cellStyle name="Nun??c [0]_Cia-l ccaldcec" xfId="1276"/>
    <cellStyle name="Nun??c_Cia-l ccaldcec" xfId="1277"/>
    <cellStyle name="Ňűń˙÷č [0]_Ńĺáĺńňîčěîńňü" xfId="1278"/>
    <cellStyle name="Ňűń˙÷č_Ńĺáĺńňîčěîńňü" xfId="1279"/>
    <cellStyle name="Output" xfId="685"/>
    <cellStyle name="Output 10" xfId="686"/>
    <cellStyle name="Output 11" xfId="687"/>
    <cellStyle name="Output 12" xfId="688"/>
    <cellStyle name="Output 13" xfId="689"/>
    <cellStyle name="Output 14" xfId="1591"/>
    <cellStyle name="Output 2" xfId="690"/>
    <cellStyle name="Output 3" xfId="691"/>
    <cellStyle name="Output 4" xfId="692"/>
    <cellStyle name="Output 5" xfId="693"/>
    <cellStyle name="Output 6" xfId="694"/>
    <cellStyle name="Output 7" xfId="695"/>
    <cellStyle name="Output 8" xfId="696"/>
    <cellStyle name="Output 9" xfId="697"/>
    <cellStyle name="Output_Xl0000026" xfId="698"/>
    <cellStyle name="PageHeading" xfId="1821"/>
    <cellStyle name="PillarText" xfId="1280"/>
    <cellStyle name="Price_Body" xfId="699"/>
    <cellStyle name="QTitle" xfId="1822"/>
    <cellStyle name="range" xfId="1823"/>
    <cellStyle name="S0" xfId="22"/>
    <cellStyle name="S3_Лист4 (2)" xfId="23"/>
    <cellStyle name="SAPBEXaggData" xfId="24"/>
    <cellStyle name="SAPBEXaggData 2" xfId="1436"/>
    <cellStyle name="SAPBEXaggDataEmph" xfId="25"/>
    <cellStyle name="SAPBEXaggDataEmph 2" xfId="1526"/>
    <cellStyle name="SAPBEXaggItem" xfId="26"/>
    <cellStyle name="SAPBEXaggItem 2" xfId="1525"/>
    <cellStyle name="SAPBEXaggItemX" xfId="27"/>
    <cellStyle name="SAPBEXaggItemX 2" xfId="1524"/>
    <cellStyle name="SAPBEXchaText" xfId="28"/>
    <cellStyle name="SAPBEXchaText 2" xfId="1523"/>
    <cellStyle name="SAPBEXexcBad7" xfId="29"/>
    <cellStyle name="SAPBEXexcBad7 2" xfId="1522"/>
    <cellStyle name="SAPBEXexcBad8" xfId="30"/>
    <cellStyle name="SAPBEXexcBad8 2" xfId="1521"/>
    <cellStyle name="SAPBEXexcBad9" xfId="31"/>
    <cellStyle name="SAPBEXexcBad9 2" xfId="1520"/>
    <cellStyle name="SAPBEXexcCritical4" xfId="32"/>
    <cellStyle name="SAPBEXexcCritical4 2" xfId="1519"/>
    <cellStyle name="SAPBEXexcCritical5" xfId="33"/>
    <cellStyle name="SAPBEXexcCritical5 2" xfId="1518"/>
    <cellStyle name="SAPBEXexcCritical6" xfId="34"/>
    <cellStyle name="SAPBEXexcCritical6 2" xfId="1554"/>
    <cellStyle name="SAPBEXexcGood1" xfId="35"/>
    <cellStyle name="SAPBEXexcGood1 2" xfId="1441"/>
    <cellStyle name="SAPBEXexcGood2" xfId="36"/>
    <cellStyle name="SAPBEXexcGood2 2" xfId="1493"/>
    <cellStyle name="SAPBEXexcGood3" xfId="37"/>
    <cellStyle name="SAPBEXexcGood3 2" xfId="1440"/>
    <cellStyle name="SAPBEXfilterDrill" xfId="38"/>
    <cellStyle name="SAPBEXfilterDrill 2" xfId="1517"/>
    <cellStyle name="SAPBEXfilterItem" xfId="39"/>
    <cellStyle name="SAPBEXfilterItem 2" xfId="1516"/>
    <cellStyle name="SAPBEXfilterText" xfId="40"/>
    <cellStyle name="SAPBEXfilterText 2" xfId="1560"/>
    <cellStyle name="SAPBEXformats" xfId="41"/>
    <cellStyle name="SAPBEXformats 2" xfId="1515"/>
    <cellStyle name="SAPBEXheaderItem" xfId="42"/>
    <cellStyle name="SAPBEXheaderItem 2" xfId="1514"/>
    <cellStyle name="SAPBEXheaderText" xfId="43"/>
    <cellStyle name="SAPBEXheaderText 2" xfId="1513"/>
    <cellStyle name="SAPBEXHLevel0" xfId="44"/>
    <cellStyle name="SAPBEXHLevel0 2" xfId="1512"/>
    <cellStyle name="SAPBEXHLevel0X" xfId="45"/>
    <cellStyle name="SAPBEXHLevel0X 2" xfId="1552"/>
    <cellStyle name="SAPBEXHLevel1" xfId="46"/>
    <cellStyle name="SAPBEXHLevel1 2" xfId="1511"/>
    <cellStyle name="SAPBEXHLevel1X" xfId="47"/>
    <cellStyle name="SAPBEXHLevel1X 2" xfId="1510"/>
    <cellStyle name="SAPBEXHLevel2" xfId="48"/>
    <cellStyle name="SAPBEXHLevel2 2" xfId="1509"/>
    <cellStyle name="SAPBEXHLevel2X" xfId="49"/>
    <cellStyle name="SAPBEXHLevel2X 2" xfId="1508"/>
    <cellStyle name="SAPBEXHLevel3" xfId="50"/>
    <cellStyle name="SAPBEXHLevel3 2" xfId="1539"/>
    <cellStyle name="SAPBEXHLevel3 3" xfId="1616"/>
    <cellStyle name="SAPBEXHLevel3X" xfId="51"/>
    <cellStyle name="SAPBEXHLevel3X 2" xfId="1447"/>
    <cellStyle name="SAPBEXinputData" xfId="52"/>
    <cellStyle name="SAPBEXinputData 2" xfId="1446"/>
    <cellStyle name="SAPBEXItemHeader" xfId="1541"/>
    <cellStyle name="SAPBEXresData" xfId="53"/>
    <cellStyle name="SAPBEXresData 2" xfId="1540"/>
    <cellStyle name="SAPBEXresDataEmph" xfId="54"/>
    <cellStyle name="SAPBEXresDataEmph 2" xfId="1507"/>
    <cellStyle name="SAPBEXresItem" xfId="55"/>
    <cellStyle name="SAPBEXresItem 2" xfId="1506"/>
    <cellStyle name="SAPBEXresItemX" xfId="56"/>
    <cellStyle name="SAPBEXresItemX 2" xfId="1566"/>
    <cellStyle name="SAPBEXstdData" xfId="57"/>
    <cellStyle name="SAPBEXstdData 2" xfId="1477"/>
    <cellStyle name="SAPBEXstdData 3" xfId="1617"/>
    <cellStyle name="SAPBEXstdDataEmph" xfId="58"/>
    <cellStyle name="SAPBEXstdDataEmph 2" xfId="1609"/>
    <cellStyle name="SAPBEXstdDataEmph 3" xfId="1618"/>
    <cellStyle name="SAPBEXstdItem" xfId="59"/>
    <cellStyle name="SAPBEXstdItem 2" xfId="1610"/>
    <cellStyle name="SAPBEXstdItem 3" xfId="1619"/>
    <cellStyle name="SAPBEXstdItemX" xfId="60"/>
    <cellStyle name="SAPBEXstdItemX 2" xfId="1505"/>
    <cellStyle name="SAPBEXtitle" xfId="61"/>
    <cellStyle name="SAPBEXtitle 2" xfId="1504"/>
    <cellStyle name="SAPBEXunassignedItem" xfId="1503"/>
    <cellStyle name="SAPBEXundefined" xfId="62"/>
    <cellStyle name="SAPBEXundefined 2" xfId="1551"/>
    <cellStyle name="SEM-BPS-data" xfId="700"/>
    <cellStyle name="SEM-BPS-head" xfId="701"/>
    <cellStyle name="SEM-BPS-headdata" xfId="702"/>
    <cellStyle name="SEM-BPS-headkey" xfId="703"/>
    <cellStyle name="SEM-BPS-input-on" xfId="704"/>
    <cellStyle name="SEM-BPS-key" xfId="705"/>
    <cellStyle name="SEM-BPS-sub1" xfId="706"/>
    <cellStyle name="SEM-BPS-sub2" xfId="707"/>
    <cellStyle name="SEM-BPS-total" xfId="708"/>
    <cellStyle name="Sheet Title" xfId="63"/>
    <cellStyle name="Show_Sell" xfId="1824"/>
    <cellStyle name="Standard_Anpassen der Amortisation" xfId="1825"/>
    <cellStyle name="Table" xfId="1826"/>
    <cellStyle name="Title" xfId="709"/>
    <cellStyle name="Title 10" xfId="710"/>
    <cellStyle name="Title 11" xfId="711"/>
    <cellStyle name="Title 12" xfId="712"/>
    <cellStyle name="Title 13" xfId="713"/>
    <cellStyle name="Title 14" xfId="1478"/>
    <cellStyle name="Title 2" xfId="714"/>
    <cellStyle name="Title 3" xfId="715"/>
    <cellStyle name="Title 4" xfId="716"/>
    <cellStyle name="Title 5" xfId="717"/>
    <cellStyle name="Title 6" xfId="718"/>
    <cellStyle name="Title 7" xfId="719"/>
    <cellStyle name="Title 8" xfId="720"/>
    <cellStyle name="Title 9" xfId="721"/>
    <cellStyle name="Title_1" xfId="1827"/>
    <cellStyle name="Total" xfId="722"/>
    <cellStyle name="Total 10" xfId="723"/>
    <cellStyle name="Total 11" xfId="724"/>
    <cellStyle name="Total 12" xfId="725"/>
    <cellStyle name="Total 13" xfId="726"/>
    <cellStyle name="Total 14" xfId="1479"/>
    <cellStyle name="Total 2" xfId="727"/>
    <cellStyle name="Total 3" xfId="728"/>
    <cellStyle name="Total 4" xfId="729"/>
    <cellStyle name="Total 5" xfId="730"/>
    <cellStyle name="Total 6" xfId="731"/>
    <cellStyle name="Total 7" xfId="732"/>
    <cellStyle name="Total 8" xfId="733"/>
    <cellStyle name="Total 9" xfId="734"/>
    <cellStyle name="Total_Xl0000026" xfId="735"/>
    <cellStyle name="Undefiniert" xfId="1281"/>
    <cellStyle name="Validation" xfId="1828"/>
    <cellStyle name="Warning Text" xfId="736"/>
    <cellStyle name="Warning Text 10" xfId="737"/>
    <cellStyle name="Warning Text 11" xfId="738"/>
    <cellStyle name="Warning Text 12" xfId="739"/>
    <cellStyle name="Warning Text 13" xfId="740"/>
    <cellStyle name="Warning Text 14" xfId="1480"/>
    <cellStyle name="Warning Text 2" xfId="741"/>
    <cellStyle name="Warning Text 3" xfId="742"/>
    <cellStyle name="Warning Text 4" xfId="743"/>
    <cellStyle name="Warning Text 5" xfId="744"/>
    <cellStyle name="Warning Text 6" xfId="745"/>
    <cellStyle name="Warning Text 7" xfId="746"/>
    <cellStyle name="Warning Text 8" xfId="747"/>
    <cellStyle name="Warning Text 9" xfId="748"/>
    <cellStyle name="white" xfId="1829"/>
    <cellStyle name="Wдhrung [0]_Compiling Utility Macros" xfId="1830"/>
    <cellStyle name="Wдhrung_Compiling Utility Macros" xfId="1831"/>
    <cellStyle name="YelNumbersCurr" xfId="1832"/>
    <cellStyle name="Акт" xfId="1282"/>
    <cellStyle name="АктМТСН" xfId="1283"/>
    <cellStyle name="АктМТСН 2" xfId="1284"/>
    <cellStyle name="Акцент1 2" xfId="749"/>
    <cellStyle name="Акцент1 2 2" xfId="1481"/>
    <cellStyle name="Акцент2 2" xfId="750"/>
    <cellStyle name="Акцент2 2 2" xfId="1482"/>
    <cellStyle name="Акцент3 2" xfId="751"/>
    <cellStyle name="Акцент3 2 2" xfId="1483"/>
    <cellStyle name="Акцент4 2" xfId="752"/>
    <cellStyle name="Акцент4 2 2" xfId="1484"/>
    <cellStyle name="Акцент5 2" xfId="753"/>
    <cellStyle name="Акцент5 2 2" xfId="1485"/>
    <cellStyle name="Акцент6 2" xfId="754"/>
    <cellStyle name="Акцент6 2 2" xfId="1486"/>
    <cellStyle name="Беззащитный" xfId="755"/>
    <cellStyle name="Ввод  2" xfId="756"/>
    <cellStyle name="Ввод  2 2" xfId="1559"/>
    <cellStyle name="Ввод  3" xfId="1433"/>
    <cellStyle name="ВедРесурсов" xfId="1285"/>
    <cellStyle name="ВедРесурсовАкт" xfId="1286"/>
    <cellStyle name="Вывод 2" xfId="757"/>
    <cellStyle name="Вывод 2 2" xfId="1487"/>
    <cellStyle name="Вычисление 2" xfId="758"/>
    <cellStyle name="Вычисление 2 2" xfId="1488"/>
    <cellStyle name="Заголовок" xfId="759"/>
    <cellStyle name="Заголовок 1 2" xfId="760"/>
    <cellStyle name="Заголовок 2 2" xfId="761"/>
    <cellStyle name="Заголовок 3 2" xfId="762"/>
    <cellStyle name="Заголовок 4 2" xfId="763"/>
    <cellStyle name="Заголовок таблицы" xfId="764"/>
    <cellStyle name="ЗаголовокСтолбца" xfId="64"/>
    <cellStyle name="Защитный" xfId="765"/>
    <cellStyle name="Значение" xfId="65"/>
    <cellStyle name="зфпуруфвштп" xfId="1833"/>
    <cellStyle name="йешеду" xfId="1834"/>
    <cellStyle name="Итог 2" xfId="766"/>
    <cellStyle name="Итоги" xfId="1287"/>
    <cellStyle name="ИтогоАктБазЦ" xfId="1288"/>
    <cellStyle name="ИтогоАктТекЦ" xfId="1289"/>
    <cellStyle name="ИтогоБазЦ" xfId="1290"/>
    <cellStyle name="ИтогоТекЦ" xfId="1291"/>
    <cellStyle name="Контрольная ячейка 2" xfId="767"/>
    <cellStyle name="Контрольная ячейка 2 2" xfId="1489"/>
    <cellStyle name="ЛокСмета" xfId="1292"/>
    <cellStyle name="ЛокСмМТСН" xfId="1293"/>
    <cellStyle name="ЛокСмМТСН 2" xfId="1294"/>
    <cellStyle name="Мой заголовок" xfId="1296"/>
    <cellStyle name="Мой заголовок листа" xfId="1297"/>
    <cellStyle name="Мои наименования показателей" xfId="1295"/>
    <cellStyle name="Название 2" xfId="768"/>
    <cellStyle name="Нейтральный 2" xfId="769"/>
    <cellStyle name="Нейтральный 2 2" xfId="1490"/>
    <cellStyle name="Обычный" xfId="0" builtinId="0"/>
    <cellStyle name="Обычный 10" xfId="111"/>
    <cellStyle name="Обычный 10 2" xfId="112"/>
    <cellStyle name="Обычный 10 2 2" xfId="1578"/>
    <cellStyle name="Обычный 10 2 3" xfId="1298"/>
    <cellStyle name="Обычный 10 3" xfId="1299"/>
    <cellStyle name="Обычный 10 4" xfId="1300"/>
    <cellStyle name="Обычный 11" xfId="113"/>
    <cellStyle name="Обычный 11 2" xfId="1301"/>
    <cellStyle name="Обычный 11 3" xfId="1302"/>
    <cellStyle name="Обычный 11 4" xfId="1303"/>
    <cellStyle name="Обычный 11 5" xfId="1304"/>
    <cellStyle name="Обычный 12" xfId="114"/>
    <cellStyle name="Обычный 12 2" xfId="1305"/>
    <cellStyle name="Обычный 12 3" xfId="1306"/>
    <cellStyle name="Обычный 12 4" xfId="1307"/>
    <cellStyle name="Обычный 12 5" xfId="1308"/>
    <cellStyle name="Обычный 13" xfId="115"/>
    <cellStyle name="Обычный 13 2" xfId="1309"/>
    <cellStyle name="Обычный 13 3" xfId="1310"/>
    <cellStyle name="Обычный 13 4" xfId="1311"/>
    <cellStyle name="Обычный 13 5" xfId="1312"/>
    <cellStyle name="Обычный 14" xfId="1313"/>
    <cellStyle name="Обычный 14 2" xfId="1314"/>
    <cellStyle name="Обычный 14 2 2" xfId="1417"/>
    <cellStyle name="Обычный 14 3" xfId="1315"/>
    <cellStyle name="Обычный 14 4" xfId="1316"/>
    <cellStyle name="Обычный 14 5" xfId="1410"/>
    <cellStyle name="Обычный 15" xfId="116"/>
    <cellStyle name="Обычный 15 2" xfId="1317"/>
    <cellStyle name="Обычный 15 3" xfId="1318"/>
    <cellStyle name="Обычный 15 4" xfId="1319"/>
    <cellStyle name="Обычный 15 5" xfId="1320"/>
    <cellStyle name="Обычный 16" xfId="1321"/>
    <cellStyle name="Обычный 16 2" xfId="1322"/>
    <cellStyle name="Обычный 16 2 2" xfId="1418"/>
    <cellStyle name="Обычный 16 3" xfId="1323"/>
    <cellStyle name="Обычный 16 4" xfId="1324"/>
    <cellStyle name="Обычный 16 5" xfId="1412"/>
    <cellStyle name="Обычный 17" xfId="1325"/>
    <cellStyle name="Обычный 17 2" xfId="1326"/>
    <cellStyle name="Обычный 17 3" xfId="1327"/>
    <cellStyle name="Обычный 17 4" xfId="1328"/>
    <cellStyle name="Обычный 17 5" xfId="1602"/>
    <cellStyle name="Обычный 18" xfId="1329"/>
    <cellStyle name="Обычный 18 2" xfId="1330"/>
    <cellStyle name="Обычный 18 3" xfId="1331"/>
    <cellStyle name="Обычный 18 4" xfId="1332"/>
    <cellStyle name="Обычный 18 5" xfId="1603"/>
    <cellStyle name="Обычный 19" xfId="1333"/>
    <cellStyle name="Обычный 19 2" xfId="1334"/>
    <cellStyle name="Обычный 19 3" xfId="1335"/>
    <cellStyle name="Обычный 19 4" xfId="1336"/>
    <cellStyle name="Обычный 2" xfId="66"/>
    <cellStyle name="Обычный 2 10" xfId="770"/>
    <cellStyle name="Обычный 2 11" xfId="771"/>
    <cellStyle name="Обычный 2 12" xfId="772"/>
    <cellStyle name="Обычный 2 13" xfId="773"/>
    <cellStyle name="Обычный 2 14" xfId="774"/>
    <cellStyle name="Обычный 2 15" xfId="775"/>
    <cellStyle name="Обычный 2 16" xfId="776"/>
    <cellStyle name="Обычный 2 17" xfId="777"/>
    <cellStyle name="Обычный 2 18" xfId="778"/>
    <cellStyle name="Обычный 2 19" xfId="779"/>
    <cellStyle name="Обычный 2 2" xfId="780"/>
    <cellStyle name="Обычный 2 2 2" xfId="781"/>
    <cellStyle name="Обычный 2 2 2 2" xfId="782"/>
    <cellStyle name="Обычный 2 2 3" xfId="783"/>
    <cellStyle name="Обычный 2 2 3 2" xfId="1499"/>
    <cellStyle name="Обычный 2 2 4" xfId="784"/>
    <cellStyle name="Обычный 2 2 4 2" xfId="1604"/>
    <cellStyle name="Обычный 2 2 5" xfId="785"/>
    <cellStyle name="Обычный 2 2 6" xfId="786"/>
    <cellStyle name="Обычный 2 2 7" xfId="787"/>
    <cellStyle name="Обычный 2 2 8" xfId="788"/>
    <cellStyle name="Обычный 2 2 9" xfId="1491"/>
    <cellStyle name="Обычный 2 20" xfId="789"/>
    <cellStyle name="Обычный 2 21" xfId="790"/>
    <cellStyle name="Обычный 2 22" xfId="791"/>
    <cellStyle name="Обычный 2 23" xfId="792"/>
    <cellStyle name="Обычный 2 24" xfId="793"/>
    <cellStyle name="Обычный 2 25" xfId="794"/>
    <cellStyle name="Обычный 2 26" xfId="795"/>
    <cellStyle name="Обычный 2 27" xfId="796"/>
    <cellStyle name="Обычный 2 28" xfId="797"/>
    <cellStyle name="Обычный 2 29" xfId="798"/>
    <cellStyle name="Обычный 2 3" xfId="799"/>
    <cellStyle name="Обычный 2 3 2" xfId="1498"/>
    <cellStyle name="Обычный 2 30" xfId="800"/>
    <cellStyle name="Обычный 2 31" xfId="801"/>
    <cellStyle name="Обычный 2 32" xfId="802"/>
    <cellStyle name="Обычный 2 33" xfId="803"/>
    <cellStyle name="Обычный 2 34" xfId="804"/>
    <cellStyle name="Обычный 2 35" xfId="805"/>
    <cellStyle name="Обычный 2 36" xfId="806"/>
    <cellStyle name="Обычный 2 37" xfId="807"/>
    <cellStyle name="Обычный 2 38" xfId="808"/>
    <cellStyle name="Обычный 2 39" xfId="809"/>
    <cellStyle name="Обычный 2 4" xfId="810"/>
    <cellStyle name="Обычный 2 40" xfId="811"/>
    <cellStyle name="Обычный 2 41" xfId="812"/>
    <cellStyle name="Обычный 2 42" xfId="813"/>
    <cellStyle name="Обычный 2 43" xfId="814"/>
    <cellStyle name="Обычный 2 44" xfId="815"/>
    <cellStyle name="Обычный 2 45" xfId="816"/>
    <cellStyle name="Обычный 2 46" xfId="817"/>
    <cellStyle name="Обычный 2 47" xfId="818"/>
    <cellStyle name="Обычный 2 48" xfId="819"/>
    <cellStyle name="Обычный 2 49" xfId="820"/>
    <cellStyle name="Обычный 2 5" xfId="821"/>
    <cellStyle name="Обычный 2 50" xfId="822"/>
    <cellStyle name="Обычный 2 51" xfId="823"/>
    <cellStyle name="Обычный 2 52" xfId="824"/>
    <cellStyle name="Обычный 2 53" xfId="825"/>
    <cellStyle name="Обычный 2 54" xfId="826"/>
    <cellStyle name="Обычный 2 55" xfId="827"/>
    <cellStyle name="Обычный 2 56" xfId="828"/>
    <cellStyle name="Обычный 2 57" xfId="829"/>
    <cellStyle name="Обычный 2 58" xfId="830"/>
    <cellStyle name="Обычный 2 59" xfId="831"/>
    <cellStyle name="Обычный 2 6" xfId="832"/>
    <cellStyle name="Обычный 2 7" xfId="833"/>
    <cellStyle name="Обычный 2 8" xfId="834"/>
    <cellStyle name="Обычный 2 9" xfId="835"/>
    <cellStyle name="Обычный 2_Копия Копия Форматы представления ИПР субъектами электроэнергетики (по письму Минэнерго) 15 09 10" xfId="1337"/>
    <cellStyle name="Обычный 20" xfId="1338"/>
    <cellStyle name="Обычный 20 2" xfId="1339"/>
    <cellStyle name="Обычный 20 3" xfId="1340"/>
    <cellStyle name="Обычный 20 4" xfId="1341"/>
    <cellStyle name="Обычный 21" xfId="1342"/>
    <cellStyle name="Обычный 21 2" xfId="1343"/>
    <cellStyle name="Обычный 21 3" xfId="1344"/>
    <cellStyle name="Обычный 21 4" xfId="1345"/>
    <cellStyle name="Обычный 22" xfId="1346"/>
    <cellStyle name="Обычный 22 2" xfId="1347"/>
    <cellStyle name="Обычный 22 3" xfId="1348"/>
    <cellStyle name="Обычный 22 4" xfId="1349"/>
    <cellStyle name="Обычный 23" xfId="1350"/>
    <cellStyle name="Обычный 24" xfId="1351"/>
    <cellStyle name="Обычный 24 2" xfId="1352"/>
    <cellStyle name="Обычный 24 3" xfId="1353"/>
    <cellStyle name="Обычный 24 3 2" xfId="1354"/>
    <cellStyle name="Обычный 24 4" xfId="1355"/>
    <cellStyle name="Обычный 25" xfId="1356"/>
    <cellStyle name="Обычный 26" xfId="1534"/>
    <cellStyle name="Обычный 27" xfId="1357"/>
    <cellStyle name="Обычный 28" xfId="1473"/>
    <cellStyle name="Обычный 29" xfId="1438"/>
    <cellStyle name="Обычный 3" xfId="67"/>
    <cellStyle name="Обычный 3 10" xfId="836"/>
    <cellStyle name="Обычный 3 11" xfId="837"/>
    <cellStyle name="Обычный 3 12" xfId="838"/>
    <cellStyle name="Обычный 3 13" xfId="839"/>
    <cellStyle name="Обычный 3 14" xfId="840"/>
    <cellStyle name="Обычный 3 15" xfId="841"/>
    <cellStyle name="Обычный 3 16" xfId="842"/>
    <cellStyle name="Обычный 3 17" xfId="843"/>
    <cellStyle name="Обычный 3 18" xfId="844"/>
    <cellStyle name="Обычный 3 19" xfId="845"/>
    <cellStyle name="Обычный 3 2" xfId="117"/>
    <cellStyle name="Обычный 3 2 2" xfId="1358"/>
    <cellStyle name="Обычный 3 2 2 2" xfId="1359"/>
    <cellStyle name="Обычный 3 2 2 3" xfId="1360"/>
    <cellStyle name="Обычный 3 2 2 3 2" xfId="1361"/>
    <cellStyle name="Обычный 3 2 2 4" xfId="1362"/>
    <cellStyle name="Обычный 3 2 3" xfId="1363"/>
    <cellStyle name="Обычный 3 2 4" xfId="1364"/>
    <cellStyle name="Обычный 3 2 5" xfId="1365"/>
    <cellStyle name="Обычный 3 20" xfId="846"/>
    <cellStyle name="Обычный 3 21" xfId="847"/>
    <cellStyle name="Обычный 3 22" xfId="848"/>
    <cellStyle name="Обычный 3 23" xfId="849"/>
    <cellStyle name="Обычный 3 24" xfId="850"/>
    <cellStyle name="Обычный 3 25" xfId="851"/>
    <cellStyle name="Обычный 3 26" xfId="852"/>
    <cellStyle name="Обычный 3 27" xfId="853"/>
    <cellStyle name="Обычный 3 28" xfId="854"/>
    <cellStyle name="Обычный 3 29" xfId="855"/>
    <cellStyle name="Обычный 3 3" xfId="856"/>
    <cellStyle name="Обычный 3 3 2" xfId="1794"/>
    <cellStyle name="Обычный 3 30" xfId="857"/>
    <cellStyle name="Обычный 3 31" xfId="858"/>
    <cellStyle name="Обычный 3 32" xfId="859"/>
    <cellStyle name="Обычный 3 33" xfId="860"/>
    <cellStyle name="Обычный 3 34" xfId="861"/>
    <cellStyle name="Обычный 3 35" xfId="862"/>
    <cellStyle name="Обычный 3 36" xfId="863"/>
    <cellStyle name="Обычный 3 37" xfId="864"/>
    <cellStyle name="Обычный 3 38" xfId="865"/>
    <cellStyle name="Обычный 3 39" xfId="866"/>
    <cellStyle name="Обычный 3 4" xfId="867"/>
    <cellStyle name="Обычный 3 4 2" xfId="1366"/>
    <cellStyle name="Обычный 3 4 2 2" xfId="1367"/>
    <cellStyle name="Обычный 3 4 2 2 2" xfId="1368"/>
    <cellStyle name="Обычный 3 4 2 3" xfId="1369"/>
    <cellStyle name="Обычный 3 40" xfId="868"/>
    <cellStyle name="Обычный 3 41" xfId="869"/>
    <cellStyle name="Обычный 3 42" xfId="870"/>
    <cellStyle name="Обычный 3 43" xfId="871"/>
    <cellStyle name="Обычный 3 44" xfId="872"/>
    <cellStyle name="Обычный 3 45" xfId="873"/>
    <cellStyle name="Обычный 3 46" xfId="874"/>
    <cellStyle name="Обычный 3 47" xfId="875"/>
    <cellStyle name="Обычный 3 48" xfId="876"/>
    <cellStyle name="Обычный 3 49" xfId="877"/>
    <cellStyle name="Обычный 3 5" xfId="878"/>
    <cellStyle name="Обычный 3 5 2" xfId="1370"/>
    <cellStyle name="Обычный 3 5 2 2" xfId="1371"/>
    <cellStyle name="Обычный 3 5 3" xfId="1372"/>
    <cellStyle name="Обычный 3 50" xfId="879"/>
    <cellStyle name="Обычный 3 51" xfId="880"/>
    <cellStyle name="Обычный 3 52" xfId="881"/>
    <cellStyle name="Обычный 3 53" xfId="882"/>
    <cellStyle name="Обычный 3 54" xfId="883"/>
    <cellStyle name="Обычный 3 55" xfId="884"/>
    <cellStyle name="Обычный 3 56" xfId="885"/>
    <cellStyle name="Обычный 3 57" xfId="886"/>
    <cellStyle name="Обычный 3 58" xfId="887"/>
    <cellStyle name="Обычный 3 59" xfId="888"/>
    <cellStyle name="Обычный 3 6" xfId="889"/>
    <cellStyle name="Обычный 3 6 2" xfId="1373"/>
    <cellStyle name="Обычный 3 60" xfId="1567"/>
    <cellStyle name="Обычный 3 7" xfId="890"/>
    <cellStyle name="Обычный 3 8" xfId="891"/>
    <cellStyle name="Обычный 3 9" xfId="892"/>
    <cellStyle name="Обычный 3_Балансы по потребителям за 2010г" xfId="893"/>
    <cellStyle name="Обычный 30" xfId="1432"/>
    <cellStyle name="Обычный 31" xfId="1439"/>
    <cellStyle name="Обычный 32" xfId="1544"/>
    <cellStyle name="Обычный 33" xfId="1653"/>
    <cellStyle name="Обычный 34" xfId="1645"/>
    <cellStyle name="Обычный 35" xfId="1688"/>
    <cellStyle name="Обычный 36" xfId="1648"/>
    <cellStyle name="Обычный 37" xfId="1690"/>
    <cellStyle name="Обычный 38" xfId="1687"/>
    <cellStyle name="Обычный 39" xfId="1678"/>
    <cellStyle name="Обычный 4" xfId="68"/>
    <cellStyle name="Обычный 4 10" xfId="894"/>
    <cellStyle name="Обычный 4 11" xfId="895"/>
    <cellStyle name="Обычный 4 12" xfId="896"/>
    <cellStyle name="Обычный 4 13" xfId="897"/>
    <cellStyle name="Обычный 4 14" xfId="898"/>
    <cellStyle name="Обычный 4 15" xfId="899"/>
    <cellStyle name="Обычный 4 16" xfId="900"/>
    <cellStyle name="Обычный 4 17" xfId="901"/>
    <cellStyle name="Обычный 4 18" xfId="902"/>
    <cellStyle name="Обычный 4 19" xfId="903"/>
    <cellStyle name="Обычный 4 2" xfId="69"/>
    <cellStyle name="Обычный 4 2 2" xfId="1374"/>
    <cellStyle name="Обычный 4 2 3" xfId="1788"/>
    <cellStyle name="Обычный 4 2_Программа по годам РСК" xfId="1375"/>
    <cellStyle name="Обычный 4 20" xfId="904"/>
    <cellStyle name="Обычный 4 21" xfId="905"/>
    <cellStyle name="Обычный 4 22" xfId="906"/>
    <cellStyle name="Обычный 4 23" xfId="907"/>
    <cellStyle name="Обычный 4 24" xfId="908"/>
    <cellStyle name="Обычный 4 25" xfId="909"/>
    <cellStyle name="Обычный 4 26" xfId="910"/>
    <cellStyle name="Обычный 4 27" xfId="911"/>
    <cellStyle name="Обычный 4 28" xfId="912"/>
    <cellStyle name="Обычный 4 29" xfId="913"/>
    <cellStyle name="Обычный 4 3" xfId="914"/>
    <cellStyle name="Обычный 4 30" xfId="915"/>
    <cellStyle name="Обычный 4 31" xfId="916"/>
    <cellStyle name="Обычный 4 32" xfId="917"/>
    <cellStyle name="Обычный 4 33" xfId="918"/>
    <cellStyle name="Обычный 4 34" xfId="919"/>
    <cellStyle name="Обычный 4 35" xfId="920"/>
    <cellStyle name="Обычный 4 36" xfId="921"/>
    <cellStyle name="Обычный 4 37" xfId="922"/>
    <cellStyle name="Обычный 4 38" xfId="923"/>
    <cellStyle name="Обычный 4 39" xfId="924"/>
    <cellStyle name="Обычный 4 4" xfId="925"/>
    <cellStyle name="Обычный 4 40" xfId="926"/>
    <cellStyle name="Обычный 4 41" xfId="927"/>
    <cellStyle name="Обычный 4 42" xfId="928"/>
    <cellStyle name="Обычный 4 43" xfId="929"/>
    <cellStyle name="Обычный 4 44" xfId="930"/>
    <cellStyle name="Обычный 4 45" xfId="931"/>
    <cellStyle name="Обычный 4 46" xfId="932"/>
    <cellStyle name="Обычный 4 47" xfId="933"/>
    <cellStyle name="Обычный 4 48" xfId="934"/>
    <cellStyle name="Обычный 4 49" xfId="935"/>
    <cellStyle name="Обычный 4 5" xfId="936"/>
    <cellStyle name="Обычный 4 50" xfId="937"/>
    <cellStyle name="Обычный 4 51" xfId="938"/>
    <cellStyle name="Обычный 4 52" xfId="939"/>
    <cellStyle name="Обычный 4 53" xfId="940"/>
    <cellStyle name="Обычный 4 54" xfId="941"/>
    <cellStyle name="Обычный 4 55" xfId="942"/>
    <cellStyle name="Обычный 4 56" xfId="943"/>
    <cellStyle name="Обычный 4 57" xfId="944"/>
    <cellStyle name="Обычный 4 58" xfId="945"/>
    <cellStyle name="Обычный 4 59" xfId="946"/>
    <cellStyle name="Обычный 4 6" xfId="947"/>
    <cellStyle name="Обычный 4 60" xfId="1568"/>
    <cellStyle name="Обычный 4 61" xfId="1437"/>
    <cellStyle name="Обычный 4 62" xfId="1428"/>
    <cellStyle name="Обычный 4 63" xfId="1409"/>
    <cellStyle name="Обычный 4 64" xfId="1527"/>
    <cellStyle name="Обычный 4 65" xfId="1628"/>
    <cellStyle name="Обычный 4 66" xfId="1647"/>
    <cellStyle name="Обычный 4 67" xfId="1659"/>
    <cellStyle name="Обычный 4 68" xfId="1637"/>
    <cellStyle name="Обычный 4 69" xfId="1649"/>
    <cellStyle name="Обычный 4 7" xfId="948"/>
    <cellStyle name="Обычный 4 70" xfId="1640"/>
    <cellStyle name="Обычный 4 71" xfId="1638"/>
    <cellStyle name="Обычный 4 72" xfId="1656"/>
    <cellStyle name="Обычный 4 73" xfId="1695"/>
    <cellStyle name="Обычный 4 74" xfId="1772"/>
    <cellStyle name="Обычный 4 75" xfId="1701"/>
    <cellStyle name="Обычный 4 76" xfId="1778"/>
    <cellStyle name="Обычный 4 77" xfId="1751"/>
    <cellStyle name="Обычный 4 78" xfId="1774"/>
    <cellStyle name="Обычный 4 8" xfId="949"/>
    <cellStyle name="Обычный 4 9" xfId="950"/>
    <cellStyle name="Обычный 4_Программа по годам РСК" xfId="1376"/>
    <cellStyle name="Обычный 40" xfId="1691"/>
    <cellStyle name="Обычный 41" xfId="1753"/>
    <cellStyle name="Обычный 42" xfId="1696"/>
    <cellStyle name="Обычный 43" xfId="1749"/>
    <cellStyle name="Обычный 44" xfId="1761"/>
    <cellStyle name="Обычный 45" xfId="1770"/>
    <cellStyle name="Обычный 5" xfId="70"/>
    <cellStyle name="Обычный 5 10" xfId="951"/>
    <cellStyle name="Обычный 5 11" xfId="952"/>
    <cellStyle name="Обычный 5 12" xfId="953"/>
    <cellStyle name="Обычный 5 13" xfId="954"/>
    <cellStyle name="Обычный 5 14" xfId="955"/>
    <cellStyle name="Обычный 5 15" xfId="956"/>
    <cellStyle name="Обычный 5 16" xfId="957"/>
    <cellStyle name="Обычный 5 17" xfId="958"/>
    <cellStyle name="Обычный 5 18" xfId="959"/>
    <cellStyle name="Обычный 5 19" xfId="960"/>
    <cellStyle name="Обычный 5 2" xfId="961"/>
    <cellStyle name="Обычный 5 2 2" xfId="1496"/>
    <cellStyle name="Обычный 5 20" xfId="962"/>
    <cellStyle name="Обычный 5 21" xfId="963"/>
    <cellStyle name="Обычный 5 22" xfId="964"/>
    <cellStyle name="Обычный 5 23" xfId="965"/>
    <cellStyle name="Обычный 5 24" xfId="966"/>
    <cellStyle name="Обычный 5 25" xfId="967"/>
    <cellStyle name="Обычный 5 26" xfId="968"/>
    <cellStyle name="Обычный 5 27" xfId="969"/>
    <cellStyle name="Обычный 5 28" xfId="970"/>
    <cellStyle name="Обычный 5 29" xfId="971"/>
    <cellStyle name="Обычный 5 3" xfId="972"/>
    <cellStyle name="Обычный 5 30" xfId="973"/>
    <cellStyle name="Обычный 5 31" xfId="974"/>
    <cellStyle name="Обычный 5 32" xfId="975"/>
    <cellStyle name="Обычный 5 33" xfId="976"/>
    <cellStyle name="Обычный 5 34" xfId="977"/>
    <cellStyle name="Обычный 5 35" xfId="978"/>
    <cellStyle name="Обычный 5 36" xfId="979"/>
    <cellStyle name="Обычный 5 37" xfId="980"/>
    <cellStyle name="Обычный 5 38" xfId="981"/>
    <cellStyle name="Обычный 5 39" xfId="982"/>
    <cellStyle name="Обычный 5 4" xfId="983"/>
    <cellStyle name="Обычный 5 40" xfId="984"/>
    <cellStyle name="Обычный 5 41" xfId="985"/>
    <cellStyle name="Обычный 5 42" xfId="986"/>
    <cellStyle name="Обычный 5 43" xfId="987"/>
    <cellStyle name="Обычный 5 44" xfId="988"/>
    <cellStyle name="Обычный 5 45" xfId="989"/>
    <cellStyle name="Обычный 5 46" xfId="990"/>
    <cellStyle name="Обычный 5 47" xfId="991"/>
    <cellStyle name="Обычный 5 48" xfId="992"/>
    <cellStyle name="Обычный 5 49" xfId="993"/>
    <cellStyle name="Обычный 5 5" xfId="994"/>
    <cellStyle name="Обычный 5 50" xfId="995"/>
    <cellStyle name="Обычный 5 51" xfId="996"/>
    <cellStyle name="Обычный 5 52" xfId="997"/>
    <cellStyle name="Обычный 5 53" xfId="998"/>
    <cellStyle name="Обычный 5 54" xfId="999"/>
    <cellStyle name="Обычный 5 55" xfId="1000"/>
    <cellStyle name="Обычный 5 56" xfId="1001"/>
    <cellStyle name="Обычный 5 57" xfId="1002"/>
    <cellStyle name="Обычный 5 58" xfId="1003"/>
    <cellStyle name="Обычный 5 59" xfId="1004"/>
    <cellStyle name="Обычный 5 6" xfId="1005"/>
    <cellStyle name="Обычный 5 7" xfId="1006"/>
    <cellStyle name="Обычный 5 8" xfId="1007"/>
    <cellStyle name="Обычный 5 9" xfId="1008"/>
    <cellStyle name="Обычный 5_Программа по годам РСК" xfId="1377"/>
    <cellStyle name="Обычный 55" xfId="1839"/>
    <cellStyle name="Обычный 56" xfId="1840"/>
    <cellStyle name="Обычный 58" xfId="1841"/>
    <cellStyle name="Обычный 6" xfId="1009"/>
    <cellStyle name="Обычный 6 2" xfId="1378"/>
    <cellStyle name="Обычный 6 2 2" xfId="1495"/>
    <cellStyle name="Обычный 6 3" xfId="1379"/>
    <cellStyle name="Обычный 6 3 2" xfId="1605"/>
    <cellStyle name="Обычный 6 4" xfId="1380"/>
    <cellStyle name="Обычный 6 5" xfId="1535"/>
    <cellStyle name="Обычный 6 6" xfId="1793"/>
    <cellStyle name="Обычный 60" xfId="1842"/>
    <cellStyle name="Обычный 61" xfId="1843"/>
    <cellStyle name="Обычный 63" xfId="1844"/>
    <cellStyle name="Обычный 64" xfId="1845"/>
    <cellStyle name="Обычный 65" xfId="1846"/>
    <cellStyle name="Обычный 66" xfId="1847"/>
    <cellStyle name="Обычный 7" xfId="118"/>
    <cellStyle name="Обычный 7 10" xfId="1010"/>
    <cellStyle name="Обычный 7 11" xfId="1011"/>
    <cellStyle name="Обычный 7 12" xfId="1012"/>
    <cellStyle name="Обычный 7 13" xfId="1013"/>
    <cellStyle name="Обычный 7 14" xfId="1014"/>
    <cellStyle name="Обычный 7 15" xfId="1015"/>
    <cellStyle name="Обычный 7 16" xfId="1016"/>
    <cellStyle name="Обычный 7 17" xfId="1017"/>
    <cellStyle name="Обычный 7 18" xfId="1018"/>
    <cellStyle name="Обычный 7 19" xfId="1019"/>
    <cellStyle name="Обычный 7 2" xfId="1020"/>
    <cellStyle name="Обычный 7 20" xfId="1021"/>
    <cellStyle name="Обычный 7 21" xfId="1022"/>
    <cellStyle name="Обычный 7 22" xfId="1023"/>
    <cellStyle name="Обычный 7 23" xfId="1024"/>
    <cellStyle name="Обычный 7 24" xfId="1025"/>
    <cellStyle name="Обычный 7 25" xfId="1026"/>
    <cellStyle name="Обычный 7 26" xfId="1027"/>
    <cellStyle name="Обычный 7 27" xfId="1028"/>
    <cellStyle name="Обычный 7 28" xfId="1029"/>
    <cellStyle name="Обычный 7 29" xfId="1030"/>
    <cellStyle name="Обычный 7 3" xfId="1031"/>
    <cellStyle name="Обычный 7 30" xfId="1032"/>
    <cellStyle name="Обычный 7 31" xfId="1033"/>
    <cellStyle name="Обычный 7 32" xfId="1034"/>
    <cellStyle name="Обычный 7 33" xfId="1035"/>
    <cellStyle name="Обычный 7 34" xfId="1036"/>
    <cellStyle name="Обычный 7 35" xfId="1037"/>
    <cellStyle name="Обычный 7 36" xfId="1038"/>
    <cellStyle name="Обычный 7 37" xfId="1039"/>
    <cellStyle name="Обычный 7 38" xfId="1040"/>
    <cellStyle name="Обычный 7 39" xfId="1041"/>
    <cellStyle name="Обычный 7 4" xfId="1042"/>
    <cellStyle name="Обычный 7 40" xfId="1043"/>
    <cellStyle name="Обычный 7 41" xfId="1044"/>
    <cellStyle name="Обычный 7 42" xfId="1045"/>
    <cellStyle name="Обычный 7 43" xfId="1046"/>
    <cellStyle name="Обычный 7 44" xfId="1047"/>
    <cellStyle name="Обычный 7 45" xfId="1048"/>
    <cellStyle name="Обычный 7 46" xfId="1049"/>
    <cellStyle name="Обычный 7 47" xfId="1050"/>
    <cellStyle name="Обычный 7 48" xfId="1051"/>
    <cellStyle name="Обычный 7 49" xfId="1052"/>
    <cellStyle name="Обычный 7 5" xfId="1053"/>
    <cellStyle name="Обычный 7 50" xfId="1054"/>
    <cellStyle name="Обычный 7 51" xfId="1055"/>
    <cellStyle name="Обычный 7 52" xfId="1056"/>
    <cellStyle name="Обычный 7 53" xfId="1057"/>
    <cellStyle name="Обычный 7 54" xfId="1058"/>
    <cellStyle name="Обычный 7 55" xfId="1059"/>
    <cellStyle name="Обычный 7 56" xfId="1060"/>
    <cellStyle name="Обычный 7 57" xfId="1061"/>
    <cellStyle name="Обычный 7 58" xfId="1062"/>
    <cellStyle name="Обычный 7 59" xfId="1063"/>
    <cellStyle name="Обычный 7 6" xfId="1064"/>
    <cellStyle name="Обычный 7 60" xfId="1769"/>
    <cellStyle name="Обычный 7 61" xfId="1838"/>
    <cellStyle name="Обычный 7 7" xfId="1065"/>
    <cellStyle name="Обычный 7 8" xfId="1066"/>
    <cellStyle name="Обычный 7 9" xfId="1067"/>
    <cellStyle name="Обычный 8" xfId="119"/>
    <cellStyle name="Обычный 8 2" xfId="1381"/>
    <cellStyle name="Обычный 8 3" xfId="1382"/>
    <cellStyle name="Обычный 8 4" xfId="1383"/>
    <cellStyle name="Обычный 8 5" xfId="1384"/>
    <cellStyle name="Обычный 9" xfId="120"/>
    <cellStyle name="Обычный 9 10" xfId="1068"/>
    <cellStyle name="Обычный 9 11" xfId="1069"/>
    <cellStyle name="Обычный 9 12" xfId="1070"/>
    <cellStyle name="Обычный 9 13" xfId="1071"/>
    <cellStyle name="Обычный 9 14" xfId="1072"/>
    <cellStyle name="Обычный 9 15" xfId="1073"/>
    <cellStyle name="Обычный 9 16" xfId="1074"/>
    <cellStyle name="Обычный 9 17" xfId="1075"/>
    <cellStyle name="Обычный 9 18" xfId="1076"/>
    <cellStyle name="Обычный 9 19" xfId="1077"/>
    <cellStyle name="Обычный 9 2" xfId="1078"/>
    <cellStyle name="Обычный 9 20" xfId="1079"/>
    <cellStyle name="Обычный 9 21" xfId="1080"/>
    <cellStyle name="Обычный 9 22" xfId="1081"/>
    <cellStyle name="Обычный 9 23" xfId="1082"/>
    <cellStyle name="Обычный 9 24" xfId="1083"/>
    <cellStyle name="Обычный 9 25" xfId="1084"/>
    <cellStyle name="Обычный 9 26" xfId="1085"/>
    <cellStyle name="Обычный 9 27" xfId="1086"/>
    <cellStyle name="Обычный 9 28" xfId="1087"/>
    <cellStyle name="Обычный 9 29" xfId="1088"/>
    <cellStyle name="Обычный 9 3" xfId="1089"/>
    <cellStyle name="Обычный 9 30" xfId="1090"/>
    <cellStyle name="Обычный 9 31" xfId="1091"/>
    <cellStyle name="Обычный 9 32" xfId="1092"/>
    <cellStyle name="Обычный 9 33" xfId="1093"/>
    <cellStyle name="Обычный 9 34" xfId="1094"/>
    <cellStyle name="Обычный 9 35" xfId="1095"/>
    <cellStyle name="Обычный 9 36" xfId="1096"/>
    <cellStyle name="Обычный 9 37" xfId="1097"/>
    <cellStyle name="Обычный 9 38" xfId="1098"/>
    <cellStyle name="Обычный 9 39" xfId="1099"/>
    <cellStyle name="Обычный 9 4" xfId="1100"/>
    <cellStyle name="Обычный 9 40" xfId="1101"/>
    <cellStyle name="Обычный 9 41" xfId="1102"/>
    <cellStyle name="Обычный 9 42" xfId="1103"/>
    <cellStyle name="Обычный 9 43" xfId="1104"/>
    <cellStyle name="Обычный 9 44" xfId="1105"/>
    <cellStyle name="Обычный 9 45" xfId="1106"/>
    <cellStyle name="Обычный 9 46" xfId="1107"/>
    <cellStyle name="Обычный 9 47" xfId="1108"/>
    <cellStyle name="Обычный 9 48" xfId="1109"/>
    <cellStyle name="Обычный 9 49" xfId="1110"/>
    <cellStyle name="Обычный 9 5" xfId="1111"/>
    <cellStyle name="Обычный 9 50" xfId="1112"/>
    <cellStyle name="Обычный 9 51" xfId="1113"/>
    <cellStyle name="Обычный 9 52" xfId="1114"/>
    <cellStyle name="Обычный 9 53" xfId="1115"/>
    <cellStyle name="Обычный 9 54" xfId="1116"/>
    <cellStyle name="Обычный 9 55" xfId="1117"/>
    <cellStyle name="Обычный 9 56" xfId="1118"/>
    <cellStyle name="Обычный 9 57" xfId="1119"/>
    <cellStyle name="Обычный 9 58" xfId="1120"/>
    <cellStyle name="Обычный 9 59" xfId="1121"/>
    <cellStyle name="Обычный 9 6" xfId="1122"/>
    <cellStyle name="Обычный 9 7" xfId="1123"/>
    <cellStyle name="Обычный 9 8" xfId="1124"/>
    <cellStyle name="Обычный 9 9" xfId="1125"/>
    <cellStyle name="Параметр" xfId="1385"/>
    <cellStyle name="ПеременныеСметы" xfId="1386"/>
    <cellStyle name="Плохой 2" xfId="1126"/>
    <cellStyle name="Плохой 2 2" xfId="1492"/>
    <cellStyle name="Поле ввода" xfId="1387"/>
    <cellStyle name="Пояснение 2" xfId="1127"/>
    <cellStyle name="Примечание 2" xfId="1128"/>
    <cellStyle name="Примечание 2 2" xfId="1606"/>
    <cellStyle name="Примечание 3" xfId="1419"/>
    <cellStyle name="Процентный" xfId="1837" builtinId="5"/>
    <cellStyle name="Процентный 10" xfId="71"/>
    <cellStyle name="Процентный 10 10" xfId="1129"/>
    <cellStyle name="Процентный 10 10 2" xfId="1782"/>
    <cellStyle name="Процентный 10 2" xfId="1784"/>
    <cellStyle name="Процентный 10 2 2" xfId="1694"/>
    <cellStyle name="Процентный 11" xfId="72"/>
    <cellStyle name="Процентный 11 2" xfId="1746"/>
    <cellStyle name="Процентный 11 3" xfId="1698"/>
    <cellStyle name="Процентный 12" xfId="1388"/>
    <cellStyle name="Процентный 12 2" xfId="1781"/>
    <cellStyle name="Процентный 2" xfId="73"/>
    <cellStyle name="Процентный 2 10" xfId="74"/>
    <cellStyle name="Процентный 2 10 2" xfId="1697"/>
    <cellStyle name="Процентный 2 11" xfId="1389"/>
    <cellStyle name="Процентный 2 11 2" xfId="1728"/>
    <cellStyle name="Процентный 2 2" xfId="75"/>
    <cellStyle name="Процентный 2 2 2" xfId="1130"/>
    <cellStyle name="Процентный 2 2 2 2" xfId="1420"/>
    <cellStyle name="Процентный 2 2 3" xfId="1411"/>
    <cellStyle name="Процентный 2 2 4" xfId="1795"/>
    <cellStyle name="Процентный 2 3" xfId="76"/>
    <cellStyle name="Процентный 2 3 2" xfId="1607"/>
    <cellStyle name="Процентный 2 3 2 2" xfId="1780"/>
    <cellStyle name="Процентный 2 4" xfId="77"/>
    <cellStyle name="Процентный 2 4 2" xfId="1699"/>
    <cellStyle name="Процентный 2 5" xfId="78"/>
    <cellStyle name="Процентный 2 5 2" xfId="1766"/>
    <cellStyle name="Процентный 2 6" xfId="79"/>
    <cellStyle name="Процентный 2 6 2" xfId="1731"/>
    <cellStyle name="Процентный 2 7" xfId="80"/>
    <cellStyle name="Процентный 2 7 2" xfId="1750"/>
    <cellStyle name="Процентный 2 8" xfId="81"/>
    <cellStyle name="Процентный 2 8 2" xfId="1713"/>
    <cellStyle name="Процентный 2 9" xfId="82"/>
    <cellStyle name="Процентный 2 9 2" xfId="1776"/>
    <cellStyle name="Процентный 3" xfId="83"/>
    <cellStyle name="Процентный 3 2" xfId="1131"/>
    <cellStyle name="Процентный 3 2 2" xfId="1730"/>
    <cellStyle name="Процентный 3 3" xfId="1132"/>
    <cellStyle name="Процентный 3 4" xfId="1133"/>
    <cellStyle name="Процентный 3 5" xfId="1134"/>
    <cellStyle name="Процентный 3 6" xfId="1135"/>
    <cellStyle name="Процентный 3 7" xfId="1136"/>
    <cellStyle name="Процентный 3 8" xfId="1137"/>
    <cellStyle name="Процентный 4" xfId="84"/>
    <cellStyle name="Процентный 4 2" xfId="1608"/>
    <cellStyle name="Процентный 4 2 2" xfId="1700"/>
    <cellStyle name="Процентный 4 3" xfId="1550"/>
    <cellStyle name="Процентный 5" xfId="85"/>
    <cellStyle name="Процентный 5 2" xfId="1448"/>
    <cellStyle name="Процентный 5 2 2" xfId="1767"/>
    <cellStyle name="Процентный 6" xfId="86"/>
    <cellStyle name="Процентный 6 2" xfId="1754"/>
    <cellStyle name="Процентный 7" xfId="87"/>
    <cellStyle name="Процентный 7 2" xfId="1693"/>
    <cellStyle name="Процентный 8" xfId="88"/>
    <cellStyle name="Процентный 8 2" xfId="1737"/>
    <cellStyle name="Процентный 9" xfId="89"/>
    <cellStyle name="Процентный 9 2" xfId="1763"/>
    <cellStyle name="РесСмета" xfId="1390"/>
    <cellStyle name="СводкаСтоимРаб" xfId="1391"/>
    <cellStyle name="Связанная ячейка 2" xfId="1138"/>
    <cellStyle name="Стиль 1" xfId="90"/>
    <cellStyle name="Стиль 1 10" xfId="1139"/>
    <cellStyle name="Стиль 1 11" xfId="1140"/>
    <cellStyle name="Стиль 1 12" xfId="1141"/>
    <cellStyle name="Стиль 1 13" xfId="1142"/>
    <cellStyle name="Стиль 1 14" xfId="1143"/>
    <cellStyle name="Стиль 1 15" xfId="1144"/>
    <cellStyle name="Стиль 1 16" xfId="1145"/>
    <cellStyle name="Стиль 1 17" xfId="1146"/>
    <cellStyle name="Стиль 1 18" xfId="1147"/>
    <cellStyle name="Стиль 1 19" xfId="1148"/>
    <cellStyle name="Стиль 1 2" xfId="1149"/>
    <cellStyle name="Стиль 1 2 2" xfId="1392"/>
    <cellStyle name="Стиль 1 2 2 2" xfId="1542"/>
    <cellStyle name="Стиль 1 2_Приложение 4" xfId="1393"/>
    <cellStyle name="Стиль 1 20" xfId="1150"/>
    <cellStyle name="Стиль 1 21" xfId="1151"/>
    <cellStyle name="Стиль 1 22" xfId="1152"/>
    <cellStyle name="Стиль 1 23" xfId="1153"/>
    <cellStyle name="Стиль 1 24" xfId="1154"/>
    <cellStyle name="Стиль 1 25" xfId="1155"/>
    <cellStyle name="Стиль 1 26" xfId="1156"/>
    <cellStyle name="Стиль 1 27" xfId="1157"/>
    <cellStyle name="Стиль 1 28" xfId="1158"/>
    <cellStyle name="Стиль 1 29" xfId="1159"/>
    <cellStyle name="Стиль 1 3" xfId="1160"/>
    <cellStyle name="Стиль 1 3 2" xfId="1394"/>
    <cellStyle name="Стиль 1 30" xfId="1161"/>
    <cellStyle name="Стиль 1 31" xfId="1162"/>
    <cellStyle name="Стиль 1 32" xfId="1163"/>
    <cellStyle name="Стиль 1 33" xfId="1164"/>
    <cellStyle name="Стиль 1 34" xfId="1165"/>
    <cellStyle name="Стиль 1 35" xfId="1166"/>
    <cellStyle name="Стиль 1 36" xfId="1167"/>
    <cellStyle name="Стиль 1 37" xfId="1168"/>
    <cellStyle name="Стиль 1 38" xfId="1169"/>
    <cellStyle name="Стиль 1 39" xfId="1170"/>
    <cellStyle name="Стиль 1 4" xfId="1171"/>
    <cellStyle name="Стиль 1 4 2" xfId="1543"/>
    <cellStyle name="Стиль 1 40" xfId="1172"/>
    <cellStyle name="Стиль 1 41" xfId="1173"/>
    <cellStyle name="Стиль 1 42" xfId="1174"/>
    <cellStyle name="Стиль 1 43" xfId="1175"/>
    <cellStyle name="Стиль 1 44" xfId="1176"/>
    <cellStyle name="Стиль 1 45" xfId="1177"/>
    <cellStyle name="Стиль 1 46" xfId="1178"/>
    <cellStyle name="Стиль 1 47" xfId="1179"/>
    <cellStyle name="Стиль 1 48" xfId="1180"/>
    <cellStyle name="Стиль 1 49" xfId="1181"/>
    <cellStyle name="Стиль 1 5" xfId="1182"/>
    <cellStyle name="Стиль 1 50" xfId="1183"/>
    <cellStyle name="Стиль 1 51" xfId="1184"/>
    <cellStyle name="Стиль 1 52" xfId="1185"/>
    <cellStyle name="Стиль 1 53" xfId="1186"/>
    <cellStyle name="Стиль 1 54" xfId="1187"/>
    <cellStyle name="Стиль 1 55" xfId="1188"/>
    <cellStyle name="Стиль 1 56" xfId="1189"/>
    <cellStyle name="Стиль 1 57" xfId="1190"/>
    <cellStyle name="Стиль 1 58" xfId="1191"/>
    <cellStyle name="Стиль 1 59" xfId="1192"/>
    <cellStyle name="Стиль 1 6" xfId="1193"/>
    <cellStyle name="Стиль 1 60" xfId="1787"/>
    <cellStyle name="Стиль 1 61" xfId="1789"/>
    <cellStyle name="Стиль 1 62" xfId="1800"/>
    <cellStyle name="Стиль 1 63" xfId="1790"/>
    <cellStyle name="Стиль 1 64" xfId="1785"/>
    <cellStyle name="Стиль 1 65" xfId="1801"/>
    <cellStyle name="Стиль 1 66" xfId="1786"/>
    <cellStyle name="Стиль 1 67" xfId="1799"/>
    <cellStyle name="Стиль 1 7" xfId="1194"/>
    <cellStyle name="Стиль 1 8" xfId="1195"/>
    <cellStyle name="Стиль 1 9" xfId="1196"/>
    <cellStyle name="Стиль 1_6 Смета затрат" xfId="1835"/>
    <cellStyle name="Стиль_названий" xfId="1395"/>
    <cellStyle name="Строка нечётная" xfId="1396"/>
    <cellStyle name="Строка чётная" xfId="1397"/>
    <cellStyle name="Текст предупреждения 2" xfId="1197"/>
    <cellStyle name="Текстовый" xfId="1398"/>
    <cellStyle name="Титул" xfId="1399"/>
    <cellStyle name="Тысячи [0]_1 год" xfId="1400"/>
    <cellStyle name="Тысячи_1 год" xfId="1401"/>
    <cellStyle name="Финансовый" xfId="1836" builtinId="3"/>
    <cellStyle name="Финансовый 10" xfId="91"/>
    <cellStyle name="Финансовый 10 10" xfId="1760"/>
    <cellStyle name="Финансовый 10 10 2" xfId="1729"/>
    <cellStyle name="Финансовый 10 2" xfId="1741"/>
    <cellStyle name="Финансовый 10 2 2" xfId="1704"/>
    <cellStyle name="Финансовый 10 3" xfId="1716"/>
    <cellStyle name="Финансовый 11" xfId="1402"/>
    <cellStyle name="Финансовый 11 2" xfId="1735"/>
    <cellStyle name="Финансовый 11 3" xfId="1773"/>
    <cellStyle name="Финансовый 11 4" xfId="1712"/>
    <cellStyle name="Финансовый 11 5" xfId="1848"/>
    <cellStyle name="Финансовый 12" xfId="1451"/>
    <cellStyle name="Финансовый 12 2" xfId="1771"/>
    <cellStyle name="Финансовый 13" xfId="1849"/>
    <cellStyle name="Финансовый 13 2" xfId="1851"/>
    <cellStyle name="Финансовый 2" xfId="92"/>
    <cellStyle name="Финансовый 2 10" xfId="93"/>
    <cellStyle name="Финансовый 2 10 2" xfId="1546"/>
    <cellStyle name="Финансовый 2 10 2 2" xfId="1779"/>
    <cellStyle name="Финансовый 2 11" xfId="1403"/>
    <cellStyle name="Финансовый 2 12" xfId="1404"/>
    <cellStyle name="Финансовый 2 13" xfId="1405"/>
    <cellStyle name="Финансовый 2 14" xfId="1537"/>
    <cellStyle name="Финансовый 2 2" xfId="94"/>
    <cellStyle name="Финансовый 2 2 2" xfId="1198"/>
    <cellStyle name="Финансовый 2 2 3" xfId="1199"/>
    <cellStyle name="Финансовый 2 2 4" xfId="1200"/>
    <cellStyle name="Финансовый 2 2 5" xfId="1201"/>
    <cellStyle name="Финансовый 2 2 6" xfId="1202"/>
    <cellStyle name="Финансовый 2 2 7" xfId="1203"/>
    <cellStyle name="Финансовый 2 2 8" xfId="1204"/>
    <cellStyle name="Финансовый 2 2 9" xfId="1791"/>
    <cellStyle name="Финансовый 2 3" xfId="95"/>
    <cellStyle name="Финансовый 2 3 2" xfId="1547"/>
    <cellStyle name="Финансовый 2 3 2 2" xfId="1727"/>
    <cellStyle name="Финансовый 2 4" xfId="96"/>
    <cellStyle name="Финансовый 2 4 2" xfId="1705"/>
    <cellStyle name="Финансовый 2 5" xfId="97"/>
    <cellStyle name="Финансовый 2 5 2" xfId="1745"/>
    <cellStyle name="Финансовый 2 6" xfId="98"/>
    <cellStyle name="Финансовый 2 6 2" xfId="1706"/>
    <cellStyle name="Финансовый 2 7" xfId="99"/>
    <cellStyle name="Финансовый 2 7 2" xfId="1755"/>
    <cellStyle name="Финансовый 2 8" xfId="100"/>
    <cellStyle name="Финансовый 2 8 2" xfId="1707"/>
    <cellStyle name="Финансовый 2 9" xfId="101"/>
    <cellStyle name="Финансовый 2 9 2" xfId="1714"/>
    <cellStyle name="Финансовый 3" xfId="102"/>
    <cellStyle name="Финансовый 3 2" xfId="1427"/>
    <cellStyle name="Финансовый 3 2 2" xfId="1548"/>
    <cellStyle name="Финансовый 3 2 2 2" xfId="1798"/>
    <cellStyle name="Финансовый 3 2 2 3" xfId="1797"/>
    <cellStyle name="Финансовый 3 2 3" xfId="1449"/>
    <cellStyle name="Финансовый 3 2 4" xfId="1796"/>
    <cellStyle name="Финансовый 3 3" xfId="1549"/>
    <cellStyle name="Финансовый 3 4" xfId="1421"/>
    <cellStyle name="Финансовый 3 5" xfId="1536"/>
    <cellStyle name="Финансовый 4" xfId="103"/>
    <cellStyle name="Финансовый 4 2" xfId="1422"/>
    <cellStyle name="Финансовый 4 2 2" xfId="1734"/>
    <cellStyle name="Финансовый 4 3" xfId="1538"/>
    <cellStyle name="Финансовый 4 3 2" xfId="1802"/>
    <cellStyle name="Финансовый 5" xfId="104"/>
    <cellStyle name="Финансовый 5 12" xfId="1423"/>
    <cellStyle name="Финансовый 5 17" xfId="1565"/>
    <cellStyle name="Финансовый 5 2" xfId="1424"/>
    <cellStyle name="Финансовый 5 2 2" xfId="1708"/>
    <cellStyle name="Финансовый 5 3" xfId="1452"/>
    <cellStyle name="Финансовый 5 4" xfId="1792"/>
    <cellStyle name="Финансовый 6" xfId="105"/>
    <cellStyle name="Финансовый 6 2" xfId="1777"/>
    <cellStyle name="Финансовый 7" xfId="106"/>
    <cellStyle name="Финансовый 7 2" xfId="1703"/>
    <cellStyle name="Финансовый 8" xfId="107"/>
    <cellStyle name="Финансовый 8 2" xfId="1783"/>
    <cellStyle name="Финансовый 9" xfId="108"/>
    <cellStyle name="Финансовый 9 2" xfId="1709"/>
    <cellStyle name="Формула" xfId="1205"/>
    <cellStyle name="ФормулаВБ" xfId="1406"/>
    <cellStyle name="ФормулаНаКонтроль" xfId="1206"/>
    <cellStyle name="Хвост" xfId="1407"/>
    <cellStyle name="Хороший 2" xfId="1207"/>
    <cellStyle name="Хороший 2 2" xfId="1494"/>
    <cellStyle name="Џђћ–…ќ’ќ›‰" xfId="1208"/>
    <cellStyle name="Экспертиза" xfId="1408"/>
  </cellStyles>
  <dxfs count="0"/>
  <tableStyles count="0" defaultTableStyle="TableStyleMedium2" defaultPivotStyle="PivotStyleLight16"/>
  <colors>
    <mruColors>
      <color rgb="FF66FF33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/>
              <a:t>Ежегодное планируемое снижение потребления энергоресурсов не менее 3% в год (от факта 2018 года)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'Таблицы для ПЗ'!$P$34</c:f>
              <c:strCache>
                <c:ptCount val="1"/>
                <c:pt idx="0">
                  <c:v>ПАО "Россети Юг"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2777777777777778E-2"/>
                  <c:y val="-4.1198501872659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70-4884-B419-EC6DB7B52EE4}"/>
                </c:ext>
              </c:extLst>
            </c:dLbl>
            <c:dLbl>
              <c:idx val="1"/>
              <c:layout>
                <c:manualLayout>
                  <c:x val="-4.7222222222222249E-2"/>
                  <c:y val="5.243445692883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70-4884-B419-EC6DB7B52EE4}"/>
                </c:ext>
              </c:extLst>
            </c:dLbl>
            <c:dLbl>
              <c:idx val="2"/>
              <c:layout>
                <c:manualLayout>
                  <c:x val="-4.7222222222222276E-2"/>
                  <c:y val="3.7453183520599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70-4884-B419-EC6DB7B52EE4}"/>
                </c:ext>
              </c:extLst>
            </c:dLbl>
            <c:dLbl>
              <c:idx val="3"/>
              <c:layout>
                <c:manualLayout>
                  <c:x val="-4.1666666666666616E-2"/>
                  <c:y val="4.8689138576779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70-4884-B419-EC6DB7B52EE4}"/>
                </c:ext>
              </c:extLst>
            </c:dLbl>
            <c:dLbl>
              <c:idx val="4"/>
              <c:layout>
                <c:manualLayout>
                  <c:x val="-4.7222222222222221E-2"/>
                  <c:y val="4.1198501872659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70-4884-B419-EC6DB7B52EE4}"/>
                </c:ext>
              </c:extLst>
            </c:dLbl>
            <c:dLbl>
              <c:idx val="5"/>
              <c:layout>
                <c:manualLayout>
                  <c:x val="-4.7222222222222221E-2"/>
                  <c:y val="4.49438202247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70-4884-B419-EC6DB7B52EE4}"/>
                </c:ext>
              </c:extLst>
            </c:dLbl>
            <c:dLbl>
              <c:idx val="6"/>
              <c:layout>
                <c:manualLayout>
                  <c:x val="-0.05"/>
                  <c:y val="4.868913857677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70-4884-B419-EC6DB7B52EE4}"/>
                </c:ext>
              </c:extLst>
            </c:dLbl>
            <c:dLbl>
              <c:idx val="7"/>
              <c:layout>
                <c:manualLayout>
                  <c:x val="-4.7222222222222221E-2"/>
                  <c:y val="4.1198501872659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70-4884-B419-EC6DB7B52EE4}"/>
                </c:ext>
              </c:extLst>
            </c:dLbl>
            <c:dLbl>
              <c:idx val="8"/>
              <c:layout>
                <c:manualLayout>
                  <c:x val="-5.2777777777777882E-2"/>
                  <c:y val="4.49438202247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70-4884-B419-EC6DB7B52E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'Таблицы для ПЗ'!$Q$32:$Y$33</c:f>
              <c:multiLvlStrCache>
                <c:ptCount val="9"/>
                <c:lvl>
                  <c:pt idx="0">
                    <c:v>факт</c:v>
                  </c:pt>
                  <c:pt idx="1">
                    <c:v>факт</c:v>
                  </c:pt>
                  <c:pt idx="2">
                    <c:v>факт</c:v>
                  </c:pt>
                  <c:pt idx="3">
                    <c:v>факт</c:v>
                  </c:pt>
                  <c:pt idx="4">
                    <c:v>план</c:v>
                  </c:pt>
                  <c:pt idx="5">
                    <c:v>план</c:v>
                  </c:pt>
                  <c:pt idx="6">
                    <c:v>план</c:v>
                  </c:pt>
                  <c:pt idx="7">
                    <c:v>план</c:v>
                  </c:pt>
                  <c:pt idx="8">
                    <c:v>план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'Таблицы для ПЗ'!$Q$34:$Y$34</c:f>
              <c:numCache>
                <c:formatCode>0.00</c:formatCode>
                <c:ptCount val="9"/>
                <c:pt idx="0">
                  <c:v>10.0833552840067</c:v>
                </c:pt>
                <c:pt idx="1">
                  <c:v>9.1811926330000002</c:v>
                </c:pt>
                <c:pt idx="2">
                  <c:v>8.788579642792234</c:v>
                </c:pt>
                <c:pt idx="3">
                  <c:v>8.9389718522342321</c:v>
                </c:pt>
                <c:pt idx="4">
                  <c:v>8.9244970102392518</c:v>
                </c:pt>
                <c:pt idx="5">
                  <c:v>8.6557246363935754</c:v>
                </c:pt>
                <c:pt idx="6">
                  <c:v>8.3959370626205043</c:v>
                </c:pt>
                <c:pt idx="7">
                  <c:v>8.1442430489764686</c:v>
                </c:pt>
                <c:pt idx="8">
                  <c:v>7.9031077982555455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70-4884-B419-EC6DB7B52EE4}"/>
            </c:ext>
          </c:extLst>
        </c:ser>
        <c:ser>
          <c:idx val="1"/>
          <c:order val="1"/>
          <c:tx>
            <c:strRef>
              <c:f>'Таблицы для ПЗ'!$P$35</c:f>
              <c:strCache>
                <c:ptCount val="1"/>
                <c:pt idx="0">
                  <c:v>норма снижения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'Таблицы для ПЗ'!$Q$32:$Y$33</c:f>
              <c:multiLvlStrCache>
                <c:ptCount val="9"/>
                <c:lvl>
                  <c:pt idx="0">
                    <c:v>факт</c:v>
                  </c:pt>
                  <c:pt idx="1">
                    <c:v>факт</c:v>
                  </c:pt>
                  <c:pt idx="2">
                    <c:v>факт</c:v>
                  </c:pt>
                  <c:pt idx="3">
                    <c:v>факт</c:v>
                  </c:pt>
                  <c:pt idx="4">
                    <c:v>план</c:v>
                  </c:pt>
                  <c:pt idx="5">
                    <c:v>план</c:v>
                  </c:pt>
                  <c:pt idx="6">
                    <c:v>план</c:v>
                  </c:pt>
                  <c:pt idx="7">
                    <c:v>план</c:v>
                  </c:pt>
                  <c:pt idx="8">
                    <c:v>план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2026</c:v>
                  </c:pt>
                </c:lvl>
              </c:multiLvlStrCache>
            </c:multiLvlStrRef>
          </c:cat>
          <c:val>
            <c:numRef>
              <c:f>'Таблицы для ПЗ'!$Q$35:$Y$35</c:f>
              <c:numCache>
                <c:formatCode>0.00</c:formatCode>
                <c:ptCount val="9"/>
                <c:pt idx="0">
                  <c:v>10.08</c:v>
                </c:pt>
                <c:pt idx="1">
                  <c:v>9.7775999999999996</c:v>
                </c:pt>
                <c:pt idx="2">
                  <c:v>9.4842719999999989</c:v>
                </c:pt>
                <c:pt idx="3">
                  <c:v>9.1997438399999982</c:v>
                </c:pt>
                <c:pt idx="4">
                  <c:v>8.9237515247999983</c:v>
                </c:pt>
                <c:pt idx="5">
                  <c:v>8.6560389790559977</c:v>
                </c:pt>
                <c:pt idx="6">
                  <c:v>8.3963578096843179</c:v>
                </c:pt>
                <c:pt idx="7">
                  <c:v>8.1444670753937878</c:v>
                </c:pt>
                <c:pt idx="8">
                  <c:v>7.9001330631319737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70-4884-B419-EC6DB7B52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51648"/>
        <c:axId val="141865728"/>
      </c:lineChart>
      <c:catAx>
        <c:axId val="14185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1865728"/>
        <c:crosses val="autoZero"/>
        <c:auto val="1"/>
        <c:lblAlgn val="ctr"/>
        <c:lblOffset val="100"/>
        <c:noMultiLvlLbl val="0"/>
      </c:catAx>
      <c:valAx>
        <c:axId val="1418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41851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409575</xdr:colOff>
      <xdr:row>37</xdr:row>
      <xdr:rowOff>0</xdr:rowOff>
    </xdr:from>
    <xdr:to>
      <xdr:col>23</xdr:col>
      <xdr:colOff>104775</xdr:colOff>
      <xdr:row>52</xdr:row>
      <xdr:rowOff>95250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pocinskijau/Local%20Settings/Temporary%20Internet%20Files/Content.Outlook/W7RQI9WR/&#1055;&#1088;&#1086;&#1075;&#1088;&#1072;&#1084;&#1084;&#1072;%20&#1101;&#1085;&#1077;&#1088;&#1075;&#1086;&#1089;&#1073;&#1077;&#1088;&#1077;&#1078;&#1077;&#1085;&#1080;&#1103;%202015-2019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Инструкция по заполнению"/>
      <sheetName val="Служебный лист"/>
      <sheetName val="Паспорт"/>
      <sheetName val="Динамика"/>
      <sheetName val="Приложение к листу Динамика"/>
      <sheetName val="Целевые показатели"/>
      <sheetName val="Программа по годам РСК"/>
      <sheetName val="Лист3"/>
      <sheetName val="Программа свод"/>
      <sheetName val="Диаграмма1"/>
      <sheetName val="Расчет эк.эффекта"/>
      <sheetName val="Расчет эк.эффекта общий"/>
      <sheetName val="Расчет эк.эффекта по филиалам"/>
      <sheetName val="для презентации"/>
      <sheetName val="Лист1"/>
      <sheetName val="Расчет э.эффекта по проектам"/>
      <sheetName val="Лист замечаний"/>
      <sheetName val="тарифы"/>
      <sheetName val="Проверка"/>
      <sheetName val="Лист2"/>
      <sheetName val="Лист4"/>
    </sheetNames>
    <sheetDataSet>
      <sheetData sheetId="0"/>
      <sheetData sheetId="1"/>
      <sheetData sheetId="2">
        <row r="52">
          <cell r="B52" t="str">
            <v>ВН</v>
          </cell>
        </row>
        <row r="53">
          <cell r="B53" t="str">
            <v>СН 1</v>
          </cell>
        </row>
        <row r="54">
          <cell r="B54" t="str">
            <v>СН 2</v>
          </cell>
        </row>
        <row r="55">
          <cell r="B55" t="str">
            <v>НН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S34"/>
  <sheetViews>
    <sheetView tabSelected="1" view="pageBreakPreview" zoomScale="70" zoomScaleNormal="100" zoomScaleSheetLayoutView="70" workbookViewId="0">
      <selection activeCell="B22" sqref="B22:P22"/>
    </sheetView>
  </sheetViews>
  <sheetFormatPr defaultRowHeight="15"/>
  <cols>
    <col min="1" max="1" width="36.5703125" customWidth="1"/>
    <col min="2" max="2" width="18.85546875" customWidth="1"/>
    <col min="3" max="3" width="13.140625" customWidth="1"/>
    <col min="4" max="4" width="17.5703125" style="5" customWidth="1"/>
    <col min="5" max="5" width="15" style="5" customWidth="1"/>
    <col min="6" max="6" width="14.140625" customWidth="1"/>
    <col min="7" max="7" width="15" style="5" customWidth="1"/>
    <col min="8" max="8" width="24.28515625" style="5" customWidth="1"/>
    <col min="9" max="9" width="14.140625" style="5" customWidth="1"/>
    <col min="10" max="10" width="12.5703125" style="5" customWidth="1"/>
    <col min="11" max="11" width="16.42578125" style="5" customWidth="1"/>
    <col min="12" max="12" width="16" customWidth="1"/>
    <col min="13" max="13" width="15.140625" style="5" customWidth="1"/>
    <col min="14" max="16" width="15.42578125" style="5" customWidth="1"/>
    <col min="17" max="17" width="9.140625" customWidth="1"/>
    <col min="18" max="18" width="11.85546875" customWidth="1"/>
    <col min="19" max="19" width="8.85546875" customWidth="1"/>
    <col min="20" max="20" width="9.140625" customWidth="1"/>
  </cols>
  <sheetData>
    <row r="1" spans="1:16">
      <c r="P1" s="86"/>
    </row>
    <row r="2" spans="1:16" s="22" customFormat="1" ht="15.75">
      <c r="A2" s="1831"/>
      <c r="B2" s="1831"/>
      <c r="G2" s="20"/>
      <c r="M2" s="1832" t="s">
        <v>572</v>
      </c>
      <c r="N2" s="1833"/>
      <c r="O2" s="1833"/>
      <c r="P2" s="1833"/>
    </row>
    <row r="3" spans="1:16" s="22" customFormat="1" ht="15.75">
      <c r="A3" s="1834"/>
      <c r="B3" s="1834"/>
      <c r="G3" s="20"/>
      <c r="M3" s="1832" t="s">
        <v>573</v>
      </c>
      <c r="N3" s="1833"/>
      <c r="O3" s="1833"/>
      <c r="P3" s="1833"/>
    </row>
    <row r="4" spans="1:16" s="22" customFormat="1" ht="31.5" customHeight="1">
      <c r="A4" s="1830"/>
      <c r="B4" s="1830"/>
      <c r="G4" s="20"/>
      <c r="M4" s="1835" t="s">
        <v>652</v>
      </c>
      <c r="N4" s="1833"/>
      <c r="O4" s="1833"/>
      <c r="P4" s="1833"/>
    </row>
    <row r="5" spans="1:16" s="22" customFormat="1" ht="15.75" customHeight="1">
      <c r="A5" s="1828"/>
      <c r="B5" s="1828"/>
      <c r="G5" s="23"/>
      <c r="M5" s="1828"/>
      <c r="N5" s="1828"/>
      <c r="O5" s="1828"/>
      <c r="P5" s="1828"/>
    </row>
    <row r="6" spans="1:16" s="22" customFormat="1" ht="14.45" customHeight="1">
      <c r="A6" s="1829"/>
      <c r="B6" s="1829"/>
      <c r="G6" s="21"/>
      <c r="M6" s="1830"/>
      <c r="N6" s="1830"/>
      <c r="O6" s="1830"/>
      <c r="P6" s="1830"/>
    </row>
    <row r="7" spans="1:16" ht="15.75">
      <c r="H7" s="1830"/>
      <c r="I7" s="1830"/>
      <c r="J7" s="1830"/>
      <c r="K7" s="1830"/>
      <c r="L7" s="1830"/>
      <c r="M7" s="1830"/>
      <c r="N7" s="1830"/>
      <c r="O7" s="1830"/>
      <c r="P7" s="1830"/>
    </row>
    <row r="8" spans="1:16">
      <c r="A8" s="1822" t="s">
        <v>0</v>
      </c>
      <c r="B8" s="1822"/>
      <c r="C8" s="1822"/>
      <c r="D8" s="1822"/>
      <c r="E8" s="1822"/>
      <c r="F8" s="1822"/>
      <c r="G8" s="1822"/>
      <c r="H8" s="1822"/>
      <c r="I8" s="1822"/>
      <c r="J8" s="1822"/>
      <c r="K8" s="1822"/>
      <c r="L8" s="1822"/>
      <c r="M8" s="1822"/>
      <c r="N8" s="1822"/>
      <c r="O8" s="1822"/>
      <c r="P8" s="1822"/>
    </row>
    <row r="9" spans="1:16">
      <c r="C9" s="1"/>
      <c r="F9" s="1"/>
      <c r="L9" s="1"/>
    </row>
    <row r="10" spans="1:16" ht="15.75">
      <c r="A10" s="1823" t="s">
        <v>1</v>
      </c>
      <c r="B10" s="1823"/>
      <c r="C10" s="1823"/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</row>
    <row r="11" spans="1:16" ht="15.75">
      <c r="A11" s="1823" t="s">
        <v>2</v>
      </c>
      <c r="B11" s="1823"/>
      <c r="C11" s="1823"/>
      <c r="D11" s="1823"/>
      <c r="E11" s="1823"/>
      <c r="F11" s="1823"/>
      <c r="G11" s="1823"/>
      <c r="H11" s="1823"/>
      <c r="I11" s="1823"/>
      <c r="J11" s="1823"/>
      <c r="K11" s="1823"/>
      <c r="L11" s="1823"/>
      <c r="M11" s="1823"/>
      <c r="N11" s="1823"/>
      <c r="O11" s="1823"/>
      <c r="P11" s="1823"/>
    </row>
    <row r="12" spans="1:16" ht="15.75">
      <c r="A12" s="1823" t="s">
        <v>485</v>
      </c>
      <c r="B12" s="1823"/>
      <c r="C12" s="1823"/>
      <c r="D12" s="1823"/>
      <c r="E12" s="1823"/>
      <c r="F12" s="1823"/>
      <c r="G12" s="1823"/>
      <c r="H12" s="1823"/>
      <c r="I12" s="1823"/>
      <c r="J12" s="1823"/>
      <c r="K12" s="1823"/>
      <c r="L12" s="1823"/>
      <c r="M12" s="1823"/>
      <c r="N12" s="1823"/>
      <c r="O12" s="1823"/>
      <c r="P12" s="1823"/>
    </row>
    <row r="13" spans="1:16" ht="15.75">
      <c r="A13" s="1823" t="s">
        <v>641</v>
      </c>
      <c r="B13" s="1823">
        <f t="shared" ref="B13:P13" si="0">SUM(C13:F13)</f>
        <v>0</v>
      </c>
      <c r="C13" s="1823">
        <f t="shared" si="0"/>
        <v>0</v>
      </c>
      <c r="D13" s="1823">
        <f t="shared" si="0"/>
        <v>0</v>
      </c>
      <c r="E13" s="1823">
        <f t="shared" si="0"/>
        <v>0</v>
      </c>
      <c r="F13" s="1823">
        <f t="shared" si="0"/>
        <v>0</v>
      </c>
      <c r="G13" s="1823">
        <f t="shared" si="0"/>
        <v>0</v>
      </c>
      <c r="H13" s="1823">
        <f t="shared" si="0"/>
        <v>0</v>
      </c>
      <c r="I13" s="1823">
        <f t="shared" si="0"/>
        <v>0</v>
      </c>
      <c r="J13" s="1823">
        <f t="shared" si="0"/>
        <v>0</v>
      </c>
      <c r="K13" s="1823">
        <f t="shared" si="0"/>
        <v>0</v>
      </c>
      <c r="L13" s="1823">
        <f t="shared" si="0"/>
        <v>0</v>
      </c>
      <c r="M13" s="1823">
        <f t="shared" si="0"/>
        <v>0</v>
      </c>
      <c r="N13" s="1823">
        <f t="shared" si="0"/>
        <v>0</v>
      </c>
      <c r="O13" s="1823">
        <f t="shared" si="0"/>
        <v>0</v>
      </c>
      <c r="P13" s="1823">
        <f t="shared" si="0"/>
        <v>0</v>
      </c>
    </row>
    <row r="15" spans="1:16" ht="15.75" customHeight="1">
      <c r="A15" s="3" t="s">
        <v>3</v>
      </c>
      <c r="B15" s="1824" t="s">
        <v>642</v>
      </c>
      <c r="C15" s="1824"/>
      <c r="D15" s="1824"/>
      <c r="E15" s="1824"/>
      <c r="F15" s="1824"/>
      <c r="G15" s="1824"/>
      <c r="H15" s="1824"/>
      <c r="I15" s="1824"/>
      <c r="J15" s="1824"/>
      <c r="K15" s="1824"/>
      <c r="L15" s="1824"/>
      <c r="M15" s="1824"/>
      <c r="N15" s="1824"/>
      <c r="O15" s="1824"/>
      <c r="P15" s="1824"/>
    </row>
    <row r="16" spans="1:16" ht="37.5" customHeight="1">
      <c r="A16" s="1825" t="s">
        <v>4</v>
      </c>
      <c r="B16" s="1824" t="s">
        <v>5</v>
      </c>
      <c r="C16" s="1824"/>
      <c r="D16" s="1824"/>
      <c r="E16" s="1824"/>
      <c r="F16" s="1824"/>
      <c r="G16" s="1824"/>
      <c r="H16" s="1824"/>
      <c r="I16" s="1824"/>
      <c r="J16" s="1824"/>
      <c r="K16" s="1824"/>
      <c r="L16" s="1824"/>
      <c r="M16" s="1824"/>
      <c r="N16" s="1824"/>
      <c r="O16" s="1824"/>
      <c r="P16" s="1824"/>
    </row>
    <row r="17" spans="1:19" ht="32.1" customHeight="1">
      <c r="A17" s="1826"/>
      <c r="B17" s="1839" t="s">
        <v>453</v>
      </c>
      <c r="C17" s="1839"/>
      <c r="D17" s="1839"/>
      <c r="E17" s="1839"/>
      <c r="F17" s="1839"/>
      <c r="G17" s="1839"/>
      <c r="H17" s="1839"/>
      <c r="I17" s="1839"/>
      <c r="J17" s="1839"/>
      <c r="K17" s="1839"/>
      <c r="L17" s="1839"/>
      <c r="M17" s="1839"/>
      <c r="N17" s="1839"/>
      <c r="O17" s="1839"/>
      <c r="P17" s="1839"/>
    </row>
    <row r="18" spans="1:19" s="2" customFormat="1" ht="89.45" customHeight="1">
      <c r="A18" s="1826"/>
      <c r="B18" s="1840" t="s">
        <v>446</v>
      </c>
      <c r="C18" s="1841"/>
      <c r="D18" s="1841"/>
      <c r="E18" s="1841"/>
      <c r="F18" s="1841"/>
      <c r="G18" s="1841"/>
      <c r="H18" s="1841"/>
      <c r="I18" s="1841"/>
      <c r="J18" s="1841"/>
      <c r="K18" s="1841"/>
      <c r="L18" s="1841"/>
      <c r="M18" s="1841"/>
      <c r="N18" s="1841"/>
      <c r="O18" s="1841"/>
      <c r="P18" s="1841"/>
    </row>
    <row r="19" spans="1:19" s="2" customFormat="1" ht="135.6" customHeight="1">
      <c r="A19" s="1827"/>
      <c r="B19" s="1840" t="s">
        <v>690</v>
      </c>
      <c r="C19" s="1841"/>
      <c r="D19" s="1841"/>
      <c r="E19" s="1841"/>
      <c r="F19" s="1841"/>
      <c r="G19" s="1841"/>
      <c r="H19" s="1841"/>
      <c r="I19" s="1841"/>
      <c r="J19" s="1841"/>
      <c r="K19" s="1841"/>
      <c r="L19" s="1841"/>
      <c r="M19" s="1841"/>
      <c r="N19" s="1841"/>
      <c r="O19" s="1841"/>
      <c r="P19" s="1841"/>
    </row>
    <row r="20" spans="1:19" ht="15.75">
      <c r="A20" s="3" t="s">
        <v>6</v>
      </c>
      <c r="B20" s="1836" t="s">
        <v>524</v>
      </c>
      <c r="C20" s="1837"/>
      <c r="D20" s="1837"/>
      <c r="E20" s="1837"/>
      <c r="F20" s="1837"/>
      <c r="G20" s="1837"/>
      <c r="H20" s="1837"/>
      <c r="I20" s="1837"/>
      <c r="J20" s="1837"/>
      <c r="K20" s="1837"/>
      <c r="L20" s="1837"/>
      <c r="M20" s="1837"/>
      <c r="N20" s="1837"/>
      <c r="O20" s="1837"/>
      <c r="P20" s="1837"/>
    </row>
    <row r="21" spans="1:19" ht="51.75" customHeight="1">
      <c r="A21" s="3" t="s">
        <v>7</v>
      </c>
      <c r="B21" s="1838" t="s">
        <v>598</v>
      </c>
      <c r="C21" s="1838"/>
      <c r="D21" s="1838"/>
      <c r="E21" s="1838"/>
      <c r="F21" s="1838"/>
      <c r="G21" s="1838"/>
      <c r="H21" s="1838"/>
      <c r="I21" s="1838"/>
      <c r="J21" s="1838"/>
      <c r="K21" s="1838"/>
      <c r="L21" s="1838"/>
      <c r="M21" s="1838"/>
      <c r="N21" s="1838"/>
      <c r="O21" s="1838"/>
      <c r="P21" s="1838"/>
    </row>
    <row r="22" spans="1:19" ht="15.75">
      <c r="A22" s="6" t="s">
        <v>8</v>
      </c>
      <c r="B22" s="1815">
        <v>2022</v>
      </c>
      <c r="C22" s="1815"/>
      <c r="D22" s="1815"/>
      <c r="E22" s="1815"/>
      <c r="F22" s="1815"/>
      <c r="G22" s="1815"/>
      <c r="H22" s="1815"/>
      <c r="I22" s="1815"/>
      <c r="J22" s="1815"/>
      <c r="K22" s="1815"/>
      <c r="L22" s="1815"/>
      <c r="M22" s="1815"/>
      <c r="N22" s="1815"/>
      <c r="O22" s="1815"/>
      <c r="P22" s="1815"/>
    </row>
    <row r="23" spans="1:19" ht="15.75">
      <c r="A23" s="6" t="s">
        <v>9</v>
      </c>
      <c r="B23" s="1815">
        <v>2026</v>
      </c>
      <c r="C23" s="1815"/>
      <c r="D23" s="1815"/>
      <c r="E23" s="1815"/>
      <c r="F23" s="1815"/>
      <c r="G23" s="1815"/>
      <c r="H23" s="1815"/>
      <c r="I23" s="1815"/>
      <c r="J23" s="1815"/>
      <c r="K23" s="1815"/>
      <c r="L23" s="1815"/>
      <c r="M23" s="1815"/>
      <c r="N23" s="1815"/>
      <c r="O23" s="1815"/>
      <c r="P23" s="1815"/>
    </row>
    <row r="24" spans="1:19" s="5" customFormat="1" ht="15.6" customHeight="1">
      <c r="A24" s="1811" t="s">
        <v>109</v>
      </c>
      <c r="B24" s="1816" t="s">
        <v>110</v>
      </c>
      <c r="C24" s="1818" t="s">
        <v>574</v>
      </c>
      <c r="D24" s="1818"/>
      <c r="E24" s="1818"/>
      <c r="F24" s="1818" t="s">
        <v>575</v>
      </c>
      <c r="G24" s="1818"/>
      <c r="H24" s="1818" t="s">
        <v>131</v>
      </c>
      <c r="I24" s="1815" t="s">
        <v>114</v>
      </c>
      <c r="J24" s="1815"/>
      <c r="K24" s="1815"/>
      <c r="L24" s="1815"/>
      <c r="M24" s="1815"/>
      <c r="N24" s="1815"/>
      <c r="O24" s="1815"/>
      <c r="P24" s="1815"/>
    </row>
    <row r="25" spans="1:19" ht="115.9" customHeight="1">
      <c r="A25" s="1812"/>
      <c r="B25" s="1816"/>
      <c r="C25" s="1818"/>
      <c r="D25" s="1818"/>
      <c r="E25" s="1818"/>
      <c r="F25" s="1818"/>
      <c r="G25" s="1818"/>
      <c r="H25" s="1818"/>
      <c r="I25" s="1818" t="s">
        <v>73</v>
      </c>
      <c r="J25" s="1818"/>
      <c r="K25" s="1818"/>
      <c r="L25" s="1818" t="s">
        <v>174</v>
      </c>
      <c r="M25" s="1818"/>
      <c r="N25" s="1821" t="s">
        <v>252</v>
      </c>
      <c r="O25" s="1821"/>
      <c r="P25" s="1818" t="s">
        <v>11</v>
      </c>
    </row>
    <row r="26" spans="1:19" s="5" customFormat="1" ht="19.5" customHeight="1">
      <c r="A26" s="1812"/>
      <c r="B26" s="1816"/>
      <c r="C26" s="1816" t="s">
        <v>11</v>
      </c>
      <c r="D26" s="1818" t="s">
        <v>173</v>
      </c>
      <c r="E26" s="1818"/>
      <c r="F26" s="1819" t="s">
        <v>11</v>
      </c>
      <c r="G26" s="77" t="s">
        <v>173</v>
      </c>
      <c r="H26" s="1818"/>
      <c r="I26" s="1818"/>
      <c r="J26" s="1818"/>
      <c r="K26" s="1818"/>
      <c r="L26" s="1818"/>
      <c r="M26" s="1818"/>
      <c r="N26" s="1821"/>
      <c r="O26" s="1821"/>
      <c r="P26" s="1818"/>
    </row>
    <row r="27" spans="1:19" s="5" customFormat="1" ht="70.7" customHeight="1">
      <c r="A27" s="1812"/>
      <c r="B27" s="1817"/>
      <c r="C27" s="1817"/>
      <c r="D27" s="81" t="s">
        <v>172</v>
      </c>
      <c r="E27" s="81" t="s">
        <v>171</v>
      </c>
      <c r="F27" s="1820"/>
      <c r="G27" s="82" t="s">
        <v>550</v>
      </c>
      <c r="H27" s="83" t="s">
        <v>112</v>
      </c>
      <c r="I27" s="83" t="s">
        <v>576</v>
      </c>
      <c r="J27" s="83" t="s">
        <v>111</v>
      </c>
      <c r="K27" s="83" t="s">
        <v>577</v>
      </c>
      <c r="L27" s="83" t="s">
        <v>402</v>
      </c>
      <c r="M27" s="83" t="s">
        <v>578</v>
      </c>
      <c r="N27" s="82" t="s">
        <v>253</v>
      </c>
      <c r="O27" s="82" t="s">
        <v>579</v>
      </c>
      <c r="P27" s="83" t="s">
        <v>577</v>
      </c>
      <c r="R27"/>
      <c r="S27" s="747" t="s">
        <v>528</v>
      </c>
    </row>
    <row r="28" spans="1:19" ht="15" customHeight="1">
      <c r="A28" s="1813"/>
      <c r="B28" s="70">
        <v>2022</v>
      </c>
      <c r="C28" s="906">
        <f>D28+E28</f>
        <v>38.654077807280004</v>
      </c>
      <c r="D28" s="907">
        <v>0</v>
      </c>
      <c r="E28" s="905">
        <f>'Ф2-Перечень меропр с прям з '!EX47</f>
        <v>38.654077807280004</v>
      </c>
      <c r="F28" s="907">
        <f>'Ф3-Перечень меропр с сопут эф'!DH17</f>
        <v>1126.8285227750005</v>
      </c>
      <c r="G28" s="907">
        <f>'Ф3-Перечень меропр с сопут эф'!DH18</f>
        <v>1126.8285227750005</v>
      </c>
      <c r="H28" s="1809">
        <f t="shared" ref="H28:H31" si="1">G28/S28</f>
        <v>0.27084337805683961</v>
      </c>
      <c r="I28" s="905">
        <f>'Ф1-Целевые показатели программ'!K19</f>
        <v>2532.9518189999999</v>
      </c>
      <c r="J28" s="905">
        <f>'Ф1-Целевые показатели программ'!K21</f>
        <v>9.4961782228639215</v>
      </c>
      <c r="K28" s="905">
        <f>'Ф1-Целевые показатели программ'!K20</f>
        <v>8761.252667903289</v>
      </c>
      <c r="L28" s="905">
        <f>'Ф1-Целевые показатели программ'!K48</f>
        <v>8.9244970102392518</v>
      </c>
      <c r="M28" s="905">
        <f>'Ф1-Целевые показатели программ'!K47+'Ф1-Целевые показатели программ'!K65</f>
        <v>316.09343592161895</v>
      </c>
      <c r="N28" s="905">
        <f>'Ф1-Целевые показатели программ'!K76</f>
        <v>8.893779067696995</v>
      </c>
      <c r="O28" s="905">
        <f>'Ф1-Целевые показатели программ'!K78</f>
        <v>301.14591764705881</v>
      </c>
      <c r="P28" s="905">
        <f>SUM(K28,M28,O28)</f>
        <v>9378.4920214719659</v>
      </c>
      <c r="R28">
        <v>2022</v>
      </c>
      <c r="S28">
        <v>4160.4433191588778</v>
      </c>
    </row>
    <row r="29" spans="1:19" ht="15" customHeight="1">
      <c r="A29" s="1812"/>
      <c r="B29" s="70">
        <v>2023</v>
      </c>
      <c r="C29" s="906">
        <f>D29+E29</f>
        <v>41.957574073887002</v>
      </c>
      <c r="D29" s="907">
        <v>0</v>
      </c>
      <c r="E29" s="905">
        <f>'Ф2-Перечень меропр с прям з '!FC47</f>
        <v>41.957574073887002</v>
      </c>
      <c r="F29" s="907">
        <f>'Ф3-Перечень меропр с сопут эф'!DI17</f>
        <v>814.95426088588283</v>
      </c>
      <c r="G29" s="907">
        <f>'Ф3-Перечень меропр с сопут эф'!DI18</f>
        <v>814.95426088588283</v>
      </c>
      <c r="H29" s="1809">
        <f t="shared" si="1"/>
        <v>0.27248253925452065</v>
      </c>
      <c r="I29" s="905">
        <f>'Ф1-Целевые показатели программ'!P19</f>
        <v>2469.7872491039793</v>
      </c>
      <c r="J29" s="905">
        <f>'Ф1-Целевые показатели программ'!P21</f>
        <v>9.2073428881501105</v>
      </c>
      <c r="K29" s="905">
        <f>'Ф1-Целевые показатели программ'!P20</f>
        <v>8848.2792792809323</v>
      </c>
      <c r="L29" s="905">
        <f>'Ф1-Целевые показатели программ'!P48</f>
        <v>8.6557246363935754</v>
      </c>
      <c r="M29" s="905">
        <f>'Ф1-Целевые показатели программ'!P47+'Ф1-Целевые показатели программ'!P65</f>
        <v>336.95991774231959</v>
      </c>
      <c r="N29" s="905">
        <f>'Ф1-Целевые показатели программ'!P76</f>
        <v>8.7062593157606951</v>
      </c>
      <c r="O29" s="905">
        <f>'Ф1-Целевые показатели программ'!P78</f>
        <v>295.94758145647853</v>
      </c>
      <c r="P29" s="905">
        <f t="shared" ref="P29:P32" si="2">SUM(K29,M29,O29)</f>
        <v>9481.1867784797305</v>
      </c>
      <c r="R29">
        <v>2023</v>
      </c>
      <c r="S29">
        <v>2990.8494801740303</v>
      </c>
    </row>
    <row r="30" spans="1:19" ht="15" customHeight="1">
      <c r="A30" s="1812"/>
      <c r="B30" s="70">
        <v>2024</v>
      </c>
      <c r="C30" s="906">
        <f t="shared" ref="C30:C32" si="3">D30+E30</f>
        <v>29.692260000655001</v>
      </c>
      <c r="D30" s="907">
        <v>0</v>
      </c>
      <c r="E30" s="142">
        <f>'Ф2-Перечень меропр с прям з '!FD47</f>
        <v>29.692260000655001</v>
      </c>
      <c r="F30" s="907">
        <f>'Ф3-Перечень меропр с сопут эф'!DJ17</f>
        <v>1764.2645298880957</v>
      </c>
      <c r="G30" s="907">
        <f>'Ф3-Перечень меропр с сопут эф'!DJ18</f>
        <v>781.18021197100575</v>
      </c>
      <c r="H30" s="1809">
        <f t="shared" si="1"/>
        <v>0.28821943865509808</v>
      </c>
      <c r="I30" s="142">
        <f>'Ф1-Целевые показатели программ'!Q19</f>
        <v>2426.8934207647371</v>
      </c>
      <c r="J30" s="142">
        <f>'Ф1-Целевые показатели программ'!Q21</f>
        <v>8.9899751590245547</v>
      </c>
      <c r="K30" s="142">
        <f>'Ф1-Целевые показатели программ'!Q20</f>
        <v>8999.4021659613936</v>
      </c>
      <c r="L30" s="142">
        <f>'Ф1-Целевые показатели программ'!Q48</f>
        <v>8.3959370626205043</v>
      </c>
      <c r="M30" s="905">
        <f>'Ф1-Целевые показатели программ'!Q47+'Ф1-Целевые показатели программ'!Q65</f>
        <v>347.08416641206236</v>
      </c>
      <c r="N30" s="905">
        <f>'Ф1-Целевые показатели программ'!Q76</f>
        <v>8.6605183327145632</v>
      </c>
      <c r="O30" s="142">
        <f>'Ф1-Целевые показатели программ'!Q78</f>
        <v>298.21859864191373</v>
      </c>
      <c r="P30" s="905">
        <f t="shared" si="2"/>
        <v>9644.7049310153689</v>
      </c>
      <c r="R30">
        <v>2024</v>
      </c>
      <c r="S30">
        <v>2710.3661557880428</v>
      </c>
    </row>
    <row r="31" spans="1:19" ht="15" customHeight="1">
      <c r="A31" s="1812"/>
      <c r="B31" s="105">
        <v>2025</v>
      </c>
      <c r="C31" s="906">
        <f t="shared" si="3"/>
        <v>29.865858971000002</v>
      </c>
      <c r="D31" s="907">
        <v>0</v>
      </c>
      <c r="E31" s="142">
        <f>'Ф2-Перечень меропр с прям з '!FE47</f>
        <v>29.865858971000002</v>
      </c>
      <c r="F31" s="907">
        <f>'Ф3-Перечень меропр с сопут эф'!DK17</f>
        <v>2526.9727469904501</v>
      </c>
      <c r="G31" s="907">
        <f>'Ф3-Перечень меропр с сопут эф'!DK18</f>
        <v>934.85959505041774</v>
      </c>
      <c r="H31" s="1809">
        <f t="shared" si="1"/>
        <v>0.26530773949841996</v>
      </c>
      <c r="I31" s="142">
        <f>'Ф1-Целевые показатели программ'!R19</f>
        <v>2366.7806675367801</v>
      </c>
      <c r="J31" s="142">
        <f>'Ф1-Целевые показатели программ'!R21</f>
        <v>8.7258623145042211</v>
      </c>
      <c r="K31" s="905">
        <f>'Ф1-Целевые показатели программ'!R20</f>
        <v>9137.9164706091033</v>
      </c>
      <c r="L31" s="142">
        <f>'Ф1-Целевые показатели программ'!R48</f>
        <v>8.1442430489764686</v>
      </c>
      <c r="M31" s="905">
        <f>'Ф1-Целевые показатели программ'!R47+'Ф1-Целевые показатели программ'!R65</f>
        <v>358.20890491581952</v>
      </c>
      <c r="N31" s="905">
        <f>'Ф1-Целевые показатели программ'!R76</f>
        <v>8.6335388248785048</v>
      </c>
      <c r="O31" s="142">
        <f>'Ф1-Целевые показатели программ'!R78</f>
        <v>300.60149265549461</v>
      </c>
      <c r="P31" s="905">
        <f t="shared" si="2"/>
        <v>9796.726868180418</v>
      </c>
      <c r="R31">
        <v>2025</v>
      </c>
      <c r="S31" s="69">
        <v>3523.680073630062</v>
      </c>
    </row>
    <row r="32" spans="1:19" ht="14.45" customHeight="1">
      <c r="A32" s="1812"/>
      <c r="B32" s="70">
        <v>2026</v>
      </c>
      <c r="C32" s="906">
        <f t="shared" si="3"/>
        <v>29.930297065874996</v>
      </c>
      <c r="D32" s="907">
        <v>0</v>
      </c>
      <c r="E32" s="142">
        <f>'Ф2-Перечень меропр с прям з '!FF47</f>
        <v>29.930297065874996</v>
      </c>
      <c r="F32" s="907">
        <f>'Ф3-Перечень меропр с сопут эф'!DL17</f>
        <v>2415.1761048212115</v>
      </c>
      <c r="G32" s="907">
        <f>'Ф3-Перечень меропр с сопут эф'!DL18</f>
        <v>933.80546288117944</v>
      </c>
      <c r="H32" s="1809">
        <f>G32/S32</f>
        <v>0.28314576239022488</v>
      </c>
      <c r="I32" s="142">
        <f>'Ф1-Целевые показатели программ'!S19</f>
        <v>2343.712289676635</v>
      </c>
      <c r="J32" s="142">
        <f>'Ф1-Целевые показатели программ'!S21</f>
        <v>8.5998142604010095</v>
      </c>
      <c r="K32" s="142">
        <f>'Ф1-Целевые показатели программ'!S20</f>
        <v>9301.6734862965841</v>
      </c>
      <c r="L32" s="142">
        <f>'Ф1-Целевые показатели программ'!S48</f>
        <v>7.9031077982555455</v>
      </c>
      <c r="M32" s="905">
        <f>'Ф1-Целевые показатели программ'!S47+'Ф1-Целевые показатели программ'!S65</f>
        <v>368.63239766301507</v>
      </c>
      <c r="N32" s="905">
        <f>'Ф1-Целевые показатели программ'!S76</f>
        <v>8.6252592034153679</v>
      </c>
      <c r="O32" s="142">
        <f>'Ф1-Целевые показатели программ'!S78</f>
        <v>304.08639265549459</v>
      </c>
      <c r="P32" s="905">
        <f t="shared" si="2"/>
        <v>9974.3922766150936</v>
      </c>
      <c r="R32">
        <v>2026</v>
      </c>
      <c r="S32" s="69">
        <v>3297.9672907632312</v>
      </c>
    </row>
    <row r="33" spans="1:16" ht="27.75" customHeight="1">
      <c r="A33" s="1814"/>
      <c r="B33" s="18" t="s">
        <v>643</v>
      </c>
      <c r="C33" s="142">
        <f>SUM(C28:C32)</f>
        <v>170.10006791869699</v>
      </c>
      <c r="D33" s="142">
        <f>SUM(D28:D32)</f>
        <v>0</v>
      </c>
      <c r="E33" s="142">
        <f>SUM(E28:E32)</f>
        <v>170.10006791869699</v>
      </c>
      <c r="F33" s="142">
        <f>SUM(F28:F32)</f>
        <v>8648.1961653606413</v>
      </c>
      <c r="G33" s="142">
        <f>SUM(G28:G32)</f>
        <v>4591.628053563486</v>
      </c>
      <c r="H33" s="143"/>
      <c r="I33" s="142">
        <f>I28+I29+I30+I31+I32</f>
        <v>12140.125446082133</v>
      </c>
      <c r="J33" s="143"/>
      <c r="K33" s="142">
        <f>K28+K29+K30+K31+K32</f>
        <v>45048.524070051302</v>
      </c>
      <c r="L33" s="142">
        <f>L28+L29+L30+L31+L32</f>
        <v>42.023509556485351</v>
      </c>
      <c r="M33" s="142">
        <f t="shared" ref="M33:P33" si="4">M28+M29+M30+M31+M32</f>
        <v>1726.9788226548355</v>
      </c>
      <c r="N33" s="142">
        <f t="shared" si="4"/>
        <v>43.519354744466128</v>
      </c>
      <c r="O33" s="142">
        <f t="shared" si="4"/>
        <v>1499.9999830564404</v>
      </c>
      <c r="P33" s="142">
        <f t="shared" si="4"/>
        <v>48275.502875762577</v>
      </c>
    </row>
    <row r="34" spans="1:16" ht="18" customHeight="1"/>
  </sheetData>
  <sheetProtection insertRows="0"/>
  <mergeCells count="39">
    <mergeCell ref="B20:P20"/>
    <mergeCell ref="B21:P21"/>
    <mergeCell ref="B17:P17"/>
    <mergeCell ref="B19:P19"/>
    <mergeCell ref="B18:P18"/>
    <mergeCell ref="A2:B2"/>
    <mergeCell ref="M2:P2"/>
    <mergeCell ref="A3:B3"/>
    <mergeCell ref="M3:P3"/>
    <mergeCell ref="A4:B4"/>
    <mergeCell ref="M4:P4"/>
    <mergeCell ref="A5:B5"/>
    <mergeCell ref="M5:P5"/>
    <mergeCell ref="A6:B6"/>
    <mergeCell ref="M6:P6"/>
    <mergeCell ref="H7:P7"/>
    <mergeCell ref="A8:P8"/>
    <mergeCell ref="A10:P10"/>
    <mergeCell ref="A11:P11"/>
    <mergeCell ref="B15:P15"/>
    <mergeCell ref="B16:P16"/>
    <mergeCell ref="A12:P12"/>
    <mergeCell ref="A13:P13"/>
    <mergeCell ref="A16:A19"/>
    <mergeCell ref="A24:A33"/>
    <mergeCell ref="B22:P22"/>
    <mergeCell ref="B23:P23"/>
    <mergeCell ref="I24:P24"/>
    <mergeCell ref="B24:B27"/>
    <mergeCell ref="D26:E26"/>
    <mergeCell ref="F24:G25"/>
    <mergeCell ref="F26:F27"/>
    <mergeCell ref="C26:C27"/>
    <mergeCell ref="N25:O26"/>
    <mergeCell ref="C24:E25"/>
    <mergeCell ref="H24:H26"/>
    <mergeCell ref="I25:K26"/>
    <mergeCell ref="P25:P26"/>
    <mergeCell ref="L25:M26"/>
  </mergeCells>
  <printOptions horizontalCentered="1"/>
  <pageMargins left="0.23622047244094491" right="0.23622047244094491" top="0.15748031496062992" bottom="0.15748031496062992" header="0.31496062992125984" footer="0.31496062992125984"/>
  <pageSetup paperSize="8" scale="65" fitToWidth="0" orientation="landscape" r:id="rId1"/>
  <headerFooter scaleWithDoc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F88"/>
  <sheetViews>
    <sheetView view="pageBreakPreview" topLeftCell="A40" zoomScaleNormal="100" zoomScaleSheetLayoutView="100" workbookViewId="0">
      <selection activeCell="D49" sqref="D49:D52"/>
    </sheetView>
  </sheetViews>
  <sheetFormatPr defaultColWidth="9.140625" defaultRowHeight="15"/>
  <cols>
    <col min="1" max="1" width="9.140625" style="69" customWidth="1"/>
    <col min="2" max="2" width="40" style="69" customWidth="1"/>
    <col min="3" max="3" width="23.140625" style="69" customWidth="1"/>
    <col min="4" max="4" width="19.7109375" style="69" customWidth="1"/>
    <col min="5" max="5" width="15.42578125" style="69" customWidth="1"/>
    <col min="6" max="6" width="13.28515625" style="69" customWidth="1"/>
    <col min="7" max="16384" width="9.140625" style="69"/>
  </cols>
  <sheetData>
    <row r="2" spans="1:4" ht="15.75">
      <c r="A2" s="7" t="s">
        <v>281</v>
      </c>
      <c r="B2" s="7"/>
      <c r="C2" s="7"/>
    </row>
    <row r="3" spans="1:4" ht="16.5" thickBot="1">
      <c r="A3" s="7"/>
      <c r="B3" s="7"/>
      <c r="C3" s="7"/>
    </row>
    <row r="4" spans="1:4" ht="15" customHeight="1">
      <c r="A4" s="1967" t="s">
        <v>25</v>
      </c>
      <c r="B4" s="1969" t="s">
        <v>27</v>
      </c>
      <c r="C4" s="1969" t="s">
        <v>26</v>
      </c>
      <c r="D4" s="2009" t="s">
        <v>407</v>
      </c>
    </row>
    <row r="5" spans="1:4" ht="36" customHeight="1" thickBot="1">
      <c r="A5" s="1968"/>
      <c r="B5" s="1970"/>
      <c r="C5" s="1970"/>
      <c r="D5" s="2010"/>
    </row>
    <row r="6" spans="1:4" ht="14.25" customHeight="1" thickBot="1">
      <c r="A6" s="49">
        <v>1</v>
      </c>
      <c r="B6" s="50">
        <v>2</v>
      </c>
      <c r="C6" s="50">
        <v>3</v>
      </c>
      <c r="D6" s="51">
        <v>4</v>
      </c>
    </row>
    <row r="7" spans="1:4" ht="15.75">
      <c r="A7" s="54" t="s">
        <v>43</v>
      </c>
      <c r="B7" s="55" t="s">
        <v>28</v>
      </c>
      <c r="C7" s="56"/>
      <c r="D7" s="78"/>
    </row>
    <row r="8" spans="1:4" ht="30">
      <c r="A8" s="71" t="s">
        <v>192</v>
      </c>
      <c r="B8" s="12" t="s">
        <v>257</v>
      </c>
      <c r="C8" s="97" t="s">
        <v>10</v>
      </c>
      <c r="D8" s="110">
        <v>20313.500000000004</v>
      </c>
    </row>
    <row r="9" spans="1:4" ht="15.75">
      <c r="A9" s="99"/>
      <c r="B9" s="13" t="s">
        <v>29</v>
      </c>
      <c r="C9" s="27" t="s">
        <v>193</v>
      </c>
      <c r="D9" s="110">
        <v>12.624609250006152</v>
      </c>
    </row>
    <row r="10" spans="1:4" ht="15.75">
      <c r="A10" s="99"/>
      <c r="B10" s="28" t="s">
        <v>186</v>
      </c>
      <c r="C10" s="27" t="s">
        <v>193</v>
      </c>
      <c r="D10" s="110">
        <v>9.6369409505993531</v>
      </c>
    </row>
    <row r="11" spans="1:4" ht="15.75">
      <c r="A11" s="99"/>
      <c r="B11" s="13" t="s">
        <v>30</v>
      </c>
      <c r="C11" s="27" t="s">
        <v>193</v>
      </c>
      <c r="D11" s="110">
        <v>60.315553695818046</v>
      </c>
    </row>
    <row r="12" spans="1:4" ht="15.75">
      <c r="A12" s="99"/>
      <c r="B12" s="13" t="s">
        <v>175</v>
      </c>
      <c r="C12" s="27" t="s">
        <v>193</v>
      </c>
      <c r="D12" s="110">
        <v>17.422896103576434</v>
      </c>
    </row>
    <row r="13" spans="1:4" ht="15.75">
      <c r="A13" s="99"/>
      <c r="B13" s="26" t="s">
        <v>176</v>
      </c>
      <c r="C13" s="27" t="s">
        <v>190</v>
      </c>
      <c r="D13" s="111">
        <v>3.8463494575045205</v>
      </c>
    </row>
    <row r="14" spans="1:4" ht="30">
      <c r="A14" s="71" t="s">
        <v>194</v>
      </c>
      <c r="B14" s="12" t="s">
        <v>258</v>
      </c>
      <c r="C14" s="97" t="s">
        <v>10</v>
      </c>
      <c r="D14" s="130">
        <v>190.4</v>
      </c>
    </row>
    <row r="15" spans="1:4" ht="15.75">
      <c r="A15" s="99"/>
      <c r="B15" s="13" t="s">
        <v>29</v>
      </c>
      <c r="C15" s="27" t="s">
        <v>195</v>
      </c>
      <c r="D15" s="70">
        <v>0</v>
      </c>
    </row>
    <row r="16" spans="1:4" ht="15.75">
      <c r="A16" s="99"/>
      <c r="B16" s="13" t="s">
        <v>186</v>
      </c>
      <c r="C16" s="27" t="s">
        <v>195</v>
      </c>
      <c r="D16" s="70">
        <v>0</v>
      </c>
    </row>
    <row r="17" spans="1:4" ht="15.75">
      <c r="A17" s="99"/>
      <c r="B17" s="13" t="s">
        <v>30</v>
      </c>
      <c r="C17" s="27" t="s">
        <v>195</v>
      </c>
      <c r="D17" s="130">
        <v>48.897058823529406</v>
      </c>
    </row>
    <row r="18" spans="1:4" ht="15.75">
      <c r="A18" s="99"/>
      <c r="B18" s="13" t="s">
        <v>187</v>
      </c>
      <c r="C18" s="27" t="s">
        <v>195</v>
      </c>
      <c r="D18" s="130">
        <v>51.102941176470587</v>
      </c>
    </row>
    <row r="19" spans="1:4" ht="45">
      <c r="A19" s="71" t="s">
        <v>196</v>
      </c>
      <c r="B19" s="12" t="s">
        <v>31</v>
      </c>
      <c r="C19" s="97" t="s">
        <v>12</v>
      </c>
      <c r="D19" s="111">
        <v>3772</v>
      </c>
    </row>
    <row r="20" spans="1:4" ht="29.25" customHeight="1">
      <c r="A20" s="99"/>
      <c r="B20" s="13" t="s">
        <v>29</v>
      </c>
      <c r="C20" s="27" t="s">
        <v>197</v>
      </c>
      <c r="D20" s="111">
        <v>2.0148462354188759</v>
      </c>
    </row>
    <row r="21" spans="1:4" ht="29.25" customHeight="1">
      <c r="A21" s="99"/>
      <c r="B21" s="13" t="s">
        <v>186</v>
      </c>
      <c r="C21" s="27" t="s">
        <v>197</v>
      </c>
      <c r="D21" s="111">
        <v>2.2799575821845175</v>
      </c>
    </row>
    <row r="22" spans="1:4" ht="29.25" customHeight="1">
      <c r="A22" s="99"/>
      <c r="B22" s="13" t="s">
        <v>30</v>
      </c>
      <c r="C22" s="27" t="s">
        <v>197</v>
      </c>
      <c r="D22" s="111">
        <v>95.705196182396605</v>
      </c>
    </row>
    <row r="23" spans="1:4" ht="45">
      <c r="A23" s="71" t="s">
        <v>198</v>
      </c>
      <c r="B23" s="12" t="s">
        <v>32</v>
      </c>
      <c r="C23" s="97" t="s">
        <v>13</v>
      </c>
      <c r="D23" s="111">
        <v>1665.43</v>
      </c>
    </row>
    <row r="24" spans="1:4" ht="15.75">
      <c r="A24" s="99"/>
      <c r="B24" s="13" t="s">
        <v>29</v>
      </c>
      <c r="C24" s="97" t="s">
        <v>199</v>
      </c>
      <c r="D24" s="111">
        <v>60.254708994073603</v>
      </c>
    </row>
    <row r="25" spans="1:4" ht="15.75">
      <c r="A25" s="99"/>
      <c r="B25" s="13" t="s">
        <v>186</v>
      </c>
      <c r="C25" s="97" t="s">
        <v>199</v>
      </c>
      <c r="D25" s="111">
        <v>12.873552175714382</v>
      </c>
    </row>
    <row r="26" spans="1:4" ht="15.75">
      <c r="A26" s="99"/>
      <c r="B26" s="13" t="s">
        <v>30</v>
      </c>
      <c r="C26" s="97" t="s">
        <v>199</v>
      </c>
      <c r="D26" s="111">
        <v>26.871738830212017</v>
      </c>
    </row>
    <row r="27" spans="1:4" ht="15.75">
      <c r="A27" s="71" t="s">
        <v>44</v>
      </c>
      <c r="B27" s="14" t="s">
        <v>33</v>
      </c>
      <c r="C27" s="4"/>
      <c r="D27" s="75"/>
    </row>
    <row r="28" spans="1:4">
      <c r="A28" s="2004"/>
      <c r="B28" s="2008" t="s">
        <v>34</v>
      </c>
      <c r="C28" s="98" t="s">
        <v>39</v>
      </c>
      <c r="D28" s="109">
        <v>1</v>
      </c>
    </row>
    <row r="29" spans="1:4" ht="25.5">
      <c r="A29" s="2004"/>
      <c r="B29" s="2008"/>
      <c r="C29" s="98" t="s">
        <v>14</v>
      </c>
      <c r="D29" s="109">
        <v>2.44</v>
      </c>
    </row>
    <row r="30" spans="1:4">
      <c r="A30" s="2004"/>
      <c r="B30" s="2008" t="s">
        <v>35</v>
      </c>
      <c r="C30" s="98" t="s">
        <v>39</v>
      </c>
      <c r="D30" s="109">
        <v>862</v>
      </c>
    </row>
    <row r="31" spans="1:4" ht="25.5">
      <c r="A31" s="2004"/>
      <c r="B31" s="2008"/>
      <c r="C31" s="98" t="s">
        <v>14</v>
      </c>
      <c r="D31" s="109">
        <v>18.36</v>
      </c>
    </row>
    <row r="32" spans="1:4">
      <c r="A32" s="2004"/>
      <c r="B32" s="2008" t="s">
        <v>15</v>
      </c>
      <c r="C32" s="98" t="s">
        <v>39</v>
      </c>
      <c r="D32" s="135"/>
    </row>
    <row r="33" spans="1:4" ht="25.5">
      <c r="A33" s="2004"/>
      <c r="B33" s="2008"/>
      <c r="C33" s="98" t="s">
        <v>14</v>
      </c>
      <c r="D33" s="135"/>
    </row>
    <row r="34" spans="1:4">
      <c r="A34" s="2004"/>
      <c r="B34" s="2008" t="s">
        <v>16</v>
      </c>
      <c r="C34" s="98" t="s">
        <v>39</v>
      </c>
      <c r="D34" s="135"/>
    </row>
    <row r="35" spans="1:4" ht="25.5">
      <c r="A35" s="2004"/>
      <c r="B35" s="2008"/>
      <c r="C35" s="98" t="s">
        <v>14</v>
      </c>
      <c r="D35" s="135"/>
    </row>
    <row r="36" spans="1:4">
      <c r="A36" s="2004"/>
      <c r="B36" s="2008" t="s">
        <v>17</v>
      </c>
      <c r="C36" s="98" t="s">
        <v>39</v>
      </c>
      <c r="D36" s="109">
        <v>3478</v>
      </c>
    </row>
    <row r="37" spans="1:4" ht="25.5">
      <c r="A37" s="2004"/>
      <c r="B37" s="2008"/>
      <c r="C37" s="98" t="s">
        <v>14</v>
      </c>
      <c r="D37" s="109">
        <v>32.770000000000003</v>
      </c>
    </row>
    <row r="38" spans="1:4">
      <c r="A38" s="2004"/>
      <c r="B38" s="2008" t="s">
        <v>177</v>
      </c>
      <c r="C38" s="98" t="s">
        <v>39</v>
      </c>
      <c r="D38" s="109">
        <v>1120</v>
      </c>
    </row>
    <row r="39" spans="1:4" ht="25.5">
      <c r="A39" s="2004"/>
      <c r="B39" s="2008"/>
      <c r="C39" s="98" t="s">
        <v>14</v>
      </c>
      <c r="D39" s="109">
        <v>23.85</v>
      </c>
    </row>
    <row r="40" spans="1:4">
      <c r="A40" s="2004"/>
      <c r="B40" s="2008" t="s">
        <v>36</v>
      </c>
      <c r="C40" s="98" t="s">
        <v>39</v>
      </c>
      <c r="D40" s="109">
        <v>67220</v>
      </c>
    </row>
    <row r="41" spans="1:4" ht="25.5">
      <c r="A41" s="2004"/>
      <c r="B41" s="2008"/>
      <c r="C41" s="98" t="s">
        <v>14</v>
      </c>
      <c r="D41" s="109">
        <v>22.59</v>
      </c>
    </row>
    <row r="42" spans="1:4">
      <c r="A42" s="2004"/>
      <c r="B42" s="2005" t="s">
        <v>37</v>
      </c>
      <c r="C42" s="98" t="s">
        <v>39</v>
      </c>
      <c r="D42" s="109">
        <v>22109</v>
      </c>
    </row>
    <row r="43" spans="1:4" ht="25.5">
      <c r="A43" s="2004"/>
      <c r="B43" s="2005"/>
      <c r="C43" s="98" t="s">
        <v>14</v>
      </c>
      <c r="D43" s="109">
        <v>3.13</v>
      </c>
    </row>
    <row r="44" spans="1:4">
      <c r="A44" s="2004"/>
      <c r="B44" s="2005" t="s">
        <v>38</v>
      </c>
      <c r="C44" s="98" t="s">
        <v>39</v>
      </c>
      <c r="D44" s="109">
        <v>45111</v>
      </c>
    </row>
    <row r="45" spans="1:4" ht="25.5">
      <c r="A45" s="2004"/>
      <c r="B45" s="2005"/>
      <c r="C45" s="98" t="s">
        <v>14</v>
      </c>
      <c r="D45" s="109">
        <v>19.45</v>
      </c>
    </row>
    <row r="46" spans="1:4" ht="15.75" customHeight="1">
      <c r="A46" s="2006"/>
      <c r="B46" s="2007" t="s">
        <v>11</v>
      </c>
      <c r="C46" s="98" t="s">
        <v>39</v>
      </c>
      <c r="D46" s="109">
        <v>72681</v>
      </c>
    </row>
    <row r="47" spans="1:4" ht="25.5">
      <c r="A47" s="2006"/>
      <c r="B47" s="2007"/>
      <c r="C47" s="98" t="s">
        <v>14</v>
      </c>
      <c r="D47" s="109">
        <v>100</v>
      </c>
    </row>
    <row r="48" spans="1:4" ht="45">
      <c r="A48" s="71" t="s">
        <v>45</v>
      </c>
      <c r="B48" s="14" t="s">
        <v>191</v>
      </c>
      <c r="C48" s="4"/>
      <c r="D48" s="111"/>
    </row>
    <row r="49" spans="1:6" ht="15.75">
      <c r="A49" s="99"/>
      <c r="B49" s="41" t="s">
        <v>188</v>
      </c>
      <c r="C49" s="10" t="s">
        <v>12</v>
      </c>
      <c r="D49" s="111">
        <v>21</v>
      </c>
      <c r="F49" s="69" t="s">
        <v>178</v>
      </c>
    </row>
    <row r="50" spans="1:6" ht="17.25">
      <c r="A50" s="99"/>
      <c r="B50" s="101" t="s">
        <v>247</v>
      </c>
      <c r="C50" s="11" t="s">
        <v>41</v>
      </c>
      <c r="D50" s="136">
        <v>15.882</v>
      </c>
    </row>
    <row r="51" spans="1:6" ht="17.25">
      <c r="A51" s="97"/>
      <c r="B51" s="101" t="s">
        <v>179</v>
      </c>
      <c r="C51" s="11" t="s">
        <v>42</v>
      </c>
      <c r="D51" s="136">
        <v>56.826000000000001</v>
      </c>
    </row>
    <row r="52" spans="1:6" ht="17.25">
      <c r="A52" s="97"/>
      <c r="B52" s="100" t="s">
        <v>189</v>
      </c>
      <c r="C52" s="11" t="s">
        <v>42</v>
      </c>
      <c r="D52" s="136">
        <v>38.923000000000002</v>
      </c>
    </row>
    <row r="53" spans="1:6">
      <c r="A53" s="71" t="s">
        <v>46</v>
      </c>
      <c r="B53" s="9" t="s">
        <v>40</v>
      </c>
      <c r="C53" s="11"/>
      <c r="D53" s="70"/>
    </row>
    <row r="54" spans="1:6">
      <c r="A54" s="97"/>
      <c r="B54" s="12" t="s">
        <v>23</v>
      </c>
      <c r="C54" s="11" t="s">
        <v>12</v>
      </c>
      <c r="D54" s="111">
        <v>252</v>
      </c>
    </row>
    <row r="55" spans="1:6" ht="38.25">
      <c r="A55" s="97"/>
      <c r="B55" s="100" t="s">
        <v>203</v>
      </c>
      <c r="C55" s="11" t="s">
        <v>204</v>
      </c>
      <c r="D55" s="110">
        <v>85.317460317460316</v>
      </c>
    </row>
    <row r="56" spans="1:6">
      <c r="A56" s="97"/>
      <c r="B56" s="12" t="s">
        <v>24</v>
      </c>
      <c r="C56" s="11" t="s">
        <v>12</v>
      </c>
      <c r="D56" s="111">
        <v>52</v>
      </c>
    </row>
    <row r="57" spans="1:6" ht="38.25">
      <c r="A57" s="97"/>
      <c r="B57" s="100" t="s">
        <v>205</v>
      </c>
      <c r="C57" s="11" t="s">
        <v>204</v>
      </c>
      <c r="D57" s="124">
        <v>61.53846153846154</v>
      </c>
    </row>
    <row r="58" spans="1:6" ht="30">
      <c r="A58" s="71" t="s">
        <v>47</v>
      </c>
      <c r="B58" s="14" t="s">
        <v>201</v>
      </c>
      <c r="C58" s="16" t="s">
        <v>12</v>
      </c>
      <c r="D58" s="70">
        <v>116505</v>
      </c>
    </row>
    <row r="59" spans="1:6">
      <c r="A59" s="2002" t="s">
        <v>206</v>
      </c>
      <c r="B59" s="2001" t="s">
        <v>180</v>
      </c>
      <c r="C59" s="16" t="s">
        <v>12</v>
      </c>
      <c r="D59" s="70">
        <v>116505</v>
      </c>
    </row>
    <row r="60" spans="1:6" ht="17.25" customHeight="1">
      <c r="A60" s="1815"/>
      <c r="B60" s="2001"/>
      <c r="C60" s="15" t="s">
        <v>210</v>
      </c>
      <c r="D60" s="73">
        <v>100</v>
      </c>
    </row>
    <row r="61" spans="1:6" ht="17.25" customHeight="1">
      <c r="A61" s="1815" t="s">
        <v>207</v>
      </c>
      <c r="B61" s="2003" t="s">
        <v>181</v>
      </c>
      <c r="C61" s="16" t="s">
        <v>12</v>
      </c>
      <c r="D61" s="70">
        <v>1045</v>
      </c>
    </row>
    <row r="62" spans="1:6" ht="17.25" customHeight="1">
      <c r="A62" s="1815"/>
      <c r="B62" s="2003"/>
      <c r="C62" s="15" t="s">
        <v>211</v>
      </c>
      <c r="D62" s="84">
        <v>0.89695721213681812</v>
      </c>
    </row>
    <row r="63" spans="1:6" ht="17.25" customHeight="1">
      <c r="A63" s="1815"/>
      <c r="B63" s="2000" t="s">
        <v>182</v>
      </c>
      <c r="C63" s="16" t="s">
        <v>12</v>
      </c>
      <c r="D63" s="70">
        <v>36</v>
      </c>
    </row>
    <row r="64" spans="1:6" ht="17.25" customHeight="1">
      <c r="A64" s="1815"/>
      <c r="B64" s="2000"/>
      <c r="C64" s="15" t="s">
        <v>212</v>
      </c>
      <c r="D64" s="84">
        <v>3.4449760765550237</v>
      </c>
    </row>
    <row r="65" spans="1:4" ht="17.25" customHeight="1">
      <c r="A65" s="1815"/>
      <c r="B65" s="2000" t="s">
        <v>183</v>
      </c>
      <c r="C65" s="16" t="s">
        <v>12</v>
      </c>
      <c r="D65" s="69">
        <v>926</v>
      </c>
    </row>
    <row r="66" spans="1:4" ht="17.25" customHeight="1">
      <c r="A66" s="1815"/>
      <c r="B66" s="2000"/>
      <c r="C66" s="15" t="s">
        <v>212</v>
      </c>
      <c r="D66" s="84">
        <v>88.612440191387563</v>
      </c>
    </row>
    <row r="67" spans="1:4">
      <c r="A67" s="1815" t="s">
        <v>208</v>
      </c>
      <c r="B67" s="2001" t="s">
        <v>55</v>
      </c>
      <c r="C67" s="16" t="s">
        <v>12</v>
      </c>
      <c r="D67" s="70">
        <v>0</v>
      </c>
    </row>
    <row r="68" spans="1:4" ht="18.75" customHeight="1">
      <c r="A68" s="1815"/>
      <c r="B68" s="2001"/>
      <c r="C68" s="15" t="s">
        <v>210</v>
      </c>
      <c r="D68" s="70">
        <v>0</v>
      </c>
    </row>
    <row r="69" spans="1:4" ht="19.5" customHeight="1">
      <c r="A69" s="1815" t="s">
        <v>209</v>
      </c>
      <c r="B69" s="2001" t="s">
        <v>56</v>
      </c>
      <c r="C69" s="16" t="s">
        <v>12</v>
      </c>
      <c r="D69" s="70">
        <v>0</v>
      </c>
    </row>
    <row r="70" spans="1:4" ht="33.75" customHeight="1">
      <c r="A70" s="1815"/>
      <c r="B70" s="2001"/>
      <c r="C70" s="15" t="s">
        <v>213</v>
      </c>
      <c r="D70" s="70">
        <v>0</v>
      </c>
    </row>
    <row r="71" spans="1:4" ht="45">
      <c r="A71" s="71" t="s">
        <v>108</v>
      </c>
      <c r="B71" s="14" t="s">
        <v>144</v>
      </c>
      <c r="C71" s="70"/>
      <c r="D71" s="70">
        <v>80</v>
      </c>
    </row>
    <row r="72" spans="1:4">
      <c r="A72" s="1815"/>
      <c r="B72" s="1999" t="s">
        <v>18</v>
      </c>
      <c r="C72" s="15" t="s">
        <v>63</v>
      </c>
      <c r="D72" s="127">
        <v>100</v>
      </c>
    </row>
    <row r="73" spans="1:4">
      <c r="A73" s="1815"/>
      <c r="B73" s="1999"/>
      <c r="C73" s="15" t="s">
        <v>64</v>
      </c>
      <c r="D73" s="127">
        <v>0</v>
      </c>
    </row>
    <row r="74" spans="1:4">
      <c r="A74" s="1815"/>
      <c r="B74" s="1999"/>
      <c r="C74" s="15" t="s">
        <v>62</v>
      </c>
      <c r="D74" s="129">
        <v>57</v>
      </c>
    </row>
    <row r="75" spans="1:4">
      <c r="A75" s="1815"/>
      <c r="B75" s="1999" t="s">
        <v>19</v>
      </c>
      <c r="C75" s="15" t="s">
        <v>63</v>
      </c>
      <c r="D75" s="127">
        <v>0</v>
      </c>
    </row>
    <row r="76" spans="1:4">
      <c r="A76" s="1815"/>
      <c r="B76" s="1999"/>
      <c r="C76" s="15" t="s">
        <v>64</v>
      </c>
      <c r="D76" s="127">
        <v>100</v>
      </c>
    </row>
    <row r="77" spans="1:4">
      <c r="A77" s="1815"/>
      <c r="B77" s="1999"/>
      <c r="C77" s="15" t="s">
        <v>62</v>
      </c>
      <c r="D77" s="129">
        <v>2</v>
      </c>
    </row>
    <row r="78" spans="1:4">
      <c r="A78" s="1815"/>
      <c r="B78" s="1999" t="s">
        <v>20</v>
      </c>
      <c r="C78" s="15" t="s">
        <v>63</v>
      </c>
      <c r="D78" s="127">
        <v>100</v>
      </c>
    </row>
    <row r="79" spans="1:4">
      <c r="A79" s="1815"/>
      <c r="B79" s="1999"/>
      <c r="C79" s="15" t="s">
        <v>64</v>
      </c>
      <c r="D79" s="127">
        <v>0</v>
      </c>
    </row>
    <row r="80" spans="1:4">
      <c r="A80" s="1815"/>
      <c r="B80" s="1999"/>
      <c r="C80" s="15" t="s">
        <v>62</v>
      </c>
      <c r="D80" s="129">
        <v>14</v>
      </c>
    </row>
    <row r="81" spans="1:4">
      <c r="A81" s="1815"/>
      <c r="B81" s="1999" t="s">
        <v>21</v>
      </c>
      <c r="C81" s="15" t="s">
        <v>63</v>
      </c>
      <c r="D81" s="127">
        <v>0</v>
      </c>
    </row>
    <row r="82" spans="1:4">
      <c r="A82" s="1815"/>
      <c r="B82" s="1999"/>
      <c r="C82" s="15" t="s">
        <v>64</v>
      </c>
      <c r="D82" s="127">
        <v>0</v>
      </c>
    </row>
    <row r="83" spans="1:4">
      <c r="A83" s="1815"/>
      <c r="B83" s="1999"/>
      <c r="C83" s="15" t="s">
        <v>62</v>
      </c>
      <c r="D83" s="129">
        <v>0</v>
      </c>
    </row>
    <row r="84" spans="1:4">
      <c r="A84" s="1815"/>
      <c r="B84" s="1999" t="s">
        <v>22</v>
      </c>
      <c r="C84" s="15" t="s">
        <v>63</v>
      </c>
      <c r="D84" s="127">
        <v>100</v>
      </c>
    </row>
    <row r="85" spans="1:4">
      <c r="A85" s="1815"/>
      <c r="B85" s="1999"/>
      <c r="C85" s="15" t="s">
        <v>64</v>
      </c>
      <c r="D85" s="127">
        <v>0</v>
      </c>
    </row>
    <row r="86" spans="1:4">
      <c r="A86" s="1815"/>
      <c r="B86" s="1999"/>
      <c r="C86" s="15" t="s">
        <v>62</v>
      </c>
      <c r="D86" s="129">
        <v>7</v>
      </c>
    </row>
    <row r="88" spans="1:4">
      <c r="A88" s="69" t="s">
        <v>200</v>
      </c>
    </row>
  </sheetData>
  <mergeCells count="46">
    <mergeCell ref="A81:A83"/>
    <mergeCell ref="B81:B83"/>
    <mergeCell ref="A84:A86"/>
    <mergeCell ref="B84:B86"/>
    <mergeCell ref="A72:A74"/>
    <mergeCell ref="B72:B74"/>
    <mergeCell ref="A75:A77"/>
    <mergeCell ref="B75:B77"/>
    <mergeCell ref="A78:A80"/>
    <mergeCell ref="B78:B80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0:A31"/>
    <mergeCell ref="B30:B31"/>
    <mergeCell ref="A32:A33"/>
    <mergeCell ref="B32:B33"/>
    <mergeCell ref="A34:A35"/>
    <mergeCell ref="B34:B35"/>
    <mergeCell ref="A4:A5"/>
    <mergeCell ref="B4:B5"/>
    <mergeCell ref="C4:C5"/>
    <mergeCell ref="D4:D5"/>
    <mergeCell ref="A28:A29"/>
    <mergeCell ref="B28:B29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rowBreaks count="1" manualBreakCount="1">
    <brk id="47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"/>
  <sheetViews>
    <sheetView topLeftCell="A7" workbookViewId="0">
      <selection activeCell="C79" sqref="C79"/>
    </sheetView>
  </sheetViews>
  <sheetFormatPr defaultRowHeight="15"/>
  <cols>
    <col min="1" max="1" width="9.140625" customWidth="1"/>
    <col min="2" max="2" width="7" customWidth="1"/>
    <col min="3" max="3" width="28.140625" customWidth="1"/>
    <col min="5" max="10" width="10" bestFit="1" customWidth="1"/>
  </cols>
  <sheetData>
    <row r="1" spans="2:6" s="69" customFormat="1"/>
    <row r="2" spans="2:6" s="69" customFormat="1">
      <c r="C2" s="1598" t="s">
        <v>669</v>
      </c>
    </row>
    <row r="3" spans="2:6" s="69" customFormat="1"/>
    <row r="4" spans="2:6" s="69" customFormat="1" ht="25.5">
      <c r="B4" s="1599" t="s">
        <v>25</v>
      </c>
      <c r="C4" s="1600" t="s">
        <v>653</v>
      </c>
      <c r="D4" s="1599" t="s">
        <v>659</v>
      </c>
      <c r="E4" s="1599" t="s">
        <v>678</v>
      </c>
      <c r="F4" s="1599" t="s">
        <v>677</v>
      </c>
    </row>
    <row r="5" spans="2:6" s="69" customFormat="1" ht="38.25">
      <c r="B5" s="1599">
        <v>1</v>
      </c>
      <c r="C5" s="1604" t="s">
        <v>73</v>
      </c>
      <c r="D5" s="1599" t="s">
        <v>670</v>
      </c>
      <c r="E5" s="1606">
        <f>'Ф1-Целевые показатели программ'!J21</f>
        <v>9.3117873393919943</v>
      </c>
      <c r="F5" s="1606">
        <f>'Ф1-Целевые показатели программ'!S21</f>
        <v>8.5998142604010095</v>
      </c>
    </row>
    <row r="6" spans="2:6" s="69" customFormat="1" ht="25.5">
      <c r="B6" s="1599">
        <v>2</v>
      </c>
      <c r="C6" s="1604" t="s">
        <v>671</v>
      </c>
      <c r="D6" s="1599" t="s">
        <v>668</v>
      </c>
      <c r="E6" s="1606">
        <f>'Ф1-Целевые показатели программ'!J48</f>
        <v>8.9389718522342321</v>
      </c>
      <c r="F6" s="1606">
        <f>'Ф1-Целевые показатели программ'!S48</f>
        <v>7.9031077982555455</v>
      </c>
    </row>
    <row r="7" spans="2:6" s="69" customFormat="1" ht="25.5">
      <c r="B7" s="1605" t="s">
        <v>49</v>
      </c>
      <c r="C7" s="1604" t="s">
        <v>672</v>
      </c>
      <c r="D7" s="1599" t="s">
        <v>658</v>
      </c>
      <c r="E7" s="1606">
        <f>'Ф1-Целевые показатели программ'!J49</f>
        <v>50.720520999999998</v>
      </c>
      <c r="F7" s="1606">
        <f>'Ф1-Целевые показатели программ'!S49</f>
        <v>44.269491313249397</v>
      </c>
    </row>
    <row r="8" spans="2:6" s="69" customFormat="1">
      <c r="B8" s="1605" t="s">
        <v>50</v>
      </c>
      <c r="C8" s="1604" t="s">
        <v>673</v>
      </c>
      <c r="D8" s="1599" t="s">
        <v>54</v>
      </c>
      <c r="E8" s="1606">
        <f>'Ф1-Целевые показатели программ'!J53</f>
        <v>13378.381020999999</v>
      </c>
      <c r="F8" s="1606">
        <f>'Ф1-Целевые показатели программ'!S53</f>
        <v>12781.26</v>
      </c>
    </row>
    <row r="9" spans="2:6" s="69" customFormat="1">
      <c r="B9" s="1605" t="s">
        <v>51</v>
      </c>
      <c r="C9" s="1604" t="s">
        <v>674</v>
      </c>
      <c r="D9" s="1599" t="s">
        <v>349</v>
      </c>
      <c r="E9" s="1606">
        <f>'Ф1-Целевые показатели программ'!J57</f>
        <v>815.19816666666679</v>
      </c>
      <c r="F9" s="1606">
        <f>'Ф1-Целевые показатели программ'!S57</f>
        <v>662.32823801180007</v>
      </c>
    </row>
    <row r="10" spans="2:6" s="69" customFormat="1" ht="38.25">
      <c r="B10" s="1599">
        <v>3</v>
      </c>
      <c r="C10" s="1600" t="s">
        <v>675</v>
      </c>
      <c r="D10" s="1599" t="s">
        <v>349</v>
      </c>
      <c r="E10" s="1606">
        <f>'Ф1-Целевые показатели программ'!J66</f>
        <v>133.68600000000001</v>
      </c>
      <c r="F10" s="1606">
        <f>'Ф1-Целевые показатели программ'!S66</f>
        <v>154.13435420599691</v>
      </c>
    </row>
    <row r="11" spans="2:6" s="69" customFormat="1" ht="25.5">
      <c r="B11" s="1599">
        <v>4</v>
      </c>
      <c r="C11" s="1604" t="s">
        <v>252</v>
      </c>
      <c r="D11" s="1599" t="s">
        <v>391</v>
      </c>
      <c r="E11" s="1606">
        <f>'Ф1-Целевые показатели программ'!J75</f>
        <v>8056.9989500000001</v>
      </c>
      <c r="F11" s="1606">
        <f>'Ф1-Целевые показатели программ'!S75</f>
        <v>7432.0841479006931</v>
      </c>
    </row>
    <row r="12" spans="2:6" s="69" customFormat="1" ht="38.25">
      <c r="B12" s="1599">
        <v>5</v>
      </c>
      <c r="C12" s="1604" t="s">
        <v>676</v>
      </c>
      <c r="D12" s="1599" t="s">
        <v>204</v>
      </c>
      <c r="E12" s="1606">
        <f>'Ф1-Целевые показатели программ'!J123</f>
        <v>83.797627136361257</v>
      </c>
      <c r="F12" s="1606">
        <f>'Ф1-Целевые показатели программ'!S123</f>
        <v>93.257462246839168</v>
      </c>
    </row>
    <row r="13" spans="2:6" s="69" customFormat="1"/>
    <row r="14" spans="2:6" s="69" customFormat="1">
      <c r="C14" s="1598" t="s">
        <v>681</v>
      </c>
    </row>
    <row r="15" spans="2:6" s="69" customFormat="1">
      <c r="C15" s="1598"/>
    </row>
    <row r="16" spans="2:6" s="69" customFormat="1">
      <c r="C16" s="2014" t="s">
        <v>485</v>
      </c>
      <c r="D16" s="2014"/>
    </row>
    <row r="17" spans="3:25" s="69" customFormat="1">
      <c r="C17" s="2013" t="s">
        <v>653</v>
      </c>
      <c r="D17" s="1594" t="s">
        <v>654</v>
      </c>
      <c r="E17" s="1594">
        <v>2021</v>
      </c>
      <c r="F17" s="1594">
        <v>2022</v>
      </c>
      <c r="G17" s="1594">
        <v>2023</v>
      </c>
      <c r="H17" s="1594">
        <v>2024</v>
      </c>
      <c r="I17" s="1594">
        <v>2025</v>
      </c>
      <c r="J17" s="1594">
        <v>2026</v>
      </c>
    </row>
    <row r="18" spans="3:25" s="69" customFormat="1">
      <c r="C18" s="2013"/>
      <c r="D18" s="1594" t="s">
        <v>655</v>
      </c>
      <c r="E18" s="1594" t="s">
        <v>656</v>
      </c>
      <c r="F18" s="1594" t="s">
        <v>115</v>
      </c>
      <c r="G18" s="1594" t="s">
        <v>115</v>
      </c>
      <c r="H18" s="1594" t="s">
        <v>115</v>
      </c>
      <c r="I18" s="1594" t="s">
        <v>115</v>
      </c>
      <c r="J18" s="1594" t="s">
        <v>115</v>
      </c>
    </row>
    <row r="19" spans="3:25" s="69" customFormat="1" ht="25.5">
      <c r="C19" s="1595" t="s">
        <v>679</v>
      </c>
      <c r="D19" s="1594" t="s">
        <v>658</v>
      </c>
      <c r="E19" s="1596">
        <f>'Ф1-Целевые показатели программ'!J8</f>
        <v>26670.613168756481</v>
      </c>
      <c r="F19" s="1597">
        <f>'Ф1-Целевые показатели программ'!K8</f>
        <v>26673.381222999997</v>
      </c>
      <c r="G19" s="1597">
        <f>'Ф1-Целевые показатели программ'!P8</f>
        <v>26824.104186264271</v>
      </c>
      <c r="H19" s="1597">
        <f>'Ф1-Целевые показатели программ'!Q8</f>
        <v>26995.552021392505</v>
      </c>
      <c r="I19" s="1597">
        <f>'Ф1-Целевые показатели программ'!R8</f>
        <v>27123.745278477432</v>
      </c>
      <c r="J19" s="1597">
        <f>'Ф1-Целевые показатели программ'!S8</f>
        <v>27253.057085995108</v>
      </c>
    </row>
    <row r="20" spans="3:25" ht="25.5">
      <c r="C20" s="2013" t="s">
        <v>680</v>
      </c>
      <c r="D20" s="1594" t="s">
        <v>658</v>
      </c>
      <c r="E20" s="1596">
        <f>'Ф1-Целевые показатели программ'!J19</f>
        <v>2483.5107803864798</v>
      </c>
      <c r="F20" s="1597">
        <f>'Ф1-Целевые показатели программ'!K19</f>
        <v>2532.9518189999999</v>
      </c>
      <c r="G20" s="1597">
        <f>'Ф1-Целевые показатели программ'!P19</f>
        <v>2469.7872491039793</v>
      </c>
      <c r="H20" s="1597">
        <f>'Ф1-Целевые показатели программ'!Q19</f>
        <v>2426.8934207647371</v>
      </c>
      <c r="I20" s="1597">
        <f>'Ф1-Целевые показатели программ'!R19</f>
        <v>2366.7806675367801</v>
      </c>
      <c r="J20" s="1597">
        <f>'Ф1-Целевые показатели программ'!S19</f>
        <v>2343.712289676635</v>
      </c>
    </row>
    <row r="21" spans="3:25">
      <c r="C21" s="2013"/>
      <c r="D21" s="1594" t="s">
        <v>204</v>
      </c>
      <c r="E21" s="1596">
        <f>'Ф1-Целевые показатели программ'!J21</f>
        <v>9.3117873393919943</v>
      </c>
      <c r="F21" s="1597">
        <f>'Ф1-Целевые показатели программ'!K21</f>
        <v>9.4961782228639215</v>
      </c>
      <c r="G21" s="1597">
        <f>'Ф1-Целевые показатели программ'!P21</f>
        <v>9.2073428881501105</v>
      </c>
      <c r="H21" s="1597">
        <f>'Ф1-Целевые показатели программ'!Q21</f>
        <v>8.9899751590245547</v>
      </c>
      <c r="I21" s="1597">
        <f>'Ф1-Целевые показатели программ'!R21</f>
        <v>8.7258623145042211</v>
      </c>
      <c r="J21" s="1597">
        <f>'Ф1-Целевые показатели программ'!S21</f>
        <v>8.5998142604010095</v>
      </c>
    </row>
    <row r="22" spans="3:25" ht="25.5">
      <c r="C22" s="2015" t="s">
        <v>657</v>
      </c>
      <c r="D22" s="1594" t="s">
        <v>658</v>
      </c>
      <c r="E22" s="1596">
        <f>'Ф1-Целевые показатели программ'!J39</f>
        <v>35.392577290027099</v>
      </c>
      <c r="F22" s="1597">
        <f>'Ф1-Целевые показатели программ'!K39</f>
        <v>40.487098369358741</v>
      </c>
      <c r="G22" s="1597">
        <f>'Ф1-Целевые показатели программ'!P39</f>
        <v>40.437098369358743</v>
      </c>
      <c r="H22" s="1597">
        <f>'Ф1-Целевые показатели программ'!Q39</f>
        <v>40.387098369358746</v>
      </c>
      <c r="I22" s="1597">
        <f>'Ф1-Целевые показатели программ'!R39</f>
        <v>40.34709836935874</v>
      </c>
      <c r="J22" s="1597">
        <f>'Ф1-Целевые показатели программ'!S39</f>
        <v>40.34709836935874</v>
      </c>
    </row>
    <row r="23" spans="3:25" ht="25.5">
      <c r="C23" s="2015"/>
      <c r="D23" s="1594" t="s">
        <v>682</v>
      </c>
      <c r="E23" s="1596">
        <f>'Ф1-Целевые показатели программ'!J40</f>
        <v>1.4251026236543805</v>
      </c>
      <c r="F23" s="1597">
        <f>'Ф1-Целевые показатели программ'!K40</f>
        <v>1.5984156534545886</v>
      </c>
      <c r="G23" s="1597">
        <f>'Ф1-Целевые показатели программ'!P40</f>
        <v>1.6372705132407268</v>
      </c>
      <c r="H23" s="1597">
        <f>'Ф1-Целевые показатели программ'!Q40</f>
        <v>1.6641480018777417</v>
      </c>
      <c r="I23" s="1597">
        <f>'Ф1-Целевые показатели программ'!R40</f>
        <v>1.7047248578107517</v>
      </c>
      <c r="J23" s="1597">
        <f>'Ф1-Целевые показатели программ'!S40</f>
        <v>1.7215038956392332</v>
      </c>
    </row>
    <row r="24" spans="3:25" s="69" customFormat="1">
      <c r="C24" s="1607"/>
      <c r="D24" s="1608"/>
      <c r="E24" s="1609"/>
      <c r="F24" s="1609"/>
      <c r="G24" s="1609"/>
      <c r="H24" s="1609"/>
      <c r="I24" s="1609"/>
      <c r="J24" s="1609"/>
    </row>
    <row r="25" spans="3:25" s="69" customFormat="1">
      <c r="C25" s="1607"/>
      <c r="D25" s="1608"/>
      <c r="E25" s="1609"/>
      <c r="F25" s="1609"/>
      <c r="G25" s="1609"/>
      <c r="H25" s="1609"/>
      <c r="I25" s="1609"/>
      <c r="J25" s="1609"/>
    </row>
    <row r="26" spans="3:25" s="69" customFormat="1">
      <c r="C26" s="1607"/>
      <c r="D26" s="1608"/>
      <c r="E26" s="1609"/>
      <c r="F26" s="1609"/>
      <c r="G26" s="1609"/>
      <c r="H26" s="1609"/>
      <c r="I26" s="1609"/>
      <c r="J26" s="1609"/>
    </row>
    <row r="27" spans="3:25">
      <c r="E27" s="95"/>
      <c r="F27" s="95"/>
      <c r="G27" s="95"/>
      <c r="H27" s="95"/>
      <c r="I27" s="95"/>
      <c r="J27" s="95"/>
    </row>
    <row r="29" spans="3:25">
      <c r="C29" s="1598" t="s">
        <v>688</v>
      </c>
    </row>
    <row r="30" spans="3:25" s="69" customFormat="1">
      <c r="C30" s="1598"/>
    </row>
    <row r="31" spans="3:25">
      <c r="C31" s="2014" t="s">
        <v>485</v>
      </c>
      <c r="D31" s="2014"/>
    </row>
    <row r="32" spans="3:25">
      <c r="C32" s="2018" t="s">
        <v>653</v>
      </c>
      <c r="D32" s="1599" t="s">
        <v>654</v>
      </c>
      <c r="E32" s="1602">
        <f>'Ф1-Целевые показатели программ'!J5</f>
        <v>2021</v>
      </c>
      <c r="F32" s="1603">
        <f>'Ф1-Целевые показатели программ'!K5</f>
        <v>2022</v>
      </c>
      <c r="G32" s="1603">
        <f>'Ф1-Целевые показатели программ'!P5</f>
        <v>2023</v>
      </c>
      <c r="H32" s="1603">
        <f>'Ф1-Целевые показатели программ'!Q5</f>
        <v>2024</v>
      </c>
      <c r="I32" s="1603">
        <f>'Ф1-Целевые показатели программ'!R5</f>
        <v>2025</v>
      </c>
      <c r="J32" s="1603">
        <f>'Ф1-Целевые показатели программ'!S5</f>
        <v>2026</v>
      </c>
      <c r="P32" s="1599" t="s">
        <v>667</v>
      </c>
      <c r="Q32" s="1602">
        <v>2018</v>
      </c>
      <c r="R32" s="1602">
        <v>2019</v>
      </c>
      <c r="S32" s="1602">
        <v>2020</v>
      </c>
      <c r="T32" s="1602">
        <v>2021</v>
      </c>
      <c r="U32" s="1603">
        <v>2022</v>
      </c>
      <c r="V32" s="1603">
        <v>2023</v>
      </c>
      <c r="W32" s="1603">
        <v>2024</v>
      </c>
      <c r="X32" s="1603">
        <v>2025</v>
      </c>
      <c r="Y32" s="1603">
        <v>2026</v>
      </c>
    </row>
    <row r="33" spans="3:25">
      <c r="C33" s="2018"/>
      <c r="D33" s="1599" t="s">
        <v>655</v>
      </c>
      <c r="E33" s="1599" t="s">
        <v>656</v>
      </c>
      <c r="F33" s="1599" t="s">
        <v>115</v>
      </c>
      <c r="G33" s="1599" t="s">
        <v>115</v>
      </c>
      <c r="H33" s="1599" t="s">
        <v>115</v>
      </c>
      <c r="I33" s="1599" t="s">
        <v>115</v>
      </c>
      <c r="J33" s="1599" t="s">
        <v>115</v>
      </c>
      <c r="P33" s="1599" t="s">
        <v>668</v>
      </c>
      <c r="Q33" s="1599" t="s">
        <v>656</v>
      </c>
      <c r="R33" s="1599" t="s">
        <v>656</v>
      </c>
      <c r="S33" s="1599" t="s">
        <v>656</v>
      </c>
      <c r="T33" s="1599" t="s">
        <v>656</v>
      </c>
      <c r="U33" s="1599" t="s">
        <v>115</v>
      </c>
      <c r="V33" s="1599" t="s">
        <v>115</v>
      </c>
      <c r="W33" s="1599" t="s">
        <v>115</v>
      </c>
      <c r="X33" s="1599" t="s">
        <v>115</v>
      </c>
      <c r="Y33" s="1599" t="s">
        <v>115</v>
      </c>
    </row>
    <row r="34" spans="3:25" ht="24.75" customHeight="1">
      <c r="C34" s="2018" t="s">
        <v>660</v>
      </c>
      <c r="D34" s="1600" t="s">
        <v>214</v>
      </c>
      <c r="E34" s="1596">
        <f>'Ф1-Целевые показатели программ'!J48</f>
        <v>8.9389718522342321</v>
      </c>
      <c r="F34" s="1597">
        <f>'Ф1-Целевые показатели программ'!K48</f>
        <v>8.9244970102392518</v>
      </c>
      <c r="G34" s="1597">
        <f>'Ф1-Целевые показатели программ'!P48</f>
        <v>8.6557246363935754</v>
      </c>
      <c r="H34" s="1597">
        <f>'Ф1-Целевые показатели программ'!Q48</f>
        <v>8.3959370626205043</v>
      </c>
      <c r="I34" s="1597">
        <f>'Ф1-Целевые показатели программ'!R48</f>
        <v>8.1442430489764686</v>
      </c>
      <c r="J34" s="1597">
        <f>'Ф1-Целевые показатели программ'!S48</f>
        <v>7.9031077982555455</v>
      </c>
      <c r="P34" s="1600" t="s">
        <v>485</v>
      </c>
      <c r="Q34" s="1596">
        <v>10.0833552840067</v>
      </c>
      <c r="R34" s="1596">
        <v>9.1811926330000002</v>
      </c>
      <c r="S34" s="1596">
        <v>8.788579642792234</v>
      </c>
      <c r="T34" s="1596">
        <v>8.9389718522342321</v>
      </c>
      <c r="U34" s="1597">
        <f>F34</f>
        <v>8.9244970102392518</v>
      </c>
      <c r="V34" s="1597">
        <f t="shared" ref="V34:Y34" si="0">G34</f>
        <v>8.6557246363935754</v>
      </c>
      <c r="W34" s="1597">
        <f t="shared" si="0"/>
        <v>8.3959370626205043</v>
      </c>
      <c r="X34" s="1597">
        <f t="shared" si="0"/>
        <v>8.1442430489764686</v>
      </c>
      <c r="Y34" s="1597">
        <f t="shared" si="0"/>
        <v>7.9031077982555455</v>
      </c>
    </row>
    <row r="35" spans="3:25" ht="25.5">
      <c r="C35" s="2018"/>
      <c r="D35" s="1601" t="s">
        <v>661</v>
      </c>
      <c r="E35" s="1596">
        <f>'Ф1-Целевые показатели программ'!J47</f>
        <v>291.06739981976659</v>
      </c>
      <c r="F35" s="1597">
        <f>'Ф1-Целевые показатели программ'!K47</f>
        <v>303.77796121863713</v>
      </c>
      <c r="G35" s="1597">
        <f>'Ф1-Целевые показатели программ'!P47</f>
        <v>325.38097901636758</v>
      </c>
      <c r="H35" s="1597">
        <f>'Ф1-Целевые показатели программ'!Q47</f>
        <v>335.52917837336986</v>
      </c>
      <c r="I35" s="1597">
        <f>'Ф1-Целевые показатели программ'!R47</f>
        <v>346.55523352751396</v>
      </c>
      <c r="J35" s="1597">
        <f>'Ф1-Целевые показатели программ'!S47</f>
        <v>356.98485306859254</v>
      </c>
      <c r="P35" s="1600" t="s">
        <v>666</v>
      </c>
      <c r="Q35" s="1596">
        <v>10.08</v>
      </c>
      <c r="R35" s="1596">
        <f t="shared" ref="R35:Y35" si="1">Q35*0.97</f>
        <v>9.7775999999999996</v>
      </c>
      <c r="S35" s="1596">
        <f t="shared" si="1"/>
        <v>9.4842719999999989</v>
      </c>
      <c r="T35" s="1596">
        <f t="shared" si="1"/>
        <v>9.1997438399999982</v>
      </c>
      <c r="U35" s="1596">
        <f t="shared" si="1"/>
        <v>8.9237515247999983</v>
      </c>
      <c r="V35" s="1596">
        <f t="shared" si="1"/>
        <v>8.6560389790559977</v>
      </c>
      <c r="W35" s="1596">
        <f t="shared" si="1"/>
        <v>8.3963578096843179</v>
      </c>
      <c r="X35" s="1596">
        <f t="shared" si="1"/>
        <v>8.1444670753937878</v>
      </c>
      <c r="Y35" s="1596">
        <f t="shared" si="1"/>
        <v>7.9001330631319737</v>
      </c>
    </row>
    <row r="36" spans="3:25">
      <c r="C36" s="2017" t="s">
        <v>235</v>
      </c>
      <c r="D36" s="1600" t="s">
        <v>662</v>
      </c>
      <c r="E36" s="1596">
        <f>'Ф1-Целевые показатели программ'!J49</f>
        <v>50.720520999999998</v>
      </c>
      <c r="F36" s="1597">
        <f>'Ф1-Целевые показатели программ'!K49</f>
        <v>50.006005220327111</v>
      </c>
      <c r="G36" s="1597">
        <f>'Ф1-Целевые показатели программ'!P49</f>
        <v>48.618010013717296</v>
      </c>
      <c r="H36" s="1597">
        <f>'Ф1-Целевые показатели программ'!Q49</f>
        <v>47.050869713305765</v>
      </c>
      <c r="I36" s="1597">
        <f>'Ф1-Целевые показатели программ'!R49</f>
        <v>45.641743621906599</v>
      </c>
      <c r="J36" s="1597">
        <f>'Ф1-Целевые показатели программ'!S49</f>
        <v>44.269491313249397</v>
      </c>
    </row>
    <row r="37" spans="3:25">
      <c r="C37" s="2017"/>
      <c r="D37" s="1601" t="s">
        <v>663</v>
      </c>
      <c r="E37" s="1596">
        <f>'Ф1-Целевые показатели программ'!J51</f>
        <v>260.36114262499996</v>
      </c>
      <c r="F37" s="1597">
        <f>'Ф1-Целевые показатели программ'!K51</f>
        <v>264.52566858798195</v>
      </c>
      <c r="G37" s="1597">
        <f>'Ф1-Целевые показатели программ'!P51</f>
        <v>282.38888785470999</v>
      </c>
      <c r="H37" s="1597">
        <f>'Ф1-Целевые показатели программ'!Q51</f>
        <v>291.59565636524593</v>
      </c>
      <c r="I37" s="1597">
        <f>'Ф1-Целевые показатели программ'!R51</f>
        <v>301.10456307906509</v>
      </c>
      <c r="J37" s="1597">
        <f>'Ф1-Целевые показатели программ'!S51</f>
        <v>310.02195300220569</v>
      </c>
    </row>
    <row r="38" spans="3:25">
      <c r="C38" s="2017" t="s">
        <v>244</v>
      </c>
      <c r="D38" s="1600" t="s">
        <v>54</v>
      </c>
      <c r="E38" s="1596">
        <f>'Ф1-Целевые показатели программ'!J53</f>
        <v>13378.381020999999</v>
      </c>
      <c r="F38" s="1597">
        <f>'Ф1-Целевые показатели программ'!K53</f>
        <v>14283.981999999998</v>
      </c>
      <c r="G38" s="1597">
        <f>'Ф1-Целевые показатели программ'!P53</f>
        <v>13902.044774999998</v>
      </c>
      <c r="H38" s="1597">
        <f>'Ф1-Целевые показатели программ'!Q53</f>
        <v>13569.109285625002</v>
      </c>
      <c r="I38" s="1597">
        <f>'Ф1-Целевые показатели программ'!R53</f>
        <v>13157.926053484371</v>
      </c>
      <c r="J38" s="1597">
        <f>'Ф1-Целевые показатели программ'!S53</f>
        <v>12781.26</v>
      </c>
    </row>
    <row r="39" spans="3:25">
      <c r="C39" s="2017"/>
      <c r="D39" s="1600" t="s">
        <v>663</v>
      </c>
      <c r="E39" s="1596">
        <f>'Ф1-Целевые показатели программ'!J55</f>
        <v>24.882301638100003</v>
      </c>
      <c r="F39" s="1597">
        <f>'Ф1-Целевые показатели программ'!K55</f>
        <v>33.726339646981877</v>
      </c>
      <c r="G39" s="1597">
        <f>'Ф1-Целевые показатели программ'!P55</f>
        <v>37.172256884857596</v>
      </c>
      <c r="H39" s="1597">
        <f>'Ф1-Целевые показатели программ'!Q55</f>
        <v>37.947917680251905</v>
      </c>
      <c r="I39" s="1597">
        <f>'Ф1-Целевые показатели программ'!R55</f>
        <v>39.307870147461983</v>
      </c>
      <c r="J39" s="1597">
        <f>'Ф1-Целевые показатели программ'!S55</f>
        <v>40.756983673360459</v>
      </c>
    </row>
    <row r="40" spans="3:25" ht="15.75">
      <c r="C40" s="2017" t="s">
        <v>245</v>
      </c>
      <c r="D40" s="1601" t="s">
        <v>664</v>
      </c>
      <c r="E40" s="1596">
        <f>'Ф1-Целевые показатели программ'!J57</f>
        <v>815.19816666666679</v>
      </c>
      <c r="F40" s="1597">
        <f>'Ф1-Целевые показатели программ'!K57</f>
        <v>764.81400000000008</v>
      </c>
      <c r="G40" s="1597">
        <f>'Ф1-Целевые показатели программ'!P57</f>
        <v>723.53660000000002</v>
      </c>
      <c r="H40" s="1597">
        <f>'Ф1-Целевые показатели программ'!Q57</f>
        <v>702.60570200000006</v>
      </c>
      <c r="I40" s="1597">
        <f>'Ф1-Целевые показатели программ'!R57</f>
        <v>681.94643094000003</v>
      </c>
      <c r="J40" s="1597">
        <f>'Ф1-Целевые показатели программ'!S57</f>
        <v>662.32823801180007</v>
      </c>
    </row>
    <row r="41" spans="3:25">
      <c r="C41" s="2017"/>
      <c r="D41" s="1600" t="s">
        <v>663</v>
      </c>
      <c r="E41" s="1596">
        <f>'Ф1-Целевые показатели программ'!J59</f>
        <v>5.8239555566666663</v>
      </c>
      <c r="F41" s="1597">
        <f>'Ф1-Целевые показатели программ'!K59</f>
        <v>5.5259529836732888</v>
      </c>
      <c r="G41" s="1597">
        <f>'Ф1-Целевые показатели программ'!P59</f>
        <v>5.8198342768</v>
      </c>
      <c r="H41" s="1597">
        <f>'Ф1-Целевые показатели программ'!Q59</f>
        <v>5.9856043278720001</v>
      </c>
      <c r="I41" s="1597">
        <f>'Ф1-Целевые показатели программ'!R59</f>
        <v>6.142800300986881</v>
      </c>
      <c r="J41" s="1597">
        <f>'Ф1-Целевые показатели программ'!S59</f>
        <v>6.2059163930263548</v>
      </c>
    </row>
    <row r="42" spans="3:25" ht="15.75">
      <c r="C42" s="2018" t="s">
        <v>665</v>
      </c>
      <c r="D42" s="1601" t="s">
        <v>664</v>
      </c>
      <c r="E42" s="1596">
        <f>'Ф1-Целевые показатели программ'!J66</f>
        <v>133.68600000000001</v>
      </c>
      <c r="F42" s="1597">
        <f>'Ф1-Целевые показатели программ'!K66</f>
        <v>156.62275343653249</v>
      </c>
      <c r="G42" s="1597">
        <f>'Ф1-Целевые показатели программ'!P66</f>
        <v>156.93187590216718</v>
      </c>
      <c r="H42" s="1597">
        <f>'Ф1-Целевые показатели программ'!Q66</f>
        <v>155.9020571431455</v>
      </c>
      <c r="I42" s="1597">
        <f>'Ф1-Целевые показатели программ'!R66</f>
        <v>154.86823657171405</v>
      </c>
      <c r="J42" s="1597">
        <f>'Ф1-Целевые показатели программ'!S66</f>
        <v>154.13435420599691</v>
      </c>
    </row>
    <row r="43" spans="3:25" ht="25.5">
      <c r="C43" s="2018"/>
      <c r="D43" s="1600" t="s">
        <v>661</v>
      </c>
      <c r="E43" s="1596">
        <f>'Ф1-Целевые показатели программ'!J65</f>
        <v>8.2982762699999988</v>
      </c>
      <c r="F43" s="1597">
        <f>'Ф1-Целевые показатели программ'!K65</f>
        <v>12.315474702981827</v>
      </c>
      <c r="G43" s="1597">
        <f>'Ф1-Целевые показатели программ'!P65</f>
        <v>11.57893872595201</v>
      </c>
      <c r="H43" s="1597">
        <f>'Ф1-Целевые показатели программ'!Q65</f>
        <v>11.554988038692489</v>
      </c>
      <c r="I43" s="1597">
        <f>'Ф1-Целевые показатели программ'!R65</f>
        <v>11.653671388305563</v>
      </c>
      <c r="J43" s="1597">
        <f>'Ф1-Целевые показатели программ'!S65</f>
        <v>11.647544594422508</v>
      </c>
    </row>
    <row r="44" spans="3:25" ht="15.75">
      <c r="C44" s="2017" t="s">
        <v>21</v>
      </c>
      <c r="D44" s="1601" t="s">
        <v>664</v>
      </c>
      <c r="E44" s="1596">
        <f>'Ф1-Целевые показатели программ'!J67</f>
        <v>14.63034</v>
      </c>
      <c r="F44" s="1597">
        <f>'Ф1-Целевые показатели программ'!K67</f>
        <v>15.789411764705882</v>
      </c>
      <c r="G44" s="1597">
        <f>'Ф1-Целевые показатели программ'!P67</f>
        <v>15.692117647058824</v>
      </c>
      <c r="H44" s="1597">
        <f>'Ф1-Целевые показатели программ'!Q67</f>
        <v>15.645196470588235</v>
      </c>
      <c r="I44" s="1597">
        <f>'Ф1-Целевые показатели программ'!R67</f>
        <v>15.568644505882352</v>
      </c>
      <c r="J44" s="1597">
        <f>'Ф1-Целевые показатели программ'!S67</f>
        <v>15.51245806082353</v>
      </c>
    </row>
    <row r="45" spans="3:25" ht="25.5">
      <c r="C45" s="2017"/>
      <c r="D45" s="1600" t="s">
        <v>661</v>
      </c>
      <c r="E45" s="1596">
        <f>'Ф1-Целевые показатели программ'!J68</f>
        <v>1.2315722</v>
      </c>
      <c r="F45" s="1597">
        <f>'Ф1-Целевые показатели программ'!K68</f>
        <v>1.2674173079584774</v>
      </c>
      <c r="G45" s="1597">
        <f>'Ф1-Целевые показатели программ'!P68</f>
        <v>1.2740243148788928</v>
      </c>
      <c r="H45" s="1597">
        <f>'Ф1-Целевые показатели программ'!Q68</f>
        <v>1.2813355017301038</v>
      </c>
      <c r="I45" s="1597">
        <f>'Ф1-Целевые показатели программ'!R68</f>
        <v>1.2893769867128027</v>
      </c>
      <c r="J45" s="1597">
        <f>'Ф1-Целевые показатели программ'!S68</f>
        <v>1.2981718968456746</v>
      </c>
    </row>
    <row r="46" spans="3:25" ht="15.75">
      <c r="C46" s="2017" t="s">
        <v>22</v>
      </c>
      <c r="D46" s="1601" t="s">
        <v>664</v>
      </c>
      <c r="E46" s="1596">
        <f>'Ф1-Целевые показатели программ'!J69</f>
        <v>119.05566</v>
      </c>
      <c r="F46" s="1597">
        <f>'Ф1-Целевые показатели программ'!K69</f>
        <v>140.83334167182662</v>
      </c>
      <c r="G46" s="1597">
        <f>'Ф1-Целевые показатели программ'!P69</f>
        <v>141.23975825510834</v>
      </c>
      <c r="H46" s="1597">
        <f>'Ф1-Целевые показатели программ'!Q69</f>
        <v>140.25686067255725</v>
      </c>
      <c r="I46" s="1597">
        <f>'Ф1-Целевые показатели программ'!R69</f>
        <v>139.29959206583169</v>
      </c>
      <c r="J46" s="1597">
        <f>'Ф1-Целевые показатели программ'!S69</f>
        <v>138.62189614517339</v>
      </c>
    </row>
    <row r="47" spans="3:25" ht="25.5">
      <c r="C47" s="2017"/>
      <c r="D47" s="1600" t="s">
        <v>661</v>
      </c>
      <c r="E47" s="1596">
        <f>'Ф1-Целевые показатели программ'!J70</f>
        <v>7.0667040699999992</v>
      </c>
      <c r="F47" s="1597">
        <f>'Ф1-Целевые показатели программ'!K70</f>
        <v>11.048057395023351</v>
      </c>
      <c r="G47" s="1597">
        <f>'Ф1-Целевые показатели программ'!P70</f>
        <v>10.304914411073117</v>
      </c>
      <c r="H47" s="1597">
        <f>'Ф1-Целевые показатели программ'!Q70</f>
        <v>10.273652536962386</v>
      </c>
      <c r="I47" s="1597">
        <f>'Ф1-Целевые показатели программ'!R70</f>
        <v>10.36429440159276</v>
      </c>
      <c r="J47" s="1597">
        <f>'Ф1-Целевые показатели программ'!S70</f>
        <v>10.349372697576833</v>
      </c>
    </row>
    <row r="55" spans="3:11" s="69" customFormat="1">
      <c r="C55" s="1598" t="s">
        <v>687</v>
      </c>
    </row>
    <row r="56" spans="3:11" s="69" customFormat="1"/>
    <row r="57" spans="3:11">
      <c r="C57" s="2014" t="s">
        <v>485</v>
      </c>
      <c r="D57" s="2014"/>
    </row>
    <row r="58" spans="3:11">
      <c r="C58" s="2016" t="s">
        <v>653</v>
      </c>
      <c r="D58" s="1610" t="s">
        <v>654</v>
      </c>
      <c r="E58" s="1602">
        <f>'Ф1-Целевые показатели программ'!J5</f>
        <v>2021</v>
      </c>
      <c r="F58" s="1603">
        <f>'Ф1-Целевые показатели программ'!K5</f>
        <v>2022</v>
      </c>
      <c r="G58" s="1603">
        <f>'Ф1-Целевые показатели программ'!P5</f>
        <v>2023</v>
      </c>
      <c r="H58" s="1603">
        <f>'Ф1-Целевые показатели программ'!Q5</f>
        <v>2024</v>
      </c>
      <c r="I58" s="1603">
        <f>'Ф1-Целевые показатели программ'!R5</f>
        <v>2025</v>
      </c>
      <c r="J58" s="1603">
        <f>'Ф1-Целевые показатели программ'!S5</f>
        <v>2026</v>
      </c>
      <c r="K58" s="1611"/>
    </row>
    <row r="59" spans="3:11">
      <c r="C59" s="2016"/>
      <c r="D59" s="1610" t="s">
        <v>655</v>
      </c>
      <c r="E59" s="1602" t="s">
        <v>656</v>
      </c>
      <c r="F59" s="1603" t="s">
        <v>115</v>
      </c>
      <c r="G59" s="1603" t="s">
        <v>115</v>
      </c>
      <c r="H59" s="1603" t="s">
        <v>115</v>
      </c>
      <c r="I59" s="1603" t="s">
        <v>115</v>
      </c>
      <c r="J59" s="1603" t="s">
        <v>115</v>
      </c>
      <c r="K59" s="1611"/>
    </row>
    <row r="60" spans="3:11">
      <c r="C60" s="2019" t="s">
        <v>683</v>
      </c>
      <c r="D60" s="1612" t="s">
        <v>231</v>
      </c>
      <c r="E60" s="1596">
        <f>'Ф1-Целевые показатели программ'!J75</f>
        <v>8056.9989500000001</v>
      </c>
      <c r="F60" s="1597">
        <f>'Ф1-Целевые показатели программ'!K75</f>
        <v>7651.2208025821747</v>
      </c>
      <c r="G60" s="1597">
        <f>'Ф1-Целевые показатели программ'!P75</f>
        <v>7502.0874012216063</v>
      </c>
      <c r="H60" s="1597">
        <f>'Ф1-Целевые показатели программ'!Q75</f>
        <v>7462.3506134781037</v>
      </c>
      <c r="I60" s="1597">
        <f>'Ф1-Целевые показатели программ'!R75</f>
        <v>7439.1879861761572</v>
      </c>
      <c r="J60" s="1597">
        <f>'Ф1-Целевые показатели программ'!S75</f>
        <v>7432.0841479006931</v>
      </c>
      <c r="K60" s="1613"/>
    </row>
    <row r="61" spans="3:11" ht="24">
      <c r="C61" s="2019"/>
      <c r="D61" s="1612" t="s">
        <v>684</v>
      </c>
      <c r="E61" s="1596">
        <f>'Ф1-Целевые показатели программ'!J78</f>
        <v>308.43423644699999</v>
      </c>
      <c r="F61" s="1597">
        <f>'Ф1-Целевые показатели программ'!K78</f>
        <v>301.14591764705881</v>
      </c>
      <c r="G61" s="1597">
        <f>'Ф1-Целевые показатели программ'!P78</f>
        <v>295.94758145647853</v>
      </c>
      <c r="H61" s="1597">
        <f>'Ф1-Целевые показатели программ'!Q78</f>
        <v>298.21859864191373</v>
      </c>
      <c r="I61" s="1597">
        <f>'Ф1-Целевые показатели программ'!R78</f>
        <v>300.60149265549461</v>
      </c>
      <c r="J61" s="1597">
        <f>'Ф1-Целевые показатели программ'!S78</f>
        <v>304.08639265549459</v>
      </c>
      <c r="K61" s="1613"/>
    </row>
    <row r="62" spans="3:11">
      <c r="C62" s="2019" t="s">
        <v>685</v>
      </c>
      <c r="D62" s="1612" t="s">
        <v>231</v>
      </c>
      <c r="E62" s="1596">
        <f>'Ф1-Целевые показатели программ'!J79</f>
        <v>5535.0278600000001</v>
      </c>
      <c r="F62" s="1597">
        <f>'Ф1-Целевые показатели программ'!K79</f>
        <v>5358.147567288057</v>
      </c>
      <c r="G62" s="1597">
        <f>'Ф1-Целевые показатели программ'!P79</f>
        <v>5395.2388236257302</v>
      </c>
      <c r="H62" s="1597">
        <f>'Ф1-Целевые показатели программ'!Q79</f>
        <v>5362.9250589130879</v>
      </c>
      <c r="I62" s="1597">
        <f>'Ф1-Целевые показатели программ'!R79</f>
        <v>5347.2564244116938</v>
      </c>
      <c r="J62" s="1597">
        <f>'Ф1-Целевые показатели программ'!S79</f>
        <v>5342.5025861362292</v>
      </c>
      <c r="K62" s="1613"/>
    </row>
    <row r="63" spans="3:11" ht="24">
      <c r="C63" s="2019"/>
      <c r="D63" s="1612" t="s">
        <v>684</v>
      </c>
      <c r="E63" s="1596">
        <f>'Ф1-Целевые показатели программ'!J82</f>
        <v>213.06721382200001</v>
      </c>
      <c r="F63" s="1597">
        <f>'Ф1-Целевые показатели программ'!K82</f>
        <v>208.52988161764705</v>
      </c>
      <c r="G63" s="1597">
        <f>'Ф1-Целевые показатели программ'!P82</f>
        <v>209.44565084846602</v>
      </c>
      <c r="H63" s="1597">
        <f>'Ф1-Целевые показатели программ'!Q82</f>
        <v>210.18252733998133</v>
      </c>
      <c r="I63" s="1597">
        <f>'Ф1-Целевые показатели программ'!R82</f>
        <v>211.63336206658153</v>
      </c>
      <c r="J63" s="1597">
        <f>'Ф1-Целевые показатели программ'!S82</f>
        <v>213.53036206658152</v>
      </c>
      <c r="K63" s="1613"/>
    </row>
    <row r="64" spans="3:11">
      <c r="C64" s="2019" t="s">
        <v>686</v>
      </c>
      <c r="D64" s="1612" t="s">
        <v>231</v>
      </c>
      <c r="E64" s="1596">
        <f>'Ф1-Целевые показатели программ'!J96</f>
        <v>2521.97109</v>
      </c>
      <c r="F64" s="1597">
        <f>'Ф1-Целевые показатели программ'!K96</f>
        <v>2293.0732352941177</v>
      </c>
      <c r="G64" s="1597">
        <f>'Ф1-Целевые показатели программ'!P96</f>
        <v>2106.8485775958766</v>
      </c>
      <c r="H64" s="1597">
        <f>'Ф1-Целевые показатели программ'!Q96</f>
        <v>2099.4255545650158</v>
      </c>
      <c r="I64" s="1597">
        <f>'Ф1-Целевые показатели программ'!R96</f>
        <v>2091.9315617644638</v>
      </c>
      <c r="J64" s="1597">
        <f>'Ф1-Целевые показатели программ'!S96</f>
        <v>2089.5815617644639</v>
      </c>
      <c r="K64" s="1613"/>
    </row>
    <row r="65" spans="3:11" ht="24">
      <c r="C65" s="2019"/>
      <c r="D65" s="1612" t="s">
        <v>684</v>
      </c>
      <c r="E65" s="1596">
        <f>'Ф1-Целевые показатели программ'!J99</f>
        <v>95.367022625000004</v>
      </c>
      <c r="F65" s="1597">
        <f>'Ф1-Целевые показатели программ'!K99</f>
        <v>92.616036029411745</v>
      </c>
      <c r="G65" s="1597">
        <f>'Ф1-Целевые показатели программ'!P99</f>
        <v>86.501930608012515</v>
      </c>
      <c r="H65" s="1597">
        <f>'Ф1-Целевые показатели программ'!Q99</f>
        <v>88.036071301932381</v>
      </c>
      <c r="I65" s="1597">
        <f>'Ф1-Целевые показатели программ'!R99</f>
        <v>88.96813058891307</v>
      </c>
      <c r="J65" s="1597">
        <f>'Ф1-Целевые показатели программ'!S99</f>
        <v>90.556030588913046</v>
      </c>
      <c r="K65" s="1613"/>
    </row>
    <row r="67" spans="3:11">
      <c r="C67" s="1598" t="s">
        <v>417</v>
      </c>
    </row>
    <row r="69" spans="3:11">
      <c r="C69" s="2014" t="s">
        <v>485</v>
      </c>
      <c r="D69" s="2014"/>
    </row>
    <row r="70" spans="3:11">
      <c r="C70" s="2018" t="s">
        <v>653</v>
      </c>
      <c r="D70" s="1599" t="s">
        <v>654</v>
      </c>
      <c r="E70" s="1602">
        <f>'Ф1-Целевые показатели программ'!J5</f>
        <v>2021</v>
      </c>
      <c r="F70" s="1603">
        <f>'Ф1-Целевые показатели программ'!K5</f>
        <v>2022</v>
      </c>
      <c r="G70" s="1603">
        <f>'Ф1-Целевые показатели программ'!P5</f>
        <v>2023</v>
      </c>
      <c r="H70" s="1603">
        <f>'Ф1-Целевые показатели программ'!Q5</f>
        <v>2024</v>
      </c>
      <c r="I70" s="1603">
        <f>'Ф1-Целевые показатели программ'!R5</f>
        <v>2025</v>
      </c>
      <c r="J70" s="1603">
        <f>'Ф1-Целевые показатели программ'!S5</f>
        <v>2026</v>
      </c>
    </row>
    <row r="71" spans="3:11">
      <c r="C71" s="2018"/>
      <c r="D71" s="1599" t="s">
        <v>655</v>
      </c>
      <c r="E71" s="1602" t="s">
        <v>656</v>
      </c>
      <c r="F71" s="1603" t="s">
        <v>115</v>
      </c>
      <c r="G71" s="1603" t="s">
        <v>115</v>
      </c>
      <c r="H71" s="1603" t="s">
        <v>115</v>
      </c>
      <c r="I71" s="1603" t="s">
        <v>115</v>
      </c>
      <c r="J71" s="1603" t="s">
        <v>115</v>
      </c>
    </row>
    <row r="72" spans="3:11" ht="25.5">
      <c r="C72" s="1600" t="s">
        <v>689</v>
      </c>
      <c r="D72" s="1599" t="s">
        <v>12</v>
      </c>
      <c r="E72" s="1602">
        <f>'Ф1-Целевые показатели программ'!J121</f>
        <v>57399</v>
      </c>
      <c r="F72" s="1602">
        <f>'Ф1-Целевые показатели программ'!K121</f>
        <v>59399</v>
      </c>
      <c r="G72" s="1602">
        <f>'Ф1-Целевые показатели программ'!P121</f>
        <v>59399</v>
      </c>
      <c r="H72" s="1602">
        <f>'Ф1-Целевые показатели программ'!Q121</f>
        <v>59399</v>
      </c>
      <c r="I72" s="1602">
        <f>'Ф1-Целевые показатели программ'!R121</f>
        <v>59399</v>
      </c>
      <c r="J72" s="1602">
        <f>'Ф1-Целевые показатели программ'!S121</f>
        <v>59399</v>
      </c>
    </row>
    <row r="73" spans="3:11" ht="38.25">
      <c r="C73" s="1600" t="s">
        <v>417</v>
      </c>
      <c r="D73" s="1599" t="s">
        <v>12</v>
      </c>
      <c r="E73" s="1602">
        <f>'Ф1-Целевые показатели программ'!J122</f>
        <v>48099</v>
      </c>
      <c r="F73" s="1602">
        <f>'Ф1-Целевые показатели программ'!K122</f>
        <v>50538</v>
      </c>
      <c r="G73" s="1602">
        <f>'Ф1-Целевые показатели программ'!P122</f>
        <v>51729</v>
      </c>
      <c r="H73" s="1602">
        <f>'Ф1-Целевые показатели программ'!Q122</f>
        <v>52949</v>
      </c>
      <c r="I73" s="1602">
        <f>'Ф1-Целевые показатели программ'!R122</f>
        <v>54339</v>
      </c>
      <c r="J73" s="1602">
        <f>'Ф1-Целевые показатели программ'!S122</f>
        <v>55394</v>
      </c>
    </row>
    <row r="74" spans="3:11" ht="51">
      <c r="C74" s="1600" t="s">
        <v>418</v>
      </c>
      <c r="D74" s="1599" t="s">
        <v>204</v>
      </c>
      <c r="E74" s="1596">
        <f>'Ф1-Целевые показатели программ'!J123</f>
        <v>83.797627136361257</v>
      </c>
      <c r="F74" s="1596">
        <f>'Ф1-Целевые показатели программ'!K123</f>
        <v>85.082240441758287</v>
      </c>
      <c r="G74" s="1596">
        <f>'Ф1-Целевые показатели программ'!P123</f>
        <v>87.087324702436064</v>
      </c>
      <c r="H74" s="1596">
        <f>'Ф1-Целевые показатели программ'!Q123</f>
        <v>89.141231333860844</v>
      </c>
      <c r="I74" s="1596">
        <f>'Ф1-Целевые показатели программ'!R123</f>
        <v>91.481338069664474</v>
      </c>
      <c r="J74" s="1596">
        <f>'Ф1-Целевые показатели программ'!S123</f>
        <v>93.257462246839168</v>
      </c>
    </row>
  </sheetData>
  <mergeCells count="20">
    <mergeCell ref="C60:C61"/>
    <mergeCell ref="C62:C63"/>
    <mergeCell ref="C64:C65"/>
    <mergeCell ref="C57:D57"/>
    <mergeCell ref="C70:C71"/>
    <mergeCell ref="C69:D69"/>
    <mergeCell ref="C17:C18"/>
    <mergeCell ref="C16:D16"/>
    <mergeCell ref="C20:C21"/>
    <mergeCell ref="C22:C23"/>
    <mergeCell ref="C58:C59"/>
    <mergeCell ref="C31:D31"/>
    <mergeCell ref="C44:C45"/>
    <mergeCell ref="C46:C47"/>
    <mergeCell ref="C40:C41"/>
    <mergeCell ref="C42:C43"/>
    <mergeCell ref="C36:C37"/>
    <mergeCell ref="C38:C39"/>
    <mergeCell ref="C32:C33"/>
    <mergeCell ref="C34:C3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BL591"/>
  <sheetViews>
    <sheetView showZeros="0" view="pageBreakPreview" zoomScale="70" zoomScaleNormal="100" zoomScaleSheetLayoutView="70" workbookViewId="0">
      <pane xSplit="3" ySplit="7" topLeftCell="D475" activePane="bottomRight" state="frozenSplit"/>
      <selection pane="topRight" activeCell="C1" sqref="C1"/>
      <selection pane="bottomLeft"/>
      <selection pane="bottomRight" activeCell="Q485" sqref="Q485:S486"/>
    </sheetView>
  </sheetViews>
  <sheetFormatPr defaultRowHeight="15" outlineLevelRow="1" outlineLevelCol="1"/>
  <cols>
    <col min="1" max="1" width="11.7109375" customWidth="1"/>
    <col min="2" max="2" width="33.28515625" customWidth="1"/>
    <col min="3" max="3" width="16.42578125" style="95" customWidth="1"/>
    <col min="4" max="4" width="15" style="5" customWidth="1"/>
    <col min="5" max="7" width="17" style="69" bestFit="1" customWidth="1"/>
    <col min="8" max="8" width="16.5703125" style="69" customWidth="1"/>
    <col min="9" max="10" width="16.42578125" style="69" customWidth="1"/>
    <col min="11" max="11" width="18.7109375" customWidth="1"/>
    <col min="12" max="16" width="18.7109375" style="69" customWidth="1"/>
    <col min="17" max="19" width="18.5703125" style="69" customWidth="1"/>
    <col min="20" max="20" width="15.42578125" style="69" hidden="1" customWidth="1" outlineLevel="1"/>
    <col min="21" max="21" width="15.42578125" style="794" hidden="1" customWidth="1" outlineLevel="1"/>
    <col min="22" max="24" width="15.42578125" style="69" hidden="1" customWidth="1" outlineLevel="1"/>
    <col min="25" max="26" width="15.42578125" hidden="1" customWidth="1" outlineLevel="1"/>
    <col min="27" max="28" width="15.42578125" style="69" hidden="1" customWidth="1" outlineLevel="1"/>
    <col min="29" max="33" width="7.28515625" style="69" hidden="1" customWidth="1" outlineLevel="1"/>
    <col min="34" max="35" width="7.28515625" hidden="1" customWidth="1" outlineLevel="1"/>
    <col min="36" max="37" width="7.28515625" style="69" hidden="1" customWidth="1" outlineLevel="1"/>
    <col min="38" max="38" width="15.5703125" style="69" hidden="1" customWidth="1" outlineLevel="1" collapsed="1"/>
    <col min="39" max="42" width="6.28515625" style="69" hidden="1" customWidth="1" outlineLevel="1"/>
    <col min="43" max="44" width="5.5703125" hidden="1" customWidth="1" outlineLevel="1"/>
    <col min="45" max="46" width="5.5703125" style="69" hidden="1" customWidth="1" outlineLevel="1"/>
    <col min="47" max="47" width="4.140625" customWidth="1" collapsed="1"/>
    <col min="48" max="48" width="4.140625" customWidth="1"/>
    <col min="49" max="49" width="12.5703125" customWidth="1"/>
    <col min="50" max="50" width="11.7109375" customWidth="1"/>
    <col min="51" max="51" width="16.85546875" customWidth="1"/>
  </cols>
  <sheetData>
    <row r="1" spans="1:46">
      <c r="A1" s="162"/>
      <c r="B1" s="192"/>
      <c r="G1" s="69">
        <f t="shared" ref="G1" si="0">F1*0.99</f>
        <v>0</v>
      </c>
    </row>
    <row r="2" spans="1:46" s="5" customFormat="1" ht="18.75">
      <c r="A2" s="276" t="s">
        <v>251</v>
      </c>
      <c r="C2" s="95"/>
      <c r="E2" s="69"/>
      <c r="F2" s="69"/>
      <c r="G2" s="69"/>
      <c r="H2" s="69"/>
      <c r="I2" s="69"/>
      <c r="J2" s="69"/>
      <c r="L2" s="69"/>
      <c r="M2" s="69"/>
      <c r="N2" s="69"/>
      <c r="O2" s="69"/>
      <c r="P2" s="69"/>
      <c r="Q2" s="95"/>
      <c r="R2" s="69"/>
      <c r="S2" s="69"/>
      <c r="T2" s="69"/>
      <c r="U2" s="794"/>
      <c r="V2" s="69"/>
      <c r="W2" s="69"/>
      <c r="X2" s="85"/>
      <c r="AA2" s="69"/>
      <c r="AB2" s="69"/>
      <c r="AC2" s="69"/>
      <c r="AD2" s="69"/>
      <c r="AE2" s="69"/>
      <c r="AF2" s="69"/>
      <c r="AG2" s="69"/>
      <c r="AJ2" s="69"/>
      <c r="AK2" s="69"/>
      <c r="AL2" s="69"/>
      <c r="AM2" s="69"/>
      <c r="AN2" s="69"/>
      <c r="AO2" s="69"/>
      <c r="AP2" s="69"/>
      <c r="AS2" s="69"/>
      <c r="AT2" s="69"/>
    </row>
    <row r="3" spans="1:46" ht="15.75" thickBo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spans="1:46" ht="29.25" customHeight="1" thickBot="1">
      <c r="A4" s="1878" t="s">
        <v>25</v>
      </c>
      <c r="B4" s="1880" t="s">
        <v>67</v>
      </c>
      <c r="C4" s="1882" t="s">
        <v>26</v>
      </c>
      <c r="D4" s="1884" t="s">
        <v>248</v>
      </c>
      <c r="E4" s="1886" t="s">
        <v>84</v>
      </c>
      <c r="F4" s="1887"/>
      <c r="G4" s="1887"/>
      <c r="H4" s="1887"/>
      <c r="I4" s="1887"/>
      <c r="J4" s="1888"/>
      <c r="K4" s="1842" t="s">
        <v>594</v>
      </c>
      <c r="L4" s="1843"/>
      <c r="M4" s="1843"/>
      <c r="N4" s="1843"/>
      <c r="O4" s="1843"/>
      <c r="P4" s="1843"/>
      <c r="Q4" s="1843"/>
      <c r="R4" s="1843"/>
      <c r="S4" s="1844"/>
      <c r="T4" s="1889" t="s">
        <v>84</v>
      </c>
      <c r="U4" s="1890"/>
      <c r="V4" s="1890"/>
      <c r="W4" s="1890"/>
      <c r="X4" s="1890"/>
      <c r="Y4" s="1890"/>
      <c r="Z4" s="1890"/>
      <c r="AA4" s="1890"/>
      <c r="AB4" s="1891"/>
      <c r="AC4" s="1892" t="s">
        <v>65</v>
      </c>
      <c r="AD4" s="1893"/>
      <c r="AE4" s="1893"/>
      <c r="AF4" s="1893"/>
      <c r="AG4" s="1893"/>
      <c r="AH4" s="1893"/>
      <c r="AI4" s="1893"/>
      <c r="AJ4" s="1893"/>
      <c r="AK4" s="1894"/>
      <c r="AL4" s="1572" t="s">
        <v>66</v>
      </c>
      <c r="AM4" s="1573"/>
      <c r="AN4" s="1573"/>
      <c r="AO4" s="1573"/>
      <c r="AP4" s="1573"/>
      <c r="AQ4" s="1573"/>
      <c r="AR4" s="1573"/>
      <c r="AS4" s="1573"/>
      <c r="AT4" s="1574"/>
    </row>
    <row r="5" spans="1:46" ht="30.75" thickBot="1">
      <c r="A5" s="1879"/>
      <c r="B5" s="1881"/>
      <c r="C5" s="1883"/>
      <c r="D5" s="1885"/>
      <c r="E5" s="277">
        <v>2016</v>
      </c>
      <c r="F5" s="277">
        <v>2017</v>
      </c>
      <c r="G5" s="277">
        <v>2018</v>
      </c>
      <c r="H5" s="277">
        <v>2019</v>
      </c>
      <c r="I5" s="277">
        <v>2020</v>
      </c>
      <c r="J5" s="277">
        <v>2021</v>
      </c>
      <c r="K5" s="278">
        <v>2022</v>
      </c>
      <c r="L5" s="1571" t="s">
        <v>618</v>
      </c>
      <c r="M5" s="1571" t="s">
        <v>619</v>
      </c>
      <c r="N5" s="1571" t="s">
        <v>620</v>
      </c>
      <c r="O5" s="1571" t="s">
        <v>621</v>
      </c>
      <c r="P5" s="278">
        <v>2023</v>
      </c>
      <c r="Q5" s="278">
        <v>2024</v>
      </c>
      <c r="R5" s="278">
        <v>2025</v>
      </c>
      <c r="S5" s="278">
        <v>2026</v>
      </c>
      <c r="T5" s="277">
        <v>2022</v>
      </c>
      <c r="U5" s="279" t="s">
        <v>618</v>
      </c>
      <c r="V5" s="279" t="s">
        <v>619</v>
      </c>
      <c r="W5" s="279" t="s">
        <v>620</v>
      </c>
      <c r="X5" s="279" t="s">
        <v>621</v>
      </c>
      <c r="Y5" s="277">
        <v>2023</v>
      </c>
      <c r="Z5" s="277">
        <v>2024</v>
      </c>
      <c r="AA5" s="277">
        <v>2025</v>
      </c>
      <c r="AB5" s="277">
        <v>2026</v>
      </c>
      <c r="AC5" s="280">
        <v>2022</v>
      </c>
      <c r="AD5" s="281" t="s">
        <v>618</v>
      </c>
      <c r="AE5" s="281" t="s">
        <v>619</v>
      </c>
      <c r="AF5" s="281" t="s">
        <v>620</v>
      </c>
      <c r="AG5" s="281" t="s">
        <v>621</v>
      </c>
      <c r="AH5" s="280">
        <v>2023</v>
      </c>
      <c r="AI5" s="280">
        <v>2024</v>
      </c>
      <c r="AJ5" s="280">
        <v>2025</v>
      </c>
      <c r="AK5" s="280">
        <v>2026</v>
      </c>
      <c r="AL5" s="851">
        <v>2022</v>
      </c>
      <c r="AM5" s="852" t="s">
        <v>618</v>
      </c>
      <c r="AN5" s="852" t="s">
        <v>619</v>
      </c>
      <c r="AO5" s="852" t="s">
        <v>620</v>
      </c>
      <c r="AP5" s="852" t="s">
        <v>621</v>
      </c>
      <c r="AQ5" s="851">
        <v>2023</v>
      </c>
      <c r="AR5" s="851">
        <v>2024</v>
      </c>
      <c r="AS5" s="853">
        <v>2025</v>
      </c>
      <c r="AT5" s="853">
        <v>2026</v>
      </c>
    </row>
    <row r="6" spans="1:46" s="69" customFormat="1" ht="15" customHeight="1">
      <c r="A6" s="1560" t="s">
        <v>485</v>
      </c>
      <c r="B6" s="1561"/>
      <c r="C6" s="1561"/>
      <c r="D6" s="1561"/>
      <c r="E6" s="1561"/>
      <c r="F6" s="1561"/>
      <c r="G6" s="1561"/>
      <c r="H6" s="1561"/>
      <c r="I6" s="1561"/>
      <c r="J6" s="1561"/>
      <c r="K6" s="1561"/>
      <c r="L6" s="1561"/>
      <c r="M6" s="1561"/>
      <c r="N6" s="1561"/>
      <c r="O6" s="1561"/>
      <c r="P6" s="1561"/>
      <c r="Q6" s="1561"/>
      <c r="R6" s="1561"/>
      <c r="S6" s="1561"/>
      <c r="T6" s="1561"/>
      <c r="U6" s="1561"/>
      <c r="V6" s="1561"/>
      <c r="W6" s="1561"/>
      <c r="X6" s="1561"/>
      <c r="Y6" s="1561"/>
      <c r="Z6" s="1561"/>
      <c r="AA6" s="1561"/>
      <c r="AB6" s="1561"/>
      <c r="AC6" s="1561"/>
      <c r="AD6" s="1561"/>
      <c r="AE6" s="1561"/>
      <c r="AF6" s="1561"/>
      <c r="AG6" s="1561"/>
      <c r="AH6" s="1561"/>
      <c r="AI6" s="1561"/>
      <c r="AJ6" s="1561"/>
      <c r="AK6" s="1561"/>
      <c r="AL6" s="1561"/>
      <c r="AM6" s="1561"/>
      <c r="AN6" s="1561"/>
      <c r="AO6" s="1561"/>
      <c r="AP6" s="1561"/>
      <c r="AQ6" s="1561"/>
      <c r="AR6" s="1561"/>
      <c r="AS6" s="1562"/>
      <c r="AT6" s="155"/>
    </row>
    <row r="7" spans="1:46" s="5" customFormat="1" ht="15.75" thickBot="1">
      <c r="A7" s="146">
        <v>1</v>
      </c>
      <c r="B7" s="147">
        <v>2</v>
      </c>
      <c r="C7" s="146">
        <v>3</v>
      </c>
      <c r="D7" s="147">
        <v>4</v>
      </c>
      <c r="E7" s="146">
        <v>5</v>
      </c>
      <c r="F7" s="147">
        <v>6</v>
      </c>
      <c r="G7" s="146">
        <v>7</v>
      </c>
      <c r="H7" s="147">
        <v>8</v>
      </c>
      <c r="I7" s="1109">
        <v>9</v>
      </c>
      <c r="J7" s="1109">
        <v>10</v>
      </c>
      <c r="K7" s="146">
        <v>11</v>
      </c>
      <c r="L7" s="1109">
        <v>12</v>
      </c>
      <c r="M7" s="146">
        <v>13</v>
      </c>
      <c r="N7" s="1109">
        <v>14</v>
      </c>
      <c r="O7" s="146">
        <v>15</v>
      </c>
      <c r="P7" s="1109">
        <v>16</v>
      </c>
      <c r="Q7" s="146">
        <v>17</v>
      </c>
      <c r="R7" s="1109">
        <v>18</v>
      </c>
      <c r="S7" s="146">
        <v>19</v>
      </c>
      <c r="T7" s="147">
        <v>28</v>
      </c>
      <c r="U7" s="146">
        <v>29</v>
      </c>
      <c r="V7" s="147">
        <v>30</v>
      </c>
      <c r="W7" s="146">
        <v>31</v>
      </c>
      <c r="X7" s="147">
        <v>32</v>
      </c>
      <c r="Y7" s="146">
        <v>33</v>
      </c>
      <c r="Z7" s="147">
        <v>34</v>
      </c>
      <c r="AA7" s="146">
        <v>35</v>
      </c>
      <c r="AB7" s="147">
        <v>36</v>
      </c>
      <c r="AC7" s="147">
        <v>42</v>
      </c>
      <c r="AD7" s="146">
        <v>43</v>
      </c>
      <c r="AE7" s="147">
        <v>44</v>
      </c>
      <c r="AF7" s="146">
        <v>45</v>
      </c>
      <c r="AG7" s="147">
        <v>46</v>
      </c>
      <c r="AH7" s="146">
        <v>47</v>
      </c>
      <c r="AI7" s="147">
        <v>48</v>
      </c>
      <c r="AJ7" s="146">
        <v>49</v>
      </c>
      <c r="AK7" s="147">
        <v>50</v>
      </c>
      <c r="AL7" s="147">
        <v>56</v>
      </c>
      <c r="AM7" s="146">
        <v>57</v>
      </c>
      <c r="AN7" s="147">
        <v>58</v>
      </c>
      <c r="AO7" s="146">
        <v>59</v>
      </c>
      <c r="AP7" s="147">
        <v>60</v>
      </c>
      <c r="AQ7" s="146">
        <v>61</v>
      </c>
      <c r="AR7" s="147">
        <v>62</v>
      </c>
      <c r="AS7" s="146">
        <v>63</v>
      </c>
      <c r="AT7" s="147">
        <v>64</v>
      </c>
    </row>
    <row r="8" spans="1:46" ht="45" hidden="1" outlineLevel="1">
      <c r="A8" s="43">
        <v>1</v>
      </c>
      <c r="B8" s="47" t="s">
        <v>72</v>
      </c>
      <c r="C8" s="58" t="s">
        <v>580</v>
      </c>
      <c r="D8" s="48"/>
      <c r="E8" s="225">
        <f t="shared" ref="E8:H20" si="1">E125+E242+E359+E476</f>
        <v>28971.599928000003</v>
      </c>
      <c r="F8" s="225">
        <f t="shared" si="1"/>
        <v>27995.120170569997</v>
      </c>
      <c r="G8" s="225">
        <f t="shared" si="1"/>
        <v>27325.959651989</v>
      </c>
      <c r="H8" s="225">
        <f>H125+H242+H359+H476</f>
        <v>25973.526230077572</v>
      </c>
      <c r="I8" s="225">
        <f>I125+I242+I359+I476</f>
        <v>25261.290945786204</v>
      </c>
      <c r="J8" s="225">
        <f>J125+J242+J359+J476</f>
        <v>26670.613168756481</v>
      </c>
      <c r="K8" s="233">
        <f t="shared" ref="K8" si="2">K125+K242+K359+K476</f>
        <v>26673.381222999997</v>
      </c>
      <c r="L8" s="233">
        <f>L125+L242+L359+L476</f>
        <v>7252.9287979999999</v>
      </c>
      <c r="M8" s="233">
        <f>M125+M242+M359+M476</f>
        <v>6099.2170610000003</v>
      </c>
      <c r="N8" s="233">
        <f>N125+N242+N359+N476</f>
        <v>6343.4048730000004</v>
      </c>
      <c r="O8" s="233">
        <f>O125+O242+O359+O476</f>
        <v>6977.8304909999997</v>
      </c>
      <c r="P8" s="233">
        <f t="shared" ref="P8:Q8" si="3">P125+P242+P359+P476</f>
        <v>26824.104186264271</v>
      </c>
      <c r="Q8" s="233">
        <f t="shared" si="3"/>
        <v>26995.552021392505</v>
      </c>
      <c r="R8" s="233">
        <f>R125+R242+R359+R476</f>
        <v>27123.745278477432</v>
      </c>
      <c r="S8" s="233">
        <f>S125+S242+S359+S476</f>
        <v>27253.057085995108</v>
      </c>
      <c r="T8" s="225">
        <f>SUM(U8:X8)</f>
        <v>0</v>
      </c>
      <c r="U8" s="225">
        <f t="shared" ref="U8:X8" si="4">U125+U242+U359+U476</f>
        <v>0</v>
      </c>
      <c r="V8" s="225">
        <f t="shared" si="4"/>
        <v>0</v>
      </c>
      <c r="W8" s="225">
        <f t="shared" si="4"/>
        <v>0</v>
      </c>
      <c r="X8" s="225">
        <f t="shared" si="4"/>
        <v>0</v>
      </c>
      <c r="Y8" s="225">
        <f t="shared" ref="U8:AA12" si="5">Y125+Y242+Y359+Y476</f>
        <v>0</v>
      </c>
      <c r="Z8" s="225">
        <f t="shared" si="5"/>
        <v>0</v>
      </c>
      <c r="AA8" s="225">
        <f t="shared" si="5"/>
        <v>0</v>
      </c>
      <c r="AB8" s="225">
        <f t="shared" ref="AB8" si="6">AB125+AB242+AB359+AB476</f>
        <v>0</v>
      </c>
      <c r="AC8" s="191">
        <f t="shared" ref="AC8:AK8" si="7">IF(T8&gt;0,K8-T8,)</f>
        <v>0</v>
      </c>
      <c r="AD8" s="191">
        <f t="shared" si="7"/>
        <v>0</v>
      </c>
      <c r="AE8" s="191">
        <f t="shared" si="7"/>
        <v>0</v>
      </c>
      <c r="AF8" s="191">
        <f t="shared" si="7"/>
        <v>0</v>
      </c>
      <c r="AG8" s="191">
        <f t="shared" si="7"/>
        <v>0</v>
      </c>
      <c r="AH8" s="191">
        <f t="shared" si="7"/>
        <v>0</v>
      </c>
      <c r="AI8" s="191">
        <f t="shared" si="7"/>
        <v>0</v>
      </c>
      <c r="AJ8" s="191">
        <f t="shared" si="7"/>
        <v>0</v>
      </c>
      <c r="AK8" s="191">
        <f t="shared" si="7"/>
        <v>0</v>
      </c>
      <c r="AL8" s="275">
        <f>IF(T8&gt;0,AC8/K8,)</f>
        <v>0</v>
      </c>
      <c r="AM8" s="275">
        <f t="shared" ref="AM8:AS8" si="8">IF(U8&gt;0,AD8/L8,)</f>
        <v>0</v>
      </c>
      <c r="AN8" s="275">
        <f t="shared" si="8"/>
        <v>0</v>
      </c>
      <c r="AO8" s="275">
        <f t="shared" si="8"/>
        <v>0</v>
      </c>
      <c r="AP8" s="275">
        <f t="shared" si="8"/>
        <v>0</v>
      </c>
      <c r="AQ8" s="275">
        <f t="shared" si="8"/>
        <v>0</v>
      </c>
      <c r="AR8" s="275">
        <f t="shared" si="8"/>
        <v>0</v>
      </c>
      <c r="AS8" s="275">
        <f t="shared" si="8"/>
        <v>0</v>
      </c>
      <c r="AT8" s="275">
        <f>IF(AB8&gt;0,AK8/S8,)</f>
        <v>0</v>
      </c>
    </row>
    <row r="9" spans="1:46" hidden="1" outlineLevel="1">
      <c r="A9" s="25" t="s">
        <v>43</v>
      </c>
      <c r="B9" s="19" t="s">
        <v>68</v>
      </c>
      <c r="C9" s="73" t="s">
        <v>580</v>
      </c>
      <c r="D9" s="8"/>
      <c r="E9" s="226">
        <f t="shared" si="1"/>
        <v>26384.515276000002</v>
      </c>
      <c r="F9" s="226">
        <f t="shared" si="1"/>
        <v>25829.218293354996</v>
      </c>
      <c r="G9" s="226">
        <f t="shared" si="1"/>
        <v>25289.720885175</v>
      </c>
      <c r="H9" s="226">
        <f t="shared" si="1"/>
        <v>24586.927470077491</v>
      </c>
      <c r="I9" s="226">
        <f t="shared" ref="I9:J9" si="9">I126+I243+I360+I477</f>
        <v>23464.265166079203</v>
      </c>
      <c r="J9" s="226">
        <f t="shared" si="9"/>
        <v>25069.945303000004</v>
      </c>
      <c r="K9" s="234">
        <f t="shared" ref="K9:Q9" si="10">K126+K243+K360+K477</f>
        <v>24630.250218632402</v>
      </c>
      <c r="L9" s="234">
        <f t="shared" si="10"/>
        <v>6694.8519557029995</v>
      </c>
      <c r="M9" s="234">
        <f t="shared" si="10"/>
        <v>5643.1777522263992</v>
      </c>
      <c r="N9" s="234">
        <f t="shared" si="10"/>
        <v>5845.4565549999998</v>
      </c>
      <c r="O9" s="234">
        <f t="shared" si="10"/>
        <v>6446.7639557029997</v>
      </c>
      <c r="P9" s="234">
        <f t="shared" si="10"/>
        <v>24760.626480555748</v>
      </c>
      <c r="Q9" s="234">
        <f t="shared" si="10"/>
        <v>24909.437331680147</v>
      </c>
      <c r="R9" s="234">
        <f t="shared" ref="R9:S9" si="11">R126+R243+R360+R477</f>
        <v>25016.127033255692</v>
      </c>
      <c r="S9" s="234">
        <f t="shared" si="11"/>
        <v>25123.807837663298</v>
      </c>
      <c r="T9" s="227">
        <f t="shared" ref="T9:T20" si="12">SUM(U9:X9)</f>
        <v>0</v>
      </c>
      <c r="U9" s="226">
        <f t="shared" si="5"/>
        <v>0</v>
      </c>
      <c r="V9" s="226">
        <f t="shared" si="5"/>
        <v>0</v>
      </c>
      <c r="W9" s="226">
        <f t="shared" si="5"/>
        <v>0</v>
      </c>
      <c r="X9" s="226">
        <f t="shared" si="5"/>
        <v>0</v>
      </c>
      <c r="Y9" s="226">
        <f t="shared" si="5"/>
        <v>0</v>
      </c>
      <c r="Z9" s="226">
        <f t="shared" si="5"/>
        <v>0</v>
      </c>
      <c r="AA9" s="226">
        <f t="shared" si="5"/>
        <v>0</v>
      </c>
      <c r="AB9" s="226">
        <f t="shared" ref="AB9" si="13">AB126+AB243+AB360+AB477</f>
        <v>0</v>
      </c>
      <c r="AC9" s="191">
        <f t="shared" ref="AC9:AC72" si="14">IF(T9&gt;0,K9-T9,)</f>
        <v>0</v>
      </c>
      <c r="AD9" s="191">
        <f t="shared" ref="AD9:AD72" si="15">IF(U9&gt;0,L9-U9,)</f>
        <v>0</v>
      </c>
      <c r="AE9" s="191">
        <f t="shared" ref="AE9:AE72" si="16">IF(V9&gt;0,M9-V9,)</f>
        <v>0</v>
      </c>
      <c r="AF9" s="191">
        <f t="shared" ref="AF9:AF72" si="17">IF(W9&gt;0,N9-W9,)</f>
        <v>0</v>
      </c>
      <c r="AG9" s="191">
        <f t="shared" ref="AG9:AG72" si="18">IF(X9&gt;0,O9-X9,)</f>
        <v>0</v>
      </c>
      <c r="AH9" s="191">
        <f t="shared" ref="AH9:AH72" si="19">IF(Y9&gt;0,P9-Y9,)</f>
        <v>0</v>
      </c>
      <c r="AI9" s="191">
        <f t="shared" ref="AI9:AI72" si="20">IF(Z9&gt;0,Q9-Z9,)</f>
        <v>0</v>
      </c>
      <c r="AJ9" s="191">
        <f t="shared" ref="AJ9:AJ72" si="21">IF(AA9&gt;0,R9-AA9,)</f>
        <v>0</v>
      </c>
      <c r="AK9" s="191">
        <f t="shared" ref="AK9:AK72" si="22">IF(AB9&gt;0,S9-AB9,)</f>
        <v>0</v>
      </c>
      <c r="AL9" s="275">
        <f t="shared" ref="AL9:AL72" si="23">IF(T9&gt;0,AC9/K9,)</f>
        <v>0</v>
      </c>
      <c r="AM9" s="275">
        <f t="shared" ref="AM9:AM72" si="24">IF(U9&gt;0,AD9/L9,)</f>
        <v>0</v>
      </c>
      <c r="AN9" s="275">
        <f t="shared" ref="AN9:AN72" si="25">IF(V9&gt;0,AE9/M9,)</f>
        <v>0</v>
      </c>
      <c r="AO9" s="275">
        <f t="shared" ref="AO9:AO72" si="26">IF(W9&gt;0,AF9/N9,)</f>
        <v>0</v>
      </c>
      <c r="AP9" s="275">
        <f t="shared" ref="AP9:AP72" si="27">IF(X9&gt;0,AG9/O9,)</f>
        <v>0</v>
      </c>
      <c r="AQ9" s="275">
        <f t="shared" ref="AQ9:AQ72" si="28">IF(Y9&gt;0,AH9/P9,)</f>
        <v>0</v>
      </c>
      <c r="AR9" s="275">
        <f t="shared" ref="AR9:AR72" si="29">IF(Z9&gt;0,AI9/Q9,)</f>
        <v>0</v>
      </c>
      <c r="AS9" s="275">
        <f t="shared" ref="AS9:AS72" si="30">IF(AA9&gt;0,AJ9/R9,)</f>
        <v>0</v>
      </c>
      <c r="AT9" s="275">
        <f t="shared" ref="AT9:AT72" si="31">IF(AB9&gt;0,AK9/S9,)</f>
        <v>0</v>
      </c>
    </row>
    <row r="10" spans="1:46" hidden="1" outlineLevel="1">
      <c r="A10" s="25" t="s">
        <v>44</v>
      </c>
      <c r="B10" s="19" t="s">
        <v>69</v>
      </c>
      <c r="C10" s="73" t="s">
        <v>580</v>
      </c>
      <c r="D10" s="8"/>
      <c r="E10" s="226">
        <f t="shared" si="1"/>
        <v>5627.0035382147153</v>
      </c>
      <c r="F10" s="226">
        <f t="shared" si="1"/>
        <v>5350.8670166440579</v>
      </c>
      <c r="G10" s="226">
        <f t="shared" si="1"/>
        <v>5034.5233600599831</v>
      </c>
      <c r="H10" s="226">
        <f t="shared" si="1"/>
        <v>4813.7935416272821</v>
      </c>
      <c r="I10" s="226">
        <f t="shared" ref="I10:J10" si="32">I127+I244+I361+I478</f>
        <v>5089.2654754134383</v>
      </c>
      <c r="J10" s="226">
        <f t="shared" si="32"/>
        <v>6104.5806375314796</v>
      </c>
      <c r="K10" s="234">
        <f t="shared" ref="K10:Q10" si="33">K127+K244+K361+K478</f>
        <v>6195.2576710000003</v>
      </c>
      <c r="L10" s="234">
        <f t="shared" si="33"/>
        <v>1733.347853</v>
      </c>
      <c r="M10" s="234">
        <f t="shared" si="33"/>
        <v>1345.3652860000002</v>
      </c>
      <c r="N10" s="234">
        <f t="shared" si="33"/>
        <v>1480.030908</v>
      </c>
      <c r="O10" s="234">
        <f t="shared" si="33"/>
        <v>1636.5136239999999</v>
      </c>
      <c r="P10" s="234">
        <f t="shared" si="33"/>
        <v>6179.9342146482077</v>
      </c>
      <c r="Q10" s="234">
        <f t="shared" si="33"/>
        <v>6196.1188972650871</v>
      </c>
      <c r="R10" s="234">
        <f t="shared" ref="R10:S10" si="34">R127+R244+R361+R478</f>
        <v>6208.8358071618331</v>
      </c>
      <c r="S10" s="234">
        <f t="shared" si="34"/>
        <v>6221.6514984409951</v>
      </c>
      <c r="T10" s="227">
        <f t="shared" si="12"/>
        <v>0</v>
      </c>
      <c r="U10" s="226">
        <f t="shared" si="5"/>
        <v>0</v>
      </c>
      <c r="V10" s="226">
        <f t="shared" si="5"/>
        <v>0</v>
      </c>
      <c r="W10" s="226">
        <f t="shared" si="5"/>
        <v>0</v>
      </c>
      <c r="X10" s="226">
        <f t="shared" si="5"/>
        <v>0</v>
      </c>
      <c r="Y10" s="226">
        <f t="shared" si="5"/>
        <v>0</v>
      </c>
      <c r="Z10" s="226">
        <f t="shared" si="5"/>
        <v>0</v>
      </c>
      <c r="AA10" s="226">
        <f t="shared" si="5"/>
        <v>0</v>
      </c>
      <c r="AB10" s="226">
        <f t="shared" ref="AB10" si="35">AB127+AB244+AB361+AB478</f>
        <v>0</v>
      </c>
      <c r="AC10" s="191">
        <f t="shared" si="14"/>
        <v>0</v>
      </c>
      <c r="AD10" s="191">
        <f t="shared" si="15"/>
        <v>0</v>
      </c>
      <c r="AE10" s="191">
        <f t="shared" si="16"/>
        <v>0</v>
      </c>
      <c r="AF10" s="191">
        <f t="shared" si="17"/>
        <v>0</v>
      </c>
      <c r="AG10" s="191">
        <f t="shared" si="18"/>
        <v>0</v>
      </c>
      <c r="AH10" s="191">
        <f t="shared" si="19"/>
        <v>0</v>
      </c>
      <c r="AI10" s="191">
        <f t="shared" si="20"/>
        <v>0</v>
      </c>
      <c r="AJ10" s="191">
        <f t="shared" si="21"/>
        <v>0</v>
      </c>
      <c r="AK10" s="191">
        <f t="shared" si="22"/>
        <v>0</v>
      </c>
      <c r="AL10" s="275">
        <f t="shared" si="23"/>
        <v>0</v>
      </c>
      <c r="AM10" s="275">
        <f t="shared" si="24"/>
        <v>0</v>
      </c>
      <c r="AN10" s="275">
        <f t="shared" si="25"/>
        <v>0</v>
      </c>
      <c r="AO10" s="275">
        <f t="shared" si="26"/>
        <v>0</v>
      </c>
      <c r="AP10" s="275">
        <f t="shared" si="27"/>
        <v>0</v>
      </c>
      <c r="AQ10" s="275">
        <f t="shared" si="28"/>
        <v>0</v>
      </c>
      <c r="AR10" s="275">
        <f t="shared" si="29"/>
        <v>0</v>
      </c>
      <c r="AS10" s="275">
        <f t="shared" si="30"/>
        <v>0</v>
      </c>
      <c r="AT10" s="275">
        <f t="shared" si="31"/>
        <v>0</v>
      </c>
    </row>
    <row r="11" spans="1:46" hidden="1" outlineLevel="1">
      <c r="A11" s="25" t="s">
        <v>45</v>
      </c>
      <c r="B11" s="19" t="s">
        <v>70</v>
      </c>
      <c r="C11" s="73" t="s">
        <v>580</v>
      </c>
      <c r="D11" s="8"/>
      <c r="E11" s="226">
        <f t="shared" si="1"/>
        <v>21199.235670866001</v>
      </c>
      <c r="F11" s="226">
        <f t="shared" si="1"/>
        <v>21694.43902437</v>
      </c>
      <c r="G11" s="226">
        <f t="shared" si="1"/>
        <v>22009.183649541294</v>
      </c>
      <c r="H11" s="226">
        <f t="shared" si="1"/>
        <v>20939.754751305511</v>
      </c>
      <c r="I11" s="226">
        <f t="shared" ref="I11:J11" si="36">I128+I245+I362+I479</f>
        <v>20464.247884829318</v>
      </c>
      <c r="J11" s="226">
        <f t="shared" si="36"/>
        <v>21656.303205341479</v>
      </c>
      <c r="K11" s="234">
        <f t="shared" ref="K11:Q11" si="37">K128+K245+K362+K479</f>
        <v>21395.788923</v>
      </c>
      <c r="L11" s="234">
        <f t="shared" si="37"/>
        <v>5905.7802759999995</v>
      </c>
      <c r="M11" s="234">
        <f t="shared" si="37"/>
        <v>4859.3028320000003</v>
      </c>
      <c r="N11" s="234">
        <f t="shared" si="37"/>
        <v>4995.4262040000003</v>
      </c>
      <c r="O11" s="234">
        <f t="shared" si="37"/>
        <v>5635.2796109999999</v>
      </c>
      <c r="P11" s="234">
        <f t="shared" si="37"/>
        <v>21598.753590724406</v>
      </c>
      <c r="Q11" s="234">
        <f t="shared" si="37"/>
        <v>21720.837514201012</v>
      </c>
      <c r="R11" s="234">
        <f t="shared" ref="R11:S11" si="38">R128+R245+R362+R479</f>
        <v>21808.927550581444</v>
      </c>
      <c r="S11" s="234">
        <f t="shared" si="38"/>
        <v>21897.830507935982</v>
      </c>
      <c r="T11" s="227">
        <f t="shared" si="12"/>
        <v>0</v>
      </c>
      <c r="U11" s="226">
        <f t="shared" si="5"/>
        <v>0</v>
      </c>
      <c r="V11" s="226">
        <f t="shared" si="5"/>
        <v>0</v>
      </c>
      <c r="W11" s="226">
        <f t="shared" si="5"/>
        <v>0</v>
      </c>
      <c r="X11" s="226">
        <f t="shared" si="5"/>
        <v>0</v>
      </c>
      <c r="Y11" s="226">
        <f t="shared" si="5"/>
        <v>0</v>
      </c>
      <c r="Z11" s="226">
        <f t="shared" si="5"/>
        <v>0</v>
      </c>
      <c r="AA11" s="226">
        <f t="shared" si="5"/>
        <v>0</v>
      </c>
      <c r="AB11" s="226">
        <f t="shared" ref="AB11" si="39">AB128+AB245+AB362+AB479</f>
        <v>0</v>
      </c>
      <c r="AC11" s="191">
        <f t="shared" si="14"/>
        <v>0</v>
      </c>
      <c r="AD11" s="191">
        <f t="shared" si="15"/>
        <v>0</v>
      </c>
      <c r="AE11" s="191">
        <f t="shared" si="16"/>
        <v>0</v>
      </c>
      <c r="AF11" s="191">
        <f t="shared" si="17"/>
        <v>0</v>
      </c>
      <c r="AG11" s="191">
        <f t="shared" si="18"/>
        <v>0</v>
      </c>
      <c r="AH11" s="191">
        <f t="shared" si="19"/>
        <v>0</v>
      </c>
      <c r="AI11" s="191">
        <f t="shared" si="20"/>
        <v>0</v>
      </c>
      <c r="AJ11" s="191">
        <f t="shared" si="21"/>
        <v>0</v>
      </c>
      <c r="AK11" s="191">
        <f t="shared" si="22"/>
        <v>0</v>
      </c>
      <c r="AL11" s="275">
        <f t="shared" si="23"/>
        <v>0</v>
      </c>
      <c r="AM11" s="275">
        <f t="shared" si="24"/>
        <v>0</v>
      </c>
      <c r="AN11" s="275">
        <f t="shared" si="25"/>
        <v>0</v>
      </c>
      <c r="AO11" s="275">
        <f t="shared" si="26"/>
        <v>0</v>
      </c>
      <c r="AP11" s="275">
        <f t="shared" si="27"/>
        <v>0</v>
      </c>
      <c r="AQ11" s="275">
        <f t="shared" si="28"/>
        <v>0</v>
      </c>
      <c r="AR11" s="275">
        <f t="shared" si="29"/>
        <v>0</v>
      </c>
      <c r="AS11" s="275">
        <f t="shared" si="30"/>
        <v>0</v>
      </c>
      <c r="AT11" s="275">
        <f t="shared" si="31"/>
        <v>0</v>
      </c>
    </row>
    <row r="12" spans="1:46" hidden="1" outlineLevel="1">
      <c r="A12" s="25" t="s">
        <v>46</v>
      </c>
      <c r="B12" s="19" t="s">
        <v>71</v>
      </c>
      <c r="C12" s="73" t="s">
        <v>580</v>
      </c>
      <c r="D12" s="8"/>
      <c r="E12" s="226">
        <f t="shared" si="1"/>
        <v>6341.6596284759989</v>
      </c>
      <c r="F12" s="226">
        <f t="shared" si="1"/>
        <v>6277.3334584703016</v>
      </c>
      <c r="G12" s="226">
        <f t="shared" si="1"/>
        <v>6063.1047009740787</v>
      </c>
      <c r="H12" s="226">
        <f t="shared" si="1"/>
        <v>5716.7750093503037</v>
      </c>
      <c r="I12" s="226">
        <f t="shared" ref="I12:J12" si="40">I129+I246+I363+I480</f>
        <v>5772.2134551311274</v>
      </c>
      <c r="J12" s="226">
        <f t="shared" si="40"/>
        <v>6087.8443775814803</v>
      </c>
      <c r="K12" s="234">
        <f t="shared" ref="K12:Q12" si="41">K129+K246+K363+K480</f>
        <v>6171.4553240000005</v>
      </c>
      <c r="L12" s="234">
        <f t="shared" si="41"/>
        <v>1760.7653589999998</v>
      </c>
      <c r="M12" s="234">
        <f t="shared" si="41"/>
        <v>1358.1889160000001</v>
      </c>
      <c r="N12" s="234">
        <f t="shared" si="41"/>
        <v>1416.3472760000002</v>
      </c>
      <c r="O12" s="234">
        <f t="shared" si="41"/>
        <v>1636.153773</v>
      </c>
      <c r="P12" s="234">
        <f t="shared" si="41"/>
        <v>6082.5957004823867</v>
      </c>
      <c r="Q12" s="234">
        <f t="shared" si="41"/>
        <v>6108.8358939283298</v>
      </c>
      <c r="R12" s="234">
        <f t="shared" ref="R12:S12" si="42">R129+R246+R363+R480</f>
        <v>6127.8637559099634</v>
      </c>
      <c r="S12" s="234">
        <f t="shared" si="42"/>
        <v>6147.0607119339757</v>
      </c>
      <c r="T12" s="227">
        <f t="shared" si="12"/>
        <v>0</v>
      </c>
      <c r="U12" s="226">
        <f t="shared" si="5"/>
        <v>0</v>
      </c>
      <c r="V12" s="226">
        <f t="shared" si="5"/>
        <v>0</v>
      </c>
      <c r="W12" s="226">
        <f t="shared" si="5"/>
        <v>0</v>
      </c>
      <c r="X12" s="226">
        <f t="shared" si="5"/>
        <v>0</v>
      </c>
      <c r="Y12" s="226">
        <f t="shared" si="5"/>
        <v>0</v>
      </c>
      <c r="Z12" s="226">
        <f t="shared" si="5"/>
        <v>0</v>
      </c>
      <c r="AA12" s="226">
        <f t="shared" si="5"/>
        <v>0</v>
      </c>
      <c r="AB12" s="226">
        <f t="shared" ref="AB12" si="43">AB129+AB246+AB363+AB480</f>
        <v>0</v>
      </c>
      <c r="AC12" s="191">
        <f t="shared" si="14"/>
        <v>0</v>
      </c>
      <c r="AD12" s="191">
        <f t="shared" si="15"/>
        <v>0</v>
      </c>
      <c r="AE12" s="191">
        <f t="shared" si="16"/>
        <v>0</v>
      </c>
      <c r="AF12" s="191">
        <f t="shared" si="17"/>
        <v>0</v>
      </c>
      <c r="AG12" s="191">
        <f t="shared" si="18"/>
        <v>0</v>
      </c>
      <c r="AH12" s="191">
        <f t="shared" si="19"/>
        <v>0</v>
      </c>
      <c r="AI12" s="191">
        <f t="shared" si="20"/>
        <v>0</v>
      </c>
      <c r="AJ12" s="191">
        <f t="shared" si="21"/>
        <v>0</v>
      </c>
      <c r="AK12" s="191">
        <f t="shared" si="22"/>
        <v>0</v>
      </c>
      <c r="AL12" s="275">
        <f t="shared" si="23"/>
        <v>0</v>
      </c>
      <c r="AM12" s="275">
        <f t="shared" si="24"/>
        <v>0</v>
      </c>
      <c r="AN12" s="275">
        <f t="shared" si="25"/>
        <v>0</v>
      </c>
      <c r="AO12" s="275">
        <f t="shared" si="26"/>
        <v>0</v>
      </c>
      <c r="AP12" s="275">
        <f t="shared" si="27"/>
        <v>0</v>
      </c>
      <c r="AQ12" s="275">
        <f t="shared" si="28"/>
        <v>0</v>
      </c>
      <c r="AR12" s="275">
        <f t="shared" si="29"/>
        <v>0</v>
      </c>
      <c r="AS12" s="275">
        <f t="shared" si="30"/>
        <v>0</v>
      </c>
      <c r="AT12" s="275">
        <f t="shared" si="31"/>
        <v>0</v>
      </c>
    </row>
    <row r="13" spans="1:46" ht="60" hidden="1" outlineLevel="1">
      <c r="A13" s="25">
        <v>2</v>
      </c>
      <c r="B13" s="29" t="s">
        <v>282</v>
      </c>
      <c r="C13" s="73" t="s">
        <v>580</v>
      </c>
      <c r="D13" s="8"/>
      <c r="E13" s="226">
        <f t="shared" si="1"/>
        <v>26765.908688399999</v>
      </c>
      <c r="F13" s="226">
        <f t="shared" si="1"/>
        <v>26252.862886469997</v>
      </c>
      <c r="G13" s="226">
        <f t="shared" si="1"/>
        <v>26608.702913989004</v>
      </c>
      <c r="H13" s="226">
        <f t="shared" si="1"/>
        <v>25900.282018077574</v>
      </c>
      <c r="I13" s="226">
        <f t="shared" ref="I13:J13" si="44">I130+I247+I364+I481</f>
        <v>25139.749087396205</v>
      </c>
      <c r="J13" s="226">
        <f t="shared" si="44"/>
        <v>26524.175711046479</v>
      </c>
      <c r="K13" s="234">
        <f t="shared" ref="K13" si="45">K130+K247+K364+K481</f>
        <v>26638.057664079999</v>
      </c>
      <c r="L13" s="234">
        <f t="shared" ref="L13:O13" si="46">L130+L247+L364+L481</f>
        <v>7242.6217589999987</v>
      </c>
      <c r="M13" s="234">
        <f t="shared" si="46"/>
        <v>6092.1908500000009</v>
      </c>
      <c r="N13" s="234">
        <f t="shared" si="46"/>
        <v>6334.8349660000003</v>
      </c>
      <c r="O13" s="234">
        <f t="shared" si="46"/>
        <v>6968.41008908</v>
      </c>
      <c r="P13" s="234">
        <f t="shared" ref="P13:Q13" si="47">P130+P247+P364+P481</f>
        <v>26824.104186264271</v>
      </c>
      <c r="Q13" s="234">
        <f t="shared" si="47"/>
        <v>26995.552021392505</v>
      </c>
      <c r="R13" s="234">
        <f t="shared" ref="R13:S13" si="48">R130+R247+R364+R481</f>
        <v>27123.745278477432</v>
      </c>
      <c r="S13" s="234">
        <f t="shared" si="48"/>
        <v>27253.057085995108</v>
      </c>
      <c r="T13" s="227">
        <f t="shared" si="12"/>
        <v>0</v>
      </c>
      <c r="U13" s="226">
        <f t="shared" ref="U13:X13" si="49">U130+U247+U364+U481</f>
        <v>0</v>
      </c>
      <c r="V13" s="226">
        <f t="shared" si="49"/>
        <v>0</v>
      </c>
      <c r="W13" s="226">
        <f t="shared" si="49"/>
        <v>0</v>
      </c>
      <c r="X13" s="226">
        <f t="shared" si="49"/>
        <v>0</v>
      </c>
      <c r="Y13" s="226">
        <f t="shared" ref="Y13:AA13" si="50">Y130+Y247+Y364+Y481</f>
        <v>0</v>
      </c>
      <c r="Z13" s="226">
        <f t="shared" si="50"/>
        <v>0</v>
      </c>
      <c r="AA13" s="226">
        <f t="shared" si="50"/>
        <v>0</v>
      </c>
      <c r="AB13" s="226">
        <f t="shared" ref="AB13" si="51">AB130+AB247+AB364+AB481</f>
        <v>0</v>
      </c>
      <c r="AC13" s="191">
        <f t="shared" si="14"/>
        <v>0</v>
      </c>
      <c r="AD13" s="191">
        <f t="shared" si="15"/>
        <v>0</v>
      </c>
      <c r="AE13" s="191">
        <f t="shared" si="16"/>
        <v>0</v>
      </c>
      <c r="AF13" s="191">
        <f t="shared" si="17"/>
        <v>0</v>
      </c>
      <c r="AG13" s="191">
        <f t="shared" si="18"/>
        <v>0</v>
      </c>
      <c r="AH13" s="191">
        <f t="shared" si="19"/>
        <v>0</v>
      </c>
      <c r="AI13" s="191">
        <f t="shared" si="20"/>
        <v>0</v>
      </c>
      <c r="AJ13" s="191">
        <f t="shared" si="21"/>
        <v>0</v>
      </c>
      <c r="AK13" s="191">
        <f t="shared" si="22"/>
        <v>0</v>
      </c>
      <c r="AL13" s="275">
        <f t="shared" si="23"/>
        <v>0</v>
      </c>
      <c r="AM13" s="275">
        <f t="shared" si="24"/>
        <v>0</v>
      </c>
      <c r="AN13" s="275">
        <f t="shared" si="25"/>
        <v>0</v>
      </c>
      <c r="AO13" s="275">
        <f t="shared" si="26"/>
        <v>0</v>
      </c>
      <c r="AP13" s="275">
        <f t="shared" si="27"/>
        <v>0</v>
      </c>
      <c r="AQ13" s="275">
        <f t="shared" si="28"/>
        <v>0</v>
      </c>
      <c r="AR13" s="275">
        <f t="shared" si="29"/>
        <v>0</v>
      </c>
      <c r="AS13" s="275">
        <f t="shared" si="30"/>
        <v>0</v>
      </c>
      <c r="AT13" s="275">
        <f t="shared" si="31"/>
        <v>0</v>
      </c>
    </row>
    <row r="14" spans="1:46" s="5" customFormat="1" ht="60" hidden="1" outlineLevel="1">
      <c r="A14" s="25">
        <v>3</v>
      </c>
      <c r="B14" s="29" t="s">
        <v>273</v>
      </c>
      <c r="C14" s="73" t="s">
        <v>580</v>
      </c>
      <c r="D14" s="8"/>
      <c r="E14" s="226">
        <f t="shared" si="1"/>
        <v>28971.602759000001</v>
      </c>
      <c r="F14" s="226">
        <f t="shared" si="1"/>
        <v>27995.120170569997</v>
      </c>
      <c r="G14" s="226">
        <f t="shared" si="1"/>
        <v>27325.959651989</v>
      </c>
      <c r="H14" s="226">
        <f t="shared" si="1"/>
        <v>25973.526230077572</v>
      </c>
      <c r="I14" s="226">
        <f t="shared" ref="I14:J14" si="52">I131+I248+I365+I482</f>
        <v>25261.289288511205</v>
      </c>
      <c r="J14" s="226">
        <f t="shared" si="52"/>
        <v>26670.613168756481</v>
      </c>
      <c r="K14" s="234">
        <f t="shared" ref="K14" si="53">K131+K248+K365+K482</f>
        <v>26640.545171079997</v>
      </c>
      <c r="L14" s="234">
        <f t="shared" ref="L14:O14" si="54">L131+L248+L365+L482</f>
        <v>7242.8192749999989</v>
      </c>
      <c r="M14" s="234">
        <f t="shared" si="54"/>
        <v>6092.6789680000002</v>
      </c>
      <c r="N14" s="234">
        <f t="shared" si="54"/>
        <v>6336.1775860000007</v>
      </c>
      <c r="O14" s="234">
        <f t="shared" si="54"/>
        <v>6968.8693420799991</v>
      </c>
      <c r="P14" s="234">
        <f t="shared" ref="P14:Q14" si="55">P131+P248+P365+P482</f>
        <v>26824.104186264271</v>
      </c>
      <c r="Q14" s="234">
        <f t="shared" si="55"/>
        <v>26995.552021392505</v>
      </c>
      <c r="R14" s="234">
        <f t="shared" ref="R14:S14" si="56">R131+R248+R365+R482</f>
        <v>27123.745278477432</v>
      </c>
      <c r="S14" s="234">
        <f t="shared" si="56"/>
        <v>27253.057085995108</v>
      </c>
      <c r="T14" s="227">
        <f t="shared" si="12"/>
        <v>0</v>
      </c>
      <c r="U14" s="226">
        <f t="shared" ref="U14:X14" si="57">U131+U248+U365+U482</f>
        <v>0</v>
      </c>
      <c r="V14" s="226">
        <f t="shared" si="57"/>
        <v>0</v>
      </c>
      <c r="W14" s="226">
        <f t="shared" si="57"/>
        <v>0</v>
      </c>
      <c r="X14" s="226">
        <f t="shared" si="57"/>
        <v>0</v>
      </c>
      <c r="Y14" s="226">
        <f t="shared" ref="U14:AA18" si="58">Y131+Y248+Y365+Y482</f>
        <v>0</v>
      </c>
      <c r="Z14" s="226">
        <f t="shared" si="58"/>
        <v>0</v>
      </c>
      <c r="AA14" s="226">
        <f t="shared" si="58"/>
        <v>0</v>
      </c>
      <c r="AB14" s="226">
        <f t="shared" ref="AB14" si="59">AB131+AB248+AB365+AB482</f>
        <v>0</v>
      </c>
      <c r="AC14" s="191">
        <f t="shared" si="14"/>
        <v>0</v>
      </c>
      <c r="AD14" s="191">
        <f t="shared" si="15"/>
        <v>0</v>
      </c>
      <c r="AE14" s="191">
        <f t="shared" si="16"/>
        <v>0</v>
      </c>
      <c r="AF14" s="191">
        <f t="shared" si="17"/>
        <v>0</v>
      </c>
      <c r="AG14" s="191">
        <f t="shared" si="18"/>
        <v>0</v>
      </c>
      <c r="AH14" s="191">
        <f t="shared" si="19"/>
        <v>0</v>
      </c>
      <c r="AI14" s="191">
        <f t="shared" si="20"/>
        <v>0</v>
      </c>
      <c r="AJ14" s="191">
        <f t="shared" si="21"/>
        <v>0</v>
      </c>
      <c r="AK14" s="191">
        <f t="shared" si="22"/>
        <v>0</v>
      </c>
      <c r="AL14" s="275">
        <f t="shared" si="23"/>
        <v>0</v>
      </c>
      <c r="AM14" s="275">
        <f t="shared" si="24"/>
        <v>0</v>
      </c>
      <c r="AN14" s="275">
        <f t="shared" si="25"/>
        <v>0</v>
      </c>
      <c r="AO14" s="275">
        <f t="shared" si="26"/>
        <v>0</v>
      </c>
      <c r="AP14" s="275">
        <f t="shared" si="27"/>
        <v>0</v>
      </c>
      <c r="AQ14" s="275">
        <f t="shared" si="28"/>
        <v>0</v>
      </c>
      <c r="AR14" s="275">
        <f t="shared" si="29"/>
        <v>0</v>
      </c>
      <c r="AS14" s="275">
        <f t="shared" si="30"/>
        <v>0</v>
      </c>
      <c r="AT14" s="275">
        <f t="shared" si="31"/>
        <v>0</v>
      </c>
    </row>
    <row r="15" spans="1:46" hidden="1" outlineLevel="1">
      <c r="A15" s="25" t="s">
        <v>60</v>
      </c>
      <c r="B15" s="144" t="s">
        <v>68</v>
      </c>
      <c r="C15" s="73" t="s">
        <v>580</v>
      </c>
      <c r="D15" s="8"/>
      <c r="E15" s="226">
        <f t="shared" si="1"/>
        <v>26869.243984594301</v>
      </c>
      <c r="F15" s="226">
        <f t="shared" si="1"/>
        <v>26092.115245162098</v>
      </c>
      <c r="G15" s="226">
        <f t="shared" si="1"/>
        <v>25289.751757135</v>
      </c>
      <c r="H15" s="226">
        <f t="shared" si="1"/>
        <v>24586.927470077491</v>
      </c>
      <c r="I15" s="226">
        <f t="shared" ref="I15:J15" si="60">I132+I249+I366+I483</f>
        <v>23464.265166079211</v>
      </c>
      <c r="J15" s="226">
        <f t="shared" si="60"/>
        <v>24821.551799000004</v>
      </c>
      <c r="K15" s="234">
        <f t="shared" ref="K15:Q15" si="61">K132+K249+K366+K483</f>
        <v>24601.992605168187</v>
      </c>
      <c r="L15" s="234">
        <f t="shared" si="61"/>
        <v>6692.4128032382305</v>
      </c>
      <c r="M15" s="234">
        <f t="shared" si="61"/>
        <v>5632.1015548388668</v>
      </c>
      <c r="N15" s="234">
        <f t="shared" si="61"/>
        <v>5837.2734585831577</v>
      </c>
      <c r="O15" s="234">
        <f t="shared" si="61"/>
        <v>6440.2047885079301</v>
      </c>
      <c r="P15" s="234">
        <f t="shared" si="61"/>
        <v>24672.636834906025</v>
      </c>
      <c r="Q15" s="234">
        <f t="shared" si="61"/>
        <v>24820.931834854826</v>
      </c>
      <c r="R15" s="234">
        <f t="shared" ref="R15:S15" si="62">R132+R249+R366+R483</f>
        <v>24927.245299240101</v>
      </c>
      <c r="S15" s="234">
        <f t="shared" si="62"/>
        <v>25034.546472657141</v>
      </c>
      <c r="T15" s="227">
        <f t="shared" si="12"/>
        <v>0</v>
      </c>
      <c r="U15" s="226">
        <f t="shared" si="58"/>
        <v>0</v>
      </c>
      <c r="V15" s="226">
        <f t="shared" si="58"/>
        <v>0</v>
      </c>
      <c r="W15" s="226">
        <f t="shared" si="58"/>
        <v>0</v>
      </c>
      <c r="X15" s="226">
        <f t="shared" si="58"/>
        <v>0</v>
      </c>
      <c r="Y15" s="226">
        <f t="shared" si="58"/>
        <v>0</v>
      </c>
      <c r="Z15" s="226">
        <f t="shared" si="58"/>
        <v>0</v>
      </c>
      <c r="AA15" s="226">
        <f t="shared" si="58"/>
        <v>0</v>
      </c>
      <c r="AB15" s="226">
        <f t="shared" ref="AB15" si="63">AB132+AB249+AB366+AB483</f>
        <v>0</v>
      </c>
      <c r="AC15" s="191">
        <f t="shared" si="14"/>
        <v>0</v>
      </c>
      <c r="AD15" s="191">
        <f t="shared" si="15"/>
        <v>0</v>
      </c>
      <c r="AE15" s="191">
        <f t="shared" si="16"/>
        <v>0</v>
      </c>
      <c r="AF15" s="191">
        <f t="shared" si="17"/>
        <v>0</v>
      </c>
      <c r="AG15" s="191">
        <f t="shared" si="18"/>
        <v>0</v>
      </c>
      <c r="AH15" s="191">
        <f t="shared" si="19"/>
        <v>0</v>
      </c>
      <c r="AI15" s="191">
        <f t="shared" si="20"/>
        <v>0</v>
      </c>
      <c r="AJ15" s="191">
        <f t="shared" si="21"/>
        <v>0</v>
      </c>
      <c r="AK15" s="191">
        <f t="shared" si="22"/>
        <v>0</v>
      </c>
      <c r="AL15" s="275">
        <f t="shared" si="23"/>
        <v>0</v>
      </c>
      <c r="AM15" s="275">
        <f t="shared" si="24"/>
        <v>0</v>
      </c>
      <c r="AN15" s="275">
        <f t="shared" si="25"/>
        <v>0</v>
      </c>
      <c r="AO15" s="275">
        <f t="shared" si="26"/>
        <v>0</v>
      </c>
      <c r="AP15" s="275">
        <f t="shared" si="27"/>
        <v>0</v>
      </c>
      <c r="AQ15" s="275">
        <f t="shared" si="28"/>
        <v>0</v>
      </c>
      <c r="AR15" s="275">
        <f t="shared" si="29"/>
        <v>0</v>
      </c>
      <c r="AS15" s="275">
        <f t="shared" si="30"/>
        <v>0</v>
      </c>
      <c r="AT15" s="275">
        <f t="shared" si="31"/>
        <v>0</v>
      </c>
    </row>
    <row r="16" spans="1:46" hidden="1" outlineLevel="1">
      <c r="A16" s="25" t="s">
        <v>83</v>
      </c>
      <c r="B16" s="144" t="s">
        <v>69</v>
      </c>
      <c r="C16" s="73" t="s">
        <v>580</v>
      </c>
      <c r="D16" s="8"/>
      <c r="E16" s="226">
        <f t="shared" si="1"/>
        <v>5170.6230492213153</v>
      </c>
      <c r="F16" s="226">
        <f t="shared" si="1"/>
        <v>4940.2569696979781</v>
      </c>
      <c r="G16" s="226">
        <f t="shared" si="1"/>
        <v>4664.6783913699828</v>
      </c>
      <c r="H16" s="226">
        <f t="shared" si="1"/>
        <v>4704.9362162507323</v>
      </c>
      <c r="I16" s="226">
        <f t="shared" ref="I16:J16" si="64">I133+I250+I367+I484</f>
        <v>5017.6953721703749</v>
      </c>
      <c r="J16" s="226">
        <f t="shared" si="64"/>
        <v>6060.6691805314795</v>
      </c>
      <c r="K16" s="234">
        <f t="shared" ref="K16:Q16" si="65">K133+K250+K367+K484</f>
        <v>6179.5243657534056</v>
      </c>
      <c r="L16" s="234">
        <f t="shared" si="65"/>
        <v>1720.4276220600764</v>
      </c>
      <c r="M16" s="234">
        <f t="shared" si="65"/>
        <v>1348.0051296441961</v>
      </c>
      <c r="N16" s="234">
        <f t="shared" si="65"/>
        <v>1487.669857085406</v>
      </c>
      <c r="O16" s="234">
        <f t="shared" si="65"/>
        <v>1623.4217569637281</v>
      </c>
      <c r="P16" s="234">
        <f t="shared" si="65"/>
        <v>6160.7390596350688</v>
      </c>
      <c r="Q16" s="234">
        <f t="shared" si="65"/>
        <v>6177.0340798427287</v>
      </c>
      <c r="R16" s="234">
        <f t="shared" ref="R16:S16" si="66">R133+R250+R367+R484</f>
        <v>6189.8147319365571</v>
      </c>
      <c r="S16" s="234">
        <f t="shared" si="66"/>
        <v>6202.695069538795</v>
      </c>
      <c r="T16" s="227">
        <f t="shared" si="12"/>
        <v>0</v>
      </c>
      <c r="U16" s="226">
        <f t="shared" si="58"/>
        <v>0</v>
      </c>
      <c r="V16" s="226">
        <f t="shared" si="58"/>
        <v>0</v>
      </c>
      <c r="W16" s="226">
        <f t="shared" si="58"/>
        <v>0</v>
      </c>
      <c r="X16" s="226">
        <f t="shared" si="58"/>
        <v>0</v>
      </c>
      <c r="Y16" s="226">
        <f t="shared" si="58"/>
        <v>0</v>
      </c>
      <c r="Z16" s="226">
        <f t="shared" si="58"/>
        <v>0</v>
      </c>
      <c r="AA16" s="226">
        <f t="shared" si="58"/>
        <v>0</v>
      </c>
      <c r="AB16" s="226">
        <f t="shared" ref="AB16" si="67">AB133+AB250+AB367+AB484</f>
        <v>0</v>
      </c>
      <c r="AC16" s="191">
        <f t="shared" si="14"/>
        <v>0</v>
      </c>
      <c r="AD16" s="191">
        <f t="shared" si="15"/>
        <v>0</v>
      </c>
      <c r="AE16" s="191">
        <f t="shared" si="16"/>
        <v>0</v>
      </c>
      <c r="AF16" s="191">
        <f t="shared" si="17"/>
        <v>0</v>
      </c>
      <c r="AG16" s="191">
        <f t="shared" si="18"/>
        <v>0</v>
      </c>
      <c r="AH16" s="191">
        <f t="shared" si="19"/>
        <v>0</v>
      </c>
      <c r="AI16" s="191">
        <f t="shared" si="20"/>
        <v>0</v>
      </c>
      <c r="AJ16" s="191">
        <f t="shared" si="21"/>
        <v>0</v>
      </c>
      <c r="AK16" s="191">
        <f t="shared" si="22"/>
        <v>0</v>
      </c>
      <c r="AL16" s="275">
        <f t="shared" si="23"/>
        <v>0</v>
      </c>
      <c r="AM16" s="275">
        <f t="shared" si="24"/>
        <v>0</v>
      </c>
      <c r="AN16" s="275">
        <f t="shared" si="25"/>
        <v>0</v>
      </c>
      <c r="AO16" s="275">
        <f t="shared" si="26"/>
        <v>0</v>
      </c>
      <c r="AP16" s="275">
        <f t="shared" si="27"/>
        <v>0</v>
      </c>
      <c r="AQ16" s="275">
        <f t="shared" si="28"/>
        <v>0</v>
      </c>
      <c r="AR16" s="275">
        <f t="shared" si="29"/>
        <v>0</v>
      </c>
      <c r="AS16" s="275">
        <f t="shared" si="30"/>
        <v>0</v>
      </c>
      <c r="AT16" s="275">
        <f t="shared" si="31"/>
        <v>0</v>
      </c>
    </row>
    <row r="17" spans="1:51" hidden="1" outlineLevel="1">
      <c r="A17" s="25" t="s">
        <v>81</v>
      </c>
      <c r="B17" s="144" t="s">
        <v>70</v>
      </c>
      <c r="C17" s="73" t="s">
        <v>580</v>
      </c>
      <c r="D17" s="8"/>
      <c r="E17" s="226">
        <f t="shared" si="1"/>
        <v>9491.4006435623942</v>
      </c>
      <c r="F17" s="226">
        <f t="shared" si="1"/>
        <v>9750.0284695815608</v>
      </c>
      <c r="G17" s="226">
        <f t="shared" si="1"/>
        <v>10478.091727426301</v>
      </c>
      <c r="H17" s="226">
        <f t="shared" si="1"/>
        <v>10181.67062052551</v>
      </c>
      <c r="I17" s="226">
        <f t="shared" ref="I17:J17" si="68">I134+I251+I368+I485</f>
        <v>9762.3298472293245</v>
      </c>
      <c r="J17" s="226">
        <f t="shared" si="68"/>
        <v>10321.84454284148</v>
      </c>
      <c r="K17" s="234">
        <f t="shared" ref="K17:Q17" si="69">K134+K251+K368+K485</f>
        <v>9672.4083369101099</v>
      </c>
      <c r="L17" s="234">
        <f t="shared" si="69"/>
        <v>2715.8908241548256</v>
      </c>
      <c r="M17" s="234">
        <f t="shared" si="69"/>
        <v>2181.9310629826191</v>
      </c>
      <c r="N17" s="234">
        <f t="shared" si="69"/>
        <v>2269.694310806593</v>
      </c>
      <c r="O17" s="234">
        <f t="shared" si="69"/>
        <v>2504.8921389660732</v>
      </c>
      <c r="P17" s="234">
        <f t="shared" si="69"/>
        <v>10037.956289890461</v>
      </c>
      <c r="Q17" s="234">
        <f t="shared" si="69"/>
        <v>10074.746092011379</v>
      </c>
      <c r="R17" s="234">
        <f t="shared" ref="R17:S17" si="70">R134+R251+R368+R485</f>
        <v>10101.941843621047</v>
      </c>
      <c r="S17" s="234">
        <f t="shared" si="70"/>
        <v>10129.375356461371</v>
      </c>
      <c r="T17" s="227">
        <f t="shared" si="12"/>
        <v>0</v>
      </c>
      <c r="U17" s="226">
        <f t="shared" si="58"/>
        <v>0</v>
      </c>
      <c r="V17" s="226">
        <f t="shared" si="58"/>
        <v>0</v>
      </c>
      <c r="W17" s="226">
        <f t="shared" si="58"/>
        <v>0</v>
      </c>
      <c r="X17" s="226">
        <f t="shared" si="58"/>
        <v>0</v>
      </c>
      <c r="Y17" s="226">
        <f t="shared" si="58"/>
        <v>0</v>
      </c>
      <c r="Z17" s="226">
        <f t="shared" si="58"/>
        <v>0</v>
      </c>
      <c r="AA17" s="226">
        <f t="shared" si="58"/>
        <v>0</v>
      </c>
      <c r="AB17" s="226">
        <f t="shared" ref="AB17" si="71">AB134+AB251+AB368+AB485</f>
        <v>0</v>
      </c>
      <c r="AC17" s="191">
        <f t="shared" si="14"/>
        <v>0</v>
      </c>
      <c r="AD17" s="191">
        <f t="shared" si="15"/>
        <v>0</v>
      </c>
      <c r="AE17" s="191">
        <f t="shared" si="16"/>
        <v>0</v>
      </c>
      <c r="AF17" s="191">
        <f t="shared" si="17"/>
        <v>0</v>
      </c>
      <c r="AG17" s="191">
        <f t="shared" si="18"/>
        <v>0</v>
      </c>
      <c r="AH17" s="191">
        <f t="shared" si="19"/>
        <v>0</v>
      </c>
      <c r="AI17" s="191">
        <f t="shared" si="20"/>
        <v>0</v>
      </c>
      <c r="AJ17" s="191">
        <f t="shared" si="21"/>
        <v>0</v>
      </c>
      <c r="AK17" s="191">
        <f t="shared" si="22"/>
        <v>0</v>
      </c>
      <c r="AL17" s="275">
        <f t="shared" si="23"/>
        <v>0</v>
      </c>
      <c r="AM17" s="275">
        <f t="shared" si="24"/>
        <v>0</v>
      </c>
      <c r="AN17" s="275">
        <f t="shared" si="25"/>
        <v>0</v>
      </c>
      <c r="AO17" s="275">
        <f t="shared" si="26"/>
        <v>0</v>
      </c>
      <c r="AP17" s="275">
        <f t="shared" si="27"/>
        <v>0</v>
      </c>
      <c r="AQ17" s="275">
        <f t="shared" si="28"/>
        <v>0</v>
      </c>
      <c r="AR17" s="275">
        <f t="shared" si="29"/>
        <v>0</v>
      </c>
      <c r="AS17" s="275">
        <f t="shared" si="30"/>
        <v>0</v>
      </c>
      <c r="AT17" s="275">
        <f t="shared" si="31"/>
        <v>0</v>
      </c>
    </row>
    <row r="18" spans="1:51" hidden="1" outlineLevel="1">
      <c r="A18" s="25" t="s">
        <v>82</v>
      </c>
      <c r="B18" s="144" t="s">
        <v>71</v>
      </c>
      <c r="C18" s="73" t="s">
        <v>580</v>
      </c>
      <c r="D18" s="8"/>
      <c r="E18" s="226">
        <f t="shared" si="1"/>
        <v>5374.2694811319998</v>
      </c>
      <c r="F18" s="226">
        <f t="shared" si="1"/>
        <v>5149.6227965138623</v>
      </c>
      <c r="G18" s="226">
        <f t="shared" si="1"/>
        <v>5228.5954635240778</v>
      </c>
      <c r="H18" s="226">
        <f t="shared" si="1"/>
        <v>5024.7446884140327</v>
      </c>
      <c r="I18" s="226">
        <f t="shared" ref="I18:J18" si="72">I135+I252+I369+I486</f>
        <v>5155.7638802311294</v>
      </c>
      <c r="J18" s="226">
        <f t="shared" si="72"/>
        <v>5405.5071375814805</v>
      </c>
      <c r="K18" s="234">
        <f t="shared" ref="K18:Q18" si="73">K135+K252+K369+K486</f>
        <v>5658.2511251053247</v>
      </c>
      <c r="L18" s="234">
        <f t="shared" si="73"/>
        <v>1568.3170785814709</v>
      </c>
      <c r="M18" s="234">
        <f t="shared" si="73"/>
        <v>1240.1626044782281</v>
      </c>
      <c r="N18" s="234">
        <f t="shared" si="73"/>
        <v>1335.4518085406391</v>
      </c>
      <c r="O18" s="234">
        <f t="shared" si="73"/>
        <v>1514.3196335049868</v>
      </c>
      <c r="P18" s="234">
        <f t="shared" si="73"/>
        <v>5470.7128404606665</v>
      </c>
      <c r="Q18" s="234">
        <f t="shared" si="73"/>
        <v>5491.2000243653274</v>
      </c>
      <c r="R18" s="234">
        <f t="shared" ref="R18:S18" si="74">R135+R252+R369+R486</f>
        <v>5506.1945173834911</v>
      </c>
      <c r="S18" s="234">
        <f t="shared" si="74"/>
        <v>5521.3185234445691</v>
      </c>
      <c r="T18" s="227">
        <f t="shared" si="12"/>
        <v>0</v>
      </c>
      <c r="U18" s="226">
        <f t="shared" si="58"/>
        <v>0</v>
      </c>
      <c r="V18" s="226">
        <f t="shared" si="58"/>
        <v>0</v>
      </c>
      <c r="W18" s="226">
        <f t="shared" si="58"/>
        <v>0</v>
      </c>
      <c r="X18" s="226">
        <f t="shared" si="58"/>
        <v>0</v>
      </c>
      <c r="Y18" s="226">
        <f t="shared" si="58"/>
        <v>0</v>
      </c>
      <c r="Z18" s="226">
        <f t="shared" si="58"/>
        <v>0</v>
      </c>
      <c r="AA18" s="226">
        <f t="shared" si="58"/>
        <v>0</v>
      </c>
      <c r="AB18" s="226">
        <f t="shared" ref="AB18" si="75">AB135+AB252+AB369+AB486</f>
        <v>0</v>
      </c>
      <c r="AC18" s="191">
        <f t="shared" si="14"/>
        <v>0</v>
      </c>
      <c r="AD18" s="191">
        <f t="shared" si="15"/>
        <v>0</v>
      </c>
      <c r="AE18" s="191">
        <f t="shared" si="16"/>
        <v>0</v>
      </c>
      <c r="AF18" s="191">
        <f t="shared" si="17"/>
        <v>0</v>
      </c>
      <c r="AG18" s="191">
        <f t="shared" si="18"/>
        <v>0</v>
      </c>
      <c r="AH18" s="191">
        <f t="shared" si="19"/>
        <v>0</v>
      </c>
      <c r="AI18" s="191">
        <f t="shared" si="20"/>
        <v>0</v>
      </c>
      <c r="AJ18" s="191">
        <f t="shared" si="21"/>
        <v>0</v>
      </c>
      <c r="AK18" s="191">
        <f t="shared" si="22"/>
        <v>0</v>
      </c>
      <c r="AL18" s="275">
        <f t="shared" si="23"/>
        <v>0</v>
      </c>
      <c r="AM18" s="275">
        <f t="shared" si="24"/>
        <v>0</v>
      </c>
      <c r="AN18" s="275">
        <f t="shared" si="25"/>
        <v>0</v>
      </c>
      <c r="AO18" s="275">
        <f t="shared" si="26"/>
        <v>0</v>
      </c>
      <c r="AP18" s="275">
        <f t="shared" si="27"/>
        <v>0</v>
      </c>
      <c r="AQ18" s="275">
        <f t="shared" si="28"/>
        <v>0</v>
      </c>
      <c r="AR18" s="275">
        <f t="shared" si="29"/>
        <v>0</v>
      </c>
      <c r="AS18" s="275">
        <f t="shared" si="30"/>
        <v>0</v>
      </c>
      <c r="AT18" s="275">
        <f t="shared" si="31"/>
        <v>0</v>
      </c>
      <c r="AU18" s="95"/>
      <c r="AV18" s="95"/>
      <c r="AW18" s="95"/>
    </row>
    <row r="19" spans="1:51" ht="12.95" hidden="1" customHeight="1" outlineLevel="1">
      <c r="A19" s="1816">
        <v>4</v>
      </c>
      <c r="B19" s="1864" t="s">
        <v>74</v>
      </c>
      <c r="C19" s="73" t="s">
        <v>580</v>
      </c>
      <c r="D19" s="8"/>
      <c r="E19" s="225">
        <f t="shared" si="1"/>
        <v>2915.3874342985009</v>
      </c>
      <c r="F19" s="225">
        <f t="shared" si="1"/>
        <v>2653.8108380685612</v>
      </c>
      <c r="G19" s="225">
        <f t="shared" si="1"/>
        <v>2679.039086094002</v>
      </c>
      <c r="H19" s="225">
        <f t="shared" si="1"/>
        <v>2323.8393709820498</v>
      </c>
      <c r="I19" s="225">
        <f t="shared" ref="I19:J19" si="76">I136+I253+I370+I487</f>
        <v>2139.7651109909712</v>
      </c>
      <c r="J19" s="225">
        <f t="shared" si="76"/>
        <v>2483.5107803864798</v>
      </c>
      <c r="K19" s="233">
        <f>K136+K253+K370+K487</f>
        <v>2532.9518189999999</v>
      </c>
      <c r="L19" s="233">
        <f t="shared" ref="L19:O19" si="77">L136+L253+L370+L487</f>
        <v>826.85518799999966</v>
      </c>
      <c r="M19" s="233">
        <f t="shared" si="77"/>
        <v>478.41916300000014</v>
      </c>
      <c r="N19" s="233">
        <f t="shared" si="77"/>
        <v>467.88317800000004</v>
      </c>
      <c r="O19" s="233">
        <f t="shared" si="77"/>
        <v>759.79428999999959</v>
      </c>
      <c r="P19" s="233">
        <f t="shared" ref="P19:Q19" si="78">P136+P253+P370+P487</f>
        <v>2469.7872491039793</v>
      </c>
      <c r="Q19" s="233">
        <f t="shared" si="78"/>
        <v>2426.8934207647371</v>
      </c>
      <c r="R19" s="233">
        <f t="shared" ref="R19:S19" si="79">R136+R253+R370+R487</f>
        <v>2366.7806675367801</v>
      </c>
      <c r="S19" s="233">
        <f t="shared" si="79"/>
        <v>2343.712289676635</v>
      </c>
      <c r="T19" s="225">
        <f t="shared" si="12"/>
        <v>0</v>
      </c>
      <c r="U19" s="225">
        <f t="shared" ref="U19:X19" si="80">U136+U253+U370+U487</f>
        <v>0</v>
      </c>
      <c r="V19" s="225">
        <f t="shared" si="80"/>
        <v>0</v>
      </c>
      <c r="W19" s="225">
        <f t="shared" si="80"/>
        <v>0</v>
      </c>
      <c r="X19" s="225">
        <f t="shared" si="80"/>
        <v>0</v>
      </c>
      <c r="Y19" s="225">
        <f t="shared" ref="Y19:AA19" si="81">Y136+Y253+Y370+Y487</f>
        <v>0</v>
      </c>
      <c r="Z19" s="225">
        <f t="shared" si="81"/>
        <v>0</v>
      </c>
      <c r="AA19" s="225">
        <f t="shared" si="81"/>
        <v>0</v>
      </c>
      <c r="AB19" s="225">
        <f t="shared" ref="AB19" si="82">AB136+AB253+AB370+AB487</f>
        <v>0</v>
      </c>
      <c r="AC19" s="191">
        <f t="shared" si="14"/>
        <v>0</v>
      </c>
      <c r="AD19" s="191">
        <f t="shared" si="15"/>
        <v>0</v>
      </c>
      <c r="AE19" s="191">
        <f t="shared" si="16"/>
        <v>0</v>
      </c>
      <c r="AF19" s="191">
        <f t="shared" si="17"/>
        <v>0</v>
      </c>
      <c r="AG19" s="191">
        <f t="shared" si="18"/>
        <v>0</v>
      </c>
      <c r="AH19" s="191">
        <f t="shared" si="19"/>
        <v>0</v>
      </c>
      <c r="AI19" s="191">
        <f t="shared" si="20"/>
        <v>0</v>
      </c>
      <c r="AJ19" s="191">
        <f t="shared" si="21"/>
        <v>0</v>
      </c>
      <c r="AK19" s="191">
        <f t="shared" si="22"/>
        <v>0</v>
      </c>
      <c r="AL19" s="275">
        <f t="shared" si="23"/>
        <v>0</v>
      </c>
      <c r="AM19" s="275">
        <f t="shared" si="24"/>
        <v>0</v>
      </c>
      <c r="AN19" s="275">
        <f t="shared" si="25"/>
        <v>0</v>
      </c>
      <c r="AO19" s="275">
        <f t="shared" si="26"/>
        <v>0</v>
      </c>
      <c r="AP19" s="275">
        <f t="shared" si="27"/>
        <v>0</v>
      </c>
      <c r="AQ19" s="275">
        <f t="shared" si="28"/>
        <v>0</v>
      </c>
      <c r="AR19" s="275">
        <f t="shared" si="29"/>
        <v>0</v>
      </c>
      <c r="AS19" s="275">
        <f t="shared" si="30"/>
        <v>0</v>
      </c>
      <c r="AT19" s="275">
        <f t="shared" si="31"/>
        <v>0</v>
      </c>
      <c r="AU19" s="241"/>
      <c r="AV19" s="241"/>
      <c r="AW19" s="241"/>
      <c r="AX19" s="85"/>
      <c r="AY19" s="85"/>
    </row>
    <row r="20" spans="1:51" s="5" customFormat="1" ht="12.95" hidden="1" customHeight="1" outlineLevel="1">
      <c r="A20" s="1816"/>
      <c r="B20" s="1869"/>
      <c r="C20" s="73" t="s">
        <v>577</v>
      </c>
      <c r="D20" s="8"/>
      <c r="E20" s="226">
        <f t="shared" si="1"/>
        <v>6126.1379304414686</v>
      </c>
      <c r="F20" s="226">
        <f t="shared" si="1"/>
        <v>6649.5362742698799</v>
      </c>
      <c r="G20" s="226">
        <f t="shared" si="1"/>
        <v>7089.7685750069131</v>
      </c>
      <c r="H20" s="226">
        <f t="shared" si="1"/>
        <v>6647.0456055987361</v>
      </c>
      <c r="I20" s="226">
        <f t="shared" ref="I20:J20" si="83">I137+I254+I371+I488</f>
        <v>6960.2848191954072</v>
      </c>
      <c r="J20" s="226">
        <f t="shared" si="83"/>
        <v>8038.5747782305607</v>
      </c>
      <c r="K20" s="234">
        <f t="shared" ref="K20" si="84">K137+K254+K371+K488</f>
        <v>8761.252667903289</v>
      </c>
      <c r="L20" s="234">
        <f t="shared" ref="L20:O20" si="85">L137+L254+L371+L488</f>
        <v>2725.1872538678281</v>
      </c>
      <c r="M20" s="234">
        <f t="shared" si="85"/>
        <v>1575.8275104433183</v>
      </c>
      <c r="N20" s="234">
        <f t="shared" si="85"/>
        <v>1716.0413520833356</v>
      </c>
      <c r="O20" s="234">
        <f t="shared" si="85"/>
        <v>2744.1965515088059</v>
      </c>
      <c r="P20" s="234">
        <f t="shared" ref="P20:Q20" si="86">P137+P254+P371+P488</f>
        <v>8848.2792792809323</v>
      </c>
      <c r="Q20" s="234">
        <f t="shared" si="86"/>
        <v>8999.4021659613936</v>
      </c>
      <c r="R20" s="234">
        <f t="shared" ref="R20:S20" si="87">R137+R254+R371+R488</f>
        <v>9137.9164706091033</v>
      </c>
      <c r="S20" s="234">
        <f t="shared" si="87"/>
        <v>9301.6734862965841</v>
      </c>
      <c r="T20" s="227">
        <f t="shared" si="12"/>
        <v>0</v>
      </c>
      <c r="U20" s="226">
        <f t="shared" ref="U20:X20" si="88">U137+U254+U371+U488</f>
        <v>0</v>
      </c>
      <c r="V20" s="226">
        <f t="shared" si="88"/>
        <v>0</v>
      </c>
      <c r="W20" s="226">
        <f t="shared" si="88"/>
        <v>0</v>
      </c>
      <c r="X20" s="226">
        <f t="shared" si="88"/>
        <v>0</v>
      </c>
      <c r="Y20" s="226">
        <f t="shared" ref="Y20:AA20" si="89">Y137+Y254+Y371+Y488</f>
        <v>0</v>
      </c>
      <c r="Z20" s="226">
        <f t="shared" si="89"/>
        <v>0</v>
      </c>
      <c r="AA20" s="226">
        <f t="shared" si="89"/>
        <v>0</v>
      </c>
      <c r="AB20" s="226">
        <f t="shared" ref="AB20" si="90">AB137+AB254+AB371+AB488</f>
        <v>0</v>
      </c>
      <c r="AC20" s="191">
        <f t="shared" si="14"/>
        <v>0</v>
      </c>
      <c r="AD20" s="191">
        <f t="shared" si="15"/>
        <v>0</v>
      </c>
      <c r="AE20" s="191">
        <f t="shared" si="16"/>
        <v>0</v>
      </c>
      <c r="AF20" s="191">
        <f t="shared" si="17"/>
        <v>0</v>
      </c>
      <c r="AG20" s="191">
        <f t="shared" si="18"/>
        <v>0</v>
      </c>
      <c r="AH20" s="191">
        <f t="shared" si="19"/>
        <v>0</v>
      </c>
      <c r="AI20" s="191">
        <f t="shared" si="20"/>
        <v>0</v>
      </c>
      <c r="AJ20" s="191">
        <f t="shared" si="21"/>
        <v>0</v>
      </c>
      <c r="AK20" s="191">
        <f t="shared" si="22"/>
        <v>0</v>
      </c>
      <c r="AL20" s="275">
        <f t="shared" si="23"/>
        <v>0</v>
      </c>
      <c r="AM20" s="275">
        <f t="shared" si="24"/>
        <v>0</v>
      </c>
      <c r="AN20" s="275">
        <f t="shared" si="25"/>
        <v>0</v>
      </c>
      <c r="AO20" s="275">
        <f t="shared" si="26"/>
        <v>0</v>
      </c>
      <c r="AP20" s="275">
        <f t="shared" si="27"/>
        <v>0</v>
      </c>
      <c r="AQ20" s="275">
        <f t="shared" si="28"/>
        <v>0</v>
      </c>
      <c r="AR20" s="275">
        <f t="shared" si="29"/>
        <v>0</v>
      </c>
      <c r="AS20" s="275">
        <f t="shared" si="30"/>
        <v>0</v>
      </c>
      <c r="AT20" s="275">
        <f t="shared" si="31"/>
        <v>0</v>
      </c>
      <c r="AU20" s="95"/>
      <c r="AV20" s="95"/>
      <c r="AW20" s="95"/>
    </row>
    <row r="21" spans="1:51" s="17" customFormat="1" hidden="1" outlineLevel="1">
      <c r="A21" s="1816"/>
      <c r="B21" s="1869"/>
      <c r="C21" s="60" t="s">
        <v>79</v>
      </c>
      <c r="D21" s="67"/>
      <c r="E21" s="228">
        <f t="shared" ref="E21:Q21" si="91">IF(E8&gt;0,E19/E$8*100,)</f>
        <v>10.062914859875876</v>
      </c>
      <c r="F21" s="228">
        <f t="shared" ref="F21:H21" si="92">IF(F8&gt;0,F19/F$8*100,)</f>
        <v>9.4795479422817142</v>
      </c>
      <c r="G21" s="228">
        <f t="shared" si="92"/>
        <v>9.8040073256823401</v>
      </c>
      <c r="H21" s="228">
        <f t="shared" si="92"/>
        <v>8.9469537189410318</v>
      </c>
      <c r="I21" s="228">
        <f t="shared" ref="I21:J21" si="93">IF(I8&gt;0,I19/I$8*100,)</f>
        <v>8.47052953700255</v>
      </c>
      <c r="J21" s="228">
        <f t="shared" si="93"/>
        <v>9.3117873393919943</v>
      </c>
      <c r="K21" s="236">
        <f t="shared" si="91"/>
        <v>9.4961782228639215</v>
      </c>
      <c r="L21" s="236">
        <f>IF(L8&gt;0,L19/L$8*100,)</f>
        <v>11.400293743790861</v>
      </c>
      <c r="M21" s="236">
        <f t="shared" ref="M21:O21" si="94">IF(M8&gt;0,M19/M$8*100,)</f>
        <v>7.8439438737004163</v>
      </c>
      <c r="N21" s="236">
        <f t="shared" si="94"/>
        <v>7.3758996527478944</v>
      </c>
      <c r="O21" s="236">
        <f t="shared" si="94"/>
        <v>10.888689413994532</v>
      </c>
      <c r="P21" s="236">
        <f t="shared" si="91"/>
        <v>9.2073428881501105</v>
      </c>
      <c r="Q21" s="236">
        <f t="shared" si="91"/>
        <v>8.9899751590245547</v>
      </c>
      <c r="R21" s="236">
        <f t="shared" ref="R21:S21" si="95">IF(R8&gt;0,R19/R$8*100,)</f>
        <v>8.7258623145042211</v>
      </c>
      <c r="S21" s="236">
        <f t="shared" si="95"/>
        <v>8.5998142604010095</v>
      </c>
      <c r="T21" s="228">
        <f t="shared" ref="T21" si="96">IF(T8&gt;0,T19/T$8*100,)</f>
        <v>0</v>
      </c>
      <c r="U21" s="228">
        <f t="shared" ref="U21:X21" si="97">IF(U8&gt;0,U19/U$8*100,)</f>
        <v>0</v>
      </c>
      <c r="V21" s="228">
        <f t="shared" si="97"/>
        <v>0</v>
      </c>
      <c r="W21" s="228">
        <f t="shared" si="97"/>
        <v>0</v>
      </c>
      <c r="X21" s="228">
        <f t="shared" si="97"/>
        <v>0</v>
      </c>
      <c r="Y21" s="228">
        <f t="shared" ref="Y21:AA21" si="98">IF(Y8&gt;0,Y19/Y$8*100,)</f>
        <v>0</v>
      </c>
      <c r="Z21" s="228">
        <f t="shared" si="98"/>
        <v>0</v>
      </c>
      <c r="AA21" s="228">
        <f t="shared" si="98"/>
        <v>0</v>
      </c>
      <c r="AB21" s="228">
        <f t="shared" ref="AB21" si="99">IF(AB8&gt;0,AB19/AB$8*100,)</f>
        <v>0</v>
      </c>
      <c r="AC21" s="191">
        <f t="shared" si="14"/>
        <v>0</v>
      </c>
      <c r="AD21" s="191">
        <f t="shared" si="15"/>
        <v>0</v>
      </c>
      <c r="AE21" s="191">
        <f t="shared" si="16"/>
        <v>0</v>
      </c>
      <c r="AF21" s="191">
        <f t="shared" si="17"/>
        <v>0</v>
      </c>
      <c r="AG21" s="191">
        <f t="shared" si="18"/>
        <v>0</v>
      </c>
      <c r="AH21" s="191">
        <f t="shared" si="19"/>
        <v>0</v>
      </c>
      <c r="AI21" s="191">
        <f t="shared" si="20"/>
        <v>0</v>
      </c>
      <c r="AJ21" s="191">
        <f t="shared" si="21"/>
        <v>0</v>
      </c>
      <c r="AK21" s="191">
        <f t="shared" si="22"/>
        <v>0</v>
      </c>
      <c r="AL21" s="275">
        <f t="shared" si="23"/>
        <v>0</v>
      </c>
      <c r="AM21" s="275">
        <f t="shared" si="24"/>
        <v>0</v>
      </c>
      <c r="AN21" s="275">
        <f t="shared" si="25"/>
        <v>0</v>
      </c>
      <c r="AO21" s="275">
        <f t="shared" si="26"/>
        <v>0</v>
      </c>
      <c r="AP21" s="275">
        <f t="shared" si="27"/>
        <v>0</v>
      </c>
      <c r="AQ21" s="275">
        <f t="shared" si="28"/>
        <v>0</v>
      </c>
      <c r="AR21" s="275">
        <f t="shared" si="29"/>
        <v>0</v>
      </c>
      <c r="AS21" s="275">
        <f t="shared" si="30"/>
        <v>0</v>
      </c>
      <c r="AT21" s="275">
        <f t="shared" si="31"/>
        <v>0</v>
      </c>
      <c r="AU21" s="242"/>
      <c r="AV21" s="243"/>
      <c r="AW21" s="243"/>
    </row>
    <row r="22" spans="1:51" s="17" customFormat="1" hidden="1" outlineLevel="1">
      <c r="A22" s="1816"/>
      <c r="B22" s="1865"/>
      <c r="C22" s="60" t="s">
        <v>80</v>
      </c>
      <c r="D22" s="67"/>
      <c r="E22" s="225">
        <f t="shared" ref="E22:Q22" si="100">IF(E13&gt;0,E19/E$13*100,)</f>
        <v>10.892166853883023</v>
      </c>
      <c r="F22" s="225">
        <f t="shared" ref="F22:H22" si="101">IF(F13&gt;0,F19/F$13*100,)</f>
        <v>10.108653100215834</v>
      </c>
      <c r="G22" s="225">
        <f t="shared" si="101"/>
        <v>10.068281399337017</v>
      </c>
      <c r="H22" s="225">
        <f t="shared" si="101"/>
        <v>8.9722550872615354</v>
      </c>
      <c r="I22" s="225">
        <f t="shared" ref="I22:J22" si="102">IF(I13&gt;0,I19/I$13*100,)</f>
        <v>8.5114815726770345</v>
      </c>
      <c r="J22" s="225">
        <f t="shared" si="102"/>
        <v>9.3631968338687201</v>
      </c>
      <c r="K22" s="233">
        <f t="shared" si="100"/>
        <v>9.5087706879452796</v>
      </c>
      <c r="L22" s="233">
        <f t="shared" si="100"/>
        <v>11.41651760251753</v>
      </c>
      <c r="M22" s="233">
        <f t="shared" si="100"/>
        <v>7.8529904065628555</v>
      </c>
      <c r="N22" s="233">
        <f t="shared" si="100"/>
        <v>7.3858779354347597</v>
      </c>
      <c r="O22" s="233">
        <f t="shared" si="100"/>
        <v>10.903409533699113</v>
      </c>
      <c r="P22" s="233">
        <f t="shared" si="100"/>
        <v>9.2073428881501105</v>
      </c>
      <c r="Q22" s="233">
        <f t="shared" si="100"/>
        <v>8.9899751590245547</v>
      </c>
      <c r="R22" s="233">
        <f t="shared" ref="R22:S22" si="103">IF(R13&gt;0,R19/R$13*100,)</f>
        <v>8.7258623145042211</v>
      </c>
      <c r="S22" s="233">
        <f t="shared" si="103"/>
        <v>8.5998142604010095</v>
      </c>
      <c r="T22" s="225">
        <f t="shared" ref="T22" si="104">IF(T13&gt;0,T19/T$13*100,)</f>
        <v>0</v>
      </c>
      <c r="U22" s="225">
        <f t="shared" ref="U22:X22" si="105">IF(U13&gt;0,U19/U$13*100,)</f>
        <v>0</v>
      </c>
      <c r="V22" s="225">
        <f t="shared" si="105"/>
        <v>0</v>
      </c>
      <c r="W22" s="225">
        <f t="shared" si="105"/>
        <v>0</v>
      </c>
      <c r="X22" s="225">
        <f t="shared" si="105"/>
        <v>0</v>
      </c>
      <c r="Y22" s="225">
        <f t="shared" ref="Y22:AA22" si="106">IF(Y13&gt;0,Y19/Y$13*100,)</f>
        <v>0</v>
      </c>
      <c r="Z22" s="225">
        <f t="shared" si="106"/>
        <v>0</v>
      </c>
      <c r="AA22" s="225">
        <f t="shared" si="106"/>
        <v>0</v>
      </c>
      <c r="AB22" s="225">
        <f t="shared" ref="AB22" si="107">IF(AB13&gt;0,AB19/AB$13*100,)</f>
        <v>0</v>
      </c>
      <c r="AC22" s="191">
        <f t="shared" si="14"/>
        <v>0</v>
      </c>
      <c r="AD22" s="191">
        <f t="shared" si="15"/>
        <v>0</v>
      </c>
      <c r="AE22" s="191">
        <f t="shared" si="16"/>
        <v>0</v>
      </c>
      <c r="AF22" s="191">
        <f t="shared" si="17"/>
        <v>0</v>
      </c>
      <c r="AG22" s="191">
        <f t="shared" si="18"/>
        <v>0</v>
      </c>
      <c r="AH22" s="191">
        <f t="shared" si="19"/>
        <v>0</v>
      </c>
      <c r="AI22" s="191">
        <f t="shared" si="20"/>
        <v>0</v>
      </c>
      <c r="AJ22" s="191">
        <f t="shared" si="21"/>
        <v>0</v>
      </c>
      <c r="AK22" s="191">
        <f t="shared" si="22"/>
        <v>0</v>
      </c>
      <c r="AL22" s="275">
        <f t="shared" si="23"/>
        <v>0</v>
      </c>
      <c r="AM22" s="275">
        <f t="shared" si="24"/>
        <v>0</v>
      </c>
      <c r="AN22" s="275">
        <f t="shared" si="25"/>
        <v>0</v>
      </c>
      <c r="AO22" s="275">
        <f t="shared" si="26"/>
        <v>0</v>
      </c>
      <c r="AP22" s="275">
        <f t="shared" si="27"/>
        <v>0</v>
      </c>
      <c r="AQ22" s="275">
        <f t="shared" si="28"/>
        <v>0</v>
      </c>
      <c r="AR22" s="275">
        <f t="shared" si="29"/>
        <v>0</v>
      </c>
      <c r="AS22" s="275">
        <f t="shared" si="30"/>
        <v>0</v>
      </c>
      <c r="AT22" s="275">
        <f t="shared" si="31"/>
        <v>0</v>
      </c>
      <c r="AU22" s="243"/>
      <c r="AV22" s="243"/>
      <c r="AW22" s="243"/>
    </row>
    <row r="23" spans="1:51" hidden="1" outlineLevel="1">
      <c r="A23" s="1816" t="s">
        <v>59</v>
      </c>
      <c r="B23" s="1868" t="s">
        <v>68</v>
      </c>
      <c r="C23" s="73" t="s">
        <v>580</v>
      </c>
      <c r="D23" s="8"/>
      <c r="E23" s="227">
        <f t="shared" ref="E23:H24" si="108">E140+E257+E374+E491</f>
        <v>704.41888008270053</v>
      </c>
      <c r="F23" s="227">
        <f t="shared" si="108"/>
        <v>715.26945224304529</v>
      </c>
      <c r="G23" s="227">
        <f t="shared" si="108"/>
        <v>630.70000636481439</v>
      </c>
      <c r="H23" s="227">
        <f t="shared" si="108"/>
        <v>580.5920043202309</v>
      </c>
      <c r="I23" s="227">
        <f t="shared" ref="I23:J23" si="109">I140+I257+I374+I491</f>
        <v>525.86665184867047</v>
      </c>
      <c r="J23" s="227">
        <f t="shared" si="109"/>
        <v>637.85037279999949</v>
      </c>
      <c r="K23" s="235">
        <f t="shared" ref="K23" si="110">K140+K257+K374+K491</f>
        <v>706.64444057135643</v>
      </c>
      <c r="L23" s="235">
        <f t="shared" ref="L23:O23" si="111">L140+L257+L374+L491</f>
        <v>214.35836300000011</v>
      </c>
      <c r="M23" s="235">
        <f t="shared" si="111"/>
        <v>136.33174957135611</v>
      </c>
      <c r="N23" s="235">
        <f t="shared" si="111"/>
        <v>146.14046800000008</v>
      </c>
      <c r="O23" s="235">
        <f t="shared" si="111"/>
        <v>209.81386000000009</v>
      </c>
      <c r="P23" s="235">
        <f t="shared" ref="P23:Q23" si="112">P140+P257+P374+P491</f>
        <v>707.60355296423461</v>
      </c>
      <c r="Q23" s="235">
        <f t="shared" si="112"/>
        <v>708.62591213854807</v>
      </c>
      <c r="R23" s="235">
        <f t="shared" ref="R23:S23" si="113">R140+R257+R374+R491</f>
        <v>707.13952875613904</v>
      </c>
      <c r="S23" s="235">
        <f t="shared" si="113"/>
        <v>707.36313917106486</v>
      </c>
      <c r="T23" s="227">
        <f t="shared" ref="T23:T24" si="114">SUM(U23:X23)</f>
        <v>0</v>
      </c>
      <c r="U23" s="227">
        <f t="shared" ref="U23:X23" si="115">U140+U257+U374+U491</f>
        <v>0</v>
      </c>
      <c r="V23" s="227">
        <f t="shared" si="115"/>
        <v>0</v>
      </c>
      <c r="W23" s="227">
        <f t="shared" si="115"/>
        <v>0</v>
      </c>
      <c r="X23" s="227">
        <f t="shared" si="115"/>
        <v>0</v>
      </c>
      <c r="Y23" s="227">
        <f t="shared" ref="Y23:AA23" si="116">Y140+Y257+Y374+Y491</f>
        <v>0</v>
      </c>
      <c r="Z23" s="227">
        <f t="shared" si="116"/>
        <v>0</v>
      </c>
      <c r="AA23" s="227">
        <f t="shared" si="116"/>
        <v>0</v>
      </c>
      <c r="AB23" s="227">
        <f t="shared" ref="AB23" si="117">AB140+AB257+AB374+AB491</f>
        <v>0</v>
      </c>
      <c r="AC23" s="191">
        <f t="shared" si="14"/>
        <v>0</v>
      </c>
      <c r="AD23" s="191">
        <f t="shared" si="15"/>
        <v>0</v>
      </c>
      <c r="AE23" s="191">
        <f t="shared" si="16"/>
        <v>0</v>
      </c>
      <c r="AF23" s="191">
        <f t="shared" si="17"/>
        <v>0</v>
      </c>
      <c r="AG23" s="191">
        <f t="shared" si="18"/>
        <v>0</v>
      </c>
      <c r="AH23" s="191">
        <f t="shared" si="19"/>
        <v>0</v>
      </c>
      <c r="AI23" s="191">
        <f t="shared" si="20"/>
        <v>0</v>
      </c>
      <c r="AJ23" s="191">
        <f t="shared" si="21"/>
        <v>0</v>
      </c>
      <c r="AK23" s="191">
        <f t="shared" si="22"/>
        <v>0</v>
      </c>
      <c r="AL23" s="275">
        <f t="shared" si="23"/>
        <v>0</v>
      </c>
      <c r="AM23" s="275">
        <f t="shared" si="24"/>
        <v>0</v>
      </c>
      <c r="AN23" s="275">
        <f t="shared" si="25"/>
        <v>0</v>
      </c>
      <c r="AO23" s="275">
        <f t="shared" si="26"/>
        <v>0</v>
      </c>
      <c r="AP23" s="275">
        <f t="shared" si="27"/>
        <v>0</v>
      </c>
      <c r="AQ23" s="275">
        <f t="shared" si="28"/>
        <v>0</v>
      </c>
      <c r="AR23" s="275">
        <f t="shared" si="29"/>
        <v>0</v>
      </c>
      <c r="AS23" s="275">
        <f t="shared" si="30"/>
        <v>0</v>
      </c>
      <c r="AT23" s="275">
        <f t="shared" si="31"/>
        <v>0</v>
      </c>
      <c r="AU23" s="95"/>
      <c r="AV23" s="95"/>
      <c r="AW23" s="95"/>
    </row>
    <row r="24" spans="1:51" s="5" customFormat="1" hidden="1" outlineLevel="1">
      <c r="A24" s="1816"/>
      <c r="B24" s="1868"/>
      <c r="C24" s="73" t="s">
        <v>577</v>
      </c>
      <c r="D24" s="8"/>
      <c r="E24" s="227">
        <f t="shared" si="108"/>
        <v>1513.6876835398814</v>
      </c>
      <c r="F24" s="227">
        <f t="shared" si="108"/>
        <v>1800.7798866906353</v>
      </c>
      <c r="G24" s="227">
        <f t="shared" si="108"/>
        <v>1669.2787073268637</v>
      </c>
      <c r="H24" s="227">
        <f t="shared" si="108"/>
        <v>1677.010188649675</v>
      </c>
      <c r="I24" s="227">
        <f t="shared" ref="I24:J24" si="118">I141+I258+I375+I492</f>
        <v>1631.4504098871355</v>
      </c>
      <c r="J24" s="227">
        <f t="shared" si="118"/>
        <v>2070.1527573853627</v>
      </c>
      <c r="K24" s="235">
        <f t="shared" ref="K24" si="119">K141+K258+K375+K492</f>
        <v>2885.1600588802598</v>
      </c>
      <c r="L24" s="235">
        <f t="shared" ref="L24:O24" si="120">L141+L258+L375+L492</f>
        <v>704.72672310002815</v>
      </c>
      <c r="M24" s="235">
        <f t="shared" si="120"/>
        <v>447.93745691138463</v>
      </c>
      <c r="N24" s="235">
        <f t="shared" si="120"/>
        <v>535.45731310934173</v>
      </c>
      <c r="O24" s="235">
        <f t="shared" si="120"/>
        <v>1197.0385657595054</v>
      </c>
      <c r="P24" s="235">
        <f t="shared" ref="P24:Q24" si="121">P141+P258+P375+P492</f>
        <v>2514.876931582628</v>
      </c>
      <c r="Q24" s="235">
        <f t="shared" si="121"/>
        <v>2583.357147190296</v>
      </c>
      <c r="R24" s="235">
        <f t="shared" ref="R24:S24" si="122">R141+R258+R375+R492</f>
        <v>2644.2288400075427</v>
      </c>
      <c r="S24" s="235">
        <f t="shared" si="122"/>
        <v>2712.9926537454962</v>
      </c>
      <c r="T24" s="227">
        <f t="shared" si="114"/>
        <v>0</v>
      </c>
      <c r="U24" s="227">
        <f t="shared" ref="U24:X24" si="123">U141+U258+U375+U492</f>
        <v>0</v>
      </c>
      <c r="V24" s="227">
        <f t="shared" si="123"/>
        <v>0</v>
      </c>
      <c r="W24" s="227">
        <f t="shared" si="123"/>
        <v>0</v>
      </c>
      <c r="X24" s="227">
        <f t="shared" si="123"/>
        <v>0</v>
      </c>
      <c r="Y24" s="227">
        <f t="shared" ref="Y24:AA24" si="124">Y141+Y258+Y375+Y492</f>
        <v>0</v>
      </c>
      <c r="Z24" s="227">
        <f t="shared" si="124"/>
        <v>0</v>
      </c>
      <c r="AA24" s="227">
        <f t="shared" si="124"/>
        <v>0</v>
      </c>
      <c r="AB24" s="227">
        <f t="shared" ref="AB24" si="125">AB141+AB258+AB375+AB492</f>
        <v>0</v>
      </c>
      <c r="AC24" s="191">
        <f t="shared" si="14"/>
        <v>0</v>
      </c>
      <c r="AD24" s="191">
        <f t="shared" si="15"/>
        <v>0</v>
      </c>
      <c r="AE24" s="191">
        <f t="shared" si="16"/>
        <v>0</v>
      </c>
      <c r="AF24" s="191">
        <f t="shared" si="17"/>
        <v>0</v>
      </c>
      <c r="AG24" s="191">
        <f t="shared" si="18"/>
        <v>0</v>
      </c>
      <c r="AH24" s="191">
        <f t="shared" si="19"/>
        <v>0</v>
      </c>
      <c r="AI24" s="191">
        <f t="shared" si="20"/>
        <v>0</v>
      </c>
      <c r="AJ24" s="191">
        <f t="shared" si="21"/>
        <v>0</v>
      </c>
      <c r="AK24" s="191">
        <f t="shared" si="22"/>
        <v>0</v>
      </c>
      <c r="AL24" s="275">
        <f t="shared" si="23"/>
        <v>0</v>
      </c>
      <c r="AM24" s="275">
        <f t="shared" si="24"/>
        <v>0</v>
      </c>
      <c r="AN24" s="275">
        <f t="shared" si="25"/>
        <v>0</v>
      </c>
      <c r="AO24" s="275">
        <f t="shared" si="26"/>
        <v>0</v>
      </c>
      <c r="AP24" s="275">
        <f t="shared" si="27"/>
        <v>0</v>
      </c>
      <c r="AQ24" s="275">
        <f t="shared" si="28"/>
        <v>0</v>
      </c>
      <c r="AR24" s="275">
        <f t="shared" si="29"/>
        <v>0</v>
      </c>
      <c r="AS24" s="275">
        <f t="shared" si="30"/>
        <v>0</v>
      </c>
      <c r="AT24" s="275">
        <f t="shared" si="31"/>
        <v>0</v>
      </c>
      <c r="AU24" s="95"/>
      <c r="AV24" s="95"/>
      <c r="AW24" s="95"/>
    </row>
    <row r="25" spans="1:51" s="17" customFormat="1" hidden="1" outlineLevel="1">
      <c r="A25" s="1816"/>
      <c r="B25" s="1868"/>
      <c r="C25" s="60" t="s">
        <v>75</v>
      </c>
      <c r="D25" s="67"/>
      <c r="E25" s="229">
        <f t="shared" ref="E25:Q25" si="126">IF(E9&gt;0,E23/E$9*100,)</f>
        <v>2.6698192963334715</v>
      </c>
      <c r="F25" s="229">
        <f t="shared" ref="F25:H25" si="127">IF(F9&gt;0,F23/F$9*100,)</f>
        <v>2.7692260916276372</v>
      </c>
      <c r="G25" s="229">
        <f t="shared" si="127"/>
        <v>2.4938986445458751</v>
      </c>
      <c r="H25" s="229">
        <f t="shared" si="127"/>
        <v>2.3613849474555799</v>
      </c>
      <c r="I25" s="229">
        <f t="shared" ref="I25:J25" si="128">IF(I9&gt;0,I23/I$9*100,)</f>
        <v>2.2411383784090648</v>
      </c>
      <c r="J25" s="229">
        <f t="shared" si="128"/>
        <v>2.5442830652034605</v>
      </c>
      <c r="K25" s="237">
        <f t="shared" si="126"/>
        <v>2.8690104010262587</v>
      </c>
      <c r="L25" s="237">
        <f t="shared" si="126"/>
        <v>3.201838732481594</v>
      </c>
      <c r="M25" s="237">
        <f t="shared" si="126"/>
        <v>2.4158684265716999</v>
      </c>
      <c r="N25" s="237">
        <f t="shared" si="126"/>
        <v>2.5000693551472315</v>
      </c>
      <c r="O25" s="237">
        <f t="shared" si="126"/>
        <v>3.2545609152386059</v>
      </c>
      <c r="P25" s="237">
        <f t="shared" si="126"/>
        <v>2.8577772598763125</v>
      </c>
      <c r="Q25" s="237">
        <f t="shared" si="126"/>
        <v>2.8448089882677055</v>
      </c>
      <c r="R25" s="237">
        <f t="shared" ref="R25:S25" si="129">IF(R9&gt;0,R23/R$9*100,)</f>
        <v>2.8267346412819574</v>
      </c>
      <c r="S25" s="237">
        <f t="shared" si="129"/>
        <v>2.8155092720883306</v>
      </c>
      <c r="T25" s="229">
        <f t="shared" ref="T25" si="130">IF(T9&gt;0,T23/T$9*100,)</f>
        <v>0</v>
      </c>
      <c r="U25" s="229">
        <f t="shared" ref="U25:X25" si="131">IF(U9&gt;0,U23/U$9*100,)</f>
        <v>0</v>
      </c>
      <c r="V25" s="229">
        <f t="shared" si="131"/>
        <v>0</v>
      </c>
      <c r="W25" s="229">
        <f t="shared" si="131"/>
        <v>0</v>
      </c>
      <c r="X25" s="229">
        <f t="shared" si="131"/>
        <v>0</v>
      </c>
      <c r="Y25" s="229">
        <f t="shared" ref="Y25:AA25" si="132">IF(Y9&gt;0,Y23/Y$9*100,)</f>
        <v>0</v>
      </c>
      <c r="Z25" s="229">
        <f t="shared" si="132"/>
        <v>0</v>
      </c>
      <c r="AA25" s="229">
        <f t="shared" si="132"/>
        <v>0</v>
      </c>
      <c r="AB25" s="229">
        <f t="shared" ref="AB25" si="133">IF(AB9&gt;0,AB23/AB$9*100,)</f>
        <v>0</v>
      </c>
      <c r="AC25" s="191">
        <f t="shared" si="14"/>
        <v>0</v>
      </c>
      <c r="AD25" s="191">
        <f t="shared" si="15"/>
        <v>0</v>
      </c>
      <c r="AE25" s="191">
        <f t="shared" si="16"/>
        <v>0</v>
      </c>
      <c r="AF25" s="191">
        <f t="shared" si="17"/>
        <v>0</v>
      </c>
      <c r="AG25" s="191">
        <f t="shared" si="18"/>
        <v>0</v>
      </c>
      <c r="AH25" s="191">
        <f t="shared" si="19"/>
        <v>0</v>
      </c>
      <c r="AI25" s="191">
        <f t="shared" si="20"/>
        <v>0</v>
      </c>
      <c r="AJ25" s="191">
        <f t="shared" si="21"/>
        <v>0</v>
      </c>
      <c r="AK25" s="191">
        <f t="shared" si="22"/>
        <v>0</v>
      </c>
      <c r="AL25" s="275">
        <f t="shared" si="23"/>
        <v>0</v>
      </c>
      <c r="AM25" s="275">
        <f t="shared" si="24"/>
        <v>0</v>
      </c>
      <c r="AN25" s="275">
        <f t="shared" si="25"/>
        <v>0</v>
      </c>
      <c r="AO25" s="275">
        <f t="shared" si="26"/>
        <v>0</v>
      </c>
      <c r="AP25" s="275">
        <f t="shared" si="27"/>
        <v>0</v>
      </c>
      <c r="AQ25" s="275">
        <f t="shared" si="28"/>
        <v>0</v>
      </c>
      <c r="AR25" s="275">
        <f t="shared" si="29"/>
        <v>0</v>
      </c>
      <c r="AS25" s="275">
        <f t="shared" si="30"/>
        <v>0</v>
      </c>
      <c r="AT25" s="275">
        <f t="shared" si="31"/>
        <v>0</v>
      </c>
      <c r="AU25" s="243"/>
      <c r="AV25" s="243"/>
      <c r="AW25" s="243"/>
    </row>
    <row r="26" spans="1:51" s="17" customFormat="1" hidden="1" outlineLevel="1">
      <c r="A26" s="1816"/>
      <c r="B26" s="1868"/>
      <c r="C26" s="60" t="s">
        <v>132</v>
      </c>
      <c r="D26" s="67"/>
      <c r="E26" s="229">
        <f t="shared" ref="E26:Q26" si="134">IF(E15&gt;0,E23/E$15*100,)</f>
        <v>2.6216550063209252</v>
      </c>
      <c r="F26" s="229">
        <f t="shared" ref="F26:H26" si="135">IF(F15&gt;0,F23/F$15*100,)</f>
        <v>2.7413241338326064</v>
      </c>
      <c r="G26" s="229">
        <f t="shared" si="135"/>
        <v>2.4938956001688508</v>
      </c>
      <c r="H26" s="229">
        <f t="shared" si="135"/>
        <v>2.3613849474555799</v>
      </c>
      <c r="I26" s="229">
        <f t="shared" ref="I26:J26" si="136">IF(I15&gt;0,I23/I$15*100,)</f>
        <v>2.2411383784090639</v>
      </c>
      <c r="J26" s="229">
        <f t="shared" si="136"/>
        <v>2.5697441399521881</v>
      </c>
      <c r="K26" s="237">
        <f t="shared" si="134"/>
        <v>2.8723057189396535</v>
      </c>
      <c r="L26" s="237">
        <f t="shared" si="134"/>
        <v>3.2030056917032881</v>
      </c>
      <c r="M26" s="237">
        <f t="shared" si="134"/>
        <v>2.420619519089203</v>
      </c>
      <c r="N26" s="237">
        <f t="shared" si="134"/>
        <v>2.5035741264633469</v>
      </c>
      <c r="O26" s="237">
        <f t="shared" si="134"/>
        <v>3.2578755938692727</v>
      </c>
      <c r="P26" s="237">
        <f t="shared" si="134"/>
        <v>2.8679689070085153</v>
      </c>
      <c r="Q26" s="237">
        <f t="shared" si="134"/>
        <v>2.8549528956179606</v>
      </c>
      <c r="R26" s="237">
        <f t="shared" ref="R26:S26" si="137">IF(R15&gt;0,R23/R$15*100,)</f>
        <v>2.8368137765214509</v>
      </c>
      <c r="S26" s="237">
        <f t="shared" si="137"/>
        <v>2.8255480479490629</v>
      </c>
      <c r="T26" s="229">
        <f t="shared" ref="T26" si="138">IF(T15&gt;0,T23/T$15*100,)</f>
        <v>0</v>
      </c>
      <c r="U26" s="229">
        <f t="shared" ref="U26:X26" si="139">IF(U15&gt;0,U23/U$15*100,)</f>
        <v>0</v>
      </c>
      <c r="V26" s="229">
        <f t="shared" si="139"/>
        <v>0</v>
      </c>
      <c r="W26" s="229">
        <f t="shared" si="139"/>
        <v>0</v>
      </c>
      <c r="X26" s="229">
        <f t="shared" si="139"/>
        <v>0</v>
      </c>
      <c r="Y26" s="229">
        <f t="shared" ref="Y26:AA26" si="140">IF(Y15&gt;0,Y23/Y$15*100,)</f>
        <v>0</v>
      </c>
      <c r="Z26" s="229">
        <f t="shared" si="140"/>
        <v>0</v>
      </c>
      <c r="AA26" s="229">
        <f t="shared" si="140"/>
        <v>0</v>
      </c>
      <c r="AB26" s="229">
        <f t="shared" ref="AB26" si="141">IF(AB15&gt;0,AB23/AB$15*100,)</f>
        <v>0</v>
      </c>
      <c r="AC26" s="191">
        <f t="shared" si="14"/>
        <v>0</v>
      </c>
      <c r="AD26" s="191">
        <f t="shared" si="15"/>
        <v>0</v>
      </c>
      <c r="AE26" s="191">
        <f t="shared" si="16"/>
        <v>0</v>
      </c>
      <c r="AF26" s="191">
        <f t="shared" si="17"/>
        <v>0</v>
      </c>
      <c r="AG26" s="191">
        <f t="shared" si="18"/>
        <v>0</v>
      </c>
      <c r="AH26" s="191">
        <f t="shared" si="19"/>
        <v>0</v>
      </c>
      <c r="AI26" s="191">
        <f t="shared" si="20"/>
        <v>0</v>
      </c>
      <c r="AJ26" s="191">
        <f t="shared" si="21"/>
        <v>0</v>
      </c>
      <c r="AK26" s="191">
        <f t="shared" si="22"/>
        <v>0</v>
      </c>
      <c r="AL26" s="275">
        <f t="shared" si="23"/>
        <v>0</v>
      </c>
      <c r="AM26" s="275">
        <f t="shared" si="24"/>
        <v>0</v>
      </c>
      <c r="AN26" s="275">
        <f t="shared" si="25"/>
        <v>0</v>
      </c>
      <c r="AO26" s="275">
        <f t="shared" si="26"/>
        <v>0</v>
      </c>
      <c r="AP26" s="275">
        <f t="shared" si="27"/>
        <v>0</v>
      </c>
      <c r="AQ26" s="275">
        <f t="shared" si="28"/>
        <v>0</v>
      </c>
      <c r="AR26" s="275">
        <f t="shared" si="29"/>
        <v>0</v>
      </c>
      <c r="AS26" s="275">
        <f t="shared" si="30"/>
        <v>0</v>
      </c>
      <c r="AT26" s="275">
        <f t="shared" si="31"/>
        <v>0</v>
      </c>
      <c r="AU26" s="243"/>
      <c r="AV26" s="243"/>
      <c r="AW26" s="243"/>
    </row>
    <row r="27" spans="1:51" hidden="1" outlineLevel="1">
      <c r="A27" s="1816" t="s">
        <v>61</v>
      </c>
      <c r="B27" s="1868" t="s">
        <v>69</v>
      </c>
      <c r="C27" s="73" t="s">
        <v>580</v>
      </c>
      <c r="D27" s="8"/>
      <c r="E27" s="227">
        <f t="shared" ref="E27:H28" si="142">E144+E261+E378+E495</f>
        <v>197.2189150238018</v>
      </c>
      <c r="F27" s="227">
        <f t="shared" si="142"/>
        <v>174.88529487295494</v>
      </c>
      <c r="G27" s="227">
        <f t="shared" si="142"/>
        <v>167.16005275288788</v>
      </c>
      <c r="H27" s="227">
        <f t="shared" si="142"/>
        <v>158.1342615556687</v>
      </c>
      <c r="I27" s="227">
        <f t="shared" ref="I27:J27" si="143">I144+I261+I378+I495</f>
        <v>154.99786412504477</v>
      </c>
      <c r="J27" s="227">
        <f t="shared" si="143"/>
        <v>177.47527911499998</v>
      </c>
      <c r="K27" s="235">
        <f t="shared" ref="K27" si="144">K144+K261+K378+K495</f>
        <v>194.03486642231348</v>
      </c>
      <c r="L27" s="235">
        <f t="shared" ref="L27:O27" si="145">L144+L261+L378+L495</f>
        <v>54.223021999999908</v>
      </c>
      <c r="M27" s="235">
        <f t="shared" si="145"/>
        <v>42.729374822313581</v>
      </c>
      <c r="N27" s="235">
        <f t="shared" si="145"/>
        <v>41.655749000000029</v>
      </c>
      <c r="O27" s="235">
        <f t="shared" si="145"/>
        <v>55.42672059999996</v>
      </c>
      <c r="P27" s="235">
        <f t="shared" ref="P27:Q27" si="146">P144+P261+P378+P495</f>
        <v>192.63611029651562</v>
      </c>
      <c r="Q27" s="235">
        <f t="shared" si="146"/>
        <v>189.64543494924314</v>
      </c>
      <c r="R27" s="235">
        <f t="shared" ref="R27:S27" si="147">R144+R261+R378+R495</f>
        <v>186.50524246484952</v>
      </c>
      <c r="S27" s="235">
        <f t="shared" si="147"/>
        <v>184.97347947772462</v>
      </c>
      <c r="T27" s="227">
        <f t="shared" ref="T27:T28" si="148">SUM(U27:X27)</f>
        <v>0</v>
      </c>
      <c r="U27" s="227">
        <f t="shared" ref="U27:X27" si="149">U144+U261+U378+U495</f>
        <v>0</v>
      </c>
      <c r="V27" s="227">
        <f t="shared" si="149"/>
        <v>0</v>
      </c>
      <c r="W27" s="227">
        <f t="shared" si="149"/>
        <v>0</v>
      </c>
      <c r="X27" s="227">
        <f t="shared" si="149"/>
        <v>0</v>
      </c>
      <c r="Y27" s="227">
        <f t="shared" ref="Y27:AA27" si="150">Y144+Y261+Y378+Y495</f>
        <v>0</v>
      </c>
      <c r="Z27" s="227">
        <f t="shared" si="150"/>
        <v>0</v>
      </c>
      <c r="AA27" s="227">
        <f t="shared" si="150"/>
        <v>0</v>
      </c>
      <c r="AB27" s="227">
        <f t="shared" ref="AB27" si="151">AB144+AB261+AB378+AB495</f>
        <v>0</v>
      </c>
      <c r="AC27" s="191">
        <f t="shared" si="14"/>
        <v>0</v>
      </c>
      <c r="AD27" s="191">
        <f t="shared" si="15"/>
        <v>0</v>
      </c>
      <c r="AE27" s="191">
        <f t="shared" si="16"/>
        <v>0</v>
      </c>
      <c r="AF27" s="191">
        <f t="shared" si="17"/>
        <v>0</v>
      </c>
      <c r="AG27" s="191">
        <f t="shared" si="18"/>
        <v>0</v>
      </c>
      <c r="AH27" s="191">
        <f t="shared" si="19"/>
        <v>0</v>
      </c>
      <c r="AI27" s="191">
        <f t="shared" si="20"/>
        <v>0</v>
      </c>
      <c r="AJ27" s="191">
        <f t="shared" si="21"/>
        <v>0</v>
      </c>
      <c r="AK27" s="191">
        <f t="shared" si="22"/>
        <v>0</v>
      </c>
      <c r="AL27" s="275">
        <f t="shared" si="23"/>
        <v>0</v>
      </c>
      <c r="AM27" s="275">
        <f t="shared" si="24"/>
        <v>0</v>
      </c>
      <c r="AN27" s="275">
        <f t="shared" si="25"/>
        <v>0</v>
      </c>
      <c r="AO27" s="275">
        <f t="shared" si="26"/>
        <v>0</v>
      </c>
      <c r="AP27" s="275">
        <f t="shared" si="27"/>
        <v>0</v>
      </c>
      <c r="AQ27" s="275">
        <f t="shared" si="28"/>
        <v>0</v>
      </c>
      <c r="AR27" s="275">
        <f t="shared" si="29"/>
        <v>0</v>
      </c>
      <c r="AS27" s="275">
        <f t="shared" si="30"/>
        <v>0</v>
      </c>
      <c r="AT27" s="275">
        <f t="shared" si="31"/>
        <v>0</v>
      </c>
      <c r="AU27" s="95"/>
      <c r="AV27" s="95"/>
      <c r="AW27" s="95"/>
    </row>
    <row r="28" spans="1:51" s="5" customFormat="1" hidden="1" outlineLevel="1">
      <c r="A28" s="1816"/>
      <c r="B28" s="1868"/>
      <c r="C28" s="73" t="s">
        <v>577</v>
      </c>
      <c r="D28" s="8"/>
      <c r="E28" s="227">
        <f t="shared" si="142"/>
        <v>440.13380881446744</v>
      </c>
      <c r="F28" s="227">
        <f t="shared" si="142"/>
        <v>459.43828922887883</v>
      </c>
      <c r="G28" s="227">
        <f t="shared" si="142"/>
        <v>458.34943696108979</v>
      </c>
      <c r="H28" s="227">
        <f t="shared" si="142"/>
        <v>463.09729651524691</v>
      </c>
      <c r="I28" s="227">
        <f t="shared" ref="I28:J28" si="152">I145+I262+I379+I496</f>
        <v>494.83673675657792</v>
      </c>
      <c r="J28" s="227">
        <f t="shared" si="152"/>
        <v>575.27857591689519</v>
      </c>
      <c r="K28" s="235">
        <f t="shared" ref="K28" si="153">K145+K262+K379+K496</f>
        <v>1163.5506535861086</v>
      </c>
      <c r="L28" s="235">
        <f t="shared" ref="L28:O28" si="154">L145+L262+L379+L496</f>
        <v>179.56251594359907</v>
      </c>
      <c r="M28" s="235">
        <f t="shared" si="154"/>
        <v>138.96318830155809</v>
      </c>
      <c r="N28" s="235">
        <f t="shared" si="154"/>
        <v>152.14353597082211</v>
      </c>
      <c r="O28" s="235">
        <f t="shared" si="154"/>
        <v>692.88141337012962</v>
      </c>
      <c r="P28" s="235">
        <f t="shared" ref="P28:Q28" si="155">P145+P262+P379+P496</f>
        <v>684.94542425849909</v>
      </c>
      <c r="Q28" s="235">
        <f t="shared" si="155"/>
        <v>692.28857687223376</v>
      </c>
      <c r="R28" s="235">
        <f t="shared" ref="R28:S28" si="156">R145+R262+R379+R496</f>
        <v>698.9341128756472</v>
      </c>
      <c r="S28" s="235">
        <f t="shared" si="156"/>
        <v>711.57077486680589</v>
      </c>
      <c r="T28" s="227">
        <f t="shared" si="148"/>
        <v>0</v>
      </c>
      <c r="U28" s="227">
        <f t="shared" ref="U28:X28" si="157">U145+U262+U379+U496</f>
        <v>0</v>
      </c>
      <c r="V28" s="227">
        <f t="shared" si="157"/>
        <v>0</v>
      </c>
      <c r="W28" s="227">
        <f t="shared" si="157"/>
        <v>0</v>
      </c>
      <c r="X28" s="227">
        <f t="shared" si="157"/>
        <v>0</v>
      </c>
      <c r="Y28" s="227">
        <f t="shared" ref="Y28:AA28" si="158">Y145+Y262+Y379+Y496</f>
        <v>0</v>
      </c>
      <c r="Z28" s="227">
        <f t="shared" si="158"/>
        <v>0</v>
      </c>
      <c r="AA28" s="227">
        <f t="shared" si="158"/>
        <v>0</v>
      </c>
      <c r="AB28" s="227">
        <f t="shared" ref="AB28" si="159">AB145+AB262+AB379+AB496</f>
        <v>0</v>
      </c>
      <c r="AC28" s="191">
        <f t="shared" si="14"/>
        <v>0</v>
      </c>
      <c r="AD28" s="191">
        <f t="shared" si="15"/>
        <v>0</v>
      </c>
      <c r="AE28" s="191">
        <f t="shared" si="16"/>
        <v>0</v>
      </c>
      <c r="AF28" s="191">
        <f t="shared" si="17"/>
        <v>0</v>
      </c>
      <c r="AG28" s="191">
        <f t="shared" si="18"/>
        <v>0</v>
      </c>
      <c r="AH28" s="191">
        <f t="shared" si="19"/>
        <v>0</v>
      </c>
      <c r="AI28" s="191">
        <f t="shared" si="20"/>
        <v>0</v>
      </c>
      <c r="AJ28" s="191">
        <f t="shared" si="21"/>
        <v>0</v>
      </c>
      <c r="AK28" s="191">
        <f t="shared" si="22"/>
        <v>0</v>
      </c>
      <c r="AL28" s="275">
        <f t="shared" si="23"/>
        <v>0</v>
      </c>
      <c r="AM28" s="275">
        <f t="shared" si="24"/>
        <v>0</v>
      </c>
      <c r="AN28" s="275">
        <f t="shared" si="25"/>
        <v>0</v>
      </c>
      <c r="AO28" s="275">
        <f t="shared" si="26"/>
        <v>0</v>
      </c>
      <c r="AP28" s="275">
        <f t="shared" si="27"/>
        <v>0</v>
      </c>
      <c r="AQ28" s="275">
        <f t="shared" si="28"/>
        <v>0</v>
      </c>
      <c r="AR28" s="275">
        <f t="shared" si="29"/>
        <v>0</v>
      </c>
      <c r="AS28" s="275">
        <f t="shared" si="30"/>
        <v>0</v>
      </c>
      <c r="AT28" s="275">
        <f t="shared" si="31"/>
        <v>0</v>
      </c>
    </row>
    <row r="29" spans="1:51" s="17" customFormat="1" hidden="1" outlineLevel="1">
      <c r="A29" s="1816"/>
      <c r="B29" s="1868"/>
      <c r="C29" s="60" t="s">
        <v>76</v>
      </c>
      <c r="D29" s="67"/>
      <c r="E29" s="229">
        <f t="shared" ref="E29:Q29" si="160">IF(E10&gt;0,E27/E$10*100,)</f>
        <v>3.5048656657922352</v>
      </c>
      <c r="F29" s="229">
        <f t="shared" ref="F29:H29" si="161">IF(F10&gt;0,F27/F$10*100,)</f>
        <v>3.2683543494721161</v>
      </c>
      <c r="G29" s="229">
        <f t="shared" si="161"/>
        <v>3.320275640768827</v>
      </c>
      <c r="H29" s="229">
        <f t="shared" si="161"/>
        <v>3.285023759083197</v>
      </c>
      <c r="I29" s="229">
        <f t="shared" ref="I29:J29" si="162">IF(I10&gt;0,I27/I$10*100,)</f>
        <v>3.0455841785784061</v>
      </c>
      <c r="J29" s="229">
        <f t="shared" si="162"/>
        <v>2.9072476825658904</v>
      </c>
      <c r="K29" s="237">
        <f t="shared" si="160"/>
        <v>3.1319902532963342</v>
      </c>
      <c r="L29" s="237">
        <f t="shared" si="160"/>
        <v>3.128225064931609</v>
      </c>
      <c r="M29" s="237">
        <f t="shared" si="160"/>
        <v>3.1760426158575328</v>
      </c>
      <c r="N29" s="237">
        <f t="shared" si="160"/>
        <v>2.8145188573318651</v>
      </c>
      <c r="O29" s="237">
        <f t="shared" si="160"/>
        <v>3.3868780428802565</v>
      </c>
      <c r="P29" s="237">
        <f t="shared" si="160"/>
        <v>3.1171223447640117</v>
      </c>
      <c r="Q29" s="237">
        <f t="shared" si="160"/>
        <v>3.060713296398347</v>
      </c>
      <c r="R29" s="237">
        <f t="shared" ref="R29:S29" si="163">IF(R10&gt;0,R27/R$10*100,)</f>
        <v>3.0038681688073874</v>
      </c>
      <c r="S29" s="237">
        <f t="shared" si="163"/>
        <v>2.9730607624691738</v>
      </c>
      <c r="T29" s="229">
        <f t="shared" ref="T29" si="164">IF(T10&gt;0,T27/T$10*100,)</f>
        <v>0</v>
      </c>
      <c r="U29" s="229">
        <f t="shared" ref="U29:X29" si="165">IF(U10&gt;0,U27/U$10*100,)</f>
        <v>0</v>
      </c>
      <c r="V29" s="229">
        <f t="shared" si="165"/>
        <v>0</v>
      </c>
      <c r="W29" s="229">
        <f t="shared" si="165"/>
        <v>0</v>
      </c>
      <c r="X29" s="229">
        <f t="shared" si="165"/>
        <v>0</v>
      </c>
      <c r="Y29" s="229">
        <f t="shared" ref="Y29:AA29" si="166">IF(Y10&gt;0,Y27/Y$10*100,)</f>
        <v>0</v>
      </c>
      <c r="Z29" s="229">
        <f t="shared" si="166"/>
        <v>0</v>
      </c>
      <c r="AA29" s="229">
        <f t="shared" si="166"/>
        <v>0</v>
      </c>
      <c r="AB29" s="229">
        <f t="shared" ref="AB29" si="167">IF(AB10&gt;0,AB27/AB$10*100,)</f>
        <v>0</v>
      </c>
      <c r="AC29" s="191">
        <f t="shared" si="14"/>
        <v>0</v>
      </c>
      <c r="AD29" s="191">
        <f t="shared" si="15"/>
        <v>0</v>
      </c>
      <c r="AE29" s="191">
        <f t="shared" si="16"/>
        <v>0</v>
      </c>
      <c r="AF29" s="191">
        <f t="shared" si="17"/>
        <v>0</v>
      </c>
      <c r="AG29" s="191">
        <f t="shared" si="18"/>
        <v>0</v>
      </c>
      <c r="AH29" s="191">
        <f t="shared" si="19"/>
        <v>0</v>
      </c>
      <c r="AI29" s="191">
        <f t="shared" si="20"/>
        <v>0</v>
      </c>
      <c r="AJ29" s="191">
        <f t="shared" si="21"/>
        <v>0</v>
      </c>
      <c r="AK29" s="191">
        <f t="shared" si="22"/>
        <v>0</v>
      </c>
      <c r="AL29" s="275">
        <f t="shared" si="23"/>
        <v>0</v>
      </c>
      <c r="AM29" s="275">
        <f t="shared" si="24"/>
        <v>0</v>
      </c>
      <c r="AN29" s="275">
        <f t="shared" si="25"/>
        <v>0</v>
      </c>
      <c r="AO29" s="275">
        <f t="shared" si="26"/>
        <v>0</v>
      </c>
      <c r="AP29" s="275">
        <f t="shared" si="27"/>
        <v>0</v>
      </c>
      <c r="AQ29" s="275">
        <f t="shared" si="28"/>
        <v>0</v>
      </c>
      <c r="AR29" s="275">
        <f t="shared" si="29"/>
        <v>0</v>
      </c>
      <c r="AS29" s="275">
        <f t="shared" si="30"/>
        <v>0</v>
      </c>
      <c r="AT29" s="275">
        <f t="shared" si="31"/>
        <v>0</v>
      </c>
    </row>
    <row r="30" spans="1:51" s="17" customFormat="1" hidden="1" outlineLevel="1">
      <c r="A30" s="1816"/>
      <c r="B30" s="1868"/>
      <c r="C30" s="60" t="s">
        <v>133</v>
      </c>
      <c r="D30" s="67"/>
      <c r="E30" s="229">
        <f t="shared" ref="E30:Q30" si="168">IF(E16&gt;0,E27/E$16*100,)</f>
        <v>3.8142195465883466</v>
      </c>
      <c r="F30" s="229">
        <f t="shared" ref="F30:H30" si="169">IF(F16&gt;0,F27/F$16*100,)</f>
        <v>3.54000401083684</v>
      </c>
      <c r="G30" s="229">
        <f t="shared" si="169"/>
        <v>3.583527924714959</v>
      </c>
      <c r="H30" s="229">
        <f t="shared" si="169"/>
        <v>3.3610288065006473</v>
      </c>
      <c r="I30" s="229">
        <f t="shared" ref="I30:J30" si="170">IF(I16&gt;0,I27/I$16*100,)</f>
        <v>3.0890249931215203</v>
      </c>
      <c r="J30" s="229">
        <f t="shared" si="170"/>
        <v>2.9283116076538036</v>
      </c>
      <c r="K30" s="237">
        <f t="shared" si="168"/>
        <v>3.1399644202010815</v>
      </c>
      <c r="L30" s="237">
        <f t="shared" si="168"/>
        <v>3.1517177069659064</v>
      </c>
      <c r="M30" s="237">
        <f t="shared" si="168"/>
        <v>3.1698228651097144</v>
      </c>
      <c r="N30" s="237">
        <f t="shared" si="168"/>
        <v>2.8000667487886464</v>
      </c>
      <c r="O30" s="237">
        <f t="shared" si="168"/>
        <v>3.4141910666310205</v>
      </c>
      <c r="P30" s="237">
        <f t="shared" si="168"/>
        <v>3.1268344338532401</v>
      </c>
      <c r="Q30" s="237">
        <f t="shared" si="168"/>
        <v>3.0701698015250649</v>
      </c>
      <c r="R30" s="237">
        <f t="shared" ref="R30:S30" si="171">IF(R16&gt;0,R27/R$16*100,)</f>
        <v>3.0130989462829874</v>
      </c>
      <c r="S30" s="237">
        <f t="shared" si="171"/>
        <v>2.98214691201124</v>
      </c>
      <c r="T30" s="229">
        <f t="shared" ref="T30" si="172">IF(T16&gt;0,T27/T$16*100,)</f>
        <v>0</v>
      </c>
      <c r="U30" s="229">
        <f t="shared" ref="U30:X30" si="173">IF(U16&gt;0,U27/U$16*100,)</f>
        <v>0</v>
      </c>
      <c r="V30" s="229">
        <f t="shared" si="173"/>
        <v>0</v>
      </c>
      <c r="W30" s="229">
        <f t="shared" si="173"/>
        <v>0</v>
      </c>
      <c r="X30" s="229">
        <f t="shared" si="173"/>
        <v>0</v>
      </c>
      <c r="Y30" s="229">
        <f t="shared" ref="Y30:AA30" si="174">IF(Y16&gt;0,Y27/Y$16*100,)</f>
        <v>0</v>
      </c>
      <c r="Z30" s="229">
        <f t="shared" si="174"/>
        <v>0</v>
      </c>
      <c r="AA30" s="229">
        <f t="shared" si="174"/>
        <v>0</v>
      </c>
      <c r="AB30" s="229">
        <f t="shared" ref="AB30" si="175">IF(AB16&gt;0,AB27/AB$16*100,)</f>
        <v>0</v>
      </c>
      <c r="AC30" s="191">
        <f t="shared" si="14"/>
        <v>0</v>
      </c>
      <c r="AD30" s="191">
        <f t="shared" si="15"/>
        <v>0</v>
      </c>
      <c r="AE30" s="191">
        <f t="shared" si="16"/>
        <v>0</v>
      </c>
      <c r="AF30" s="191">
        <f t="shared" si="17"/>
        <v>0</v>
      </c>
      <c r="AG30" s="191">
        <f t="shared" si="18"/>
        <v>0</v>
      </c>
      <c r="AH30" s="191">
        <f t="shared" si="19"/>
        <v>0</v>
      </c>
      <c r="AI30" s="191">
        <f t="shared" si="20"/>
        <v>0</v>
      </c>
      <c r="AJ30" s="191">
        <f t="shared" si="21"/>
        <v>0</v>
      </c>
      <c r="AK30" s="191">
        <f t="shared" si="22"/>
        <v>0</v>
      </c>
      <c r="AL30" s="275">
        <f t="shared" si="23"/>
        <v>0</v>
      </c>
      <c r="AM30" s="275">
        <f t="shared" si="24"/>
        <v>0</v>
      </c>
      <c r="AN30" s="275">
        <f t="shared" si="25"/>
        <v>0</v>
      </c>
      <c r="AO30" s="275">
        <f t="shared" si="26"/>
        <v>0</v>
      </c>
      <c r="AP30" s="275">
        <f t="shared" si="27"/>
        <v>0</v>
      </c>
      <c r="AQ30" s="275">
        <f t="shared" si="28"/>
        <v>0</v>
      </c>
      <c r="AR30" s="275">
        <f t="shared" si="29"/>
        <v>0</v>
      </c>
      <c r="AS30" s="275">
        <f t="shared" si="30"/>
        <v>0</v>
      </c>
      <c r="AT30" s="275">
        <f t="shared" si="31"/>
        <v>0</v>
      </c>
    </row>
    <row r="31" spans="1:51" hidden="1" outlineLevel="1">
      <c r="A31" s="1816" t="s">
        <v>85</v>
      </c>
      <c r="B31" s="1868" t="s">
        <v>70</v>
      </c>
      <c r="C31" s="73" t="s">
        <v>580</v>
      </c>
      <c r="D31" s="8"/>
      <c r="E31" s="227">
        <f t="shared" ref="E31:H32" si="176">E148+E265+E382+E499</f>
        <v>780.79800826999769</v>
      </c>
      <c r="F31" s="227">
        <f t="shared" si="176"/>
        <v>809.39815743869985</v>
      </c>
      <c r="G31" s="227">
        <f t="shared" si="176"/>
        <v>826.02369545222166</v>
      </c>
      <c r="H31" s="227">
        <f t="shared" si="176"/>
        <v>706.29997715536865</v>
      </c>
      <c r="I31" s="227">
        <f t="shared" ref="I31:J31" si="177">I148+I265+I382+I499</f>
        <v>636.05574975697573</v>
      </c>
      <c r="J31" s="227">
        <f t="shared" si="177"/>
        <v>773.84927988999993</v>
      </c>
      <c r="K31" s="235">
        <f t="shared" ref="K31" si="178">K148+K265+K382+K499</f>
        <v>749.26874100000032</v>
      </c>
      <c r="L31" s="235">
        <f t="shared" ref="L31:O31" si="179">L148+L265+L382+L499</f>
        <v>242.93175300000004</v>
      </c>
      <c r="M31" s="235">
        <f t="shared" si="179"/>
        <v>145.94900800000011</v>
      </c>
      <c r="N31" s="235">
        <f t="shared" si="179"/>
        <v>133.06917000000004</v>
      </c>
      <c r="O31" s="235">
        <f t="shared" si="179"/>
        <v>227.3188100000001</v>
      </c>
      <c r="P31" s="235">
        <f t="shared" ref="P31:Q31" si="180">P148+P265+P382+P499</f>
        <v>737.74144513047031</v>
      </c>
      <c r="Q31" s="235">
        <f t="shared" si="180"/>
        <v>723.8952717485198</v>
      </c>
      <c r="R31" s="235">
        <f t="shared" ref="R31:S31" si="181">R148+R265+R382+R499</f>
        <v>707.97726620142703</v>
      </c>
      <c r="S31" s="235">
        <f t="shared" si="181"/>
        <v>704.76835182308173</v>
      </c>
      <c r="T31" s="227">
        <f t="shared" ref="T31:T32" si="182">SUM(U31:X31)</f>
        <v>0</v>
      </c>
      <c r="U31" s="227">
        <f t="shared" ref="U31:X31" si="183">U148+U265+U382+U499</f>
        <v>0</v>
      </c>
      <c r="V31" s="227">
        <f t="shared" si="183"/>
        <v>0</v>
      </c>
      <c r="W31" s="227">
        <f t="shared" si="183"/>
        <v>0</v>
      </c>
      <c r="X31" s="227">
        <f t="shared" si="183"/>
        <v>0</v>
      </c>
      <c r="Y31" s="227">
        <f t="shared" ref="Y31:AA31" si="184">Y148+Y265+Y382+Y499</f>
        <v>0</v>
      </c>
      <c r="Z31" s="227">
        <f t="shared" si="184"/>
        <v>0</v>
      </c>
      <c r="AA31" s="227">
        <f t="shared" si="184"/>
        <v>0</v>
      </c>
      <c r="AB31" s="227">
        <f t="shared" ref="AB31" si="185">AB148+AB265+AB382+AB499</f>
        <v>0</v>
      </c>
      <c r="AC31" s="191">
        <f t="shared" si="14"/>
        <v>0</v>
      </c>
      <c r="AD31" s="191">
        <f t="shared" si="15"/>
        <v>0</v>
      </c>
      <c r="AE31" s="191">
        <f t="shared" si="16"/>
        <v>0</v>
      </c>
      <c r="AF31" s="191">
        <f t="shared" si="17"/>
        <v>0</v>
      </c>
      <c r="AG31" s="191">
        <f t="shared" si="18"/>
        <v>0</v>
      </c>
      <c r="AH31" s="191">
        <f t="shared" si="19"/>
        <v>0</v>
      </c>
      <c r="AI31" s="191">
        <f t="shared" si="20"/>
        <v>0</v>
      </c>
      <c r="AJ31" s="191">
        <f t="shared" si="21"/>
        <v>0</v>
      </c>
      <c r="AK31" s="191">
        <f t="shared" si="22"/>
        <v>0</v>
      </c>
      <c r="AL31" s="275">
        <f t="shared" si="23"/>
        <v>0</v>
      </c>
      <c r="AM31" s="275">
        <f t="shared" si="24"/>
        <v>0</v>
      </c>
      <c r="AN31" s="275">
        <f t="shared" si="25"/>
        <v>0</v>
      </c>
      <c r="AO31" s="275">
        <f t="shared" si="26"/>
        <v>0</v>
      </c>
      <c r="AP31" s="275">
        <f t="shared" si="27"/>
        <v>0</v>
      </c>
      <c r="AQ31" s="275">
        <f t="shared" si="28"/>
        <v>0</v>
      </c>
      <c r="AR31" s="275">
        <f t="shared" si="29"/>
        <v>0</v>
      </c>
      <c r="AS31" s="275">
        <f t="shared" si="30"/>
        <v>0</v>
      </c>
      <c r="AT31" s="275">
        <f t="shared" si="31"/>
        <v>0</v>
      </c>
    </row>
    <row r="32" spans="1:51" s="5" customFormat="1" hidden="1" outlineLevel="1">
      <c r="A32" s="1816"/>
      <c r="B32" s="1868"/>
      <c r="C32" s="73" t="s">
        <v>577</v>
      </c>
      <c r="D32" s="8"/>
      <c r="E32" s="227">
        <f t="shared" si="176"/>
        <v>1721.9004870087742</v>
      </c>
      <c r="F32" s="227">
        <f t="shared" si="176"/>
        <v>2065.2302816449928</v>
      </c>
      <c r="G32" s="227">
        <f t="shared" si="176"/>
        <v>2174.4163323241619</v>
      </c>
      <c r="H32" s="227">
        <f t="shared" si="176"/>
        <v>2015.9547633729981</v>
      </c>
      <c r="I32" s="227">
        <f t="shared" ref="I32:J32" si="186">I149+I266+I383+I500</f>
        <v>2008.9887254403666</v>
      </c>
      <c r="J32" s="227">
        <f t="shared" si="186"/>
        <v>2500.5670754056282</v>
      </c>
      <c r="K32" s="235">
        <f t="shared" ref="K32" si="187">K149+K266+K383+K500</f>
        <v>2930.9809076672909</v>
      </c>
      <c r="L32" s="235">
        <f t="shared" ref="L32:O32" si="188">L149+L266+L383+L500</f>
        <v>801.57445668814455</v>
      </c>
      <c r="M32" s="235">
        <f t="shared" si="188"/>
        <v>481.08665863670643</v>
      </c>
      <c r="N32" s="235">
        <f t="shared" si="188"/>
        <v>490.59881373675188</v>
      </c>
      <c r="O32" s="235">
        <f t="shared" si="188"/>
        <v>1157.7209786056881</v>
      </c>
      <c r="P32" s="235">
        <f t="shared" ref="P32:Q32" si="189">P149+P266+P383+P500</f>
        <v>2630.8459537594854</v>
      </c>
      <c r="Q32" s="235">
        <f t="shared" si="189"/>
        <v>2649.5363813636</v>
      </c>
      <c r="R32" s="235">
        <f t="shared" ref="R32:S32" si="190">R149+R266+R383+R500</f>
        <v>2659.0605920815979</v>
      </c>
      <c r="S32" s="235">
        <f t="shared" si="190"/>
        <v>2715.1700690308394</v>
      </c>
      <c r="T32" s="227">
        <f t="shared" si="182"/>
        <v>0</v>
      </c>
      <c r="U32" s="227">
        <f t="shared" ref="U32:X32" si="191">U149+U266+U383+U500</f>
        <v>0</v>
      </c>
      <c r="V32" s="227">
        <f t="shared" si="191"/>
        <v>0</v>
      </c>
      <c r="W32" s="227">
        <f t="shared" si="191"/>
        <v>0</v>
      </c>
      <c r="X32" s="227">
        <f t="shared" si="191"/>
        <v>0</v>
      </c>
      <c r="Y32" s="227">
        <f t="shared" ref="Y32:AA32" si="192">Y149+Y266+Y383+Y500</f>
        <v>0</v>
      </c>
      <c r="Z32" s="227">
        <f t="shared" si="192"/>
        <v>0</v>
      </c>
      <c r="AA32" s="227">
        <f t="shared" si="192"/>
        <v>0</v>
      </c>
      <c r="AB32" s="227">
        <f t="shared" ref="AB32" si="193">AB149+AB266+AB383+AB500</f>
        <v>0</v>
      </c>
      <c r="AC32" s="191">
        <f t="shared" si="14"/>
        <v>0</v>
      </c>
      <c r="AD32" s="191">
        <f t="shared" si="15"/>
        <v>0</v>
      </c>
      <c r="AE32" s="191">
        <f t="shared" si="16"/>
        <v>0</v>
      </c>
      <c r="AF32" s="191">
        <f t="shared" si="17"/>
        <v>0</v>
      </c>
      <c r="AG32" s="191">
        <f t="shared" si="18"/>
        <v>0</v>
      </c>
      <c r="AH32" s="191">
        <f t="shared" si="19"/>
        <v>0</v>
      </c>
      <c r="AI32" s="191">
        <f t="shared" si="20"/>
        <v>0</v>
      </c>
      <c r="AJ32" s="191">
        <f t="shared" si="21"/>
        <v>0</v>
      </c>
      <c r="AK32" s="191">
        <f t="shared" si="22"/>
        <v>0</v>
      </c>
      <c r="AL32" s="275">
        <f t="shared" si="23"/>
        <v>0</v>
      </c>
      <c r="AM32" s="275">
        <f t="shared" si="24"/>
        <v>0</v>
      </c>
      <c r="AN32" s="275">
        <f t="shared" si="25"/>
        <v>0</v>
      </c>
      <c r="AO32" s="275">
        <f t="shared" si="26"/>
        <v>0</v>
      </c>
      <c r="AP32" s="275">
        <f t="shared" si="27"/>
        <v>0</v>
      </c>
      <c r="AQ32" s="275">
        <f t="shared" si="28"/>
        <v>0</v>
      </c>
      <c r="AR32" s="275">
        <f t="shared" si="29"/>
        <v>0</v>
      </c>
      <c r="AS32" s="275">
        <f t="shared" si="30"/>
        <v>0</v>
      </c>
      <c r="AT32" s="275">
        <f t="shared" si="31"/>
        <v>0</v>
      </c>
    </row>
    <row r="33" spans="1:46" s="17" customFormat="1" hidden="1" outlineLevel="1">
      <c r="A33" s="1816"/>
      <c r="B33" s="1868"/>
      <c r="C33" s="60" t="s">
        <v>77</v>
      </c>
      <c r="D33" s="67"/>
      <c r="E33" s="229">
        <f t="shared" ref="E33:Q33" si="194">IF(E11&gt;0,E31/E$11*100,)</f>
        <v>3.6831422622611076</v>
      </c>
      <c r="F33" s="229">
        <f t="shared" ref="F33:H33" si="195">IF(F11&gt;0,F31/F$11*100,)</f>
        <v>3.7309015297859474</v>
      </c>
      <c r="G33" s="229">
        <f t="shared" si="195"/>
        <v>3.7530864779232163</v>
      </c>
      <c r="H33" s="229">
        <f t="shared" si="195"/>
        <v>3.3730097870956857</v>
      </c>
      <c r="I33" s="229">
        <f t="shared" ref="I33:J33" si="196">IF(I11&gt;0,I31/I$11*100,)</f>
        <v>3.1081315733499326</v>
      </c>
      <c r="J33" s="229">
        <f t="shared" si="196"/>
        <v>3.5733212291705065</v>
      </c>
      <c r="K33" s="237">
        <f t="shared" si="194"/>
        <v>3.5019449093300459</v>
      </c>
      <c r="L33" s="237">
        <f t="shared" si="194"/>
        <v>4.1134573527435458</v>
      </c>
      <c r="M33" s="237">
        <f t="shared" si="194"/>
        <v>3.0034968604730929</v>
      </c>
      <c r="N33" s="237">
        <f t="shared" si="194"/>
        <v>2.6638201539930111</v>
      </c>
      <c r="O33" s="237">
        <f t="shared" si="194"/>
        <v>4.0338514801692611</v>
      </c>
      <c r="P33" s="237">
        <f t="shared" si="194"/>
        <v>3.4156667514707597</v>
      </c>
      <c r="Q33" s="237">
        <f t="shared" si="194"/>
        <v>3.3327226506585643</v>
      </c>
      <c r="R33" s="237">
        <f t="shared" ref="R33:S33" si="197">IF(R11&gt;0,R31/R$11*100,)</f>
        <v>3.2462727227618844</v>
      </c>
      <c r="S33" s="237">
        <f t="shared" si="197"/>
        <v>3.2184391580146126</v>
      </c>
      <c r="T33" s="229">
        <f t="shared" ref="T33" si="198">IF(T11&gt;0,T31/T$11*100,)</f>
        <v>0</v>
      </c>
      <c r="U33" s="229">
        <f t="shared" ref="U33:X33" si="199">IF(U11&gt;0,U31/U$11*100,)</f>
        <v>0</v>
      </c>
      <c r="V33" s="229">
        <f t="shared" si="199"/>
        <v>0</v>
      </c>
      <c r="W33" s="229">
        <f t="shared" si="199"/>
        <v>0</v>
      </c>
      <c r="X33" s="229">
        <f t="shared" si="199"/>
        <v>0</v>
      </c>
      <c r="Y33" s="229">
        <f t="shared" ref="Y33:AA33" si="200">IF(Y11&gt;0,Y31/Y$11*100,)</f>
        <v>0</v>
      </c>
      <c r="Z33" s="229">
        <f t="shared" si="200"/>
        <v>0</v>
      </c>
      <c r="AA33" s="229">
        <f t="shared" si="200"/>
        <v>0</v>
      </c>
      <c r="AB33" s="229">
        <f t="shared" ref="AB33" si="201">IF(AB11&gt;0,AB31/AB$11*100,)</f>
        <v>0</v>
      </c>
      <c r="AC33" s="191">
        <f t="shared" si="14"/>
        <v>0</v>
      </c>
      <c r="AD33" s="191">
        <f t="shared" si="15"/>
        <v>0</v>
      </c>
      <c r="AE33" s="191">
        <f t="shared" si="16"/>
        <v>0</v>
      </c>
      <c r="AF33" s="191">
        <f t="shared" si="17"/>
        <v>0</v>
      </c>
      <c r="AG33" s="191">
        <f t="shared" si="18"/>
        <v>0</v>
      </c>
      <c r="AH33" s="191">
        <f t="shared" si="19"/>
        <v>0</v>
      </c>
      <c r="AI33" s="191">
        <f t="shared" si="20"/>
        <v>0</v>
      </c>
      <c r="AJ33" s="191">
        <f t="shared" si="21"/>
        <v>0</v>
      </c>
      <c r="AK33" s="191">
        <f t="shared" si="22"/>
        <v>0</v>
      </c>
      <c r="AL33" s="275">
        <f t="shared" si="23"/>
        <v>0</v>
      </c>
      <c r="AM33" s="275">
        <f t="shared" si="24"/>
        <v>0</v>
      </c>
      <c r="AN33" s="275">
        <f t="shared" si="25"/>
        <v>0</v>
      </c>
      <c r="AO33" s="275">
        <f t="shared" si="26"/>
        <v>0</v>
      </c>
      <c r="AP33" s="275">
        <f t="shared" si="27"/>
        <v>0</v>
      </c>
      <c r="AQ33" s="275">
        <f t="shared" si="28"/>
        <v>0</v>
      </c>
      <c r="AR33" s="275">
        <f t="shared" si="29"/>
        <v>0</v>
      </c>
      <c r="AS33" s="275">
        <f t="shared" si="30"/>
        <v>0</v>
      </c>
      <c r="AT33" s="275">
        <f t="shared" si="31"/>
        <v>0</v>
      </c>
    </row>
    <row r="34" spans="1:46" s="17" customFormat="1" hidden="1" outlineLevel="1">
      <c r="A34" s="1816"/>
      <c r="B34" s="1868"/>
      <c r="C34" s="60" t="s">
        <v>134</v>
      </c>
      <c r="D34" s="67"/>
      <c r="E34" s="229">
        <f t="shared" ref="E34:Q34" si="202">IF(E17&gt;0,E31/E$17*100,)</f>
        <v>8.2263728778489522</v>
      </c>
      <c r="F34" s="229">
        <f t="shared" ref="F34:H34" si="203">IF(F17&gt;0,F31/F$17*100,)</f>
        <v>8.3014953234637741</v>
      </c>
      <c r="G34" s="229">
        <f t="shared" si="203"/>
        <v>7.8833409454711383</v>
      </c>
      <c r="H34" s="229">
        <f t="shared" si="203"/>
        <v>6.936975310628485</v>
      </c>
      <c r="I34" s="229">
        <f t="shared" ref="I34:J34" si="204">IF(I17&gt;0,I31/I$17*100,)</f>
        <v>6.5154093306680938</v>
      </c>
      <c r="J34" s="229">
        <f t="shared" si="204"/>
        <v>7.497199523574384</v>
      </c>
      <c r="K34" s="237">
        <f t="shared" si="202"/>
        <v>7.7464548114741527</v>
      </c>
      <c r="L34" s="237">
        <f t="shared" si="202"/>
        <v>8.944827635904673</v>
      </c>
      <c r="M34" s="237">
        <f t="shared" si="202"/>
        <v>6.6889834640556058</v>
      </c>
      <c r="N34" s="237">
        <f t="shared" si="202"/>
        <v>5.8628674956985973</v>
      </c>
      <c r="O34" s="237">
        <f t="shared" si="202"/>
        <v>9.0749939473972283</v>
      </c>
      <c r="P34" s="237">
        <f t="shared" si="202"/>
        <v>7.349518406186653</v>
      </c>
      <c r="Q34" s="237">
        <f t="shared" si="202"/>
        <v>7.1852458130187706</v>
      </c>
      <c r="R34" s="237">
        <f t="shared" ref="R34:S34" si="205">IF(R17&gt;0,R31/R$17*100,)</f>
        <v>7.008328469525738</v>
      </c>
      <c r="S34" s="237">
        <f t="shared" si="205"/>
        <v>6.9576684348410573</v>
      </c>
      <c r="T34" s="229">
        <f t="shared" ref="T34" si="206">IF(T17&gt;0,T31/T$17*100,)</f>
        <v>0</v>
      </c>
      <c r="U34" s="229">
        <f t="shared" ref="U34:X34" si="207">IF(U17&gt;0,U31/U$17*100,)</f>
        <v>0</v>
      </c>
      <c r="V34" s="229">
        <f t="shared" si="207"/>
        <v>0</v>
      </c>
      <c r="W34" s="229">
        <f t="shared" si="207"/>
        <v>0</v>
      </c>
      <c r="X34" s="229">
        <f t="shared" si="207"/>
        <v>0</v>
      </c>
      <c r="Y34" s="229">
        <f t="shared" ref="Y34:AA34" si="208">IF(Y17&gt;0,Y31/Y$17*100,)</f>
        <v>0</v>
      </c>
      <c r="Z34" s="229">
        <f t="shared" si="208"/>
        <v>0</v>
      </c>
      <c r="AA34" s="229">
        <f t="shared" si="208"/>
        <v>0</v>
      </c>
      <c r="AB34" s="229">
        <f t="shared" ref="AB34" si="209">IF(AB17&gt;0,AB31/AB$17*100,)</f>
        <v>0</v>
      </c>
      <c r="AC34" s="191">
        <f t="shared" si="14"/>
        <v>0</v>
      </c>
      <c r="AD34" s="191">
        <f t="shared" si="15"/>
        <v>0</v>
      </c>
      <c r="AE34" s="191">
        <f t="shared" si="16"/>
        <v>0</v>
      </c>
      <c r="AF34" s="191">
        <f t="shared" si="17"/>
        <v>0</v>
      </c>
      <c r="AG34" s="191">
        <f t="shared" si="18"/>
        <v>0</v>
      </c>
      <c r="AH34" s="191">
        <f t="shared" si="19"/>
        <v>0</v>
      </c>
      <c r="AI34" s="191">
        <f t="shared" si="20"/>
        <v>0</v>
      </c>
      <c r="AJ34" s="191">
        <f t="shared" si="21"/>
        <v>0</v>
      </c>
      <c r="AK34" s="191">
        <f t="shared" si="22"/>
        <v>0</v>
      </c>
      <c r="AL34" s="275">
        <f t="shared" si="23"/>
        <v>0</v>
      </c>
      <c r="AM34" s="275">
        <f t="shared" si="24"/>
        <v>0</v>
      </c>
      <c r="AN34" s="275">
        <f t="shared" si="25"/>
        <v>0</v>
      </c>
      <c r="AO34" s="275">
        <f t="shared" si="26"/>
        <v>0</v>
      </c>
      <c r="AP34" s="275">
        <f t="shared" si="27"/>
        <v>0</v>
      </c>
      <c r="AQ34" s="275">
        <f t="shared" si="28"/>
        <v>0</v>
      </c>
      <c r="AR34" s="275">
        <f t="shared" si="29"/>
        <v>0</v>
      </c>
      <c r="AS34" s="275">
        <f t="shared" si="30"/>
        <v>0</v>
      </c>
      <c r="AT34" s="275">
        <f t="shared" si="31"/>
        <v>0</v>
      </c>
    </row>
    <row r="35" spans="1:46" hidden="1" outlineLevel="1">
      <c r="A35" s="1816" t="s">
        <v>86</v>
      </c>
      <c r="B35" s="1868" t="s">
        <v>71</v>
      </c>
      <c r="C35" s="73" t="s">
        <v>580</v>
      </c>
      <c r="D35" s="8"/>
      <c r="E35" s="227">
        <f t="shared" ref="E35:H36" si="210">E152+E269+E386+E503</f>
        <v>1232.9474689220001</v>
      </c>
      <c r="F35" s="227">
        <f t="shared" si="210"/>
        <v>954.2579335138613</v>
      </c>
      <c r="G35" s="227">
        <f t="shared" si="210"/>
        <v>1055.1553315240783</v>
      </c>
      <c r="H35" s="227">
        <f t="shared" si="210"/>
        <v>878.81312795078145</v>
      </c>
      <c r="I35" s="227">
        <f t="shared" ref="I35:J35" si="211">I152+I269+I386+I503</f>
        <v>830.16770726028005</v>
      </c>
      <c r="J35" s="227">
        <f t="shared" si="211"/>
        <v>894.33555658148077</v>
      </c>
      <c r="K35" s="235">
        <f t="shared" ref="K35" si="212">K152+K269+K386+K503</f>
        <v>883.00377100632943</v>
      </c>
      <c r="L35" s="235">
        <f t="shared" ref="L35:O35" si="213">L152+L269+L386+L503</f>
        <v>315.34204999999969</v>
      </c>
      <c r="M35" s="235">
        <f t="shared" si="213"/>
        <v>153.40903060633039</v>
      </c>
      <c r="N35" s="235">
        <f t="shared" si="213"/>
        <v>147.01779099999982</v>
      </c>
      <c r="O35" s="235">
        <f t="shared" si="213"/>
        <v>267.23489939999951</v>
      </c>
      <c r="P35" s="235">
        <f t="shared" ref="P35:Q35" si="214">P152+P269+P386+P503</f>
        <v>859.03367271275954</v>
      </c>
      <c r="Q35" s="235">
        <f t="shared" si="214"/>
        <v>838.83198392842633</v>
      </c>
      <c r="R35" s="235">
        <f t="shared" ref="R35:S35" si="215">R152+R269+R386+R503</f>
        <v>825.74076011436557</v>
      </c>
      <c r="S35" s="235">
        <f t="shared" si="215"/>
        <v>818.78839720476344</v>
      </c>
      <c r="T35" s="227">
        <f t="shared" ref="T35:T36" si="216">SUM(U35:X35)</f>
        <v>0</v>
      </c>
      <c r="U35" s="227">
        <f t="shared" ref="U35:X35" si="217">U152+U269+U386+U503</f>
        <v>0</v>
      </c>
      <c r="V35" s="227">
        <f t="shared" si="217"/>
        <v>0</v>
      </c>
      <c r="W35" s="227">
        <f t="shared" si="217"/>
        <v>0</v>
      </c>
      <c r="X35" s="227">
        <f t="shared" si="217"/>
        <v>0</v>
      </c>
      <c r="Y35" s="227">
        <f t="shared" ref="Y35:AA35" si="218">Y152+Y269+Y386+Y503</f>
        <v>0</v>
      </c>
      <c r="Z35" s="227">
        <f t="shared" si="218"/>
        <v>0</v>
      </c>
      <c r="AA35" s="227">
        <f t="shared" si="218"/>
        <v>0</v>
      </c>
      <c r="AB35" s="227">
        <f t="shared" ref="AB35" si="219">AB152+AB269+AB386+AB503</f>
        <v>0</v>
      </c>
      <c r="AC35" s="191">
        <f t="shared" si="14"/>
        <v>0</v>
      </c>
      <c r="AD35" s="191">
        <f t="shared" si="15"/>
        <v>0</v>
      </c>
      <c r="AE35" s="191">
        <f t="shared" si="16"/>
        <v>0</v>
      </c>
      <c r="AF35" s="191">
        <f t="shared" si="17"/>
        <v>0</v>
      </c>
      <c r="AG35" s="191">
        <f t="shared" si="18"/>
        <v>0</v>
      </c>
      <c r="AH35" s="191">
        <f t="shared" si="19"/>
        <v>0</v>
      </c>
      <c r="AI35" s="191">
        <f t="shared" si="20"/>
        <v>0</v>
      </c>
      <c r="AJ35" s="191">
        <f t="shared" si="21"/>
        <v>0</v>
      </c>
      <c r="AK35" s="191">
        <f t="shared" si="22"/>
        <v>0</v>
      </c>
      <c r="AL35" s="275">
        <f t="shared" si="23"/>
        <v>0</v>
      </c>
      <c r="AM35" s="275">
        <f t="shared" si="24"/>
        <v>0</v>
      </c>
      <c r="AN35" s="275">
        <f t="shared" si="25"/>
        <v>0</v>
      </c>
      <c r="AO35" s="275">
        <f t="shared" si="26"/>
        <v>0</v>
      </c>
      <c r="AP35" s="275">
        <f t="shared" si="27"/>
        <v>0</v>
      </c>
      <c r="AQ35" s="275">
        <f t="shared" si="28"/>
        <v>0</v>
      </c>
      <c r="AR35" s="275">
        <f t="shared" si="29"/>
        <v>0</v>
      </c>
      <c r="AS35" s="275">
        <f t="shared" si="30"/>
        <v>0</v>
      </c>
      <c r="AT35" s="275">
        <f t="shared" si="31"/>
        <v>0</v>
      </c>
    </row>
    <row r="36" spans="1:46" s="5" customFormat="1" hidden="1" outlineLevel="1">
      <c r="A36" s="1816"/>
      <c r="B36" s="1868"/>
      <c r="C36" s="73" t="s">
        <v>577</v>
      </c>
      <c r="D36" s="8"/>
      <c r="E36" s="227">
        <f t="shared" si="210"/>
        <v>2450.4159510783475</v>
      </c>
      <c r="F36" s="227">
        <f t="shared" si="210"/>
        <v>2427.4088130053733</v>
      </c>
      <c r="G36" s="227">
        <f t="shared" si="210"/>
        <v>2777.869083727845</v>
      </c>
      <c r="H36" s="227">
        <f t="shared" si="210"/>
        <v>2489.5031490608167</v>
      </c>
      <c r="I36" s="227">
        <f t="shared" ref="I36:J36" si="220">I153+I270+I387+I504</f>
        <v>2619.0304313945089</v>
      </c>
      <c r="J36" s="227">
        <f t="shared" si="220"/>
        <v>2892.5763695226756</v>
      </c>
      <c r="K36" s="235">
        <f t="shared" ref="K36" si="221">K153+K270+K387+K504</f>
        <v>3297.1910477696283</v>
      </c>
      <c r="L36" s="235">
        <f t="shared" ref="L36:O36" si="222">L153+L270+L387+L504</f>
        <v>1039.3235581360566</v>
      </c>
      <c r="M36" s="235">
        <f t="shared" si="222"/>
        <v>507.84020659366905</v>
      </c>
      <c r="N36" s="235">
        <f t="shared" si="222"/>
        <v>537.84168926641996</v>
      </c>
      <c r="O36" s="235">
        <f t="shared" si="222"/>
        <v>1212.1855937734829</v>
      </c>
      <c r="P36" s="235">
        <f t="shared" ref="P36:Q36" si="223">P153+P270+P387+P504</f>
        <v>3065.46096968032</v>
      </c>
      <c r="Q36" s="235">
        <f t="shared" si="223"/>
        <v>3074.2300605352639</v>
      </c>
      <c r="R36" s="235">
        <f t="shared" ref="R36:S36" si="224">R153+R270+R387+R504</f>
        <v>3106.6929256443159</v>
      </c>
      <c r="S36" s="235">
        <f t="shared" si="224"/>
        <v>3161.9399886534429</v>
      </c>
      <c r="T36" s="227">
        <f t="shared" si="216"/>
        <v>0</v>
      </c>
      <c r="U36" s="227">
        <f t="shared" ref="U36:X36" si="225">U153+U270+U387+U504</f>
        <v>0</v>
      </c>
      <c r="V36" s="227">
        <f t="shared" si="225"/>
        <v>0</v>
      </c>
      <c r="W36" s="227">
        <f t="shared" si="225"/>
        <v>0</v>
      </c>
      <c r="X36" s="227">
        <f t="shared" si="225"/>
        <v>0</v>
      </c>
      <c r="Y36" s="227">
        <f t="shared" ref="Y36:AA36" si="226">Y153+Y270+Y387+Y504</f>
        <v>0</v>
      </c>
      <c r="Z36" s="227">
        <f t="shared" si="226"/>
        <v>0</v>
      </c>
      <c r="AA36" s="227">
        <f t="shared" si="226"/>
        <v>0</v>
      </c>
      <c r="AB36" s="227">
        <f t="shared" ref="AB36" si="227">AB153+AB270+AB387+AB504</f>
        <v>0</v>
      </c>
      <c r="AC36" s="191">
        <f t="shared" si="14"/>
        <v>0</v>
      </c>
      <c r="AD36" s="191">
        <f t="shared" si="15"/>
        <v>0</v>
      </c>
      <c r="AE36" s="191">
        <f t="shared" si="16"/>
        <v>0</v>
      </c>
      <c r="AF36" s="191">
        <f t="shared" si="17"/>
        <v>0</v>
      </c>
      <c r="AG36" s="191">
        <f t="shared" si="18"/>
        <v>0</v>
      </c>
      <c r="AH36" s="191">
        <f t="shared" si="19"/>
        <v>0</v>
      </c>
      <c r="AI36" s="191">
        <f t="shared" si="20"/>
        <v>0</v>
      </c>
      <c r="AJ36" s="191">
        <f t="shared" si="21"/>
        <v>0</v>
      </c>
      <c r="AK36" s="191">
        <f t="shared" si="22"/>
        <v>0</v>
      </c>
      <c r="AL36" s="275">
        <f t="shared" si="23"/>
        <v>0</v>
      </c>
      <c r="AM36" s="275">
        <f t="shared" si="24"/>
        <v>0</v>
      </c>
      <c r="AN36" s="275">
        <f t="shared" si="25"/>
        <v>0</v>
      </c>
      <c r="AO36" s="275">
        <f t="shared" si="26"/>
        <v>0</v>
      </c>
      <c r="AP36" s="275">
        <f t="shared" si="27"/>
        <v>0</v>
      </c>
      <c r="AQ36" s="275">
        <f t="shared" si="28"/>
        <v>0</v>
      </c>
      <c r="AR36" s="275">
        <f t="shared" si="29"/>
        <v>0</v>
      </c>
      <c r="AS36" s="275">
        <f t="shared" si="30"/>
        <v>0</v>
      </c>
      <c r="AT36" s="275">
        <f t="shared" si="31"/>
        <v>0</v>
      </c>
    </row>
    <row r="37" spans="1:46" s="17" customFormat="1" hidden="1" outlineLevel="1">
      <c r="A37" s="1816"/>
      <c r="B37" s="1868"/>
      <c r="C37" s="60" t="s">
        <v>78</v>
      </c>
      <c r="D37" s="67"/>
      <c r="E37" s="229">
        <f t="shared" ref="E37:Q37" si="228">IF(E12&gt;0,E35/E$12*100,)</f>
        <v>19.442031599830546</v>
      </c>
      <c r="F37" s="229">
        <f t="shared" ref="F37:H37" si="229">IF(F12&gt;0,F35/F$12*100,)</f>
        <v>15.201644772052633</v>
      </c>
      <c r="G37" s="229">
        <f t="shared" si="229"/>
        <v>17.402888182923189</v>
      </c>
      <c r="H37" s="229">
        <f t="shared" si="229"/>
        <v>15.372533054272782</v>
      </c>
      <c r="I37" s="229">
        <f t="shared" ref="I37:J37" si="230">IF(I12&gt;0,I35/I$12*100,)</f>
        <v>14.3821380431161</v>
      </c>
      <c r="J37" s="229">
        <f t="shared" si="230"/>
        <v>14.69051278437531</v>
      </c>
      <c r="K37" s="237">
        <f t="shared" si="228"/>
        <v>14.307869451350328</v>
      </c>
      <c r="L37" s="237">
        <f t="shared" si="228"/>
        <v>17.909373806575424</v>
      </c>
      <c r="M37" s="237">
        <f t="shared" si="228"/>
        <v>11.295117254979157</v>
      </c>
      <c r="N37" s="237">
        <f t="shared" si="228"/>
        <v>10.380066632754254</v>
      </c>
      <c r="O37" s="237">
        <f t="shared" si="228"/>
        <v>16.3331163494496</v>
      </c>
      <c r="P37" s="237">
        <f t="shared" si="228"/>
        <v>14.122813927031727</v>
      </c>
      <c r="Q37" s="237">
        <f t="shared" si="228"/>
        <v>13.73145388898325</v>
      </c>
      <c r="R37" s="237">
        <f t="shared" ref="R37:S37" si="231">IF(R12&gt;0,R35/R$12*100,)</f>
        <v>13.475181449946358</v>
      </c>
      <c r="S37" s="237">
        <f t="shared" si="231"/>
        <v>13.319998541988662</v>
      </c>
      <c r="T37" s="229">
        <f t="shared" ref="T37" si="232">IF(T12&gt;0,T35/T$12*100,)</f>
        <v>0</v>
      </c>
      <c r="U37" s="229">
        <f t="shared" ref="U37:X37" si="233">IF(U12&gt;0,U35/U$12*100,)</f>
        <v>0</v>
      </c>
      <c r="V37" s="229">
        <f t="shared" si="233"/>
        <v>0</v>
      </c>
      <c r="W37" s="229">
        <f t="shared" si="233"/>
        <v>0</v>
      </c>
      <c r="X37" s="229">
        <f t="shared" si="233"/>
        <v>0</v>
      </c>
      <c r="Y37" s="229">
        <f t="shared" ref="Y37:AA37" si="234">IF(Y12&gt;0,Y35/Y$12*100,)</f>
        <v>0</v>
      </c>
      <c r="Z37" s="229">
        <f t="shared" si="234"/>
        <v>0</v>
      </c>
      <c r="AA37" s="229">
        <f t="shared" si="234"/>
        <v>0</v>
      </c>
      <c r="AB37" s="229">
        <f t="shared" ref="AB37" si="235">IF(AB12&gt;0,AB35/AB$12*100,)</f>
        <v>0</v>
      </c>
      <c r="AC37" s="191">
        <f t="shared" si="14"/>
        <v>0</v>
      </c>
      <c r="AD37" s="191">
        <f t="shared" si="15"/>
        <v>0</v>
      </c>
      <c r="AE37" s="191">
        <f t="shared" si="16"/>
        <v>0</v>
      </c>
      <c r="AF37" s="191">
        <f t="shared" si="17"/>
        <v>0</v>
      </c>
      <c r="AG37" s="191">
        <f t="shared" si="18"/>
        <v>0</v>
      </c>
      <c r="AH37" s="191">
        <f t="shared" si="19"/>
        <v>0</v>
      </c>
      <c r="AI37" s="191">
        <f t="shared" si="20"/>
        <v>0</v>
      </c>
      <c r="AJ37" s="191">
        <f t="shared" si="21"/>
        <v>0</v>
      </c>
      <c r="AK37" s="191">
        <f t="shared" si="22"/>
        <v>0</v>
      </c>
      <c r="AL37" s="275">
        <f t="shared" si="23"/>
        <v>0</v>
      </c>
      <c r="AM37" s="275">
        <f t="shared" si="24"/>
        <v>0</v>
      </c>
      <c r="AN37" s="275">
        <f t="shared" si="25"/>
        <v>0</v>
      </c>
      <c r="AO37" s="275">
        <f t="shared" si="26"/>
        <v>0</v>
      </c>
      <c r="AP37" s="275">
        <f t="shared" si="27"/>
        <v>0</v>
      </c>
      <c r="AQ37" s="275">
        <f t="shared" si="28"/>
        <v>0</v>
      </c>
      <c r="AR37" s="275">
        <f t="shared" si="29"/>
        <v>0</v>
      </c>
      <c r="AS37" s="275">
        <f t="shared" si="30"/>
        <v>0</v>
      </c>
      <c r="AT37" s="275">
        <f t="shared" si="31"/>
        <v>0</v>
      </c>
    </row>
    <row r="38" spans="1:46" s="17" customFormat="1" hidden="1" outlineLevel="1">
      <c r="A38" s="1816"/>
      <c r="B38" s="1868"/>
      <c r="C38" s="60" t="s">
        <v>135</v>
      </c>
      <c r="D38" s="67"/>
      <c r="E38" s="229">
        <f t="shared" ref="E38:Q38" si="236">IF(E18&gt;0,E35/E$18*100,)</f>
        <v>22.94167557564122</v>
      </c>
      <c r="F38" s="229">
        <f t="shared" ref="F38:H38" si="237">IF(F18&gt;0,F35/F$18*100,)</f>
        <v>18.530637509214557</v>
      </c>
      <c r="G38" s="229">
        <f t="shared" si="237"/>
        <v>20.180473683326472</v>
      </c>
      <c r="H38" s="229">
        <f t="shared" si="237"/>
        <v>17.489707088543884</v>
      </c>
      <c r="I38" s="229">
        <f t="shared" ref="I38:J38" si="238">IF(I18&gt;0,I35/I$18*100,)</f>
        <v>16.101740237628263</v>
      </c>
      <c r="J38" s="229">
        <f t="shared" si="238"/>
        <v>16.544896414319087</v>
      </c>
      <c r="K38" s="237">
        <f t="shared" si="236"/>
        <v>15.605595288772072</v>
      </c>
      <c r="L38" s="237">
        <f t="shared" si="236"/>
        <v>20.107034113613288</v>
      </c>
      <c r="M38" s="237">
        <f t="shared" si="236"/>
        <v>12.370073896146382</v>
      </c>
      <c r="N38" s="237">
        <f t="shared" si="236"/>
        <v>11.008842854513677</v>
      </c>
      <c r="O38" s="237">
        <f t="shared" si="236"/>
        <v>17.647192408214885</v>
      </c>
      <c r="P38" s="237">
        <f t="shared" si="236"/>
        <v>15.702408402054308</v>
      </c>
      <c r="Q38" s="237">
        <f t="shared" si="236"/>
        <v>15.275932040471945</v>
      </c>
      <c r="R38" s="237">
        <f t="shared" ref="R38:S38" si="239">IF(R18&gt;0,R35/R$18*100,)</f>
        <v>14.996578081421511</v>
      </c>
      <c r="S38" s="237">
        <f t="shared" si="239"/>
        <v>14.829580900432243</v>
      </c>
      <c r="T38" s="229">
        <f t="shared" ref="T38" si="240">IF(T18&gt;0,T35/T$18*100,)</f>
        <v>0</v>
      </c>
      <c r="U38" s="229">
        <f t="shared" ref="U38:X38" si="241">IF(U18&gt;0,U35/U$18*100,)</f>
        <v>0</v>
      </c>
      <c r="V38" s="229">
        <f t="shared" si="241"/>
        <v>0</v>
      </c>
      <c r="W38" s="229">
        <f t="shared" si="241"/>
        <v>0</v>
      </c>
      <c r="X38" s="229">
        <f t="shared" si="241"/>
        <v>0</v>
      </c>
      <c r="Y38" s="229">
        <f t="shared" ref="Y38:AA38" si="242">IF(Y18&gt;0,Y35/Y$18*100,)</f>
        <v>0</v>
      </c>
      <c r="Z38" s="229">
        <f t="shared" si="242"/>
        <v>0</v>
      </c>
      <c r="AA38" s="229">
        <f t="shared" si="242"/>
        <v>0</v>
      </c>
      <c r="AB38" s="229">
        <f t="shared" ref="AB38" si="243">IF(AB18&gt;0,AB35/AB$18*100,)</f>
        <v>0</v>
      </c>
      <c r="AC38" s="191">
        <f t="shared" si="14"/>
        <v>0</v>
      </c>
      <c r="AD38" s="191">
        <f t="shared" si="15"/>
        <v>0</v>
      </c>
      <c r="AE38" s="191">
        <f t="shared" si="16"/>
        <v>0</v>
      </c>
      <c r="AF38" s="191">
        <f t="shared" si="17"/>
        <v>0</v>
      </c>
      <c r="AG38" s="191">
        <f t="shared" si="18"/>
        <v>0</v>
      </c>
      <c r="AH38" s="191">
        <f t="shared" si="19"/>
        <v>0</v>
      </c>
      <c r="AI38" s="191">
        <f t="shared" si="20"/>
        <v>0</v>
      </c>
      <c r="AJ38" s="191">
        <f t="shared" si="21"/>
        <v>0</v>
      </c>
      <c r="AK38" s="191">
        <f t="shared" si="22"/>
        <v>0</v>
      </c>
      <c r="AL38" s="275">
        <f t="shared" si="23"/>
        <v>0</v>
      </c>
      <c r="AM38" s="275">
        <f t="shared" si="24"/>
        <v>0</v>
      </c>
      <c r="AN38" s="275">
        <f t="shared" si="25"/>
        <v>0</v>
      </c>
      <c r="AO38" s="275">
        <f t="shared" si="26"/>
        <v>0</v>
      </c>
      <c r="AP38" s="275">
        <f t="shared" si="27"/>
        <v>0</v>
      </c>
      <c r="AQ38" s="275">
        <f t="shared" si="28"/>
        <v>0</v>
      </c>
      <c r="AR38" s="275">
        <f t="shared" si="29"/>
        <v>0</v>
      </c>
      <c r="AS38" s="275">
        <f t="shared" si="30"/>
        <v>0</v>
      </c>
      <c r="AT38" s="275">
        <f t="shared" si="31"/>
        <v>0</v>
      </c>
    </row>
    <row r="39" spans="1:46" hidden="1" outlineLevel="1">
      <c r="A39" s="1817">
        <v>5</v>
      </c>
      <c r="B39" s="1864" t="s">
        <v>116</v>
      </c>
      <c r="C39" s="93" t="s">
        <v>580</v>
      </c>
      <c r="D39" s="30"/>
      <c r="E39" s="227">
        <f>E156+E273+E390+E507</f>
        <v>36.685854733932601</v>
      </c>
      <c r="F39" s="227">
        <f t="shared" ref="F39:H39" si="244">F156+F273+F390+F507</f>
        <v>35.952282293113299</v>
      </c>
      <c r="G39" s="227">
        <f t="shared" si="244"/>
        <v>37.233093477999986</v>
      </c>
      <c r="H39" s="227">
        <f t="shared" si="244"/>
        <v>33.530937135516105</v>
      </c>
      <c r="I39" s="227">
        <f t="shared" ref="I39:J39" si="245">I156+I273+I390+I507</f>
        <v>33.111201356180501</v>
      </c>
      <c r="J39" s="227">
        <f t="shared" si="245"/>
        <v>35.392577290027099</v>
      </c>
      <c r="K39" s="235">
        <f t="shared" ref="K39:Q39" si="246">K156+K273+K390+K507</f>
        <v>40.487098369358741</v>
      </c>
      <c r="L39" s="235">
        <f t="shared" si="246"/>
        <v>17.11464150255609</v>
      </c>
      <c r="M39" s="235">
        <f t="shared" si="246"/>
        <v>5.7853348867555896</v>
      </c>
      <c r="N39" s="235">
        <f t="shared" si="246"/>
        <v>4.7166043925766896</v>
      </c>
      <c r="O39" s="235">
        <f t="shared" si="246"/>
        <v>12.870517587470376</v>
      </c>
      <c r="P39" s="235">
        <f t="shared" si="246"/>
        <v>40.437098369358743</v>
      </c>
      <c r="Q39" s="235">
        <f t="shared" si="246"/>
        <v>40.387098369358746</v>
      </c>
      <c r="R39" s="235">
        <f t="shared" ref="R39:S39" si="247">R156+R273+R390+R507</f>
        <v>40.34709836935874</v>
      </c>
      <c r="S39" s="235">
        <f t="shared" si="247"/>
        <v>40.34709836935874</v>
      </c>
      <c r="T39" s="227">
        <f t="shared" ref="T39" si="248">SUM(U39:X39)</f>
        <v>0</v>
      </c>
      <c r="U39" s="227">
        <f t="shared" ref="U39:X39" si="249">U156+U273+U390+U507</f>
        <v>0</v>
      </c>
      <c r="V39" s="227">
        <f t="shared" si="249"/>
        <v>0</v>
      </c>
      <c r="W39" s="227">
        <f t="shared" si="249"/>
        <v>0</v>
      </c>
      <c r="X39" s="227">
        <f t="shared" si="249"/>
        <v>0</v>
      </c>
      <c r="Y39" s="227">
        <f t="shared" ref="Y39:AA39" si="250">Y156+Y273+Y390+Y507</f>
        <v>0</v>
      </c>
      <c r="Z39" s="227">
        <f t="shared" si="250"/>
        <v>0</v>
      </c>
      <c r="AA39" s="227">
        <f t="shared" si="250"/>
        <v>0</v>
      </c>
      <c r="AB39" s="227">
        <f t="shared" ref="AB39" si="251">AB156+AB273+AB390+AB507</f>
        <v>0</v>
      </c>
      <c r="AC39" s="191">
        <f t="shared" si="14"/>
        <v>0</v>
      </c>
      <c r="AD39" s="191">
        <f t="shared" si="15"/>
        <v>0</v>
      </c>
      <c r="AE39" s="191">
        <f t="shared" si="16"/>
        <v>0</v>
      </c>
      <c r="AF39" s="191">
        <f t="shared" si="17"/>
        <v>0</v>
      </c>
      <c r="AG39" s="191">
        <f t="shared" si="18"/>
        <v>0</v>
      </c>
      <c r="AH39" s="191">
        <f t="shared" si="19"/>
        <v>0</v>
      </c>
      <c r="AI39" s="191">
        <f t="shared" si="20"/>
        <v>0</v>
      </c>
      <c r="AJ39" s="191">
        <f t="shared" si="21"/>
        <v>0</v>
      </c>
      <c r="AK39" s="191">
        <f t="shared" si="22"/>
        <v>0</v>
      </c>
      <c r="AL39" s="275">
        <f t="shared" si="23"/>
        <v>0</v>
      </c>
      <c r="AM39" s="275">
        <f t="shared" si="24"/>
        <v>0</v>
      </c>
      <c r="AN39" s="275">
        <f t="shared" si="25"/>
        <v>0</v>
      </c>
      <c r="AO39" s="275">
        <f t="shared" si="26"/>
        <v>0</v>
      </c>
      <c r="AP39" s="275">
        <f t="shared" si="27"/>
        <v>0</v>
      </c>
      <c r="AQ39" s="275">
        <f t="shared" si="28"/>
        <v>0</v>
      </c>
      <c r="AR39" s="275">
        <f t="shared" si="29"/>
        <v>0</v>
      </c>
      <c r="AS39" s="275">
        <f t="shared" si="30"/>
        <v>0</v>
      </c>
      <c r="AT39" s="275">
        <f t="shared" si="31"/>
        <v>0</v>
      </c>
    </row>
    <row r="40" spans="1:46" s="5" customFormat="1" ht="29.65" hidden="1" customHeight="1" outlineLevel="1">
      <c r="A40" s="1859"/>
      <c r="B40" s="1865"/>
      <c r="C40" s="93" t="s">
        <v>136</v>
      </c>
      <c r="D40" s="30"/>
      <c r="E40" s="229">
        <f t="shared" ref="E40:Q40" si="252">IF(E19&gt;0,E39/E$19*100,)</f>
        <v>1.2583526395955649</v>
      </c>
      <c r="F40" s="229">
        <f t="shared" ref="F40:H40" si="253">IF(F19&gt;0,F39/F$19*100,)</f>
        <v>1.3547417086923688</v>
      </c>
      <c r="G40" s="229">
        <f t="shared" si="253"/>
        <v>1.3897928429362807</v>
      </c>
      <c r="H40" s="229">
        <f t="shared" si="253"/>
        <v>1.4429111389633613</v>
      </c>
      <c r="I40" s="229">
        <f t="shared" ref="I40:J40" si="254">IF(I19&gt;0,I39/I$19*100,)</f>
        <v>1.5474222467738992</v>
      </c>
      <c r="J40" s="229">
        <f t="shared" si="254"/>
        <v>1.4251026236543805</v>
      </c>
      <c r="K40" s="237">
        <f t="shared" si="252"/>
        <v>1.5984156534545886</v>
      </c>
      <c r="L40" s="237">
        <f t="shared" si="252"/>
        <v>2.0698475078753571</v>
      </c>
      <c r="M40" s="237">
        <f t="shared" si="252"/>
        <v>1.2092606931707683</v>
      </c>
      <c r="N40" s="237">
        <f t="shared" si="252"/>
        <v>1.0080730862644283</v>
      </c>
      <c r="O40" s="237">
        <f t="shared" si="252"/>
        <v>1.6939476588420246</v>
      </c>
      <c r="P40" s="237">
        <f t="shared" si="252"/>
        <v>1.6372705132407268</v>
      </c>
      <c r="Q40" s="237">
        <f t="shared" si="252"/>
        <v>1.6641480018777417</v>
      </c>
      <c r="R40" s="237">
        <f t="shared" ref="R40:S40" si="255">IF(R19&gt;0,R39/R$19*100,)</f>
        <v>1.7047248578107517</v>
      </c>
      <c r="S40" s="237">
        <f t="shared" si="255"/>
        <v>1.7215038956392332</v>
      </c>
      <c r="T40" s="229">
        <f t="shared" ref="T40" si="256">IF(T19&gt;0,T39/T$19*100,)</f>
        <v>0</v>
      </c>
      <c r="U40" s="229">
        <f t="shared" ref="U40:X40" si="257">IF(U19&gt;0,U39/U$19*100,)</f>
        <v>0</v>
      </c>
      <c r="V40" s="229">
        <f t="shared" si="257"/>
        <v>0</v>
      </c>
      <c r="W40" s="229">
        <f t="shared" si="257"/>
        <v>0</v>
      </c>
      <c r="X40" s="229">
        <f t="shared" si="257"/>
        <v>0</v>
      </c>
      <c r="Y40" s="229">
        <f t="shared" ref="Y40:AA40" si="258">IF(Y19&gt;0,Y39/Y$19*100,)</f>
        <v>0</v>
      </c>
      <c r="Z40" s="229">
        <f t="shared" si="258"/>
        <v>0</v>
      </c>
      <c r="AA40" s="229">
        <f t="shared" si="258"/>
        <v>0</v>
      </c>
      <c r="AB40" s="229">
        <f t="shared" ref="AB40" si="259">IF(AB19&gt;0,AB39/AB$19*100,)</f>
        <v>0</v>
      </c>
      <c r="AC40" s="191">
        <f t="shared" si="14"/>
        <v>0</v>
      </c>
      <c r="AD40" s="191">
        <f t="shared" si="15"/>
        <v>0</v>
      </c>
      <c r="AE40" s="191">
        <f t="shared" si="16"/>
        <v>0</v>
      </c>
      <c r="AF40" s="191">
        <f t="shared" si="17"/>
        <v>0</v>
      </c>
      <c r="AG40" s="191">
        <f t="shared" si="18"/>
        <v>0</v>
      </c>
      <c r="AH40" s="191">
        <f t="shared" si="19"/>
        <v>0</v>
      </c>
      <c r="AI40" s="191">
        <f t="shared" si="20"/>
        <v>0</v>
      </c>
      <c r="AJ40" s="191">
        <f t="shared" si="21"/>
        <v>0</v>
      </c>
      <c r="AK40" s="191">
        <f t="shared" si="22"/>
        <v>0</v>
      </c>
      <c r="AL40" s="275">
        <f t="shared" si="23"/>
        <v>0</v>
      </c>
      <c r="AM40" s="275">
        <f t="shared" si="24"/>
        <v>0</v>
      </c>
      <c r="AN40" s="275">
        <f t="shared" si="25"/>
        <v>0</v>
      </c>
      <c r="AO40" s="275">
        <f t="shared" si="26"/>
        <v>0</v>
      </c>
      <c r="AP40" s="275">
        <f t="shared" si="27"/>
        <v>0</v>
      </c>
      <c r="AQ40" s="275">
        <f t="shared" si="28"/>
        <v>0</v>
      </c>
      <c r="AR40" s="275">
        <f t="shared" si="29"/>
        <v>0</v>
      </c>
      <c r="AS40" s="275">
        <f t="shared" si="30"/>
        <v>0</v>
      </c>
      <c r="AT40" s="275">
        <f t="shared" si="31"/>
        <v>0</v>
      </c>
    </row>
    <row r="41" spans="1:46" hidden="1" outlineLevel="1">
      <c r="A41" s="1817" t="s">
        <v>87</v>
      </c>
      <c r="B41" s="1866" t="s">
        <v>68</v>
      </c>
      <c r="C41" s="73" t="s">
        <v>580</v>
      </c>
      <c r="D41" s="8"/>
      <c r="E41" s="227">
        <f>E158+E275+E392+E509</f>
        <v>27.111322608243373</v>
      </c>
      <c r="F41" s="227">
        <f t="shared" ref="F41:H41" si="260">F158+F275+F392+F509</f>
        <v>26.672124762736747</v>
      </c>
      <c r="G41" s="227">
        <f t="shared" si="260"/>
        <v>25.597194792197421</v>
      </c>
      <c r="H41" s="227">
        <f t="shared" si="260"/>
        <v>23.200755707052892</v>
      </c>
      <c r="I41" s="227">
        <f t="shared" ref="I41:J41" si="261">I158+I275+I392+I509</f>
        <v>24.748980252679111</v>
      </c>
      <c r="J41" s="227">
        <f t="shared" si="261"/>
        <v>26.22931783857517</v>
      </c>
      <c r="K41" s="235">
        <f t="shared" ref="K41:Q41" si="262">K158+K275+K392+K509</f>
        <v>29.616237435771623</v>
      </c>
      <c r="L41" s="235">
        <f t="shared" si="262"/>
        <v>13.127381170628889</v>
      </c>
      <c r="M41" s="235">
        <f t="shared" si="262"/>
        <v>3.7674981401939212</v>
      </c>
      <c r="N41" s="235">
        <f t="shared" si="262"/>
        <v>3.000094438593639</v>
      </c>
      <c r="O41" s="235">
        <f t="shared" si="262"/>
        <v>9.7212636863551722</v>
      </c>
      <c r="P41" s="235">
        <f t="shared" si="262"/>
        <v>29.61278989577162</v>
      </c>
      <c r="Q41" s="235">
        <f t="shared" si="262"/>
        <v>29.61278989577162</v>
      </c>
      <c r="R41" s="235">
        <f t="shared" ref="R41:S41" si="263">R158+R275+R392+R509</f>
        <v>29.61278989577162</v>
      </c>
      <c r="S41" s="235">
        <f t="shared" si="263"/>
        <v>29.61278989577162</v>
      </c>
      <c r="T41" s="227">
        <f t="shared" ref="T41" si="264">SUM(U41:X41)</f>
        <v>0</v>
      </c>
      <c r="U41" s="227">
        <f t="shared" ref="U41:X41" si="265">U158+U275+U392+U509</f>
        <v>0</v>
      </c>
      <c r="V41" s="227">
        <f t="shared" si="265"/>
        <v>0</v>
      </c>
      <c r="W41" s="227">
        <f t="shared" si="265"/>
        <v>0</v>
      </c>
      <c r="X41" s="227">
        <f t="shared" si="265"/>
        <v>0</v>
      </c>
      <c r="Y41" s="227">
        <f t="shared" ref="Y41:AA41" si="266">Y158+Y275+Y392+Y509</f>
        <v>0</v>
      </c>
      <c r="Z41" s="227">
        <f t="shared" si="266"/>
        <v>0</v>
      </c>
      <c r="AA41" s="227">
        <f t="shared" si="266"/>
        <v>0</v>
      </c>
      <c r="AB41" s="227">
        <f t="shared" ref="AB41" si="267">AB158+AB275+AB392+AB509</f>
        <v>0</v>
      </c>
      <c r="AC41" s="191">
        <f t="shared" si="14"/>
        <v>0</v>
      </c>
      <c r="AD41" s="191">
        <f t="shared" si="15"/>
        <v>0</v>
      </c>
      <c r="AE41" s="191">
        <f t="shared" si="16"/>
        <v>0</v>
      </c>
      <c r="AF41" s="191">
        <f t="shared" si="17"/>
        <v>0</v>
      </c>
      <c r="AG41" s="191">
        <f t="shared" si="18"/>
        <v>0</v>
      </c>
      <c r="AH41" s="191">
        <f t="shared" si="19"/>
        <v>0</v>
      </c>
      <c r="AI41" s="191">
        <f t="shared" si="20"/>
        <v>0</v>
      </c>
      <c r="AJ41" s="191">
        <f t="shared" si="21"/>
        <v>0</v>
      </c>
      <c r="AK41" s="191">
        <f t="shared" si="22"/>
        <v>0</v>
      </c>
      <c r="AL41" s="275">
        <f t="shared" si="23"/>
        <v>0</v>
      </c>
      <c r="AM41" s="275">
        <f t="shared" si="24"/>
        <v>0</v>
      </c>
      <c r="AN41" s="275">
        <f t="shared" si="25"/>
        <v>0</v>
      </c>
      <c r="AO41" s="275">
        <f t="shared" si="26"/>
        <v>0</v>
      </c>
      <c r="AP41" s="275">
        <f t="shared" si="27"/>
        <v>0</v>
      </c>
      <c r="AQ41" s="275">
        <f t="shared" si="28"/>
        <v>0</v>
      </c>
      <c r="AR41" s="275">
        <f t="shared" si="29"/>
        <v>0</v>
      </c>
      <c r="AS41" s="275">
        <f t="shared" si="30"/>
        <v>0</v>
      </c>
      <c r="AT41" s="275">
        <f t="shared" si="31"/>
        <v>0</v>
      </c>
    </row>
    <row r="42" spans="1:46" s="17" customFormat="1" hidden="1" outlineLevel="1">
      <c r="A42" s="1859"/>
      <c r="B42" s="1867"/>
      <c r="C42" s="60" t="s">
        <v>137</v>
      </c>
      <c r="D42" s="67"/>
      <c r="E42" s="229">
        <f t="shared" ref="E42:Q42" si="268">IF(E23&gt;0,E41/E$23*100,)</f>
        <v>3.8487501364330892</v>
      </c>
      <c r="F42" s="229">
        <f t="shared" ref="F42:H42" si="269">IF(F23&gt;0,F41/F$23*100,)</f>
        <v>3.7289618169900089</v>
      </c>
      <c r="G42" s="229">
        <f t="shared" si="269"/>
        <v>4.058537265558753</v>
      </c>
      <c r="H42" s="229">
        <f t="shared" si="269"/>
        <v>3.9960515360897562</v>
      </c>
      <c r="I42" s="229">
        <f t="shared" ref="I42:J42" si="270">IF(I23&gt;0,I41/I$23*100,)</f>
        <v>4.7063224423291947</v>
      </c>
      <c r="J42" s="229">
        <f t="shared" si="270"/>
        <v>4.112142746493225</v>
      </c>
      <c r="K42" s="237">
        <f t="shared" si="268"/>
        <v>4.1911088144732949</v>
      </c>
      <c r="L42" s="237">
        <f t="shared" si="268"/>
        <v>6.1240349977056328</v>
      </c>
      <c r="M42" s="237">
        <f t="shared" si="268"/>
        <v>2.7634781714746577</v>
      </c>
      <c r="N42" s="237">
        <f t="shared" si="268"/>
        <v>2.0528841050335469</v>
      </c>
      <c r="O42" s="237">
        <f t="shared" si="268"/>
        <v>4.6332800351488537</v>
      </c>
      <c r="P42" s="237">
        <f t="shared" si="268"/>
        <v>4.1849408149125527</v>
      </c>
      <c r="Q42" s="237">
        <f t="shared" si="268"/>
        <v>4.1789030556903812</v>
      </c>
      <c r="R42" s="237">
        <f t="shared" ref="R42:S42" si="271">IF(R23&gt;0,R41/R$23*100,)</f>
        <v>4.1876869686327147</v>
      </c>
      <c r="S42" s="237">
        <f t="shared" si="271"/>
        <v>4.1863631642544812</v>
      </c>
      <c r="T42" s="229">
        <f t="shared" ref="T42" si="272">IF(T23&gt;0,T41/T$23*100,)</f>
        <v>0</v>
      </c>
      <c r="U42" s="229">
        <f t="shared" ref="U42:X42" si="273">IF(U23&gt;0,U41/U$23*100,)</f>
        <v>0</v>
      </c>
      <c r="V42" s="229">
        <f t="shared" si="273"/>
        <v>0</v>
      </c>
      <c r="W42" s="229">
        <f t="shared" si="273"/>
        <v>0</v>
      </c>
      <c r="X42" s="229">
        <f t="shared" si="273"/>
        <v>0</v>
      </c>
      <c r="Y42" s="229">
        <f t="shared" ref="Y42:AA42" si="274">IF(Y23&gt;0,Y41/Y$23*100,)</f>
        <v>0</v>
      </c>
      <c r="Z42" s="229">
        <f t="shared" si="274"/>
        <v>0</v>
      </c>
      <c r="AA42" s="229">
        <f t="shared" si="274"/>
        <v>0</v>
      </c>
      <c r="AB42" s="229">
        <f t="shared" ref="AB42" si="275">IF(AB23&gt;0,AB41/AB$23*100,)</f>
        <v>0</v>
      </c>
      <c r="AC42" s="191">
        <f t="shared" si="14"/>
        <v>0</v>
      </c>
      <c r="AD42" s="191">
        <f t="shared" si="15"/>
        <v>0</v>
      </c>
      <c r="AE42" s="191">
        <f t="shared" si="16"/>
        <v>0</v>
      </c>
      <c r="AF42" s="191">
        <f t="shared" si="17"/>
        <v>0</v>
      </c>
      <c r="AG42" s="191">
        <f t="shared" si="18"/>
        <v>0</v>
      </c>
      <c r="AH42" s="191">
        <f t="shared" si="19"/>
        <v>0</v>
      </c>
      <c r="AI42" s="191">
        <f t="shared" si="20"/>
        <v>0</v>
      </c>
      <c r="AJ42" s="191">
        <f t="shared" si="21"/>
        <v>0</v>
      </c>
      <c r="AK42" s="191">
        <f t="shared" si="22"/>
        <v>0</v>
      </c>
      <c r="AL42" s="275">
        <f t="shared" si="23"/>
        <v>0</v>
      </c>
      <c r="AM42" s="275">
        <f t="shared" si="24"/>
        <v>0</v>
      </c>
      <c r="AN42" s="275">
        <f t="shared" si="25"/>
        <v>0</v>
      </c>
      <c r="AO42" s="275">
        <f t="shared" si="26"/>
        <v>0</v>
      </c>
      <c r="AP42" s="275">
        <f t="shared" si="27"/>
        <v>0</v>
      </c>
      <c r="AQ42" s="275">
        <f t="shared" si="28"/>
        <v>0</v>
      </c>
      <c r="AR42" s="275">
        <f t="shared" si="29"/>
        <v>0</v>
      </c>
      <c r="AS42" s="275">
        <f t="shared" si="30"/>
        <v>0</v>
      </c>
      <c r="AT42" s="275">
        <f t="shared" si="31"/>
        <v>0</v>
      </c>
    </row>
    <row r="43" spans="1:46" hidden="1" outlineLevel="1">
      <c r="A43" s="1817" t="s">
        <v>88</v>
      </c>
      <c r="B43" s="1860" t="s">
        <v>69</v>
      </c>
      <c r="C43" s="73" t="s">
        <v>580</v>
      </c>
      <c r="D43" s="8"/>
      <c r="E43" s="227">
        <f>E160+E277+E394+E511</f>
        <v>9.4957116217566302</v>
      </c>
      <c r="F43" s="227">
        <f t="shared" ref="F43:H43" si="276">F160+F277+F394+F511</f>
        <v>9.2351061676595521</v>
      </c>
      <c r="G43" s="227">
        <f t="shared" si="276"/>
        <v>9.6520878858025743</v>
      </c>
      <c r="H43" s="227">
        <f t="shared" si="276"/>
        <v>8.4200103284632064</v>
      </c>
      <c r="I43" s="227">
        <f t="shared" ref="I43:J43" si="277">I160+I277+I394+I511</f>
        <v>8.8838844035013729</v>
      </c>
      <c r="J43" s="227">
        <f t="shared" si="277"/>
        <v>9.4278344594519279</v>
      </c>
      <c r="K43" s="235">
        <f t="shared" ref="K43:Q43" si="278">K160+K277+K394+K511</f>
        <v>10.597956933587117</v>
      </c>
      <c r="L43" s="235">
        <f t="shared" si="278"/>
        <v>4.6408513319271982</v>
      </c>
      <c r="M43" s="235">
        <f t="shared" si="278"/>
        <v>1.3534637465616679</v>
      </c>
      <c r="N43" s="235">
        <f t="shared" si="278"/>
        <v>1.1023709539830504</v>
      </c>
      <c r="O43" s="235">
        <f t="shared" si="278"/>
        <v>3.5012709011152001</v>
      </c>
      <c r="P43" s="235">
        <f t="shared" si="278"/>
        <v>10.597404473587117</v>
      </c>
      <c r="Q43" s="235">
        <f t="shared" si="278"/>
        <v>10.597404473587117</v>
      </c>
      <c r="R43" s="235">
        <f t="shared" ref="R43:S43" si="279">R160+R277+R394+R511</f>
        <v>10.597404473587117</v>
      </c>
      <c r="S43" s="235">
        <f t="shared" si="279"/>
        <v>10.597404473587117</v>
      </c>
      <c r="T43" s="227">
        <f t="shared" ref="T43" si="280">SUM(U43:X43)</f>
        <v>0</v>
      </c>
      <c r="U43" s="227">
        <f t="shared" ref="U43:X43" si="281">U160+U277+U394+U511</f>
        <v>0</v>
      </c>
      <c r="V43" s="227">
        <f t="shared" si="281"/>
        <v>0</v>
      </c>
      <c r="W43" s="227">
        <f t="shared" si="281"/>
        <v>0</v>
      </c>
      <c r="X43" s="227">
        <f t="shared" si="281"/>
        <v>0</v>
      </c>
      <c r="Y43" s="227">
        <f t="shared" ref="Y43:AA43" si="282">Y160+Y277+Y394+Y511</f>
        <v>0</v>
      </c>
      <c r="Z43" s="227">
        <f t="shared" si="282"/>
        <v>0</v>
      </c>
      <c r="AA43" s="227">
        <f t="shared" si="282"/>
        <v>0</v>
      </c>
      <c r="AB43" s="227">
        <f t="shared" ref="AB43" si="283">AB160+AB277+AB394+AB511</f>
        <v>0</v>
      </c>
      <c r="AC43" s="191">
        <f t="shared" si="14"/>
        <v>0</v>
      </c>
      <c r="AD43" s="191">
        <f t="shared" si="15"/>
        <v>0</v>
      </c>
      <c r="AE43" s="191">
        <f t="shared" si="16"/>
        <v>0</v>
      </c>
      <c r="AF43" s="191">
        <f t="shared" si="17"/>
        <v>0</v>
      </c>
      <c r="AG43" s="191">
        <f t="shared" si="18"/>
        <v>0</v>
      </c>
      <c r="AH43" s="191">
        <f t="shared" si="19"/>
        <v>0</v>
      </c>
      <c r="AI43" s="191">
        <f t="shared" si="20"/>
        <v>0</v>
      </c>
      <c r="AJ43" s="191">
        <f t="shared" si="21"/>
        <v>0</v>
      </c>
      <c r="AK43" s="191">
        <f t="shared" si="22"/>
        <v>0</v>
      </c>
      <c r="AL43" s="275">
        <f t="shared" si="23"/>
        <v>0</v>
      </c>
      <c r="AM43" s="275">
        <f t="shared" si="24"/>
        <v>0</v>
      </c>
      <c r="AN43" s="275">
        <f t="shared" si="25"/>
        <v>0</v>
      </c>
      <c r="AO43" s="275">
        <f t="shared" si="26"/>
        <v>0</v>
      </c>
      <c r="AP43" s="275">
        <f t="shared" si="27"/>
        <v>0</v>
      </c>
      <c r="AQ43" s="275">
        <f t="shared" si="28"/>
        <v>0</v>
      </c>
      <c r="AR43" s="275">
        <f t="shared" si="29"/>
        <v>0</v>
      </c>
      <c r="AS43" s="275">
        <f t="shared" si="30"/>
        <v>0</v>
      </c>
      <c r="AT43" s="275">
        <f t="shared" si="31"/>
        <v>0</v>
      </c>
    </row>
    <row r="44" spans="1:46" s="17" customFormat="1" hidden="1" outlineLevel="1">
      <c r="A44" s="1859"/>
      <c r="B44" s="1861"/>
      <c r="C44" s="60" t="s">
        <v>138</v>
      </c>
      <c r="D44" s="67"/>
      <c r="E44" s="229">
        <f t="shared" ref="E44:Q44" si="284">IF(E27&gt;0,E43/E$27*100,)</f>
        <v>4.8148077584802751</v>
      </c>
      <c r="F44" s="229">
        <f t="shared" ref="F44:H44" si="285">IF(F27&gt;0,F43/F$27*100,)</f>
        <v>5.2806647776580506</v>
      </c>
      <c r="G44" s="229">
        <f t="shared" si="285"/>
        <v>5.7741593920595502</v>
      </c>
      <c r="H44" s="229">
        <f t="shared" si="285"/>
        <v>5.3245958501529875</v>
      </c>
      <c r="I44" s="229">
        <f t="shared" ref="I44:J44" si="286">IF(I27&gt;0,I43/I$27*100,)</f>
        <v>5.731617305599956</v>
      </c>
      <c r="J44" s="229">
        <f t="shared" si="286"/>
        <v>5.3121958767806214</v>
      </c>
      <c r="K44" s="237">
        <f t="shared" si="284"/>
        <v>5.46188276828601</v>
      </c>
      <c r="L44" s="237">
        <f t="shared" si="284"/>
        <v>8.558820885946206</v>
      </c>
      <c r="M44" s="237">
        <f t="shared" si="284"/>
        <v>3.1675252731637897</v>
      </c>
      <c r="N44" s="237">
        <f t="shared" si="284"/>
        <v>2.6463837056033963</v>
      </c>
      <c r="O44" s="237">
        <f t="shared" si="284"/>
        <v>6.3169367828613741</v>
      </c>
      <c r="P44" s="237">
        <f t="shared" si="284"/>
        <v>5.5012554277985757</v>
      </c>
      <c r="Q44" s="237">
        <f t="shared" si="284"/>
        <v>5.5880092639316183</v>
      </c>
      <c r="R44" s="237">
        <f t="shared" ref="R44:S44" si="287">IF(R27&gt;0,R43/R$27*100,)</f>
        <v>5.6820946872763649</v>
      </c>
      <c r="S44" s="237">
        <f t="shared" si="287"/>
        <v>5.7291480397671313</v>
      </c>
      <c r="T44" s="229">
        <f t="shared" ref="T44" si="288">IF(T27&gt;0,T43/T$27*100,)</f>
        <v>0</v>
      </c>
      <c r="U44" s="229">
        <f t="shared" ref="U44:X44" si="289">IF(U27&gt;0,U43/U$27*100,)</f>
        <v>0</v>
      </c>
      <c r="V44" s="229">
        <f t="shared" si="289"/>
        <v>0</v>
      </c>
      <c r="W44" s="229">
        <f t="shared" si="289"/>
        <v>0</v>
      </c>
      <c r="X44" s="229">
        <f t="shared" si="289"/>
        <v>0</v>
      </c>
      <c r="Y44" s="229">
        <f t="shared" ref="Y44:AA44" si="290">IF(Y27&gt;0,Y43/Y$27*100,)</f>
        <v>0</v>
      </c>
      <c r="Z44" s="229">
        <f t="shared" si="290"/>
        <v>0</v>
      </c>
      <c r="AA44" s="229">
        <f t="shared" si="290"/>
        <v>0</v>
      </c>
      <c r="AB44" s="229">
        <f t="shared" ref="AB44" si="291">IF(AB27&gt;0,AB43/AB$27*100,)</f>
        <v>0</v>
      </c>
      <c r="AC44" s="191">
        <f t="shared" si="14"/>
        <v>0</v>
      </c>
      <c r="AD44" s="191">
        <f t="shared" si="15"/>
        <v>0</v>
      </c>
      <c r="AE44" s="191">
        <f t="shared" si="16"/>
        <v>0</v>
      </c>
      <c r="AF44" s="191">
        <f t="shared" si="17"/>
        <v>0</v>
      </c>
      <c r="AG44" s="191">
        <f t="shared" si="18"/>
        <v>0</v>
      </c>
      <c r="AH44" s="191">
        <f t="shared" si="19"/>
        <v>0</v>
      </c>
      <c r="AI44" s="191">
        <f t="shared" si="20"/>
        <v>0</v>
      </c>
      <c r="AJ44" s="191">
        <f t="shared" si="21"/>
        <v>0</v>
      </c>
      <c r="AK44" s="191">
        <f t="shared" si="22"/>
        <v>0</v>
      </c>
      <c r="AL44" s="275">
        <f t="shared" si="23"/>
        <v>0</v>
      </c>
      <c r="AM44" s="275">
        <f t="shared" si="24"/>
        <v>0</v>
      </c>
      <c r="AN44" s="275">
        <f t="shared" si="25"/>
        <v>0</v>
      </c>
      <c r="AO44" s="275">
        <f t="shared" si="26"/>
        <v>0</v>
      </c>
      <c r="AP44" s="275">
        <f t="shared" si="27"/>
        <v>0</v>
      </c>
      <c r="AQ44" s="275">
        <f t="shared" si="28"/>
        <v>0</v>
      </c>
      <c r="AR44" s="275">
        <f t="shared" si="29"/>
        <v>0</v>
      </c>
      <c r="AS44" s="275">
        <f t="shared" si="30"/>
        <v>0</v>
      </c>
      <c r="AT44" s="275">
        <f t="shared" si="31"/>
        <v>0</v>
      </c>
    </row>
    <row r="45" spans="1:46" hidden="1" outlineLevel="1">
      <c r="A45" s="1817" t="s">
        <v>89</v>
      </c>
      <c r="B45" s="1860" t="s">
        <v>70</v>
      </c>
      <c r="C45" s="73" t="s">
        <v>580</v>
      </c>
      <c r="D45" s="8"/>
      <c r="E45" s="227">
        <f>E162+E279+E396+E513</f>
        <v>7.8820999999999974E-2</v>
      </c>
      <c r="F45" s="227">
        <f t="shared" ref="F45:H45" si="292">F162+F279+F396+F513</f>
        <v>4.3096999999999996E-2</v>
      </c>
      <c r="G45" s="227">
        <f t="shared" si="292"/>
        <v>1.2324E-2</v>
      </c>
      <c r="H45" s="227">
        <f t="shared" si="292"/>
        <v>0.10700499999999999</v>
      </c>
      <c r="I45" s="227">
        <f t="shared" ref="I45:J45" si="293">I162+I279+I396+I513</f>
        <v>0.26893410000000001</v>
      </c>
      <c r="J45" s="227">
        <f t="shared" si="293"/>
        <v>0.11912200000000001</v>
      </c>
      <c r="K45" s="235">
        <f t="shared" ref="K45:Q45" si="294">K162+K279+K396+K513</f>
        <v>0.57290299999999994</v>
      </c>
      <c r="L45" s="235">
        <f t="shared" si="294"/>
        <v>0.29390899999999998</v>
      </c>
      <c r="M45" s="235">
        <f t="shared" si="294"/>
        <v>9.187300000000001E-2</v>
      </c>
      <c r="N45" s="235">
        <f t="shared" si="294"/>
        <v>2.1637999999999998E-2</v>
      </c>
      <c r="O45" s="235">
        <f t="shared" si="294"/>
        <v>0.16548299999999999</v>
      </c>
      <c r="P45" s="235">
        <f t="shared" si="294"/>
        <v>0.57242699999999991</v>
      </c>
      <c r="Q45" s="235">
        <f t="shared" si="294"/>
        <v>0.57242699999999991</v>
      </c>
      <c r="R45" s="235">
        <f t="shared" ref="R45:S45" si="295">R162+R279+R396+R513</f>
        <v>0.57242699999999991</v>
      </c>
      <c r="S45" s="235">
        <f t="shared" si="295"/>
        <v>0.57242699999999991</v>
      </c>
      <c r="T45" s="227">
        <f t="shared" ref="T45" si="296">SUM(U45:X45)</f>
        <v>0</v>
      </c>
      <c r="U45" s="227">
        <f t="shared" ref="U45:X45" si="297">U162+U279+U396+U513</f>
        <v>0</v>
      </c>
      <c r="V45" s="227">
        <f t="shared" si="297"/>
        <v>0</v>
      </c>
      <c r="W45" s="227">
        <f t="shared" si="297"/>
        <v>0</v>
      </c>
      <c r="X45" s="227">
        <f t="shared" si="297"/>
        <v>0</v>
      </c>
      <c r="Y45" s="227">
        <f t="shared" ref="Y45:AA45" si="298">Y162+Y279+Y396+Y513</f>
        <v>0</v>
      </c>
      <c r="Z45" s="227">
        <f t="shared" si="298"/>
        <v>0</v>
      </c>
      <c r="AA45" s="227">
        <f t="shared" si="298"/>
        <v>0</v>
      </c>
      <c r="AB45" s="227">
        <f t="shared" ref="AB45" si="299">AB162+AB279+AB396+AB513</f>
        <v>0</v>
      </c>
      <c r="AC45" s="191">
        <f t="shared" si="14"/>
        <v>0</v>
      </c>
      <c r="AD45" s="191">
        <f t="shared" si="15"/>
        <v>0</v>
      </c>
      <c r="AE45" s="191">
        <f t="shared" si="16"/>
        <v>0</v>
      </c>
      <c r="AF45" s="191">
        <f t="shared" si="17"/>
        <v>0</v>
      </c>
      <c r="AG45" s="191">
        <f t="shared" si="18"/>
        <v>0</v>
      </c>
      <c r="AH45" s="191">
        <f t="shared" si="19"/>
        <v>0</v>
      </c>
      <c r="AI45" s="191">
        <f t="shared" si="20"/>
        <v>0</v>
      </c>
      <c r="AJ45" s="191">
        <f t="shared" si="21"/>
        <v>0</v>
      </c>
      <c r="AK45" s="191">
        <f t="shared" si="22"/>
        <v>0</v>
      </c>
      <c r="AL45" s="275">
        <f t="shared" si="23"/>
        <v>0</v>
      </c>
      <c r="AM45" s="275">
        <f t="shared" si="24"/>
        <v>0</v>
      </c>
      <c r="AN45" s="275">
        <f t="shared" si="25"/>
        <v>0</v>
      </c>
      <c r="AO45" s="275">
        <f t="shared" si="26"/>
        <v>0</v>
      </c>
      <c r="AP45" s="275">
        <f t="shared" si="27"/>
        <v>0</v>
      </c>
      <c r="AQ45" s="275">
        <f t="shared" si="28"/>
        <v>0</v>
      </c>
      <c r="AR45" s="275">
        <f t="shared" si="29"/>
        <v>0</v>
      </c>
      <c r="AS45" s="275">
        <f t="shared" si="30"/>
        <v>0</v>
      </c>
      <c r="AT45" s="275">
        <f t="shared" si="31"/>
        <v>0</v>
      </c>
    </row>
    <row r="46" spans="1:46" s="17" customFormat="1" hidden="1" outlineLevel="1">
      <c r="A46" s="1859"/>
      <c r="B46" s="1861"/>
      <c r="C46" s="60" t="s">
        <v>139</v>
      </c>
      <c r="D46" s="67"/>
      <c r="E46" s="229">
        <f t="shared" ref="E46:H46" si="300">IF(E31&gt;0,E45/E$31*100,)</f>
        <v>1.0094928414922889E-2</v>
      </c>
      <c r="F46" s="229">
        <f t="shared" si="300"/>
        <v>5.324573524651737E-3</v>
      </c>
      <c r="G46" s="229">
        <f t="shared" si="300"/>
        <v>1.491966885193651E-3</v>
      </c>
      <c r="H46" s="229">
        <f t="shared" si="300"/>
        <v>1.515007836060874E-2</v>
      </c>
      <c r="I46" s="229">
        <f t="shared" ref="I46:J46" si="301">IF(I31&gt;0,I45/I$31*100,)</f>
        <v>4.228152958333517E-2</v>
      </c>
      <c r="J46" s="229">
        <f t="shared" si="301"/>
        <v>1.5393436822339976E-2</v>
      </c>
      <c r="K46" s="237">
        <f t="shared" ref="K46:Q46" si="302">IF(K31&gt;0,K45/K$31*100,)</f>
        <v>7.6461617661425937E-2</v>
      </c>
      <c r="L46" s="237">
        <f t="shared" si="302"/>
        <v>0.12098418439354856</v>
      </c>
      <c r="M46" s="237">
        <f t="shared" si="302"/>
        <v>6.2948697808209803E-2</v>
      </c>
      <c r="N46" s="237">
        <f t="shared" si="302"/>
        <v>1.6260716137329174E-2</v>
      </c>
      <c r="O46" s="237">
        <f t="shared" si="302"/>
        <v>7.2797759235146406E-2</v>
      </c>
      <c r="P46" s="237">
        <f t="shared" si="302"/>
        <v>7.7591818079132804E-2</v>
      </c>
      <c r="Q46" s="237">
        <f t="shared" si="302"/>
        <v>7.9075941277712919E-2</v>
      </c>
      <c r="R46" s="237">
        <f t="shared" ref="R46:S46" si="303">IF(R31&gt;0,R45/R$31*100,)</f>
        <v>8.0853867394823725E-2</v>
      </c>
      <c r="S46" s="237">
        <f t="shared" si="303"/>
        <v>8.1222006992688639E-2</v>
      </c>
      <c r="T46" s="229">
        <f t="shared" ref="T46" si="304">IF(T31&gt;0,T45/T$31*100,)</f>
        <v>0</v>
      </c>
      <c r="U46" s="229">
        <f t="shared" ref="U46:X46" si="305">IF(U31&gt;0,U45/U$31*100,)</f>
        <v>0</v>
      </c>
      <c r="V46" s="229">
        <f t="shared" si="305"/>
        <v>0</v>
      </c>
      <c r="W46" s="229">
        <f t="shared" si="305"/>
        <v>0</v>
      </c>
      <c r="X46" s="229">
        <f t="shared" si="305"/>
        <v>0</v>
      </c>
      <c r="Y46" s="229">
        <f t="shared" ref="Y46:AA46" si="306">IF(Y31&gt;0,Y45/Y$31*100,)</f>
        <v>0</v>
      </c>
      <c r="Z46" s="229">
        <f t="shared" si="306"/>
        <v>0</v>
      </c>
      <c r="AA46" s="229">
        <f t="shared" si="306"/>
        <v>0</v>
      </c>
      <c r="AB46" s="229">
        <f t="shared" ref="AB46" si="307">IF(AB31&gt;0,AB45/AB$31*100,)</f>
        <v>0</v>
      </c>
      <c r="AC46" s="191">
        <f t="shared" si="14"/>
        <v>0</v>
      </c>
      <c r="AD46" s="191">
        <f t="shared" si="15"/>
        <v>0</v>
      </c>
      <c r="AE46" s="191">
        <f t="shared" si="16"/>
        <v>0</v>
      </c>
      <c r="AF46" s="191">
        <f t="shared" si="17"/>
        <v>0</v>
      </c>
      <c r="AG46" s="191">
        <f t="shared" si="18"/>
        <v>0</v>
      </c>
      <c r="AH46" s="191">
        <f t="shared" si="19"/>
        <v>0</v>
      </c>
      <c r="AI46" s="191">
        <f t="shared" si="20"/>
        <v>0</v>
      </c>
      <c r="AJ46" s="191">
        <f t="shared" si="21"/>
        <v>0</v>
      </c>
      <c r="AK46" s="191">
        <f t="shared" si="22"/>
        <v>0</v>
      </c>
      <c r="AL46" s="275">
        <f t="shared" si="23"/>
        <v>0</v>
      </c>
      <c r="AM46" s="275">
        <f t="shared" si="24"/>
        <v>0</v>
      </c>
      <c r="AN46" s="275">
        <f t="shared" si="25"/>
        <v>0</v>
      </c>
      <c r="AO46" s="275">
        <f t="shared" si="26"/>
        <v>0</v>
      </c>
      <c r="AP46" s="275">
        <f t="shared" si="27"/>
        <v>0</v>
      </c>
      <c r="AQ46" s="275">
        <f t="shared" si="28"/>
        <v>0</v>
      </c>
      <c r="AR46" s="275">
        <f t="shared" si="29"/>
        <v>0</v>
      </c>
      <c r="AS46" s="275">
        <f t="shared" si="30"/>
        <v>0</v>
      </c>
      <c r="AT46" s="275">
        <f t="shared" si="31"/>
        <v>0</v>
      </c>
    </row>
    <row r="47" spans="1:46" s="5" customFormat="1" ht="36.75" hidden="1" customHeight="1" outlineLevel="1">
      <c r="A47" s="1846">
        <v>6</v>
      </c>
      <c r="B47" s="1862" t="s">
        <v>218</v>
      </c>
      <c r="C47" s="178" t="s">
        <v>581</v>
      </c>
      <c r="D47" s="31"/>
      <c r="E47" s="227">
        <f>E51+E55+E59+E64</f>
        <v>247.94686579331929</v>
      </c>
      <c r="F47" s="227">
        <f t="shared" ref="F47:H47" si="308">F51+F55+F59+F64</f>
        <v>256.24393842050245</v>
      </c>
      <c r="G47" s="227">
        <f t="shared" si="308"/>
        <v>275.32741972474577</v>
      </c>
      <c r="H47" s="227">
        <f t="shared" si="308"/>
        <v>265.09489372333337</v>
      </c>
      <c r="I47" s="227">
        <f t="shared" ref="I47:J47" si="309">I51+I55+I59+I64</f>
        <v>272.87953988153652</v>
      </c>
      <c r="J47" s="227">
        <f t="shared" si="309"/>
        <v>291.06739981976659</v>
      </c>
      <c r="K47" s="235">
        <f t="shared" ref="K47:Q47" si="310">K51+K55+K59+K64</f>
        <v>303.77796121863713</v>
      </c>
      <c r="L47" s="235">
        <f t="shared" si="310"/>
        <v>138.22819927421492</v>
      </c>
      <c r="M47" s="235">
        <f t="shared" si="310"/>
        <v>36.128379498518449</v>
      </c>
      <c r="N47" s="235">
        <f t="shared" si="310"/>
        <v>25.442024187723185</v>
      </c>
      <c r="O47" s="235">
        <f t="shared" si="310"/>
        <v>103.9793582581806</v>
      </c>
      <c r="P47" s="235">
        <f t="shared" si="310"/>
        <v>325.38097901636758</v>
      </c>
      <c r="Q47" s="235">
        <f t="shared" si="310"/>
        <v>335.52917837336986</v>
      </c>
      <c r="R47" s="235">
        <f t="shared" ref="R47:S47" si="311">R51+R55+R59+R64</f>
        <v>346.55523352751396</v>
      </c>
      <c r="S47" s="235">
        <f t="shared" si="311"/>
        <v>356.98485306859254</v>
      </c>
      <c r="T47" s="227">
        <f t="shared" ref="T47:T51" si="312">SUM(U47:X47)</f>
        <v>0</v>
      </c>
      <c r="U47" s="227">
        <f t="shared" ref="U47:X47" si="313">U51+U55+U59+U64</f>
        <v>0</v>
      </c>
      <c r="V47" s="227">
        <f t="shared" si="313"/>
        <v>0</v>
      </c>
      <c r="W47" s="227">
        <f t="shared" si="313"/>
        <v>0</v>
      </c>
      <c r="X47" s="227">
        <f t="shared" si="313"/>
        <v>0</v>
      </c>
      <c r="Y47" s="227">
        <f t="shared" ref="Y47:AA47" si="314">Y51+Y55+Y59+Y64</f>
        <v>0</v>
      </c>
      <c r="Z47" s="227">
        <f t="shared" si="314"/>
        <v>0</v>
      </c>
      <c r="AA47" s="227">
        <f t="shared" si="314"/>
        <v>0</v>
      </c>
      <c r="AB47" s="227">
        <f t="shared" ref="AB47" si="315">AB51+AB55+AB59+AB64</f>
        <v>0</v>
      </c>
      <c r="AC47" s="191">
        <f t="shared" si="14"/>
        <v>0</v>
      </c>
      <c r="AD47" s="191">
        <f t="shared" si="15"/>
        <v>0</v>
      </c>
      <c r="AE47" s="191">
        <f t="shared" si="16"/>
        <v>0</v>
      </c>
      <c r="AF47" s="191">
        <f t="shared" si="17"/>
        <v>0</v>
      </c>
      <c r="AG47" s="191">
        <f t="shared" si="18"/>
        <v>0</v>
      </c>
      <c r="AH47" s="191">
        <f t="shared" si="19"/>
        <v>0</v>
      </c>
      <c r="AI47" s="191">
        <f t="shared" si="20"/>
        <v>0</v>
      </c>
      <c r="AJ47" s="191">
        <f t="shared" si="21"/>
        <v>0</v>
      </c>
      <c r="AK47" s="191">
        <f t="shared" si="22"/>
        <v>0</v>
      </c>
      <c r="AL47" s="275">
        <f t="shared" si="23"/>
        <v>0</v>
      </c>
      <c r="AM47" s="275">
        <f t="shared" si="24"/>
        <v>0</v>
      </c>
      <c r="AN47" s="275">
        <f t="shared" si="25"/>
        <v>0</v>
      </c>
      <c r="AO47" s="275">
        <f t="shared" si="26"/>
        <v>0</v>
      </c>
      <c r="AP47" s="275">
        <f t="shared" si="27"/>
        <v>0</v>
      </c>
      <c r="AQ47" s="275">
        <f t="shared" si="28"/>
        <v>0</v>
      </c>
      <c r="AR47" s="275">
        <f t="shared" si="29"/>
        <v>0</v>
      </c>
      <c r="AS47" s="275">
        <f t="shared" si="30"/>
        <v>0</v>
      </c>
      <c r="AT47" s="275">
        <f t="shared" si="31"/>
        <v>0</v>
      </c>
    </row>
    <row r="48" spans="1:46" s="1591" customFormat="1" ht="38.25" hidden="1" customHeight="1" outlineLevel="1">
      <c r="A48" s="1848"/>
      <c r="B48" s="1863"/>
      <c r="C48" s="1800" t="s">
        <v>53</v>
      </c>
      <c r="D48" s="1586"/>
      <c r="E48" s="1587">
        <f>E50+E54+E58+E63</f>
        <v>10.490388800296451</v>
      </c>
      <c r="F48" s="1587">
        <f t="shared" ref="F48:H48" si="316">F50+F54+F58+F63</f>
        <v>10.506237716416519</v>
      </c>
      <c r="G48" s="1587">
        <f t="shared" si="316"/>
        <v>10.0833552840067</v>
      </c>
      <c r="H48" s="1587">
        <f t="shared" si="316"/>
        <v>9.1811926330000002</v>
      </c>
      <c r="I48" s="1587">
        <f t="shared" ref="I48:J48" si="317">I50+I54+I58+I63</f>
        <v>8.788579642792234</v>
      </c>
      <c r="J48" s="1587">
        <f t="shared" si="317"/>
        <v>8.9389718522342321</v>
      </c>
      <c r="K48" s="1588">
        <f>K50+K54+K58+K63</f>
        <v>8.9244970102392518</v>
      </c>
      <c r="L48" s="1588">
        <f t="shared" ref="L48:O48" si="318">L50+L54+L58+L63</f>
        <v>4.3174169349718792</v>
      </c>
      <c r="M48" s="1588">
        <f t="shared" si="318"/>
        <v>0.96284055726069417</v>
      </c>
      <c r="N48" s="1588">
        <f t="shared" si="318"/>
        <v>0.55360493012691014</v>
      </c>
      <c r="O48" s="1588">
        <f t="shared" si="318"/>
        <v>3.090634587879769</v>
      </c>
      <c r="P48" s="1588">
        <f t="shared" ref="P48:Q48" si="319">P50+P54+P58+P63</f>
        <v>8.6557246363935754</v>
      </c>
      <c r="Q48" s="1588">
        <f t="shared" si="319"/>
        <v>8.3959370626205043</v>
      </c>
      <c r="R48" s="1588">
        <f t="shared" ref="R48:S48" si="320">R50+R54+R58+R63</f>
        <v>8.1442430489764686</v>
      </c>
      <c r="S48" s="1588">
        <f t="shared" si="320"/>
        <v>7.9031077982555455</v>
      </c>
      <c r="T48" s="1587">
        <f t="shared" si="312"/>
        <v>0</v>
      </c>
      <c r="U48" s="1587">
        <f t="shared" ref="U48:X48" si="321">U50+U54+U58+U63</f>
        <v>0</v>
      </c>
      <c r="V48" s="1587">
        <f t="shared" si="321"/>
        <v>0</v>
      </c>
      <c r="W48" s="1587">
        <f t="shared" si="321"/>
        <v>0</v>
      </c>
      <c r="X48" s="1587">
        <f t="shared" si="321"/>
        <v>0</v>
      </c>
      <c r="Y48" s="1587">
        <f t="shared" ref="Y48:AA48" si="322">Y50+Y54+Y58+Y63</f>
        <v>0</v>
      </c>
      <c r="Z48" s="1587">
        <f t="shared" si="322"/>
        <v>0</v>
      </c>
      <c r="AA48" s="1587">
        <f t="shared" si="322"/>
        <v>0</v>
      </c>
      <c r="AB48" s="1587">
        <f t="shared" ref="AB48" si="323">AB50+AB54+AB58+AB63</f>
        <v>0</v>
      </c>
      <c r="AC48" s="1589">
        <f t="shared" si="14"/>
        <v>0</v>
      </c>
      <c r="AD48" s="1589">
        <f t="shared" si="15"/>
        <v>0</v>
      </c>
      <c r="AE48" s="1589">
        <f t="shared" si="16"/>
        <v>0</v>
      </c>
      <c r="AF48" s="1589">
        <f t="shared" si="17"/>
        <v>0</v>
      </c>
      <c r="AG48" s="1589">
        <f t="shared" si="18"/>
        <v>0</v>
      </c>
      <c r="AH48" s="1589">
        <f t="shared" si="19"/>
        <v>0</v>
      </c>
      <c r="AI48" s="1589">
        <f t="shared" si="20"/>
        <v>0</v>
      </c>
      <c r="AJ48" s="1589">
        <f t="shared" si="21"/>
        <v>0</v>
      </c>
      <c r="AK48" s="1589">
        <f t="shared" si="22"/>
        <v>0</v>
      </c>
      <c r="AL48" s="1590">
        <f t="shared" si="23"/>
        <v>0</v>
      </c>
      <c r="AM48" s="1590">
        <f t="shared" si="24"/>
        <v>0</v>
      </c>
      <c r="AN48" s="1590">
        <f t="shared" si="25"/>
        <v>0</v>
      </c>
      <c r="AO48" s="1590">
        <f t="shared" si="26"/>
        <v>0</v>
      </c>
      <c r="AP48" s="1590">
        <f t="shared" si="27"/>
        <v>0</v>
      </c>
      <c r="AQ48" s="1590">
        <f t="shared" si="28"/>
        <v>0</v>
      </c>
      <c r="AR48" s="1590">
        <f t="shared" si="29"/>
        <v>0</v>
      </c>
      <c r="AS48" s="1590">
        <f t="shared" si="30"/>
        <v>0</v>
      </c>
      <c r="AT48" s="1590">
        <f t="shared" si="31"/>
        <v>0</v>
      </c>
    </row>
    <row r="49" spans="1:46" hidden="1" outlineLevel="1">
      <c r="A49" s="1857" t="s">
        <v>140</v>
      </c>
      <c r="B49" s="1858" t="s">
        <v>235</v>
      </c>
      <c r="C49" s="73" t="s">
        <v>582</v>
      </c>
      <c r="D49" s="32"/>
      <c r="E49" s="227">
        <f>E166+E283+E400+E517</f>
        <v>57.775918387999994</v>
      </c>
      <c r="F49" s="227">
        <f t="shared" ref="F49:H49" si="324">F166+F283+F400+F517</f>
        <v>57.699999999999996</v>
      </c>
      <c r="G49" s="227">
        <f t="shared" si="324"/>
        <v>57.127246923999998</v>
      </c>
      <c r="H49" s="227">
        <f t="shared" si="324"/>
        <v>52.57311</v>
      </c>
      <c r="I49" s="227">
        <f t="shared" ref="I49:J49" si="325">I166+I283+I400+I517</f>
        <v>50.315574200000007</v>
      </c>
      <c r="J49" s="227">
        <f t="shared" si="325"/>
        <v>50.720520999999998</v>
      </c>
      <c r="K49" s="235">
        <f t="shared" ref="K49:Q49" si="326">K166+K283+K400+K517</f>
        <v>50.006005220327111</v>
      </c>
      <c r="L49" s="235">
        <f t="shared" si="326"/>
        <v>22.576557536456615</v>
      </c>
      <c r="M49" s="235">
        <f t="shared" si="326"/>
        <v>6.0945674426879481</v>
      </c>
      <c r="N49" s="235">
        <f t="shared" si="326"/>
        <v>4.4726253061683376</v>
      </c>
      <c r="O49" s="235">
        <f t="shared" si="326"/>
        <v>16.862254935014199</v>
      </c>
      <c r="P49" s="235">
        <f t="shared" si="326"/>
        <v>48.618010013717296</v>
      </c>
      <c r="Q49" s="235">
        <f t="shared" si="326"/>
        <v>47.050869713305765</v>
      </c>
      <c r="R49" s="235">
        <f t="shared" ref="R49:S49" si="327">R166+R283+R400+R517</f>
        <v>45.641743621906599</v>
      </c>
      <c r="S49" s="235">
        <f t="shared" si="327"/>
        <v>44.269491313249397</v>
      </c>
      <c r="T49" s="227">
        <f t="shared" si="312"/>
        <v>0</v>
      </c>
      <c r="U49" s="227">
        <f t="shared" ref="U49:X49" si="328">U166+U283+U400+U517</f>
        <v>0</v>
      </c>
      <c r="V49" s="227">
        <f t="shared" si="328"/>
        <v>0</v>
      </c>
      <c r="W49" s="227">
        <f t="shared" si="328"/>
        <v>0</v>
      </c>
      <c r="X49" s="227">
        <f t="shared" si="328"/>
        <v>0</v>
      </c>
      <c r="Y49" s="227">
        <f t="shared" ref="Y49:AA49" si="329">Y166+Y283+Y400+Y517</f>
        <v>0</v>
      </c>
      <c r="Z49" s="227">
        <f t="shared" si="329"/>
        <v>0</v>
      </c>
      <c r="AA49" s="227">
        <f t="shared" si="329"/>
        <v>0</v>
      </c>
      <c r="AB49" s="227">
        <f t="shared" ref="AB49" si="330">AB166+AB283+AB400+AB517</f>
        <v>0</v>
      </c>
      <c r="AC49" s="191">
        <f t="shared" si="14"/>
        <v>0</v>
      </c>
      <c r="AD49" s="191">
        <f t="shared" si="15"/>
        <v>0</v>
      </c>
      <c r="AE49" s="191">
        <f t="shared" si="16"/>
        <v>0</v>
      </c>
      <c r="AF49" s="191">
        <f t="shared" si="17"/>
        <v>0</v>
      </c>
      <c r="AG49" s="191">
        <f t="shared" si="18"/>
        <v>0</v>
      </c>
      <c r="AH49" s="191">
        <f t="shared" si="19"/>
        <v>0</v>
      </c>
      <c r="AI49" s="191">
        <f t="shared" si="20"/>
        <v>0</v>
      </c>
      <c r="AJ49" s="191">
        <f t="shared" si="21"/>
        <v>0</v>
      </c>
      <c r="AK49" s="191">
        <f t="shared" si="22"/>
        <v>0</v>
      </c>
      <c r="AL49" s="275">
        <f t="shared" si="23"/>
        <v>0</v>
      </c>
      <c r="AM49" s="275">
        <f t="shared" si="24"/>
        <v>0</v>
      </c>
      <c r="AN49" s="275">
        <f t="shared" si="25"/>
        <v>0</v>
      </c>
      <c r="AO49" s="275">
        <f t="shared" si="26"/>
        <v>0</v>
      </c>
      <c r="AP49" s="275">
        <f t="shared" si="27"/>
        <v>0</v>
      </c>
      <c r="AQ49" s="275">
        <f t="shared" si="28"/>
        <v>0</v>
      </c>
      <c r="AR49" s="275">
        <f t="shared" si="29"/>
        <v>0</v>
      </c>
      <c r="AS49" s="275">
        <f t="shared" si="30"/>
        <v>0</v>
      </c>
      <c r="AT49" s="275">
        <f t="shared" si="31"/>
        <v>0</v>
      </c>
    </row>
    <row r="50" spans="1:46" s="5" customFormat="1" hidden="1" outlineLevel="1">
      <c r="A50" s="1857"/>
      <c r="B50" s="1858"/>
      <c r="C50" s="73" t="s">
        <v>53</v>
      </c>
      <c r="D50" s="32"/>
      <c r="E50" s="227">
        <f>0.12*E49</f>
        <v>6.9331102065599994</v>
      </c>
      <c r="F50" s="227">
        <f t="shared" ref="F50:H50" si="331">0.12*F49</f>
        <v>6.9239999999999995</v>
      </c>
      <c r="G50" s="227">
        <f t="shared" si="331"/>
        <v>6.8552696308799996</v>
      </c>
      <c r="H50" s="227">
        <f t="shared" si="331"/>
        <v>6.3087732000000001</v>
      </c>
      <c r="I50" s="227">
        <f t="shared" ref="I50:J50" si="332">0.12*I49</f>
        <v>6.0378689040000006</v>
      </c>
      <c r="J50" s="227">
        <f t="shared" si="332"/>
        <v>6.0864625199999995</v>
      </c>
      <c r="K50" s="235">
        <f t="shared" ref="K50:Q50" si="333">0.12*K49</f>
        <v>6.0007206264392527</v>
      </c>
      <c r="L50" s="235">
        <f t="shared" si="333"/>
        <v>2.7091869043747936</v>
      </c>
      <c r="M50" s="235">
        <f t="shared" si="333"/>
        <v>0.73134809312255378</v>
      </c>
      <c r="N50" s="235">
        <f t="shared" si="333"/>
        <v>0.53671503674020049</v>
      </c>
      <c r="O50" s="235">
        <f t="shared" si="333"/>
        <v>2.0234705922017038</v>
      </c>
      <c r="P50" s="235">
        <f t="shared" si="333"/>
        <v>5.8341612016460749</v>
      </c>
      <c r="Q50" s="235">
        <f t="shared" si="333"/>
        <v>5.6461043655966918</v>
      </c>
      <c r="R50" s="235">
        <f t="shared" ref="R50:S50" si="334">0.12*R49</f>
        <v>5.4770092346287917</v>
      </c>
      <c r="S50" s="235">
        <f t="shared" si="334"/>
        <v>5.3123389575899278</v>
      </c>
      <c r="T50" s="227">
        <f t="shared" si="312"/>
        <v>0</v>
      </c>
      <c r="U50" s="227">
        <f t="shared" ref="U50:X50" si="335">0.12*U49</f>
        <v>0</v>
      </c>
      <c r="V50" s="227">
        <f t="shared" si="335"/>
        <v>0</v>
      </c>
      <c r="W50" s="227">
        <f t="shared" si="335"/>
        <v>0</v>
      </c>
      <c r="X50" s="227">
        <f t="shared" si="335"/>
        <v>0</v>
      </c>
      <c r="Y50" s="227">
        <f t="shared" ref="Y50:AA50" si="336">0.12*Y49</f>
        <v>0</v>
      </c>
      <c r="Z50" s="227">
        <f t="shared" si="336"/>
        <v>0</v>
      </c>
      <c r="AA50" s="227">
        <f t="shared" si="336"/>
        <v>0</v>
      </c>
      <c r="AB50" s="227">
        <f t="shared" ref="AB50" si="337">0.12*AB49</f>
        <v>0</v>
      </c>
      <c r="AC50" s="191">
        <f t="shared" si="14"/>
        <v>0</v>
      </c>
      <c r="AD50" s="191">
        <f t="shared" si="15"/>
        <v>0</v>
      </c>
      <c r="AE50" s="191">
        <f t="shared" si="16"/>
        <v>0</v>
      </c>
      <c r="AF50" s="191">
        <f t="shared" si="17"/>
        <v>0</v>
      </c>
      <c r="AG50" s="191">
        <f t="shared" si="18"/>
        <v>0</v>
      </c>
      <c r="AH50" s="191">
        <f t="shared" si="19"/>
        <v>0</v>
      </c>
      <c r="AI50" s="191">
        <f t="shared" si="20"/>
        <v>0</v>
      </c>
      <c r="AJ50" s="191">
        <f t="shared" si="21"/>
        <v>0</v>
      </c>
      <c r="AK50" s="191">
        <f t="shared" si="22"/>
        <v>0</v>
      </c>
      <c r="AL50" s="275">
        <f t="shared" si="23"/>
        <v>0</v>
      </c>
      <c r="AM50" s="275">
        <f t="shared" si="24"/>
        <v>0</v>
      </c>
      <c r="AN50" s="275">
        <f t="shared" si="25"/>
        <v>0</v>
      </c>
      <c r="AO50" s="275">
        <f t="shared" si="26"/>
        <v>0</v>
      </c>
      <c r="AP50" s="275">
        <f t="shared" si="27"/>
        <v>0</v>
      </c>
      <c r="AQ50" s="275">
        <f t="shared" si="28"/>
        <v>0</v>
      </c>
      <c r="AR50" s="275">
        <f t="shared" si="29"/>
        <v>0</v>
      </c>
      <c r="AS50" s="275">
        <f t="shared" si="30"/>
        <v>0</v>
      </c>
      <c r="AT50" s="275">
        <f t="shared" si="31"/>
        <v>0</v>
      </c>
    </row>
    <row r="51" spans="1:46" hidden="1" outlineLevel="1">
      <c r="A51" s="1845"/>
      <c r="B51" s="1858"/>
      <c r="C51" s="73" t="s">
        <v>581</v>
      </c>
      <c r="D51" s="32"/>
      <c r="E51" s="227">
        <f>E168+E285+E402+E519</f>
        <v>219.53791859001728</v>
      </c>
      <c r="F51" s="227">
        <f t="shared" ref="F51:H51" si="338">F168+F285+F402+F519</f>
        <v>231.63477843152543</v>
      </c>
      <c r="G51" s="227">
        <f t="shared" si="338"/>
        <v>245.37337688474577</v>
      </c>
      <c r="H51" s="227">
        <f t="shared" si="338"/>
        <v>240.31317001333332</v>
      </c>
      <c r="I51" s="227">
        <f t="shared" ref="I51:J51" si="339">I168+I285+I402+I519</f>
        <v>244.84449390500001</v>
      </c>
      <c r="J51" s="227">
        <f t="shared" si="339"/>
        <v>260.36114262499996</v>
      </c>
      <c r="K51" s="235">
        <f t="shared" ref="K51:Q51" si="340">K168+K285+K402+K519</f>
        <v>264.52566858798195</v>
      </c>
      <c r="L51" s="235">
        <f t="shared" si="340"/>
        <v>117.73876506961781</v>
      </c>
      <c r="M51" s="235">
        <f t="shared" si="340"/>
        <v>33.112448488258295</v>
      </c>
      <c r="N51" s="235">
        <f t="shared" si="340"/>
        <v>25.165962052901612</v>
      </c>
      <c r="O51" s="235">
        <f t="shared" si="340"/>
        <v>88.508492977204256</v>
      </c>
      <c r="P51" s="235">
        <f t="shared" si="340"/>
        <v>282.38888785470999</v>
      </c>
      <c r="Q51" s="235">
        <f t="shared" si="340"/>
        <v>291.59565636524593</v>
      </c>
      <c r="R51" s="235">
        <f t="shared" ref="R51:S51" si="341">R168+R285+R402+R519</f>
        <v>301.10456307906509</v>
      </c>
      <c r="S51" s="235">
        <f t="shared" si="341"/>
        <v>310.02195300220569</v>
      </c>
      <c r="T51" s="227">
        <f t="shared" si="312"/>
        <v>0</v>
      </c>
      <c r="U51" s="227">
        <f t="shared" ref="U51:X51" si="342">U168+U285+U402+U519</f>
        <v>0</v>
      </c>
      <c r="V51" s="227">
        <f t="shared" si="342"/>
        <v>0</v>
      </c>
      <c r="W51" s="227">
        <f t="shared" si="342"/>
        <v>0</v>
      </c>
      <c r="X51" s="227">
        <f t="shared" si="342"/>
        <v>0</v>
      </c>
      <c r="Y51" s="227">
        <f t="shared" ref="Y51:AA51" si="343">Y168+Y285+Y402+Y519</f>
        <v>0</v>
      </c>
      <c r="Z51" s="227">
        <f t="shared" si="343"/>
        <v>0</v>
      </c>
      <c r="AA51" s="227">
        <f t="shared" si="343"/>
        <v>0</v>
      </c>
      <c r="AB51" s="227">
        <f t="shared" ref="AB51" si="344">AB168+AB285+AB402+AB519</f>
        <v>0</v>
      </c>
      <c r="AC51" s="191">
        <f t="shared" si="14"/>
        <v>0</v>
      </c>
      <c r="AD51" s="191">
        <f t="shared" si="15"/>
        <v>0</v>
      </c>
      <c r="AE51" s="191">
        <f t="shared" si="16"/>
        <v>0</v>
      </c>
      <c r="AF51" s="191">
        <f t="shared" si="17"/>
        <v>0</v>
      </c>
      <c r="AG51" s="191">
        <f t="shared" si="18"/>
        <v>0</v>
      </c>
      <c r="AH51" s="191">
        <f t="shared" si="19"/>
        <v>0</v>
      </c>
      <c r="AI51" s="191">
        <f t="shared" si="20"/>
        <v>0</v>
      </c>
      <c r="AJ51" s="191">
        <f t="shared" si="21"/>
        <v>0</v>
      </c>
      <c r="AK51" s="191">
        <f t="shared" si="22"/>
        <v>0</v>
      </c>
      <c r="AL51" s="275">
        <f t="shared" si="23"/>
        <v>0</v>
      </c>
      <c r="AM51" s="275">
        <f t="shared" si="24"/>
        <v>0</v>
      </c>
      <c r="AN51" s="275">
        <f t="shared" si="25"/>
        <v>0</v>
      </c>
      <c r="AO51" s="275">
        <f t="shared" si="26"/>
        <v>0</v>
      </c>
      <c r="AP51" s="275">
        <f t="shared" si="27"/>
        <v>0</v>
      </c>
      <c r="AQ51" s="275">
        <f t="shared" si="28"/>
        <v>0</v>
      </c>
      <c r="AR51" s="275">
        <f t="shared" si="29"/>
        <v>0</v>
      </c>
      <c r="AS51" s="275">
        <f t="shared" si="30"/>
        <v>0</v>
      </c>
      <c r="AT51" s="275">
        <f t="shared" si="31"/>
        <v>0</v>
      </c>
    </row>
    <row r="52" spans="1:46" hidden="1" outlineLevel="1">
      <c r="A52" s="1845"/>
      <c r="B52" s="1858"/>
      <c r="C52" s="73" t="s">
        <v>583</v>
      </c>
      <c r="D52" s="32"/>
      <c r="E52" s="274">
        <f>E49/'Ф5-Справочно'!D66/1000</f>
        <v>8.6569240953482079E-5</v>
      </c>
      <c r="F52" s="274">
        <f>F49/'Ф5-Справочно'!E66/1000</f>
        <v>8.6455487725373514E-5</v>
      </c>
      <c r="G52" s="274">
        <f>G49/'Ф5-Справочно'!F66/1000</f>
        <v>8.5597296277682212E-5</v>
      </c>
      <c r="H52" s="274">
        <f>H49/'Ф5-Справочно'!G66/1000</f>
        <v>7.8773550542282701E-5</v>
      </c>
      <c r="I52" s="274">
        <f>I49/'Ф5-Справочно'!H66/1000</f>
        <v>7.5410737584134324E-5</v>
      </c>
      <c r="J52" s="274">
        <f>J49/'Ф5-Справочно'!I66/1000</f>
        <v>7.6017653779683481E-5</v>
      </c>
      <c r="K52" s="248">
        <f>K49/'Ф5-Справочно'!J66/100</f>
        <v>7.4946769410035637E-4</v>
      </c>
      <c r="L52" s="248">
        <f>L49/'Ф5-Справочно'!N66/100</f>
        <v>3.383673709391634E-4</v>
      </c>
      <c r="M52" s="248">
        <f>M49/'Ф5-Справочно'!N66/100</f>
        <v>9.1342657500537774E-5</v>
      </c>
      <c r="N52" s="248">
        <f>N49/'Ф5-Справочно'!N66/100</f>
        <v>6.7033712451525381E-5</v>
      </c>
      <c r="O52" s="248">
        <f>O49/'Ф5-Справочно'!N66/100</f>
        <v>2.5272395320912974E-4</v>
      </c>
      <c r="P52" s="248">
        <f>P49/'Ф5-Справочно'!K66/100</f>
        <v>7.286650412522272E-4</v>
      </c>
      <c r="Q52" s="248">
        <f>Q49/'Ф5-Справочно'!L66/100</f>
        <v>7.0517744167081264E-4</v>
      </c>
      <c r="R52" s="248">
        <f>R49/'Ф5-Справочно'!M66/100</f>
        <v>6.8405808854983411E-4</v>
      </c>
      <c r="S52" s="248">
        <f>S49/'Ф5-Справочно'!N66/100</f>
        <v>6.6349138323190681E-4</v>
      </c>
      <c r="T52" s="274">
        <f>T49/'Ф5-Справочно'!M66/1000</f>
        <v>0</v>
      </c>
      <c r="U52" s="227"/>
      <c r="V52" s="227"/>
      <c r="W52" s="227"/>
      <c r="X52" s="227"/>
      <c r="Y52" s="274">
        <f>Y49/'Ф5-Справочно'!J66/100</f>
        <v>0</v>
      </c>
      <c r="Z52" s="274">
        <f>Z49/'Ф5-Справочно'!K66/100</f>
        <v>0</v>
      </c>
      <c r="AA52" s="274">
        <f>AA49/'Ф5-Справочно'!M66/100</f>
        <v>0</v>
      </c>
      <c r="AB52" s="274">
        <f>AB49/'Ф5-Справочно'!N66/100</f>
        <v>0</v>
      </c>
      <c r="AC52" s="191">
        <f t="shared" si="14"/>
        <v>0</v>
      </c>
      <c r="AD52" s="191">
        <f t="shared" si="15"/>
        <v>0</v>
      </c>
      <c r="AE52" s="191">
        <f t="shared" si="16"/>
        <v>0</v>
      </c>
      <c r="AF52" s="191">
        <f t="shared" si="17"/>
        <v>0</v>
      </c>
      <c r="AG52" s="191">
        <f t="shared" si="18"/>
        <v>0</v>
      </c>
      <c r="AH52" s="191">
        <f t="shared" si="19"/>
        <v>0</v>
      </c>
      <c r="AI52" s="191">
        <f t="shared" si="20"/>
        <v>0</v>
      </c>
      <c r="AJ52" s="191">
        <f t="shared" si="21"/>
        <v>0</v>
      </c>
      <c r="AK52" s="191">
        <f t="shared" si="22"/>
        <v>0</v>
      </c>
      <c r="AL52" s="275">
        <f t="shared" si="23"/>
        <v>0</v>
      </c>
      <c r="AM52" s="275">
        <f t="shared" si="24"/>
        <v>0</v>
      </c>
      <c r="AN52" s="275">
        <f t="shared" si="25"/>
        <v>0</v>
      </c>
      <c r="AO52" s="275">
        <f t="shared" si="26"/>
        <v>0</v>
      </c>
      <c r="AP52" s="275">
        <f t="shared" si="27"/>
        <v>0</v>
      </c>
      <c r="AQ52" s="275">
        <f t="shared" si="28"/>
        <v>0</v>
      </c>
      <c r="AR52" s="275">
        <f t="shared" si="29"/>
        <v>0</v>
      </c>
      <c r="AS52" s="275">
        <f t="shared" si="30"/>
        <v>0</v>
      </c>
      <c r="AT52" s="275">
        <f t="shared" si="31"/>
        <v>0</v>
      </c>
    </row>
    <row r="53" spans="1:46" hidden="1" outlineLevel="1">
      <c r="A53" s="1845" t="s">
        <v>141</v>
      </c>
      <c r="B53" s="1858" t="s">
        <v>244</v>
      </c>
      <c r="C53" s="73" t="s">
        <v>54</v>
      </c>
      <c r="D53" s="32"/>
      <c r="E53" s="227">
        <f>E170+E287+E404+E521</f>
        <v>12961.514700000002</v>
      </c>
      <c r="F53" s="227">
        <f t="shared" ref="F53:H53" si="345">F170+F287+F404+F521</f>
        <v>13853.506519999999</v>
      </c>
      <c r="G53" s="227">
        <f t="shared" si="345"/>
        <v>15577.669623000002</v>
      </c>
      <c r="H53" s="227">
        <f t="shared" si="345"/>
        <v>13864.630000000001</v>
      </c>
      <c r="I53" s="227">
        <f t="shared" ref="I53:J53" si="346">I170+I287+I404+I521</f>
        <v>13291.244041</v>
      </c>
      <c r="J53" s="227">
        <f t="shared" si="346"/>
        <v>13378.381020999999</v>
      </c>
      <c r="K53" s="235">
        <f t="shared" ref="K53:Q53" si="347">K170+K287+K404+K521</f>
        <v>14283.981999999998</v>
      </c>
      <c r="L53" s="235">
        <f t="shared" si="347"/>
        <v>8160.2159980405422</v>
      </c>
      <c r="M53" s="235">
        <f t="shared" si="347"/>
        <v>1066.6467296888757</v>
      </c>
      <c r="N53" s="235">
        <f t="shared" si="347"/>
        <v>58.133175796033605</v>
      </c>
      <c r="O53" s="235">
        <f t="shared" si="347"/>
        <v>4998.9860964745485</v>
      </c>
      <c r="P53" s="235">
        <f t="shared" si="347"/>
        <v>13902.044774999998</v>
      </c>
      <c r="Q53" s="235">
        <f t="shared" si="347"/>
        <v>13569.109285625002</v>
      </c>
      <c r="R53" s="235">
        <f t="shared" ref="R53:S53" si="348">R170+R287+R404+R521</f>
        <v>13157.926053484371</v>
      </c>
      <c r="S53" s="235">
        <f t="shared" si="348"/>
        <v>12781.26</v>
      </c>
      <c r="T53" s="227">
        <f t="shared" ref="T53:T55" si="349">SUM(U53:X53)</f>
        <v>0</v>
      </c>
      <c r="U53" s="227">
        <f t="shared" ref="U53:X53" si="350">U170+U287+U404+U521</f>
        <v>0</v>
      </c>
      <c r="V53" s="227">
        <f t="shared" si="350"/>
        <v>0</v>
      </c>
      <c r="W53" s="227">
        <f t="shared" si="350"/>
        <v>0</v>
      </c>
      <c r="X53" s="227">
        <f t="shared" si="350"/>
        <v>0</v>
      </c>
      <c r="Y53" s="227">
        <f t="shared" ref="Y53:AA53" si="351">Y170+Y287+Y404+Y521</f>
        <v>0</v>
      </c>
      <c r="Z53" s="227">
        <f t="shared" si="351"/>
        <v>0</v>
      </c>
      <c r="AA53" s="227">
        <f t="shared" si="351"/>
        <v>0</v>
      </c>
      <c r="AB53" s="227">
        <f t="shared" ref="AB53" si="352">AB170+AB287+AB404+AB521</f>
        <v>0</v>
      </c>
      <c r="AC53" s="191">
        <f t="shared" si="14"/>
        <v>0</v>
      </c>
      <c r="AD53" s="191">
        <f t="shared" si="15"/>
        <v>0</v>
      </c>
      <c r="AE53" s="191">
        <f t="shared" si="16"/>
        <v>0</v>
      </c>
      <c r="AF53" s="191">
        <f t="shared" si="17"/>
        <v>0</v>
      </c>
      <c r="AG53" s="191">
        <f t="shared" si="18"/>
        <v>0</v>
      </c>
      <c r="AH53" s="191">
        <f t="shared" si="19"/>
        <v>0</v>
      </c>
      <c r="AI53" s="191">
        <f t="shared" si="20"/>
        <v>0</v>
      </c>
      <c r="AJ53" s="191">
        <f t="shared" si="21"/>
        <v>0</v>
      </c>
      <c r="AK53" s="191">
        <f t="shared" si="22"/>
        <v>0</v>
      </c>
      <c r="AL53" s="275">
        <f t="shared" si="23"/>
        <v>0</v>
      </c>
      <c r="AM53" s="275">
        <f t="shared" si="24"/>
        <v>0</v>
      </c>
      <c r="AN53" s="275">
        <f t="shared" si="25"/>
        <v>0</v>
      </c>
      <c r="AO53" s="275">
        <f t="shared" si="26"/>
        <v>0</v>
      </c>
      <c r="AP53" s="275">
        <f t="shared" si="27"/>
        <v>0</v>
      </c>
      <c r="AQ53" s="275">
        <f t="shared" si="28"/>
        <v>0</v>
      </c>
      <c r="AR53" s="275">
        <f t="shared" si="29"/>
        <v>0</v>
      </c>
      <c r="AS53" s="275">
        <f t="shared" si="30"/>
        <v>0</v>
      </c>
      <c r="AT53" s="275">
        <f t="shared" si="31"/>
        <v>0</v>
      </c>
    </row>
    <row r="54" spans="1:46" s="5" customFormat="1" hidden="1" outlineLevel="1">
      <c r="A54" s="1845"/>
      <c r="B54" s="1858"/>
      <c r="C54" s="73" t="s">
        <v>53</v>
      </c>
      <c r="D54" s="32"/>
      <c r="E54" s="227">
        <f>0.1429*E53/1000</f>
        <v>1.8522004506300003</v>
      </c>
      <c r="F54" s="227">
        <f>0.1429*F53/1000</f>
        <v>1.9796660817079998</v>
      </c>
      <c r="G54" s="227">
        <f t="shared" ref="G54:H54" si="353">0.1429*G53/1000</f>
        <v>2.2260489891267001</v>
      </c>
      <c r="H54" s="227">
        <f t="shared" si="353"/>
        <v>1.9812556270000001</v>
      </c>
      <c r="I54" s="227">
        <f t="shared" ref="I54:J54" si="354">0.1429*I53/1000</f>
        <v>1.8993187734589001</v>
      </c>
      <c r="J54" s="227">
        <f t="shared" si="354"/>
        <v>1.9117706479008998</v>
      </c>
      <c r="K54" s="235">
        <f t="shared" ref="K54:Q54" si="355">0.1429*K53/1000</f>
        <v>2.0411810278</v>
      </c>
      <c r="L54" s="235">
        <f t="shared" si="355"/>
        <v>1.1660948661199935</v>
      </c>
      <c r="M54" s="235">
        <f t="shared" si="355"/>
        <v>0.15242381767254035</v>
      </c>
      <c r="N54" s="235">
        <f t="shared" si="355"/>
        <v>8.3072308212532031E-3</v>
      </c>
      <c r="O54" s="235">
        <f t="shared" si="355"/>
        <v>0.71435511318621292</v>
      </c>
      <c r="P54" s="235">
        <f t="shared" si="355"/>
        <v>1.9866021983474997</v>
      </c>
      <c r="Q54" s="235">
        <f t="shared" si="355"/>
        <v>1.9390257169158127</v>
      </c>
      <c r="R54" s="235">
        <f t="shared" ref="R54:S54" si="356">0.1429*R53/1000</f>
        <v>1.8802676330429164</v>
      </c>
      <c r="S54" s="235">
        <f t="shared" si="356"/>
        <v>1.8264420540000001</v>
      </c>
      <c r="T54" s="227">
        <f t="shared" si="349"/>
        <v>0</v>
      </c>
      <c r="U54" s="227">
        <f t="shared" ref="U54:X54" si="357">0.1429*U53/1000</f>
        <v>0</v>
      </c>
      <c r="V54" s="227">
        <f t="shared" si="357"/>
        <v>0</v>
      </c>
      <c r="W54" s="227">
        <f t="shared" si="357"/>
        <v>0</v>
      </c>
      <c r="X54" s="227">
        <f t="shared" si="357"/>
        <v>0</v>
      </c>
      <c r="Y54" s="227">
        <f t="shared" ref="Y54:AA54" si="358">0.1429*Y53/1000</f>
        <v>0</v>
      </c>
      <c r="Z54" s="227">
        <f t="shared" si="358"/>
        <v>0</v>
      </c>
      <c r="AA54" s="227">
        <f t="shared" si="358"/>
        <v>0</v>
      </c>
      <c r="AB54" s="227">
        <f t="shared" ref="AB54" si="359">0.1429*AB53/1000</f>
        <v>0</v>
      </c>
      <c r="AC54" s="191">
        <f t="shared" si="14"/>
        <v>0</v>
      </c>
      <c r="AD54" s="191">
        <f t="shared" si="15"/>
        <v>0</v>
      </c>
      <c r="AE54" s="191">
        <f t="shared" si="16"/>
        <v>0</v>
      </c>
      <c r="AF54" s="191">
        <f t="shared" si="17"/>
        <v>0</v>
      </c>
      <c r="AG54" s="191">
        <f t="shared" si="18"/>
        <v>0</v>
      </c>
      <c r="AH54" s="191">
        <f t="shared" si="19"/>
        <v>0</v>
      </c>
      <c r="AI54" s="191">
        <f t="shared" si="20"/>
        <v>0</v>
      </c>
      <c r="AJ54" s="191">
        <f t="shared" si="21"/>
        <v>0</v>
      </c>
      <c r="AK54" s="191">
        <f t="shared" si="22"/>
        <v>0</v>
      </c>
      <c r="AL54" s="275">
        <f t="shared" si="23"/>
        <v>0</v>
      </c>
      <c r="AM54" s="275">
        <f t="shared" si="24"/>
        <v>0</v>
      </c>
      <c r="AN54" s="275">
        <f t="shared" si="25"/>
        <v>0</v>
      </c>
      <c r="AO54" s="275">
        <f t="shared" si="26"/>
        <v>0</v>
      </c>
      <c r="AP54" s="275">
        <f t="shared" si="27"/>
        <v>0</v>
      </c>
      <c r="AQ54" s="275">
        <f t="shared" si="28"/>
        <v>0</v>
      </c>
      <c r="AR54" s="275">
        <f t="shared" si="29"/>
        <v>0</v>
      </c>
      <c r="AS54" s="275">
        <f t="shared" si="30"/>
        <v>0</v>
      </c>
      <c r="AT54" s="275">
        <f t="shared" si="31"/>
        <v>0</v>
      </c>
    </row>
    <row r="55" spans="1:46" hidden="1" outlineLevel="1">
      <c r="A55" s="1845"/>
      <c r="B55" s="1858"/>
      <c r="C55" s="73" t="s">
        <v>581</v>
      </c>
      <c r="D55" s="32"/>
      <c r="E55" s="227">
        <f>E172+E289+E406+E523</f>
        <v>19.217221980000001</v>
      </c>
      <c r="F55" s="227">
        <f t="shared" ref="F55:H55" si="360">F172+F289+F406+F523</f>
        <v>18.921333209999997</v>
      </c>
      <c r="G55" s="227">
        <f t="shared" si="360"/>
        <v>24.057184659999997</v>
      </c>
      <c r="H55" s="227">
        <f t="shared" si="360"/>
        <v>20.296608039999999</v>
      </c>
      <c r="I55" s="227">
        <f t="shared" ref="I55:J55" si="361">I172+I289+I406+I523</f>
        <v>23.05148872653654</v>
      </c>
      <c r="J55" s="227">
        <f t="shared" si="361"/>
        <v>24.882301638100003</v>
      </c>
      <c r="K55" s="235">
        <f t="shared" ref="K55:Q55" si="362">K172+K289+K406+K523</f>
        <v>33.726339646981877</v>
      </c>
      <c r="L55" s="235">
        <f t="shared" si="362"/>
        <v>17.721884764235959</v>
      </c>
      <c r="M55" s="235">
        <f t="shared" si="362"/>
        <v>2.5548902374145857</v>
      </c>
      <c r="N55" s="235">
        <f t="shared" si="362"/>
        <v>0.14555156909543701</v>
      </c>
      <c r="O55" s="235">
        <f t="shared" si="362"/>
        <v>13.304013076235899</v>
      </c>
      <c r="P55" s="235">
        <f t="shared" si="362"/>
        <v>37.172256884857596</v>
      </c>
      <c r="Q55" s="235">
        <f t="shared" si="362"/>
        <v>37.947917680251905</v>
      </c>
      <c r="R55" s="235">
        <f t="shared" ref="R55:S55" si="363">R172+R289+R406+R523</f>
        <v>39.307870147461983</v>
      </c>
      <c r="S55" s="235">
        <f t="shared" si="363"/>
        <v>40.756983673360459</v>
      </c>
      <c r="T55" s="227">
        <f t="shared" si="349"/>
        <v>0</v>
      </c>
      <c r="U55" s="227">
        <f t="shared" ref="U55:X55" si="364">U172+U289+U406+U523</f>
        <v>0</v>
      </c>
      <c r="V55" s="227">
        <f t="shared" si="364"/>
        <v>0</v>
      </c>
      <c r="W55" s="227">
        <f t="shared" si="364"/>
        <v>0</v>
      </c>
      <c r="X55" s="227">
        <f t="shared" si="364"/>
        <v>0</v>
      </c>
      <c r="Y55" s="227">
        <f t="shared" ref="Y55:AA55" si="365">Y172+Y289+Y406+Y523</f>
        <v>0</v>
      </c>
      <c r="Z55" s="227">
        <f t="shared" si="365"/>
        <v>0</v>
      </c>
      <c r="AA55" s="227">
        <f t="shared" si="365"/>
        <v>0</v>
      </c>
      <c r="AB55" s="227">
        <f t="shared" ref="AB55" si="366">AB172+AB289+AB406+AB523</f>
        <v>0</v>
      </c>
      <c r="AC55" s="191">
        <f t="shared" si="14"/>
        <v>0</v>
      </c>
      <c r="AD55" s="191">
        <f t="shared" si="15"/>
        <v>0</v>
      </c>
      <c r="AE55" s="191">
        <f t="shared" si="16"/>
        <v>0</v>
      </c>
      <c r="AF55" s="191">
        <f t="shared" si="17"/>
        <v>0</v>
      </c>
      <c r="AG55" s="191">
        <f t="shared" si="18"/>
        <v>0</v>
      </c>
      <c r="AH55" s="191">
        <f t="shared" si="19"/>
        <v>0</v>
      </c>
      <c r="AI55" s="191">
        <f t="shared" si="20"/>
        <v>0</v>
      </c>
      <c r="AJ55" s="191">
        <f t="shared" si="21"/>
        <v>0</v>
      </c>
      <c r="AK55" s="191">
        <f t="shared" si="22"/>
        <v>0</v>
      </c>
      <c r="AL55" s="275">
        <f t="shared" si="23"/>
        <v>0</v>
      </c>
      <c r="AM55" s="275">
        <f t="shared" si="24"/>
        <v>0</v>
      </c>
      <c r="AN55" s="275">
        <f t="shared" si="25"/>
        <v>0</v>
      </c>
      <c r="AO55" s="275">
        <f t="shared" si="26"/>
        <v>0</v>
      </c>
      <c r="AP55" s="275">
        <f t="shared" si="27"/>
        <v>0</v>
      </c>
      <c r="AQ55" s="275">
        <f t="shared" si="28"/>
        <v>0</v>
      </c>
      <c r="AR55" s="275">
        <f t="shared" si="29"/>
        <v>0</v>
      </c>
      <c r="AS55" s="275">
        <f t="shared" si="30"/>
        <v>0</v>
      </c>
      <c r="AT55" s="275">
        <f t="shared" si="31"/>
        <v>0</v>
      </c>
    </row>
    <row r="56" spans="1:46" ht="18.75" hidden="1" customHeight="1" outlineLevel="1">
      <c r="A56" s="1845"/>
      <c r="B56" s="1858"/>
      <c r="C56" s="73" t="s">
        <v>274</v>
      </c>
      <c r="D56" s="32"/>
      <c r="E56" s="274">
        <f>E53/'Ф5-Справочно'!D68/1000</f>
        <v>6.3819703051342762E-3</v>
      </c>
      <c r="F56" s="274">
        <f>F53/'Ф5-Справочно'!E68/1000</f>
        <v>6.8211678402543552E-3</v>
      </c>
      <c r="G56" s="274">
        <f>G53/'Ф5-Справочно'!F68/1000</f>
        <v>7.6701085681890454E-3</v>
      </c>
      <c r="H56" s="274">
        <f>H53/'Ф5-Справочно'!G68/1000</f>
        <v>6.8266448019129924E-3</v>
      </c>
      <c r="I56" s="274">
        <f>I53/'Ф5-Справочно'!H68/1000</f>
        <v>6.5164574599950609E-3</v>
      </c>
      <c r="J56" s="274">
        <f>J53/'Ф5-Справочно'!I68/1000</f>
        <v>6.5591791511784327E-3</v>
      </c>
      <c r="K56" s="248">
        <f>K53/'Ф5-Справочно'!J68/1000</f>
        <v>7.0031789932684116E-3</v>
      </c>
      <c r="L56" s="248">
        <f>L53/'Ф5-Справочно'!J68/1000</f>
        <v>4.0008068659012847E-3</v>
      </c>
      <c r="M56" s="248">
        <f>M53/'Ф5-Справочно'!J68/1000</f>
        <v>5.2295767178897211E-4</v>
      </c>
      <c r="N56" s="248">
        <f>N53/'Ф5-Справочно'!J68/1000</f>
        <v>2.8501648598182375E-5</v>
      </c>
      <c r="O56" s="248">
        <f>O53/'Ф5-Справочно'!J68/1000</f>
        <v>2.4509128069799741E-3</v>
      </c>
      <c r="P56" s="248">
        <f>P53/'Ф5-Справочно'!K68/1000</f>
        <v>6.8159220539312426E-3</v>
      </c>
      <c r="Q56" s="248">
        <f>Q53/'Ф5-Справочно'!L68/1000</f>
        <v>6.6526897826147064E-3</v>
      </c>
      <c r="R56" s="248">
        <f>R53/'Ф5-Справочно'!M68/1000</f>
        <v>6.451094052956725E-3</v>
      </c>
      <c r="S56" s="248">
        <f>S53/'Ф5-Справочно'!N68/1000</f>
        <v>6.2664214740330701E-3</v>
      </c>
      <c r="T56" s="274">
        <f>T53/'Ф5-Справочно'!M68/1000</f>
        <v>0</v>
      </c>
      <c r="U56" s="227"/>
      <c r="V56" s="227"/>
      <c r="W56" s="227"/>
      <c r="X56" s="227"/>
      <c r="Y56" s="274">
        <f>Y53/'Ф5-Справочно'!J68/1000</f>
        <v>0</v>
      </c>
      <c r="Z56" s="274">
        <f>Z53/'Ф5-Справочно'!K68/1000</f>
        <v>0</v>
      </c>
      <c r="AA56" s="274">
        <f>AA53/'Ф5-Справочно'!M68/1000</f>
        <v>0</v>
      </c>
      <c r="AB56" s="274">
        <f>AB53/'Ф5-Справочно'!N68/1000</f>
        <v>0</v>
      </c>
      <c r="AC56" s="191">
        <f t="shared" si="14"/>
        <v>0</v>
      </c>
      <c r="AD56" s="191">
        <f t="shared" si="15"/>
        <v>0</v>
      </c>
      <c r="AE56" s="191">
        <f t="shared" si="16"/>
        <v>0</v>
      </c>
      <c r="AF56" s="191">
        <f t="shared" si="17"/>
        <v>0</v>
      </c>
      <c r="AG56" s="191">
        <f t="shared" si="18"/>
        <v>0</v>
      </c>
      <c r="AH56" s="191">
        <f t="shared" si="19"/>
        <v>0</v>
      </c>
      <c r="AI56" s="191">
        <f t="shared" si="20"/>
        <v>0</v>
      </c>
      <c r="AJ56" s="191">
        <f t="shared" si="21"/>
        <v>0</v>
      </c>
      <c r="AK56" s="191">
        <f t="shared" si="22"/>
        <v>0</v>
      </c>
      <c r="AL56" s="275">
        <f t="shared" si="23"/>
        <v>0</v>
      </c>
      <c r="AM56" s="275">
        <f t="shared" si="24"/>
        <v>0</v>
      </c>
      <c r="AN56" s="275">
        <f t="shared" si="25"/>
        <v>0</v>
      </c>
      <c r="AO56" s="275">
        <f t="shared" si="26"/>
        <v>0</v>
      </c>
      <c r="AP56" s="275">
        <f t="shared" si="27"/>
        <v>0</v>
      </c>
      <c r="AQ56" s="275">
        <f t="shared" si="28"/>
        <v>0</v>
      </c>
      <c r="AR56" s="275">
        <f t="shared" si="29"/>
        <v>0</v>
      </c>
      <c r="AS56" s="275">
        <f t="shared" si="30"/>
        <v>0</v>
      </c>
      <c r="AT56" s="275">
        <f t="shared" si="31"/>
        <v>0</v>
      </c>
    </row>
    <row r="57" spans="1:46" ht="17.25" hidden="1" outlineLevel="1">
      <c r="A57" s="1845" t="s">
        <v>142</v>
      </c>
      <c r="B57" s="1858" t="s">
        <v>245</v>
      </c>
      <c r="C57" s="73" t="s">
        <v>290</v>
      </c>
      <c r="D57" s="32"/>
      <c r="E57" s="227">
        <f>E174+E291+E408+E525</f>
        <v>1477.5373857074962</v>
      </c>
      <c r="F57" s="227">
        <f t="shared" ref="F57:H57" si="367">F174+F291+F408+F525</f>
        <v>1388.71025538</v>
      </c>
      <c r="G57" s="227">
        <f t="shared" si="367"/>
        <v>868.31600000000003</v>
      </c>
      <c r="H57" s="227">
        <f t="shared" si="367"/>
        <v>772.23900000000003</v>
      </c>
      <c r="I57" s="227">
        <f t="shared" ref="I57:J57" si="368">I174+I291+I408+I525</f>
        <v>737.77466666666669</v>
      </c>
      <c r="J57" s="227">
        <f t="shared" si="368"/>
        <v>815.19816666666679</v>
      </c>
      <c r="K57" s="235">
        <f>K174+K291+K408+K525</f>
        <v>764.81400000000008</v>
      </c>
      <c r="L57" s="235">
        <f t="shared" ref="L57:O57" si="369">L174+L291+L408+L525</f>
        <v>383.13272485016591</v>
      </c>
      <c r="M57" s="235">
        <f t="shared" si="369"/>
        <v>68.517024666897811</v>
      </c>
      <c r="N57" s="235">
        <f t="shared" si="369"/>
        <v>7.4373159146069643</v>
      </c>
      <c r="O57" s="235">
        <f t="shared" si="369"/>
        <v>305.72693456832928</v>
      </c>
      <c r="P57" s="235">
        <f t="shared" ref="P57:Q57" si="370">P174+P291+P408+P525</f>
        <v>723.53660000000002</v>
      </c>
      <c r="Q57" s="235">
        <f t="shared" si="370"/>
        <v>702.60570200000006</v>
      </c>
      <c r="R57" s="235">
        <f t="shared" ref="R57:S57" si="371">R174+R291+R408+R525</f>
        <v>681.94643094000003</v>
      </c>
      <c r="S57" s="235">
        <f t="shared" si="371"/>
        <v>662.32823801180007</v>
      </c>
      <c r="T57" s="227">
        <f t="shared" ref="T57:T120" si="372">SUM(U57:X57)</f>
        <v>0</v>
      </c>
      <c r="U57" s="227">
        <f t="shared" ref="U57:X57" si="373">U174+U291+U408+U525</f>
        <v>0</v>
      </c>
      <c r="V57" s="227">
        <f t="shared" si="373"/>
        <v>0</v>
      </c>
      <c r="W57" s="227">
        <f t="shared" si="373"/>
        <v>0</v>
      </c>
      <c r="X57" s="227">
        <f t="shared" si="373"/>
        <v>0</v>
      </c>
      <c r="Y57" s="227">
        <f t="shared" ref="Y57:AA57" si="374">Y174+Y291+Y408+Y525</f>
        <v>0</v>
      </c>
      <c r="Z57" s="227">
        <f t="shared" si="374"/>
        <v>0</v>
      </c>
      <c r="AA57" s="227">
        <f t="shared" si="374"/>
        <v>0</v>
      </c>
      <c r="AB57" s="227">
        <f t="shared" ref="AB57" si="375">AB174+AB291+AB408+AB525</f>
        <v>0</v>
      </c>
      <c r="AC57" s="191">
        <f t="shared" si="14"/>
        <v>0</v>
      </c>
      <c r="AD57" s="191">
        <f t="shared" si="15"/>
        <v>0</v>
      </c>
      <c r="AE57" s="191">
        <f t="shared" si="16"/>
        <v>0</v>
      </c>
      <c r="AF57" s="191">
        <f t="shared" si="17"/>
        <v>0</v>
      </c>
      <c r="AG57" s="191">
        <f t="shared" si="18"/>
        <v>0</v>
      </c>
      <c r="AH57" s="191">
        <f t="shared" si="19"/>
        <v>0</v>
      </c>
      <c r="AI57" s="191">
        <f t="shared" si="20"/>
        <v>0</v>
      </c>
      <c r="AJ57" s="191">
        <f t="shared" si="21"/>
        <v>0</v>
      </c>
      <c r="AK57" s="191">
        <f t="shared" si="22"/>
        <v>0</v>
      </c>
      <c r="AL57" s="275">
        <f t="shared" si="23"/>
        <v>0</v>
      </c>
      <c r="AM57" s="275">
        <f t="shared" si="24"/>
        <v>0</v>
      </c>
      <c r="AN57" s="275">
        <f t="shared" si="25"/>
        <v>0</v>
      </c>
      <c r="AO57" s="275">
        <f t="shared" si="26"/>
        <v>0</v>
      </c>
      <c r="AP57" s="275">
        <f t="shared" si="27"/>
        <v>0</v>
      </c>
      <c r="AQ57" s="275">
        <f t="shared" si="28"/>
        <v>0</v>
      </c>
      <c r="AR57" s="275">
        <f t="shared" si="29"/>
        <v>0</v>
      </c>
      <c r="AS57" s="275">
        <f t="shared" si="30"/>
        <v>0</v>
      </c>
      <c r="AT57" s="275">
        <f t="shared" si="31"/>
        <v>0</v>
      </c>
    </row>
    <row r="58" spans="1:46" s="5" customFormat="1" hidden="1" outlineLevel="1">
      <c r="A58" s="1845"/>
      <c r="B58" s="1858"/>
      <c r="C58" s="73" t="s">
        <v>53</v>
      </c>
      <c r="D58" s="32"/>
      <c r="E58" s="227">
        <f>1.154*E57/1000</f>
        <v>1.7050781431064506</v>
      </c>
      <c r="F58" s="227">
        <f t="shared" ref="F58:H58" si="376">1.154*F57/1000</f>
        <v>1.6025716347085199</v>
      </c>
      <c r="G58" s="227">
        <f t="shared" si="376"/>
        <v>1.002036664</v>
      </c>
      <c r="H58" s="227">
        <f t="shared" si="376"/>
        <v>0.891163806</v>
      </c>
      <c r="I58" s="227">
        <f t="shared" ref="I58:J58" si="377">1.154*I57/1000</f>
        <v>0.85139196533333328</v>
      </c>
      <c r="J58" s="227">
        <f t="shared" si="377"/>
        <v>0.94073868433333341</v>
      </c>
      <c r="K58" s="235">
        <f>1.154*K57/1000</f>
        <v>0.88259535600000005</v>
      </c>
      <c r="L58" s="235">
        <f t="shared" ref="L58:O58" si="378">1.154*L57/1000</f>
        <v>0.44213516447709145</v>
      </c>
      <c r="M58" s="235">
        <f t="shared" si="378"/>
        <v>7.9068646465600065E-2</v>
      </c>
      <c r="N58" s="235">
        <f t="shared" si="378"/>
        <v>8.5826625654564365E-3</v>
      </c>
      <c r="O58" s="235">
        <f t="shared" si="378"/>
        <v>0.35280888249185199</v>
      </c>
      <c r="P58" s="235">
        <f t="shared" ref="P58:Q58" si="379">1.154*P57/1000</f>
        <v>0.83496123639999997</v>
      </c>
      <c r="Q58" s="235">
        <f t="shared" si="379"/>
        <v>0.81080698010800001</v>
      </c>
      <c r="R58" s="235">
        <f t="shared" ref="R58:S58" si="380">1.154*R57/1000</f>
        <v>0.78696618130475993</v>
      </c>
      <c r="S58" s="235">
        <f t="shared" si="380"/>
        <v>0.76432678666561715</v>
      </c>
      <c r="T58" s="227">
        <f t="shared" si="372"/>
        <v>0</v>
      </c>
      <c r="U58" s="227">
        <f t="shared" ref="U58:X58" si="381">1.154*U57/1000</f>
        <v>0</v>
      </c>
      <c r="V58" s="227">
        <f t="shared" si="381"/>
        <v>0</v>
      </c>
      <c r="W58" s="227">
        <f t="shared" si="381"/>
        <v>0</v>
      </c>
      <c r="X58" s="227">
        <f t="shared" si="381"/>
        <v>0</v>
      </c>
      <c r="Y58" s="227">
        <f t="shared" ref="Y58:AA58" si="382">1.154*Y57/1000</f>
        <v>0</v>
      </c>
      <c r="Z58" s="227">
        <f t="shared" si="382"/>
        <v>0</v>
      </c>
      <c r="AA58" s="227">
        <f t="shared" si="382"/>
        <v>0</v>
      </c>
      <c r="AB58" s="227">
        <f t="shared" ref="AB58" si="383">1.154*AB57/1000</f>
        <v>0</v>
      </c>
      <c r="AC58" s="191">
        <f t="shared" si="14"/>
        <v>0</v>
      </c>
      <c r="AD58" s="191">
        <f t="shared" si="15"/>
        <v>0</v>
      </c>
      <c r="AE58" s="191">
        <f t="shared" si="16"/>
        <v>0</v>
      </c>
      <c r="AF58" s="191">
        <f t="shared" si="17"/>
        <v>0</v>
      </c>
      <c r="AG58" s="191">
        <f t="shared" si="18"/>
        <v>0</v>
      </c>
      <c r="AH58" s="191">
        <f t="shared" si="19"/>
        <v>0</v>
      </c>
      <c r="AI58" s="191">
        <f t="shared" si="20"/>
        <v>0</v>
      </c>
      <c r="AJ58" s="191">
        <f t="shared" si="21"/>
        <v>0</v>
      </c>
      <c r="AK58" s="191">
        <f t="shared" si="22"/>
        <v>0</v>
      </c>
      <c r="AL58" s="275">
        <f t="shared" si="23"/>
        <v>0</v>
      </c>
      <c r="AM58" s="275">
        <f t="shared" si="24"/>
        <v>0</v>
      </c>
      <c r="AN58" s="275">
        <f t="shared" si="25"/>
        <v>0</v>
      </c>
      <c r="AO58" s="275">
        <f t="shared" si="26"/>
        <v>0</v>
      </c>
      <c r="AP58" s="275">
        <f t="shared" si="27"/>
        <v>0</v>
      </c>
      <c r="AQ58" s="275">
        <f t="shared" si="28"/>
        <v>0</v>
      </c>
      <c r="AR58" s="275">
        <f t="shared" si="29"/>
        <v>0</v>
      </c>
      <c r="AS58" s="275">
        <f t="shared" si="30"/>
        <v>0</v>
      </c>
      <c r="AT58" s="275">
        <f t="shared" si="31"/>
        <v>0</v>
      </c>
    </row>
    <row r="59" spans="1:46" hidden="1" outlineLevel="1">
      <c r="A59" s="1845"/>
      <c r="B59" s="1858"/>
      <c r="C59" s="73" t="s">
        <v>581</v>
      </c>
      <c r="D59" s="32"/>
      <c r="E59" s="227">
        <f t="shared" ref="E59:H64" si="384">E176+E293+E410+E527</f>
        <v>9.1917252233020008</v>
      </c>
      <c r="F59" s="227">
        <f t="shared" si="384"/>
        <v>5.6878267789769996</v>
      </c>
      <c r="G59" s="227">
        <f t="shared" si="384"/>
        <v>5.8968581799999988</v>
      </c>
      <c r="H59" s="227">
        <f t="shared" si="384"/>
        <v>4.4851156699999999</v>
      </c>
      <c r="I59" s="227">
        <f t="shared" ref="I59:J59" si="385">I176+I293+I410+I527</f>
        <v>4.9835572500000005</v>
      </c>
      <c r="J59" s="227">
        <f t="shared" si="385"/>
        <v>5.8239555566666663</v>
      </c>
      <c r="K59" s="235">
        <f t="shared" ref="K59" si="386">K176+K293+K410+K527</f>
        <v>5.5259529836732888</v>
      </c>
      <c r="L59" s="235">
        <f t="shared" ref="L59:O59" si="387">L176+L293+L410+L527</f>
        <v>2.7675494403611474</v>
      </c>
      <c r="M59" s="235">
        <f t="shared" si="387"/>
        <v>0.46104077284557388</v>
      </c>
      <c r="N59" s="235">
        <f t="shared" si="387"/>
        <v>0.13051056572613262</v>
      </c>
      <c r="O59" s="235">
        <f t="shared" si="387"/>
        <v>2.1668522047404335</v>
      </c>
      <c r="P59" s="235">
        <f t="shared" ref="P59:Q59" si="388">P176+P293+P410+P527</f>
        <v>5.8198342768</v>
      </c>
      <c r="Q59" s="235">
        <f t="shared" si="388"/>
        <v>5.9856043278720001</v>
      </c>
      <c r="R59" s="235">
        <f t="shared" ref="R59:S59" si="389">R176+R293+R410+R527</f>
        <v>6.142800300986881</v>
      </c>
      <c r="S59" s="235">
        <f t="shared" si="389"/>
        <v>6.2059163930263548</v>
      </c>
      <c r="T59" s="227">
        <f t="shared" si="372"/>
        <v>0</v>
      </c>
      <c r="U59" s="227">
        <f t="shared" ref="U59:X59" si="390">U176+U293+U410+U527</f>
        <v>0</v>
      </c>
      <c r="V59" s="227">
        <f t="shared" si="390"/>
        <v>0</v>
      </c>
      <c r="W59" s="227">
        <f t="shared" si="390"/>
        <v>0</v>
      </c>
      <c r="X59" s="227">
        <f t="shared" si="390"/>
        <v>0</v>
      </c>
      <c r="Y59" s="227">
        <f t="shared" ref="Y59:AA59" si="391">Y176+Y293+Y410+Y527</f>
        <v>0</v>
      </c>
      <c r="Z59" s="227">
        <f t="shared" si="391"/>
        <v>0</v>
      </c>
      <c r="AA59" s="227">
        <f t="shared" si="391"/>
        <v>0</v>
      </c>
      <c r="AB59" s="227">
        <f t="shared" ref="AB59" si="392">AB176+AB293+AB410+AB527</f>
        <v>0</v>
      </c>
      <c r="AC59" s="191">
        <f t="shared" si="14"/>
        <v>0</v>
      </c>
      <c r="AD59" s="191">
        <f t="shared" si="15"/>
        <v>0</v>
      </c>
      <c r="AE59" s="191">
        <f t="shared" si="16"/>
        <v>0</v>
      </c>
      <c r="AF59" s="191">
        <f t="shared" si="17"/>
        <v>0</v>
      </c>
      <c r="AG59" s="191">
        <f t="shared" si="18"/>
        <v>0</v>
      </c>
      <c r="AH59" s="191">
        <f t="shared" si="19"/>
        <v>0</v>
      </c>
      <c r="AI59" s="191">
        <f t="shared" si="20"/>
        <v>0</v>
      </c>
      <c r="AJ59" s="191">
        <f t="shared" si="21"/>
        <v>0</v>
      </c>
      <c r="AK59" s="191">
        <f t="shared" si="22"/>
        <v>0</v>
      </c>
      <c r="AL59" s="275">
        <f t="shared" si="23"/>
        <v>0</v>
      </c>
      <c r="AM59" s="275">
        <f t="shared" si="24"/>
        <v>0</v>
      </c>
      <c r="AN59" s="275">
        <f t="shared" si="25"/>
        <v>0</v>
      </c>
      <c r="AO59" s="275">
        <f t="shared" si="26"/>
        <v>0</v>
      </c>
      <c r="AP59" s="275">
        <f t="shared" si="27"/>
        <v>0</v>
      </c>
      <c r="AQ59" s="275">
        <f t="shared" si="28"/>
        <v>0</v>
      </c>
      <c r="AR59" s="275">
        <f t="shared" si="29"/>
        <v>0</v>
      </c>
      <c r="AS59" s="275">
        <f t="shared" si="30"/>
        <v>0</v>
      </c>
      <c r="AT59" s="275">
        <f t="shared" si="31"/>
        <v>0</v>
      </c>
    </row>
    <row r="60" spans="1:46" ht="17.25" hidden="1" outlineLevel="1">
      <c r="A60" s="1845" t="s">
        <v>143</v>
      </c>
      <c r="B60" s="1858" t="s">
        <v>280</v>
      </c>
      <c r="C60" s="94" t="s">
        <v>246</v>
      </c>
      <c r="D60" s="32"/>
      <c r="E60" s="227">
        <f t="shared" si="384"/>
        <v>0</v>
      </c>
      <c r="F60" s="227">
        <f t="shared" si="384"/>
        <v>0</v>
      </c>
      <c r="G60" s="227">
        <f t="shared" si="384"/>
        <v>0</v>
      </c>
      <c r="H60" s="227">
        <f t="shared" si="384"/>
        <v>0</v>
      </c>
      <c r="I60" s="227">
        <f t="shared" ref="I60:J60" si="393">I177+I294+I411+I528</f>
        <v>0</v>
      </c>
      <c r="J60" s="227">
        <f t="shared" si="393"/>
        <v>0</v>
      </c>
      <c r="K60" s="235">
        <f t="shared" ref="K60" si="394">K177+K294+K411+K528</f>
        <v>0</v>
      </c>
      <c r="L60" s="235">
        <f t="shared" ref="L60:O60" si="395">L177+L294+L411+L528</f>
        <v>0</v>
      </c>
      <c r="M60" s="235">
        <f t="shared" si="395"/>
        <v>0</v>
      </c>
      <c r="N60" s="235">
        <f t="shared" si="395"/>
        <v>0</v>
      </c>
      <c r="O60" s="235">
        <f t="shared" si="395"/>
        <v>0</v>
      </c>
      <c r="P60" s="235">
        <f t="shared" ref="P60:Q60" si="396">P177+P294+P411+P528</f>
        <v>0</v>
      </c>
      <c r="Q60" s="235">
        <f t="shared" si="396"/>
        <v>0</v>
      </c>
      <c r="R60" s="235">
        <f t="shared" ref="R60:S60" si="397">R177+R294+R411+R528</f>
        <v>0</v>
      </c>
      <c r="S60" s="235">
        <f t="shared" si="397"/>
        <v>0</v>
      </c>
      <c r="T60" s="227">
        <f t="shared" si="372"/>
        <v>0</v>
      </c>
      <c r="U60" s="227">
        <f t="shared" ref="U60:X60" si="398">U177+U294+U411+U528</f>
        <v>0</v>
      </c>
      <c r="V60" s="227">
        <f t="shared" si="398"/>
        <v>0</v>
      </c>
      <c r="W60" s="227">
        <f t="shared" si="398"/>
        <v>0</v>
      </c>
      <c r="X60" s="227">
        <f t="shared" si="398"/>
        <v>0</v>
      </c>
      <c r="Y60" s="227">
        <f t="shared" ref="Y60:AA60" si="399">Y177+Y294+Y411+Y528</f>
        <v>0</v>
      </c>
      <c r="Z60" s="227">
        <f t="shared" si="399"/>
        <v>0</v>
      </c>
      <c r="AA60" s="227">
        <f t="shared" si="399"/>
        <v>0</v>
      </c>
      <c r="AB60" s="227">
        <f t="shared" ref="AB60" si="400">AB177+AB294+AB411+AB528</f>
        <v>0</v>
      </c>
      <c r="AC60" s="191">
        <f t="shared" si="14"/>
        <v>0</v>
      </c>
      <c r="AD60" s="191">
        <f t="shared" si="15"/>
        <v>0</v>
      </c>
      <c r="AE60" s="191">
        <f t="shared" si="16"/>
        <v>0</v>
      </c>
      <c r="AF60" s="191">
        <f t="shared" si="17"/>
        <v>0</v>
      </c>
      <c r="AG60" s="191">
        <f t="shared" si="18"/>
        <v>0</v>
      </c>
      <c r="AH60" s="191">
        <f t="shared" si="19"/>
        <v>0</v>
      </c>
      <c r="AI60" s="191">
        <f t="shared" si="20"/>
        <v>0</v>
      </c>
      <c r="AJ60" s="191">
        <f t="shared" si="21"/>
        <v>0</v>
      </c>
      <c r="AK60" s="191">
        <f t="shared" si="22"/>
        <v>0</v>
      </c>
      <c r="AL60" s="275">
        <f t="shared" si="23"/>
        <v>0</v>
      </c>
      <c r="AM60" s="275">
        <f t="shared" si="24"/>
        <v>0</v>
      </c>
      <c r="AN60" s="275">
        <f t="shared" si="25"/>
        <v>0</v>
      </c>
      <c r="AO60" s="275">
        <f t="shared" si="26"/>
        <v>0</v>
      </c>
      <c r="AP60" s="275">
        <f t="shared" si="27"/>
        <v>0</v>
      </c>
      <c r="AQ60" s="275">
        <f t="shared" si="28"/>
        <v>0</v>
      </c>
      <c r="AR60" s="275">
        <f t="shared" si="29"/>
        <v>0</v>
      </c>
      <c r="AS60" s="275">
        <f t="shared" si="30"/>
        <v>0</v>
      </c>
      <c r="AT60" s="275">
        <f t="shared" si="31"/>
        <v>0</v>
      </c>
    </row>
    <row r="61" spans="1:46" s="69" customFormat="1" hidden="1" outlineLevel="1">
      <c r="A61" s="1845"/>
      <c r="B61" s="1858"/>
      <c r="C61" s="94" t="s">
        <v>233</v>
      </c>
      <c r="D61" s="32"/>
      <c r="E61" s="227">
        <f t="shared" si="384"/>
        <v>0</v>
      </c>
      <c r="F61" s="227">
        <f t="shared" si="384"/>
        <v>0</v>
      </c>
      <c r="G61" s="227">
        <f t="shared" si="384"/>
        <v>0</v>
      </c>
      <c r="H61" s="227">
        <f t="shared" si="384"/>
        <v>0</v>
      </c>
      <c r="I61" s="227">
        <f t="shared" ref="I61:J61" si="401">I178+I295+I412+I529</f>
        <v>0</v>
      </c>
      <c r="J61" s="227">
        <f t="shared" si="401"/>
        <v>0</v>
      </c>
      <c r="K61" s="235">
        <f t="shared" ref="K61" si="402">K178+K295+K412+K529</f>
        <v>0</v>
      </c>
      <c r="L61" s="235">
        <f t="shared" ref="L61:O61" si="403">L178+L295+L412+L529</f>
        <v>0</v>
      </c>
      <c r="M61" s="235">
        <f t="shared" si="403"/>
        <v>0</v>
      </c>
      <c r="N61" s="235">
        <f t="shared" si="403"/>
        <v>0</v>
      </c>
      <c r="O61" s="235">
        <f t="shared" si="403"/>
        <v>0</v>
      </c>
      <c r="P61" s="235">
        <f t="shared" ref="P61:Q61" si="404">P178+P295+P412+P529</f>
        <v>0</v>
      </c>
      <c r="Q61" s="235">
        <f t="shared" si="404"/>
        <v>0</v>
      </c>
      <c r="R61" s="235">
        <f t="shared" ref="R61:S61" si="405">R178+R295+R412+R529</f>
        <v>0</v>
      </c>
      <c r="S61" s="235">
        <f t="shared" si="405"/>
        <v>0</v>
      </c>
      <c r="T61" s="227">
        <f t="shared" si="372"/>
        <v>0</v>
      </c>
      <c r="U61" s="227">
        <f t="shared" ref="U61:X61" si="406">U178+U295+U412+U529</f>
        <v>0</v>
      </c>
      <c r="V61" s="227">
        <f t="shared" si="406"/>
        <v>0</v>
      </c>
      <c r="W61" s="227">
        <f t="shared" si="406"/>
        <v>0</v>
      </c>
      <c r="X61" s="227">
        <f t="shared" si="406"/>
        <v>0</v>
      </c>
      <c r="Y61" s="227">
        <f t="shared" ref="Y61:AA61" si="407">Y178+Y295+Y412+Y529</f>
        <v>0</v>
      </c>
      <c r="Z61" s="227">
        <f t="shared" si="407"/>
        <v>0</v>
      </c>
      <c r="AA61" s="227">
        <f t="shared" si="407"/>
        <v>0</v>
      </c>
      <c r="AB61" s="227">
        <f t="shared" ref="AB61" si="408">AB178+AB295+AB412+AB529</f>
        <v>0</v>
      </c>
      <c r="AC61" s="191">
        <f t="shared" si="14"/>
        <v>0</v>
      </c>
      <c r="AD61" s="191">
        <f t="shared" si="15"/>
        <v>0</v>
      </c>
      <c r="AE61" s="191">
        <f t="shared" si="16"/>
        <v>0</v>
      </c>
      <c r="AF61" s="191">
        <f t="shared" si="17"/>
        <v>0</v>
      </c>
      <c r="AG61" s="191">
        <f t="shared" si="18"/>
        <v>0</v>
      </c>
      <c r="AH61" s="191">
        <f t="shared" si="19"/>
        <v>0</v>
      </c>
      <c r="AI61" s="191">
        <f t="shared" si="20"/>
        <v>0</v>
      </c>
      <c r="AJ61" s="191">
        <f t="shared" si="21"/>
        <v>0</v>
      </c>
      <c r="AK61" s="191">
        <f t="shared" si="22"/>
        <v>0</v>
      </c>
      <c r="AL61" s="275">
        <f t="shared" si="23"/>
        <v>0</v>
      </c>
      <c r="AM61" s="275">
        <f t="shared" si="24"/>
        <v>0</v>
      </c>
      <c r="AN61" s="275">
        <f t="shared" si="25"/>
        <v>0</v>
      </c>
      <c r="AO61" s="275">
        <f t="shared" si="26"/>
        <v>0</v>
      </c>
      <c r="AP61" s="275">
        <f t="shared" si="27"/>
        <v>0</v>
      </c>
      <c r="AQ61" s="275">
        <f t="shared" si="28"/>
        <v>0</v>
      </c>
      <c r="AR61" s="275">
        <f t="shared" si="29"/>
        <v>0</v>
      </c>
      <c r="AS61" s="275">
        <f t="shared" si="30"/>
        <v>0</v>
      </c>
      <c r="AT61" s="275">
        <f t="shared" si="31"/>
        <v>0</v>
      </c>
    </row>
    <row r="62" spans="1:46" s="69" customFormat="1" hidden="1" outlineLevel="1">
      <c r="A62" s="1845"/>
      <c r="B62" s="1858"/>
      <c r="C62" s="94" t="s">
        <v>291</v>
      </c>
      <c r="D62" s="32"/>
      <c r="E62" s="227">
        <f t="shared" si="384"/>
        <v>0</v>
      </c>
      <c r="F62" s="227">
        <f t="shared" si="384"/>
        <v>0</v>
      </c>
      <c r="G62" s="227">
        <f t="shared" si="384"/>
        <v>0</v>
      </c>
      <c r="H62" s="227">
        <f t="shared" si="384"/>
        <v>0</v>
      </c>
      <c r="I62" s="227">
        <f t="shared" ref="I62:J62" si="409">I179+I296+I413+I530</f>
        <v>0</v>
      </c>
      <c r="J62" s="227">
        <f t="shared" si="409"/>
        <v>0</v>
      </c>
      <c r="K62" s="235">
        <f t="shared" ref="K62" si="410">K179+K296+K413+K530</f>
        <v>0</v>
      </c>
      <c r="L62" s="235">
        <f t="shared" ref="L62:O62" si="411">L179+L296+L413+L530</f>
        <v>0</v>
      </c>
      <c r="M62" s="235">
        <f t="shared" si="411"/>
        <v>0</v>
      </c>
      <c r="N62" s="235">
        <f t="shared" si="411"/>
        <v>0</v>
      </c>
      <c r="O62" s="235">
        <f t="shared" si="411"/>
        <v>0</v>
      </c>
      <c r="P62" s="235">
        <f t="shared" ref="P62:Q62" si="412">P179+P296+P413+P530</f>
        <v>0</v>
      </c>
      <c r="Q62" s="235">
        <f t="shared" si="412"/>
        <v>0</v>
      </c>
      <c r="R62" s="235">
        <f t="shared" ref="R62:S62" si="413">R179+R296+R413+R530</f>
        <v>0</v>
      </c>
      <c r="S62" s="235">
        <f t="shared" si="413"/>
        <v>0</v>
      </c>
      <c r="T62" s="227">
        <f t="shared" si="372"/>
        <v>0</v>
      </c>
      <c r="U62" s="227">
        <f t="shared" ref="U62:X62" si="414">U179+U296+U413+U530</f>
        <v>0</v>
      </c>
      <c r="V62" s="227">
        <f t="shared" si="414"/>
        <v>0</v>
      </c>
      <c r="W62" s="227">
        <f t="shared" si="414"/>
        <v>0</v>
      </c>
      <c r="X62" s="227">
        <f t="shared" si="414"/>
        <v>0</v>
      </c>
      <c r="Y62" s="227">
        <f t="shared" ref="Y62:AA62" si="415">Y179+Y296+Y413+Y530</f>
        <v>0</v>
      </c>
      <c r="Z62" s="227">
        <f t="shared" si="415"/>
        <v>0</v>
      </c>
      <c r="AA62" s="227">
        <f t="shared" si="415"/>
        <v>0</v>
      </c>
      <c r="AB62" s="227">
        <f t="shared" ref="AB62" si="416">AB179+AB296+AB413+AB530</f>
        <v>0</v>
      </c>
      <c r="AC62" s="191">
        <f t="shared" si="14"/>
        <v>0</v>
      </c>
      <c r="AD62" s="191">
        <f t="shared" si="15"/>
        <v>0</v>
      </c>
      <c r="AE62" s="191">
        <f t="shared" si="16"/>
        <v>0</v>
      </c>
      <c r="AF62" s="191">
        <f t="shared" si="17"/>
        <v>0</v>
      </c>
      <c r="AG62" s="191">
        <f t="shared" si="18"/>
        <v>0</v>
      </c>
      <c r="AH62" s="191">
        <f t="shared" si="19"/>
        <v>0</v>
      </c>
      <c r="AI62" s="191">
        <f t="shared" si="20"/>
        <v>0</v>
      </c>
      <c r="AJ62" s="191">
        <f t="shared" si="21"/>
        <v>0</v>
      </c>
      <c r="AK62" s="191">
        <f t="shared" si="22"/>
        <v>0</v>
      </c>
      <c r="AL62" s="275">
        <f t="shared" si="23"/>
        <v>0</v>
      </c>
      <c r="AM62" s="275">
        <f t="shared" si="24"/>
        <v>0</v>
      </c>
      <c r="AN62" s="275">
        <f t="shared" si="25"/>
        <v>0</v>
      </c>
      <c r="AO62" s="275">
        <f t="shared" si="26"/>
        <v>0</v>
      </c>
      <c r="AP62" s="275">
        <f t="shared" si="27"/>
        <v>0</v>
      </c>
      <c r="AQ62" s="275">
        <f t="shared" si="28"/>
        <v>0</v>
      </c>
      <c r="AR62" s="275">
        <f t="shared" si="29"/>
        <v>0</v>
      </c>
      <c r="AS62" s="275">
        <f t="shared" si="30"/>
        <v>0</v>
      </c>
      <c r="AT62" s="275">
        <f t="shared" si="31"/>
        <v>0</v>
      </c>
    </row>
    <row r="63" spans="1:46" s="5" customFormat="1" hidden="1" outlineLevel="1">
      <c r="A63" s="1845"/>
      <c r="B63" s="1858"/>
      <c r="C63" s="73" t="s">
        <v>53</v>
      </c>
      <c r="D63" s="32"/>
      <c r="E63" s="227">
        <f t="shared" si="384"/>
        <v>0</v>
      </c>
      <c r="F63" s="227">
        <f t="shared" si="384"/>
        <v>0</v>
      </c>
      <c r="G63" s="227">
        <f t="shared" si="384"/>
        <v>0</v>
      </c>
      <c r="H63" s="227">
        <f t="shared" si="384"/>
        <v>0</v>
      </c>
      <c r="I63" s="227">
        <f t="shared" ref="I63:J63" si="417">I180+I297+I414+I531</f>
        <v>0</v>
      </c>
      <c r="J63" s="227">
        <f t="shared" si="417"/>
        <v>0</v>
      </c>
      <c r="K63" s="235">
        <f t="shared" ref="K63" si="418">K180+K297+K414+K531</f>
        <v>0</v>
      </c>
      <c r="L63" s="235">
        <f t="shared" ref="L63:O63" si="419">L180+L297+L414+L531</f>
        <v>0</v>
      </c>
      <c r="M63" s="235">
        <f t="shared" si="419"/>
        <v>0</v>
      </c>
      <c r="N63" s="235">
        <f t="shared" si="419"/>
        <v>0</v>
      </c>
      <c r="O63" s="235">
        <f t="shared" si="419"/>
        <v>0</v>
      </c>
      <c r="P63" s="235">
        <f t="shared" ref="P63:Q63" si="420">P180+P297+P414+P531</f>
        <v>0</v>
      </c>
      <c r="Q63" s="235">
        <f t="shared" si="420"/>
        <v>0</v>
      </c>
      <c r="R63" s="235">
        <f t="shared" ref="R63:S63" si="421">R180+R297+R414+R531</f>
        <v>0</v>
      </c>
      <c r="S63" s="235">
        <f t="shared" si="421"/>
        <v>0</v>
      </c>
      <c r="T63" s="227">
        <f t="shared" si="372"/>
        <v>0</v>
      </c>
      <c r="U63" s="227">
        <f t="shared" ref="U63:X63" si="422">U180+U297+U414+U531</f>
        <v>0</v>
      </c>
      <c r="V63" s="227">
        <f t="shared" si="422"/>
        <v>0</v>
      </c>
      <c r="W63" s="227">
        <f t="shared" si="422"/>
        <v>0</v>
      </c>
      <c r="X63" s="227">
        <f t="shared" si="422"/>
        <v>0</v>
      </c>
      <c r="Y63" s="227">
        <f t="shared" ref="Y63:AA63" si="423">Y180+Y297+Y414+Y531</f>
        <v>0</v>
      </c>
      <c r="Z63" s="227">
        <f t="shared" si="423"/>
        <v>0</v>
      </c>
      <c r="AA63" s="227">
        <f t="shared" si="423"/>
        <v>0</v>
      </c>
      <c r="AB63" s="227">
        <f t="shared" ref="AB63" si="424">AB180+AB297+AB414+AB531</f>
        <v>0</v>
      </c>
      <c r="AC63" s="191">
        <f t="shared" si="14"/>
        <v>0</v>
      </c>
      <c r="AD63" s="191">
        <f t="shared" si="15"/>
        <v>0</v>
      </c>
      <c r="AE63" s="191">
        <f t="shared" si="16"/>
        <v>0</v>
      </c>
      <c r="AF63" s="191">
        <f t="shared" si="17"/>
        <v>0</v>
      </c>
      <c r="AG63" s="191">
        <f t="shared" si="18"/>
        <v>0</v>
      </c>
      <c r="AH63" s="191">
        <f t="shared" si="19"/>
        <v>0</v>
      </c>
      <c r="AI63" s="191">
        <f t="shared" si="20"/>
        <v>0</v>
      </c>
      <c r="AJ63" s="191">
        <f t="shared" si="21"/>
        <v>0</v>
      </c>
      <c r="AK63" s="191">
        <f t="shared" si="22"/>
        <v>0</v>
      </c>
      <c r="AL63" s="275">
        <f t="shared" si="23"/>
        <v>0</v>
      </c>
      <c r="AM63" s="275">
        <f t="shared" si="24"/>
        <v>0</v>
      </c>
      <c r="AN63" s="275">
        <f t="shared" si="25"/>
        <v>0</v>
      </c>
      <c r="AO63" s="275">
        <f t="shared" si="26"/>
        <v>0</v>
      </c>
      <c r="AP63" s="275">
        <f t="shared" si="27"/>
        <v>0</v>
      </c>
      <c r="AQ63" s="275">
        <f t="shared" si="28"/>
        <v>0</v>
      </c>
      <c r="AR63" s="275">
        <f t="shared" si="29"/>
        <v>0</v>
      </c>
      <c r="AS63" s="275">
        <f t="shared" si="30"/>
        <v>0</v>
      </c>
      <c r="AT63" s="275">
        <f t="shared" si="31"/>
        <v>0</v>
      </c>
    </row>
    <row r="64" spans="1:46" hidden="1" outlineLevel="1">
      <c r="A64" s="1845"/>
      <c r="B64" s="1858"/>
      <c r="C64" s="73" t="s">
        <v>581</v>
      </c>
      <c r="D64" s="32"/>
      <c r="E64" s="227">
        <f t="shared" si="384"/>
        <v>0</v>
      </c>
      <c r="F64" s="227">
        <f t="shared" si="384"/>
        <v>0</v>
      </c>
      <c r="G64" s="227">
        <f t="shared" si="384"/>
        <v>0</v>
      </c>
      <c r="H64" s="227">
        <f t="shared" si="384"/>
        <v>0</v>
      </c>
      <c r="I64" s="227">
        <f t="shared" ref="I64:J64" si="425">I181+I298+I415+I532</f>
        <v>0</v>
      </c>
      <c r="J64" s="227">
        <f t="shared" si="425"/>
        <v>0</v>
      </c>
      <c r="K64" s="235">
        <f t="shared" ref="K64" si="426">K181+K298+K415+K532</f>
        <v>0</v>
      </c>
      <c r="L64" s="235">
        <f t="shared" ref="L64:O64" si="427">L181+L298+L415+L532</f>
        <v>0</v>
      </c>
      <c r="M64" s="235">
        <f t="shared" si="427"/>
        <v>0</v>
      </c>
      <c r="N64" s="235">
        <f t="shared" si="427"/>
        <v>0</v>
      </c>
      <c r="O64" s="235">
        <f t="shared" si="427"/>
        <v>0</v>
      </c>
      <c r="P64" s="235">
        <f t="shared" ref="P64:Q64" si="428">P181+P298+P415+P532</f>
        <v>0</v>
      </c>
      <c r="Q64" s="235">
        <f t="shared" si="428"/>
        <v>0</v>
      </c>
      <c r="R64" s="235">
        <f t="shared" ref="R64:S64" si="429">R181+R298+R415+R532</f>
        <v>0</v>
      </c>
      <c r="S64" s="235">
        <f t="shared" si="429"/>
        <v>0</v>
      </c>
      <c r="T64" s="227">
        <f t="shared" si="372"/>
        <v>0</v>
      </c>
      <c r="U64" s="227">
        <f t="shared" ref="U64:X64" si="430">U181+U298+U415+U532</f>
        <v>0</v>
      </c>
      <c r="V64" s="227">
        <f t="shared" si="430"/>
        <v>0</v>
      </c>
      <c r="W64" s="227">
        <f t="shared" si="430"/>
        <v>0</v>
      </c>
      <c r="X64" s="227">
        <f t="shared" si="430"/>
        <v>0</v>
      </c>
      <c r="Y64" s="227">
        <f t="shared" ref="Y64:AA64" si="431">Y181+Y298+Y415+Y532</f>
        <v>0</v>
      </c>
      <c r="Z64" s="227">
        <f t="shared" si="431"/>
        <v>0</v>
      </c>
      <c r="AA64" s="227">
        <f t="shared" si="431"/>
        <v>0</v>
      </c>
      <c r="AB64" s="227">
        <f t="shared" ref="AB64" si="432">AB181+AB298+AB415+AB532</f>
        <v>0</v>
      </c>
      <c r="AC64" s="191">
        <f t="shared" si="14"/>
        <v>0</v>
      </c>
      <c r="AD64" s="191">
        <f t="shared" si="15"/>
        <v>0</v>
      </c>
      <c r="AE64" s="191">
        <f t="shared" si="16"/>
        <v>0</v>
      </c>
      <c r="AF64" s="191">
        <f t="shared" si="17"/>
        <v>0</v>
      </c>
      <c r="AG64" s="191">
        <f t="shared" si="18"/>
        <v>0</v>
      </c>
      <c r="AH64" s="191">
        <f t="shared" si="19"/>
        <v>0</v>
      </c>
      <c r="AI64" s="191">
        <f t="shared" si="20"/>
        <v>0</v>
      </c>
      <c r="AJ64" s="191">
        <f t="shared" si="21"/>
        <v>0</v>
      </c>
      <c r="AK64" s="191">
        <f t="shared" si="22"/>
        <v>0</v>
      </c>
      <c r="AL64" s="275">
        <f t="shared" si="23"/>
        <v>0</v>
      </c>
      <c r="AM64" s="275">
        <f t="shared" si="24"/>
        <v>0</v>
      </c>
      <c r="AN64" s="275">
        <f t="shared" si="25"/>
        <v>0</v>
      </c>
      <c r="AO64" s="275">
        <f t="shared" si="26"/>
        <v>0</v>
      </c>
      <c r="AP64" s="275">
        <f t="shared" si="27"/>
        <v>0</v>
      </c>
      <c r="AQ64" s="275">
        <f t="shared" si="28"/>
        <v>0</v>
      </c>
      <c r="AR64" s="275">
        <f t="shared" si="29"/>
        <v>0</v>
      </c>
      <c r="AS64" s="275">
        <f t="shared" si="30"/>
        <v>0</v>
      </c>
      <c r="AT64" s="275">
        <f t="shared" si="31"/>
        <v>0</v>
      </c>
    </row>
    <row r="65" spans="1:59" s="5" customFormat="1" ht="35.450000000000003" hidden="1" customHeight="1" outlineLevel="1">
      <c r="A65" s="1846" t="s">
        <v>220</v>
      </c>
      <c r="B65" s="1852" t="s">
        <v>219</v>
      </c>
      <c r="C65" s="73" t="s">
        <v>581</v>
      </c>
      <c r="D65" s="31"/>
      <c r="E65" s="227">
        <f>E68+E70+E74</f>
        <v>5.4923213570000007</v>
      </c>
      <c r="F65" s="227">
        <f t="shared" ref="F65:G65" si="433">F68+F70+F74</f>
        <v>6.9943681320000008</v>
      </c>
      <c r="G65" s="227">
        <f t="shared" si="433"/>
        <v>6.4773616000000001</v>
      </c>
      <c r="H65" s="227">
        <f>H68+H70+H74</f>
        <v>7.5796729199999993</v>
      </c>
      <c r="I65" s="227">
        <f>I68+I70+I74</f>
        <v>8.766601455</v>
      </c>
      <c r="J65" s="227">
        <f>J68+J70+J74</f>
        <v>8.2982762699999988</v>
      </c>
      <c r="K65" s="235">
        <f t="shared" ref="K65:Q65" si="434">K68+K70+K74</f>
        <v>12.315474702981827</v>
      </c>
      <c r="L65" s="235">
        <f t="shared" si="434"/>
        <v>2.8653952257544471</v>
      </c>
      <c r="M65" s="235">
        <f t="shared" si="434"/>
        <v>3.1695911210259733</v>
      </c>
      <c r="N65" s="235">
        <f t="shared" si="434"/>
        <v>3.2349769704465574</v>
      </c>
      <c r="O65" s="235">
        <f t="shared" si="434"/>
        <v>3.0455113857548506</v>
      </c>
      <c r="P65" s="235">
        <f t="shared" si="434"/>
        <v>11.57893872595201</v>
      </c>
      <c r="Q65" s="235">
        <f t="shared" si="434"/>
        <v>11.554988038692489</v>
      </c>
      <c r="R65" s="235">
        <f t="shared" ref="R65:S65" si="435">R68+R70+R74</f>
        <v>11.653671388305563</v>
      </c>
      <c r="S65" s="235">
        <f t="shared" si="435"/>
        <v>11.647544594422508</v>
      </c>
      <c r="T65" s="227">
        <f t="shared" si="372"/>
        <v>0</v>
      </c>
      <c r="U65" s="227">
        <f t="shared" ref="U65:X65" si="436">U68+U70+U74</f>
        <v>0</v>
      </c>
      <c r="V65" s="227">
        <f t="shared" si="436"/>
        <v>0</v>
      </c>
      <c r="W65" s="227">
        <f t="shared" si="436"/>
        <v>0</v>
      </c>
      <c r="X65" s="227">
        <f t="shared" si="436"/>
        <v>0</v>
      </c>
      <c r="Y65" s="227">
        <f t="shared" ref="Y65:AA65" si="437">Y68+Y70+Y74</f>
        <v>0</v>
      </c>
      <c r="Z65" s="227">
        <f t="shared" si="437"/>
        <v>0</v>
      </c>
      <c r="AA65" s="227">
        <f t="shared" si="437"/>
        <v>0</v>
      </c>
      <c r="AB65" s="227">
        <f t="shared" ref="AB65" si="438">AB68+AB70+AB74</f>
        <v>0</v>
      </c>
      <c r="AC65" s="191">
        <f t="shared" si="14"/>
        <v>0</v>
      </c>
      <c r="AD65" s="191">
        <f t="shared" si="15"/>
        <v>0</v>
      </c>
      <c r="AE65" s="191">
        <f t="shared" si="16"/>
        <v>0</v>
      </c>
      <c r="AF65" s="191">
        <f t="shared" si="17"/>
        <v>0</v>
      </c>
      <c r="AG65" s="191">
        <f t="shared" si="18"/>
        <v>0</v>
      </c>
      <c r="AH65" s="191">
        <f t="shared" si="19"/>
        <v>0</v>
      </c>
      <c r="AI65" s="191">
        <f t="shared" si="20"/>
        <v>0</v>
      </c>
      <c r="AJ65" s="191">
        <f t="shared" si="21"/>
        <v>0</v>
      </c>
      <c r="AK65" s="191">
        <f t="shared" si="22"/>
        <v>0</v>
      </c>
      <c r="AL65" s="275">
        <f t="shared" si="23"/>
        <v>0</v>
      </c>
      <c r="AM65" s="275">
        <f t="shared" si="24"/>
        <v>0</v>
      </c>
      <c r="AN65" s="275">
        <f t="shared" si="25"/>
        <v>0</v>
      </c>
      <c r="AO65" s="275">
        <f t="shared" si="26"/>
        <v>0</v>
      </c>
      <c r="AP65" s="275">
        <f t="shared" si="27"/>
        <v>0</v>
      </c>
      <c r="AQ65" s="275">
        <f t="shared" si="28"/>
        <v>0</v>
      </c>
      <c r="AR65" s="275">
        <f t="shared" si="29"/>
        <v>0</v>
      </c>
      <c r="AS65" s="275">
        <f t="shared" si="30"/>
        <v>0</v>
      </c>
      <c r="AT65" s="275">
        <f t="shared" si="31"/>
        <v>0</v>
      </c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 t="e">
        <f>#REF!+#REF!</f>
        <v>#REF!</v>
      </c>
    </row>
    <row r="66" spans="1:59" s="5" customFormat="1" ht="36" hidden="1" customHeight="1" outlineLevel="1">
      <c r="A66" s="1848"/>
      <c r="B66" s="1854"/>
      <c r="C66" s="73" t="s">
        <v>246</v>
      </c>
      <c r="D66" s="31"/>
      <c r="E66" s="227">
        <f t="shared" ref="E66:J66" si="439">E67+E69+E71</f>
        <v>184.02763392505085</v>
      </c>
      <c r="F66" s="227">
        <f t="shared" si="439"/>
        <v>186.17009900900001</v>
      </c>
      <c r="G66" s="227">
        <f t="shared" si="439"/>
        <v>133.66472099999999</v>
      </c>
      <c r="H66" s="227">
        <f t="shared" si="439"/>
        <v>107.8599423685103</v>
      </c>
      <c r="I66" s="227">
        <f t="shared" si="439"/>
        <v>148.652801805</v>
      </c>
      <c r="J66" s="227">
        <f t="shared" si="439"/>
        <v>133.68600000000001</v>
      </c>
      <c r="K66" s="235">
        <f t="shared" ref="K66" si="440">K183+K300+K417+K534</f>
        <v>156.62275343653249</v>
      </c>
      <c r="L66" s="235">
        <f t="shared" ref="L66:O66" si="441">L183+L300+L417+L534</f>
        <v>33.818172832495804</v>
      </c>
      <c r="M66" s="235">
        <f t="shared" si="441"/>
        <v>43.250677913430536</v>
      </c>
      <c r="N66" s="235">
        <f t="shared" si="441"/>
        <v>45.292620892807953</v>
      </c>
      <c r="O66" s="235">
        <f t="shared" si="441"/>
        <v>34.261281797798212</v>
      </c>
      <c r="P66" s="235">
        <f t="shared" ref="P66:Q66" si="442">P183+P300+P417+P534</f>
        <v>156.93187590216718</v>
      </c>
      <c r="Q66" s="235">
        <f t="shared" si="442"/>
        <v>155.9020571431455</v>
      </c>
      <c r="R66" s="235">
        <f t="shared" ref="R66:S66" si="443">R183+R300+R417+R534</f>
        <v>154.86823657171405</v>
      </c>
      <c r="S66" s="235">
        <f t="shared" si="443"/>
        <v>154.13435420599691</v>
      </c>
      <c r="T66" s="227">
        <f t="shared" si="372"/>
        <v>0</v>
      </c>
      <c r="U66" s="227">
        <f t="shared" ref="U66:X66" si="444">U183+U300+U417+U534</f>
        <v>0</v>
      </c>
      <c r="V66" s="227">
        <f t="shared" si="444"/>
        <v>0</v>
      </c>
      <c r="W66" s="227">
        <f t="shared" si="444"/>
        <v>0</v>
      </c>
      <c r="X66" s="227">
        <f t="shared" si="444"/>
        <v>0</v>
      </c>
      <c r="Y66" s="227">
        <f t="shared" ref="Y66:AA66" si="445">Y183+Y300+Y417+Y534</f>
        <v>0</v>
      </c>
      <c r="Z66" s="227">
        <f t="shared" si="445"/>
        <v>0</v>
      </c>
      <c r="AA66" s="227">
        <f t="shared" si="445"/>
        <v>0</v>
      </c>
      <c r="AB66" s="227">
        <f t="shared" ref="AB66" si="446">AB183+AB300+AB417+AB534</f>
        <v>0</v>
      </c>
      <c r="AC66" s="191">
        <f t="shared" si="14"/>
        <v>0</v>
      </c>
      <c r="AD66" s="191">
        <f t="shared" si="15"/>
        <v>0</v>
      </c>
      <c r="AE66" s="191">
        <f t="shared" si="16"/>
        <v>0</v>
      </c>
      <c r="AF66" s="191">
        <f t="shared" si="17"/>
        <v>0</v>
      </c>
      <c r="AG66" s="191">
        <f t="shared" si="18"/>
        <v>0</v>
      </c>
      <c r="AH66" s="191">
        <f t="shared" si="19"/>
        <v>0</v>
      </c>
      <c r="AI66" s="191">
        <f t="shared" si="20"/>
        <v>0</v>
      </c>
      <c r="AJ66" s="191">
        <f t="shared" si="21"/>
        <v>0</v>
      </c>
      <c r="AK66" s="191">
        <f t="shared" si="22"/>
        <v>0</v>
      </c>
      <c r="AL66" s="275">
        <f t="shared" si="23"/>
        <v>0</v>
      </c>
      <c r="AM66" s="275">
        <f t="shared" si="24"/>
        <v>0</v>
      </c>
      <c r="AN66" s="275">
        <f t="shared" si="25"/>
        <v>0</v>
      </c>
      <c r="AO66" s="275">
        <f t="shared" si="26"/>
        <v>0</v>
      </c>
      <c r="AP66" s="275">
        <f t="shared" si="27"/>
        <v>0</v>
      </c>
      <c r="AQ66" s="275">
        <f t="shared" si="28"/>
        <v>0</v>
      </c>
      <c r="AR66" s="275">
        <f t="shared" si="29"/>
        <v>0</v>
      </c>
      <c r="AS66" s="275">
        <f t="shared" si="30"/>
        <v>0</v>
      </c>
      <c r="AT66" s="275">
        <f t="shared" si="31"/>
        <v>0</v>
      </c>
    </row>
    <row r="67" spans="1:59" ht="17.25" hidden="1" outlineLevel="1">
      <c r="A67" s="1857" t="s">
        <v>221</v>
      </c>
      <c r="B67" s="1849" t="s">
        <v>21</v>
      </c>
      <c r="C67" s="73" t="s">
        <v>246</v>
      </c>
      <c r="D67" s="32"/>
      <c r="E67" s="227">
        <f t="shared" ref="E67:H74" si="447">E184+E301+E418+E535</f>
        <v>7.1550279999999997</v>
      </c>
      <c r="F67" s="227">
        <f t="shared" si="447"/>
        <v>8.4879999999999995</v>
      </c>
      <c r="G67" s="227">
        <f t="shared" si="447"/>
        <v>6.2114260000000003</v>
      </c>
      <c r="H67" s="227">
        <f t="shared" si="447"/>
        <v>4.6519188900000001</v>
      </c>
      <c r="I67" s="227">
        <f t="shared" ref="I67:J67" si="448">I184+I301+I418+I535</f>
        <v>14.931860604999999</v>
      </c>
      <c r="J67" s="227">
        <f t="shared" si="448"/>
        <v>14.63034</v>
      </c>
      <c r="K67" s="235">
        <f t="shared" ref="K67" si="449">K184+K301+K418+K535</f>
        <v>15.789411764705882</v>
      </c>
      <c r="L67" s="235">
        <f t="shared" ref="L67:N67" si="450">L184+L301+L418+L535</f>
        <v>3.9473529411764705</v>
      </c>
      <c r="M67" s="235">
        <f t="shared" si="450"/>
        <v>3.9473529411764705</v>
      </c>
      <c r="N67" s="235">
        <f t="shared" si="450"/>
        <v>3.9473529411764705</v>
      </c>
      <c r="O67" s="235">
        <f>O184+O301+O418+O535</f>
        <v>3.9473529411764705</v>
      </c>
      <c r="P67" s="235">
        <f t="shared" ref="P67:Q67" si="451">P184+P301+P418+P535</f>
        <v>15.692117647058824</v>
      </c>
      <c r="Q67" s="235">
        <f t="shared" si="451"/>
        <v>15.645196470588235</v>
      </c>
      <c r="R67" s="235">
        <f t="shared" ref="R67:S67" si="452">R184+R301+R418+R535</f>
        <v>15.568644505882352</v>
      </c>
      <c r="S67" s="235">
        <f t="shared" si="452"/>
        <v>15.51245806082353</v>
      </c>
      <c r="T67" s="227">
        <f t="shared" si="372"/>
        <v>0</v>
      </c>
      <c r="U67" s="227">
        <f t="shared" ref="U67:AA67" si="453">U184+U301+U418+U535</f>
        <v>0</v>
      </c>
      <c r="V67" s="227">
        <f t="shared" si="453"/>
        <v>0</v>
      </c>
      <c r="W67" s="227">
        <f t="shared" si="453"/>
        <v>0</v>
      </c>
      <c r="X67" s="227">
        <f>X184+X301+X418+X535</f>
        <v>0</v>
      </c>
      <c r="Y67" s="227">
        <f t="shared" si="453"/>
        <v>0</v>
      </c>
      <c r="Z67" s="227">
        <f t="shared" si="453"/>
        <v>0</v>
      </c>
      <c r="AA67" s="227">
        <f t="shared" si="453"/>
        <v>0</v>
      </c>
      <c r="AB67" s="227">
        <f t="shared" ref="AB67" si="454">AB184+AB301+AB418+AB535</f>
        <v>0</v>
      </c>
      <c r="AC67" s="191">
        <f t="shared" si="14"/>
        <v>0</v>
      </c>
      <c r="AD67" s="191">
        <f t="shared" si="15"/>
        <v>0</v>
      </c>
      <c r="AE67" s="191">
        <f t="shared" si="16"/>
        <v>0</v>
      </c>
      <c r="AF67" s="191">
        <f t="shared" si="17"/>
        <v>0</v>
      </c>
      <c r="AG67" s="191">
        <f t="shared" si="18"/>
        <v>0</v>
      </c>
      <c r="AH67" s="191">
        <f t="shared" si="19"/>
        <v>0</v>
      </c>
      <c r="AI67" s="191">
        <f t="shared" si="20"/>
        <v>0</v>
      </c>
      <c r="AJ67" s="191">
        <f t="shared" si="21"/>
        <v>0</v>
      </c>
      <c r="AK67" s="191">
        <f t="shared" si="22"/>
        <v>0</v>
      </c>
      <c r="AL67" s="275">
        <f t="shared" si="23"/>
        <v>0</v>
      </c>
      <c r="AM67" s="275">
        <f t="shared" si="24"/>
        <v>0</v>
      </c>
      <c r="AN67" s="275">
        <f t="shared" si="25"/>
        <v>0</v>
      </c>
      <c r="AO67" s="275">
        <f t="shared" si="26"/>
        <v>0</v>
      </c>
      <c r="AP67" s="275">
        <f t="shared" si="27"/>
        <v>0</v>
      </c>
      <c r="AQ67" s="275">
        <f t="shared" si="28"/>
        <v>0</v>
      </c>
      <c r="AR67" s="275">
        <f t="shared" si="29"/>
        <v>0</v>
      </c>
      <c r="AS67" s="275">
        <f t="shared" si="30"/>
        <v>0</v>
      </c>
      <c r="AT67" s="275">
        <f t="shared" si="31"/>
        <v>0</v>
      </c>
    </row>
    <row r="68" spans="1:59" hidden="1" outlineLevel="1">
      <c r="A68" s="1845"/>
      <c r="B68" s="1851"/>
      <c r="C68" s="73" t="s">
        <v>581</v>
      </c>
      <c r="D68" s="32"/>
      <c r="E68" s="227">
        <f t="shared" si="447"/>
        <v>0.31051682000000003</v>
      </c>
      <c r="F68" s="227">
        <f t="shared" si="447"/>
        <v>0.36873100000000003</v>
      </c>
      <c r="G68" s="227">
        <f t="shared" si="447"/>
        <v>0.39502019999999999</v>
      </c>
      <c r="H68" s="227">
        <f t="shared" si="447"/>
        <v>0.78436799999999995</v>
      </c>
      <c r="I68" s="227">
        <f t="shared" ref="I68:J68" si="455">I185+I302+I419+I536</f>
        <v>1.150539</v>
      </c>
      <c r="J68" s="227">
        <f t="shared" si="455"/>
        <v>1.2315722</v>
      </c>
      <c r="K68" s="235">
        <f t="shared" ref="K68" si="456">K185+K302+K419+K536</f>
        <v>1.2674173079584774</v>
      </c>
      <c r="L68" s="235">
        <f t="shared" ref="L68:O68" si="457">L185+L302+L419+L536</f>
        <v>0.31685482698961936</v>
      </c>
      <c r="M68" s="235">
        <f t="shared" si="457"/>
        <v>0.31685482698961936</v>
      </c>
      <c r="N68" s="235">
        <f t="shared" si="457"/>
        <v>0.31685482698961936</v>
      </c>
      <c r="O68" s="235">
        <f t="shared" si="457"/>
        <v>0.31685282698961936</v>
      </c>
      <c r="P68" s="235">
        <f t="shared" ref="P68:Q68" si="458">P185+P302+P419+P536</f>
        <v>1.2740243148788928</v>
      </c>
      <c r="Q68" s="235">
        <f t="shared" si="458"/>
        <v>1.2813355017301038</v>
      </c>
      <c r="R68" s="235">
        <f t="shared" ref="R68:S68" si="459">R185+R302+R419+R536</f>
        <v>1.2893769867128027</v>
      </c>
      <c r="S68" s="235">
        <f t="shared" si="459"/>
        <v>1.2981718968456746</v>
      </c>
      <c r="T68" s="227">
        <f t="shared" si="372"/>
        <v>0</v>
      </c>
      <c r="U68" s="227">
        <f t="shared" ref="U68:X68" si="460">U185+U302+U419+U536</f>
        <v>0</v>
      </c>
      <c r="V68" s="227">
        <f t="shared" si="460"/>
        <v>0</v>
      </c>
      <c r="W68" s="227">
        <f t="shared" si="460"/>
        <v>0</v>
      </c>
      <c r="X68" s="227">
        <f t="shared" si="460"/>
        <v>0</v>
      </c>
      <c r="Y68" s="227">
        <f t="shared" ref="Y68:AA68" si="461">Y185+Y302+Y419+Y536</f>
        <v>0</v>
      </c>
      <c r="Z68" s="227">
        <f t="shared" si="461"/>
        <v>0</v>
      </c>
      <c r="AA68" s="227">
        <f t="shared" si="461"/>
        <v>0</v>
      </c>
      <c r="AB68" s="227">
        <f t="shared" ref="AB68" si="462">AB185+AB302+AB419+AB536</f>
        <v>0</v>
      </c>
      <c r="AC68" s="191">
        <f t="shared" si="14"/>
        <v>0</v>
      </c>
      <c r="AD68" s="191">
        <f t="shared" si="15"/>
        <v>0</v>
      </c>
      <c r="AE68" s="191">
        <f t="shared" si="16"/>
        <v>0</v>
      </c>
      <c r="AF68" s="191">
        <f t="shared" si="17"/>
        <v>0</v>
      </c>
      <c r="AG68" s="191">
        <f t="shared" si="18"/>
        <v>0</v>
      </c>
      <c r="AH68" s="191">
        <f t="shared" si="19"/>
        <v>0</v>
      </c>
      <c r="AI68" s="191">
        <f t="shared" si="20"/>
        <v>0</v>
      </c>
      <c r="AJ68" s="191">
        <f t="shared" si="21"/>
        <v>0</v>
      </c>
      <c r="AK68" s="191">
        <f t="shared" si="22"/>
        <v>0</v>
      </c>
      <c r="AL68" s="275">
        <f t="shared" si="23"/>
        <v>0</v>
      </c>
      <c r="AM68" s="275">
        <f t="shared" si="24"/>
        <v>0</v>
      </c>
      <c r="AN68" s="275">
        <f t="shared" si="25"/>
        <v>0</v>
      </c>
      <c r="AO68" s="275">
        <f t="shared" si="26"/>
        <v>0</v>
      </c>
      <c r="AP68" s="275">
        <f t="shared" si="27"/>
        <v>0</v>
      </c>
      <c r="AQ68" s="275">
        <f t="shared" si="28"/>
        <v>0</v>
      </c>
      <c r="AR68" s="275">
        <f t="shared" si="29"/>
        <v>0</v>
      </c>
      <c r="AS68" s="275">
        <f t="shared" si="30"/>
        <v>0</v>
      </c>
      <c r="AT68" s="275">
        <f t="shared" si="31"/>
        <v>0</v>
      </c>
    </row>
    <row r="69" spans="1:59" ht="17.25" hidden="1" outlineLevel="1">
      <c r="A69" s="1845" t="s">
        <v>222</v>
      </c>
      <c r="B69" s="1849" t="s">
        <v>22</v>
      </c>
      <c r="C69" s="73" t="s">
        <v>246</v>
      </c>
      <c r="D69" s="32"/>
      <c r="E69" s="227">
        <f t="shared" si="447"/>
        <v>176.87260592505086</v>
      </c>
      <c r="F69" s="227">
        <f t="shared" si="447"/>
        <v>177.68209900900001</v>
      </c>
      <c r="G69" s="227">
        <f t="shared" si="447"/>
        <v>127.453295</v>
      </c>
      <c r="H69" s="227">
        <f t="shared" si="447"/>
        <v>103.2080234785103</v>
      </c>
      <c r="I69" s="227">
        <f t="shared" ref="I69:J69" si="463">I186+I303+I420+I537</f>
        <v>133.7209412</v>
      </c>
      <c r="J69" s="227">
        <f t="shared" si="463"/>
        <v>119.05566</v>
      </c>
      <c r="K69" s="235">
        <f>K186+K303+K420+K537</f>
        <v>140.83334167182662</v>
      </c>
      <c r="L69" s="235">
        <f t="shared" ref="L69:O69" si="464">L186+L303+L420+L537</f>
        <v>29.870819891319332</v>
      </c>
      <c r="M69" s="235">
        <f t="shared" si="464"/>
        <v>39.30332497225406</v>
      </c>
      <c r="N69" s="235">
        <f t="shared" si="464"/>
        <v>41.345267951631477</v>
      </c>
      <c r="O69" s="235">
        <f t="shared" si="464"/>
        <v>30.31392885662174</v>
      </c>
      <c r="P69" s="235">
        <f t="shared" ref="P69:Q69" si="465">P186+P303+P420+P537</f>
        <v>141.23975825510834</v>
      </c>
      <c r="Q69" s="235">
        <f t="shared" si="465"/>
        <v>140.25686067255725</v>
      </c>
      <c r="R69" s="235">
        <f t="shared" ref="R69:S69" si="466">R186+R303+R420+R537</f>
        <v>139.29959206583169</v>
      </c>
      <c r="S69" s="235">
        <f t="shared" si="466"/>
        <v>138.62189614517339</v>
      </c>
      <c r="T69" s="227">
        <f t="shared" si="372"/>
        <v>0</v>
      </c>
      <c r="U69" s="227">
        <f t="shared" ref="U69:X69" si="467">U186+U303+U420+U537</f>
        <v>0</v>
      </c>
      <c r="V69" s="227">
        <f t="shared" si="467"/>
        <v>0</v>
      </c>
      <c r="W69" s="227">
        <f t="shared" si="467"/>
        <v>0</v>
      </c>
      <c r="X69" s="227">
        <f t="shared" si="467"/>
        <v>0</v>
      </c>
      <c r="Y69" s="227">
        <f t="shared" ref="Y69:AA69" si="468">Y186+Y303+Y420+Y537</f>
        <v>0</v>
      </c>
      <c r="Z69" s="227">
        <f t="shared" si="468"/>
        <v>0</v>
      </c>
      <c r="AA69" s="227">
        <f t="shared" si="468"/>
        <v>0</v>
      </c>
      <c r="AB69" s="227">
        <f t="shared" ref="AB69" si="469">AB186+AB303+AB420+AB537</f>
        <v>0</v>
      </c>
      <c r="AC69" s="191">
        <f t="shared" si="14"/>
        <v>0</v>
      </c>
      <c r="AD69" s="191">
        <f t="shared" si="15"/>
        <v>0</v>
      </c>
      <c r="AE69" s="191">
        <f t="shared" si="16"/>
        <v>0</v>
      </c>
      <c r="AF69" s="191">
        <f t="shared" si="17"/>
        <v>0</v>
      </c>
      <c r="AG69" s="191">
        <f t="shared" si="18"/>
        <v>0</v>
      </c>
      <c r="AH69" s="191">
        <f t="shared" si="19"/>
        <v>0</v>
      </c>
      <c r="AI69" s="191">
        <f t="shared" si="20"/>
        <v>0</v>
      </c>
      <c r="AJ69" s="191">
        <f t="shared" si="21"/>
        <v>0</v>
      </c>
      <c r="AK69" s="191">
        <f t="shared" si="22"/>
        <v>0</v>
      </c>
      <c r="AL69" s="275">
        <f t="shared" si="23"/>
        <v>0</v>
      </c>
      <c r="AM69" s="275">
        <f t="shared" si="24"/>
        <v>0</v>
      </c>
      <c r="AN69" s="275">
        <f t="shared" si="25"/>
        <v>0</v>
      </c>
      <c r="AO69" s="275">
        <f t="shared" si="26"/>
        <v>0</v>
      </c>
      <c r="AP69" s="275">
        <f t="shared" si="27"/>
        <v>0</v>
      </c>
      <c r="AQ69" s="275">
        <f t="shared" si="28"/>
        <v>0</v>
      </c>
      <c r="AR69" s="275">
        <f t="shared" si="29"/>
        <v>0</v>
      </c>
      <c r="AS69" s="275">
        <f t="shared" si="30"/>
        <v>0</v>
      </c>
      <c r="AT69" s="275">
        <f t="shared" si="31"/>
        <v>0</v>
      </c>
    </row>
    <row r="70" spans="1:59" hidden="1" outlineLevel="1">
      <c r="A70" s="1845"/>
      <c r="B70" s="1851"/>
      <c r="C70" s="73" t="s">
        <v>581</v>
      </c>
      <c r="D70" s="32"/>
      <c r="E70" s="227">
        <f t="shared" si="447"/>
        <v>5.1818045370000005</v>
      </c>
      <c r="F70" s="227">
        <f t="shared" si="447"/>
        <v>6.6256371320000005</v>
      </c>
      <c r="G70" s="227">
        <f t="shared" si="447"/>
        <v>6.0823413999999998</v>
      </c>
      <c r="H70" s="227">
        <f t="shared" si="447"/>
        <v>6.7953049199999995</v>
      </c>
      <c r="I70" s="227">
        <f t="shared" ref="I70:J70" si="470">I187+I304+I421+I538</f>
        <v>7.6160624549999998</v>
      </c>
      <c r="J70" s="227">
        <f t="shared" si="470"/>
        <v>7.0667040699999992</v>
      </c>
      <c r="K70" s="235">
        <f t="shared" ref="K70" si="471">K187+K304+K421+K538</f>
        <v>11.048057395023351</v>
      </c>
      <c r="L70" s="235">
        <f t="shared" ref="L70:O70" si="472">L187+L304+L421+L538</f>
        <v>2.5485403987648279</v>
      </c>
      <c r="M70" s="235">
        <f t="shared" si="472"/>
        <v>2.8527362940363541</v>
      </c>
      <c r="N70" s="235">
        <f t="shared" si="472"/>
        <v>2.9181221434569382</v>
      </c>
      <c r="O70" s="235">
        <f t="shared" si="472"/>
        <v>2.7286585587652312</v>
      </c>
      <c r="P70" s="235">
        <f t="shared" ref="P70:Q70" si="473">P187+P304+P421+P538</f>
        <v>10.304914411073117</v>
      </c>
      <c r="Q70" s="235">
        <f t="shared" si="473"/>
        <v>10.273652536962386</v>
      </c>
      <c r="R70" s="235">
        <f t="shared" ref="R70:S70" si="474">R187+R304+R421+R538</f>
        <v>10.36429440159276</v>
      </c>
      <c r="S70" s="235">
        <f t="shared" si="474"/>
        <v>10.349372697576833</v>
      </c>
      <c r="T70" s="227">
        <f t="shared" si="372"/>
        <v>0</v>
      </c>
      <c r="U70" s="227">
        <f t="shared" ref="U70:X70" si="475">U187+U304+U421+U538</f>
        <v>0</v>
      </c>
      <c r="V70" s="227">
        <f t="shared" si="475"/>
        <v>0</v>
      </c>
      <c r="W70" s="227">
        <f t="shared" si="475"/>
        <v>0</v>
      </c>
      <c r="X70" s="227">
        <f t="shared" si="475"/>
        <v>0</v>
      </c>
      <c r="Y70" s="227">
        <f t="shared" ref="Y70:AA70" si="476">Y187+Y304+Y421+Y538</f>
        <v>0</v>
      </c>
      <c r="Z70" s="227">
        <f t="shared" si="476"/>
        <v>0</v>
      </c>
      <c r="AA70" s="227">
        <f t="shared" si="476"/>
        <v>0</v>
      </c>
      <c r="AB70" s="227">
        <f t="shared" ref="AB70" si="477">AB187+AB304+AB421+AB538</f>
        <v>0</v>
      </c>
      <c r="AC70" s="191">
        <f t="shared" si="14"/>
        <v>0</v>
      </c>
      <c r="AD70" s="191">
        <f t="shared" si="15"/>
        <v>0</v>
      </c>
      <c r="AE70" s="191">
        <f t="shared" si="16"/>
        <v>0</v>
      </c>
      <c r="AF70" s="191">
        <f t="shared" si="17"/>
        <v>0</v>
      </c>
      <c r="AG70" s="191">
        <f t="shared" si="18"/>
        <v>0</v>
      </c>
      <c r="AH70" s="191">
        <f t="shared" si="19"/>
        <v>0</v>
      </c>
      <c r="AI70" s="191">
        <f t="shared" si="20"/>
        <v>0</v>
      </c>
      <c r="AJ70" s="191">
        <f t="shared" si="21"/>
        <v>0</v>
      </c>
      <c r="AK70" s="191">
        <f t="shared" si="22"/>
        <v>0</v>
      </c>
      <c r="AL70" s="275">
        <f t="shared" si="23"/>
        <v>0</v>
      </c>
      <c r="AM70" s="275">
        <f t="shared" si="24"/>
        <v>0</v>
      </c>
      <c r="AN70" s="275">
        <f t="shared" si="25"/>
        <v>0</v>
      </c>
      <c r="AO70" s="275">
        <f t="shared" si="26"/>
        <v>0</v>
      </c>
      <c r="AP70" s="275">
        <f t="shared" si="27"/>
        <v>0</v>
      </c>
      <c r="AQ70" s="275">
        <f t="shared" si="28"/>
        <v>0</v>
      </c>
      <c r="AR70" s="275">
        <f t="shared" si="29"/>
        <v>0</v>
      </c>
      <c r="AS70" s="275">
        <f t="shared" si="30"/>
        <v>0</v>
      </c>
      <c r="AT70" s="275">
        <f t="shared" si="31"/>
        <v>0</v>
      </c>
    </row>
    <row r="71" spans="1:59" s="5" customFormat="1" ht="17.25" hidden="1" outlineLevel="1">
      <c r="A71" s="1846" t="s">
        <v>224</v>
      </c>
      <c r="B71" s="1849" t="s">
        <v>223</v>
      </c>
      <c r="C71" s="73" t="s">
        <v>246</v>
      </c>
      <c r="D71" s="32"/>
      <c r="E71" s="227">
        <f t="shared" si="447"/>
        <v>0</v>
      </c>
      <c r="F71" s="227">
        <f t="shared" si="447"/>
        <v>0</v>
      </c>
      <c r="G71" s="227">
        <f t="shared" si="447"/>
        <v>0</v>
      </c>
      <c r="H71" s="227">
        <f t="shared" si="447"/>
        <v>0</v>
      </c>
      <c r="I71" s="227">
        <f t="shared" ref="I71:J71" si="478">I188+I305+I422+I539</f>
        <v>0</v>
      </c>
      <c r="J71" s="227">
        <f t="shared" si="478"/>
        <v>0</v>
      </c>
      <c r="K71" s="235">
        <f t="shared" ref="K71" si="479">K188+K305+K422+K539</f>
        <v>0</v>
      </c>
      <c r="L71" s="235">
        <f t="shared" ref="L71:O71" si="480">L188+L305+L422+L539</f>
        <v>0</v>
      </c>
      <c r="M71" s="235">
        <f t="shared" si="480"/>
        <v>0</v>
      </c>
      <c r="N71" s="235">
        <f t="shared" si="480"/>
        <v>0</v>
      </c>
      <c r="O71" s="235">
        <f t="shared" si="480"/>
        <v>0</v>
      </c>
      <c r="P71" s="235">
        <f t="shared" ref="P71:Q71" si="481">P188+P305+P422+P539</f>
        <v>0</v>
      </c>
      <c r="Q71" s="235">
        <f t="shared" si="481"/>
        <v>0</v>
      </c>
      <c r="R71" s="235">
        <f t="shared" ref="R71:S71" si="482">R188+R305+R422+R539</f>
        <v>0</v>
      </c>
      <c r="S71" s="235">
        <f t="shared" si="482"/>
        <v>0</v>
      </c>
      <c r="T71" s="227">
        <f t="shared" si="372"/>
        <v>0</v>
      </c>
      <c r="U71" s="227">
        <f t="shared" ref="U71:X71" si="483">U188+U305+U422+U539</f>
        <v>0</v>
      </c>
      <c r="V71" s="227">
        <f t="shared" si="483"/>
        <v>0</v>
      </c>
      <c r="W71" s="227">
        <f t="shared" si="483"/>
        <v>0</v>
      </c>
      <c r="X71" s="227">
        <f t="shared" si="483"/>
        <v>0</v>
      </c>
      <c r="Y71" s="227">
        <f t="shared" ref="Y71:AA71" si="484">Y188+Y305+Y422+Y539</f>
        <v>0</v>
      </c>
      <c r="Z71" s="227">
        <f t="shared" si="484"/>
        <v>0</v>
      </c>
      <c r="AA71" s="227">
        <f t="shared" si="484"/>
        <v>0</v>
      </c>
      <c r="AB71" s="227">
        <f t="shared" ref="AB71" si="485">AB188+AB305+AB422+AB539</f>
        <v>0</v>
      </c>
      <c r="AC71" s="191">
        <f t="shared" si="14"/>
        <v>0</v>
      </c>
      <c r="AD71" s="191">
        <f t="shared" si="15"/>
        <v>0</v>
      </c>
      <c r="AE71" s="191">
        <f t="shared" si="16"/>
        <v>0</v>
      </c>
      <c r="AF71" s="191">
        <f t="shared" si="17"/>
        <v>0</v>
      </c>
      <c r="AG71" s="191">
        <f t="shared" si="18"/>
        <v>0</v>
      </c>
      <c r="AH71" s="191">
        <f t="shared" si="19"/>
        <v>0</v>
      </c>
      <c r="AI71" s="191">
        <f t="shared" si="20"/>
        <v>0</v>
      </c>
      <c r="AJ71" s="191">
        <f t="shared" si="21"/>
        <v>0</v>
      </c>
      <c r="AK71" s="191">
        <f t="shared" si="22"/>
        <v>0</v>
      </c>
      <c r="AL71" s="275">
        <f t="shared" si="23"/>
        <v>0</v>
      </c>
      <c r="AM71" s="275">
        <f t="shared" si="24"/>
        <v>0</v>
      </c>
      <c r="AN71" s="275">
        <f t="shared" si="25"/>
        <v>0</v>
      </c>
      <c r="AO71" s="275">
        <f t="shared" si="26"/>
        <v>0</v>
      </c>
      <c r="AP71" s="275">
        <f t="shared" si="27"/>
        <v>0</v>
      </c>
      <c r="AQ71" s="275">
        <f t="shared" si="28"/>
        <v>0</v>
      </c>
      <c r="AR71" s="275">
        <f t="shared" si="29"/>
        <v>0</v>
      </c>
      <c r="AS71" s="275">
        <f t="shared" si="30"/>
        <v>0</v>
      </c>
      <c r="AT71" s="275">
        <f t="shared" si="31"/>
        <v>0</v>
      </c>
    </row>
    <row r="72" spans="1:59" s="69" customFormat="1" hidden="1" outlineLevel="1">
      <c r="A72" s="1847"/>
      <c r="B72" s="1850"/>
      <c r="C72" s="73" t="s">
        <v>233</v>
      </c>
      <c r="D72" s="32"/>
      <c r="E72" s="227">
        <f t="shared" si="447"/>
        <v>0</v>
      </c>
      <c r="F72" s="227">
        <f t="shared" si="447"/>
        <v>0</v>
      </c>
      <c r="G72" s="227">
        <f t="shared" si="447"/>
        <v>0</v>
      </c>
      <c r="H72" s="227">
        <f t="shared" si="447"/>
        <v>0</v>
      </c>
      <c r="I72" s="227">
        <f t="shared" ref="I72:J72" si="486">I189+I306+I423+I540</f>
        <v>0</v>
      </c>
      <c r="J72" s="227">
        <f t="shared" si="486"/>
        <v>0</v>
      </c>
      <c r="K72" s="235">
        <f t="shared" ref="K72" si="487">K189+K306+K423+K540</f>
        <v>0</v>
      </c>
      <c r="L72" s="235">
        <f t="shared" ref="L72:O72" si="488">L189+L306+L423+L540</f>
        <v>0</v>
      </c>
      <c r="M72" s="235">
        <f t="shared" si="488"/>
        <v>0</v>
      </c>
      <c r="N72" s="235">
        <f t="shared" si="488"/>
        <v>0</v>
      </c>
      <c r="O72" s="235">
        <f t="shared" si="488"/>
        <v>0</v>
      </c>
      <c r="P72" s="235">
        <f t="shared" ref="P72:Q72" si="489">P189+P306+P423+P540</f>
        <v>0</v>
      </c>
      <c r="Q72" s="235">
        <f t="shared" si="489"/>
        <v>0</v>
      </c>
      <c r="R72" s="235">
        <f t="shared" ref="R72:S72" si="490">R189+R306+R423+R540</f>
        <v>0</v>
      </c>
      <c r="S72" s="235">
        <f t="shared" si="490"/>
        <v>0</v>
      </c>
      <c r="T72" s="227">
        <f t="shared" si="372"/>
        <v>0</v>
      </c>
      <c r="U72" s="227">
        <f t="shared" ref="U72:X72" si="491">U189+U306+U423+U540</f>
        <v>0</v>
      </c>
      <c r="V72" s="227">
        <f t="shared" si="491"/>
        <v>0</v>
      </c>
      <c r="W72" s="227">
        <f t="shared" si="491"/>
        <v>0</v>
      </c>
      <c r="X72" s="227">
        <f t="shared" si="491"/>
        <v>0</v>
      </c>
      <c r="Y72" s="227">
        <f t="shared" ref="Y72:AA72" si="492">Y189+Y306+Y423+Y540</f>
        <v>0</v>
      </c>
      <c r="Z72" s="227">
        <f t="shared" si="492"/>
        <v>0</v>
      </c>
      <c r="AA72" s="227">
        <f t="shared" si="492"/>
        <v>0</v>
      </c>
      <c r="AB72" s="227">
        <f t="shared" ref="AB72" si="493">AB189+AB306+AB423+AB540</f>
        <v>0</v>
      </c>
      <c r="AC72" s="191">
        <f t="shared" si="14"/>
        <v>0</v>
      </c>
      <c r="AD72" s="191">
        <f t="shared" si="15"/>
        <v>0</v>
      </c>
      <c r="AE72" s="191">
        <f t="shared" si="16"/>
        <v>0</v>
      </c>
      <c r="AF72" s="191">
        <f t="shared" si="17"/>
        <v>0</v>
      </c>
      <c r="AG72" s="191">
        <f t="shared" si="18"/>
        <v>0</v>
      </c>
      <c r="AH72" s="191">
        <f t="shared" si="19"/>
        <v>0</v>
      </c>
      <c r="AI72" s="191">
        <f t="shared" si="20"/>
        <v>0</v>
      </c>
      <c r="AJ72" s="191">
        <f t="shared" si="21"/>
        <v>0</v>
      </c>
      <c r="AK72" s="191">
        <f t="shared" si="22"/>
        <v>0</v>
      </c>
      <c r="AL72" s="275">
        <f t="shared" si="23"/>
        <v>0</v>
      </c>
      <c r="AM72" s="275">
        <f t="shared" si="24"/>
        <v>0</v>
      </c>
      <c r="AN72" s="275">
        <f t="shared" si="25"/>
        <v>0</v>
      </c>
      <c r="AO72" s="275">
        <f t="shared" si="26"/>
        <v>0</v>
      </c>
      <c r="AP72" s="275">
        <f t="shared" si="27"/>
        <v>0</v>
      </c>
      <c r="AQ72" s="275">
        <f t="shared" si="28"/>
        <v>0</v>
      </c>
      <c r="AR72" s="275">
        <f t="shared" si="29"/>
        <v>0</v>
      </c>
      <c r="AS72" s="275">
        <f t="shared" si="30"/>
        <v>0</v>
      </c>
      <c r="AT72" s="275">
        <f t="shared" si="31"/>
        <v>0</v>
      </c>
    </row>
    <row r="73" spans="1:59" s="69" customFormat="1" hidden="1" outlineLevel="1">
      <c r="A73" s="1847"/>
      <c r="B73" s="1850"/>
      <c r="C73" s="73" t="s">
        <v>291</v>
      </c>
      <c r="D73" s="32"/>
      <c r="E73" s="227">
        <f t="shared" si="447"/>
        <v>0</v>
      </c>
      <c r="F73" s="227">
        <f t="shared" si="447"/>
        <v>0</v>
      </c>
      <c r="G73" s="227">
        <f t="shared" si="447"/>
        <v>0</v>
      </c>
      <c r="H73" s="227">
        <f t="shared" si="447"/>
        <v>0</v>
      </c>
      <c r="I73" s="227">
        <f t="shared" ref="I73:J73" si="494">I190+I307+I424+I541</f>
        <v>0</v>
      </c>
      <c r="J73" s="227">
        <f t="shared" si="494"/>
        <v>0</v>
      </c>
      <c r="K73" s="235">
        <f t="shared" ref="K73" si="495">K190+K307+K424+K541</f>
        <v>0</v>
      </c>
      <c r="L73" s="235">
        <f t="shared" ref="L73:O73" si="496">L190+L307+L424+L541</f>
        <v>0</v>
      </c>
      <c r="M73" s="235">
        <f t="shared" si="496"/>
        <v>0</v>
      </c>
      <c r="N73" s="235">
        <f t="shared" si="496"/>
        <v>0</v>
      </c>
      <c r="O73" s="235">
        <f t="shared" si="496"/>
        <v>0</v>
      </c>
      <c r="P73" s="235">
        <f t="shared" ref="P73:Q73" si="497">P190+P307+P424+P541</f>
        <v>0</v>
      </c>
      <c r="Q73" s="235">
        <f t="shared" si="497"/>
        <v>0</v>
      </c>
      <c r="R73" s="235">
        <f t="shared" ref="R73:S73" si="498">R190+R307+R424+R541</f>
        <v>0</v>
      </c>
      <c r="S73" s="235">
        <f t="shared" si="498"/>
        <v>0</v>
      </c>
      <c r="T73" s="227">
        <f t="shared" si="372"/>
        <v>0</v>
      </c>
      <c r="U73" s="227">
        <f t="shared" ref="U73:X73" si="499">U190+U307+U424+U541</f>
        <v>0</v>
      </c>
      <c r="V73" s="227">
        <f t="shared" si="499"/>
        <v>0</v>
      </c>
      <c r="W73" s="227">
        <f t="shared" si="499"/>
        <v>0</v>
      </c>
      <c r="X73" s="227">
        <f t="shared" si="499"/>
        <v>0</v>
      </c>
      <c r="Y73" s="227">
        <f t="shared" ref="Y73:AA73" si="500">Y190+Y307+Y424+Y541</f>
        <v>0</v>
      </c>
      <c r="Z73" s="227">
        <f t="shared" si="500"/>
        <v>0</v>
      </c>
      <c r="AA73" s="227">
        <f t="shared" si="500"/>
        <v>0</v>
      </c>
      <c r="AB73" s="227">
        <f t="shared" ref="AB73" si="501">AB190+AB307+AB424+AB541</f>
        <v>0</v>
      </c>
      <c r="AC73" s="191">
        <f t="shared" ref="AC73:AC136" si="502">IF(T73&gt;0,K73-T73,)</f>
        <v>0</v>
      </c>
      <c r="AD73" s="191">
        <f t="shared" ref="AD73:AD136" si="503">IF(U73&gt;0,L73-U73,)</f>
        <v>0</v>
      </c>
      <c r="AE73" s="191">
        <f t="shared" ref="AE73:AE136" si="504">IF(V73&gt;0,M73-V73,)</f>
        <v>0</v>
      </c>
      <c r="AF73" s="191">
        <f t="shared" ref="AF73:AF136" si="505">IF(W73&gt;0,N73-W73,)</f>
        <v>0</v>
      </c>
      <c r="AG73" s="191">
        <f t="shared" ref="AG73:AG136" si="506">IF(X73&gt;0,O73-X73,)</f>
        <v>0</v>
      </c>
      <c r="AH73" s="191">
        <f t="shared" ref="AH73:AH136" si="507">IF(Y73&gt;0,P73-Y73,)</f>
        <v>0</v>
      </c>
      <c r="AI73" s="191">
        <f t="shared" ref="AI73:AI136" si="508">IF(Z73&gt;0,Q73-Z73,)</f>
        <v>0</v>
      </c>
      <c r="AJ73" s="191">
        <f t="shared" ref="AJ73:AJ136" si="509">IF(AA73&gt;0,R73-AA73,)</f>
        <v>0</v>
      </c>
      <c r="AK73" s="191">
        <f t="shared" ref="AK73:AK136" si="510">IF(AB73&gt;0,S73-AB73,)</f>
        <v>0</v>
      </c>
      <c r="AL73" s="275">
        <f t="shared" ref="AL73:AL136" si="511">IF(T73&gt;0,AC73/K73,)</f>
        <v>0</v>
      </c>
      <c r="AM73" s="275">
        <f t="shared" ref="AM73:AM136" si="512">IF(U73&gt;0,AD73/L73,)</f>
        <v>0</v>
      </c>
      <c r="AN73" s="275">
        <f t="shared" ref="AN73:AN136" si="513">IF(V73&gt;0,AE73/M73,)</f>
        <v>0</v>
      </c>
      <c r="AO73" s="275">
        <f t="shared" ref="AO73:AO136" si="514">IF(W73&gt;0,AF73/N73,)</f>
        <v>0</v>
      </c>
      <c r="AP73" s="275">
        <f t="shared" ref="AP73:AP136" si="515">IF(X73&gt;0,AG73/O73,)</f>
        <v>0</v>
      </c>
      <c r="AQ73" s="275">
        <f t="shared" ref="AQ73:AQ136" si="516">IF(Y73&gt;0,AH73/P73,)</f>
        <v>0</v>
      </c>
      <c r="AR73" s="275">
        <f t="shared" ref="AR73:AR136" si="517">IF(Z73&gt;0,AI73/Q73,)</f>
        <v>0</v>
      </c>
      <c r="AS73" s="275">
        <f t="shared" ref="AS73:AS136" si="518">IF(AA73&gt;0,AJ73/R73,)</f>
        <v>0</v>
      </c>
      <c r="AT73" s="275">
        <f t="shared" ref="AT73:AT136" si="519">IF(AB73&gt;0,AK73/S73,)</f>
        <v>0</v>
      </c>
    </row>
    <row r="74" spans="1:59" s="5" customFormat="1" hidden="1" outlineLevel="1">
      <c r="A74" s="1848"/>
      <c r="B74" s="1851"/>
      <c r="C74" s="73" t="s">
        <v>581</v>
      </c>
      <c r="D74" s="32"/>
      <c r="E74" s="227">
        <f t="shared" si="447"/>
        <v>0</v>
      </c>
      <c r="F74" s="227">
        <f t="shared" si="447"/>
        <v>0</v>
      </c>
      <c r="G74" s="227">
        <f t="shared" si="447"/>
        <v>0</v>
      </c>
      <c r="H74" s="227">
        <f t="shared" si="447"/>
        <v>0</v>
      </c>
      <c r="I74" s="227">
        <f t="shared" ref="I74:J74" si="520">I191+I308+I425+I542</f>
        <v>0</v>
      </c>
      <c r="J74" s="227">
        <f t="shared" si="520"/>
        <v>0</v>
      </c>
      <c r="K74" s="235">
        <f t="shared" ref="K74" si="521">K191+K308+K425+K542</f>
        <v>0</v>
      </c>
      <c r="L74" s="235">
        <f t="shared" ref="L74:O74" si="522">L191+L308+L425+L542</f>
        <v>0</v>
      </c>
      <c r="M74" s="235">
        <f t="shared" si="522"/>
        <v>0</v>
      </c>
      <c r="N74" s="235">
        <f t="shared" si="522"/>
        <v>0</v>
      </c>
      <c r="O74" s="235">
        <f t="shared" si="522"/>
        <v>0</v>
      </c>
      <c r="P74" s="235">
        <f t="shared" ref="P74:Q74" si="523">P191+P308+P425+P542</f>
        <v>0</v>
      </c>
      <c r="Q74" s="235">
        <f t="shared" si="523"/>
        <v>0</v>
      </c>
      <c r="R74" s="235">
        <f t="shared" ref="R74:S74" si="524">R191+R308+R425+R542</f>
        <v>0</v>
      </c>
      <c r="S74" s="235">
        <f t="shared" si="524"/>
        <v>0</v>
      </c>
      <c r="T74" s="227">
        <f t="shared" si="372"/>
        <v>0</v>
      </c>
      <c r="U74" s="227">
        <f t="shared" ref="U74:X74" si="525">U191+U308+U425+U542</f>
        <v>0</v>
      </c>
      <c r="V74" s="227">
        <f t="shared" si="525"/>
        <v>0</v>
      </c>
      <c r="W74" s="227">
        <f t="shared" si="525"/>
        <v>0</v>
      </c>
      <c r="X74" s="227">
        <f t="shared" si="525"/>
        <v>0</v>
      </c>
      <c r="Y74" s="227">
        <f t="shared" ref="Y74:AA74" si="526">Y191+Y308+Y425+Y542</f>
        <v>0</v>
      </c>
      <c r="Z74" s="227">
        <f t="shared" si="526"/>
        <v>0</v>
      </c>
      <c r="AA74" s="227">
        <f t="shared" si="526"/>
        <v>0</v>
      </c>
      <c r="AB74" s="227">
        <f t="shared" ref="AB74" si="527">AB191+AB308+AB425+AB542</f>
        <v>0</v>
      </c>
      <c r="AC74" s="191">
        <f t="shared" si="502"/>
        <v>0</v>
      </c>
      <c r="AD74" s="191">
        <f t="shared" si="503"/>
        <v>0</v>
      </c>
      <c r="AE74" s="191">
        <f t="shared" si="504"/>
        <v>0</v>
      </c>
      <c r="AF74" s="191">
        <f t="shared" si="505"/>
        <v>0</v>
      </c>
      <c r="AG74" s="191">
        <f t="shared" si="506"/>
        <v>0</v>
      </c>
      <c r="AH74" s="191">
        <f t="shared" si="507"/>
        <v>0</v>
      </c>
      <c r="AI74" s="191">
        <f t="shared" si="508"/>
        <v>0</v>
      </c>
      <c r="AJ74" s="191">
        <f t="shared" si="509"/>
        <v>0</v>
      </c>
      <c r="AK74" s="191">
        <f t="shared" si="510"/>
        <v>0</v>
      </c>
      <c r="AL74" s="275">
        <f t="shared" si="511"/>
        <v>0</v>
      </c>
      <c r="AM74" s="275">
        <f t="shared" si="512"/>
        <v>0</v>
      </c>
      <c r="AN74" s="275">
        <f t="shared" si="513"/>
        <v>0</v>
      </c>
      <c r="AO74" s="275">
        <f t="shared" si="514"/>
        <v>0</v>
      </c>
      <c r="AP74" s="275">
        <f t="shared" si="515"/>
        <v>0</v>
      </c>
      <c r="AQ74" s="275">
        <f t="shared" si="516"/>
        <v>0</v>
      </c>
      <c r="AR74" s="275">
        <f t="shared" si="517"/>
        <v>0</v>
      </c>
      <c r="AS74" s="275">
        <f t="shared" si="518"/>
        <v>0</v>
      </c>
      <c r="AT74" s="275">
        <f t="shared" si="519"/>
        <v>0</v>
      </c>
    </row>
    <row r="75" spans="1:59" s="5" customFormat="1" hidden="1" outlineLevel="1">
      <c r="A75" s="1846">
        <v>8</v>
      </c>
      <c r="B75" s="1852" t="s">
        <v>234</v>
      </c>
      <c r="C75" s="73" t="s">
        <v>231</v>
      </c>
      <c r="D75" s="32"/>
      <c r="E75" s="227">
        <f>E79+E96</f>
        <v>7956.1689769199211</v>
      </c>
      <c r="F75" s="227">
        <f t="shared" ref="F75:H76" si="528">F79+F96</f>
        <v>7936.8970900000004</v>
      </c>
      <c r="G75" s="227">
        <f t="shared" si="528"/>
        <v>7587.5648730000003</v>
      </c>
      <c r="H75" s="227">
        <f t="shared" si="528"/>
        <v>7637.7188399999995</v>
      </c>
      <c r="I75" s="227">
        <f t="shared" ref="I75:J75" si="529">I79+I96</f>
        <v>7300.3321600000008</v>
      </c>
      <c r="J75" s="227">
        <f t="shared" si="529"/>
        <v>8056.9989500000001</v>
      </c>
      <c r="K75" s="235">
        <f t="shared" ref="K75:Q75" si="530">K79+K96</f>
        <v>7651.2208025821747</v>
      </c>
      <c r="L75" s="235">
        <f t="shared" si="530"/>
        <v>1577.1214974639352</v>
      </c>
      <c r="M75" s="235">
        <f t="shared" si="530"/>
        <v>2082.9840652460312</v>
      </c>
      <c r="N75" s="235">
        <f t="shared" si="530"/>
        <v>2209.0569748589241</v>
      </c>
      <c r="O75" s="235">
        <f t="shared" si="530"/>
        <v>1782.058265013284</v>
      </c>
      <c r="P75" s="235">
        <f t="shared" si="530"/>
        <v>7502.0874012216063</v>
      </c>
      <c r="Q75" s="235">
        <f t="shared" si="530"/>
        <v>7462.3506134781037</v>
      </c>
      <c r="R75" s="235">
        <f t="shared" ref="R75:S75" si="531">R79+R96</f>
        <v>7439.1879861761572</v>
      </c>
      <c r="S75" s="235">
        <f t="shared" si="531"/>
        <v>7432.0841479006931</v>
      </c>
      <c r="T75" s="227">
        <f t="shared" si="372"/>
        <v>0</v>
      </c>
      <c r="U75" s="227">
        <f t="shared" ref="U75:X75" si="532">U79+U96</f>
        <v>0</v>
      </c>
      <c r="V75" s="227">
        <f t="shared" si="532"/>
        <v>0</v>
      </c>
      <c r="W75" s="227">
        <f t="shared" si="532"/>
        <v>0</v>
      </c>
      <c r="X75" s="227">
        <f t="shared" si="532"/>
        <v>0</v>
      </c>
      <c r="Y75" s="227">
        <f t="shared" ref="Y75:AA75" si="533">Y79+Y96</f>
        <v>0</v>
      </c>
      <c r="Z75" s="227">
        <f t="shared" si="533"/>
        <v>0</v>
      </c>
      <c r="AA75" s="227">
        <f t="shared" si="533"/>
        <v>0</v>
      </c>
      <c r="AB75" s="227">
        <f t="shared" ref="AB75" si="534">AB79+AB96</f>
        <v>0</v>
      </c>
      <c r="AC75" s="191">
        <f t="shared" si="502"/>
        <v>0</v>
      </c>
      <c r="AD75" s="191">
        <f t="shared" si="503"/>
        <v>0</v>
      </c>
      <c r="AE75" s="191">
        <f t="shared" si="504"/>
        <v>0</v>
      </c>
      <c r="AF75" s="191">
        <f t="shared" si="505"/>
        <v>0</v>
      </c>
      <c r="AG75" s="191">
        <f t="shared" si="506"/>
        <v>0</v>
      </c>
      <c r="AH75" s="191">
        <f t="shared" si="507"/>
        <v>0</v>
      </c>
      <c r="AI75" s="191">
        <f t="shared" si="508"/>
        <v>0</v>
      </c>
      <c r="AJ75" s="191">
        <f t="shared" si="509"/>
        <v>0</v>
      </c>
      <c r="AK75" s="191">
        <f t="shared" si="510"/>
        <v>0</v>
      </c>
      <c r="AL75" s="275">
        <f t="shared" si="511"/>
        <v>0</v>
      </c>
      <c r="AM75" s="275">
        <f t="shared" si="512"/>
        <v>0</v>
      </c>
      <c r="AN75" s="275">
        <f t="shared" si="513"/>
        <v>0</v>
      </c>
      <c r="AO75" s="275">
        <f t="shared" si="514"/>
        <v>0</v>
      </c>
      <c r="AP75" s="275">
        <f t="shared" si="515"/>
        <v>0</v>
      </c>
      <c r="AQ75" s="275">
        <f t="shared" si="516"/>
        <v>0</v>
      </c>
      <c r="AR75" s="275">
        <f t="shared" si="517"/>
        <v>0</v>
      </c>
      <c r="AS75" s="275">
        <f t="shared" si="518"/>
        <v>0</v>
      </c>
      <c r="AT75" s="275">
        <f t="shared" si="519"/>
        <v>0</v>
      </c>
    </row>
    <row r="76" spans="1:59" s="5" customFormat="1" hidden="1" outlineLevel="1">
      <c r="A76" s="1847"/>
      <c r="B76" s="1853"/>
      <c r="C76" s="73" t="s">
        <v>53</v>
      </c>
      <c r="D76" s="32"/>
      <c r="E76" s="227">
        <f t="shared" ref="E76" si="535">E80+E97</f>
        <v>9.1969408257343517</v>
      </c>
      <c r="F76" s="227">
        <f t="shared" si="528"/>
        <v>9.1633978538249998</v>
      </c>
      <c r="G76" s="227">
        <f t="shared" ref="G76:J77" si="536">G80+G97</f>
        <v>8.7679988381964993</v>
      </c>
      <c r="H76" s="227">
        <f t="shared" si="536"/>
        <v>8.8967877787929996</v>
      </c>
      <c r="I76" s="227">
        <f t="shared" si="536"/>
        <v>8.501605711082</v>
      </c>
      <c r="J76" s="227">
        <f t="shared" si="536"/>
        <v>9.3761949170889984</v>
      </c>
      <c r="K76" s="235">
        <f t="shared" ref="K76:Q77" si="537">K80+K97</f>
        <v>8.893779067696995</v>
      </c>
      <c r="L76" s="235">
        <f t="shared" si="537"/>
        <v>1.8292292451791403</v>
      </c>
      <c r="M76" s="235">
        <f t="shared" si="537"/>
        <v>2.4231402180855861</v>
      </c>
      <c r="N76" s="235">
        <f t="shared" si="537"/>
        <v>2.5696998924400503</v>
      </c>
      <c r="O76" s="235">
        <f t="shared" si="537"/>
        <v>2.0717097119922192</v>
      </c>
      <c r="P76" s="235">
        <f t="shared" si="537"/>
        <v>8.7062593157606951</v>
      </c>
      <c r="Q76" s="235">
        <f t="shared" si="537"/>
        <v>8.6605183327145632</v>
      </c>
      <c r="R76" s="235">
        <f t="shared" ref="R76:S76" si="538">R80+R97</f>
        <v>8.6335388248785048</v>
      </c>
      <c r="S76" s="235">
        <f t="shared" si="538"/>
        <v>8.6252592034153679</v>
      </c>
      <c r="T76" s="227">
        <f t="shared" si="372"/>
        <v>0</v>
      </c>
      <c r="U76" s="227">
        <f t="shared" ref="U76:X76" si="539">U80+U97</f>
        <v>0</v>
      </c>
      <c r="V76" s="227">
        <f t="shared" si="539"/>
        <v>0</v>
      </c>
      <c r="W76" s="227">
        <f t="shared" si="539"/>
        <v>0</v>
      </c>
      <c r="X76" s="227">
        <f t="shared" si="539"/>
        <v>0</v>
      </c>
      <c r="Y76" s="227">
        <f t="shared" ref="Y76:AA76" si="540">Y80+Y97</f>
        <v>0</v>
      </c>
      <c r="Z76" s="227">
        <f t="shared" si="540"/>
        <v>0</v>
      </c>
      <c r="AA76" s="227">
        <f t="shared" si="540"/>
        <v>0</v>
      </c>
      <c r="AB76" s="227">
        <f t="shared" ref="AB76" si="541">AB80+AB97</f>
        <v>0</v>
      </c>
      <c r="AC76" s="191">
        <f t="shared" si="502"/>
        <v>0</v>
      </c>
      <c r="AD76" s="191">
        <f t="shared" si="503"/>
        <v>0</v>
      </c>
      <c r="AE76" s="191">
        <f t="shared" si="504"/>
        <v>0</v>
      </c>
      <c r="AF76" s="191">
        <f t="shared" si="505"/>
        <v>0</v>
      </c>
      <c r="AG76" s="191">
        <f t="shared" si="506"/>
        <v>0</v>
      </c>
      <c r="AH76" s="191">
        <f t="shared" si="507"/>
        <v>0</v>
      </c>
      <c r="AI76" s="191">
        <f t="shared" si="508"/>
        <v>0</v>
      </c>
      <c r="AJ76" s="191">
        <f t="shared" si="509"/>
        <v>0</v>
      </c>
      <c r="AK76" s="191">
        <f t="shared" si="510"/>
        <v>0</v>
      </c>
      <c r="AL76" s="275">
        <f t="shared" si="511"/>
        <v>0</v>
      </c>
      <c r="AM76" s="275">
        <f t="shared" si="512"/>
        <v>0</v>
      </c>
      <c r="AN76" s="275">
        <f t="shared" si="513"/>
        <v>0</v>
      </c>
      <c r="AO76" s="275">
        <f t="shared" si="514"/>
        <v>0</v>
      </c>
      <c r="AP76" s="275">
        <f t="shared" si="515"/>
        <v>0</v>
      </c>
      <c r="AQ76" s="275">
        <f t="shared" si="516"/>
        <v>0</v>
      </c>
      <c r="AR76" s="275">
        <f t="shared" si="517"/>
        <v>0</v>
      </c>
      <c r="AS76" s="275">
        <f t="shared" si="518"/>
        <v>0</v>
      </c>
      <c r="AT76" s="275">
        <f t="shared" si="519"/>
        <v>0</v>
      </c>
    </row>
    <row r="77" spans="1:59" s="69" customFormat="1" hidden="1" outlineLevel="1">
      <c r="A77" s="1847"/>
      <c r="B77" s="1853"/>
      <c r="C77" s="1801" t="s">
        <v>372</v>
      </c>
      <c r="D77" s="215"/>
      <c r="E77" s="227">
        <f>E81+E98</f>
        <v>37222530.900494717</v>
      </c>
      <c r="F77" s="227">
        <f>F81+F98</f>
        <v>34626280.709999993</v>
      </c>
      <c r="G77" s="227">
        <f t="shared" si="536"/>
        <v>34190390.917999998</v>
      </c>
      <c r="H77" s="227">
        <f t="shared" si="536"/>
        <v>30306887.399999999</v>
      </c>
      <c r="I77" s="227">
        <f t="shared" si="536"/>
        <v>28243380.850000001</v>
      </c>
      <c r="J77" s="227">
        <f t="shared" si="536"/>
        <v>31446448.109999999</v>
      </c>
      <c r="K77" s="235">
        <f t="shared" si="537"/>
        <v>32134406.710000001</v>
      </c>
      <c r="L77" s="235">
        <f t="shared" si="537"/>
        <v>6809677.2980000004</v>
      </c>
      <c r="M77" s="235">
        <f t="shared" si="537"/>
        <v>8606748.4299999997</v>
      </c>
      <c r="N77" s="235">
        <f t="shared" si="537"/>
        <v>9077558.5160000008</v>
      </c>
      <c r="O77" s="235">
        <f t="shared" si="537"/>
        <v>7640422.466</v>
      </c>
      <c r="P77" s="235">
        <f t="shared" si="537"/>
        <v>27833356</v>
      </c>
      <c r="Q77" s="235">
        <f t="shared" si="537"/>
        <v>27790545.230000004</v>
      </c>
      <c r="R77" s="235">
        <f t="shared" ref="R77:S77" si="542">R81+R98</f>
        <v>27740312.567699999</v>
      </c>
      <c r="S77" s="235">
        <f t="shared" si="542"/>
        <v>27795312.567699999</v>
      </c>
      <c r="T77" s="227">
        <f t="shared" si="372"/>
        <v>0</v>
      </c>
      <c r="U77" s="227">
        <f t="shared" ref="U77:X77" si="543">U81+U98</f>
        <v>0</v>
      </c>
      <c r="V77" s="227">
        <f t="shared" si="543"/>
        <v>0</v>
      </c>
      <c r="W77" s="227">
        <f t="shared" si="543"/>
        <v>0</v>
      </c>
      <c r="X77" s="227">
        <f t="shared" si="543"/>
        <v>0</v>
      </c>
      <c r="Y77" s="227">
        <f t="shared" ref="U77:AA78" si="544">Y81+Y98</f>
        <v>0</v>
      </c>
      <c r="Z77" s="227">
        <f t="shared" si="544"/>
        <v>0</v>
      </c>
      <c r="AA77" s="227">
        <f t="shared" si="544"/>
        <v>0</v>
      </c>
      <c r="AB77" s="227">
        <f t="shared" ref="AB77" si="545">AB81+AB98</f>
        <v>0</v>
      </c>
      <c r="AC77" s="191">
        <f t="shared" si="502"/>
        <v>0</v>
      </c>
      <c r="AD77" s="191">
        <f t="shared" si="503"/>
        <v>0</v>
      </c>
      <c r="AE77" s="191">
        <f t="shared" si="504"/>
        <v>0</v>
      </c>
      <c r="AF77" s="191">
        <f t="shared" si="505"/>
        <v>0</v>
      </c>
      <c r="AG77" s="191">
        <f t="shared" si="506"/>
        <v>0</v>
      </c>
      <c r="AH77" s="191">
        <f t="shared" si="507"/>
        <v>0</v>
      </c>
      <c r="AI77" s="191">
        <f t="shared" si="508"/>
        <v>0</v>
      </c>
      <c r="AJ77" s="191">
        <f t="shared" si="509"/>
        <v>0</v>
      </c>
      <c r="AK77" s="191">
        <f t="shared" si="510"/>
        <v>0</v>
      </c>
      <c r="AL77" s="275">
        <f t="shared" si="511"/>
        <v>0</v>
      </c>
      <c r="AM77" s="275">
        <f t="shared" si="512"/>
        <v>0</v>
      </c>
      <c r="AN77" s="275">
        <f t="shared" si="513"/>
        <v>0</v>
      </c>
      <c r="AO77" s="275">
        <f t="shared" si="514"/>
        <v>0</v>
      </c>
      <c r="AP77" s="275">
        <f t="shared" si="515"/>
        <v>0</v>
      </c>
      <c r="AQ77" s="275">
        <f t="shared" si="516"/>
        <v>0</v>
      </c>
      <c r="AR77" s="275">
        <f t="shared" si="517"/>
        <v>0</v>
      </c>
      <c r="AS77" s="275">
        <f t="shared" si="518"/>
        <v>0</v>
      </c>
      <c r="AT77" s="275">
        <f t="shared" si="519"/>
        <v>0</v>
      </c>
    </row>
    <row r="78" spans="1:59" s="5" customFormat="1" hidden="1" outlineLevel="1">
      <c r="A78" s="1848"/>
      <c r="B78" s="1854"/>
      <c r="C78" s="73" t="s">
        <v>577</v>
      </c>
      <c r="D78" s="215"/>
      <c r="E78" s="227">
        <f>E82+E99</f>
        <v>246.09090899143138</v>
      </c>
      <c r="F78" s="227">
        <f t="shared" ref="F78:H78" si="546">F82+F99</f>
        <v>252.66412258127997</v>
      </c>
      <c r="G78" s="227">
        <f t="shared" si="546"/>
        <v>261.83232708917001</v>
      </c>
      <c r="H78" s="227">
        <f t="shared" si="546"/>
        <v>278.55955449999999</v>
      </c>
      <c r="I78" s="227">
        <f t="shared" ref="I78:J78" si="547">I82+I99</f>
        <v>266.53539699999999</v>
      </c>
      <c r="J78" s="227">
        <f t="shared" si="547"/>
        <v>308.43423644699999</v>
      </c>
      <c r="K78" s="235">
        <f t="shared" ref="K78:Q78" si="548">K82+K99</f>
        <v>301.14591764705881</v>
      </c>
      <c r="L78" s="235">
        <f t="shared" si="548"/>
        <v>62.26688455882352</v>
      </c>
      <c r="M78" s="235">
        <f t="shared" si="548"/>
        <v>82.235918749999996</v>
      </c>
      <c r="N78" s="235">
        <f t="shared" si="548"/>
        <v>86.840383823529407</v>
      </c>
      <c r="O78" s="235">
        <f t="shared" si="548"/>
        <v>69.802730514705885</v>
      </c>
      <c r="P78" s="235">
        <f t="shared" si="548"/>
        <v>295.94758145647853</v>
      </c>
      <c r="Q78" s="235">
        <f t="shared" si="548"/>
        <v>298.21859864191373</v>
      </c>
      <c r="R78" s="235">
        <f t="shared" ref="R78:S78" si="549">R82+R99</f>
        <v>300.60149265549461</v>
      </c>
      <c r="S78" s="235">
        <f t="shared" si="549"/>
        <v>304.08639265549459</v>
      </c>
      <c r="T78" s="227">
        <f t="shared" si="372"/>
        <v>0</v>
      </c>
      <c r="U78" s="227">
        <f t="shared" si="544"/>
        <v>0</v>
      </c>
      <c r="V78" s="227">
        <f t="shared" si="544"/>
        <v>0</v>
      </c>
      <c r="W78" s="227">
        <f t="shared" si="544"/>
        <v>0</v>
      </c>
      <c r="X78" s="227">
        <f t="shared" si="544"/>
        <v>0</v>
      </c>
      <c r="Y78" s="227">
        <f t="shared" si="544"/>
        <v>0</v>
      </c>
      <c r="Z78" s="227">
        <f t="shared" si="544"/>
        <v>0</v>
      </c>
      <c r="AA78" s="227">
        <f t="shared" si="544"/>
        <v>0</v>
      </c>
      <c r="AB78" s="227">
        <f t="shared" ref="AB78" si="550">AB82+AB99</f>
        <v>0</v>
      </c>
      <c r="AC78" s="191">
        <f t="shared" si="502"/>
        <v>0</v>
      </c>
      <c r="AD78" s="191">
        <f t="shared" si="503"/>
        <v>0</v>
      </c>
      <c r="AE78" s="191">
        <f t="shared" si="504"/>
        <v>0</v>
      </c>
      <c r="AF78" s="191">
        <f t="shared" si="505"/>
        <v>0</v>
      </c>
      <c r="AG78" s="191">
        <f t="shared" si="506"/>
        <v>0</v>
      </c>
      <c r="AH78" s="191">
        <f t="shared" si="507"/>
        <v>0</v>
      </c>
      <c r="AI78" s="191">
        <f t="shared" si="508"/>
        <v>0</v>
      </c>
      <c r="AJ78" s="191">
        <f t="shared" si="509"/>
        <v>0</v>
      </c>
      <c r="AK78" s="191">
        <f t="shared" si="510"/>
        <v>0</v>
      </c>
      <c r="AL78" s="275">
        <f t="shared" si="511"/>
        <v>0</v>
      </c>
      <c r="AM78" s="275">
        <f t="shared" si="512"/>
        <v>0</v>
      </c>
      <c r="AN78" s="275">
        <f t="shared" si="513"/>
        <v>0</v>
      </c>
      <c r="AO78" s="275">
        <f t="shared" si="514"/>
        <v>0</v>
      </c>
      <c r="AP78" s="275">
        <f t="shared" si="515"/>
        <v>0</v>
      </c>
      <c r="AQ78" s="275">
        <f t="shared" si="516"/>
        <v>0</v>
      </c>
      <c r="AR78" s="275">
        <f t="shared" si="517"/>
        <v>0</v>
      </c>
      <c r="AS78" s="275">
        <f t="shared" si="518"/>
        <v>0</v>
      </c>
      <c r="AT78" s="275">
        <f t="shared" si="519"/>
        <v>0</v>
      </c>
    </row>
    <row r="79" spans="1:59" s="5" customFormat="1" hidden="1" outlineLevel="1">
      <c r="A79" s="35" t="s">
        <v>225</v>
      </c>
      <c r="B79" s="36" t="s">
        <v>239</v>
      </c>
      <c r="C79" s="73" t="s">
        <v>231</v>
      </c>
      <c r="D79" s="32"/>
      <c r="E79" s="227">
        <f t="shared" ref="E79:H122" si="551">E196+E313+E430+E547</f>
        <v>6084.2900931013965</v>
      </c>
      <c r="F79" s="227">
        <f t="shared" si="551"/>
        <v>6182.0960000000005</v>
      </c>
      <c r="G79" s="227">
        <f t="shared" si="551"/>
        <v>5830.9177600000003</v>
      </c>
      <c r="H79" s="227">
        <f t="shared" si="551"/>
        <v>5161.8450699999994</v>
      </c>
      <c r="I79" s="227">
        <f t="shared" ref="I79:J79" si="552">I196+I313+I430+I547</f>
        <v>4955.581180000001</v>
      </c>
      <c r="J79" s="227">
        <f t="shared" si="552"/>
        <v>5535.0278600000001</v>
      </c>
      <c r="K79" s="235">
        <f t="shared" ref="K79" si="553">K196+K313+K430+K547</f>
        <v>5358.147567288057</v>
      </c>
      <c r="L79" s="235">
        <f t="shared" ref="L79:O79" si="554">L196+L313+L430+L547</f>
        <v>1144.5854190325626</v>
      </c>
      <c r="M79" s="235">
        <f t="shared" si="554"/>
        <v>1439.9364868146586</v>
      </c>
      <c r="N79" s="235">
        <f t="shared" si="554"/>
        <v>1528.100190545199</v>
      </c>
      <c r="O79" s="235">
        <f t="shared" si="554"/>
        <v>1245.525470895637</v>
      </c>
      <c r="P79" s="235">
        <f t="shared" ref="P79:Q79" si="555">P196+P313+P430+P547</f>
        <v>5395.2388236257302</v>
      </c>
      <c r="Q79" s="235">
        <f t="shared" si="555"/>
        <v>5362.9250589130879</v>
      </c>
      <c r="R79" s="235">
        <f t="shared" ref="R79:S79" si="556">R196+R313+R430+R547</f>
        <v>5347.2564244116938</v>
      </c>
      <c r="S79" s="235">
        <f t="shared" si="556"/>
        <v>5342.5025861362292</v>
      </c>
      <c r="T79" s="227">
        <f t="shared" si="372"/>
        <v>0</v>
      </c>
      <c r="U79" s="227">
        <f t="shared" ref="U79:X79" si="557">U196+U313+U430+U547</f>
        <v>0</v>
      </c>
      <c r="V79" s="227">
        <f t="shared" si="557"/>
        <v>0</v>
      </c>
      <c r="W79" s="227">
        <f t="shared" si="557"/>
        <v>0</v>
      </c>
      <c r="X79" s="227">
        <f t="shared" si="557"/>
        <v>0</v>
      </c>
      <c r="Y79" s="227">
        <f t="shared" ref="Y79:AA79" si="558">Y196+Y313+Y430+Y547</f>
        <v>0</v>
      </c>
      <c r="Z79" s="227">
        <f t="shared" si="558"/>
        <v>0</v>
      </c>
      <c r="AA79" s="227">
        <f t="shared" si="558"/>
        <v>0</v>
      </c>
      <c r="AB79" s="227">
        <f t="shared" ref="AB79" si="559">AB196+AB313+AB430+AB547</f>
        <v>0</v>
      </c>
      <c r="AC79" s="191">
        <f t="shared" si="502"/>
        <v>0</v>
      </c>
      <c r="AD79" s="191">
        <f t="shared" si="503"/>
        <v>0</v>
      </c>
      <c r="AE79" s="191">
        <f t="shared" si="504"/>
        <v>0</v>
      </c>
      <c r="AF79" s="191">
        <f t="shared" si="505"/>
        <v>0</v>
      </c>
      <c r="AG79" s="191">
        <f t="shared" si="506"/>
        <v>0</v>
      </c>
      <c r="AH79" s="191">
        <f t="shared" si="507"/>
        <v>0</v>
      </c>
      <c r="AI79" s="191">
        <f t="shared" si="508"/>
        <v>0</v>
      </c>
      <c r="AJ79" s="191">
        <f t="shared" si="509"/>
        <v>0</v>
      </c>
      <c r="AK79" s="191">
        <f t="shared" si="510"/>
        <v>0</v>
      </c>
      <c r="AL79" s="275">
        <f t="shared" si="511"/>
        <v>0</v>
      </c>
      <c r="AM79" s="275">
        <f t="shared" si="512"/>
        <v>0</v>
      </c>
      <c r="AN79" s="275">
        <f t="shared" si="513"/>
        <v>0</v>
      </c>
      <c r="AO79" s="275">
        <f t="shared" si="514"/>
        <v>0</v>
      </c>
      <c r="AP79" s="275">
        <f t="shared" si="515"/>
        <v>0</v>
      </c>
      <c r="AQ79" s="275">
        <f t="shared" si="516"/>
        <v>0</v>
      </c>
      <c r="AR79" s="275">
        <f t="shared" si="517"/>
        <v>0</v>
      </c>
      <c r="AS79" s="275">
        <f t="shared" si="518"/>
        <v>0</v>
      </c>
      <c r="AT79" s="275">
        <f t="shared" si="519"/>
        <v>0</v>
      </c>
    </row>
    <row r="80" spans="1:59" s="5" customFormat="1" hidden="1" outlineLevel="1">
      <c r="A80" s="35"/>
      <c r="B80" s="37"/>
      <c r="C80" s="73" t="s">
        <v>53</v>
      </c>
      <c r="D80" s="32"/>
      <c r="E80" s="227">
        <f t="shared" ref="E80:H80" si="560">E85+E90</f>
        <v>6.8898501014280207</v>
      </c>
      <c r="F80" s="227">
        <f t="shared" si="560"/>
        <v>7.0006055103999998</v>
      </c>
      <c r="G80" s="227">
        <f t="shared" si="560"/>
        <v>6.6029312714239996</v>
      </c>
      <c r="H80" s="227">
        <f t="shared" si="560"/>
        <v>5.8452733572679998</v>
      </c>
      <c r="I80" s="227">
        <f t="shared" ref="I80:J80" si="561">I85+I90</f>
        <v>5.611700128232</v>
      </c>
      <c r="J80" s="227">
        <f t="shared" si="561"/>
        <v>6.267865548664</v>
      </c>
      <c r="K80" s="235">
        <f t="shared" ref="K80:Q80" si="562">K85+K90</f>
        <v>6.0675663051969959</v>
      </c>
      <c r="L80" s="235">
        <f t="shared" si="562"/>
        <v>1.2961285285124737</v>
      </c>
      <c r="M80" s="235">
        <f t="shared" si="562"/>
        <v>1.6305840776689193</v>
      </c>
      <c r="N80" s="235">
        <f t="shared" si="562"/>
        <v>1.7304206557733837</v>
      </c>
      <c r="O80" s="235">
        <f t="shared" si="562"/>
        <v>1.4104330432422194</v>
      </c>
      <c r="P80" s="235">
        <f t="shared" si="562"/>
        <v>6.1095684438737772</v>
      </c>
      <c r="Q80" s="235">
        <f t="shared" si="562"/>
        <v>6.0729763367131824</v>
      </c>
      <c r="R80" s="235">
        <f t="shared" ref="R80:S80" si="563">R85+R90</f>
        <v>6.0552331750038038</v>
      </c>
      <c r="S80" s="235">
        <f t="shared" si="563"/>
        <v>6.0498499285406666</v>
      </c>
      <c r="T80" s="227">
        <f t="shared" si="372"/>
        <v>0</v>
      </c>
      <c r="U80" s="227">
        <f t="shared" ref="U80:X80" si="564">U85+U90</f>
        <v>0</v>
      </c>
      <c r="V80" s="227">
        <f t="shared" si="564"/>
        <v>0</v>
      </c>
      <c r="W80" s="227">
        <f t="shared" si="564"/>
        <v>0</v>
      </c>
      <c r="X80" s="227">
        <f t="shared" si="564"/>
        <v>0</v>
      </c>
      <c r="Y80" s="227">
        <f t="shared" ref="Y80:AA80" si="565">Y85+Y90</f>
        <v>0</v>
      </c>
      <c r="Z80" s="227">
        <f t="shared" si="565"/>
        <v>0</v>
      </c>
      <c r="AA80" s="227">
        <f t="shared" si="565"/>
        <v>0</v>
      </c>
      <c r="AB80" s="227">
        <f t="shared" ref="AB80" si="566">AB85+AB90</f>
        <v>0</v>
      </c>
      <c r="AC80" s="191">
        <f t="shared" si="502"/>
        <v>0</v>
      </c>
      <c r="AD80" s="191">
        <f t="shared" si="503"/>
        <v>0</v>
      </c>
      <c r="AE80" s="191">
        <f t="shared" si="504"/>
        <v>0</v>
      </c>
      <c r="AF80" s="191">
        <f t="shared" si="505"/>
        <v>0</v>
      </c>
      <c r="AG80" s="191">
        <f t="shared" si="506"/>
        <v>0</v>
      </c>
      <c r="AH80" s="191">
        <f t="shared" si="507"/>
        <v>0</v>
      </c>
      <c r="AI80" s="191">
        <f t="shared" si="508"/>
        <v>0</v>
      </c>
      <c r="AJ80" s="191">
        <f t="shared" si="509"/>
        <v>0</v>
      </c>
      <c r="AK80" s="191">
        <f t="shared" si="510"/>
        <v>0</v>
      </c>
      <c r="AL80" s="275">
        <f t="shared" si="511"/>
        <v>0</v>
      </c>
      <c r="AM80" s="275">
        <f t="shared" si="512"/>
        <v>0</v>
      </c>
      <c r="AN80" s="275">
        <f t="shared" si="513"/>
        <v>0</v>
      </c>
      <c r="AO80" s="275">
        <f t="shared" si="514"/>
        <v>0</v>
      </c>
      <c r="AP80" s="275">
        <f t="shared" si="515"/>
        <v>0</v>
      </c>
      <c r="AQ80" s="275">
        <f t="shared" si="516"/>
        <v>0</v>
      </c>
      <c r="AR80" s="275">
        <f t="shared" si="517"/>
        <v>0</v>
      </c>
      <c r="AS80" s="275">
        <f t="shared" si="518"/>
        <v>0</v>
      </c>
      <c r="AT80" s="275">
        <f t="shared" si="519"/>
        <v>0</v>
      </c>
    </row>
    <row r="81" spans="1:46" s="69" customFormat="1" hidden="1" outlineLevel="1">
      <c r="A81" s="213"/>
      <c r="B81" s="214"/>
      <c r="C81" s="1801" t="s">
        <v>372</v>
      </c>
      <c r="E81" s="227">
        <f>E86+E91</f>
        <v>30383193.523656923</v>
      </c>
      <c r="F81" s="227">
        <f t="shared" ref="F81:H81" si="567">F86+F91</f>
        <v>29456823.099999998</v>
      </c>
      <c r="G81" s="227">
        <f t="shared" si="567"/>
        <v>29229573.718000002</v>
      </c>
      <c r="H81" s="227">
        <f t="shared" si="567"/>
        <v>24368407.5</v>
      </c>
      <c r="I81" s="227">
        <f t="shared" ref="I81:J81" si="568">I86+I91</f>
        <v>22523191.449999999</v>
      </c>
      <c r="J81" s="227">
        <f t="shared" si="568"/>
        <v>25523745.609999999</v>
      </c>
      <c r="K81" s="235">
        <f t="shared" ref="K81:Q81" si="569">K86+K91</f>
        <v>24689155.258000001</v>
      </c>
      <c r="L81" s="235">
        <f t="shared" si="569"/>
        <v>5287299.2259999998</v>
      </c>
      <c r="M81" s="235">
        <f t="shared" si="569"/>
        <v>6488251.6159999995</v>
      </c>
      <c r="N81" s="235">
        <f t="shared" si="569"/>
        <v>7008142.3360000001</v>
      </c>
      <c r="O81" s="235">
        <f t="shared" si="569"/>
        <v>5905462.0800000001</v>
      </c>
      <c r="P81" s="235">
        <f t="shared" si="569"/>
        <v>19850467</v>
      </c>
      <c r="Q81" s="235">
        <f t="shared" si="569"/>
        <v>19818996.350000001</v>
      </c>
      <c r="R81" s="235">
        <f t="shared" ref="R81:S81" si="570">R86+R91</f>
        <v>19782920.406500001</v>
      </c>
      <c r="S81" s="235">
        <f t="shared" si="570"/>
        <v>19835920.406500001</v>
      </c>
      <c r="T81" s="227">
        <f t="shared" si="372"/>
        <v>0</v>
      </c>
      <c r="U81" s="227">
        <f t="shared" ref="U81:X81" si="571">U86+U91</f>
        <v>0</v>
      </c>
      <c r="V81" s="227">
        <f t="shared" si="571"/>
        <v>0</v>
      </c>
      <c r="W81" s="227">
        <f t="shared" si="571"/>
        <v>0</v>
      </c>
      <c r="X81" s="227">
        <f t="shared" si="571"/>
        <v>0</v>
      </c>
      <c r="Y81" s="227">
        <f t="shared" ref="Y81:AA81" si="572">Y86+Y91</f>
        <v>0</v>
      </c>
      <c r="Z81" s="227">
        <f t="shared" si="572"/>
        <v>0</v>
      </c>
      <c r="AA81" s="227">
        <f t="shared" si="572"/>
        <v>0</v>
      </c>
      <c r="AB81" s="227">
        <f t="shared" ref="AB81" si="573">AB86+AB91</f>
        <v>0</v>
      </c>
      <c r="AC81" s="191">
        <f t="shared" si="502"/>
        <v>0</v>
      </c>
      <c r="AD81" s="191">
        <f t="shared" si="503"/>
        <v>0</v>
      </c>
      <c r="AE81" s="191">
        <f t="shared" si="504"/>
        <v>0</v>
      </c>
      <c r="AF81" s="191">
        <f t="shared" si="505"/>
        <v>0</v>
      </c>
      <c r="AG81" s="191">
        <f t="shared" si="506"/>
        <v>0</v>
      </c>
      <c r="AH81" s="191">
        <f t="shared" si="507"/>
        <v>0</v>
      </c>
      <c r="AI81" s="191">
        <f t="shared" si="508"/>
        <v>0</v>
      </c>
      <c r="AJ81" s="191">
        <f t="shared" si="509"/>
        <v>0</v>
      </c>
      <c r="AK81" s="191">
        <f t="shared" si="510"/>
        <v>0</v>
      </c>
      <c r="AL81" s="275">
        <f t="shared" si="511"/>
        <v>0</v>
      </c>
      <c r="AM81" s="275">
        <f t="shared" si="512"/>
        <v>0</v>
      </c>
      <c r="AN81" s="275">
        <f t="shared" si="513"/>
        <v>0</v>
      </c>
      <c r="AO81" s="275">
        <f t="shared" si="514"/>
        <v>0</v>
      </c>
      <c r="AP81" s="275">
        <f t="shared" si="515"/>
        <v>0</v>
      </c>
      <c r="AQ81" s="275">
        <f t="shared" si="516"/>
        <v>0</v>
      </c>
      <c r="AR81" s="275">
        <f t="shared" si="517"/>
        <v>0</v>
      </c>
      <c r="AS81" s="275">
        <f t="shared" si="518"/>
        <v>0</v>
      </c>
      <c r="AT81" s="275">
        <f t="shared" si="519"/>
        <v>0</v>
      </c>
    </row>
    <row r="82" spans="1:46" s="5" customFormat="1" hidden="1" outlineLevel="1">
      <c r="A82" s="35"/>
      <c r="B82" s="37"/>
      <c r="C82" s="73" t="s">
        <v>577</v>
      </c>
      <c r="D82" s="32"/>
      <c r="E82" s="227">
        <f t="shared" ref="E82:H82" si="574">E87+E93</f>
        <v>188.06533338868906</v>
      </c>
      <c r="F82" s="227">
        <f t="shared" si="574"/>
        <v>196.02567156509997</v>
      </c>
      <c r="G82" s="227">
        <f t="shared" si="574"/>
        <v>195.53691028899999</v>
      </c>
      <c r="H82" s="227">
        <f t="shared" si="574"/>
        <v>189.904408625</v>
      </c>
      <c r="I82" s="227">
        <f t="shared" ref="I82:J82" si="575">I87+I93</f>
        <v>180.76158324999997</v>
      </c>
      <c r="J82" s="227">
        <f t="shared" si="575"/>
        <v>213.06721382200001</v>
      </c>
      <c r="K82" s="235">
        <f t="shared" ref="K82:Q82" si="576">K87+K93</f>
        <v>208.52988161764705</v>
      </c>
      <c r="L82" s="235">
        <f t="shared" si="576"/>
        <v>44.600877205882348</v>
      </c>
      <c r="M82" s="235">
        <f t="shared" si="576"/>
        <v>56.096641911764699</v>
      </c>
      <c r="N82" s="235">
        <f t="shared" si="576"/>
        <v>59.403261764705874</v>
      </c>
      <c r="O82" s="235">
        <f t="shared" si="576"/>
        <v>48.429100735294121</v>
      </c>
      <c r="P82" s="235">
        <f t="shared" si="576"/>
        <v>209.44565084846602</v>
      </c>
      <c r="Q82" s="235">
        <f t="shared" si="576"/>
        <v>210.18252733998133</v>
      </c>
      <c r="R82" s="235">
        <f t="shared" ref="R82:S82" si="577">R87+R93</f>
        <v>211.63336206658153</v>
      </c>
      <c r="S82" s="235">
        <f t="shared" si="577"/>
        <v>213.53036206658152</v>
      </c>
      <c r="T82" s="227">
        <f t="shared" si="372"/>
        <v>0</v>
      </c>
      <c r="U82" s="227">
        <f t="shared" ref="U82:X82" si="578">U87+U93</f>
        <v>0</v>
      </c>
      <c r="V82" s="227">
        <f t="shared" si="578"/>
        <v>0</v>
      </c>
      <c r="W82" s="227">
        <f t="shared" si="578"/>
        <v>0</v>
      </c>
      <c r="X82" s="227">
        <f t="shared" si="578"/>
        <v>0</v>
      </c>
      <c r="Y82" s="227">
        <f t="shared" ref="Y82:AA82" si="579">Y87+Y93</f>
        <v>0</v>
      </c>
      <c r="Z82" s="227">
        <f t="shared" si="579"/>
        <v>0</v>
      </c>
      <c r="AA82" s="227">
        <f t="shared" si="579"/>
        <v>0</v>
      </c>
      <c r="AB82" s="227">
        <f t="shared" ref="AB82" si="580">AB87+AB93</f>
        <v>0</v>
      </c>
      <c r="AC82" s="191">
        <f t="shared" si="502"/>
        <v>0</v>
      </c>
      <c r="AD82" s="191">
        <f t="shared" si="503"/>
        <v>0</v>
      </c>
      <c r="AE82" s="191">
        <f t="shared" si="504"/>
        <v>0</v>
      </c>
      <c r="AF82" s="191">
        <f t="shared" si="505"/>
        <v>0</v>
      </c>
      <c r="AG82" s="191">
        <f t="shared" si="506"/>
        <v>0</v>
      </c>
      <c r="AH82" s="191">
        <f t="shared" si="507"/>
        <v>0</v>
      </c>
      <c r="AI82" s="191">
        <f t="shared" si="508"/>
        <v>0</v>
      </c>
      <c r="AJ82" s="191">
        <f t="shared" si="509"/>
        <v>0</v>
      </c>
      <c r="AK82" s="191">
        <f t="shared" si="510"/>
        <v>0</v>
      </c>
      <c r="AL82" s="275">
        <f t="shared" si="511"/>
        <v>0</v>
      </c>
      <c r="AM82" s="275">
        <f t="shared" si="512"/>
        <v>0</v>
      </c>
      <c r="AN82" s="275">
        <f t="shared" si="513"/>
        <v>0</v>
      </c>
      <c r="AO82" s="275">
        <f t="shared" si="514"/>
        <v>0</v>
      </c>
      <c r="AP82" s="275">
        <f t="shared" si="515"/>
        <v>0</v>
      </c>
      <c r="AQ82" s="275">
        <f t="shared" si="516"/>
        <v>0</v>
      </c>
      <c r="AR82" s="275">
        <f t="shared" si="517"/>
        <v>0</v>
      </c>
      <c r="AS82" s="275">
        <f t="shared" si="518"/>
        <v>0</v>
      </c>
      <c r="AT82" s="275">
        <f t="shared" si="519"/>
        <v>0</v>
      </c>
    </row>
    <row r="83" spans="1:46" s="5" customFormat="1" hidden="1" outlineLevel="1">
      <c r="A83" s="35"/>
      <c r="B83" s="37"/>
      <c r="C83" s="73" t="s">
        <v>232</v>
      </c>
      <c r="D83" s="32"/>
      <c r="E83" s="230">
        <f t="shared" ref="E83:Q83" si="581">IF(E79&gt;0,E79/E81*100,)</f>
        <v>2.0025182962956328E-2</v>
      </c>
      <c r="F83" s="230">
        <f t="shared" si="581"/>
        <v>2.0986974661228831E-2</v>
      </c>
      <c r="G83" s="230">
        <f t="shared" si="581"/>
        <v>1.9948692431355011E-2</v>
      </c>
      <c r="H83" s="230">
        <f t="shared" si="581"/>
        <v>2.1182529346655089E-2</v>
      </c>
      <c r="I83" s="230">
        <f t="shared" ref="I83:J83" si="582">IF(I79&gt;0,I79/I81*100,)</f>
        <v>2.2002126967668258E-2</v>
      </c>
      <c r="J83" s="230">
        <f t="shared" si="582"/>
        <v>2.1685797784442032E-2</v>
      </c>
      <c r="K83" s="238">
        <f t="shared" si="581"/>
        <v>2.1702433766144599E-2</v>
      </c>
      <c r="L83" s="238">
        <f t="shared" si="581"/>
        <v>2.1647827560129895E-2</v>
      </c>
      <c r="M83" s="238">
        <f t="shared" si="581"/>
        <v>2.2192981592510711E-2</v>
      </c>
      <c r="N83" s="238">
        <f t="shared" si="581"/>
        <v>2.1804639764456964E-2</v>
      </c>
      <c r="O83" s="238">
        <f t="shared" si="581"/>
        <v>2.1091075584311211E-2</v>
      </c>
      <c r="P83" s="238">
        <f t="shared" si="581"/>
        <v>2.7179405016646362E-2</v>
      </c>
      <c r="Q83" s="238">
        <f t="shared" si="581"/>
        <v>2.7059518878780598E-2</v>
      </c>
      <c r="R83" s="238">
        <f t="shared" ref="R83:S83" si="583">IF(R79&gt;0,R79/R81*100,)</f>
        <v>2.7029661518805714E-2</v>
      </c>
      <c r="S83" s="238">
        <f t="shared" si="583"/>
        <v>2.6933474608950098E-2</v>
      </c>
      <c r="T83" s="230">
        <f t="shared" ref="T83:AA83" si="584">IF(T79&gt;0,T79/T81*100,)</f>
        <v>0</v>
      </c>
      <c r="U83" s="230">
        <f>IF(U79&gt;0,U79/U81*100,)</f>
        <v>0</v>
      </c>
      <c r="V83" s="230">
        <f t="shared" ref="V83:X83" si="585">IF(V79&gt;0,V79/V81*100,)</f>
        <v>0</v>
      </c>
      <c r="W83" s="230">
        <f t="shared" si="585"/>
        <v>0</v>
      </c>
      <c r="X83" s="230">
        <f t="shared" si="585"/>
        <v>0</v>
      </c>
      <c r="Y83" s="230">
        <f t="shared" si="584"/>
        <v>0</v>
      </c>
      <c r="Z83" s="230">
        <f t="shared" si="584"/>
        <v>0</v>
      </c>
      <c r="AA83" s="230">
        <f t="shared" si="584"/>
        <v>0</v>
      </c>
      <c r="AB83" s="230">
        <f t="shared" ref="AB83" si="586">IF(AB79&gt;0,AB79/AB81*100,)</f>
        <v>0</v>
      </c>
      <c r="AC83" s="191">
        <f t="shared" si="502"/>
        <v>0</v>
      </c>
      <c r="AD83" s="191">
        <f t="shared" si="503"/>
        <v>0</v>
      </c>
      <c r="AE83" s="191">
        <f t="shared" si="504"/>
        <v>0</v>
      </c>
      <c r="AF83" s="191">
        <f t="shared" si="505"/>
        <v>0</v>
      </c>
      <c r="AG83" s="191">
        <f t="shared" si="506"/>
        <v>0</v>
      </c>
      <c r="AH83" s="191">
        <f t="shared" si="507"/>
        <v>0</v>
      </c>
      <c r="AI83" s="191">
        <f t="shared" si="508"/>
        <v>0</v>
      </c>
      <c r="AJ83" s="191">
        <f t="shared" si="509"/>
        <v>0</v>
      </c>
      <c r="AK83" s="191">
        <f t="shared" si="510"/>
        <v>0</v>
      </c>
      <c r="AL83" s="275">
        <f t="shared" si="511"/>
        <v>0</v>
      </c>
      <c r="AM83" s="275">
        <f t="shared" si="512"/>
        <v>0</v>
      </c>
      <c r="AN83" s="275">
        <f t="shared" si="513"/>
        <v>0</v>
      </c>
      <c r="AO83" s="275">
        <f t="shared" si="514"/>
        <v>0</v>
      </c>
      <c r="AP83" s="275">
        <f t="shared" si="515"/>
        <v>0</v>
      </c>
      <c r="AQ83" s="275">
        <f t="shared" si="516"/>
        <v>0</v>
      </c>
      <c r="AR83" s="275">
        <f t="shared" si="517"/>
        <v>0</v>
      </c>
      <c r="AS83" s="275">
        <f t="shared" si="518"/>
        <v>0</v>
      </c>
      <c r="AT83" s="275">
        <f t="shared" si="519"/>
        <v>0</v>
      </c>
    </row>
    <row r="84" spans="1:46" s="5" customFormat="1" hidden="1" outlineLevel="1">
      <c r="A84" s="35" t="s">
        <v>226</v>
      </c>
      <c r="B84" s="33" t="s">
        <v>240</v>
      </c>
      <c r="C84" s="94" t="s">
        <v>231</v>
      </c>
      <c r="D84" s="32"/>
      <c r="E84" s="227">
        <f t="shared" si="551"/>
        <v>4713.0611579309098</v>
      </c>
      <c r="F84" s="227">
        <f t="shared" si="551"/>
        <v>4645.5852000000004</v>
      </c>
      <c r="G84" s="227">
        <f t="shared" si="551"/>
        <v>4482.5358100000003</v>
      </c>
      <c r="H84" s="227">
        <f t="shared" si="551"/>
        <v>3732.2926900000002</v>
      </c>
      <c r="I84" s="227">
        <f t="shared" ref="I84:J84" si="587">I201+I318+I435+I552</f>
        <v>3569.2105499999998</v>
      </c>
      <c r="J84" s="227">
        <f t="shared" si="587"/>
        <v>4002.9301000000005</v>
      </c>
      <c r="K84" s="235">
        <f t="shared" ref="K84" si="588">K201+K318+K435+K552</f>
        <v>3890.15147360736</v>
      </c>
      <c r="L84" s="235">
        <f t="shared" ref="L84:O84" si="589">L201+L318+L435+L552</f>
        <v>856.90483585841935</v>
      </c>
      <c r="M84" s="235">
        <f t="shared" si="589"/>
        <v>1033.3873778736577</v>
      </c>
      <c r="N84" s="235">
        <f t="shared" si="589"/>
        <v>1098.7744428891378</v>
      </c>
      <c r="O84" s="235">
        <f t="shared" si="589"/>
        <v>901.08481698614503</v>
      </c>
      <c r="P84" s="235">
        <f t="shared" ref="P84:Q84" si="590">P201+P318+P435+P552</f>
        <v>3915.741603189249</v>
      </c>
      <c r="Q84" s="235">
        <f t="shared" si="590"/>
        <v>3889.0495029468298</v>
      </c>
      <c r="R84" s="235">
        <f t="shared" ref="R84:S84" si="591">R201+R318+R435+R552</f>
        <v>3876.3564237068358</v>
      </c>
      <c r="S84" s="235">
        <f t="shared" si="591"/>
        <v>3874.4064237068355</v>
      </c>
      <c r="T84" s="227">
        <f t="shared" si="372"/>
        <v>0</v>
      </c>
      <c r="U84" s="227">
        <f t="shared" ref="U84:X84" si="592">U201+U318+U435+U552</f>
        <v>0</v>
      </c>
      <c r="V84" s="227">
        <f t="shared" si="592"/>
        <v>0</v>
      </c>
      <c r="W84" s="227">
        <f t="shared" si="592"/>
        <v>0</v>
      </c>
      <c r="X84" s="227">
        <f t="shared" si="592"/>
        <v>0</v>
      </c>
      <c r="Y84" s="227">
        <f t="shared" ref="Y84:AA84" si="593">Y201+Y318+Y435+Y552</f>
        <v>0</v>
      </c>
      <c r="Z84" s="227">
        <f t="shared" si="593"/>
        <v>0</v>
      </c>
      <c r="AA84" s="227">
        <f t="shared" si="593"/>
        <v>0</v>
      </c>
      <c r="AB84" s="227">
        <f t="shared" ref="AB84" si="594">AB201+AB318+AB435+AB552</f>
        <v>0</v>
      </c>
      <c r="AC84" s="191">
        <f t="shared" si="502"/>
        <v>0</v>
      </c>
      <c r="AD84" s="191">
        <f t="shared" si="503"/>
        <v>0</v>
      </c>
      <c r="AE84" s="191">
        <f t="shared" si="504"/>
        <v>0</v>
      </c>
      <c r="AF84" s="191">
        <f t="shared" si="505"/>
        <v>0</v>
      </c>
      <c r="AG84" s="191">
        <f t="shared" si="506"/>
        <v>0</v>
      </c>
      <c r="AH84" s="191">
        <f t="shared" si="507"/>
        <v>0</v>
      </c>
      <c r="AI84" s="191">
        <f t="shared" si="508"/>
        <v>0</v>
      </c>
      <c r="AJ84" s="191">
        <f t="shared" si="509"/>
        <v>0</v>
      </c>
      <c r="AK84" s="191">
        <f t="shared" si="510"/>
        <v>0</v>
      </c>
      <c r="AL84" s="275">
        <f t="shared" si="511"/>
        <v>0</v>
      </c>
      <c r="AM84" s="275">
        <f t="shared" si="512"/>
        <v>0</v>
      </c>
      <c r="AN84" s="275">
        <f t="shared" si="513"/>
        <v>0</v>
      </c>
      <c r="AO84" s="275">
        <f t="shared" si="514"/>
        <v>0</v>
      </c>
      <c r="AP84" s="275">
        <f t="shared" si="515"/>
        <v>0</v>
      </c>
      <c r="AQ84" s="275">
        <f t="shared" si="516"/>
        <v>0</v>
      </c>
      <c r="AR84" s="275">
        <f t="shared" si="517"/>
        <v>0</v>
      </c>
      <c r="AS84" s="275">
        <f t="shared" si="518"/>
        <v>0</v>
      </c>
      <c r="AT84" s="275">
        <f t="shared" si="519"/>
        <v>0</v>
      </c>
    </row>
    <row r="85" spans="1:46" s="5" customFormat="1" hidden="1" outlineLevel="1">
      <c r="A85" s="35"/>
      <c r="B85" s="38"/>
      <c r="C85" s="73" t="s">
        <v>214</v>
      </c>
      <c r="D85" s="32"/>
      <c r="E85" s="227">
        <f t="shared" ref="E85:H85" si="595">E84*0.76*1.49/1000</f>
        <v>5.3370704552409629</v>
      </c>
      <c r="F85" s="227">
        <f t="shared" si="595"/>
        <v>5.26066068048</v>
      </c>
      <c r="G85" s="227">
        <f t="shared" si="595"/>
        <v>5.076023551244</v>
      </c>
      <c r="H85" s="227">
        <f t="shared" si="595"/>
        <v>4.2264482421559997</v>
      </c>
      <c r="I85" s="227">
        <f t="shared" ref="I85:J85" si="596">I84*0.76*1.49/1000</f>
        <v>4.0417740268199998</v>
      </c>
      <c r="J85" s="227">
        <f t="shared" si="596"/>
        <v>4.5329180452400006</v>
      </c>
      <c r="K85" s="235">
        <f t="shared" ref="K85:Q85" si="597">K84*0.76*1.49/1000</f>
        <v>4.4052075287129746</v>
      </c>
      <c r="L85" s="235">
        <f t="shared" si="597"/>
        <v>0.9703590361260741</v>
      </c>
      <c r="M85" s="235">
        <f t="shared" si="597"/>
        <v>1.17020786670413</v>
      </c>
      <c r="N85" s="235">
        <f t="shared" si="597"/>
        <v>1.2442521791276597</v>
      </c>
      <c r="O85" s="235">
        <f t="shared" si="597"/>
        <v>1.0203884467551105</v>
      </c>
      <c r="P85" s="235">
        <f t="shared" si="597"/>
        <v>4.4341857914515055</v>
      </c>
      <c r="Q85" s="235">
        <f t="shared" si="597"/>
        <v>4.4039596571369906</v>
      </c>
      <c r="R85" s="235">
        <f t="shared" ref="R85:S85" si="598">R84*0.76*1.49/1000</f>
        <v>4.3895860142056211</v>
      </c>
      <c r="S85" s="235">
        <f t="shared" si="598"/>
        <v>4.38737783420562</v>
      </c>
      <c r="T85" s="227">
        <f t="shared" si="372"/>
        <v>0</v>
      </c>
      <c r="U85" s="227">
        <f t="shared" ref="U85:X85" si="599">U84*0.76*1.49/1000</f>
        <v>0</v>
      </c>
      <c r="V85" s="227">
        <f t="shared" si="599"/>
        <v>0</v>
      </c>
      <c r="W85" s="227">
        <f t="shared" si="599"/>
        <v>0</v>
      </c>
      <c r="X85" s="227">
        <f t="shared" si="599"/>
        <v>0</v>
      </c>
      <c r="Y85" s="227">
        <f t="shared" ref="Y85:AA85" si="600">Y84*0.76*1.49/1000</f>
        <v>0</v>
      </c>
      <c r="Z85" s="227">
        <f t="shared" si="600"/>
        <v>0</v>
      </c>
      <c r="AA85" s="227">
        <f t="shared" si="600"/>
        <v>0</v>
      </c>
      <c r="AB85" s="227">
        <f t="shared" ref="AB85" si="601">AB84*0.76*1.49/1000</f>
        <v>0</v>
      </c>
      <c r="AC85" s="191">
        <f t="shared" si="502"/>
        <v>0</v>
      </c>
      <c r="AD85" s="191">
        <f t="shared" si="503"/>
        <v>0</v>
      </c>
      <c r="AE85" s="191">
        <f t="shared" si="504"/>
        <v>0</v>
      </c>
      <c r="AF85" s="191">
        <f t="shared" si="505"/>
        <v>0</v>
      </c>
      <c r="AG85" s="191">
        <f t="shared" si="506"/>
        <v>0</v>
      </c>
      <c r="AH85" s="191">
        <f t="shared" si="507"/>
        <v>0</v>
      </c>
      <c r="AI85" s="191">
        <f t="shared" si="508"/>
        <v>0</v>
      </c>
      <c r="AJ85" s="191">
        <f t="shared" si="509"/>
        <v>0</v>
      </c>
      <c r="AK85" s="191">
        <f t="shared" si="510"/>
        <v>0</v>
      </c>
      <c r="AL85" s="275">
        <f t="shared" si="511"/>
        <v>0</v>
      </c>
      <c r="AM85" s="275">
        <f t="shared" si="512"/>
        <v>0</v>
      </c>
      <c r="AN85" s="275">
        <f t="shared" si="513"/>
        <v>0</v>
      </c>
      <c r="AO85" s="275">
        <f t="shared" si="514"/>
        <v>0</v>
      </c>
      <c r="AP85" s="275">
        <f t="shared" si="515"/>
        <v>0</v>
      </c>
      <c r="AQ85" s="275">
        <f t="shared" si="516"/>
        <v>0</v>
      </c>
      <c r="AR85" s="275">
        <f t="shared" si="517"/>
        <v>0</v>
      </c>
      <c r="AS85" s="275">
        <f t="shared" si="518"/>
        <v>0</v>
      </c>
      <c r="AT85" s="275">
        <f t="shared" si="519"/>
        <v>0</v>
      </c>
    </row>
    <row r="86" spans="1:46" s="69" customFormat="1" hidden="1" outlineLevel="1">
      <c r="A86" s="213"/>
      <c r="B86" s="216"/>
      <c r="C86" s="1801" t="s">
        <v>372</v>
      </c>
      <c r="E86" s="227">
        <f t="shared" si="551"/>
        <v>25447226.027797006</v>
      </c>
      <c r="F86" s="227">
        <f t="shared" si="551"/>
        <v>25705289.449999999</v>
      </c>
      <c r="G86" s="227">
        <f t="shared" si="551"/>
        <v>25476651.800000001</v>
      </c>
      <c r="H86" s="227">
        <f t="shared" si="551"/>
        <v>20302163.399999999</v>
      </c>
      <c r="I86" s="227">
        <f t="shared" ref="I86:J86" si="602">I203+I320+I437+I554</f>
        <v>18786185.050000001</v>
      </c>
      <c r="J86" s="227">
        <f t="shared" si="602"/>
        <v>21185286.609999999</v>
      </c>
      <c r="K86" s="235">
        <f t="shared" ref="K86:K87" si="603">K203+K320+K437+K554</f>
        <v>20729630.206</v>
      </c>
      <c r="L86" s="235">
        <f t="shared" ref="L86:O86" si="604">L203+L320+L437+L554</f>
        <v>4485495.5159999998</v>
      </c>
      <c r="M86" s="235">
        <f t="shared" si="604"/>
        <v>5410791.3899999997</v>
      </c>
      <c r="N86" s="235">
        <f t="shared" si="604"/>
        <v>5852093.0800000001</v>
      </c>
      <c r="O86" s="235">
        <f t="shared" si="604"/>
        <v>4981250.22</v>
      </c>
      <c r="P86" s="235">
        <f t="shared" ref="P86:Q86" si="605">P203+P320+P437+P554</f>
        <v>15662403</v>
      </c>
      <c r="Q86" s="235">
        <f t="shared" si="605"/>
        <v>15643244.01</v>
      </c>
      <c r="R86" s="235">
        <f t="shared" ref="R86:S86" si="606">R203+R320+R437+R554</f>
        <v>15614376.6099</v>
      </c>
      <c r="S86" s="235">
        <f t="shared" si="606"/>
        <v>15664376.6099</v>
      </c>
      <c r="T86" s="227">
        <f t="shared" si="372"/>
        <v>0</v>
      </c>
      <c r="U86" s="227">
        <f t="shared" ref="U86:X86" si="607">U203+U320+U437+U554</f>
        <v>0</v>
      </c>
      <c r="V86" s="227">
        <f t="shared" si="607"/>
        <v>0</v>
      </c>
      <c r="W86" s="227">
        <f t="shared" si="607"/>
        <v>0</v>
      </c>
      <c r="X86" s="227">
        <f t="shared" si="607"/>
        <v>0</v>
      </c>
      <c r="Y86" s="227">
        <f t="shared" ref="Y86:AA86" si="608">Y203+Y320+Y437+Y554</f>
        <v>0</v>
      </c>
      <c r="Z86" s="227">
        <f t="shared" si="608"/>
        <v>0</v>
      </c>
      <c r="AA86" s="227">
        <f t="shared" si="608"/>
        <v>0</v>
      </c>
      <c r="AB86" s="227">
        <f t="shared" ref="AB86" si="609">AB203+AB320+AB437+AB554</f>
        <v>0</v>
      </c>
      <c r="AC86" s="191">
        <f t="shared" si="502"/>
        <v>0</v>
      </c>
      <c r="AD86" s="191">
        <f t="shared" si="503"/>
        <v>0</v>
      </c>
      <c r="AE86" s="191">
        <f t="shared" si="504"/>
        <v>0</v>
      </c>
      <c r="AF86" s="191">
        <f t="shared" si="505"/>
        <v>0</v>
      </c>
      <c r="AG86" s="191">
        <f t="shared" si="506"/>
        <v>0</v>
      </c>
      <c r="AH86" s="191">
        <f t="shared" si="507"/>
        <v>0</v>
      </c>
      <c r="AI86" s="191">
        <f t="shared" si="508"/>
        <v>0</v>
      </c>
      <c r="AJ86" s="191">
        <f t="shared" si="509"/>
        <v>0</v>
      </c>
      <c r="AK86" s="191">
        <f t="shared" si="510"/>
        <v>0</v>
      </c>
      <c r="AL86" s="275">
        <f t="shared" si="511"/>
        <v>0</v>
      </c>
      <c r="AM86" s="275">
        <f t="shared" si="512"/>
        <v>0</v>
      </c>
      <c r="AN86" s="275">
        <f t="shared" si="513"/>
        <v>0</v>
      </c>
      <c r="AO86" s="275">
        <f t="shared" si="514"/>
        <v>0</v>
      </c>
      <c r="AP86" s="275">
        <f t="shared" si="515"/>
        <v>0</v>
      </c>
      <c r="AQ86" s="275">
        <f t="shared" si="516"/>
        <v>0</v>
      </c>
      <c r="AR86" s="275">
        <f t="shared" si="517"/>
        <v>0</v>
      </c>
      <c r="AS86" s="275">
        <f t="shared" si="518"/>
        <v>0</v>
      </c>
      <c r="AT86" s="275">
        <f t="shared" si="519"/>
        <v>0</v>
      </c>
    </row>
    <row r="87" spans="1:46" s="5" customFormat="1" hidden="1" outlineLevel="1">
      <c r="A87" s="35"/>
      <c r="B87" s="38"/>
      <c r="C87" s="73" t="s">
        <v>577</v>
      </c>
      <c r="D87" s="32"/>
      <c r="E87" s="227">
        <f t="shared" si="551"/>
        <v>144.25724349418562</v>
      </c>
      <c r="F87" s="227">
        <f t="shared" si="551"/>
        <v>149.73901434499999</v>
      </c>
      <c r="G87" s="227">
        <f t="shared" si="551"/>
        <v>152.58021875085268</v>
      </c>
      <c r="H87" s="227">
        <f t="shared" si="551"/>
        <v>139.12209887500001</v>
      </c>
      <c r="I87" s="227">
        <f t="shared" ref="I87:J87" si="610">I204+I321+I438+I555</f>
        <v>130.72196937499999</v>
      </c>
      <c r="J87" s="227">
        <f t="shared" si="610"/>
        <v>155.54894600200001</v>
      </c>
      <c r="K87" s="235">
        <f t="shared" si="603"/>
        <v>150.71503860294118</v>
      </c>
      <c r="L87" s="235">
        <f t="shared" ref="L87:O87" si="611">L204+L321+L438+L555</f>
        <v>33.233787867647052</v>
      </c>
      <c r="M87" s="235">
        <f t="shared" si="611"/>
        <v>40.015101838235289</v>
      </c>
      <c r="N87" s="235">
        <f t="shared" si="611"/>
        <v>42.557281249999996</v>
      </c>
      <c r="O87" s="235">
        <f t="shared" si="611"/>
        <v>34.908867647058827</v>
      </c>
      <c r="P87" s="235">
        <f t="shared" ref="P87:Q87" si="612">P204+P321+P438+P555</f>
        <v>140.762650848466</v>
      </c>
      <c r="Q87" s="235">
        <f t="shared" si="612"/>
        <v>141.19572733998132</v>
      </c>
      <c r="R87" s="235">
        <f t="shared" ref="R87:S87" si="613">R204+R321+R438+R555</f>
        <v>142.23446006658151</v>
      </c>
      <c r="S87" s="235">
        <f t="shared" si="613"/>
        <v>143.58146006658151</v>
      </c>
      <c r="T87" s="227">
        <f t="shared" si="372"/>
        <v>0</v>
      </c>
      <c r="U87" s="227">
        <f t="shared" ref="U87:X87" si="614">U204+U321+U438+U555</f>
        <v>0</v>
      </c>
      <c r="V87" s="227">
        <f t="shared" si="614"/>
        <v>0</v>
      </c>
      <c r="W87" s="227">
        <f t="shared" si="614"/>
        <v>0</v>
      </c>
      <c r="X87" s="227">
        <f t="shared" si="614"/>
        <v>0</v>
      </c>
      <c r="Y87" s="227">
        <f t="shared" ref="Y87:AA87" si="615">Y204+Y321+Y438+Y555</f>
        <v>0</v>
      </c>
      <c r="Z87" s="227">
        <f t="shared" si="615"/>
        <v>0</v>
      </c>
      <c r="AA87" s="227">
        <f t="shared" si="615"/>
        <v>0</v>
      </c>
      <c r="AB87" s="227">
        <f t="shared" ref="AB87" si="616">AB204+AB321+AB438+AB555</f>
        <v>0</v>
      </c>
      <c r="AC87" s="191">
        <f t="shared" si="502"/>
        <v>0</v>
      </c>
      <c r="AD87" s="191">
        <f t="shared" si="503"/>
        <v>0</v>
      </c>
      <c r="AE87" s="191">
        <f t="shared" si="504"/>
        <v>0</v>
      </c>
      <c r="AF87" s="191">
        <f t="shared" si="505"/>
        <v>0</v>
      </c>
      <c r="AG87" s="191">
        <f t="shared" si="506"/>
        <v>0</v>
      </c>
      <c r="AH87" s="191">
        <f t="shared" si="507"/>
        <v>0</v>
      </c>
      <c r="AI87" s="191">
        <f t="shared" si="508"/>
        <v>0</v>
      </c>
      <c r="AJ87" s="191">
        <f t="shared" si="509"/>
        <v>0</v>
      </c>
      <c r="AK87" s="191">
        <f t="shared" si="510"/>
        <v>0</v>
      </c>
      <c r="AL87" s="275">
        <f t="shared" si="511"/>
        <v>0</v>
      </c>
      <c r="AM87" s="275">
        <f t="shared" si="512"/>
        <v>0</v>
      </c>
      <c r="AN87" s="275">
        <f t="shared" si="513"/>
        <v>0</v>
      </c>
      <c r="AO87" s="275">
        <f t="shared" si="514"/>
        <v>0</v>
      </c>
      <c r="AP87" s="275">
        <f t="shared" si="515"/>
        <v>0</v>
      </c>
      <c r="AQ87" s="275">
        <f t="shared" si="516"/>
        <v>0</v>
      </c>
      <c r="AR87" s="275">
        <f t="shared" si="517"/>
        <v>0</v>
      </c>
      <c r="AS87" s="275">
        <f t="shared" si="518"/>
        <v>0</v>
      </c>
      <c r="AT87" s="275">
        <f t="shared" si="519"/>
        <v>0</v>
      </c>
    </row>
    <row r="88" spans="1:46" s="5" customFormat="1" hidden="1" outlineLevel="1">
      <c r="A88" s="35"/>
      <c r="B88" s="38"/>
      <c r="C88" s="73" t="s">
        <v>232</v>
      </c>
      <c r="D88" s="32"/>
      <c r="E88" s="230">
        <f t="shared" ref="E88:Q88" si="617">IF(E84&gt;0,E84/E86*100,)</f>
        <v>1.8520923077362726E-2</v>
      </c>
      <c r="F88" s="230">
        <f t="shared" si="617"/>
        <v>1.8072487411729964E-2</v>
      </c>
      <c r="G88" s="230">
        <f t="shared" si="617"/>
        <v>1.7594681770545687E-2</v>
      </c>
      <c r="H88" s="230">
        <f t="shared" si="617"/>
        <v>1.8383719096655485E-2</v>
      </c>
      <c r="I88" s="230">
        <f t="shared" ref="I88:J88" si="618">IF(I84&gt;0,I84/I86*100,)</f>
        <v>1.899912377366899E-2</v>
      </c>
      <c r="J88" s="230">
        <f t="shared" si="618"/>
        <v>1.8894859312927656E-2</v>
      </c>
      <c r="K88" s="238">
        <f t="shared" si="617"/>
        <v>1.8766140229946753E-2</v>
      </c>
      <c r="L88" s="238">
        <f t="shared" si="617"/>
        <v>1.9103905751366699E-2</v>
      </c>
      <c r="M88" s="238">
        <f t="shared" si="617"/>
        <v>1.9098636472725992E-2</v>
      </c>
      <c r="N88" s="238">
        <f t="shared" si="617"/>
        <v>1.8775751305875298E-2</v>
      </c>
      <c r="O88" s="238">
        <f t="shared" si="617"/>
        <v>1.8089531286106422E-2</v>
      </c>
      <c r="P88" s="238">
        <f t="shared" si="617"/>
        <v>2.500089930765572E-2</v>
      </c>
      <c r="Q88" s="238">
        <f t="shared" si="617"/>
        <v>2.4860888831375008E-2</v>
      </c>
      <c r="R88" s="238">
        <f t="shared" ref="R88:S88" si="619">IF(R84&gt;0,R84/R86*100,)</f>
        <v>2.4825559934612471E-2</v>
      </c>
      <c r="S88" s="238">
        <f t="shared" si="619"/>
        <v>2.4733869212887682E-2</v>
      </c>
      <c r="T88" s="230">
        <f t="shared" ref="T88:AA88" si="620">IF(T84&gt;0,T84/T86*100,)</f>
        <v>0</v>
      </c>
      <c r="U88" s="230">
        <f>IF(U84&gt;0,U84/U86*100,)</f>
        <v>0</v>
      </c>
      <c r="V88" s="230">
        <f t="shared" ref="V88:X88" si="621">IF(V84&gt;0,V84/V86*100,)</f>
        <v>0</v>
      </c>
      <c r="W88" s="230">
        <f t="shared" si="621"/>
        <v>0</v>
      </c>
      <c r="X88" s="230">
        <f t="shared" si="621"/>
        <v>0</v>
      </c>
      <c r="Y88" s="230">
        <f t="shared" si="620"/>
        <v>0</v>
      </c>
      <c r="Z88" s="230">
        <f t="shared" si="620"/>
        <v>0</v>
      </c>
      <c r="AA88" s="230">
        <f t="shared" si="620"/>
        <v>0</v>
      </c>
      <c r="AB88" s="230">
        <f t="shared" ref="AB88" si="622">IF(AB84&gt;0,AB84/AB86*100,)</f>
        <v>0</v>
      </c>
      <c r="AC88" s="191">
        <f t="shared" si="502"/>
        <v>0</v>
      </c>
      <c r="AD88" s="191">
        <f t="shared" si="503"/>
        <v>0</v>
      </c>
      <c r="AE88" s="191">
        <f t="shared" si="504"/>
        <v>0</v>
      </c>
      <c r="AF88" s="191">
        <f t="shared" si="505"/>
        <v>0</v>
      </c>
      <c r="AG88" s="191">
        <f t="shared" si="506"/>
        <v>0</v>
      </c>
      <c r="AH88" s="191">
        <f t="shared" si="507"/>
        <v>0</v>
      </c>
      <c r="AI88" s="191">
        <f t="shared" si="508"/>
        <v>0</v>
      </c>
      <c r="AJ88" s="191">
        <f t="shared" si="509"/>
        <v>0</v>
      </c>
      <c r="AK88" s="191">
        <f t="shared" si="510"/>
        <v>0</v>
      </c>
      <c r="AL88" s="275">
        <f t="shared" si="511"/>
        <v>0</v>
      </c>
      <c r="AM88" s="275">
        <f t="shared" si="512"/>
        <v>0</v>
      </c>
      <c r="AN88" s="275">
        <f t="shared" si="513"/>
        <v>0</v>
      </c>
      <c r="AO88" s="275">
        <f t="shared" si="514"/>
        <v>0</v>
      </c>
      <c r="AP88" s="275">
        <f t="shared" si="515"/>
        <v>0</v>
      </c>
      <c r="AQ88" s="275">
        <f t="shared" si="516"/>
        <v>0</v>
      </c>
      <c r="AR88" s="275">
        <f t="shared" si="517"/>
        <v>0</v>
      </c>
      <c r="AS88" s="275">
        <f t="shared" si="518"/>
        <v>0</v>
      </c>
      <c r="AT88" s="275">
        <f t="shared" si="519"/>
        <v>0</v>
      </c>
    </row>
    <row r="89" spans="1:46" s="5" customFormat="1" hidden="1" outlineLevel="1">
      <c r="A89" s="35" t="s">
        <v>227</v>
      </c>
      <c r="B89" s="33" t="s">
        <v>241</v>
      </c>
      <c r="C89" s="73" t="s">
        <v>233</v>
      </c>
      <c r="D89" s="32"/>
      <c r="E89" s="227">
        <f t="shared" si="551"/>
        <v>1371.2289351704858</v>
      </c>
      <c r="F89" s="227">
        <f t="shared" si="551"/>
        <v>1536.5108</v>
      </c>
      <c r="G89" s="227">
        <f t="shared" si="551"/>
        <v>1348.38195</v>
      </c>
      <c r="H89" s="227">
        <f t="shared" si="551"/>
        <v>1429.5523800000001</v>
      </c>
      <c r="I89" s="227">
        <f t="shared" ref="I89:J89" si="623">I206+I323+I440+I557</f>
        <v>1386.3706300000001</v>
      </c>
      <c r="J89" s="227">
        <f t="shared" si="623"/>
        <v>1532.0977599999999</v>
      </c>
      <c r="K89" s="235">
        <f t="shared" ref="K89" si="624">K206+K323+K440+K557</f>
        <v>1467.9960936806974</v>
      </c>
      <c r="L89" s="235">
        <f t="shared" ref="L89:O89" si="625">L206+L323+L440+L557</f>
        <v>287.68058317414312</v>
      </c>
      <c r="M89" s="235">
        <f t="shared" si="625"/>
        <v>406.54910894100084</v>
      </c>
      <c r="N89" s="235">
        <f t="shared" si="625"/>
        <v>429.32574765606131</v>
      </c>
      <c r="O89" s="235">
        <f t="shared" si="625"/>
        <v>344.44065390949214</v>
      </c>
      <c r="P89" s="235">
        <f t="shared" ref="P89:Q89" si="626">P206+P323+P440+P557</f>
        <v>1479.4972204364815</v>
      </c>
      <c r="Q89" s="235">
        <f t="shared" si="626"/>
        <v>1473.8755559662586</v>
      </c>
      <c r="R89" s="235">
        <f t="shared" ref="R89:S89" si="627">R206+R323+R440+R557</f>
        <v>1470.9000007048594</v>
      </c>
      <c r="S89" s="235">
        <f t="shared" si="627"/>
        <v>1468.0961624293946</v>
      </c>
      <c r="T89" s="227">
        <f t="shared" si="372"/>
        <v>0</v>
      </c>
      <c r="U89" s="227">
        <f t="shared" ref="U89:X89" si="628">U206+U323+U440+U557</f>
        <v>0</v>
      </c>
      <c r="V89" s="227">
        <f t="shared" si="628"/>
        <v>0</v>
      </c>
      <c r="W89" s="227">
        <f t="shared" si="628"/>
        <v>0</v>
      </c>
      <c r="X89" s="227">
        <f t="shared" si="628"/>
        <v>0</v>
      </c>
      <c r="Y89" s="227">
        <f t="shared" ref="Y89:AA89" si="629">Y206+Y323+Y440+Y557</f>
        <v>0</v>
      </c>
      <c r="Z89" s="227">
        <f t="shared" si="629"/>
        <v>0</v>
      </c>
      <c r="AA89" s="227">
        <f t="shared" si="629"/>
        <v>0</v>
      </c>
      <c r="AB89" s="227">
        <f t="shared" ref="AB89" si="630">AB206+AB323+AB440+AB557</f>
        <v>0</v>
      </c>
      <c r="AC89" s="191">
        <f t="shared" si="502"/>
        <v>0</v>
      </c>
      <c r="AD89" s="191">
        <f t="shared" si="503"/>
        <v>0</v>
      </c>
      <c r="AE89" s="191">
        <f t="shared" si="504"/>
        <v>0</v>
      </c>
      <c r="AF89" s="191">
        <f t="shared" si="505"/>
        <v>0</v>
      </c>
      <c r="AG89" s="191">
        <f t="shared" si="506"/>
        <v>0</v>
      </c>
      <c r="AH89" s="191">
        <f t="shared" si="507"/>
        <v>0</v>
      </c>
      <c r="AI89" s="191">
        <f t="shared" si="508"/>
        <v>0</v>
      </c>
      <c r="AJ89" s="191">
        <f t="shared" si="509"/>
        <v>0</v>
      </c>
      <c r="AK89" s="191">
        <f t="shared" si="510"/>
        <v>0</v>
      </c>
      <c r="AL89" s="275">
        <f t="shared" si="511"/>
        <v>0</v>
      </c>
      <c r="AM89" s="275">
        <f t="shared" si="512"/>
        <v>0</v>
      </c>
      <c r="AN89" s="275">
        <f t="shared" si="513"/>
        <v>0</v>
      </c>
      <c r="AO89" s="275">
        <f t="shared" si="514"/>
        <v>0</v>
      </c>
      <c r="AP89" s="275">
        <f t="shared" si="515"/>
        <v>0</v>
      </c>
      <c r="AQ89" s="275">
        <f t="shared" si="516"/>
        <v>0</v>
      </c>
      <c r="AR89" s="275">
        <f t="shared" si="517"/>
        <v>0</v>
      </c>
      <c r="AS89" s="275">
        <f t="shared" si="518"/>
        <v>0</v>
      </c>
      <c r="AT89" s="275">
        <f t="shared" si="519"/>
        <v>0</v>
      </c>
    </row>
    <row r="90" spans="1:46" s="5" customFormat="1" hidden="1" outlineLevel="1">
      <c r="A90" s="35"/>
      <c r="B90" s="37"/>
      <c r="C90" s="73" t="s">
        <v>214</v>
      </c>
      <c r="D90" s="32"/>
      <c r="E90" s="227">
        <f t="shared" ref="E90:H90" si="631">E89*0.76*1.49/1000</f>
        <v>1.552779646187058</v>
      </c>
      <c r="F90" s="227">
        <f t="shared" si="631"/>
        <v>1.7399448299199998</v>
      </c>
      <c r="G90" s="227">
        <f t="shared" si="631"/>
        <v>1.5269077201799999</v>
      </c>
      <c r="H90" s="227">
        <f t="shared" si="631"/>
        <v>1.6188251151120001</v>
      </c>
      <c r="I90" s="227">
        <f t="shared" ref="I90:J90" si="632">I89*0.76*1.49/1000</f>
        <v>1.5699261014120003</v>
      </c>
      <c r="J90" s="227">
        <f t="shared" si="632"/>
        <v>1.7349475034239996</v>
      </c>
      <c r="K90" s="235">
        <f t="shared" ref="K90:Q90" si="633">K89*0.76*1.49/1000</f>
        <v>1.6623587764840217</v>
      </c>
      <c r="L90" s="235">
        <f t="shared" si="633"/>
        <v>0.32576949238639968</v>
      </c>
      <c r="M90" s="235">
        <f t="shared" si="633"/>
        <v>0.46037621096478937</v>
      </c>
      <c r="N90" s="235">
        <f t="shared" si="633"/>
        <v>0.48616847664572382</v>
      </c>
      <c r="O90" s="235">
        <f t="shared" si="633"/>
        <v>0.39004459648710893</v>
      </c>
      <c r="P90" s="235">
        <f t="shared" si="633"/>
        <v>1.6753826524222715</v>
      </c>
      <c r="Q90" s="235">
        <f t="shared" si="633"/>
        <v>1.6690166795761914</v>
      </c>
      <c r="R90" s="235">
        <f t="shared" ref="R90:S90" si="634">R89*0.76*1.49/1000</f>
        <v>1.6656471607981829</v>
      </c>
      <c r="S90" s="235">
        <f t="shared" si="634"/>
        <v>1.6624720943350462</v>
      </c>
      <c r="T90" s="227">
        <f t="shared" si="372"/>
        <v>0</v>
      </c>
      <c r="U90" s="227">
        <f t="shared" ref="U90:X90" si="635">U89*0.76*1.49/1000</f>
        <v>0</v>
      </c>
      <c r="V90" s="227">
        <f t="shared" si="635"/>
        <v>0</v>
      </c>
      <c r="W90" s="227">
        <f t="shared" si="635"/>
        <v>0</v>
      </c>
      <c r="X90" s="227">
        <f t="shared" si="635"/>
        <v>0</v>
      </c>
      <c r="Y90" s="227">
        <f t="shared" ref="Y90:AA90" si="636">Y89*0.76*1.49/1000</f>
        <v>0</v>
      </c>
      <c r="Z90" s="227">
        <f t="shared" si="636"/>
        <v>0</v>
      </c>
      <c r="AA90" s="227">
        <f t="shared" si="636"/>
        <v>0</v>
      </c>
      <c r="AB90" s="227">
        <f t="shared" ref="AB90" si="637">AB89*0.76*1.49/1000</f>
        <v>0</v>
      </c>
      <c r="AC90" s="191">
        <f t="shared" si="502"/>
        <v>0</v>
      </c>
      <c r="AD90" s="191">
        <f t="shared" si="503"/>
        <v>0</v>
      </c>
      <c r="AE90" s="191">
        <f t="shared" si="504"/>
        <v>0</v>
      </c>
      <c r="AF90" s="191">
        <f t="shared" si="505"/>
        <v>0</v>
      </c>
      <c r="AG90" s="191">
        <f t="shared" si="506"/>
        <v>0</v>
      </c>
      <c r="AH90" s="191">
        <f t="shared" si="507"/>
        <v>0</v>
      </c>
      <c r="AI90" s="191">
        <f t="shared" si="508"/>
        <v>0</v>
      </c>
      <c r="AJ90" s="191">
        <f t="shared" si="509"/>
        <v>0</v>
      </c>
      <c r="AK90" s="191">
        <f t="shared" si="510"/>
        <v>0</v>
      </c>
      <c r="AL90" s="275">
        <f t="shared" si="511"/>
        <v>0</v>
      </c>
      <c r="AM90" s="275">
        <f t="shared" si="512"/>
        <v>0</v>
      </c>
      <c r="AN90" s="275">
        <f t="shared" si="513"/>
        <v>0</v>
      </c>
      <c r="AO90" s="275">
        <f t="shared" si="514"/>
        <v>0</v>
      </c>
      <c r="AP90" s="275">
        <f t="shared" si="515"/>
        <v>0</v>
      </c>
      <c r="AQ90" s="275">
        <f t="shared" si="516"/>
        <v>0</v>
      </c>
      <c r="AR90" s="275">
        <f t="shared" si="517"/>
        <v>0</v>
      </c>
      <c r="AS90" s="275">
        <f t="shared" si="518"/>
        <v>0</v>
      </c>
      <c r="AT90" s="275">
        <f t="shared" si="519"/>
        <v>0</v>
      </c>
    </row>
    <row r="91" spans="1:46" s="69" customFormat="1" hidden="1" outlineLevel="1">
      <c r="A91" s="213"/>
      <c r="B91" s="214"/>
      <c r="C91" s="1801" t="s">
        <v>372</v>
      </c>
      <c r="D91" s="187"/>
      <c r="E91" s="227">
        <f t="shared" si="551"/>
        <v>4935967.4958599163</v>
      </c>
      <c r="F91" s="227">
        <f t="shared" si="551"/>
        <v>3751533.65</v>
      </c>
      <c r="G91" s="227">
        <f t="shared" si="551"/>
        <v>3752921.9179999996</v>
      </c>
      <c r="H91" s="227">
        <f t="shared" si="551"/>
        <v>4066244.1</v>
      </c>
      <c r="I91" s="227">
        <f t="shared" ref="I91:J91" si="638">I208+I325+I442+I559</f>
        <v>3737006.4</v>
      </c>
      <c r="J91" s="227">
        <f t="shared" si="638"/>
        <v>4338459</v>
      </c>
      <c r="K91" s="235">
        <f t="shared" ref="K91:K93" si="639">K208+K325+K442+K559</f>
        <v>3959525.0520000001</v>
      </c>
      <c r="L91" s="235">
        <f t="shared" ref="L91:O91" si="640">L208+L325+L442+L559</f>
        <v>801803.71</v>
      </c>
      <c r="M91" s="235">
        <f t="shared" si="640"/>
        <v>1077460.226</v>
      </c>
      <c r="N91" s="235">
        <f t="shared" si="640"/>
        <v>1156049.2560000001</v>
      </c>
      <c r="O91" s="235">
        <f t="shared" si="640"/>
        <v>924211.86</v>
      </c>
      <c r="P91" s="235">
        <f t="shared" ref="P91:Q91" si="641">P208+P325+P442+P559</f>
        <v>4188064</v>
      </c>
      <c r="Q91" s="235">
        <f t="shared" si="641"/>
        <v>4175752.34</v>
      </c>
      <c r="R91" s="235">
        <f t="shared" ref="R91:S91" si="642">R208+R325+R442+R559</f>
        <v>4168543.7966</v>
      </c>
      <c r="S91" s="235">
        <f t="shared" si="642"/>
        <v>4171543.7966</v>
      </c>
      <c r="T91" s="227">
        <f t="shared" si="372"/>
        <v>0</v>
      </c>
      <c r="U91" s="227">
        <f t="shared" ref="U91:X91" si="643">U208+U325+U442+U559</f>
        <v>0</v>
      </c>
      <c r="V91" s="227">
        <f t="shared" si="643"/>
        <v>0</v>
      </c>
      <c r="W91" s="227">
        <f t="shared" si="643"/>
        <v>0</v>
      </c>
      <c r="X91" s="227">
        <f t="shared" si="643"/>
        <v>0</v>
      </c>
      <c r="Y91" s="227">
        <f t="shared" ref="Y91:AA91" si="644">Y208+Y325+Y442+Y559</f>
        <v>0</v>
      </c>
      <c r="Z91" s="227">
        <f t="shared" si="644"/>
        <v>0</v>
      </c>
      <c r="AA91" s="227">
        <f t="shared" si="644"/>
        <v>0</v>
      </c>
      <c r="AB91" s="227">
        <f t="shared" ref="AB91" si="645">AB208+AB325+AB442+AB559</f>
        <v>0</v>
      </c>
      <c r="AC91" s="191">
        <f t="shared" si="502"/>
        <v>0</v>
      </c>
      <c r="AD91" s="191">
        <f t="shared" si="503"/>
        <v>0</v>
      </c>
      <c r="AE91" s="191">
        <f t="shared" si="504"/>
        <v>0</v>
      </c>
      <c r="AF91" s="191">
        <f t="shared" si="505"/>
        <v>0</v>
      </c>
      <c r="AG91" s="191">
        <f t="shared" si="506"/>
        <v>0</v>
      </c>
      <c r="AH91" s="191">
        <f t="shared" si="507"/>
        <v>0</v>
      </c>
      <c r="AI91" s="191">
        <f t="shared" si="508"/>
        <v>0</v>
      </c>
      <c r="AJ91" s="191">
        <f t="shared" si="509"/>
        <v>0</v>
      </c>
      <c r="AK91" s="191">
        <f t="shared" si="510"/>
        <v>0</v>
      </c>
      <c r="AL91" s="275">
        <f t="shared" si="511"/>
        <v>0</v>
      </c>
      <c r="AM91" s="275">
        <f t="shared" si="512"/>
        <v>0</v>
      </c>
      <c r="AN91" s="275">
        <f t="shared" si="513"/>
        <v>0</v>
      </c>
      <c r="AO91" s="275">
        <f t="shared" si="514"/>
        <v>0</v>
      </c>
      <c r="AP91" s="275">
        <f t="shared" si="515"/>
        <v>0</v>
      </c>
      <c r="AQ91" s="275">
        <f t="shared" si="516"/>
        <v>0</v>
      </c>
      <c r="AR91" s="275">
        <f t="shared" si="517"/>
        <v>0</v>
      </c>
      <c r="AS91" s="275">
        <f t="shared" si="518"/>
        <v>0</v>
      </c>
      <c r="AT91" s="275">
        <f t="shared" si="519"/>
        <v>0</v>
      </c>
    </row>
    <row r="92" spans="1:46" s="69" customFormat="1" hidden="1" outlineLevel="1">
      <c r="A92" s="213"/>
      <c r="B92" s="214"/>
      <c r="C92" s="1801" t="s">
        <v>373</v>
      </c>
      <c r="D92" s="187"/>
      <c r="E92" s="227">
        <f t="shared" si="551"/>
        <v>94077.926000000007</v>
      </c>
      <c r="F92" s="227">
        <f t="shared" si="551"/>
        <v>79636.749000000011</v>
      </c>
      <c r="G92" s="227">
        <f t="shared" si="551"/>
        <v>71969.784</v>
      </c>
      <c r="H92" s="227">
        <f t="shared" si="551"/>
        <v>142212.18</v>
      </c>
      <c r="I92" s="227">
        <f t="shared" ref="I92:J92" si="646">I209+I326+I443+I560</f>
        <v>139360.1</v>
      </c>
      <c r="J92" s="227">
        <f t="shared" si="646"/>
        <v>73847.91</v>
      </c>
      <c r="K92" s="235">
        <f t="shared" si="639"/>
        <v>143285.1</v>
      </c>
      <c r="L92" s="235">
        <f t="shared" ref="L92:O92" si="647">L209+L326+L443+L560</f>
        <v>12440.9</v>
      </c>
      <c r="M92" s="235">
        <f t="shared" si="647"/>
        <v>21278.5</v>
      </c>
      <c r="N92" s="235">
        <f t="shared" si="647"/>
        <v>23382.400000000001</v>
      </c>
      <c r="O92" s="235">
        <f t="shared" si="647"/>
        <v>86183.3</v>
      </c>
      <c r="P92" s="235">
        <f t="shared" ref="P92:Q92" si="648">P209+P326+P443+P560</f>
        <v>71282.701860213536</v>
      </c>
      <c r="Q92" s="235">
        <f t="shared" si="648"/>
        <v>71209.374841611396</v>
      </c>
      <c r="R92" s="235">
        <f t="shared" ref="R92:S92" si="649">R209+R326+R443+R560</f>
        <v>71087.281093195284</v>
      </c>
      <c r="S92" s="235">
        <f t="shared" si="649"/>
        <v>71087.281093195284</v>
      </c>
      <c r="T92" s="227">
        <f t="shared" si="372"/>
        <v>0</v>
      </c>
      <c r="U92" s="227">
        <f t="shared" ref="U92:X92" si="650">U209+U326+U443+U560</f>
        <v>0</v>
      </c>
      <c r="V92" s="227">
        <f t="shared" si="650"/>
        <v>0</v>
      </c>
      <c r="W92" s="227">
        <f t="shared" si="650"/>
        <v>0</v>
      </c>
      <c r="X92" s="227">
        <f t="shared" si="650"/>
        <v>0</v>
      </c>
      <c r="Y92" s="227">
        <f t="shared" ref="Y92:AA92" si="651">Y209+Y326+Y443+Y560</f>
        <v>0</v>
      </c>
      <c r="Z92" s="227">
        <f t="shared" si="651"/>
        <v>0</v>
      </c>
      <c r="AA92" s="227">
        <f t="shared" si="651"/>
        <v>0</v>
      </c>
      <c r="AB92" s="227">
        <f t="shared" ref="AB92" si="652">AB209+AB326+AB443+AB560</f>
        <v>0</v>
      </c>
      <c r="AC92" s="191">
        <f t="shared" si="502"/>
        <v>0</v>
      </c>
      <c r="AD92" s="191">
        <f t="shared" si="503"/>
        <v>0</v>
      </c>
      <c r="AE92" s="191">
        <f t="shared" si="504"/>
        <v>0</v>
      </c>
      <c r="AF92" s="191">
        <f t="shared" si="505"/>
        <v>0</v>
      </c>
      <c r="AG92" s="191">
        <f t="shared" si="506"/>
        <v>0</v>
      </c>
      <c r="AH92" s="191">
        <f t="shared" si="507"/>
        <v>0</v>
      </c>
      <c r="AI92" s="191">
        <f t="shared" si="508"/>
        <v>0</v>
      </c>
      <c r="AJ92" s="191">
        <f t="shared" si="509"/>
        <v>0</v>
      </c>
      <c r="AK92" s="191">
        <f t="shared" si="510"/>
        <v>0</v>
      </c>
      <c r="AL92" s="275">
        <f t="shared" si="511"/>
        <v>0</v>
      </c>
      <c r="AM92" s="275">
        <f t="shared" si="512"/>
        <v>0</v>
      </c>
      <c r="AN92" s="275">
        <f t="shared" si="513"/>
        <v>0</v>
      </c>
      <c r="AO92" s="275">
        <f t="shared" si="514"/>
        <v>0</v>
      </c>
      <c r="AP92" s="275">
        <f t="shared" si="515"/>
        <v>0</v>
      </c>
      <c r="AQ92" s="275">
        <f t="shared" si="516"/>
        <v>0</v>
      </c>
      <c r="AR92" s="275">
        <f t="shared" si="517"/>
        <v>0</v>
      </c>
      <c r="AS92" s="275">
        <f t="shared" si="518"/>
        <v>0</v>
      </c>
      <c r="AT92" s="275">
        <f t="shared" si="519"/>
        <v>0</v>
      </c>
    </row>
    <row r="93" spans="1:46" s="5" customFormat="1" hidden="1" outlineLevel="1">
      <c r="A93" s="35"/>
      <c r="B93" s="37"/>
      <c r="C93" s="73" t="s">
        <v>577</v>
      </c>
      <c r="D93" s="32"/>
      <c r="E93" s="227">
        <f>E210+E327+E444+E561</f>
        <v>43.808089894503453</v>
      </c>
      <c r="F93" s="227">
        <f t="shared" ref="F93:H93" si="653">F210+F327+F444+F561</f>
        <v>46.286657220099997</v>
      </c>
      <c r="G93" s="227">
        <f t="shared" si="653"/>
        <v>42.956691538147318</v>
      </c>
      <c r="H93" s="227">
        <f t="shared" si="653"/>
        <v>50.782309750000003</v>
      </c>
      <c r="I93" s="227">
        <f t="shared" ref="I93:J93" si="654">I210+I327+I444+I561</f>
        <v>50.039613874999993</v>
      </c>
      <c r="J93" s="227">
        <f t="shared" si="654"/>
        <v>57.518267820000005</v>
      </c>
      <c r="K93" s="235">
        <f t="shared" si="639"/>
        <v>57.814843014705886</v>
      </c>
      <c r="L93" s="235">
        <f t="shared" ref="L93:O93" si="655">L210+L327+L444+L561</f>
        <v>11.367089338235294</v>
      </c>
      <c r="M93" s="235">
        <f t="shared" si="655"/>
        <v>16.081540073529411</v>
      </c>
      <c r="N93" s="235">
        <f t="shared" si="655"/>
        <v>16.845980514705882</v>
      </c>
      <c r="O93" s="235">
        <f t="shared" si="655"/>
        <v>13.520233088235294</v>
      </c>
      <c r="P93" s="235">
        <f t="shared" ref="P93:Q93" si="656">P210+P327+P444+P561</f>
        <v>68.683000000000007</v>
      </c>
      <c r="Q93" s="235">
        <f t="shared" si="656"/>
        <v>68.986800000000002</v>
      </c>
      <c r="R93" s="235">
        <f t="shared" ref="R93:S93" si="657">R210+R327+R444+R561</f>
        <v>69.398902000000007</v>
      </c>
      <c r="S93" s="235">
        <f t="shared" si="657"/>
        <v>69.948902000000004</v>
      </c>
      <c r="T93" s="227">
        <f t="shared" si="372"/>
        <v>0</v>
      </c>
      <c r="U93" s="227">
        <f t="shared" ref="U93:X93" si="658">U210+U327+U444+U561</f>
        <v>0</v>
      </c>
      <c r="V93" s="227">
        <f t="shared" si="658"/>
        <v>0</v>
      </c>
      <c r="W93" s="227">
        <f t="shared" si="658"/>
        <v>0</v>
      </c>
      <c r="X93" s="227">
        <f t="shared" si="658"/>
        <v>0</v>
      </c>
      <c r="Y93" s="227">
        <f t="shared" ref="Y93:AA93" si="659">Y210+Y327+Y444+Y561</f>
        <v>0</v>
      </c>
      <c r="Z93" s="227">
        <f t="shared" si="659"/>
        <v>0</v>
      </c>
      <c r="AA93" s="227">
        <f t="shared" si="659"/>
        <v>0</v>
      </c>
      <c r="AB93" s="227">
        <f t="shared" ref="AB93" si="660">AB210+AB327+AB444+AB561</f>
        <v>0</v>
      </c>
      <c r="AC93" s="191">
        <f t="shared" si="502"/>
        <v>0</v>
      </c>
      <c r="AD93" s="191">
        <f t="shared" si="503"/>
        <v>0</v>
      </c>
      <c r="AE93" s="191">
        <f t="shared" si="504"/>
        <v>0</v>
      </c>
      <c r="AF93" s="191">
        <f t="shared" si="505"/>
        <v>0</v>
      </c>
      <c r="AG93" s="191">
        <f t="shared" si="506"/>
        <v>0</v>
      </c>
      <c r="AH93" s="191">
        <f t="shared" si="507"/>
        <v>0</v>
      </c>
      <c r="AI93" s="191">
        <f t="shared" si="508"/>
        <v>0</v>
      </c>
      <c r="AJ93" s="191">
        <f t="shared" si="509"/>
        <v>0</v>
      </c>
      <c r="AK93" s="191">
        <f t="shared" si="510"/>
        <v>0</v>
      </c>
      <c r="AL93" s="275">
        <f t="shared" si="511"/>
        <v>0</v>
      </c>
      <c r="AM93" s="275">
        <f t="shared" si="512"/>
        <v>0</v>
      </c>
      <c r="AN93" s="275">
        <f t="shared" si="513"/>
        <v>0</v>
      </c>
      <c r="AO93" s="275">
        <f t="shared" si="514"/>
        <v>0</v>
      </c>
      <c r="AP93" s="275">
        <f t="shared" si="515"/>
        <v>0</v>
      </c>
      <c r="AQ93" s="275">
        <f t="shared" si="516"/>
        <v>0</v>
      </c>
      <c r="AR93" s="275">
        <f t="shared" si="517"/>
        <v>0</v>
      </c>
      <c r="AS93" s="275">
        <f t="shared" si="518"/>
        <v>0</v>
      </c>
      <c r="AT93" s="275">
        <f t="shared" si="519"/>
        <v>0</v>
      </c>
    </row>
    <row r="94" spans="1:46" s="5" customFormat="1" hidden="1" outlineLevel="1">
      <c r="A94" s="35"/>
      <c r="B94" s="37"/>
      <c r="C94" s="73" t="s">
        <v>232</v>
      </c>
      <c r="D94" s="32"/>
      <c r="E94" s="230">
        <f t="shared" ref="E94:Q94" si="661">IF(E89&gt;0,E89/E91*100,)</f>
        <v>2.778034774987103E-2</v>
      </c>
      <c r="F94" s="230">
        <f t="shared" si="661"/>
        <v>4.0956871065250873E-2</v>
      </c>
      <c r="G94" s="230">
        <f t="shared" si="661"/>
        <v>3.5928857020254161E-2</v>
      </c>
      <c r="H94" s="230">
        <f t="shared" si="661"/>
        <v>3.5156580491564685E-2</v>
      </c>
      <c r="I94" s="230">
        <f t="shared" ref="I94:J94" si="662">IF(I89&gt;0,I89/I91*100,)</f>
        <v>3.7098428035873855E-2</v>
      </c>
      <c r="J94" s="230">
        <f t="shared" si="662"/>
        <v>3.5314330733562306E-2</v>
      </c>
      <c r="K94" s="238">
        <f t="shared" si="661"/>
        <v>3.7075055073567377E-2</v>
      </c>
      <c r="L94" s="238">
        <f t="shared" si="661"/>
        <v>3.5879178355777766E-2</v>
      </c>
      <c r="M94" s="238">
        <f t="shared" si="661"/>
        <v>3.7732168587817624E-2</v>
      </c>
      <c r="N94" s="238">
        <f t="shared" si="661"/>
        <v>3.7137323122507268E-2</v>
      </c>
      <c r="O94" s="238">
        <f t="shared" si="661"/>
        <v>3.7268581893062071E-2</v>
      </c>
      <c r="P94" s="238">
        <f t="shared" si="661"/>
        <v>3.5326518898385541E-2</v>
      </c>
      <c r="Q94" s="238">
        <f t="shared" si="661"/>
        <v>3.5296048135993109E-2</v>
      </c>
      <c r="R94" s="238">
        <f t="shared" ref="R94:S94" si="663">IF(R89&gt;0,R89/R91*100,)</f>
        <v>3.5285703412893811E-2</v>
      </c>
      <c r="S94" s="238">
        <f t="shared" si="663"/>
        <v>3.5193113964809876E-2</v>
      </c>
      <c r="T94" s="230">
        <f t="shared" ref="T94:AA94" si="664">IF(T89&gt;0,T89/T91*100,)</f>
        <v>0</v>
      </c>
      <c r="U94" s="230">
        <f>IF(U89&gt;0,U89/U91*100,)</f>
        <v>0</v>
      </c>
      <c r="V94" s="230">
        <f t="shared" ref="V94:X94" si="665">IF(V89&gt;0,V89/V91*100,)</f>
        <v>0</v>
      </c>
      <c r="W94" s="230">
        <f t="shared" si="665"/>
        <v>0</v>
      </c>
      <c r="X94" s="230">
        <f t="shared" si="665"/>
        <v>0</v>
      </c>
      <c r="Y94" s="230">
        <f t="shared" si="664"/>
        <v>0</v>
      </c>
      <c r="Z94" s="230">
        <f t="shared" si="664"/>
        <v>0</v>
      </c>
      <c r="AA94" s="230">
        <f t="shared" si="664"/>
        <v>0</v>
      </c>
      <c r="AB94" s="230">
        <f t="shared" ref="AB94" si="666">IF(AB89&gt;0,AB89/AB91*100,)</f>
        <v>0</v>
      </c>
      <c r="AC94" s="191">
        <f t="shared" si="502"/>
        <v>0</v>
      </c>
      <c r="AD94" s="191">
        <f t="shared" si="503"/>
        <v>0</v>
      </c>
      <c r="AE94" s="191">
        <f t="shared" si="504"/>
        <v>0</v>
      </c>
      <c r="AF94" s="191">
        <f t="shared" si="505"/>
        <v>0</v>
      </c>
      <c r="AG94" s="191">
        <f t="shared" si="506"/>
        <v>0</v>
      </c>
      <c r="AH94" s="191">
        <f t="shared" si="507"/>
        <v>0</v>
      </c>
      <c r="AI94" s="191">
        <f t="shared" si="508"/>
        <v>0</v>
      </c>
      <c r="AJ94" s="191">
        <f t="shared" si="509"/>
        <v>0</v>
      </c>
      <c r="AK94" s="191">
        <f t="shared" si="510"/>
        <v>0</v>
      </c>
      <c r="AL94" s="275">
        <f t="shared" si="511"/>
        <v>0</v>
      </c>
      <c r="AM94" s="275">
        <f t="shared" si="512"/>
        <v>0</v>
      </c>
      <c r="AN94" s="275">
        <f t="shared" si="513"/>
        <v>0</v>
      </c>
      <c r="AO94" s="275">
        <f t="shared" si="514"/>
        <v>0</v>
      </c>
      <c r="AP94" s="275">
        <f t="shared" si="515"/>
        <v>0</v>
      </c>
      <c r="AQ94" s="275">
        <f t="shared" si="516"/>
        <v>0</v>
      </c>
      <c r="AR94" s="275">
        <f t="shared" si="517"/>
        <v>0</v>
      </c>
      <c r="AS94" s="275">
        <f t="shared" si="518"/>
        <v>0</v>
      </c>
      <c r="AT94" s="275">
        <f t="shared" si="519"/>
        <v>0</v>
      </c>
    </row>
    <row r="95" spans="1:46" s="5" customFormat="1" hidden="1" outlineLevel="1">
      <c r="A95" s="35"/>
      <c r="B95" s="37"/>
      <c r="C95" s="73" t="s">
        <v>249</v>
      </c>
      <c r="D95" s="32"/>
      <c r="E95" s="230">
        <f t="shared" ref="E95:Q95" si="667">IF(E89&gt;0,E89/E92,)</f>
        <v>1.4575458808163837E-2</v>
      </c>
      <c r="F95" s="230">
        <f t="shared" si="667"/>
        <v>1.9293992023707546E-2</v>
      </c>
      <c r="G95" s="230">
        <f t="shared" si="667"/>
        <v>1.873538970187822E-2</v>
      </c>
      <c r="H95" s="230">
        <f t="shared" si="667"/>
        <v>1.0052249954961665E-2</v>
      </c>
      <c r="I95" s="230">
        <f t="shared" ref="I95:J95" si="668">IF(I89&gt;0,I89/I92,)</f>
        <v>9.9481173592728487E-3</v>
      </c>
      <c r="J95" s="230">
        <f t="shared" si="668"/>
        <v>2.0746663785068526E-2</v>
      </c>
      <c r="K95" s="238">
        <f t="shared" si="667"/>
        <v>1.0245280867869007E-2</v>
      </c>
      <c r="L95" s="238">
        <f t="shared" si="667"/>
        <v>2.3123775866226971E-2</v>
      </c>
      <c r="M95" s="238">
        <f t="shared" si="667"/>
        <v>1.9106098124444901E-2</v>
      </c>
      <c r="N95" s="238">
        <f t="shared" si="667"/>
        <v>1.8361064204532523E-2</v>
      </c>
      <c r="O95" s="238">
        <f t="shared" si="667"/>
        <v>3.9966055362174822E-3</v>
      </c>
      <c r="P95" s="238">
        <f t="shared" si="667"/>
        <v>2.0755347115458643E-2</v>
      </c>
      <c r="Q95" s="238">
        <f t="shared" si="667"/>
        <v>2.069777412376601E-2</v>
      </c>
      <c r="R95" s="238">
        <f t="shared" ref="R95:S95" si="669">IF(R89&gt;0,R89/R92,)</f>
        <v>2.0691465169085765E-2</v>
      </c>
      <c r="S95" s="238">
        <f t="shared" si="669"/>
        <v>2.0652022975878391E-2</v>
      </c>
      <c r="T95" s="230">
        <f t="shared" ref="T95:AA95" si="670">IF(T89&gt;0,T89/T92,)</f>
        <v>0</v>
      </c>
      <c r="U95" s="230">
        <f>IF(U89&gt;0,U89/U92,)</f>
        <v>0</v>
      </c>
      <c r="V95" s="230">
        <f t="shared" ref="V95:X95" si="671">IF(V89&gt;0,V89/V92,)</f>
        <v>0</v>
      </c>
      <c r="W95" s="230">
        <f t="shared" si="671"/>
        <v>0</v>
      </c>
      <c r="X95" s="230">
        <f t="shared" si="671"/>
        <v>0</v>
      </c>
      <c r="Y95" s="230">
        <f t="shared" si="670"/>
        <v>0</v>
      </c>
      <c r="Z95" s="230">
        <f t="shared" si="670"/>
        <v>0</v>
      </c>
      <c r="AA95" s="230">
        <f t="shared" si="670"/>
        <v>0</v>
      </c>
      <c r="AB95" s="230">
        <f t="shared" ref="AB95" si="672">IF(AB89&gt;0,AB89/AB92,)</f>
        <v>0</v>
      </c>
      <c r="AC95" s="191">
        <f t="shared" si="502"/>
        <v>0</v>
      </c>
      <c r="AD95" s="191">
        <f t="shared" si="503"/>
        <v>0</v>
      </c>
      <c r="AE95" s="191">
        <f t="shared" si="504"/>
        <v>0</v>
      </c>
      <c r="AF95" s="191">
        <f t="shared" si="505"/>
        <v>0</v>
      </c>
      <c r="AG95" s="191">
        <f t="shared" si="506"/>
        <v>0</v>
      </c>
      <c r="AH95" s="191">
        <f t="shared" si="507"/>
        <v>0</v>
      </c>
      <c r="AI95" s="191">
        <f t="shared" si="508"/>
        <v>0</v>
      </c>
      <c r="AJ95" s="191">
        <f t="shared" si="509"/>
        <v>0</v>
      </c>
      <c r="AK95" s="191">
        <f t="shared" si="510"/>
        <v>0</v>
      </c>
      <c r="AL95" s="275">
        <f t="shared" si="511"/>
        <v>0</v>
      </c>
      <c r="AM95" s="275">
        <f t="shared" si="512"/>
        <v>0</v>
      </c>
      <c r="AN95" s="275">
        <f t="shared" si="513"/>
        <v>0</v>
      </c>
      <c r="AO95" s="275">
        <f t="shared" si="514"/>
        <v>0</v>
      </c>
      <c r="AP95" s="275">
        <f t="shared" si="515"/>
        <v>0</v>
      </c>
      <c r="AQ95" s="275">
        <f t="shared" si="516"/>
        <v>0</v>
      </c>
      <c r="AR95" s="275">
        <f t="shared" si="517"/>
        <v>0</v>
      </c>
      <c r="AS95" s="275">
        <f t="shared" si="518"/>
        <v>0</v>
      </c>
      <c r="AT95" s="275">
        <f t="shared" si="519"/>
        <v>0</v>
      </c>
    </row>
    <row r="96" spans="1:46" s="5" customFormat="1" hidden="1" outlineLevel="1">
      <c r="A96" s="35" t="s">
        <v>228</v>
      </c>
      <c r="B96" s="36" t="s">
        <v>215</v>
      </c>
      <c r="C96" s="73" t="s">
        <v>231</v>
      </c>
      <c r="D96" s="32"/>
      <c r="E96" s="227">
        <f>E101+E106</f>
        <v>1871.8788838185249</v>
      </c>
      <c r="F96" s="227">
        <f t="shared" ref="F96:H96" si="673">F101+F106</f>
        <v>1754.8010899999999</v>
      </c>
      <c r="G96" s="227">
        <f t="shared" si="673"/>
        <v>1756.647113</v>
      </c>
      <c r="H96" s="227">
        <f t="shared" si="673"/>
        <v>2475.8737700000001</v>
      </c>
      <c r="I96" s="227">
        <f t="shared" ref="I96:J96" si="674">I101+I106</f>
        <v>2344.7509799999998</v>
      </c>
      <c r="J96" s="227">
        <f t="shared" si="674"/>
        <v>2521.97109</v>
      </c>
      <c r="K96" s="235">
        <f t="shared" ref="K96:Q96" si="675">K101+K106</f>
        <v>2293.0732352941177</v>
      </c>
      <c r="L96" s="235">
        <f t="shared" si="675"/>
        <v>432.53607843137252</v>
      </c>
      <c r="M96" s="235">
        <f t="shared" si="675"/>
        <v>643.04757843137259</v>
      </c>
      <c r="N96" s="235">
        <f t="shared" si="675"/>
        <v>680.95678431372539</v>
      </c>
      <c r="O96" s="235">
        <f t="shared" si="675"/>
        <v>536.53279411764697</v>
      </c>
      <c r="P96" s="235">
        <f t="shared" si="675"/>
        <v>2106.8485775958766</v>
      </c>
      <c r="Q96" s="235">
        <f t="shared" si="675"/>
        <v>2099.4255545650158</v>
      </c>
      <c r="R96" s="235">
        <f t="shared" ref="R96:S96" si="676">R101+R106</f>
        <v>2091.9315617644638</v>
      </c>
      <c r="S96" s="235">
        <f t="shared" si="676"/>
        <v>2089.5815617644639</v>
      </c>
      <c r="T96" s="227">
        <f t="shared" si="372"/>
        <v>0</v>
      </c>
      <c r="U96" s="227">
        <f t="shared" ref="U96:X96" si="677">U101+U106</f>
        <v>0</v>
      </c>
      <c r="V96" s="227">
        <f t="shared" si="677"/>
        <v>0</v>
      </c>
      <c r="W96" s="227">
        <f t="shared" si="677"/>
        <v>0</v>
      </c>
      <c r="X96" s="227">
        <f t="shared" si="677"/>
        <v>0</v>
      </c>
      <c r="Y96" s="227">
        <f t="shared" ref="U96:AA98" si="678">Y101+Y106</f>
        <v>0</v>
      </c>
      <c r="Z96" s="227">
        <f t="shared" si="678"/>
        <v>0</v>
      </c>
      <c r="AA96" s="227">
        <f t="shared" si="678"/>
        <v>0</v>
      </c>
      <c r="AB96" s="227">
        <f t="shared" ref="AB96" si="679">AB101+AB106</f>
        <v>0</v>
      </c>
      <c r="AC96" s="191">
        <f t="shared" si="502"/>
        <v>0</v>
      </c>
      <c r="AD96" s="191">
        <f t="shared" si="503"/>
        <v>0</v>
      </c>
      <c r="AE96" s="191">
        <f t="shared" si="504"/>
        <v>0</v>
      </c>
      <c r="AF96" s="191">
        <f t="shared" si="505"/>
        <v>0</v>
      </c>
      <c r="AG96" s="191">
        <f t="shared" si="506"/>
        <v>0</v>
      </c>
      <c r="AH96" s="191">
        <f t="shared" si="507"/>
        <v>0</v>
      </c>
      <c r="AI96" s="191">
        <f t="shared" si="508"/>
        <v>0</v>
      </c>
      <c r="AJ96" s="191">
        <f t="shared" si="509"/>
        <v>0</v>
      </c>
      <c r="AK96" s="191">
        <f t="shared" si="510"/>
        <v>0</v>
      </c>
      <c r="AL96" s="275">
        <f t="shared" si="511"/>
        <v>0</v>
      </c>
      <c r="AM96" s="275">
        <f t="shared" si="512"/>
        <v>0</v>
      </c>
      <c r="AN96" s="275">
        <f t="shared" si="513"/>
        <v>0</v>
      </c>
      <c r="AO96" s="275">
        <f t="shared" si="514"/>
        <v>0</v>
      </c>
      <c r="AP96" s="275">
        <f t="shared" si="515"/>
        <v>0</v>
      </c>
      <c r="AQ96" s="275">
        <f t="shared" si="516"/>
        <v>0</v>
      </c>
      <c r="AR96" s="275">
        <f t="shared" si="517"/>
        <v>0</v>
      </c>
      <c r="AS96" s="275">
        <f t="shared" si="518"/>
        <v>0</v>
      </c>
      <c r="AT96" s="275">
        <f t="shared" si="519"/>
        <v>0</v>
      </c>
    </row>
    <row r="97" spans="1:46" s="5" customFormat="1" hidden="1" outlineLevel="1">
      <c r="A97" s="35"/>
      <c r="B97" s="37"/>
      <c r="C97" s="73" t="s">
        <v>214</v>
      </c>
      <c r="D97" s="32"/>
      <c r="E97" s="227">
        <f t="shared" ref="E97:H97" si="680">E102+E107</f>
        <v>2.3070907243063319</v>
      </c>
      <c r="F97" s="227">
        <f t="shared" si="680"/>
        <v>2.162792343425</v>
      </c>
      <c r="G97" s="227">
        <f t="shared" si="680"/>
        <v>2.1650675667725001</v>
      </c>
      <c r="H97" s="227">
        <f t="shared" si="680"/>
        <v>3.0515144215249999</v>
      </c>
      <c r="I97" s="227">
        <f t="shared" ref="I97:J97" si="681">I102+I107</f>
        <v>2.88990558285</v>
      </c>
      <c r="J97" s="227">
        <f t="shared" si="681"/>
        <v>3.1083293684249993</v>
      </c>
      <c r="K97" s="235">
        <f t="shared" ref="K97:Q97" si="682">K102+K107</f>
        <v>2.8262127624999995</v>
      </c>
      <c r="L97" s="235">
        <f t="shared" si="682"/>
        <v>0.53310071666666659</v>
      </c>
      <c r="M97" s="235">
        <f t="shared" si="682"/>
        <v>0.79255614041666655</v>
      </c>
      <c r="N97" s="235">
        <f t="shared" si="682"/>
        <v>0.83927923666666659</v>
      </c>
      <c r="O97" s="235">
        <f t="shared" si="682"/>
        <v>0.66127666875000002</v>
      </c>
      <c r="P97" s="235">
        <f t="shared" si="682"/>
        <v>2.5966908718869179</v>
      </c>
      <c r="Q97" s="235">
        <f t="shared" si="682"/>
        <v>2.5875419960013817</v>
      </c>
      <c r="R97" s="235">
        <f t="shared" ref="R97:S97" si="683">R102+R107</f>
        <v>2.5783056498747015</v>
      </c>
      <c r="S97" s="235">
        <f t="shared" si="683"/>
        <v>2.5754092748747013</v>
      </c>
      <c r="T97" s="227">
        <f t="shared" si="372"/>
        <v>0</v>
      </c>
      <c r="U97" s="227">
        <f t="shared" si="678"/>
        <v>0</v>
      </c>
      <c r="V97" s="227">
        <f t="shared" si="678"/>
        <v>0</v>
      </c>
      <c r="W97" s="227">
        <f t="shared" si="678"/>
        <v>0</v>
      </c>
      <c r="X97" s="227">
        <f t="shared" si="678"/>
        <v>0</v>
      </c>
      <c r="Y97" s="227">
        <f t="shared" si="678"/>
        <v>0</v>
      </c>
      <c r="Z97" s="227">
        <f t="shared" si="678"/>
        <v>0</v>
      </c>
      <c r="AA97" s="227">
        <f t="shared" si="678"/>
        <v>0</v>
      </c>
      <c r="AB97" s="227">
        <f t="shared" ref="AB97" si="684">AB102+AB107</f>
        <v>0</v>
      </c>
      <c r="AC97" s="191">
        <f t="shared" si="502"/>
        <v>0</v>
      </c>
      <c r="AD97" s="191">
        <f t="shared" si="503"/>
        <v>0</v>
      </c>
      <c r="AE97" s="191">
        <f t="shared" si="504"/>
        <v>0</v>
      </c>
      <c r="AF97" s="191">
        <f t="shared" si="505"/>
        <v>0</v>
      </c>
      <c r="AG97" s="191">
        <f t="shared" si="506"/>
        <v>0</v>
      </c>
      <c r="AH97" s="191">
        <f t="shared" si="507"/>
        <v>0</v>
      </c>
      <c r="AI97" s="191">
        <f t="shared" si="508"/>
        <v>0</v>
      </c>
      <c r="AJ97" s="191">
        <f t="shared" si="509"/>
        <v>0</v>
      </c>
      <c r="AK97" s="191">
        <f t="shared" si="510"/>
        <v>0</v>
      </c>
      <c r="AL97" s="275">
        <f t="shared" si="511"/>
        <v>0</v>
      </c>
      <c r="AM97" s="275">
        <f t="shared" si="512"/>
        <v>0</v>
      </c>
      <c r="AN97" s="275">
        <f t="shared" si="513"/>
        <v>0</v>
      </c>
      <c r="AO97" s="275">
        <f t="shared" si="514"/>
        <v>0</v>
      </c>
      <c r="AP97" s="275">
        <f t="shared" si="515"/>
        <v>0</v>
      </c>
      <c r="AQ97" s="275">
        <f t="shared" si="516"/>
        <v>0</v>
      </c>
      <c r="AR97" s="275">
        <f t="shared" si="517"/>
        <v>0</v>
      </c>
      <c r="AS97" s="275">
        <f t="shared" si="518"/>
        <v>0</v>
      </c>
      <c r="AT97" s="275">
        <f t="shared" si="519"/>
        <v>0</v>
      </c>
    </row>
    <row r="98" spans="1:46" s="69" customFormat="1" hidden="1" outlineLevel="1">
      <c r="A98" s="213"/>
      <c r="B98" s="214"/>
      <c r="C98" s="1801" t="s">
        <v>372</v>
      </c>
      <c r="E98" s="227">
        <f t="shared" ref="E98:H98" si="685">E103+E108</f>
        <v>6839337.3768377919</v>
      </c>
      <c r="F98" s="227">
        <f t="shared" si="685"/>
        <v>5169457.6099999994</v>
      </c>
      <c r="G98" s="227">
        <f t="shared" si="685"/>
        <v>4960817.1999999993</v>
      </c>
      <c r="H98" s="227">
        <f t="shared" si="685"/>
        <v>5938479.9000000004</v>
      </c>
      <c r="I98" s="227">
        <f t="shared" ref="I98:J98" si="686">I103+I108</f>
        <v>5720189.4000000004</v>
      </c>
      <c r="J98" s="227">
        <f t="shared" si="686"/>
        <v>5922702.5</v>
      </c>
      <c r="K98" s="235">
        <f t="shared" ref="K98:Q98" si="687">K103+K108</f>
        <v>7445251.4519999996</v>
      </c>
      <c r="L98" s="235">
        <f t="shared" si="687"/>
        <v>1522378.0720000002</v>
      </c>
      <c r="M98" s="235">
        <f t="shared" si="687"/>
        <v>2118496.8140000002</v>
      </c>
      <c r="N98" s="235">
        <f t="shared" si="687"/>
        <v>2069416.1800000002</v>
      </c>
      <c r="O98" s="235">
        <f t="shared" si="687"/>
        <v>1734960.3859999999</v>
      </c>
      <c r="P98" s="235">
        <f t="shared" si="687"/>
        <v>7982889</v>
      </c>
      <c r="Q98" s="235">
        <f t="shared" si="687"/>
        <v>7971548.8800000008</v>
      </c>
      <c r="R98" s="235">
        <f t="shared" ref="R98:S98" si="688">R103+R108</f>
        <v>7957392.1612</v>
      </c>
      <c r="S98" s="235">
        <f t="shared" si="688"/>
        <v>7959392.1612</v>
      </c>
      <c r="T98" s="227">
        <f t="shared" si="372"/>
        <v>0</v>
      </c>
      <c r="U98" s="227">
        <f t="shared" si="678"/>
        <v>0</v>
      </c>
      <c r="V98" s="227">
        <f t="shared" si="678"/>
        <v>0</v>
      </c>
      <c r="W98" s="227">
        <f t="shared" si="678"/>
        <v>0</v>
      </c>
      <c r="X98" s="227">
        <f t="shared" si="678"/>
        <v>0</v>
      </c>
      <c r="Y98" s="227">
        <f t="shared" si="678"/>
        <v>0</v>
      </c>
      <c r="Z98" s="227">
        <f t="shared" si="678"/>
        <v>0</v>
      </c>
      <c r="AA98" s="227">
        <f t="shared" si="678"/>
        <v>0</v>
      </c>
      <c r="AB98" s="227">
        <f t="shared" ref="AB98" si="689">AB103+AB108</f>
        <v>0</v>
      </c>
      <c r="AC98" s="191">
        <f t="shared" si="502"/>
        <v>0</v>
      </c>
      <c r="AD98" s="191">
        <f t="shared" si="503"/>
        <v>0</v>
      </c>
      <c r="AE98" s="191">
        <f t="shared" si="504"/>
        <v>0</v>
      </c>
      <c r="AF98" s="191">
        <f t="shared" si="505"/>
        <v>0</v>
      </c>
      <c r="AG98" s="191">
        <f t="shared" si="506"/>
        <v>0</v>
      </c>
      <c r="AH98" s="191">
        <f t="shared" si="507"/>
        <v>0</v>
      </c>
      <c r="AI98" s="191">
        <f t="shared" si="508"/>
        <v>0</v>
      </c>
      <c r="AJ98" s="191">
        <f t="shared" si="509"/>
        <v>0</v>
      </c>
      <c r="AK98" s="191">
        <f t="shared" si="510"/>
        <v>0</v>
      </c>
      <c r="AL98" s="275">
        <f t="shared" si="511"/>
        <v>0</v>
      </c>
      <c r="AM98" s="275">
        <f t="shared" si="512"/>
        <v>0</v>
      </c>
      <c r="AN98" s="275">
        <f t="shared" si="513"/>
        <v>0</v>
      </c>
      <c r="AO98" s="275">
        <f t="shared" si="514"/>
        <v>0</v>
      </c>
      <c r="AP98" s="275">
        <f t="shared" si="515"/>
        <v>0</v>
      </c>
      <c r="AQ98" s="275">
        <f t="shared" si="516"/>
        <v>0</v>
      </c>
      <c r="AR98" s="275">
        <f t="shared" si="517"/>
        <v>0</v>
      </c>
      <c r="AS98" s="275">
        <f t="shared" si="518"/>
        <v>0</v>
      </c>
      <c r="AT98" s="275">
        <f t="shared" si="519"/>
        <v>0</v>
      </c>
    </row>
    <row r="99" spans="1:46" s="5" customFormat="1" hidden="1" outlineLevel="1">
      <c r="A99" s="35"/>
      <c r="B99" s="37"/>
      <c r="C99" s="73" t="s">
        <v>577</v>
      </c>
      <c r="D99" s="32"/>
      <c r="E99" s="227">
        <f t="shared" si="551"/>
        <v>58.025575602742322</v>
      </c>
      <c r="F99" s="227">
        <f t="shared" si="551"/>
        <v>56.638451016179999</v>
      </c>
      <c r="G99" s="227">
        <f t="shared" si="551"/>
        <v>66.295416800169988</v>
      </c>
      <c r="H99" s="227">
        <f t="shared" si="551"/>
        <v>88.655145875000002</v>
      </c>
      <c r="I99" s="227">
        <f t="shared" ref="I99:J99" si="690">I216+I333+I450+I567</f>
        <v>85.773813749999988</v>
      </c>
      <c r="J99" s="227">
        <f t="shared" si="690"/>
        <v>95.367022625000004</v>
      </c>
      <c r="K99" s="235">
        <f t="shared" ref="K99" si="691">K216+K333+K450+K567</f>
        <v>92.616036029411745</v>
      </c>
      <c r="L99" s="235">
        <f t="shared" ref="L99:O99" si="692">L216+L333+L450+L567</f>
        <v>17.666007352941175</v>
      </c>
      <c r="M99" s="235">
        <f t="shared" si="692"/>
        <v>26.139276838235293</v>
      </c>
      <c r="N99" s="235">
        <f t="shared" si="692"/>
        <v>27.437122058823526</v>
      </c>
      <c r="O99" s="235">
        <f t="shared" si="692"/>
        <v>21.373629779411765</v>
      </c>
      <c r="P99" s="235">
        <f t="shared" ref="P99:Q99" si="693">P216+P333+P450+P567</f>
        <v>86.501930608012515</v>
      </c>
      <c r="Q99" s="235">
        <f t="shared" si="693"/>
        <v>88.036071301932381</v>
      </c>
      <c r="R99" s="235">
        <f t="shared" ref="R99:S99" si="694">R216+R333+R450+R567</f>
        <v>88.96813058891307</v>
      </c>
      <c r="S99" s="235">
        <f t="shared" si="694"/>
        <v>90.556030588913046</v>
      </c>
      <c r="T99" s="227">
        <f t="shared" si="372"/>
        <v>0</v>
      </c>
      <c r="U99" s="227">
        <f t="shared" ref="U99:X99" si="695">U216+U333+U450+U567</f>
        <v>0</v>
      </c>
      <c r="V99" s="227">
        <f t="shared" si="695"/>
        <v>0</v>
      </c>
      <c r="W99" s="227">
        <f t="shared" si="695"/>
        <v>0</v>
      </c>
      <c r="X99" s="227">
        <f t="shared" si="695"/>
        <v>0</v>
      </c>
      <c r="Y99" s="227">
        <f t="shared" ref="Y99:AA99" si="696">Y216+Y333+Y450+Y567</f>
        <v>0</v>
      </c>
      <c r="Z99" s="227">
        <f t="shared" si="696"/>
        <v>0</v>
      </c>
      <c r="AA99" s="227">
        <f t="shared" si="696"/>
        <v>0</v>
      </c>
      <c r="AB99" s="227">
        <f t="shared" ref="AB99" si="697">AB216+AB333+AB450+AB567</f>
        <v>0</v>
      </c>
      <c r="AC99" s="191">
        <f t="shared" si="502"/>
        <v>0</v>
      </c>
      <c r="AD99" s="191">
        <f t="shared" si="503"/>
        <v>0</v>
      </c>
      <c r="AE99" s="191">
        <f t="shared" si="504"/>
        <v>0</v>
      </c>
      <c r="AF99" s="191">
        <f t="shared" si="505"/>
        <v>0</v>
      </c>
      <c r="AG99" s="191">
        <f t="shared" si="506"/>
        <v>0</v>
      </c>
      <c r="AH99" s="191">
        <f t="shared" si="507"/>
        <v>0</v>
      </c>
      <c r="AI99" s="191">
        <f t="shared" si="508"/>
        <v>0</v>
      </c>
      <c r="AJ99" s="191">
        <f t="shared" si="509"/>
        <v>0</v>
      </c>
      <c r="AK99" s="191">
        <f t="shared" si="510"/>
        <v>0</v>
      </c>
      <c r="AL99" s="275">
        <f t="shared" si="511"/>
        <v>0</v>
      </c>
      <c r="AM99" s="275">
        <f t="shared" si="512"/>
        <v>0</v>
      </c>
      <c r="AN99" s="275">
        <f t="shared" si="513"/>
        <v>0</v>
      </c>
      <c r="AO99" s="275">
        <f t="shared" si="514"/>
        <v>0</v>
      </c>
      <c r="AP99" s="275">
        <f t="shared" si="515"/>
        <v>0</v>
      </c>
      <c r="AQ99" s="275">
        <f t="shared" si="516"/>
        <v>0</v>
      </c>
      <c r="AR99" s="275">
        <f t="shared" si="517"/>
        <v>0</v>
      </c>
      <c r="AS99" s="275">
        <f t="shared" si="518"/>
        <v>0</v>
      </c>
      <c r="AT99" s="275">
        <f t="shared" si="519"/>
        <v>0</v>
      </c>
    </row>
    <row r="100" spans="1:46" s="5" customFormat="1" hidden="1" outlineLevel="1">
      <c r="A100" s="35"/>
      <c r="B100" s="37"/>
      <c r="C100" s="73" t="s">
        <v>232</v>
      </c>
      <c r="D100" s="32"/>
      <c r="E100" s="230">
        <f t="shared" ref="E100:Q100" si="698">IF(E96&gt;0,E96/E98*100,)</f>
        <v>2.7369301741976635E-2</v>
      </c>
      <c r="F100" s="230">
        <f t="shared" si="698"/>
        <v>3.3945555266870639E-2</v>
      </c>
      <c r="G100" s="230">
        <f t="shared" si="698"/>
        <v>3.5410438284240758E-2</v>
      </c>
      <c r="H100" s="230">
        <f t="shared" si="698"/>
        <v>4.1692045972909667E-2</v>
      </c>
      <c r="I100" s="230">
        <f t="shared" ref="I100:J100" si="699">IF(I96&gt;0,I96/I98*100,)</f>
        <v>4.0990792717457918E-2</v>
      </c>
      <c r="J100" s="230">
        <f t="shared" si="699"/>
        <v>4.2581424442642526E-2</v>
      </c>
      <c r="K100" s="238">
        <f t="shared" si="698"/>
        <v>3.0799137545289151E-2</v>
      </c>
      <c r="L100" s="238">
        <f t="shared" si="698"/>
        <v>2.8411869980702959E-2</v>
      </c>
      <c r="M100" s="238">
        <f t="shared" si="698"/>
        <v>3.0353955416964461E-2</v>
      </c>
      <c r="N100" s="238">
        <f t="shared" si="698"/>
        <v>3.290574370176836E-2</v>
      </c>
      <c r="O100" s="238">
        <f t="shared" si="698"/>
        <v>3.0924786435881597E-2</v>
      </c>
      <c r="P100" s="238">
        <f t="shared" si="698"/>
        <v>2.6392056529858758E-2</v>
      </c>
      <c r="Q100" s="238">
        <f t="shared" si="698"/>
        <v>2.6336482234115277E-2</v>
      </c>
      <c r="R100" s="238">
        <f t="shared" ref="R100:S100" si="700">IF(R96&gt;0,R96/R98*100,)</f>
        <v>2.6289160058802403E-2</v>
      </c>
      <c r="S100" s="238">
        <f t="shared" si="700"/>
        <v>2.6253029370140089E-2</v>
      </c>
      <c r="T100" s="230">
        <f t="shared" ref="T100:AA100" si="701">IF(T96&gt;0,T96/T98*100,)</f>
        <v>0</v>
      </c>
      <c r="U100" s="230">
        <f>IF(U96&gt;0,U96/U98*100,)</f>
        <v>0</v>
      </c>
      <c r="V100" s="230">
        <f t="shared" ref="V100:X100" si="702">IF(V96&gt;0,V96/V98*100,)</f>
        <v>0</v>
      </c>
      <c r="W100" s="230">
        <f t="shared" si="702"/>
        <v>0</v>
      </c>
      <c r="X100" s="230">
        <f t="shared" si="702"/>
        <v>0</v>
      </c>
      <c r="Y100" s="230">
        <f t="shared" si="701"/>
        <v>0</v>
      </c>
      <c r="Z100" s="230">
        <f t="shared" si="701"/>
        <v>0</v>
      </c>
      <c r="AA100" s="230">
        <f t="shared" si="701"/>
        <v>0</v>
      </c>
      <c r="AB100" s="230">
        <f t="shared" ref="AB100" si="703">IF(AB96&gt;0,AB96/AB98*100,)</f>
        <v>0</v>
      </c>
      <c r="AC100" s="191">
        <f t="shared" si="502"/>
        <v>0</v>
      </c>
      <c r="AD100" s="191">
        <f t="shared" si="503"/>
        <v>0</v>
      </c>
      <c r="AE100" s="191">
        <f t="shared" si="504"/>
        <v>0</v>
      </c>
      <c r="AF100" s="191">
        <f t="shared" si="505"/>
        <v>0</v>
      </c>
      <c r="AG100" s="191">
        <f t="shared" si="506"/>
        <v>0</v>
      </c>
      <c r="AH100" s="191">
        <f t="shared" si="507"/>
        <v>0</v>
      </c>
      <c r="AI100" s="191">
        <f t="shared" si="508"/>
        <v>0</v>
      </c>
      <c r="AJ100" s="191">
        <f t="shared" si="509"/>
        <v>0</v>
      </c>
      <c r="AK100" s="191">
        <f t="shared" si="510"/>
        <v>0</v>
      </c>
      <c r="AL100" s="275">
        <f t="shared" si="511"/>
        <v>0</v>
      </c>
      <c r="AM100" s="275">
        <f t="shared" si="512"/>
        <v>0</v>
      </c>
      <c r="AN100" s="275">
        <f t="shared" si="513"/>
        <v>0</v>
      </c>
      <c r="AO100" s="275">
        <f t="shared" si="514"/>
        <v>0</v>
      </c>
      <c r="AP100" s="275">
        <f t="shared" si="515"/>
        <v>0</v>
      </c>
      <c r="AQ100" s="275">
        <f t="shared" si="516"/>
        <v>0</v>
      </c>
      <c r="AR100" s="275">
        <f t="shared" si="517"/>
        <v>0</v>
      </c>
      <c r="AS100" s="275">
        <f t="shared" si="518"/>
        <v>0</v>
      </c>
      <c r="AT100" s="275">
        <f t="shared" si="519"/>
        <v>0</v>
      </c>
    </row>
    <row r="101" spans="1:46" s="5" customFormat="1" hidden="1" outlineLevel="1">
      <c r="A101" s="35" t="s">
        <v>229</v>
      </c>
      <c r="B101" s="33" t="s">
        <v>240</v>
      </c>
      <c r="C101" s="73" t="s">
        <v>231</v>
      </c>
      <c r="D101" s="32"/>
      <c r="E101" s="227">
        <f t="shared" si="551"/>
        <v>866.30651607412608</v>
      </c>
      <c r="F101" s="227">
        <f t="shared" si="551"/>
        <v>772.09149000000002</v>
      </c>
      <c r="G101" s="227">
        <f t="shared" si="551"/>
        <v>861.98432300000002</v>
      </c>
      <c r="H101" s="227">
        <f t="shared" si="551"/>
        <v>1240.99577</v>
      </c>
      <c r="I101" s="227">
        <f t="shared" ref="I101:J101" si="704">I218+I335+I452+I569</f>
        <v>1093.17742</v>
      </c>
      <c r="J101" s="227">
        <f t="shared" si="704"/>
        <v>1181.2904999999998</v>
      </c>
      <c r="K101" s="235">
        <f t="shared" ref="K101" si="705">K218+K335+K452+K569</f>
        <v>1098.5711176470588</v>
      </c>
      <c r="L101" s="235">
        <f t="shared" ref="L101:O101" si="706">L218+L335+L452+L569</f>
        <v>213.05140196078432</v>
      </c>
      <c r="M101" s="235">
        <f t="shared" si="706"/>
        <v>318.51254901960783</v>
      </c>
      <c r="N101" s="235">
        <f t="shared" si="706"/>
        <v>320.62759803921568</v>
      </c>
      <c r="O101" s="235">
        <f t="shared" si="706"/>
        <v>246.37956862745096</v>
      </c>
      <c r="P101" s="235">
        <f t="shared" ref="P101:Q101" si="707">P218+P335+P452+P569</f>
        <v>1045.1656580701797</v>
      </c>
      <c r="Q101" s="235">
        <f t="shared" si="707"/>
        <v>1040.4739426659485</v>
      </c>
      <c r="R101" s="235">
        <f t="shared" ref="R101:S101" si="708">R218+R335+R452+R569</f>
        <v>1035.6438444157595</v>
      </c>
      <c r="S101" s="235">
        <f t="shared" si="708"/>
        <v>1033.2438444157597</v>
      </c>
      <c r="T101" s="227">
        <f t="shared" si="372"/>
        <v>0</v>
      </c>
      <c r="U101" s="227">
        <f t="shared" ref="U101:X101" si="709">U218+U335+U452+U569</f>
        <v>0</v>
      </c>
      <c r="V101" s="227">
        <f t="shared" si="709"/>
        <v>0</v>
      </c>
      <c r="W101" s="227">
        <f t="shared" si="709"/>
        <v>0</v>
      </c>
      <c r="X101" s="227">
        <f t="shared" si="709"/>
        <v>0</v>
      </c>
      <c r="Y101" s="227">
        <f t="shared" ref="Y101:AA101" si="710">Y218+Y335+Y452+Y569</f>
        <v>0</v>
      </c>
      <c r="Z101" s="227">
        <f t="shared" si="710"/>
        <v>0</v>
      </c>
      <c r="AA101" s="227">
        <f t="shared" si="710"/>
        <v>0</v>
      </c>
      <c r="AB101" s="227">
        <f t="shared" ref="AB101" si="711">AB218+AB335+AB452+AB569</f>
        <v>0</v>
      </c>
      <c r="AC101" s="191">
        <f t="shared" si="502"/>
        <v>0</v>
      </c>
      <c r="AD101" s="191">
        <f t="shared" si="503"/>
        <v>0</v>
      </c>
      <c r="AE101" s="191">
        <f t="shared" si="504"/>
        <v>0</v>
      </c>
      <c r="AF101" s="191">
        <f t="shared" si="505"/>
        <v>0</v>
      </c>
      <c r="AG101" s="191">
        <f t="shared" si="506"/>
        <v>0</v>
      </c>
      <c r="AH101" s="191">
        <f t="shared" si="507"/>
        <v>0</v>
      </c>
      <c r="AI101" s="191">
        <f t="shared" si="508"/>
        <v>0</v>
      </c>
      <c r="AJ101" s="191">
        <f t="shared" si="509"/>
        <v>0</v>
      </c>
      <c r="AK101" s="191">
        <f t="shared" si="510"/>
        <v>0</v>
      </c>
      <c r="AL101" s="275">
        <f t="shared" si="511"/>
        <v>0</v>
      </c>
      <c r="AM101" s="275">
        <f t="shared" si="512"/>
        <v>0</v>
      </c>
      <c r="AN101" s="275">
        <f t="shared" si="513"/>
        <v>0</v>
      </c>
      <c r="AO101" s="275">
        <f t="shared" si="514"/>
        <v>0</v>
      </c>
      <c r="AP101" s="275">
        <f t="shared" si="515"/>
        <v>0</v>
      </c>
      <c r="AQ101" s="275">
        <f t="shared" si="516"/>
        <v>0</v>
      </c>
      <c r="AR101" s="275">
        <f t="shared" si="517"/>
        <v>0</v>
      </c>
      <c r="AS101" s="275">
        <f t="shared" si="518"/>
        <v>0</v>
      </c>
      <c r="AT101" s="275">
        <f t="shared" si="519"/>
        <v>0</v>
      </c>
    </row>
    <row r="102" spans="1:46" s="5" customFormat="1" hidden="1" outlineLevel="1">
      <c r="A102" s="35"/>
      <c r="B102" s="38"/>
      <c r="C102" s="73" t="s">
        <v>214</v>
      </c>
      <c r="D102" s="32"/>
      <c r="E102" s="227">
        <f t="shared" ref="E102:H102" si="712">E101*0.85*1.45/1000</f>
        <v>1.0677227810613603</v>
      </c>
      <c r="F102" s="227">
        <f t="shared" si="712"/>
        <v>0.95160276142499989</v>
      </c>
      <c r="G102" s="227">
        <f t="shared" si="712"/>
        <v>1.0623956780974999</v>
      </c>
      <c r="H102" s="227">
        <f t="shared" si="712"/>
        <v>1.529527286525</v>
      </c>
      <c r="I102" s="227">
        <f t="shared" ref="I102:J102" si="713">I101*0.85*1.45/1000</f>
        <v>1.34734117015</v>
      </c>
      <c r="J102" s="227">
        <f t="shared" si="713"/>
        <v>1.4559405412499997</v>
      </c>
      <c r="K102" s="235">
        <f t="shared" ref="K102:Q102" si="714">K101*0.85*1.45/1000</f>
        <v>1.3539889025</v>
      </c>
      <c r="L102" s="235">
        <f t="shared" si="714"/>
        <v>0.2625858529166667</v>
      </c>
      <c r="M102" s="235">
        <f t="shared" si="714"/>
        <v>0.39256671666666665</v>
      </c>
      <c r="N102" s="235">
        <f t="shared" si="714"/>
        <v>0.39517351458333333</v>
      </c>
      <c r="O102" s="235">
        <f t="shared" si="714"/>
        <v>0.30366281833333331</v>
      </c>
      <c r="P102" s="235">
        <f t="shared" si="714"/>
        <v>1.2881666735714965</v>
      </c>
      <c r="Q102" s="235">
        <f t="shared" si="714"/>
        <v>1.2823841343357814</v>
      </c>
      <c r="R102" s="235">
        <f t="shared" ref="R102:S102" si="715">R101*0.85*1.45/1000</f>
        <v>1.2764310382424235</v>
      </c>
      <c r="S102" s="235">
        <f t="shared" si="715"/>
        <v>1.2734730382424235</v>
      </c>
      <c r="T102" s="227">
        <f t="shared" si="372"/>
        <v>0</v>
      </c>
      <c r="U102" s="227">
        <f t="shared" ref="U102:X102" si="716">U101*0.85*1.45/1000</f>
        <v>0</v>
      </c>
      <c r="V102" s="227">
        <f t="shared" si="716"/>
        <v>0</v>
      </c>
      <c r="W102" s="227">
        <f t="shared" si="716"/>
        <v>0</v>
      </c>
      <c r="X102" s="227">
        <f t="shared" si="716"/>
        <v>0</v>
      </c>
      <c r="Y102" s="227">
        <f t="shared" ref="Y102:AA102" si="717">Y101*0.85*1.45/1000</f>
        <v>0</v>
      </c>
      <c r="Z102" s="227">
        <f t="shared" si="717"/>
        <v>0</v>
      </c>
      <c r="AA102" s="227">
        <f t="shared" si="717"/>
        <v>0</v>
      </c>
      <c r="AB102" s="227">
        <f t="shared" ref="AB102" si="718">AB101*0.85*1.45/1000</f>
        <v>0</v>
      </c>
      <c r="AC102" s="191">
        <f t="shared" si="502"/>
        <v>0</v>
      </c>
      <c r="AD102" s="191">
        <f t="shared" si="503"/>
        <v>0</v>
      </c>
      <c r="AE102" s="191">
        <f t="shared" si="504"/>
        <v>0</v>
      </c>
      <c r="AF102" s="191">
        <f t="shared" si="505"/>
        <v>0</v>
      </c>
      <c r="AG102" s="191">
        <f t="shared" si="506"/>
        <v>0</v>
      </c>
      <c r="AH102" s="191">
        <f t="shared" si="507"/>
        <v>0</v>
      </c>
      <c r="AI102" s="191">
        <f t="shared" si="508"/>
        <v>0</v>
      </c>
      <c r="AJ102" s="191">
        <f t="shared" si="509"/>
        <v>0</v>
      </c>
      <c r="AK102" s="191">
        <f t="shared" si="510"/>
        <v>0</v>
      </c>
      <c r="AL102" s="275">
        <f t="shared" si="511"/>
        <v>0</v>
      </c>
      <c r="AM102" s="275">
        <f t="shared" si="512"/>
        <v>0</v>
      </c>
      <c r="AN102" s="275">
        <f t="shared" si="513"/>
        <v>0</v>
      </c>
      <c r="AO102" s="275">
        <f t="shared" si="514"/>
        <v>0</v>
      </c>
      <c r="AP102" s="275">
        <f t="shared" si="515"/>
        <v>0</v>
      </c>
      <c r="AQ102" s="275">
        <f t="shared" si="516"/>
        <v>0</v>
      </c>
      <c r="AR102" s="275">
        <f t="shared" si="517"/>
        <v>0</v>
      </c>
      <c r="AS102" s="275">
        <f t="shared" si="518"/>
        <v>0</v>
      </c>
      <c r="AT102" s="275">
        <f t="shared" si="519"/>
        <v>0</v>
      </c>
    </row>
    <row r="103" spans="1:46" s="69" customFormat="1" hidden="1" outlineLevel="1">
      <c r="A103" s="213"/>
      <c r="B103" s="216"/>
      <c r="C103" s="1801" t="s">
        <v>372</v>
      </c>
      <c r="E103" s="227">
        <f t="shared" si="551"/>
        <v>3833243.6009140029</v>
      </c>
      <c r="F103" s="227">
        <f t="shared" si="551"/>
        <v>2392229.1</v>
      </c>
      <c r="G103" s="227">
        <f t="shared" si="551"/>
        <v>2781802.0999999996</v>
      </c>
      <c r="H103" s="227">
        <f t="shared" si="551"/>
        <v>2940928.9</v>
      </c>
      <c r="I103" s="227">
        <f t="shared" ref="I103:J103" si="719">I220+I337+I454+I571</f>
        <v>2852697</v>
      </c>
      <c r="J103" s="227">
        <f t="shared" si="719"/>
        <v>3201673.2</v>
      </c>
      <c r="K103" s="235">
        <f t="shared" ref="K103:K104" si="720">K220+K337+K454+K571</f>
        <v>4075230.44</v>
      </c>
      <c r="L103" s="235">
        <f t="shared" ref="L103:O103" si="721">L220+L337+L454+L571</f>
        <v>836587.03600000008</v>
      </c>
      <c r="M103" s="235">
        <f t="shared" si="721"/>
        <v>1205542.672</v>
      </c>
      <c r="N103" s="235">
        <f t="shared" si="721"/>
        <v>1095960.4920000001</v>
      </c>
      <c r="O103" s="235">
        <f t="shared" si="721"/>
        <v>937140.24</v>
      </c>
      <c r="P103" s="235">
        <f t="shared" ref="P103:Q103" si="722">P220+P337+P454+P571</f>
        <v>4536246</v>
      </c>
      <c r="Q103" s="235">
        <f t="shared" si="722"/>
        <v>4530891.53</v>
      </c>
      <c r="R103" s="235">
        <f t="shared" ref="R103:S103" si="723">R220+R337+R454+R571</f>
        <v>4522640.6047</v>
      </c>
      <c r="S103" s="235">
        <f t="shared" si="723"/>
        <v>4522640.6047</v>
      </c>
      <c r="T103" s="227">
        <f t="shared" si="372"/>
        <v>0</v>
      </c>
      <c r="U103" s="227">
        <f t="shared" ref="U103:X103" si="724">U220+U337+U454+U571</f>
        <v>0</v>
      </c>
      <c r="V103" s="227">
        <f t="shared" si="724"/>
        <v>0</v>
      </c>
      <c r="W103" s="227">
        <f t="shared" si="724"/>
        <v>0</v>
      </c>
      <c r="X103" s="227">
        <f t="shared" si="724"/>
        <v>0</v>
      </c>
      <c r="Y103" s="227">
        <f t="shared" ref="Y103:AA103" si="725">Y220+Y337+Y454+Y571</f>
        <v>0</v>
      </c>
      <c r="Z103" s="227">
        <f t="shared" si="725"/>
        <v>0</v>
      </c>
      <c r="AA103" s="227">
        <f t="shared" si="725"/>
        <v>0</v>
      </c>
      <c r="AB103" s="227">
        <f t="shared" ref="AB103" si="726">AB220+AB337+AB454+AB571</f>
        <v>0</v>
      </c>
      <c r="AC103" s="191">
        <f t="shared" si="502"/>
        <v>0</v>
      </c>
      <c r="AD103" s="191">
        <f t="shared" si="503"/>
        <v>0</v>
      </c>
      <c r="AE103" s="191">
        <f t="shared" si="504"/>
        <v>0</v>
      </c>
      <c r="AF103" s="191">
        <f t="shared" si="505"/>
        <v>0</v>
      </c>
      <c r="AG103" s="191">
        <f t="shared" si="506"/>
        <v>0</v>
      </c>
      <c r="AH103" s="191">
        <f t="shared" si="507"/>
        <v>0</v>
      </c>
      <c r="AI103" s="191">
        <f t="shared" si="508"/>
        <v>0</v>
      </c>
      <c r="AJ103" s="191">
        <f t="shared" si="509"/>
        <v>0</v>
      </c>
      <c r="AK103" s="191">
        <f t="shared" si="510"/>
        <v>0</v>
      </c>
      <c r="AL103" s="275">
        <f t="shared" si="511"/>
        <v>0</v>
      </c>
      <c r="AM103" s="275">
        <f t="shared" si="512"/>
        <v>0</v>
      </c>
      <c r="AN103" s="275">
        <f t="shared" si="513"/>
        <v>0</v>
      </c>
      <c r="AO103" s="275">
        <f t="shared" si="514"/>
        <v>0</v>
      </c>
      <c r="AP103" s="275">
        <f t="shared" si="515"/>
        <v>0</v>
      </c>
      <c r="AQ103" s="275">
        <f t="shared" si="516"/>
        <v>0</v>
      </c>
      <c r="AR103" s="275">
        <f t="shared" si="517"/>
        <v>0</v>
      </c>
      <c r="AS103" s="275">
        <f t="shared" si="518"/>
        <v>0</v>
      </c>
      <c r="AT103" s="275">
        <f t="shared" si="519"/>
        <v>0</v>
      </c>
    </row>
    <row r="104" spans="1:46" s="5" customFormat="1" hidden="1" outlineLevel="1">
      <c r="A104" s="35"/>
      <c r="B104" s="38"/>
      <c r="C104" s="73" t="s">
        <v>577</v>
      </c>
      <c r="D104" s="32"/>
      <c r="E104" s="227">
        <f t="shared" si="551"/>
        <v>27.014151789532768</v>
      </c>
      <c r="F104" s="227">
        <f t="shared" si="551"/>
        <v>24.334287950219036</v>
      </c>
      <c r="G104" s="227">
        <f t="shared" si="551"/>
        <v>31.891442122032895</v>
      </c>
      <c r="H104" s="227">
        <f t="shared" si="551"/>
        <v>42.569556874999996</v>
      </c>
      <c r="I104" s="227">
        <f t="shared" ref="I104:J104" si="727">I221+I338+I455+I572</f>
        <v>40.234886749999994</v>
      </c>
      <c r="J104" s="227">
        <f t="shared" si="727"/>
        <v>44.58906511</v>
      </c>
      <c r="K104" s="235">
        <f t="shared" si="720"/>
        <v>46.4284125</v>
      </c>
      <c r="L104" s="235">
        <f t="shared" ref="L104:O104" si="728">L221+L338+L455+L572</f>
        <v>9.1941261029411763</v>
      </c>
      <c r="M104" s="235">
        <f t="shared" si="728"/>
        <v>13.385639705882351</v>
      </c>
      <c r="N104" s="235">
        <f t="shared" si="728"/>
        <v>13.417601102941177</v>
      </c>
      <c r="O104" s="235">
        <f t="shared" si="728"/>
        <v>10.431045588235293</v>
      </c>
      <c r="P104" s="235">
        <f t="shared" ref="P104:Q104" si="729">P221+P338+P455+P572</f>
        <v>47.532003914809202</v>
      </c>
      <c r="Q104" s="235">
        <f t="shared" si="729"/>
        <v>47.924793875661109</v>
      </c>
      <c r="R104" s="235">
        <f t="shared" ref="R104:S104" si="730">R221+R338+R455+R572</f>
        <v>48.338655936904502</v>
      </c>
      <c r="S104" s="235">
        <f t="shared" si="730"/>
        <v>48.878655936904508</v>
      </c>
      <c r="T104" s="227">
        <f t="shared" si="372"/>
        <v>0</v>
      </c>
      <c r="U104" s="227">
        <f t="shared" ref="U104:X104" si="731">U221+U338+U455+U572</f>
        <v>0</v>
      </c>
      <c r="V104" s="227">
        <f t="shared" si="731"/>
        <v>0</v>
      </c>
      <c r="W104" s="227">
        <f t="shared" si="731"/>
        <v>0</v>
      </c>
      <c r="X104" s="227">
        <f t="shared" si="731"/>
        <v>0</v>
      </c>
      <c r="Y104" s="227">
        <f t="shared" ref="Y104:AA104" si="732">Y221+Y338+Y455+Y572</f>
        <v>0</v>
      </c>
      <c r="Z104" s="227">
        <f t="shared" si="732"/>
        <v>0</v>
      </c>
      <c r="AA104" s="227">
        <f t="shared" si="732"/>
        <v>0</v>
      </c>
      <c r="AB104" s="227">
        <f t="shared" ref="AB104" si="733">AB221+AB338+AB455+AB572</f>
        <v>0</v>
      </c>
      <c r="AC104" s="191">
        <f t="shared" si="502"/>
        <v>0</v>
      </c>
      <c r="AD104" s="191">
        <f t="shared" si="503"/>
        <v>0</v>
      </c>
      <c r="AE104" s="191">
        <f t="shared" si="504"/>
        <v>0</v>
      </c>
      <c r="AF104" s="191">
        <f t="shared" si="505"/>
        <v>0</v>
      </c>
      <c r="AG104" s="191">
        <f t="shared" si="506"/>
        <v>0</v>
      </c>
      <c r="AH104" s="191">
        <f t="shared" si="507"/>
        <v>0</v>
      </c>
      <c r="AI104" s="191">
        <f t="shared" si="508"/>
        <v>0</v>
      </c>
      <c r="AJ104" s="191">
        <f t="shared" si="509"/>
        <v>0</v>
      </c>
      <c r="AK104" s="191">
        <f t="shared" si="510"/>
        <v>0</v>
      </c>
      <c r="AL104" s="275">
        <f t="shared" si="511"/>
        <v>0</v>
      </c>
      <c r="AM104" s="275">
        <f t="shared" si="512"/>
        <v>0</v>
      </c>
      <c r="AN104" s="275">
        <f t="shared" si="513"/>
        <v>0</v>
      </c>
      <c r="AO104" s="275">
        <f t="shared" si="514"/>
        <v>0</v>
      </c>
      <c r="AP104" s="275">
        <f t="shared" si="515"/>
        <v>0</v>
      </c>
      <c r="AQ104" s="275">
        <f t="shared" si="516"/>
        <v>0</v>
      </c>
      <c r="AR104" s="275">
        <f t="shared" si="517"/>
        <v>0</v>
      </c>
      <c r="AS104" s="275">
        <f t="shared" si="518"/>
        <v>0</v>
      </c>
      <c r="AT104" s="275">
        <f t="shared" si="519"/>
        <v>0</v>
      </c>
    </row>
    <row r="105" spans="1:46" s="5" customFormat="1" hidden="1" outlineLevel="1">
      <c r="A105" s="35"/>
      <c r="B105" s="38"/>
      <c r="C105" s="73" t="s">
        <v>232</v>
      </c>
      <c r="D105" s="32"/>
      <c r="E105" s="230">
        <f t="shared" ref="E105:Q105" si="734">IF(E101&gt;0,E101/E103*100,)</f>
        <v>2.2599829446465727E-2</v>
      </c>
      <c r="F105" s="230">
        <f t="shared" si="734"/>
        <v>3.2274981104443552E-2</v>
      </c>
      <c r="G105" s="230">
        <f t="shared" si="734"/>
        <v>3.0986543686914329E-2</v>
      </c>
      <c r="H105" s="230">
        <f t="shared" si="734"/>
        <v>4.2197408104629804E-2</v>
      </c>
      <c r="I105" s="230">
        <f t="shared" ref="I105:J105" si="735">IF(I101&gt;0,I101/I103*100,)</f>
        <v>3.8320838841278973E-2</v>
      </c>
      <c r="J105" s="230">
        <f t="shared" si="735"/>
        <v>3.6896036110118914E-2</v>
      </c>
      <c r="K105" s="238">
        <f t="shared" si="734"/>
        <v>2.6957276007367543E-2</v>
      </c>
      <c r="L105" s="238">
        <f t="shared" si="734"/>
        <v>2.5466734815716686E-2</v>
      </c>
      <c r="M105" s="238">
        <f t="shared" si="734"/>
        <v>2.6420678124250408E-2</v>
      </c>
      <c r="N105" s="238">
        <f t="shared" si="734"/>
        <v>2.9255397469128447E-2</v>
      </c>
      <c r="O105" s="238">
        <f t="shared" si="734"/>
        <v>2.6290576171123646E-2</v>
      </c>
      <c r="P105" s="238">
        <f t="shared" si="734"/>
        <v>2.3040321403869624E-2</v>
      </c>
      <c r="Q105" s="238">
        <f t="shared" si="734"/>
        <v>2.2964000258596975E-2</v>
      </c>
      <c r="R105" s="238">
        <f t="shared" ref="R105:S105" si="736">IF(R101&gt;0,R101/R103*100,)</f>
        <v>2.2899096676828622E-2</v>
      </c>
      <c r="S105" s="238">
        <f t="shared" si="736"/>
        <v>2.2846030333296796E-2</v>
      </c>
      <c r="T105" s="230">
        <f t="shared" ref="T105:AA105" si="737">IF(T101&gt;0,T101/T103*100,)</f>
        <v>0</v>
      </c>
      <c r="U105" s="230">
        <f>IF(U101&gt;0,U101/U103*100,)</f>
        <v>0</v>
      </c>
      <c r="V105" s="230">
        <f t="shared" ref="V105:X105" si="738">IF(V101&gt;0,V101/V103*100,)</f>
        <v>0</v>
      </c>
      <c r="W105" s="230">
        <f t="shared" si="738"/>
        <v>0</v>
      </c>
      <c r="X105" s="230">
        <f t="shared" si="738"/>
        <v>0</v>
      </c>
      <c r="Y105" s="230">
        <f t="shared" si="737"/>
        <v>0</v>
      </c>
      <c r="Z105" s="230">
        <f t="shared" si="737"/>
        <v>0</v>
      </c>
      <c r="AA105" s="230">
        <f t="shared" si="737"/>
        <v>0</v>
      </c>
      <c r="AB105" s="230">
        <f t="shared" ref="AB105" si="739">IF(AB101&gt;0,AB101/AB103*100,)</f>
        <v>0</v>
      </c>
      <c r="AC105" s="191">
        <f t="shared" si="502"/>
        <v>0</v>
      </c>
      <c r="AD105" s="191">
        <f t="shared" si="503"/>
        <v>0</v>
      </c>
      <c r="AE105" s="191">
        <f t="shared" si="504"/>
        <v>0</v>
      </c>
      <c r="AF105" s="191">
        <f t="shared" si="505"/>
        <v>0</v>
      </c>
      <c r="AG105" s="191">
        <f t="shared" si="506"/>
        <v>0</v>
      </c>
      <c r="AH105" s="191">
        <f t="shared" si="507"/>
        <v>0</v>
      </c>
      <c r="AI105" s="191">
        <f t="shared" si="508"/>
        <v>0</v>
      </c>
      <c r="AJ105" s="191">
        <f t="shared" si="509"/>
        <v>0</v>
      </c>
      <c r="AK105" s="191">
        <f t="shared" si="510"/>
        <v>0</v>
      </c>
      <c r="AL105" s="275">
        <f t="shared" si="511"/>
        <v>0</v>
      </c>
      <c r="AM105" s="275">
        <f t="shared" si="512"/>
        <v>0</v>
      </c>
      <c r="AN105" s="275">
        <f t="shared" si="513"/>
        <v>0</v>
      </c>
      <c r="AO105" s="275">
        <f t="shared" si="514"/>
        <v>0</v>
      </c>
      <c r="AP105" s="275">
        <f t="shared" si="515"/>
        <v>0</v>
      </c>
      <c r="AQ105" s="275">
        <f t="shared" si="516"/>
        <v>0</v>
      </c>
      <c r="AR105" s="275">
        <f t="shared" si="517"/>
        <v>0</v>
      </c>
      <c r="AS105" s="275">
        <f t="shared" si="518"/>
        <v>0</v>
      </c>
      <c r="AT105" s="275">
        <f t="shared" si="519"/>
        <v>0</v>
      </c>
    </row>
    <row r="106" spans="1:46" s="5" customFormat="1" hidden="1" outlineLevel="1">
      <c r="A106" s="35" t="s">
        <v>230</v>
      </c>
      <c r="B106" s="33" t="s">
        <v>241</v>
      </c>
      <c r="C106" s="73" t="s">
        <v>233</v>
      </c>
      <c r="D106" s="32"/>
      <c r="E106" s="227">
        <f t="shared" si="551"/>
        <v>1005.5723677443988</v>
      </c>
      <c r="F106" s="227">
        <f t="shared" si="551"/>
        <v>982.70959999999991</v>
      </c>
      <c r="G106" s="227">
        <f t="shared" si="551"/>
        <v>894.66279000000009</v>
      </c>
      <c r="H106" s="227">
        <f t="shared" si="551"/>
        <v>1234.8779999999999</v>
      </c>
      <c r="I106" s="227">
        <f t="shared" ref="I106:J106" si="740">I223+I340+I457+I574</f>
        <v>1251.57356</v>
      </c>
      <c r="J106" s="227">
        <f t="shared" si="740"/>
        <v>1340.6805899999999</v>
      </c>
      <c r="K106" s="235">
        <f t="shared" ref="K106" si="741">K223+K340+K457+K574</f>
        <v>1194.5021176470586</v>
      </c>
      <c r="L106" s="235">
        <f t="shared" ref="L106:O106" si="742">L223+L340+L457+L574</f>
        <v>219.48467647058823</v>
      </c>
      <c r="M106" s="235">
        <f t="shared" si="742"/>
        <v>324.5350294117647</v>
      </c>
      <c r="N106" s="235">
        <f t="shared" si="742"/>
        <v>360.32918627450977</v>
      </c>
      <c r="O106" s="235">
        <f t="shared" si="742"/>
        <v>290.15322549019606</v>
      </c>
      <c r="P106" s="235">
        <f t="shared" ref="P106:Q106" si="743">P223+P340+P457+P574</f>
        <v>1061.6829195256969</v>
      </c>
      <c r="Q106" s="235">
        <f t="shared" si="743"/>
        <v>1058.9516118990675</v>
      </c>
      <c r="R106" s="235">
        <f t="shared" ref="R106:S106" si="744">R223+R340+R457+R574</f>
        <v>1056.2877173487043</v>
      </c>
      <c r="S106" s="235">
        <f t="shared" si="744"/>
        <v>1056.3377173487042</v>
      </c>
      <c r="T106" s="227">
        <f t="shared" si="372"/>
        <v>0</v>
      </c>
      <c r="U106" s="227">
        <f t="shared" ref="U106:X106" si="745">U223+U340+U457+U574</f>
        <v>0</v>
      </c>
      <c r="V106" s="227">
        <f t="shared" si="745"/>
        <v>0</v>
      </c>
      <c r="W106" s="227">
        <f t="shared" si="745"/>
        <v>0</v>
      </c>
      <c r="X106" s="227">
        <f t="shared" si="745"/>
        <v>0</v>
      </c>
      <c r="Y106" s="227">
        <f t="shared" ref="Y106:AA106" si="746">Y223+Y340+Y457+Y574</f>
        <v>0</v>
      </c>
      <c r="Z106" s="227">
        <f t="shared" si="746"/>
        <v>0</v>
      </c>
      <c r="AA106" s="227">
        <f t="shared" si="746"/>
        <v>0</v>
      </c>
      <c r="AB106" s="227">
        <f t="shared" ref="AB106" si="747">AB223+AB340+AB457+AB574</f>
        <v>0</v>
      </c>
      <c r="AC106" s="191">
        <f t="shared" si="502"/>
        <v>0</v>
      </c>
      <c r="AD106" s="191">
        <f t="shared" si="503"/>
        <v>0</v>
      </c>
      <c r="AE106" s="191">
        <f t="shared" si="504"/>
        <v>0</v>
      </c>
      <c r="AF106" s="191">
        <f t="shared" si="505"/>
        <v>0</v>
      </c>
      <c r="AG106" s="191">
        <f t="shared" si="506"/>
        <v>0</v>
      </c>
      <c r="AH106" s="191">
        <f t="shared" si="507"/>
        <v>0</v>
      </c>
      <c r="AI106" s="191">
        <f t="shared" si="508"/>
        <v>0</v>
      </c>
      <c r="AJ106" s="191">
        <f t="shared" si="509"/>
        <v>0</v>
      </c>
      <c r="AK106" s="191">
        <f t="shared" si="510"/>
        <v>0</v>
      </c>
      <c r="AL106" s="275">
        <f t="shared" si="511"/>
        <v>0</v>
      </c>
      <c r="AM106" s="275">
        <f t="shared" si="512"/>
        <v>0</v>
      </c>
      <c r="AN106" s="275">
        <f t="shared" si="513"/>
        <v>0</v>
      </c>
      <c r="AO106" s="275">
        <f t="shared" si="514"/>
        <v>0</v>
      </c>
      <c r="AP106" s="275">
        <f t="shared" si="515"/>
        <v>0</v>
      </c>
      <c r="AQ106" s="275">
        <f t="shared" si="516"/>
        <v>0</v>
      </c>
      <c r="AR106" s="275">
        <f t="shared" si="517"/>
        <v>0</v>
      </c>
      <c r="AS106" s="275">
        <f t="shared" si="518"/>
        <v>0</v>
      </c>
      <c r="AT106" s="275">
        <f t="shared" si="519"/>
        <v>0</v>
      </c>
    </row>
    <row r="107" spans="1:46" s="5" customFormat="1" hidden="1" outlineLevel="1">
      <c r="A107" s="35"/>
      <c r="B107" s="38"/>
      <c r="C107" s="73" t="s">
        <v>214</v>
      </c>
      <c r="D107" s="32"/>
      <c r="E107" s="227">
        <f t="shared" ref="E107:H107" si="748">E106*0.85*1.45/1000</f>
        <v>1.2393679432449713</v>
      </c>
      <c r="F107" s="227">
        <f t="shared" si="748"/>
        <v>1.211189582</v>
      </c>
      <c r="G107" s="227">
        <f t="shared" si="748"/>
        <v>1.1026718886750002</v>
      </c>
      <c r="H107" s="227">
        <f t="shared" si="748"/>
        <v>1.5219871349999998</v>
      </c>
      <c r="I107" s="227">
        <f t="shared" ref="I107:J107" si="749">I106*0.85*1.45/1000</f>
        <v>1.5425644127</v>
      </c>
      <c r="J107" s="227">
        <f t="shared" si="749"/>
        <v>1.6523888271749998</v>
      </c>
      <c r="K107" s="235">
        <f t="shared" ref="K107:Q107" si="750">K106*0.85*1.45/1000</f>
        <v>1.4722238599999995</v>
      </c>
      <c r="L107" s="235">
        <f t="shared" si="750"/>
        <v>0.27051486374999995</v>
      </c>
      <c r="M107" s="235">
        <f t="shared" si="750"/>
        <v>0.39998942374999996</v>
      </c>
      <c r="N107" s="235">
        <f t="shared" si="750"/>
        <v>0.44410572208333327</v>
      </c>
      <c r="O107" s="235">
        <f t="shared" si="750"/>
        <v>0.35761385041666666</v>
      </c>
      <c r="P107" s="235">
        <f t="shared" si="750"/>
        <v>1.3085241983154214</v>
      </c>
      <c r="Q107" s="235">
        <f t="shared" si="750"/>
        <v>1.3051578616656005</v>
      </c>
      <c r="R107" s="235">
        <f t="shared" ref="R107:S107" si="751">R106*0.85*1.45/1000</f>
        <v>1.3018746116322779</v>
      </c>
      <c r="S107" s="235">
        <f t="shared" si="751"/>
        <v>1.3019362366322778</v>
      </c>
      <c r="T107" s="227">
        <f t="shared" si="372"/>
        <v>0</v>
      </c>
      <c r="U107" s="227">
        <f t="shared" ref="U107:X107" si="752">U106*0.85*1.45/1000</f>
        <v>0</v>
      </c>
      <c r="V107" s="227">
        <f t="shared" si="752"/>
        <v>0</v>
      </c>
      <c r="W107" s="227">
        <f t="shared" si="752"/>
        <v>0</v>
      </c>
      <c r="X107" s="227">
        <f t="shared" si="752"/>
        <v>0</v>
      </c>
      <c r="Y107" s="227">
        <f t="shared" ref="Y107:AA107" si="753">Y106*0.85*1.45/1000</f>
        <v>0</v>
      </c>
      <c r="Z107" s="227">
        <f t="shared" si="753"/>
        <v>0</v>
      </c>
      <c r="AA107" s="227">
        <f t="shared" si="753"/>
        <v>0</v>
      </c>
      <c r="AB107" s="227">
        <f t="shared" ref="AB107" si="754">AB106*0.85*1.45/1000</f>
        <v>0</v>
      </c>
      <c r="AC107" s="191">
        <f t="shared" si="502"/>
        <v>0</v>
      </c>
      <c r="AD107" s="191">
        <f t="shared" si="503"/>
        <v>0</v>
      </c>
      <c r="AE107" s="191">
        <f t="shared" si="504"/>
        <v>0</v>
      </c>
      <c r="AF107" s="191">
        <f t="shared" si="505"/>
        <v>0</v>
      </c>
      <c r="AG107" s="191">
        <f t="shared" si="506"/>
        <v>0</v>
      </c>
      <c r="AH107" s="191">
        <f t="shared" si="507"/>
        <v>0</v>
      </c>
      <c r="AI107" s="191">
        <f t="shared" si="508"/>
        <v>0</v>
      </c>
      <c r="AJ107" s="191">
        <f t="shared" si="509"/>
        <v>0</v>
      </c>
      <c r="AK107" s="191">
        <f t="shared" si="510"/>
        <v>0</v>
      </c>
      <c r="AL107" s="275">
        <f t="shared" si="511"/>
        <v>0</v>
      </c>
      <c r="AM107" s="275">
        <f t="shared" si="512"/>
        <v>0</v>
      </c>
      <c r="AN107" s="275">
        <f t="shared" si="513"/>
        <v>0</v>
      </c>
      <c r="AO107" s="275">
        <f t="shared" si="514"/>
        <v>0</v>
      </c>
      <c r="AP107" s="275">
        <f t="shared" si="515"/>
        <v>0</v>
      </c>
      <c r="AQ107" s="275">
        <f t="shared" si="516"/>
        <v>0</v>
      </c>
      <c r="AR107" s="275">
        <f t="shared" si="517"/>
        <v>0</v>
      </c>
      <c r="AS107" s="275">
        <f t="shared" si="518"/>
        <v>0</v>
      </c>
      <c r="AT107" s="275">
        <f t="shared" si="519"/>
        <v>0</v>
      </c>
    </row>
    <row r="108" spans="1:46" s="69" customFormat="1" hidden="1" outlineLevel="1">
      <c r="A108" s="213"/>
      <c r="B108" s="216"/>
      <c r="C108" s="1801" t="s">
        <v>372</v>
      </c>
      <c r="D108" s="187"/>
      <c r="E108" s="227">
        <f t="shared" si="551"/>
        <v>3006093.7759237885</v>
      </c>
      <c r="F108" s="227">
        <f t="shared" si="551"/>
        <v>2777228.51</v>
      </c>
      <c r="G108" s="227">
        <f t="shared" si="551"/>
        <v>2179015.1</v>
      </c>
      <c r="H108" s="227">
        <f t="shared" si="551"/>
        <v>2997551</v>
      </c>
      <c r="I108" s="227">
        <f t="shared" ref="I108:J108" si="755">I225+I342+I459+I576</f>
        <v>2867492.4</v>
      </c>
      <c r="J108" s="227">
        <f t="shared" si="755"/>
        <v>2721029.3</v>
      </c>
      <c r="K108" s="235">
        <f t="shared" ref="K108:K110" si="756">K225+K342+K459+K576</f>
        <v>3370021.0120000001</v>
      </c>
      <c r="L108" s="235">
        <f t="shared" ref="L108:O108" si="757">L225+L342+L459+L576</f>
        <v>685791.03600000008</v>
      </c>
      <c r="M108" s="235">
        <f t="shared" si="757"/>
        <v>912954.14199999999</v>
      </c>
      <c r="N108" s="235">
        <f t="shared" si="757"/>
        <v>973455.68799999997</v>
      </c>
      <c r="O108" s="235">
        <f t="shared" si="757"/>
        <v>797820.14599999995</v>
      </c>
      <c r="P108" s="235">
        <f t="shared" ref="P108:Q108" si="758">P225+P342+P459+P576</f>
        <v>3446643</v>
      </c>
      <c r="Q108" s="235">
        <f t="shared" si="758"/>
        <v>3440657.35</v>
      </c>
      <c r="R108" s="235">
        <f t="shared" ref="R108:S108" si="759">R225+R342+R459+R576</f>
        <v>3434751.5564999999</v>
      </c>
      <c r="S108" s="235">
        <f t="shared" si="759"/>
        <v>3436751.5564999999</v>
      </c>
      <c r="T108" s="227">
        <f t="shared" si="372"/>
        <v>0</v>
      </c>
      <c r="U108" s="227">
        <f t="shared" ref="U108:X108" si="760">U225+U342+U459+U576</f>
        <v>0</v>
      </c>
      <c r="V108" s="227">
        <f t="shared" si="760"/>
        <v>0</v>
      </c>
      <c r="W108" s="227">
        <f t="shared" si="760"/>
        <v>0</v>
      </c>
      <c r="X108" s="227">
        <f t="shared" si="760"/>
        <v>0</v>
      </c>
      <c r="Y108" s="227">
        <f t="shared" ref="Y108:AA108" si="761">Y225+Y342+Y459+Y576</f>
        <v>0</v>
      </c>
      <c r="Z108" s="227">
        <f t="shared" si="761"/>
        <v>0</v>
      </c>
      <c r="AA108" s="227">
        <f t="shared" si="761"/>
        <v>0</v>
      </c>
      <c r="AB108" s="227">
        <f t="shared" ref="AB108" si="762">AB225+AB342+AB459+AB576</f>
        <v>0</v>
      </c>
      <c r="AC108" s="191">
        <f t="shared" si="502"/>
        <v>0</v>
      </c>
      <c r="AD108" s="191">
        <f t="shared" si="503"/>
        <v>0</v>
      </c>
      <c r="AE108" s="191">
        <f t="shared" si="504"/>
        <v>0</v>
      </c>
      <c r="AF108" s="191">
        <f t="shared" si="505"/>
        <v>0</v>
      </c>
      <c r="AG108" s="191">
        <f t="shared" si="506"/>
        <v>0</v>
      </c>
      <c r="AH108" s="191">
        <f t="shared" si="507"/>
        <v>0</v>
      </c>
      <c r="AI108" s="191">
        <f t="shared" si="508"/>
        <v>0</v>
      </c>
      <c r="AJ108" s="191">
        <f t="shared" si="509"/>
        <v>0</v>
      </c>
      <c r="AK108" s="191">
        <f t="shared" si="510"/>
        <v>0</v>
      </c>
      <c r="AL108" s="275">
        <f t="shared" si="511"/>
        <v>0</v>
      </c>
      <c r="AM108" s="275">
        <f t="shared" si="512"/>
        <v>0</v>
      </c>
      <c r="AN108" s="275">
        <f t="shared" si="513"/>
        <v>0</v>
      </c>
      <c r="AO108" s="275">
        <f t="shared" si="514"/>
        <v>0</v>
      </c>
      <c r="AP108" s="275">
        <f t="shared" si="515"/>
        <v>0</v>
      </c>
      <c r="AQ108" s="275">
        <f t="shared" si="516"/>
        <v>0</v>
      </c>
      <c r="AR108" s="275">
        <f t="shared" si="517"/>
        <v>0</v>
      </c>
      <c r="AS108" s="275">
        <f t="shared" si="518"/>
        <v>0</v>
      </c>
      <c r="AT108" s="275">
        <f t="shared" si="519"/>
        <v>0</v>
      </c>
    </row>
    <row r="109" spans="1:46" s="69" customFormat="1" hidden="1" outlineLevel="1">
      <c r="A109" s="213"/>
      <c r="B109" s="216"/>
      <c r="C109" s="1801" t="s">
        <v>373</v>
      </c>
      <c r="D109" s="187"/>
      <c r="E109" s="227">
        <f t="shared" si="551"/>
        <v>76475.763999999996</v>
      </c>
      <c r="F109" s="227">
        <f t="shared" si="551"/>
        <v>82777.040000000008</v>
      </c>
      <c r="G109" s="227">
        <f t="shared" si="551"/>
        <v>77269.923999999999</v>
      </c>
      <c r="H109" s="227">
        <f t="shared" si="551"/>
        <v>114001.2745</v>
      </c>
      <c r="I109" s="227">
        <f t="shared" ref="I109:J109" si="763">I226+I343+I460+I577</f>
        <v>91949.4</v>
      </c>
      <c r="J109" s="227">
        <f t="shared" si="763"/>
        <v>108701.455</v>
      </c>
      <c r="K109" s="235">
        <f t="shared" si="756"/>
        <v>111040.5</v>
      </c>
      <c r="L109" s="235">
        <f t="shared" ref="L109:O109" si="764">L226+L343+L460+L577</f>
        <v>21425.1</v>
      </c>
      <c r="M109" s="235">
        <f t="shared" si="764"/>
        <v>30230</v>
      </c>
      <c r="N109" s="235">
        <f t="shared" si="764"/>
        <v>33148.6</v>
      </c>
      <c r="O109" s="235">
        <f t="shared" si="764"/>
        <v>26236.799999999999</v>
      </c>
      <c r="P109" s="235">
        <f t="shared" ref="P109:Q109" si="765">P226+P343+P460+P577</f>
        <v>102929.18552240459</v>
      </c>
      <c r="Q109" s="235">
        <f t="shared" si="765"/>
        <v>102848.15366718054</v>
      </c>
      <c r="R109" s="235">
        <f t="shared" ref="R109:S109" si="766">R226+R343+R460+R577</f>
        <v>102688.93213050874</v>
      </c>
      <c r="S109" s="235">
        <f t="shared" si="766"/>
        <v>102698.93213050874</v>
      </c>
      <c r="T109" s="227">
        <f t="shared" si="372"/>
        <v>0</v>
      </c>
      <c r="U109" s="227">
        <f t="shared" ref="U109:X109" si="767">U226+U343+U460+U577</f>
        <v>0</v>
      </c>
      <c r="V109" s="227">
        <f t="shared" si="767"/>
        <v>0</v>
      </c>
      <c r="W109" s="227">
        <f t="shared" si="767"/>
        <v>0</v>
      </c>
      <c r="X109" s="227">
        <f t="shared" si="767"/>
        <v>0</v>
      </c>
      <c r="Y109" s="227">
        <f t="shared" ref="Y109:AA109" si="768">Y226+Y343+Y460+Y577</f>
        <v>0</v>
      </c>
      <c r="Z109" s="227">
        <f t="shared" si="768"/>
        <v>0</v>
      </c>
      <c r="AA109" s="227">
        <f t="shared" si="768"/>
        <v>0</v>
      </c>
      <c r="AB109" s="227">
        <f t="shared" ref="AB109" si="769">AB226+AB343+AB460+AB577</f>
        <v>0</v>
      </c>
      <c r="AC109" s="191">
        <f t="shared" si="502"/>
        <v>0</v>
      </c>
      <c r="AD109" s="191">
        <f t="shared" si="503"/>
        <v>0</v>
      </c>
      <c r="AE109" s="191">
        <f t="shared" si="504"/>
        <v>0</v>
      </c>
      <c r="AF109" s="191">
        <f t="shared" si="505"/>
        <v>0</v>
      </c>
      <c r="AG109" s="191">
        <f t="shared" si="506"/>
        <v>0</v>
      </c>
      <c r="AH109" s="191">
        <f t="shared" si="507"/>
        <v>0</v>
      </c>
      <c r="AI109" s="191">
        <f t="shared" si="508"/>
        <v>0</v>
      </c>
      <c r="AJ109" s="191">
        <f t="shared" si="509"/>
        <v>0</v>
      </c>
      <c r="AK109" s="191">
        <f t="shared" si="510"/>
        <v>0</v>
      </c>
      <c r="AL109" s="275">
        <f t="shared" si="511"/>
        <v>0</v>
      </c>
      <c r="AM109" s="275">
        <f t="shared" si="512"/>
        <v>0</v>
      </c>
      <c r="AN109" s="275">
        <f t="shared" si="513"/>
        <v>0</v>
      </c>
      <c r="AO109" s="275">
        <f t="shared" si="514"/>
        <v>0</v>
      </c>
      <c r="AP109" s="275">
        <f t="shared" si="515"/>
        <v>0</v>
      </c>
      <c r="AQ109" s="275">
        <f t="shared" si="516"/>
        <v>0</v>
      </c>
      <c r="AR109" s="275">
        <f t="shared" si="517"/>
        <v>0</v>
      </c>
      <c r="AS109" s="275">
        <f t="shared" si="518"/>
        <v>0</v>
      </c>
      <c r="AT109" s="275">
        <f t="shared" si="519"/>
        <v>0</v>
      </c>
    </row>
    <row r="110" spans="1:46" s="5" customFormat="1" hidden="1" outlineLevel="1">
      <c r="A110" s="35"/>
      <c r="B110" s="37"/>
      <c r="C110" s="73" t="s">
        <v>577</v>
      </c>
      <c r="D110" s="32"/>
      <c r="E110" s="227">
        <f t="shared" si="551"/>
        <v>31.011423813209547</v>
      </c>
      <c r="F110" s="227">
        <f t="shared" si="551"/>
        <v>32.304163065960964</v>
      </c>
      <c r="G110" s="227">
        <f t="shared" si="551"/>
        <v>34.403974678137104</v>
      </c>
      <c r="H110" s="227">
        <f t="shared" si="551"/>
        <v>46.085588999999999</v>
      </c>
      <c r="I110" s="227">
        <f t="shared" ref="I110:J110" si="770">I227+I344+I461+I578</f>
        <v>45.538926999999994</v>
      </c>
      <c r="J110" s="227">
        <f t="shared" si="770"/>
        <v>50.777957514999997</v>
      </c>
      <c r="K110" s="235">
        <f t="shared" si="756"/>
        <v>46.187623529411759</v>
      </c>
      <c r="L110" s="235">
        <f t="shared" ref="L110:O110" si="771">L227+L344+L461+L578</f>
        <v>8.4718812499999991</v>
      </c>
      <c r="M110" s="235">
        <f t="shared" si="771"/>
        <v>12.753637132352939</v>
      </c>
      <c r="N110" s="235">
        <f t="shared" si="771"/>
        <v>14.019520955882353</v>
      </c>
      <c r="O110" s="235">
        <f t="shared" si="771"/>
        <v>10.94258419117647</v>
      </c>
      <c r="P110" s="235">
        <f t="shared" ref="P110:Q110" si="772">P227+P344+P461+P578</f>
        <v>38.969926693203305</v>
      </c>
      <c r="Q110" s="235">
        <f t="shared" si="772"/>
        <v>40.111277426271279</v>
      </c>
      <c r="R110" s="235">
        <f t="shared" ref="R110:S110" si="773">R227+R344+R461+R578</f>
        <v>40.629474652008561</v>
      </c>
      <c r="S110" s="235">
        <f t="shared" si="773"/>
        <v>41.677374652008567</v>
      </c>
      <c r="T110" s="227">
        <f t="shared" si="372"/>
        <v>0</v>
      </c>
      <c r="U110" s="227">
        <f t="shared" ref="U110:X110" si="774">U227+U344+U461+U578</f>
        <v>0</v>
      </c>
      <c r="V110" s="227">
        <f t="shared" si="774"/>
        <v>0</v>
      </c>
      <c r="W110" s="227">
        <f t="shared" si="774"/>
        <v>0</v>
      </c>
      <c r="X110" s="227">
        <f t="shared" si="774"/>
        <v>0</v>
      </c>
      <c r="Y110" s="227">
        <f t="shared" ref="Y110:AA110" si="775">Y227+Y344+Y461+Y578</f>
        <v>0</v>
      </c>
      <c r="Z110" s="227">
        <f t="shared" si="775"/>
        <v>0</v>
      </c>
      <c r="AA110" s="227">
        <f t="shared" si="775"/>
        <v>0</v>
      </c>
      <c r="AB110" s="227">
        <f t="shared" ref="AB110" si="776">AB227+AB344+AB461+AB578</f>
        <v>0</v>
      </c>
      <c r="AC110" s="191">
        <f t="shared" si="502"/>
        <v>0</v>
      </c>
      <c r="AD110" s="191">
        <f t="shared" si="503"/>
        <v>0</v>
      </c>
      <c r="AE110" s="191">
        <f t="shared" si="504"/>
        <v>0</v>
      </c>
      <c r="AF110" s="191">
        <f t="shared" si="505"/>
        <v>0</v>
      </c>
      <c r="AG110" s="191">
        <f t="shared" si="506"/>
        <v>0</v>
      </c>
      <c r="AH110" s="191">
        <f t="shared" si="507"/>
        <v>0</v>
      </c>
      <c r="AI110" s="191">
        <f t="shared" si="508"/>
        <v>0</v>
      </c>
      <c r="AJ110" s="191">
        <f t="shared" si="509"/>
        <v>0</v>
      </c>
      <c r="AK110" s="191">
        <f t="shared" si="510"/>
        <v>0</v>
      </c>
      <c r="AL110" s="275">
        <f t="shared" si="511"/>
        <v>0</v>
      </c>
      <c r="AM110" s="275">
        <f t="shared" si="512"/>
        <v>0</v>
      </c>
      <c r="AN110" s="275">
        <f t="shared" si="513"/>
        <v>0</v>
      </c>
      <c r="AO110" s="275">
        <f t="shared" si="514"/>
        <v>0</v>
      </c>
      <c r="AP110" s="275">
        <f t="shared" si="515"/>
        <v>0</v>
      </c>
      <c r="AQ110" s="275">
        <f t="shared" si="516"/>
        <v>0</v>
      </c>
      <c r="AR110" s="275">
        <f t="shared" si="517"/>
        <v>0</v>
      </c>
      <c r="AS110" s="275">
        <f t="shared" si="518"/>
        <v>0</v>
      </c>
      <c r="AT110" s="275">
        <f t="shared" si="519"/>
        <v>0</v>
      </c>
    </row>
    <row r="111" spans="1:46" s="5" customFormat="1" hidden="1" outlineLevel="1">
      <c r="A111" s="39"/>
      <c r="B111" s="40"/>
      <c r="C111" s="73" t="s">
        <v>232</v>
      </c>
      <c r="D111" s="32"/>
      <c r="E111" s="230">
        <f t="shared" ref="E111:Q111" si="777">IF(E106&gt;0,E106/E108*100,)</f>
        <v>3.3451131025857006E-2</v>
      </c>
      <c r="F111" s="230">
        <f t="shared" si="777"/>
        <v>3.5384542412032205E-2</v>
      </c>
      <c r="G111" s="230">
        <f t="shared" si="777"/>
        <v>4.1058127132758283E-2</v>
      </c>
      <c r="H111" s="230">
        <f t="shared" si="777"/>
        <v>4.1196229855638818E-2</v>
      </c>
      <c r="I111" s="230">
        <f t="shared" ref="I111:J111" si="778">IF(I106&gt;0,I106/I108*100,)</f>
        <v>4.3646970433121289E-2</v>
      </c>
      <c r="J111" s="230">
        <f t="shared" si="778"/>
        <v>4.9271082453981659E-2</v>
      </c>
      <c r="K111" s="238">
        <f t="shared" si="777"/>
        <v>3.5444945695996107E-2</v>
      </c>
      <c r="L111" s="238">
        <f t="shared" si="777"/>
        <v>3.2004599790451067E-2</v>
      </c>
      <c r="M111" s="238">
        <f t="shared" si="777"/>
        <v>3.554779090007839E-2</v>
      </c>
      <c r="N111" s="238">
        <f t="shared" si="777"/>
        <v>3.7015468779561925E-2</v>
      </c>
      <c r="O111" s="238">
        <f t="shared" si="777"/>
        <v>3.6368250030401721E-2</v>
      </c>
      <c r="P111" s="238">
        <f t="shared" si="777"/>
        <v>3.0803390995983539E-2</v>
      </c>
      <c r="Q111" s="238">
        <f t="shared" si="777"/>
        <v>3.0777595795729772E-2</v>
      </c>
      <c r="R111" s="238">
        <f t="shared" ref="R111:S111" si="779">IF(R106&gt;0,R106/R108*100,)</f>
        <v>3.0752958401016283E-2</v>
      </c>
      <c r="S111" s="238">
        <f t="shared" si="779"/>
        <v>3.0736516736300901E-2</v>
      </c>
      <c r="T111" s="230">
        <f t="shared" ref="T111:AA111" si="780">IF(T106&gt;0,T106/T108*100,)</f>
        <v>0</v>
      </c>
      <c r="U111" s="230">
        <f>IF(U106&gt;0,U106/U108*100,)</f>
        <v>0</v>
      </c>
      <c r="V111" s="230">
        <f t="shared" ref="V111:X111" si="781">IF(V106&gt;0,V106/V108*100,)</f>
        <v>0</v>
      </c>
      <c r="W111" s="230">
        <f t="shared" si="781"/>
        <v>0</v>
      </c>
      <c r="X111" s="230">
        <f t="shared" si="781"/>
        <v>0</v>
      </c>
      <c r="Y111" s="230">
        <f t="shared" si="780"/>
        <v>0</v>
      </c>
      <c r="Z111" s="230">
        <f t="shared" si="780"/>
        <v>0</v>
      </c>
      <c r="AA111" s="230">
        <f t="shared" si="780"/>
        <v>0</v>
      </c>
      <c r="AB111" s="230">
        <f t="shared" ref="AB111" si="782">IF(AB106&gt;0,AB106/AB108*100,)</f>
        <v>0</v>
      </c>
      <c r="AC111" s="191">
        <f t="shared" si="502"/>
        <v>0</v>
      </c>
      <c r="AD111" s="191">
        <f t="shared" si="503"/>
        <v>0</v>
      </c>
      <c r="AE111" s="191">
        <f t="shared" si="504"/>
        <v>0</v>
      </c>
      <c r="AF111" s="191">
        <f t="shared" si="505"/>
        <v>0</v>
      </c>
      <c r="AG111" s="191">
        <f t="shared" si="506"/>
        <v>0</v>
      </c>
      <c r="AH111" s="191">
        <f t="shared" si="507"/>
        <v>0</v>
      </c>
      <c r="AI111" s="191">
        <f t="shared" si="508"/>
        <v>0</v>
      </c>
      <c r="AJ111" s="191">
        <f t="shared" si="509"/>
        <v>0</v>
      </c>
      <c r="AK111" s="191">
        <f t="shared" si="510"/>
        <v>0</v>
      </c>
      <c r="AL111" s="275">
        <f t="shared" si="511"/>
        <v>0</v>
      </c>
      <c r="AM111" s="275">
        <f t="shared" si="512"/>
        <v>0</v>
      </c>
      <c r="AN111" s="275">
        <f t="shared" si="513"/>
        <v>0</v>
      </c>
      <c r="AO111" s="275">
        <f t="shared" si="514"/>
        <v>0</v>
      </c>
      <c r="AP111" s="275">
        <f t="shared" si="515"/>
        <v>0</v>
      </c>
      <c r="AQ111" s="275">
        <f t="shared" si="516"/>
        <v>0</v>
      </c>
      <c r="AR111" s="275">
        <f t="shared" si="517"/>
        <v>0</v>
      </c>
      <c r="AS111" s="275">
        <f t="shared" si="518"/>
        <v>0</v>
      </c>
      <c r="AT111" s="275">
        <f t="shared" si="519"/>
        <v>0</v>
      </c>
    </row>
    <row r="112" spans="1:46" s="5" customFormat="1" hidden="1" outlineLevel="1">
      <c r="A112" s="39"/>
      <c r="B112" s="40"/>
      <c r="C112" s="73" t="s">
        <v>249</v>
      </c>
      <c r="D112" s="32"/>
      <c r="E112" s="230">
        <f t="shared" ref="E112:Q112" si="783">IF(E106&gt;0,E106/E109,)</f>
        <v>1.314890254309063E-2</v>
      </c>
      <c r="F112" s="230">
        <f t="shared" si="783"/>
        <v>1.1871765407412489E-2</v>
      </c>
      <c r="G112" s="230">
        <f t="shared" si="783"/>
        <v>1.1578409084497095E-2</v>
      </c>
      <c r="H112" s="230">
        <f t="shared" si="783"/>
        <v>1.0832142056446921E-2</v>
      </c>
      <c r="I112" s="230">
        <f t="shared" ref="I112:J112" si="784">IF(I106&gt;0,I106/I109,)</f>
        <v>1.3611546785514643E-2</v>
      </c>
      <c r="J112" s="230">
        <f t="shared" si="784"/>
        <v>1.2333602986270974E-2</v>
      </c>
      <c r="K112" s="238">
        <f t="shared" si="783"/>
        <v>1.0757355358153635E-2</v>
      </c>
      <c r="L112" s="238">
        <f t="shared" si="783"/>
        <v>1.0244277808299063E-2</v>
      </c>
      <c r="M112" s="238">
        <f t="shared" si="783"/>
        <v>1.0735528594500983E-2</v>
      </c>
      <c r="N112" s="238">
        <f t="shared" si="783"/>
        <v>1.0870117780977471E-2</v>
      </c>
      <c r="O112" s="238">
        <f t="shared" si="783"/>
        <v>1.1059017315000155E-2</v>
      </c>
      <c r="P112" s="238">
        <f t="shared" si="783"/>
        <v>1.0314692709723235E-2</v>
      </c>
      <c r="Q112" s="238">
        <f t="shared" si="783"/>
        <v>1.0296262734340027E-2</v>
      </c>
      <c r="R112" s="238">
        <f t="shared" ref="R112:S112" si="785">IF(R106&gt;0,R106/R109,)</f>
        <v>1.0286285926181939E-2</v>
      </c>
      <c r="S112" s="238">
        <f t="shared" si="785"/>
        <v>1.0285771189970323E-2</v>
      </c>
      <c r="T112" s="230">
        <f t="shared" ref="T112:AA112" si="786">IF(T106&gt;0,T106/T109,)</f>
        <v>0</v>
      </c>
      <c r="U112" s="230">
        <f>IF(U106&gt;0,U106/U109,)</f>
        <v>0</v>
      </c>
      <c r="V112" s="230">
        <f t="shared" ref="V112:X112" si="787">IF(V106&gt;0,V106/V109,)</f>
        <v>0</v>
      </c>
      <c r="W112" s="230">
        <f t="shared" si="787"/>
        <v>0</v>
      </c>
      <c r="X112" s="230">
        <f t="shared" si="787"/>
        <v>0</v>
      </c>
      <c r="Y112" s="230">
        <f t="shared" si="786"/>
        <v>0</v>
      </c>
      <c r="Z112" s="230">
        <f t="shared" si="786"/>
        <v>0</v>
      </c>
      <c r="AA112" s="230">
        <f t="shared" si="786"/>
        <v>0</v>
      </c>
      <c r="AB112" s="230">
        <f t="shared" ref="AB112" si="788">IF(AB106&gt;0,AB106/AB109,)</f>
        <v>0</v>
      </c>
      <c r="AC112" s="191">
        <f t="shared" si="502"/>
        <v>0</v>
      </c>
      <c r="AD112" s="191">
        <f t="shared" si="503"/>
        <v>0</v>
      </c>
      <c r="AE112" s="191">
        <f t="shared" si="504"/>
        <v>0</v>
      </c>
      <c r="AF112" s="191">
        <f t="shared" si="505"/>
        <v>0</v>
      </c>
      <c r="AG112" s="191">
        <f t="shared" si="506"/>
        <v>0</v>
      </c>
      <c r="AH112" s="191">
        <f t="shared" si="507"/>
        <v>0</v>
      </c>
      <c r="AI112" s="191">
        <f t="shared" si="508"/>
        <v>0</v>
      </c>
      <c r="AJ112" s="191">
        <f t="shared" si="509"/>
        <v>0</v>
      </c>
      <c r="AK112" s="191">
        <f t="shared" si="510"/>
        <v>0</v>
      </c>
      <c r="AL112" s="275">
        <f t="shared" si="511"/>
        <v>0</v>
      </c>
      <c r="AM112" s="275">
        <f t="shared" si="512"/>
        <v>0</v>
      </c>
      <c r="AN112" s="275">
        <f t="shared" si="513"/>
        <v>0</v>
      </c>
      <c r="AO112" s="275">
        <f t="shared" si="514"/>
        <v>0</v>
      </c>
      <c r="AP112" s="275">
        <f t="shared" si="515"/>
        <v>0</v>
      </c>
      <c r="AQ112" s="275">
        <f t="shared" si="516"/>
        <v>0</v>
      </c>
      <c r="AR112" s="275">
        <f t="shared" si="517"/>
        <v>0</v>
      </c>
      <c r="AS112" s="275">
        <f t="shared" si="518"/>
        <v>0</v>
      </c>
      <c r="AT112" s="275">
        <f t="shared" si="519"/>
        <v>0</v>
      </c>
    </row>
    <row r="113" spans="1:46" s="5" customFormat="1" hidden="1" outlineLevel="1">
      <c r="A113" s="1845" t="s">
        <v>237</v>
      </c>
      <c r="B113" s="1855" t="s">
        <v>242</v>
      </c>
      <c r="C113" s="73" t="s">
        <v>214</v>
      </c>
      <c r="D113" s="32"/>
      <c r="E113" s="227">
        <f t="shared" si="551"/>
        <v>0.39963595038199995</v>
      </c>
      <c r="F113" s="227">
        <f t="shared" si="551"/>
        <v>0.29057720000000004</v>
      </c>
      <c r="G113" s="227">
        <f t="shared" si="551"/>
        <v>0.25332723399999996</v>
      </c>
      <c r="H113" s="227">
        <f t="shared" si="551"/>
        <v>0.4845645999999999</v>
      </c>
      <c r="I113" s="227">
        <f t="shared" ref="I113:J113" si="789">I230+I347+I464+I581</f>
        <v>0.62349999999999994</v>
      </c>
      <c r="J113" s="227">
        <f t="shared" si="789"/>
        <v>0.47727131999999994</v>
      </c>
      <c r="K113" s="235">
        <f t="shared" ref="K113:Q113" si="790">K230+K347+K464+K581</f>
        <v>0.62566681647940059</v>
      </c>
      <c r="L113" s="235">
        <f t="shared" si="790"/>
        <v>0.13126209737827713</v>
      </c>
      <c r="M113" s="235">
        <f t="shared" si="790"/>
        <v>0.18113910112359546</v>
      </c>
      <c r="N113" s="235">
        <f t="shared" si="790"/>
        <v>0.18459677902621718</v>
      </c>
      <c r="O113" s="235">
        <f t="shared" si="790"/>
        <v>0.12866883895131084</v>
      </c>
      <c r="P113" s="235">
        <f t="shared" si="790"/>
        <v>0.6256668164794007</v>
      </c>
      <c r="Q113" s="235">
        <f t="shared" si="790"/>
        <v>0.6256668164794007</v>
      </c>
      <c r="R113" s="235">
        <f t="shared" ref="R113:S113" si="791">R230+R347+R464+R581</f>
        <v>0.6256668164794007</v>
      </c>
      <c r="S113" s="235">
        <f t="shared" si="791"/>
        <v>0.6256668164794007</v>
      </c>
      <c r="T113" s="227">
        <f t="shared" si="372"/>
        <v>0</v>
      </c>
      <c r="U113" s="227">
        <f t="shared" ref="U113:X113" si="792">U230+U347+U464+U581</f>
        <v>0</v>
      </c>
      <c r="V113" s="227">
        <f t="shared" si="792"/>
        <v>0</v>
      </c>
      <c r="W113" s="227">
        <f t="shared" si="792"/>
        <v>0</v>
      </c>
      <c r="X113" s="227">
        <f t="shared" si="792"/>
        <v>0</v>
      </c>
      <c r="Y113" s="227">
        <f t="shared" ref="Y113:AA113" si="793">Y230+Y347+Y464+Y581</f>
        <v>0</v>
      </c>
      <c r="Z113" s="227">
        <f t="shared" si="793"/>
        <v>0</v>
      </c>
      <c r="AA113" s="227">
        <f t="shared" si="793"/>
        <v>0</v>
      </c>
      <c r="AB113" s="227">
        <f t="shared" ref="AB113" si="794">AB230+AB347+AB464+AB581</f>
        <v>0</v>
      </c>
      <c r="AC113" s="191">
        <f t="shared" si="502"/>
        <v>0</v>
      </c>
      <c r="AD113" s="191">
        <f t="shared" si="503"/>
        <v>0</v>
      </c>
      <c r="AE113" s="191">
        <f t="shared" si="504"/>
        <v>0</v>
      </c>
      <c r="AF113" s="191">
        <f t="shared" si="505"/>
        <v>0</v>
      </c>
      <c r="AG113" s="191">
        <f t="shared" si="506"/>
        <v>0</v>
      </c>
      <c r="AH113" s="191">
        <f t="shared" si="507"/>
        <v>0</v>
      </c>
      <c r="AI113" s="191">
        <f t="shared" si="508"/>
        <v>0</v>
      </c>
      <c r="AJ113" s="191">
        <f t="shared" si="509"/>
        <v>0</v>
      </c>
      <c r="AK113" s="191">
        <f t="shared" si="510"/>
        <v>0</v>
      </c>
      <c r="AL113" s="275">
        <f t="shared" si="511"/>
        <v>0</v>
      </c>
      <c r="AM113" s="275">
        <f t="shared" si="512"/>
        <v>0</v>
      </c>
      <c r="AN113" s="275">
        <f t="shared" si="513"/>
        <v>0</v>
      </c>
      <c r="AO113" s="275">
        <f t="shared" si="514"/>
        <v>0</v>
      </c>
      <c r="AP113" s="275">
        <f t="shared" si="515"/>
        <v>0</v>
      </c>
      <c r="AQ113" s="275">
        <f t="shared" si="516"/>
        <v>0</v>
      </c>
      <c r="AR113" s="275">
        <f t="shared" si="517"/>
        <v>0</v>
      </c>
      <c r="AS113" s="275">
        <f t="shared" si="518"/>
        <v>0</v>
      </c>
      <c r="AT113" s="275">
        <f t="shared" si="519"/>
        <v>0</v>
      </c>
    </row>
    <row r="114" spans="1:46" s="5" customFormat="1" ht="27.75" hidden="1" customHeight="1" outlineLevel="1">
      <c r="A114" s="1845"/>
      <c r="B114" s="1856"/>
      <c r="C114" s="73" t="s">
        <v>577</v>
      </c>
      <c r="D114" s="32"/>
      <c r="E114" s="227">
        <f t="shared" si="551"/>
        <v>4.688155637625</v>
      </c>
      <c r="F114" s="227">
        <f t="shared" si="551"/>
        <v>3.2876969999999996</v>
      </c>
      <c r="G114" s="227">
        <f t="shared" si="551"/>
        <v>3.7262763636363636</v>
      </c>
      <c r="H114" s="227">
        <f t="shared" si="551"/>
        <v>8.6317500000000003</v>
      </c>
      <c r="I114" s="227">
        <f t="shared" ref="I114:J114" si="795">I231+I348+I465+I582</f>
        <v>7.4499999999999993</v>
      </c>
      <c r="J114" s="227">
        <f t="shared" si="795"/>
        <v>6.81</v>
      </c>
      <c r="K114" s="235">
        <f t="shared" ref="K114:Q114" si="796">K231+K348+K465+K582</f>
        <v>14.475999999999999</v>
      </c>
      <c r="L114" s="235">
        <f t="shared" si="796"/>
        <v>3.0369999999999999</v>
      </c>
      <c r="M114" s="235">
        <f t="shared" si="796"/>
        <v>4.1909999999999998</v>
      </c>
      <c r="N114" s="235">
        <f t="shared" si="796"/>
        <v>4.2709999999999999</v>
      </c>
      <c r="O114" s="235">
        <f t="shared" si="796"/>
        <v>2.9769999999999999</v>
      </c>
      <c r="P114" s="235">
        <f t="shared" si="796"/>
        <v>14.475999999999999</v>
      </c>
      <c r="Q114" s="235">
        <f t="shared" si="796"/>
        <v>14.475999999999999</v>
      </c>
      <c r="R114" s="235">
        <f t="shared" ref="R114:S114" si="797">R231+R348+R465+R582</f>
        <v>14.475999999999999</v>
      </c>
      <c r="S114" s="235">
        <f t="shared" si="797"/>
        <v>14.475999999999999</v>
      </c>
      <c r="T114" s="227">
        <f t="shared" si="372"/>
        <v>0</v>
      </c>
      <c r="U114" s="227">
        <f t="shared" ref="U114:X114" si="798">U231+U348+U465+U582</f>
        <v>0</v>
      </c>
      <c r="V114" s="227">
        <f t="shared" si="798"/>
        <v>0</v>
      </c>
      <c r="W114" s="227">
        <f t="shared" si="798"/>
        <v>0</v>
      </c>
      <c r="X114" s="227">
        <f t="shared" si="798"/>
        <v>0</v>
      </c>
      <c r="Y114" s="227">
        <f t="shared" ref="Y114:AA114" si="799">Y231+Y348+Y465+Y582</f>
        <v>0</v>
      </c>
      <c r="Z114" s="227">
        <f t="shared" si="799"/>
        <v>0</v>
      </c>
      <c r="AA114" s="227">
        <f t="shared" si="799"/>
        <v>0</v>
      </c>
      <c r="AB114" s="227">
        <f t="shared" ref="AB114" si="800">AB231+AB348+AB465+AB582</f>
        <v>0</v>
      </c>
      <c r="AC114" s="191">
        <f t="shared" si="502"/>
        <v>0</v>
      </c>
      <c r="AD114" s="191">
        <f t="shared" si="503"/>
        <v>0</v>
      </c>
      <c r="AE114" s="191">
        <f t="shared" si="504"/>
        <v>0</v>
      </c>
      <c r="AF114" s="191">
        <f t="shared" si="505"/>
        <v>0</v>
      </c>
      <c r="AG114" s="191">
        <f t="shared" si="506"/>
        <v>0</v>
      </c>
      <c r="AH114" s="191">
        <f t="shared" si="507"/>
        <v>0</v>
      </c>
      <c r="AI114" s="191">
        <f t="shared" si="508"/>
        <v>0</v>
      </c>
      <c r="AJ114" s="191">
        <f t="shared" si="509"/>
        <v>0</v>
      </c>
      <c r="AK114" s="191">
        <f t="shared" si="510"/>
        <v>0</v>
      </c>
      <c r="AL114" s="275">
        <f t="shared" si="511"/>
        <v>0</v>
      </c>
      <c r="AM114" s="275">
        <f t="shared" si="512"/>
        <v>0</v>
      </c>
      <c r="AN114" s="275">
        <f t="shared" si="513"/>
        <v>0</v>
      </c>
      <c r="AO114" s="275">
        <f t="shared" si="514"/>
        <v>0</v>
      </c>
      <c r="AP114" s="275">
        <f t="shared" si="515"/>
        <v>0</v>
      </c>
      <c r="AQ114" s="275">
        <f t="shared" si="516"/>
        <v>0</v>
      </c>
      <c r="AR114" s="275">
        <f t="shared" si="517"/>
        <v>0</v>
      </c>
      <c r="AS114" s="275">
        <f t="shared" si="518"/>
        <v>0</v>
      </c>
      <c r="AT114" s="275">
        <f t="shared" si="519"/>
        <v>0</v>
      </c>
    </row>
    <row r="115" spans="1:46" s="5" customFormat="1" hidden="1" outlineLevel="1">
      <c r="A115" s="1845" t="s">
        <v>243</v>
      </c>
      <c r="B115" s="1849" t="s">
        <v>236</v>
      </c>
      <c r="C115" s="73" t="s">
        <v>292</v>
      </c>
      <c r="D115" s="32"/>
      <c r="E115" s="227">
        <f>E232+E349+E466+E583</f>
        <v>346.30498299999999</v>
      </c>
      <c r="F115" s="227">
        <f t="shared" ref="F115:H115" si="801">F232+F349+F466+F583</f>
        <v>237.86100000000002</v>
      </c>
      <c r="G115" s="227">
        <f t="shared" si="801"/>
        <v>219.52099999999999</v>
      </c>
      <c r="H115" s="227">
        <f t="shared" si="801"/>
        <v>419.9</v>
      </c>
      <c r="I115" s="227">
        <f t="shared" ref="I115:J115" si="802">I232+I349+I466+I583</f>
        <v>356.37</v>
      </c>
      <c r="J115" s="227">
        <f t="shared" si="802"/>
        <v>413.58</v>
      </c>
      <c r="K115" s="235">
        <f t="shared" ref="K115:Q115" si="803">K232+K349+K466+K583</f>
        <v>542.17228464419475</v>
      </c>
      <c r="L115" s="235">
        <f t="shared" si="803"/>
        <v>113.74531835205991</v>
      </c>
      <c r="M115" s="235">
        <f t="shared" si="803"/>
        <v>156.96629213483143</v>
      </c>
      <c r="N115" s="235">
        <f t="shared" si="803"/>
        <v>159.96254681647937</v>
      </c>
      <c r="O115" s="235">
        <f t="shared" si="803"/>
        <v>111.49812734082396</v>
      </c>
      <c r="P115" s="235">
        <f t="shared" si="803"/>
        <v>542.17228464419475</v>
      </c>
      <c r="Q115" s="235">
        <f t="shared" si="803"/>
        <v>542.17228464419475</v>
      </c>
      <c r="R115" s="235">
        <f t="shared" ref="R115:S115" si="804">R232+R349+R466+R583</f>
        <v>542.17228464419475</v>
      </c>
      <c r="S115" s="235">
        <f t="shared" si="804"/>
        <v>542.17228464419475</v>
      </c>
      <c r="T115" s="227">
        <f t="shared" si="372"/>
        <v>0</v>
      </c>
      <c r="U115" s="227">
        <f t="shared" ref="U115:X115" si="805">U232+U349+U466+U583</f>
        <v>0</v>
      </c>
      <c r="V115" s="227">
        <f t="shared" si="805"/>
        <v>0</v>
      </c>
      <c r="W115" s="227">
        <f t="shared" si="805"/>
        <v>0</v>
      </c>
      <c r="X115" s="227">
        <f t="shared" si="805"/>
        <v>0</v>
      </c>
      <c r="Y115" s="227">
        <f t="shared" ref="Y115:AA115" si="806">Y232+Y349+Y466+Y583</f>
        <v>0</v>
      </c>
      <c r="Z115" s="227">
        <f t="shared" si="806"/>
        <v>0</v>
      </c>
      <c r="AA115" s="227">
        <f t="shared" si="806"/>
        <v>0</v>
      </c>
      <c r="AB115" s="227">
        <f t="shared" ref="AB115" si="807">AB232+AB349+AB466+AB583</f>
        <v>0</v>
      </c>
      <c r="AC115" s="191">
        <f t="shared" si="502"/>
        <v>0</v>
      </c>
      <c r="AD115" s="191">
        <f t="shared" si="503"/>
        <v>0</v>
      </c>
      <c r="AE115" s="191">
        <f t="shared" si="504"/>
        <v>0</v>
      </c>
      <c r="AF115" s="191">
        <f t="shared" si="505"/>
        <v>0</v>
      </c>
      <c r="AG115" s="191">
        <f t="shared" si="506"/>
        <v>0</v>
      </c>
      <c r="AH115" s="191">
        <f t="shared" si="507"/>
        <v>0</v>
      </c>
      <c r="AI115" s="191">
        <f t="shared" si="508"/>
        <v>0</v>
      </c>
      <c r="AJ115" s="191">
        <f t="shared" si="509"/>
        <v>0</v>
      </c>
      <c r="AK115" s="191">
        <f t="shared" si="510"/>
        <v>0</v>
      </c>
      <c r="AL115" s="275">
        <f t="shared" si="511"/>
        <v>0</v>
      </c>
      <c r="AM115" s="275">
        <f t="shared" si="512"/>
        <v>0</v>
      </c>
      <c r="AN115" s="275">
        <f t="shared" si="513"/>
        <v>0</v>
      </c>
      <c r="AO115" s="275">
        <f t="shared" si="514"/>
        <v>0</v>
      </c>
      <c r="AP115" s="275">
        <f t="shared" si="515"/>
        <v>0</v>
      </c>
      <c r="AQ115" s="275">
        <f t="shared" si="516"/>
        <v>0</v>
      </c>
      <c r="AR115" s="275">
        <f t="shared" si="517"/>
        <v>0</v>
      </c>
      <c r="AS115" s="275">
        <f t="shared" si="518"/>
        <v>0</v>
      </c>
      <c r="AT115" s="275">
        <f t="shared" si="519"/>
        <v>0</v>
      </c>
    </row>
    <row r="116" spans="1:46" s="5" customFormat="1" hidden="1" outlineLevel="1">
      <c r="A116" s="1845"/>
      <c r="B116" s="1850"/>
      <c r="C116" s="73" t="s">
        <v>214</v>
      </c>
      <c r="D116" s="32"/>
      <c r="E116" s="227">
        <f t="shared" ref="E116:H116" si="808">E233+E350+E467+E584</f>
        <v>0.39963595038199995</v>
      </c>
      <c r="F116" s="227">
        <f t="shared" si="808"/>
        <v>0.29057720000000004</v>
      </c>
      <c r="G116" s="227">
        <f t="shared" si="808"/>
        <v>0.25332723399999996</v>
      </c>
      <c r="H116" s="227">
        <f t="shared" si="808"/>
        <v>0.4845645999999999</v>
      </c>
      <c r="I116" s="227">
        <f t="shared" ref="I116:J116" si="809">I233+I350+I467+I584</f>
        <v>0.62349999999999994</v>
      </c>
      <c r="J116" s="227">
        <f t="shared" si="809"/>
        <v>0.47727131999999994</v>
      </c>
      <c r="K116" s="235">
        <f t="shared" ref="K116:Q116" si="810">K233+K350+K467+K584</f>
        <v>0.62566681647940059</v>
      </c>
      <c r="L116" s="235">
        <f t="shared" si="810"/>
        <v>0.13126209737827713</v>
      </c>
      <c r="M116" s="235">
        <f t="shared" si="810"/>
        <v>0.18113910112359546</v>
      </c>
      <c r="N116" s="235">
        <f t="shared" si="810"/>
        <v>0.18459677902621718</v>
      </c>
      <c r="O116" s="235">
        <f t="shared" si="810"/>
        <v>0.12866883895131084</v>
      </c>
      <c r="P116" s="235">
        <f t="shared" si="810"/>
        <v>0.6256668164794007</v>
      </c>
      <c r="Q116" s="235">
        <f t="shared" si="810"/>
        <v>0.6256668164794007</v>
      </c>
      <c r="R116" s="235">
        <f t="shared" ref="R116:S116" si="811">R233+R350+R467+R584</f>
        <v>0.6256668164794007</v>
      </c>
      <c r="S116" s="235">
        <f t="shared" si="811"/>
        <v>0.6256668164794007</v>
      </c>
      <c r="T116" s="227">
        <f t="shared" si="372"/>
        <v>0</v>
      </c>
      <c r="U116" s="227">
        <f t="shared" ref="U116:X116" si="812">U233+U350+U467+U584</f>
        <v>0</v>
      </c>
      <c r="V116" s="227">
        <f t="shared" si="812"/>
        <v>0</v>
      </c>
      <c r="W116" s="227">
        <f t="shared" si="812"/>
        <v>0</v>
      </c>
      <c r="X116" s="227">
        <f t="shared" si="812"/>
        <v>0</v>
      </c>
      <c r="Y116" s="227">
        <f t="shared" ref="Y116:AA116" si="813">Y233+Y350+Y467+Y584</f>
        <v>0</v>
      </c>
      <c r="Z116" s="227">
        <f t="shared" si="813"/>
        <v>0</v>
      </c>
      <c r="AA116" s="227">
        <f t="shared" si="813"/>
        <v>0</v>
      </c>
      <c r="AB116" s="227">
        <f t="shared" ref="AB116" si="814">AB233+AB350+AB467+AB584</f>
        <v>0</v>
      </c>
      <c r="AC116" s="191">
        <f t="shared" si="502"/>
        <v>0</v>
      </c>
      <c r="AD116" s="191">
        <f t="shared" si="503"/>
        <v>0</v>
      </c>
      <c r="AE116" s="191">
        <f t="shared" si="504"/>
        <v>0</v>
      </c>
      <c r="AF116" s="191">
        <f t="shared" si="505"/>
        <v>0</v>
      </c>
      <c r="AG116" s="191">
        <f t="shared" si="506"/>
        <v>0</v>
      </c>
      <c r="AH116" s="191">
        <f t="shared" si="507"/>
        <v>0</v>
      </c>
      <c r="AI116" s="191">
        <f t="shared" si="508"/>
        <v>0</v>
      </c>
      <c r="AJ116" s="191">
        <f t="shared" si="509"/>
        <v>0</v>
      </c>
      <c r="AK116" s="191">
        <f t="shared" si="510"/>
        <v>0</v>
      </c>
      <c r="AL116" s="275">
        <f t="shared" si="511"/>
        <v>0</v>
      </c>
      <c r="AM116" s="275">
        <f t="shared" si="512"/>
        <v>0</v>
      </c>
      <c r="AN116" s="275">
        <f t="shared" si="513"/>
        <v>0</v>
      </c>
      <c r="AO116" s="275">
        <f t="shared" si="514"/>
        <v>0</v>
      </c>
      <c r="AP116" s="275">
        <f t="shared" si="515"/>
        <v>0</v>
      </c>
      <c r="AQ116" s="275">
        <f t="shared" si="516"/>
        <v>0</v>
      </c>
      <c r="AR116" s="275">
        <f t="shared" si="517"/>
        <v>0</v>
      </c>
      <c r="AS116" s="275">
        <f t="shared" si="518"/>
        <v>0</v>
      </c>
      <c r="AT116" s="275">
        <f t="shared" si="519"/>
        <v>0</v>
      </c>
    </row>
    <row r="117" spans="1:46" s="5" customFormat="1" hidden="1" outlineLevel="1">
      <c r="A117" s="1845"/>
      <c r="B117" s="1851"/>
      <c r="C117" s="73" t="s">
        <v>577</v>
      </c>
      <c r="D117" s="32"/>
      <c r="E117" s="227">
        <f t="shared" ref="E117:H117" si="815">E234+E351+E468+E585</f>
        <v>4.688155637625</v>
      </c>
      <c r="F117" s="227">
        <f t="shared" si="815"/>
        <v>3.2876969999999996</v>
      </c>
      <c r="G117" s="227">
        <f t="shared" si="815"/>
        <v>3.7262763636363636</v>
      </c>
      <c r="H117" s="227">
        <f t="shared" si="815"/>
        <v>8.6317500000000003</v>
      </c>
      <c r="I117" s="227">
        <f t="shared" ref="I117:J117" si="816">I234+I351+I468+I585</f>
        <v>7.4499999999999993</v>
      </c>
      <c r="J117" s="227">
        <f t="shared" si="816"/>
        <v>6.81</v>
      </c>
      <c r="K117" s="235">
        <f t="shared" ref="K117:Q117" si="817">K234+K351+K468+K585</f>
        <v>14.475999999999999</v>
      </c>
      <c r="L117" s="235">
        <f t="shared" si="817"/>
        <v>3.0369999999999999</v>
      </c>
      <c r="M117" s="235">
        <f t="shared" si="817"/>
        <v>4.1909999999999998</v>
      </c>
      <c r="N117" s="235">
        <f t="shared" si="817"/>
        <v>4.2709999999999999</v>
      </c>
      <c r="O117" s="235">
        <f t="shared" si="817"/>
        <v>2.9769999999999999</v>
      </c>
      <c r="P117" s="235">
        <f t="shared" si="817"/>
        <v>14.475999999999999</v>
      </c>
      <c r="Q117" s="235">
        <f t="shared" si="817"/>
        <v>14.475999999999999</v>
      </c>
      <c r="R117" s="235">
        <f t="shared" ref="R117:S117" si="818">R234+R351+R468+R585</f>
        <v>14.475999999999999</v>
      </c>
      <c r="S117" s="235">
        <f t="shared" si="818"/>
        <v>14.475999999999999</v>
      </c>
      <c r="T117" s="227">
        <f t="shared" si="372"/>
        <v>0</v>
      </c>
      <c r="U117" s="227">
        <f t="shared" ref="U117:X117" si="819">U234+U351+U468+U585</f>
        <v>0</v>
      </c>
      <c r="V117" s="227">
        <f t="shared" si="819"/>
        <v>0</v>
      </c>
      <c r="W117" s="227">
        <f t="shared" si="819"/>
        <v>0</v>
      </c>
      <c r="X117" s="227">
        <f t="shared" si="819"/>
        <v>0</v>
      </c>
      <c r="Y117" s="227">
        <f t="shared" ref="Y117:AA117" si="820">Y234+Y351+Y468+Y585</f>
        <v>0</v>
      </c>
      <c r="Z117" s="227">
        <f t="shared" si="820"/>
        <v>0</v>
      </c>
      <c r="AA117" s="227">
        <f t="shared" si="820"/>
        <v>0</v>
      </c>
      <c r="AB117" s="227">
        <f t="shared" ref="AB117" si="821">AB234+AB351+AB468+AB585</f>
        <v>0</v>
      </c>
      <c r="AC117" s="191">
        <f t="shared" si="502"/>
        <v>0</v>
      </c>
      <c r="AD117" s="191">
        <f t="shared" si="503"/>
        <v>0</v>
      </c>
      <c r="AE117" s="191">
        <f t="shared" si="504"/>
        <v>0</v>
      </c>
      <c r="AF117" s="191">
        <f t="shared" si="505"/>
        <v>0</v>
      </c>
      <c r="AG117" s="191">
        <f t="shared" si="506"/>
        <v>0</v>
      </c>
      <c r="AH117" s="191">
        <f t="shared" si="507"/>
        <v>0</v>
      </c>
      <c r="AI117" s="191">
        <f t="shared" si="508"/>
        <v>0</v>
      </c>
      <c r="AJ117" s="191">
        <f t="shared" si="509"/>
        <v>0</v>
      </c>
      <c r="AK117" s="191">
        <f t="shared" si="510"/>
        <v>0</v>
      </c>
      <c r="AL117" s="275">
        <f t="shared" si="511"/>
        <v>0</v>
      </c>
      <c r="AM117" s="275">
        <f t="shared" si="512"/>
        <v>0</v>
      </c>
      <c r="AN117" s="275">
        <f t="shared" si="513"/>
        <v>0</v>
      </c>
      <c r="AO117" s="275">
        <f t="shared" si="514"/>
        <v>0</v>
      </c>
      <c r="AP117" s="275">
        <f t="shared" si="515"/>
        <v>0</v>
      </c>
      <c r="AQ117" s="275">
        <f t="shared" si="516"/>
        <v>0</v>
      </c>
      <c r="AR117" s="275">
        <f t="shared" si="517"/>
        <v>0</v>
      </c>
      <c r="AS117" s="275">
        <f t="shared" si="518"/>
        <v>0</v>
      </c>
      <c r="AT117" s="275">
        <f t="shared" si="519"/>
        <v>0</v>
      </c>
    </row>
    <row r="118" spans="1:46" s="5" customFormat="1" hidden="1" outlineLevel="1">
      <c r="A118" s="1845" t="s">
        <v>238</v>
      </c>
      <c r="B118" s="1849" t="s">
        <v>235</v>
      </c>
      <c r="C118" s="73" t="s">
        <v>584</v>
      </c>
      <c r="D118" s="32"/>
      <c r="E118" s="227">
        <f t="shared" ref="E118:H118" si="822">E235+E352+E469+E586</f>
        <v>0</v>
      </c>
      <c r="F118" s="227">
        <f t="shared" si="822"/>
        <v>0</v>
      </c>
      <c r="G118" s="227">
        <f t="shared" si="822"/>
        <v>0</v>
      </c>
      <c r="H118" s="227">
        <f t="shared" si="822"/>
        <v>0</v>
      </c>
      <c r="I118" s="227">
        <f t="shared" ref="I118:J118" si="823">I235+I352+I469+I586</f>
        <v>0</v>
      </c>
      <c r="J118" s="227">
        <f t="shared" si="823"/>
        <v>0</v>
      </c>
      <c r="K118" s="235">
        <f t="shared" ref="K118:Q118" si="824">K235+K352+K469+K586</f>
        <v>0</v>
      </c>
      <c r="L118" s="235">
        <f t="shared" si="824"/>
        <v>0</v>
      </c>
      <c r="M118" s="235">
        <f t="shared" si="824"/>
        <v>0</v>
      </c>
      <c r="N118" s="235">
        <f t="shared" si="824"/>
        <v>0</v>
      </c>
      <c r="O118" s="235">
        <f t="shared" si="824"/>
        <v>0</v>
      </c>
      <c r="P118" s="235">
        <f t="shared" si="824"/>
        <v>0</v>
      </c>
      <c r="Q118" s="235">
        <f t="shared" si="824"/>
        <v>0</v>
      </c>
      <c r="R118" s="235">
        <f t="shared" ref="R118:S118" si="825">R235+R352+R469+R586</f>
        <v>0</v>
      </c>
      <c r="S118" s="235">
        <f t="shared" si="825"/>
        <v>0</v>
      </c>
      <c r="T118" s="227">
        <f t="shared" si="372"/>
        <v>0</v>
      </c>
      <c r="U118" s="227">
        <f t="shared" ref="U118:X118" si="826">U235+U352+U469+U586</f>
        <v>0</v>
      </c>
      <c r="V118" s="227">
        <f t="shared" si="826"/>
        <v>0</v>
      </c>
      <c r="W118" s="227">
        <f t="shared" si="826"/>
        <v>0</v>
      </c>
      <c r="X118" s="227">
        <f t="shared" si="826"/>
        <v>0</v>
      </c>
      <c r="Y118" s="227">
        <f t="shared" ref="Y118:AA118" si="827">Y235+Y352+Y469+Y586</f>
        <v>0</v>
      </c>
      <c r="Z118" s="227">
        <f t="shared" si="827"/>
        <v>0</v>
      </c>
      <c r="AA118" s="227">
        <f t="shared" si="827"/>
        <v>0</v>
      </c>
      <c r="AB118" s="227">
        <f t="shared" ref="AB118" si="828">AB235+AB352+AB469+AB586</f>
        <v>0</v>
      </c>
      <c r="AC118" s="191">
        <f t="shared" si="502"/>
        <v>0</v>
      </c>
      <c r="AD118" s="191">
        <f t="shared" si="503"/>
        <v>0</v>
      </c>
      <c r="AE118" s="191">
        <f t="shared" si="504"/>
        <v>0</v>
      </c>
      <c r="AF118" s="191">
        <f t="shared" si="505"/>
        <v>0</v>
      </c>
      <c r="AG118" s="191">
        <f t="shared" si="506"/>
        <v>0</v>
      </c>
      <c r="AH118" s="191">
        <f t="shared" si="507"/>
        <v>0</v>
      </c>
      <c r="AI118" s="191">
        <f t="shared" si="508"/>
        <v>0</v>
      </c>
      <c r="AJ118" s="191">
        <f t="shared" si="509"/>
        <v>0</v>
      </c>
      <c r="AK118" s="191">
        <f t="shared" si="510"/>
        <v>0</v>
      </c>
      <c r="AL118" s="275">
        <f t="shared" si="511"/>
        <v>0</v>
      </c>
      <c r="AM118" s="275">
        <f t="shared" si="512"/>
        <v>0</v>
      </c>
      <c r="AN118" s="275">
        <f t="shared" si="513"/>
        <v>0</v>
      </c>
      <c r="AO118" s="275">
        <f t="shared" si="514"/>
        <v>0</v>
      </c>
      <c r="AP118" s="275">
        <f t="shared" si="515"/>
        <v>0</v>
      </c>
      <c r="AQ118" s="275">
        <f t="shared" si="516"/>
        <v>0</v>
      </c>
      <c r="AR118" s="275">
        <f t="shared" si="517"/>
        <v>0</v>
      </c>
      <c r="AS118" s="275">
        <f t="shared" si="518"/>
        <v>0</v>
      </c>
      <c r="AT118" s="275">
        <f t="shared" si="519"/>
        <v>0</v>
      </c>
    </row>
    <row r="119" spans="1:46" s="5" customFormat="1" hidden="1" outlineLevel="1">
      <c r="A119" s="1845"/>
      <c r="B119" s="1850"/>
      <c r="C119" s="73" t="s">
        <v>53</v>
      </c>
      <c r="D119" s="32"/>
      <c r="E119" s="227">
        <f t="shared" ref="E119:H119" si="829">E236+E353+E470+E587</f>
        <v>0</v>
      </c>
      <c r="F119" s="227">
        <f t="shared" si="829"/>
        <v>0</v>
      </c>
      <c r="G119" s="227">
        <f t="shared" si="829"/>
        <v>0</v>
      </c>
      <c r="H119" s="227">
        <f t="shared" si="829"/>
        <v>0</v>
      </c>
      <c r="I119" s="227">
        <f t="shared" ref="I119:J119" si="830">I236+I353+I470+I587</f>
        <v>0</v>
      </c>
      <c r="J119" s="227">
        <f t="shared" si="830"/>
        <v>0</v>
      </c>
      <c r="K119" s="235">
        <f t="shared" ref="K119:Q119" si="831">K236+K353+K470+K587</f>
        <v>0</v>
      </c>
      <c r="L119" s="235">
        <f t="shared" si="831"/>
        <v>0</v>
      </c>
      <c r="M119" s="235">
        <f t="shared" si="831"/>
        <v>0</v>
      </c>
      <c r="N119" s="235">
        <f t="shared" si="831"/>
        <v>0</v>
      </c>
      <c r="O119" s="235">
        <f t="shared" si="831"/>
        <v>0</v>
      </c>
      <c r="P119" s="235">
        <f t="shared" si="831"/>
        <v>0</v>
      </c>
      <c r="Q119" s="235">
        <f t="shared" si="831"/>
        <v>0</v>
      </c>
      <c r="R119" s="235">
        <f t="shared" ref="R119:S119" si="832">R236+R353+R470+R587</f>
        <v>0</v>
      </c>
      <c r="S119" s="235">
        <f t="shared" si="832"/>
        <v>0</v>
      </c>
      <c r="T119" s="227">
        <f t="shared" si="372"/>
        <v>0</v>
      </c>
      <c r="U119" s="227">
        <f t="shared" ref="U119:X119" si="833">U236+U353+U470+U587</f>
        <v>0</v>
      </c>
      <c r="V119" s="227">
        <f t="shared" si="833"/>
        <v>0</v>
      </c>
      <c r="W119" s="227">
        <f t="shared" si="833"/>
        <v>0</v>
      </c>
      <c r="X119" s="227">
        <f t="shared" si="833"/>
        <v>0</v>
      </c>
      <c r="Y119" s="227">
        <f t="shared" ref="Y119:AA119" si="834">Y236+Y353+Y470+Y587</f>
        <v>0</v>
      </c>
      <c r="Z119" s="227">
        <f t="shared" si="834"/>
        <v>0</v>
      </c>
      <c r="AA119" s="227">
        <f t="shared" si="834"/>
        <v>0</v>
      </c>
      <c r="AB119" s="227">
        <f t="shared" ref="AB119" si="835">AB236+AB353+AB470+AB587</f>
        <v>0</v>
      </c>
      <c r="AC119" s="191">
        <f t="shared" si="502"/>
        <v>0</v>
      </c>
      <c r="AD119" s="191">
        <f t="shared" si="503"/>
        <v>0</v>
      </c>
      <c r="AE119" s="191">
        <f t="shared" si="504"/>
        <v>0</v>
      </c>
      <c r="AF119" s="191">
        <f t="shared" si="505"/>
        <v>0</v>
      </c>
      <c r="AG119" s="191">
        <f t="shared" si="506"/>
        <v>0</v>
      </c>
      <c r="AH119" s="191">
        <f t="shared" si="507"/>
        <v>0</v>
      </c>
      <c r="AI119" s="191">
        <f t="shared" si="508"/>
        <v>0</v>
      </c>
      <c r="AJ119" s="191">
        <f t="shared" si="509"/>
        <v>0</v>
      </c>
      <c r="AK119" s="191">
        <f t="shared" si="510"/>
        <v>0</v>
      </c>
      <c r="AL119" s="275">
        <f t="shared" si="511"/>
        <v>0</v>
      </c>
      <c r="AM119" s="275">
        <f t="shared" si="512"/>
        <v>0</v>
      </c>
      <c r="AN119" s="275">
        <f t="shared" si="513"/>
        <v>0</v>
      </c>
      <c r="AO119" s="275">
        <f t="shared" si="514"/>
        <v>0</v>
      </c>
      <c r="AP119" s="275">
        <f t="shared" si="515"/>
        <v>0</v>
      </c>
      <c r="AQ119" s="275">
        <f t="shared" si="516"/>
        <v>0</v>
      </c>
      <c r="AR119" s="275">
        <f t="shared" si="517"/>
        <v>0</v>
      </c>
      <c r="AS119" s="275">
        <f t="shared" si="518"/>
        <v>0</v>
      </c>
      <c r="AT119" s="275">
        <f t="shared" si="519"/>
        <v>0</v>
      </c>
    </row>
    <row r="120" spans="1:46" s="5" customFormat="1" hidden="1" outlineLevel="1">
      <c r="A120" s="1845"/>
      <c r="B120" s="1851"/>
      <c r="C120" s="73" t="s">
        <v>577</v>
      </c>
      <c r="D120" s="32"/>
      <c r="E120" s="227">
        <f t="shared" ref="E120:H120" si="836">E237+E354+E471+E588</f>
        <v>0</v>
      </c>
      <c r="F120" s="227">
        <f t="shared" si="836"/>
        <v>0</v>
      </c>
      <c r="G120" s="227">
        <f t="shared" si="836"/>
        <v>0</v>
      </c>
      <c r="H120" s="227">
        <f t="shared" si="836"/>
        <v>0</v>
      </c>
      <c r="I120" s="227">
        <f t="shared" ref="I120:J120" si="837">I237+I354+I471+I588</f>
        <v>0</v>
      </c>
      <c r="J120" s="227">
        <f t="shared" si="837"/>
        <v>0</v>
      </c>
      <c r="K120" s="235">
        <f t="shared" ref="K120:Q120" si="838">K237+K354+K471+K588</f>
        <v>0</v>
      </c>
      <c r="L120" s="235">
        <f t="shared" si="838"/>
        <v>0</v>
      </c>
      <c r="M120" s="235">
        <f t="shared" si="838"/>
        <v>0</v>
      </c>
      <c r="N120" s="235">
        <f t="shared" si="838"/>
        <v>0</v>
      </c>
      <c r="O120" s="235">
        <f t="shared" si="838"/>
        <v>0</v>
      </c>
      <c r="P120" s="235">
        <f t="shared" si="838"/>
        <v>0</v>
      </c>
      <c r="Q120" s="235">
        <f t="shared" si="838"/>
        <v>0</v>
      </c>
      <c r="R120" s="235">
        <f t="shared" ref="R120:S120" si="839">R237+R354+R471+R588</f>
        <v>0</v>
      </c>
      <c r="S120" s="235">
        <f t="shared" si="839"/>
        <v>0</v>
      </c>
      <c r="T120" s="227">
        <f t="shared" si="372"/>
        <v>0</v>
      </c>
      <c r="U120" s="227">
        <f t="shared" ref="U120:X120" si="840">U237+U354+U471+U588</f>
        <v>0</v>
      </c>
      <c r="V120" s="227">
        <f t="shared" si="840"/>
        <v>0</v>
      </c>
      <c r="W120" s="227">
        <f t="shared" si="840"/>
        <v>0</v>
      </c>
      <c r="X120" s="227">
        <f t="shared" si="840"/>
        <v>0</v>
      </c>
      <c r="Y120" s="227">
        <f t="shared" ref="Y120:AA120" si="841">Y237+Y354+Y471+Y588</f>
        <v>0</v>
      </c>
      <c r="Z120" s="227">
        <f t="shared" si="841"/>
        <v>0</v>
      </c>
      <c r="AA120" s="227">
        <f t="shared" si="841"/>
        <v>0</v>
      </c>
      <c r="AB120" s="227">
        <f t="shared" ref="AB120" si="842">AB237+AB354+AB471+AB588</f>
        <v>0</v>
      </c>
      <c r="AC120" s="191">
        <f t="shared" si="502"/>
        <v>0</v>
      </c>
      <c r="AD120" s="191">
        <f t="shared" si="503"/>
        <v>0</v>
      </c>
      <c r="AE120" s="191">
        <f t="shared" si="504"/>
        <v>0</v>
      </c>
      <c r="AF120" s="191">
        <f t="shared" si="505"/>
        <v>0</v>
      </c>
      <c r="AG120" s="191">
        <f t="shared" si="506"/>
        <v>0</v>
      </c>
      <c r="AH120" s="191">
        <f t="shared" si="507"/>
        <v>0</v>
      </c>
      <c r="AI120" s="191">
        <f t="shared" si="508"/>
        <v>0</v>
      </c>
      <c r="AJ120" s="191">
        <f t="shared" si="509"/>
        <v>0</v>
      </c>
      <c r="AK120" s="191">
        <f t="shared" si="510"/>
        <v>0</v>
      </c>
      <c r="AL120" s="275">
        <f t="shared" si="511"/>
        <v>0</v>
      </c>
      <c r="AM120" s="275">
        <f t="shared" si="512"/>
        <v>0</v>
      </c>
      <c r="AN120" s="275">
        <f t="shared" si="513"/>
        <v>0</v>
      </c>
      <c r="AO120" s="275">
        <f t="shared" si="514"/>
        <v>0</v>
      </c>
      <c r="AP120" s="275">
        <f t="shared" si="515"/>
        <v>0</v>
      </c>
      <c r="AQ120" s="275">
        <f t="shared" si="516"/>
        <v>0</v>
      </c>
      <c r="AR120" s="275">
        <f t="shared" si="517"/>
        <v>0</v>
      </c>
      <c r="AS120" s="275">
        <f t="shared" si="518"/>
        <v>0</v>
      </c>
      <c r="AT120" s="275">
        <f t="shared" si="519"/>
        <v>0</v>
      </c>
    </row>
    <row r="121" spans="1:46" s="69" customFormat="1" ht="25.5" hidden="1" outlineLevel="1">
      <c r="A121" s="1845" t="s">
        <v>415</v>
      </c>
      <c r="B121" s="33" t="s">
        <v>416</v>
      </c>
      <c r="C121" s="154" t="s">
        <v>12</v>
      </c>
      <c r="D121" s="32"/>
      <c r="E121" s="231">
        <f t="shared" si="551"/>
        <v>50045</v>
      </c>
      <c r="F121" s="231">
        <f t="shared" si="551"/>
        <v>50045</v>
      </c>
      <c r="G121" s="231">
        <f t="shared" si="551"/>
        <v>50045</v>
      </c>
      <c r="H121" s="231">
        <f t="shared" si="551"/>
        <v>50045</v>
      </c>
      <c r="I121" s="231">
        <f t="shared" ref="I121:J121" si="843">I238+I355+I472+I589</f>
        <v>54045</v>
      </c>
      <c r="J121" s="231">
        <f t="shared" si="843"/>
        <v>57399</v>
      </c>
      <c r="K121" s="239">
        <f t="shared" ref="K121:Q122" si="844">K238+K355+K472+K589</f>
        <v>59399</v>
      </c>
      <c r="L121" s="239">
        <f t="shared" si="844"/>
        <v>59399</v>
      </c>
      <c r="M121" s="239">
        <f t="shared" si="844"/>
        <v>59399</v>
      </c>
      <c r="N121" s="239">
        <f t="shared" si="844"/>
        <v>59399</v>
      </c>
      <c r="O121" s="239">
        <f t="shared" si="844"/>
        <v>59399</v>
      </c>
      <c r="P121" s="239">
        <f t="shared" si="844"/>
        <v>59399</v>
      </c>
      <c r="Q121" s="239">
        <f t="shared" si="844"/>
        <v>59399</v>
      </c>
      <c r="R121" s="239">
        <f>R238+R355+R472+R589</f>
        <v>59399</v>
      </c>
      <c r="S121" s="239">
        <f>S238+S355+S472+S589</f>
        <v>59399</v>
      </c>
      <c r="T121" s="231">
        <f t="shared" ref="T121" si="845">T238+T355+T472+T589</f>
        <v>0</v>
      </c>
      <c r="U121" s="231">
        <f t="shared" ref="U121:X121" si="846">U238+U355+U472+U589</f>
        <v>0</v>
      </c>
      <c r="V121" s="231">
        <f t="shared" si="846"/>
        <v>0</v>
      </c>
      <c r="W121" s="231">
        <f t="shared" si="846"/>
        <v>0</v>
      </c>
      <c r="X121" s="231">
        <f t="shared" si="846"/>
        <v>0</v>
      </c>
      <c r="Y121" s="231">
        <f t="shared" ref="Y121:AA121" si="847">Y238+Y355+Y472+Y589</f>
        <v>0</v>
      </c>
      <c r="Z121" s="231">
        <f t="shared" si="847"/>
        <v>0</v>
      </c>
      <c r="AA121" s="231">
        <f t="shared" si="847"/>
        <v>0</v>
      </c>
      <c r="AB121" s="231">
        <f t="shared" ref="AB121" si="848">AB238+AB355+AB472+AB589</f>
        <v>0</v>
      </c>
      <c r="AC121" s="191">
        <f t="shared" si="502"/>
        <v>0</v>
      </c>
      <c r="AD121" s="191">
        <f t="shared" si="503"/>
        <v>0</v>
      </c>
      <c r="AE121" s="191">
        <f t="shared" si="504"/>
        <v>0</v>
      </c>
      <c r="AF121" s="191">
        <f t="shared" si="505"/>
        <v>0</v>
      </c>
      <c r="AG121" s="191">
        <f t="shared" si="506"/>
        <v>0</v>
      </c>
      <c r="AH121" s="191">
        <f t="shared" si="507"/>
        <v>0</v>
      </c>
      <c r="AI121" s="191">
        <f t="shared" si="508"/>
        <v>0</v>
      </c>
      <c r="AJ121" s="191">
        <f t="shared" si="509"/>
        <v>0</v>
      </c>
      <c r="AK121" s="191">
        <f t="shared" si="510"/>
        <v>0</v>
      </c>
      <c r="AL121" s="275">
        <f t="shared" si="511"/>
        <v>0</v>
      </c>
      <c r="AM121" s="275">
        <f t="shared" si="512"/>
        <v>0</v>
      </c>
      <c r="AN121" s="275">
        <f t="shared" si="513"/>
        <v>0</v>
      </c>
      <c r="AO121" s="275">
        <f t="shared" si="514"/>
        <v>0</v>
      </c>
      <c r="AP121" s="275">
        <f t="shared" si="515"/>
        <v>0</v>
      </c>
      <c r="AQ121" s="275">
        <f t="shared" si="516"/>
        <v>0</v>
      </c>
      <c r="AR121" s="275">
        <f t="shared" si="517"/>
        <v>0</v>
      </c>
      <c r="AS121" s="275">
        <f t="shared" si="518"/>
        <v>0</v>
      </c>
      <c r="AT121" s="275">
        <f t="shared" si="519"/>
        <v>0</v>
      </c>
    </row>
    <row r="122" spans="1:46" s="69" customFormat="1" ht="27.2" hidden="1" customHeight="1" outlineLevel="1">
      <c r="A122" s="1845"/>
      <c r="B122" s="153" t="s">
        <v>417</v>
      </c>
      <c r="C122" s="154" t="s">
        <v>12</v>
      </c>
      <c r="D122" s="32"/>
      <c r="E122" s="231">
        <f t="shared" si="551"/>
        <v>511</v>
      </c>
      <c r="F122" s="231">
        <f t="shared" si="551"/>
        <v>3688</v>
      </c>
      <c r="G122" s="231">
        <f t="shared" si="551"/>
        <v>15404</v>
      </c>
      <c r="H122" s="231">
        <f t="shared" si="551"/>
        <v>34632</v>
      </c>
      <c r="I122" s="231">
        <f t="shared" ref="I122:J122" si="849">I239+I356+I473+I590</f>
        <v>43189</v>
      </c>
      <c r="J122" s="231">
        <f t="shared" si="849"/>
        <v>48099</v>
      </c>
      <c r="K122" s="239">
        <f t="shared" si="844"/>
        <v>50538</v>
      </c>
      <c r="L122" s="239">
        <f t="shared" si="844"/>
        <v>48522</v>
      </c>
      <c r="M122" s="239">
        <f t="shared" si="844"/>
        <v>49188</v>
      </c>
      <c r="N122" s="239">
        <f t="shared" si="844"/>
        <v>49783</v>
      </c>
      <c r="O122" s="239">
        <f t="shared" si="844"/>
        <v>50608</v>
      </c>
      <c r="P122" s="239">
        <f t="shared" ref="P122:Q122" si="850">P239+P356+P473+P590</f>
        <v>51729</v>
      </c>
      <c r="Q122" s="239">
        <f t="shared" si="850"/>
        <v>52949</v>
      </c>
      <c r="R122" s="239">
        <f t="shared" ref="R122:S122" si="851">R239+R356+R473+R590</f>
        <v>54339</v>
      </c>
      <c r="S122" s="239">
        <f t="shared" si="851"/>
        <v>55394</v>
      </c>
      <c r="T122" s="231">
        <f t="shared" ref="T122" si="852">T239+T356+T473+T590</f>
        <v>0</v>
      </c>
      <c r="U122" s="231">
        <f t="shared" ref="U122:X122" si="853">U239+U356+U473+U590</f>
        <v>0</v>
      </c>
      <c r="V122" s="231">
        <f t="shared" si="853"/>
        <v>0</v>
      </c>
      <c r="W122" s="231">
        <f t="shared" si="853"/>
        <v>0</v>
      </c>
      <c r="X122" s="231">
        <f t="shared" si="853"/>
        <v>0</v>
      </c>
      <c r="Y122" s="231">
        <f t="shared" ref="Y122:AA122" si="854">Y239+Y356+Y473+Y590</f>
        <v>0</v>
      </c>
      <c r="Z122" s="231">
        <f t="shared" si="854"/>
        <v>0</v>
      </c>
      <c r="AA122" s="231">
        <f t="shared" si="854"/>
        <v>0</v>
      </c>
      <c r="AB122" s="231">
        <f t="shared" ref="AB122" si="855">AB239+AB356+AB473+AB590</f>
        <v>0</v>
      </c>
      <c r="AC122" s="191">
        <f t="shared" si="502"/>
        <v>0</v>
      </c>
      <c r="AD122" s="191">
        <f t="shared" si="503"/>
        <v>0</v>
      </c>
      <c r="AE122" s="191">
        <f t="shared" si="504"/>
        <v>0</v>
      </c>
      <c r="AF122" s="191">
        <f t="shared" si="505"/>
        <v>0</v>
      </c>
      <c r="AG122" s="191">
        <f t="shared" si="506"/>
        <v>0</v>
      </c>
      <c r="AH122" s="191">
        <f t="shared" si="507"/>
        <v>0</v>
      </c>
      <c r="AI122" s="191">
        <f t="shared" si="508"/>
        <v>0</v>
      </c>
      <c r="AJ122" s="191">
        <f t="shared" si="509"/>
        <v>0</v>
      </c>
      <c r="AK122" s="191">
        <f t="shared" si="510"/>
        <v>0</v>
      </c>
      <c r="AL122" s="275">
        <f t="shared" si="511"/>
        <v>0</v>
      </c>
      <c r="AM122" s="275">
        <f t="shared" si="512"/>
        <v>0</v>
      </c>
      <c r="AN122" s="275">
        <f t="shared" si="513"/>
        <v>0</v>
      </c>
      <c r="AO122" s="275">
        <f t="shared" si="514"/>
        <v>0</v>
      </c>
      <c r="AP122" s="275">
        <f t="shared" si="515"/>
        <v>0</v>
      </c>
      <c r="AQ122" s="275">
        <f t="shared" si="516"/>
        <v>0</v>
      </c>
      <c r="AR122" s="275">
        <f t="shared" si="517"/>
        <v>0</v>
      </c>
      <c r="AS122" s="275">
        <f t="shared" si="518"/>
        <v>0</v>
      </c>
      <c r="AT122" s="275">
        <f t="shared" si="519"/>
        <v>0</v>
      </c>
    </row>
    <row r="123" spans="1:46" s="69" customFormat="1" ht="54" hidden="1" customHeight="1" outlineLevel="1">
      <c r="A123" s="1845"/>
      <c r="B123" s="153" t="s">
        <v>418</v>
      </c>
      <c r="C123" s="93" t="s">
        <v>204</v>
      </c>
      <c r="D123" s="32"/>
      <c r="E123" s="232">
        <f t="shared" ref="E123:Q123" si="856">IF(E121&gt;0,E122/E121*100,)</f>
        <v>1.0210810270756319</v>
      </c>
      <c r="F123" s="232">
        <f t="shared" si="856"/>
        <v>7.3693675691877303</v>
      </c>
      <c r="G123" s="232">
        <f t="shared" si="856"/>
        <v>30.780297732041163</v>
      </c>
      <c r="H123" s="232">
        <f t="shared" si="856"/>
        <v>69.201718453391948</v>
      </c>
      <c r="I123" s="232">
        <f t="shared" ref="I123:J123" si="857">IF(I121&gt;0,I122/I121*100,)</f>
        <v>79.913035433435098</v>
      </c>
      <c r="J123" s="232">
        <f t="shared" si="857"/>
        <v>83.797627136361257</v>
      </c>
      <c r="K123" s="240">
        <f t="shared" si="856"/>
        <v>85.082240441758287</v>
      </c>
      <c r="L123" s="240">
        <f t="shared" si="856"/>
        <v>81.688243909830121</v>
      </c>
      <c r="M123" s="240">
        <f t="shared" si="856"/>
        <v>82.809474906984974</v>
      </c>
      <c r="N123" s="240">
        <f t="shared" si="856"/>
        <v>83.811175272310976</v>
      </c>
      <c r="O123" s="240">
        <f t="shared" si="856"/>
        <v>85.200087543561338</v>
      </c>
      <c r="P123" s="240">
        <f t="shared" si="856"/>
        <v>87.087324702436064</v>
      </c>
      <c r="Q123" s="240">
        <f t="shared" si="856"/>
        <v>89.141231333860844</v>
      </c>
      <c r="R123" s="240">
        <f t="shared" ref="R123:S123" si="858">IF(R121&gt;0,R122/R121*100,)</f>
        <v>91.481338069664474</v>
      </c>
      <c r="S123" s="240">
        <f t="shared" si="858"/>
        <v>93.257462246839168</v>
      </c>
      <c r="T123" s="232">
        <f>IF(T121&gt;0,T122/T121*100,)</f>
        <v>0</v>
      </c>
      <c r="U123" s="232">
        <f t="shared" ref="U123:X123" si="859">IF(U121&gt;0,U122/U121*100,)</f>
        <v>0</v>
      </c>
      <c r="V123" s="232">
        <f t="shared" si="859"/>
        <v>0</v>
      </c>
      <c r="W123" s="232">
        <f t="shared" si="859"/>
        <v>0</v>
      </c>
      <c r="X123" s="232">
        <f t="shared" si="859"/>
        <v>0</v>
      </c>
      <c r="Y123" s="232">
        <f t="shared" ref="Y123:AA123" si="860">IF(Y121&gt;0,Y122/Y121*100,)</f>
        <v>0</v>
      </c>
      <c r="Z123" s="232">
        <f t="shared" si="860"/>
        <v>0</v>
      </c>
      <c r="AA123" s="232">
        <f t="shared" si="860"/>
        <v>0</v>
      </c>
      <c r="AB123" s="232">
        <f t="shared" ref="AB123" si="861">IF(AB121&gt;0,AB122/AB121*100,)</f>
        <v>0</v>
      </c>
      <c r="AC123" s="191">
        <f t="shared" si="502"/>
        <v>0</v>
      </c>
      <c r="AD123" s="191">
        <f t="shared" si="503"/>
        <v>0</v>
      </c>
      <c r="AE123" s="191">
        <f t="shared" si="504"/>
        <v>0</v>
      </c>
      <c r="AF123" s="191">
        <f t="shared" si="505"/>
        <v>0</v>
      </c>
      <c r="AG123" s="191">
        <f t="shared" si="506"/>
        <v>0</v>
      </c>
      <c r="AH123" s="191">
        <f t="shared" si="507"/>
        <v>0</v>
      </c>
      <c r="AI123" s="191">
        <f t="shared" si="508"/>
        <v>0</v>
      </c>
      <c r="AJ123" s="191">
        <f t="shared" si="509"/>
        <v>0</v>
      </c>
      <c r="AK123" s="191">
        <f t="shared" si="510"/>
        <v>0</v>
      </c>
      <c r="AL123" s="275">
        <f t="shared" si="511"/>
        <v>0</v>
      </c>
      <c r="AM123" s="275">
        <f t="shared" si="512"/>
        <v>0</v>
      </c>
      <c r="AN123" s="275">
        <f t="shared" si="513"/>
        <v>0</v>
      </c>
      <c r="AO123" s="275">
        <f t="shared" si="514"/>
        <v>0</v>
      </c>
      <c r="AP123" s="275">
        <f t="shared" si="515"/>
        <v>0</v>
      </c>
      <c r="AQ123" s="275">
        <f t="shared" si="516"/>
        <v>0</v>
      </c>
      <c r="AR123" s="275">
        <f t="shared" si="517"/>
        <v>0</v>
      </c>
      <c r="AS123" s="275">
        <f t="shared" si="518"/>
        <v>0</v>
      </c>
      <c r="AT123" s="275">
        <f t="shared" si="519"/>
        <v>0</v>
      </c>
    </row>
    <row r="124" spans="1:46" s="217" customFormat="1" collapsed="1">
      <c r="A124" s="1563" t="s">
        <v>403</v>
      </c>
      <c r="B124" s="1564"/>
      <c r="C124" s="1565"/>
      <c r="D124" s="1565"/>
      <c r="E124" s="1565"/>
      <c r="F124" s="1566"/>
      <c r="G124" s="1566"/>
      <c r="H124" s="1566"/>
      <c r="I124" s="1567"/>
      <c r="J124" s="1567"/>
      <c r="K124" s="1568"/>
      <c r="L124" s="1569"/>
      <c r="M124" s="1569"/>
      <c r="N124" s="1569"/>
      <c r="O124" s="1569"/>
      <c r="P124" s="1565"/>
      <c r="Q124" s="1565"/>
      <c r="R124" s="1566"/>
      <c r="S124" s="1570"/>
      <c r="T124" s="1565"/>
      <c r="U124" s="1566"/>
      <c r="V124" s="1566"/>
      <c r="W124" s="1566"/>
      <c r="X124" s="1566"/>
      <c r="Y124" s="1565"/>
      <c r="Z124" s="1565"/>
      <c r="AA124" s="1565"/>
      <c r="AB124" s="1567"/>
      <c r="AC124" s="1567"/>
      <c r="AD124" s="1567"/>
      <c r="AE124" s="1567"/>
      <c r="AF124" s="1567"/>
      <c r="AG124" s="1567"/>
      <c r="AH124" s="1567"/>
      <c r="AI124" s="1567"/>
      <c r="AJ124" s="1567"/>
      <c r="AK124" s="1567"/>
      <c r="AL124" s="1567"/>
      <c r="AM124" s="1567"/>
      <c r="AN124" s="1567"/>
      <c r="AO124" s="1567"/>
      <c r="AP124" s="1567"/>
      <c r="AQ124" s="1567"/>
      <c r="AR124" s="1567"/>
      <c r="AS124" s="1567"/>
      <c r="AT124" s="1575"/>
    </row>
    <row r="125" spans="1:46" ht="45" hidden="1" outlineLevel="1">
      <c r="A125" s="89">
        <v>1</v>
      </c>
      <c r="B125" s="47" t="s">
        <v>72</v>
      </c>
      <c r="C125" s="58" t="s">
        <v>580</v>
      </c>
      <c r="D125" s="78"/>
      <c r="E125" s="250">
        <v>3511.0692079999999</v>
      </c>
      <c r="F125" s="855">
        <v>3448.14680464</v>
      </c>
      <c r="G125" s="855">
        <v>3448.7274899999998</v>
      </c>
      <c r="H125" s="855">
        <v>3320.3140659999999</v>
      </c>
      <c r="I125" s="1557">
        <v>3250.2175363900005</v>
      </c>
      <c r="J125" s="1557">
        <v>3382.0050033500002</v>
      </c>
      <c r="K125" s="1120">
        <f>SUM(L125:O125)</f>
        <v>3472.5788430000002</v>
      </c>
      <c r="L125" s="1119">
        <v>946.63384299999996</v>
      </c>
      <c r="M125" s="1118">
        <v>751.10500000000002</v>
      </c>
      <c r="N125" s="1118">
        <v>885.33999999999992</v>
      </c>
      <c r="O125" s="1118">
        <v>889.49999999999977</v>
      </c>
      <c r="P125" s="1118">
        <v>3489.9417370000001</v>
      </c>
      <c r="Q125" s="1118">
        <v>3507.3914460000001</v>
      </c>
      <c r="R125" s="1118">
        <v>3524.9284029999999</v>
      </c>
      <c r="S125" s="1118">
        <v>3542.5530450000001</v>
      </c>
      <c r="T125" s="257">
        <f>SUM(U125:X125)</f>
        <v>0</v>
      </c>
      <c r="U125" s="250"/>
      <c r="V125" s="1076"/>
      <c r="W125" s="1455"/>
      <c r="X125" s="1455"/>
      <c r="Y125" s="250"/>
      <c r="Z125" s="250"/>
      <c r="AA125" s="250"/>
      <c r="AB125" s="250"/>
      <c r="AC125" s="191">
        <f t="shared" si="502"/>
        <v>0</v>
      </c>
      <c r="AD125" s="191">
        <f t="shared" si="503"/>
        <v>0</v>
      </c>
      <c r="AE125" s="191">
        <f t="shared" si="504"/>
        <v>0</v>
      </c>
      <c r="AF125" s="191">
        <f t="shared" si="505"/>
        <v>0</v>
      </c>
      <c r="AG125" s="191">
        <f t="shared" si="506"/>
        <v>0</v>
      </c>
      <c r="AH125" s="191">
        <f t="shared" si="507"/>
        <v>0</v>
      </c>
      <c r="AI125" s="191">
        <f t="shared" si="508"/>
        <v>0</v>
      </c>
      <c r="AJ125" s="191">
        <f t="shared" si="509"/>
        <v>0</v>
      </c>
      <c r="AK125" s="191">
        <f t="shared" si="510"/>
        <v>0</v>
      </c>
      <c r="AL125" s="275">
        <f t="shared" si="511"/>
        <v>0</v>
      </c>
      <c r="AM125" s="275">
        <f t="shared" si="512"/>
        <v>0</v>
      </c>
      <c r="AN125" s="275">
        <f t="shared" si="513"/>
        <v>0</v>
      </c>
      <c r="AO125" s="275">
        <f t="shared" si="514"/>
        <v>0</v>
      </c>
      <c r="AP125" s="275">
        <f t="shared" si="515"/>
        <v>0</v>
      </c>
      <c r="AQ125" s="275">
        <f t="shared" si="516"/>
        <v>0</v>
      </c>
      <c r="AR125" s="275">
        <f t="shared" si="517"/>
        <v>0</v>
      </c>
      <c r="AS125" s="275">
        <f t="shared" si="518"/>
        <v>0</v>
      </c>
      <c r="AT125" s="275">
        <f t="shared" si="519"/>
        <v>0</v>
      </c>
    </row>
    <row r="126" spans="1:46" hidden="1" outlineLevel="1">
      <c r="A126" s="87" t="s">
        <v>43</v>
      </c>
      <c r="B126" s="88" t="s">
        <v>68</v>
      </c>
      <c r="C126" s="73" t="s">
        <v>580</v>
      </c>
      <c r="D126" s="70"/>
      <c r="E126" s="250">
        <v>2691.3956120000003</v>
      </c>
      <c r="F126" s="855">
        <v>2678.896921</v>
      </c>
      <c r="G126" s="855">
        <v>2652.0129379999998</v>
      </c>
      <c r="H126" s="855">
        <v>2490.4990290000001</v>
      </c>
      <c r="I126" s="1557">
        <v>2400.2615290000003</v>
      </c>
      <c r="J126" s="1557">
        <v>2613.8152620000001</v>
      </c>
      <c r="K126" s="1120">
        <f t="shared" ref="K126:K137" si="862">SUM(L126:O126)</f>
        <v>2579.6736020000003</v>
      </c>
      <c r="L126" s="1119">
        <v>718.49383200000011</v>
      </c>
      <c r="M126" s="1118">
        <v>558.6092799999999</v>
      </c>
      <c r="N126" s="1118">
        <v>630.33498999999995</v>
      </c>
      <c r="O126" s="1118">
        <v>672.23550000000012</v>
      </c>
      <c r="P126" s="1118">
        <v>2582.0129379999998</v>
      </c>
      <c r="Q126" s="1118">
        <v>2582.9129379999999</v>
      </c>
      <c r="R126" s="1118">
        <v>2583.4129379999999</v>
      </c>
      <c r="S126" s="1118">
        <v>2583.9129379999999</v>
      </c>
      <c r="T126" s="257">
        <f t="shared" ref="T126:T137" si="863">SUM(U126:X126)</f>
        <v>0</v>
      </c>
      <c r="U126" s="250"/>
      <c r="V126" s="1076"/>
      <c r="W126" s="1455"/>
      <c r="X126" s="1455"/>
      <c r="Y126" s="250"/>
      <c r="Z126" s="250"/>
      <c r="AA126" s="250"/>
      <c r="AB126" s="250"/>
      <c r="AC126" s="191">
        <f t="shared" si="502"/>
        <v>0</v>
      </c>
      <c r="AD126" s="191">
        <f t="shared" si="503"/>
        <v>0</v>
      </c>
      <c r="AE126" s="191">
        <f t="shared" si="504"/>
        <v>0</v>
      </c>
      <c r="AF126" s="191">
        <f t="shared" si="505"/>
        <v>0</v>
      </c>
      <c r="AG126" s="191">
        <f t="shared" si="506"/>
        <v>0</v>
      </c>
      <c r="AH126" s="191">
        <f t="shared" si="507"/>
        <v>0</v>
      </c>
      <c r="AI126" s="191">
        <f t="shared" si="508"/>
        <v>0</v>
      </c>
      <c r="AJ126" s="191">
        <f t="shared" si="509"/>
        <v>0</v>
      </c>
      <c r="AK126" s="191">
        <f t="shared" si="510"/>
        <v>0</v>
      </c>
      <c r="AL126" s="275">
        <f t="shared" si="511"/>
        <v>0</v>
      </c>
      <c r="AM126" s="275">
        <f t="shared" si="512"/>
        <v>0</v>
      </c>
      <c r="AN126" s="275">
        <f t="shared" si="513"/>
        <v>0</v>
      </c>
      <c r="AO126" s="275">
        <f t="shared" si="514"/>
        <v>0</v>
      </c>
      <c r="AP126" s="275">
        <f t="shared" si="515"/>
        <v>0</v>
      </c>
      <c r="AQ126" s="275">
        <f t="shared" si="516"/>
        <v>0</v>
      </c>
      <c r="AR126" s="275">
        <f t="shared" si="517"/>
        <v>0</v>
      </c>
      <c r="AS126" s="275">
        <f t="shared" si="518"/>
        <v>0</v>
      </c>
      <c r="AT126" s="275">
        <f t="shared" si="519"/>
        <v>0</v>
      </c>
    </row>
    <row r="127" spans="1:46" hidden="1" outlineLevel="1">
      <c r="A127" s="87" t="s">
        <v>44</v>
      </c>
      <c r="B127" s="88" t="s">
        <v>69</v>
      </c>
      <c r="C127" s="73" t="s">
        <v>580</v>
      </c>
      <c r="D127" s="70"/>
      <c r="E127" s="250">
        <v>1072.6364173080251</v>
      </c>
      <c r="F127" s="855">
        <v>993.74974055423866</v>
      </c>
      <c r="G127" s="855">
        <v>952.98003337499995</v>
      </c>
      <c r="H127" s="855">
        <v>889.23769227499997</v>
      </c>
      <c r="I127" s="1557">
        <v>897.77627788999996</v>
      </c>
      <c r="J127" s="1557">
        <v>866.63549512499992</v>
      </c>
      <c r="K127" s="1120">
        <f t="shared" si="862"/>
        <v>992.83480800000007</v>
      </c>
      <c r="L127" s="1119">
        <v>267.26408700000002</v>
      </c>
      <c r="M127" s="1118">
        <v>189.15740500000004</v>
      </c>
      <c r="N127" s="1118">
        <v>290.08599600000002</v>
      </c>
      <c r="O127" s="1118">
        <v>246.32731999999999</v>
      </c>
      <c r="P127" s="1118">
        <v>993.74974055423866</v>
      </c>
      <c r="Q127" s="1118">
        <v>993.98003337499995</v>
      </c>
      <c r="R127" s="1118">
        <v>994.48003337499995</v>
      </c>
      <c r="S127" s="1118">
        <v>994.98003337499995</v>
      </c>
      <c r="T127" s="257">
        <f t="shared" si="863"/>
        <v>0</v>
      </c>
      <c r="U127" s="250"/>
      <c r="V127" s="1076"/>
      <c r="W127" s="1455"/>
      <c r="X127" s="1455"/>
      <c r="Y127" s="250"/>
      <c r="Z127" s="250"/>
      <c r="AA127" s="250"/>
      <c r="AB127" s="250"/>
      <c r="AC127" s="191">
        <f t="shared" si="502"/>
        <v>0</v>
      </c>
      <c r="AD127" s="191">
        <f t="shared" si="503"/>
        <v>0</v>
      </c>
      <c r="AE127" s="191">
        <f t="shared" si="504"/>
        <v>0</v>
      </c>
      <c r="AF127" s="191">
        <f t="shared" si="505"/>
        <v>0</v>
      </c>
      <c r="AG127" s="191">
        <f t="shared" si="506"/>
        <v>0</v>
      </c>
      <c r="AH127" s="191">
        <f t="shared" si="507"/>
        <v>0</v>
      </c>
      <c r="AI127" s="191">
        <f t="shared" si="508"/>
        <v>0</v>
      </c>
      <c r="AJ127" s="191">
        <f t="shared" si="509"/>
        <v>0</v>
      </c>
      <c r="AK127" s="191">
        <f t="shared" si="510"/>
        <v>0</v>
      </c>
      <c r="AL127" s="275">
        <f t="shared" si="511"/>
        <v>0</v>
      </c>
      <c r="AM127" s="275">
        <f t="shared" si="512"/>
        <v>0</v>
      </c>
      <c r="AN127" s="275">
        <f t="shared" si="513"/>
        <v>0</v>
      </c>
      <c r="AO127" s="275">
        <f t="shared" si="514"/>
        <v>0</v>
      </c>
      <c r="AP127" s="275">
        <f t="shared" si="515"/>
        <v>0</v>
      </c>
      <c r="AQ127" s="275">
        <f t="shared" si="516"/>
        <v>0</v>
      </c>
      <c r="AR127" s="275">
        <f t="shared" si="517"/>
        <v>0</v>
      </c>
      <c r="AS127" s="275">
        <f t="shared" si="518"/>
        <v>0</v>
      </c>
      <c r="AT127" s="275">
        <f t="shared" si="519"/>
        <v>0</v>
      </c>
    </row>
    <row r="128" spans="1:46" hidden="1" outlineLevel="1">
      <c r="A128" s="87" t="s">
        <v>45</v>
      </c>
      <c r="B128" s="88" t="s">
        <v>70</v>
      </c>
      <c r="C128" s="73" t="s">
        <v>580</v>
      </c>
      <c r="D128" s="70"/>
      <c r="E128" s="250">
        <v>2889.0787646030003</v>
      </c>
      <c r="F128" s="855">
        <v>2730.1375634399997</v>
      </c>
      <c r="G128" s="855">
        <v>2714.8388004999997</v>
      </c>
      <c r="H128" s="855">
        <v>2583.8046941000002</v>
      </c>
      <c r="I128" s="1557">
        <v>2590.3770189900001</v>
      </c>
      <c r="J128" s="1557">
        <v>2722.7415029350004</v>
      </c>
      <c r="K128" s="1120">
        <f t="shared" si="862"/>
        <v>2780.8684819999999</v>
      </c>
      <c r="L128" s="1119">
        <v>756.23783800000001</v>
      </c>
      <c r="M128" s="1118">
        <v>598.45538099999999</v>
      </c>
      <c r="N128" s="1118">
        <v>720.26835700000004</v>
      </c>
      <c r="O128" s="1118">
        <v>705.90690599999994</v>
      </c>
      <c r="P128" s="1118">
        <v>2782.8388005000002</v>
      </c>
      <c r="Q128" s="1118">
        <v>2783.2388004999998</v>
      </c>
      <c r="R128" s="1118">
        <v>2783.7388004999998</v>
      </c>
      <c r="S128" s="1118">
        <v>2784.2388004999998</v>
      </c>
      <c r="T128" s="257">
        <f t="shared" si="863"/>
        <v>0</v>
      </c>
      <c r="U128" s="250"/>
      <c r="V128" s="1076"/>
      <c r="W128" s="1455"/>
      <c r="X128" s="1455"/>
      <c r="Y128" s="250"/>
      <c r="Z128" s="250"/>
      <c r="AA128" s="250"/>
      <c r="AB128" s="250"/>
      <c r="AC128" s="191">
        <f t="shared" si="502"/>
        <v>0</v>
      </c>
      <c r="AD128" s="191">
        <f t="shared" si="503"/>
        <v>0</v>
      </c>
      <c r="AE128" s="191">
        <f t="shared" si="504"/>
        <v>0</v>
      </c>
      <c r="AF128" s="191">
        <f t="shared" si="505"/>
        <v>0</v>
      </c>
      <c r="AG128" s="191">
        <f t="shared" si="506"/>
        <v>0</v>
      </c>
      <c r="AH128" s="191">
        <f t="shared" si="507"/>
        <v>0</v>
      </c>
      <c r="AI128" s="191">
        <f t="shared" si="508"/>
        <v>0</v>
      </c>
      <c r="AJ128" s="191">
        <f t="shared" si="509"/>
        <v>0</v>
      </c>
      <c r="AK128" s="191">
        <f t="shared" si="510"/>
        <v>0</v>
      </c>
      <c r="AL128" s="275">
        <f t="shared" si="511"/>
        <v>0</v>
      </c>
      <c r="AM128" s="275">
        <f t="shared" si="512"/>
        <v>0</v>
      </c>
      <c r="AN128" s="275">
        <f t="shared" si="513"/>
        <v>0</v>
      </c>
      <c r="AO128" s="275">
        <f t="shared" si="514"/>
        <v>0</v>
      </c>
      <c r="AP128" s="275">
        <f t="shared" si="515"/>
        <v>0</v>
      </c>
      <c r="AQ128" s="275">
        <f t="shared" si="516"/>
        <v>0</v>
      </c>
      <c r="AR128" s="275">
        <f t="shared" si="517"/>
        <v>0</v>
      </c>
      <c r="AS128" s="275">
        <f t="shared" si="518"/>
        <v>0</v>
      </c>
      <c r="AT128" s="275">
        <f t="shared" si="519"/>
        <v>0</v>
      </c>
    </row>
    <row r="129" spans="1:61" hidden="1" outlineLevel="1">
      <c r="A129" s="87" t="s">
        <v>46</v>
      </c>
      <c r="B129" s="88" t="s">
        <v>71</v>
      </c>
      <c r="C129" s="73" t="s">
        <v>580</v>
      </c>
      <c r="D129" s="70"/>
      <c r="E129" s="250">
        <v>1845.5403291130001</v>
      </c>
      <c r="F129" s="855">
        <v>1550.6444897403001</v>
      </c>
      <c r="G129" s="855">
        <v>1533.2433355000003</v>
      </c>
      <c r="H129" s="855">
        <v>1461.8258290000001</v>
      </c>
      <c r="I129" s="1557">
        <v>1529.69725939</v>
      </c>
      <c r="J129" s="1557">
        <v>1598.4081101750003</v>
      </c>
      <c r="K129" s="1120">
        <f t="shared" si="862"/>
        <v>1648.2050709999999</v>
      </c>
      <c r="L129" s="1119">
        <v>457.17408799999998</v>
      </c>
      <c r="M129" s="1118">
        <v>334.303854</v>
      </c>
      <c r="N129" s="1118">
        <v>434.54148500000002</v>
      </c>
      <c r="O129" s="1118">
        <v>422.18564400000002</v>
      </c>
      <c r="P129" s="1118">
        <v>1653.2433355000001</v>
      </c>
      <c r="Q129" s="1118">
        <v>1653.9433355000001</v>
      </c>
      <c r="R129" s="1118">
        <v>1654.4433355000001</v>
      </c>
      <c r="S129" s="1118">
        <v>1654.9433355000001</v>
      </c>
      <c r="T129" s="257">
        <f t="shared" si="863"/>
        <v>0</v>
      </c>
      <c r="U129" s="250"/>
      <c r="V129" s="1076"/>
      <c r="W129" s="1455"/>
      <c r="X129" s="1455"/>
      <c r="Y129" s="250"/>
      <c r="Z129" s="250"/>
      <c r="AA129" s="250"/>
      <c r="AB129" s="250"/>
      <c r="AC129" s="191">
        <f t="shared" si="502"/>
        <v>0</v>
      </c>
      <c r="AD129" s="191">
        <f t="shared" si="503"/>
        <v>0</v>
      </c>
      <c r="AE129" s="191">
        <f t="shared" si="504"/>
        <v>0</v>
      </c>
      <c r="AF129" s="191">
        <f t="shared" si="505"/>
        <v>0</v>
      </c>
      <c r="AG129" s="191">
        <f t="shared" si="506"/>
        <v>0</v>
      </c>
      <c r="AH129" s="191">
        <f t="shared" si="507"/>
        <v>0</v>
      </c>
      <c r="AI129" s="191">
        <f t="shared" si="508"/>
        <v>0</v>
      </c>
      <c r="AJ129" s="191">
        <f t="shared" si="509"/>
        <v>0</v>
      </c>
      <c r="AK129" s="191">
        <f t="shared" si="510"/>
        <v>0</v>
      </c>
      <c r="AL129" s="275">
        <f t="shared" si="511"/>
        <v>0</v>
      </c>
      <c r="AM129" s="275">
        <f t="shared" si="512"/>
        <v>0</v>
      </c>
      <c r="AN129" s="275">
        <f t="shared" si="513"/>
        <v>0</v>
      </c>
      <c r="AO129" s="275">
        <f t="shared" si="514"/>
        <v>0</v>
      </c>
      <c r="AP129" s="275">
        <f t="shared" si="515"/>
        <v>0</v>
      </c>
      <c r="AQ129" s="275">
        <f t="shared" si="516"/>
        <v>0</v>
      </c>
      <c r="AR129" s="275">
        <f t="shared" si="517"/>
        <v>0</v>
      </c>
      <c r="AS129" s="275">
        <f t="shared" si="518"/>
        <v>0</v>
      </c>
      <c r="AT129" s="275">
        <f t="shared" si="519"/>
        <v>0</v>
      </c>
    </row>
    <row r="130" spans="1:61" ht="60" hidden="1" outlineLevel="1">
      <c r="A130" s="87">
        <v>2</v>
      </c>
      <c r="B130" s="29" t="s">
        <v>282</v>
      </c>
      <c r="C130" s="73" t="s">
        <v>580</v>
      </c>
      <c r="D130" s="70"/>
      <c r="E130" s="250">
        <v>3447.0208680000001</v>
      </c>
      <c r="F130" s="855">
        <v>3410.80528964</v>
      </c>
      <c r="G130" s="855">
        <v>3418.9082150000004</v>
      </c>
      <c r="H130" s="855">
        <v>3283.649692</v>
      </c>
      <c r="I130" s="1557">
        <v>3218.586863</v>
      </c>
      <c r="J130" s="1557">
        <v>3349.7920346400001</v>
      </c>
      <c r="K130" s="1120">
        <f t="shared" si="862"/>
        <v>3440.2427910799997</v>
      </c>
      <c r="L130" s="1119">
        <v>936.52431999999999</v>
      </c>
      <c r="M130" s="1118">
        <v>744.56690700000001</v>
      </c>
      <c r="N130" s="1118">
        <v>878.61271299999987</v>
      </c>
      <c r="O130" s="1118">
        <v>880.53885107999974</v>
      </c>
      <c r="P130" s="1118">
        <v>3489.9417370000001</v>
      </c>
      <c r="Q130" s="1118">
        <v>3507.3914460000001</v>
      </c>
      <c r="R130" s="1118">
        <v>3524.9284029999999</v>
      </c>
      <c r="S130" s="1118">
        <v>3542.5530450000001</v>
      </c>
      <c r="T130" s="257">
        <f t="shared" si="863"/>
        <v>0</v>
      </c>
      <c r="U130" s="250"/>
      <c r="V130" s="1076"/>
      <c r="W130" s="1455"/>
      <c r="X130" s="1455"/>
      <c r="Y130" s="250"/>
      <c r="Z130" s="250"/>
      <c r="AA130" s="250"/>
      <c r="AB130" s="250"/>
      <c r="AC130" s="191">
        <f t="shared" si="502"/>
        <v>0</v>
      </c>
      <c r="AD130" s="191">
        <f t="shared" si="503"/>
        <v>0</v>
      </c>
      <c r="AE130" s="191">
        <f t="shared" si="504"/>
        <v>0</v>
      </c>
      <c r="AF130" s="191">
        <f t="shared" si="505"/>
        <v>0</v>
      </c>
      <c r="AG130" s="191">
        <f t="shared" si="506"/>
        <v>0</v>
      </c>
      <c r="AH130" s="191">
        <f t="shared" si="507"/>
        <v>0</v>
      </c>
      <c r="AI130" s="191">
        <f t="shared" si="508"/>
        <v>0</v>
      </c>
      <c r="AJ130" s="191">
        <f t="shared" si="509"/>
        <v>0</v>
      </c>
      <c r="AK130" s="191">
        <f t="shared" si="510"/>
        <v>0</v>
      </c>
      <c r="AL130" s="275">
        <f t="shared" si="511"/>
        <v>0</v>
      </c>
      <c r="AM130" s="275">
        <f t="shared" si="512"/>
        <v>0</v>
      </c>
      <c r="AN130" s="275">
        <f t="shared" si="513"/>
        <v>0</v>
      </c>
      <c r="AO130" s="275">
        <f t="shared" si="514"/>
        <v>0</v>
      </c>
      <c r="AP130" s="275">
        <f t="shared" si="515"/>
        <v>0</v>
      </c>
      <c r="AQ130" s="275">
        <f t="shared" si="516"/>
        <v>0</v>
      </c>
      <c r="AR130" s="275">
        <f t="shared" si="517"/>
        <v>0</v>
      </c>
      <c r="AS130" s="275">
        <f t="shared" si="518"/>
        <v>0</v>
      </c>
      <c r="AT130" s="275">
        <f t="shared" si="519"/>
        <v>0</v>
      </c>
    </row>
    <row r="131" spans="1:61" ht="60" hidden="1" outlineLevel="1">
      <c r="A131" s="87">
        <v>3</v>
      </c>
      <c r="B131" s="29" t="s">
        <v>273</v>
      </c>
      <c r="C131" s="73" t="s">
        <v>580</v>
      </c>
      <c r="D131" s="70"/>
      <c r="E131" s="250">
        <v>3511.0719209999997</v>
      </c>
      <c r="F131" s="855">
        <v>3448.14680464</v>
      </c>
      <c r="G131" s="855">
        <v>3448.7274899999998</v>
      </c>
      <c r="H131" s="855">
        <v>3320.3140659999999</v>
      </c>
      <c r="I131" s="1557">
        <v>3250.2158791150005</v>
      </c>
      <c r="J131" s="1557">
        <v>3382.0050033500002</v>
      </c>
      <c r="K131" s="1120">
        <f t="shared" si="862"/>
        <v>3440.2427910799997</v>
      </c>
      <c r="L131" s="1119">
        <v>936.52431999999999</v>
      </c>
      <c r="M131" s="1118">
        <v>744.56690700000001</v>
      </c>
      <c r="N131" s="1118">
        <v>878.61271299999987</v>
      </c>
      <c r="O131" s="1118">
        <v>880.53885107999974</v>
      </c>
      <c r="P131" s="1118">
        <v>3489.9417370000001</v>
      </c>
      <c r="Q131" s="1118">
        <v>3507.3914460000001</v>
      </c>
      <c r="R131" s="1118">
        <v>3524.9284029999999</v>
      </c>
      <c r="S131" s="1118">
        <v>3542.5530450000001</v>
      </c>
      <c r="T131" s="257">
        <f t="shared" si="863"/>
        <v>0</v>
      </c>
      <c r="U131" s="250"/>
      <c r="V131" s="1076"/>
      <c r="W131" s="1455"/>
      <c r="X131" s="1455"/>
      <c r="Y131" s="250"/>
      <c r="Z131" s="250"/>
      <c r="AA131" s="250"/>
      <c r="AB131" s="250"/>
      <c r="AC131" s="191">
        <f t="shared" si="502"/>
        <v>0</v>
      </c>
      <c r="AD131" s="191">
        <f t="shared" si="503"/>
        <v>0</v>
      </c>
      <c r="AE131" s="191">
        <f t="shared" si="504"/>
        <v>0</v>
      </c>
      <c r="AF131" s="191">
        <f t="shared" si="505"/>
        <v>0</v>
      </c>
      <c r="AG131" s="191">
        <f t="shared" si="506"/>
        <v>0</v>
      </c>
      <c r="AH131" s="191">
        <f t="shared" si="507"/>
        <v>0</v>
      </c>
      <c r="AI131" s="191">
        <f t="shared" si="508"/>
        <v>0</v>
      </c>
      <c r="AJ131" s="191">
        <f t="shared" si="509"/>
        <v>0</v>
      </c>
      <c r="AK131" s="191">
        <f t="shared" si="510"/>
        <v>0</v>
      </c>
      <c r="AL131" s="275">
        <f t="shared" si="511"/>
        <v>0</v>
      </c>
      <c r="AM131" s="275">
        <f t="shared" si="512"/>
        <v>0</v>
      </c>
      <c r="AN131" s="275">
        <f t="shared" si="513"/>
        <v>0</v>
      </c>
      <c r="AO131" s="275">
        <f t="shared" si="514"/>
        <v>0</v>
      </c>
      <c r="AP131" s="275">
        <f t="shared" si="515"/>
        <v>0</v>
      </c>
      <c r="AQ131" s="275">
        <f t="shared" si="516"/>
        <v>0</v>
      </c>
      <c r="AR131" s="275">
        <f t="shared" si="517"/>
        <v>0</v>
      </c>
      <c r="AS131" s="275">
        <f t="shared" si="518"/>
        <v>0</v>
      </c>
      <c r="AT131" s="275">
        <f t="shared" si="519"/>
        <v>0</v>
      </c>
    </row>
    <row r="132" spans="1:61" hidden="1" outlineLevel="1">
      <c r="A132" s="87" t="s">
        <v>60</v>
      </c>
      <c r="B132" s="145" t="s">
        <v>68</v>
      </c>
      <c r="C132" s="73" t="s">
        <v>580</v>
      </c>
      <c r="D132" s="70"/>
      <c r="E132" s="250">
        <v>2691.3956120000003</v>
      </c>
      <c r="F132" s="855">
        <v>2678.8969209999996</v>
      </c>
      <c r="G132" s="855">
        <v>2652.0129379999998</v>
      </c>
      <c r="H132" s="855">
        <v>2490.4990290000005</v>
      </c>
      <c r="I132" s="1557">
        <v>2400.2615290000003</v>
      </c>
      <c r="J132" s="1557">
        <v>2613.8152620000001</v>
      </c>
      <c r="K132" s="1120">
        <f t="shared" si="862"/>
        <v>2579.6736020000003</v>
      </c>
      <c r="L132" s="1119">
        <v>718.49383200000011</v>
      </c>
      <c r="M132" s="1118">
        <v>558.6092799999999</v>
      </c>
      <c r="N132" s="1118">
        <v>630.33498999999995</v>
      </c>
      <c r="O132" s="1118">
        <v>672.23550000000012</v>
      </c>
      <c r="P132" s="1118">
        <v>2582.0129379999998</v>
      </c>
      <c r="Q132" s="1118">
        <v>2582.9129379999999</v>
      </c>
      <c r="R132" s="1118">
        <v>2583.4129379999999</v>
      </c>
      <c r="S132" s="1118">
        <v>2583.9129379999999</v>
      </c>
      <c r="T132" s="257">
        <f t="shared" si="863"/>
        <v>0</v>
      </c>
      <c r="U132" s="250"/>
      <c r="V132" s="1076"/>
      <c r="W132" s="1455"/>
      <c r="X132" s="1455"/>
      <c r="Y132" s="250"/>
      <c r="Z132" s="250"/>
      <c r="AA132" s="250"/>
      <c r="AB132" s="250"/>
      <c r="AC132" s="191">
        <f t="shared" si="502"/>
        <v>0</v>
      </c>
      <c r="AD132" s="191">
        <f t="shared" si="503"/>
        <v>0</v>
      </c>
      <c r="AE132" s="191">
        <f t="shared" si="504"/>
        <v>0</v>
      </c>
      <c r="AF132" s="191">
        <f t="shared" si="505"/>
        <v>0</v>
      </c>
      <c r="AG132" s="191">
        <f t="shared" si="506"/>
        <v>0</v>
      </c>
      <c r="AH132" s="191">
        <f t="shared" si="507"/>
        <v>0</v>
      </c>
      <c r="AI132" s="191">
        <f t="shared" si="508"/>
        <v>0</v>
      </c>
      <c r="AJ132" s="191">
        <f t="shared" si="509"/>
        <v>0</v>
      </c>
      <c r="AK132" s="191">
        <f t="shared" si="510"/>
        <v>0</v>
      </c>
      <c r="AL132" s="275">
        <f t="shared" si="511"/>
        <v>0</v>
      </c>
      <c r="AM132" s="275">
        <f t="shared" si="512"/>
        <v>0</v>
      </c>
      <c r="AN132" s="275">
        <f t="shared" si="513"/>
        <v>0</v>
      </c>
      <c r="AO132" s="275">
        <f t="shared" si="514"/>
        <v>0</v>
      </c>
      <c r="AP132" s="275">
        <f t="shared" si="515"/>
        <v>0</v>
      </c>
      <c r="AQ132" s="275">
        <f t="shared" si="516"/>
        <v>0</v>
      </c>
      <c r="AR132" s="275">
        <f t="shared" si="517"/>
        <v>0</v>
      </c>
      <c r="AS132" s="275">
        <f t="shared" si="518"/>
        <v>0</v>
      </c>
      <c r="AT132" s="275">
        <f t="shared" si="519"/>
        <v>0</v>
      </c>
    </row>
    <row r="133" spans="1:61" hidden="1" outlineLevel="1">
      <c r="A133" s="87" t="s">
        <v>83</v>
      </c>
      <c r="B133" s="145" t="s">
        <v>69</v>
      </c>
      <c r="C133" s="73" t="s">
        <v>580</v>
      </c>
      <c r="D133" s="70"/>
      <c r="E133" s="250">
        <v>1072.6364173080251</v>
      </c>
      <c r="F133" s="855">
        <v>993.74974055423866</v>
      </c>
      <c r="G133" s="855">
        <v>952.98003337499995</v>
      </c>
      <c r="H133" s="855">
        <v>889.23769227499997</v>
      </c>
      <c r="I133" s="1557">
        <v>897.77627788999996</v>
      </c>
      <c r="J133" s="1557">
        <v>866.63549512499992</v>
      </c>
      <c r="K133" s="1120">
        <f t="shared" si="862"/>
        <v>992.83480800000007</v>
      </c>
      <c r="L133" s="1119">
        <v>267.26408700000002</v>
      </c>
      <c r="M133" s="1118">
        <v>189.15740500000004</v>
      </c>
      <c r="N133" s="1118">
        <v>290.08599600000002</v>
      </c>
      <c r="O133" s="1118">
        <v>246.32731999999999</v>
      </c>
      <c r="P133" s="1118">
        <v>993.74974055423866</v>
      </c>
      <c r="Q133" s="1118">
        <v>993.98003337499995</v>
      </c>
      <c r="R133" s="1118">
        <v>994.48003337499995</v>
      </c>
      <c r="S133" s="1118">
        <v>994.98003337499995</v>
      </c>
      <c r="T133" s="257">
        <f t="shared" si="863"/>
        <v>0</v>
      </c>
      <c r="U133" s="250"/>
      <c r="V133" s="1076"/>
      <c r="W133" s="1455"/>
      <c r="X133" s="1455"/>
      <c r="Y133" s="250"/>
      <c r="Z133" s="250"/>
      <c r="AA133" s="250"/>
      <c r="AB133" s="250"/>
      <c r="AC133" s="191">
        <f t="shared" si="502"/>
        <v>0</v>
      </c>
      <c r="AD133" s="191">
        <f t="shared" si="503"/>
        <v>0</v>
      </c>
      <c r="AE133" s="191">
        <f t="shared" si="504"/>
        <v>0</v>
      </c>
      <c r="AF133" s="191">
        <f t="shared" si="505"/>
        <v>0</v>
      </c>
      <c r="AG133" s="191">
        <f t="shared" si="506"/>
        <v>0</v>
      </c>
      <c r="AH133" s="191">
        <f t="shared" si="507"/>
        <v>0</v>
      </c>
      <c r="AI133" s="191">
        <f t="shared" si="508"/>
        <v>0</v>
      </c>
      <c r="AJ133" s="191">
        <f t="shared" si="509"/>
        <v>0</v>
      </c>
      <c r="AK133" s="191">
        <f t="shared" si="510"/>
        <v>0</v>
      </c>
      <c r="AL133" s="275">
        <f t="shared" si="511"/>
        <v>0</v>
      </c>
      <c r="AM133" s="275">
        <f t="shared" si="512"/>
        <v>0</v>
      </c>
      <c r="AN133" s="275">
        <f t="shared" si="513"/>
        <v>0</v>
      </c>
      <c r="AO133" s="275">
        <f t="shared" si="514"/>
        <v>0</v>
      </c>
      <c r="AP133" s="275">
        <f t="shared" si="515"/>
        <v>0</v>
      </c>
      <c r="AQ133" s="275">
        <f t="shared" si="516"/>
        <v>0</v>
      </c>
      <c r="AR133" s="275">
        <f t="shared" si="517"/>
        <v>0</v>
      </c>
      <c r="AS133" s="275">
        <f t="shared" si="518"/>
        <v>0</v>
      </c>
      <c r="AT133" s="275">
        <f t="shared" si="519"/>
        <v>0</v>
      </c>
    </row>
    <row r="134" spans="1:61" hidden="1" outlineLevel="1">
      <c r="A134" s="87" t="s">
        <v>81</v>
      </c>
      <c r="B134" s="145" t="s">
        <v>70</v>
      </c>
      <c r="C134" s="73" t="s">
        <v>580</v>
      </c>
      <c r="D134" s="70"/>
      <c r="E134" s="250">
        <v>2756.4613926030006</v>
      </c>
      <c r="F134" s="855">
        <v>2597.45848514</v>
      </c>
      <c r="G134" s="855">
        <v>2610.3768385000003</v>
      </c>
      <c r="H134" s="855">
        <v>2436.3097780999997</v>
      </c>
      <c r="I134" s="1557">
        <v>2426.6266913899999</v>
      </c>
      <c r="J134" s="1557">
        <v>2525.0027284350003</v>
      </c>
      <c r="K134" s="1120">
        <f t="shared" si="862"/>
        <v>2748.5324300799998</v>
      </c>
      <c r="L134" s="1119">
        <v>746.12831500000004</v>
      </c>
      <c r="M134" s="1118">
        <v>591.91728799999999</v>
      </c>
      <c r="N134" s="1118">
        <v>713.54106999999999</v>
      </c>
      <c r="O134" s="1118">
        <v>696.94575707999991</v>
      </c>
      <c r="P134" s="1118">
        <v>2782.8388005000002</v>
      </c>
      <c r="Q134" s="1118">
        <v>2783.2388004999998</v>
      </c>
      <c r="R134" s="1118">
        <v>2783.7388004999998</v>
      </c>
      <c r="S134" s="1118">
        <v>2784.2388004999998</v>
      </c>
      <c r="T134" s="257">
        <f t="shared" si="863"/>
        <v>0</v>
      </c>
      <c r="U134" s="250"/>
      <c r="V134" s="1076"/>
      <c r="W134" s="1455"/>
      <c r="X134" s="1455"/>
      <c r="Y134" s="250"/>
      <c r="Z134" s="250"/>
      <c r="AA134" s="250"/>
      <c r="AB134" s="250"/>
      <c r="AC134" s="191">
        <f t="shared" si="502"/>
        <v>0</v>
      </c>
      <c r="AD134" s="191">
        <f t="shared" si="503"/>
        <v>0</v>
      </c>
      <c r="AE134" s="191">
        <f t="shared" si="504"/>
        <v>0</v>
      </c>
      <c r="AF134" s="191">
        <f t="shared" si="505"/>
        <v>0</v>
      </c>
      <c r="AG134" s="191">
        <f t="shared" si="506"/>
        <v>0</v>
      </c>
      <c r="AH134" s="191">
        <f t="shared" si="507"/>
        <v>0</v>
      </c>
      <c r="AI134" s="191">
        <f t="shared" si="508"/>
        <v>0</v>
      </c>
      <c r="AJ134" s="191">
        <f t="shared" si="509"/>
        <v>0</v>
      </c>
      <c r="AK134" s="191">
        <f t="shared" si="510"/>
        <v>0</v>
      </c>
      <c r="AL134" s="275">
        <f t="shared" si="511"/>
        <v>0</v>
      </c>
      <c r="AM134" s="275">
        <f t="shared" si="512"/>
        <v>0</v>
      </c>
      <c r="AN134" s="275">
        <f t="shared" si="513"/>
        <v>0</v>
      </c>
      <c r="AO134" s="275">
        <f t="shared" si="514"/>
        <v>0</v>
      </c>
      <c r="AP134" s="275">
        <f t="shared" si="515"/>
        <v>0</v>
      </c>
      <c r="AQ134" s="275">
        <f t="shared" si="516"/>
        <v>0</v>
      </c>
      <c r="AR134" s="275">
        <f t="shared" si="517"/>
        <v>0</v>
      </c>
      <c r="AS134" s="275">
        <f t="shared" si="518"/>
        <v>0</v>
      </c>
      <c r="AT134" s="275">
        <f t="shared" si="519"/>
        <v>0</v>
      </c>
    </row>
    <row r="135" spans="1:61" hidden="1" outlineLevel="1">
      <c r="A135" s="87" t="s">
        <v>82</v>
      </c>
      <c r="B135" s="145" t="s">
        <v>71</v>
      </c>
      <c r="C135" s="73" t="s">
        <v>580</v>
      </c>
      <c r="D135" s="70"/>
      <c r="E135" s="250">
        <v>1845.5403291130001</v>
      </c>
      <c r="F135" s="855">
        <v>1550.6444897403003</v>
      </c>
      <c r="G135" s="855">
        <v>1533.2433355000003</v>
      </c>
      <c r="H135" s="855">
        <v>1461.8258289999999</v>
      </c>
      <c r="I135" s="1557">
        <v>1529.69725939</v>
      </c>
      <c r="J135" s="1557">
        <v>1598.4081101750003</v>
      </c>
      <c r="K135" s="1120">
        <f t="shared" si="862"/>
        <v>1648.2050709999999</v>
      </c>
      <c r="L135" s="1119">
        <v>457.17408799999998</v>
      </c>
      <c r="M135" s="1118">
        <v>334.303854</v>
      </c>
      <c r="N135" s="1118">
        <v>434.54148500000002</v>
      </c>
      <c r="O135" s="1118">
        <v>422.18564400000002</v>
      </c>
      <c r="P135" s="1118">
        <v>1653.2433355000001</v>
      </c>
      <c r="Q135" s="1118">
        <v>1653.9433355000001</v>
      </c>
      <c r="R135" s="1118">
        <v>1654.4433355000001</v>
      </c>
      <c r="S135" s="1118">
        <v>1654.9433355000001</v>
      </c>
      <c r="T135" s="257">
        <f t="shared" si="863"/>
        <v>0</v>
      </c>
      <c r="U135" s="250"/>
      <c r="V135" s="1076"/>
      <c r="W135" s="1455"/>
      <c r="X135" s="1455"/>
      <c r="Y135" s="250"/>
      <c r="Z135" s="250"/>
      <c r="AA135" s="250"/>
      <c r="AB135" s="250"/>
      <c r="AC135" s="191">
        <f t="shared" si="502"/>
        <v>0</v>
      </c>
      <c r="AD135" s="191">
        <f t="shared" si="503"/>
        <v>0</v>
      </c>
      <c r="AE135" s="191">
        <f t="shared" si="504"/>
        <v>0</v>
      </c>
      <c r="AF135" s="191">
        <f t="shared" si="505"/>
        <v>0</v>
      </c>
      <c r="AG135" s="191">
        <f t="shared" si="506"/>
        <v>0</v>
      </c>
      <c r="AH135" s="191">
        <f t="shared" si="507"/>
        <v>0</v>
      </c>
      <c r="AI135" s="191">
        <f t="shared" si="508"/>
        <v>0</v>
      </c>
      <c r="AJ135" s="191">
        <f t="shared" si="509"/>
        <v>0</v>
      </c>
      <c r="AK135" s="191">
        <f t="shared" si="510"/>
        <v>0</v>
      </c>
      <c r="AL135" s="275">
        <f t="shared" si="511"/>
        <v>0</v>
      </c>
      <c r="AM135" s="275">
        <f t="shared" si="512"/>
        <v>0</v>
      </c>
      <c r="AN135" s="275">
        <f t="shared" si="513"/>
        <v>0</v>
      </c>
      <c r="AO135" s="275">
        <f t="shared" si="514"/>
        <v>0</v>
      </c>
      <c r="AP135" s="275">
        <f t="shared" si="515"/>
        <v>0</v>
      </c>
      <c r="AQ135" s="275">
        <f t="shared" si="516"/>
        <v>0</v>
      </c>
      <c r="AR135" s="275">
        <f t="shared" si="517"/>
        <v>0</v>
      </c>
      <c r="AS135" s="275">
        <f t="shared" si="518"/>
        <v>0</v>
      </c>
      <c r="AT135" s="275">
        <f t="shared" si="519"/>
        <v>0</v>
      </c>
    </row>
    <row r="136" spans="1:61" hidden="1" outlineLevel="1">
      <c r="A136" s="1816">
        <v>4</v>
      </c>
      <c r="B136" s="1864" t="s">
        <v>74</v>
      </c>
      <c r="C136" s="73" t="s">
        <v>580</v>
      </c>
      <c r="D136" s="70"/>
      <c r="E136" s="250">
        <v>775.76912300000004</v>
      </c>
      <c r="F136" s="855">
        <v>607.64120825999976</v>
      </c>
      <c r="G136" s="855">
        <v>605.67531750000001</v>
      </c>
      <c r="H136" s="855">
        <v>529.53949800000032</v>
      </c>
      <c r="I136" s="1557">
        <v>478.88537019000006</v>
      </c>
      <c r="J136" s="1557">
        <v>581.98094798000011</v>
      </c>
      <c r="K136" s="1120">
        <f>SUM(L136:O136)</f>
        <v>548.32019900000023</v>
      </c>
      <c r="L136" s="1505">
        <v>177.26316100000017</v>
      </c>
      <c r="M136" s="1505">
        <v>105.66752799999995</v>
      </c>
      <c r="N136" s="1505">
        <v>112.674037</v>
      </c>
      <c r="O136" s="1505">
        <v>152.71547300000006</v>
      </c>
      <c r="P136" s="1505">
        <v>502.55160999999998</v>
      </c>
      <c r="Q136" s="1118">
        <v>488.61515800000052</v>
      </c>
      <c r="R136" s="1118">
        <v>475.51</v>
      </c>
      <c r="S136" s="1118">
        <v>468.76688500000091</v>
      </c>
      <c r="T136" s="257">
        <f t="shared" si="863"/>
        <v>0</v>
      </c>
      <c r="U136" s="250"/>
      <c r="V136" s="1076"/>
      <c r="W136" s="1455"/>
      <c r="X136" s="1455"/>
      <c r="Y136" s="250"/>
      <c r="Z136" s="250"/>
      <c r="AA136" s="250"/>
      <c r="AB136" s="250"/>
      <c r="AC136" s="191">
        <f t="shared" si="502"/>
        <v>0</v>
      </c>
      <c r="AD136" s="191">
        <f t="shared" si="503"/>
        <v>0</v>
      </c>
      <c r="AE136" s="191">
        <f t="shared" si="504"/>
        <v>0</v>
      </c>
      <c r="AF136" s="191">
        <f t="shared" si="505"/>
        <v>0</v>
      </c>
      <c r="AG136" s="191">
        <f t="shared" si="506"/>
        <v>0</v>
      </c>
      <c r="AH136" s="191">
        <f t="shared" si="507"/>
        <v>0</v>
      </c>
      <c r="AI136" s="191">
        <f t="shared" si="508"/>
        <v>0</v>
      </c>
      <c r="AJ136" s="191">
        <f t="shared" si="509"/>
        <v>0</v>
      </c>
      <c r="AK136" s="191">
        <f t="shared" si="510"/>
        <v>0</v>
      </c>
      <c r="AL136" s="275">
        <f t="shared" si="511"/>
        <v>0</v>
      </c>
      <c r="AM136" s="275">
        <f t="shared" si="512"/>
        <v>0</v>
      </c>
      <c r="AN136" s="275">
        <f t="shared" si="513"/>
        <v>0</v>
      </c>
      <c r="AO136" s="275">
        <f t="shared" si="514"/>
        <v>0</v>
      </c>
      <c r="AP136" s="275">
        <f t="shared" si="515"/>
        <v>0</v>
      </c>
      <c r="AQ136" s="275">
        <f t="shared" si="516"/>
        <v>0</v>
      </c>
      <c r="AR136" s="275">
        <f t="shared" si="517"/>
        <v>0</v>
      </c>
      <c r="AS136" s="275">
        <f t="shared" si="518"/>
        <v>0</v>
      </c>
      <c r="AT136" s="275">
        <f t="shared" si="519"/>
        <v>0</v>
      </c>
    </row>
    <row r="137" spans="1:61" s="155" customFormat="1" hidden="1" outlineLevel="1">
      <c r="A137" s="1816"/>
      <c r="B137" s="1869"/>
      <c r="C137" s="75" t="s">
        <v>577</v>
      </c>
      <c r="D137" s="75"/>
      <c r="E137" s="250">
        <v>994.98822849503017</v>
      </c>
      <c r="F137" s="855">
        <v>1237.46</v>
      </c>
      <c r="G137" s="855">
        <v>1430.11644</v>
      </c>
      <c r="H137" s="855">
        <v>1380.0108328656565</v>
      </c>
      <c r="I137" s="1557">
        <v>1648.6230552247416</v>
      </c>
      <c r="J137" s="1557">
        <v>1821.4066183332716</v>
      </c>
      <c r="K137" s="1120">
        <f t="shared" si="862"/>
        <v>1794.973682093781</v>
      </c>
      <c r="L137" s="1119">
        <f>L136*3.13706773199008</f>
        <v>556.08654244366301</v>
      </c>
      <c r="M137" s="1110">
        <f>M136*3.21903802503915</f>
        <v>340.14779064388892</v>
      </c>
      <c r="N137" s="1110">
        <f>N136*3.49263556613516</f>
        <v>393.52934900622898</v>
      </c>
      <c r="O137" s="1110">
        <v>505.21</v>
      </c>
      <c r="P137" s="855">
        <v>1729.24</v>
      </c>
      <c r="Q137" s="855">
        <v>1741.68</v>
      </c>
      <c r="R137" s="855">
        <v>1755.86</v>
      </c>
      <c r="S137" s="855">
        <v>1793.14</v>
      </c>
      <c r="T137" s="257">
        <f t="shared" si="863"/>
        <v>0</v>
      </c>
      <c r="U137" s="250"/>
      <c r="V137" s="250"/>
      <c r="W137" s="250"/>
      <c r="X137" s="250"/>
      <c r="Y137" s="250"/>
      <c r="Z137" s="250"/>
      <c r="AA137" s="250"/>
      <c r="AB137" s="250"/>
      <c r="AC137" s="191">
        <f t="shared" ref="AC137:AC200" si="864">IF(T137&gt;0,K137-T137,)</f>
        <v>0</v>
      </c>
      <c r="AD137" s="191">
        <f t="shared" ref="AD137:AD200" si="865">IF(U137&gt;0,L137-U137,)</f>
        <v>0</v>
      </c>
      <c r="AE137" s="191">
        <f t="shared" ref="AE137:AE200" si="866">IF(V137&gt;0,M137-V137,)</f>
        <v>0</v>
      </c>
      <c r="AF137" s="191">
        <f t="shared" ref="AF137:AF200" si="867">IF(W137&gt;0,N137-W137,)</f>
        <v>0</v>
      </c>
      <c r="AG137" s="191">
        <f t="shared" ref="AG137:AG200" si="868">IF(X137&gt;0,O137-X137,)</f>
        <v>0</v>
      </c>
      <c r="AH137" s="191">
        <f t="shared" ref="AH137:AH200" si="869">IF(Y137&gt;0,P137-Y137,)</f>
        <v>0</v>
      </c>
      <c r="AI137" s="191">
        <f t="shared" ref="AI137:AI200" si="870">IF(Z137&gt;0,Q137-Z137,)</f>
        <v>0</v>
      </c>
      <c r="AJ137" s="191">
        <f t="shared" ref="AJ137:AJ200" si="871">IF(AA137&gt;0,R137-AA137,)</f>
        <v>0</v>
      </c>
      <c r="AK137" s="191">
        <f t="shared" ref="AK137:AK200" si="872">IF(AB137&gt;0,S137-AB137,)</f>
        <v>0</v>
      </c>
      <c r="AL137" s="275">
        <f t="shared" ref="AL137:AL200" si="873">IF(T137&gt;0,AC137/K137,)</f>
        <v>0</v>
      </c>
      <c r="AM137" s="275">
        <f t="shared" ref="AM137:AM200" si="874">IF(U137&gt;0,AD137/L137,)</f>
        <v>0</v>
      </c>
      <c r="AN137" s="275">
        <f t="shared" ref="AN137:AN200" si="875">IF(V137&gt;0,AE137/M137,)</f>
        <v>0</v>
      </c>
      <c r="AO137" s="275">
        <f t="shared" ref="AO137:AO200" si="876">IF(W137&gt;0,AF137/N137,)</f>
        <v>0</v>
      </c>
      <c r="AP137" s="275">
        <f t="shared" ref="AP137:AP200" si="877">IF(X137&gt;0,AG137/O137,)</f>
        <v>0</v>
      </c>
      <c r="AQ137" s="275">
        <f t="shared" ref="AQ137:AQ200" si="878">IF(Y137&gt;0,AH137/P137,)</f>
        <v>0</v>
      </c>
      <c r="AR137" s="275">
        <f t="shared" ref="AR137:AR200" si="879">IF(Z137&gt;0,AI137/Q137,)</f>
        <v>0</v>
      </c>
      <c r="AS137" s="275">
        <f t="shared" ref="AS137:AS200" si="880">IF(AA137&gt;0,AJ137/R137,)</f>
        <v>0</v>
      </c>
      <c r="AT137" s="275">
        <f t="shared" ref="AT137:AT200" si="881">IF(AB137&gt;0,AK137/S137,)</f>
        <v>0</v>
      </c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</row>
    <row r="138" spans="1:61" s="155" customFormat="1" hidden="1" outlineLevel="1">
      <c r="A138" s="1816"/>
      <c r="B138" s="1869"/>
      <c r="C138" s="74" t="s">
        <v>79</v>
      </c>
      <c r="D138" s="74"/>
      <c r="E138" s="254">
        <f>IF(E125&gt;0,E136/E125*100,)</f>
        <v>22.094953902714416</v>
      </c>
      <c r="F138" s="254">
        <f t="shared" ref="F138" si="882">IF(F125&gt;0,F136/F125*100,)</f>
        <v>17.622254581571966</v>
      </c>
      <c r="G138" s="254">
        <f>IF(G125&gt;0,G136/G125*100,)</f>
        <v>17.562284038278712</v>
      </c>
      <c r="H138" s="254">
        <f t="shared" ref="H138:I138" si="883">IF(H125&gt;0,H136/H125*100,)</f>
        <v>15.948476182493765</v>
      </c>
      <c r="I138" s="254">
        <f t="shared" si="883"/>
        <v>14.73394826125686</v>
      </c>
      <c r="J138" s="254">
        <f t="shared" ref="J138" si="884">IF(J125&gt;0,J136/J125*100,)</f>
        <v>17.208163423872129</v>
      </c>
      <c r="K138" s="1121">
        <f t="shared" ref="K138:S138" si="885">IF(K125&gt;0,K136/K125*100,)</f>
        <v>15.78999999108156</v>
      </c>
      <c r="L138" s="1122">
        <f t="shared" si="885"/>
        <v>18.725631067470736</v>
      </c>
      <c r="M138" s="1122">
        <f t="shared" si="885"/>
        <v>14.068276472663602</v>
      </c>
      <c r="N138" s="1122">
        <f t="shared" si="885"/>
        <v>12.726640273793119</v>
      </c>
      <c r="O138" s="1122">
        <f t="shared" si="885"/>
        <v>17.168687240022496</v>
      </c>
      <c r="P138" s="1122">
        <f t="shared" si="885"/>
        <v>14.399999996332316</v>
      </c>
      <c r="Q138" s="254">
        <f t="shared" si="885"/>
        <v>13.931012991356898</v>
      </c>
      <c r="R138" s="254">
        <f t="shared" si="885"/>
        <v>13.489919386598107</v>
      </c>
      <c r="S138" s="254">
        <f t="shared" si="885"/>
        <v>13.23245916279571</v>
      </c>
      <c r="T138" s="254">
        <f t="shared" ref="T138" si="886">IF(T125&gt;0,T136/T125*100,)</f>
        <v>0</v>
      </c>
      <c r="U138" s="254">
        <f t="shared" ref="U138:X138" si="887">IF(U125&gt;0,U136/U125*100,)</f>
        <v>0</v>
      </c>
      <c r="V138" s="254">
        <f>IF(V125&gt;0,V136/V125*100,)</f>
        <v>0</v>
      </c>
      <c r="W138" s="254">
        <f t="shared" si="887"/>
        <v>0</v>
      </c>
      <c r="X138" s="254">
        <f t="shared" si="887"/>
        <v>0</v>
      </c>
      <c r="Y138" s="254">
        <f t="shared" ref="Y138:AA138" si="888">IF(Y125&gt;0,Y136/Y125*100,)</f>
        <v>0</v>
      </c>
      <c r="Z138" s="254">
        <f t="shared" si="888"/>
        <v>0</v>
      </c>
      <c r="AA138" s="254">
        <f t="shared" si="888"/>
        <v>0</v>
      </c>
      <c r="AB138" s="254">
        <f t="shared" ref="AB138" si="889">IF(AB125&gt;0,AB136/AB125*100,)</f>
        <v>0</v>
      </c>
      <c r="AC138" s="191">
        <f t="shared" si="864"/>
        <v>0</v>
      </c>
      <c r="AD138" s="191">
        <f t="shared" si="865"/>
        <v>0</v>
      </c>
      <c r="AE138" s="191">
        <f t="shared" si="866"/>
        <v>0</v>
      </c>
      <c r="AF138" s="191">
        <f t="shared" si="867"/>
        <v>0</v>
      </c>
      <c r="AG138" s="191">
        <f t="shared" si="868"/>
        <v>0</v>
      </c>
      <c r="AH138" s="191">
        <f t="shared" si="869"/>
        <v>0</v>
      </c>
      <c r="AI138" s="191">
        <f t="shared" si="870"/>
        <v>0</v>
      </c>
      <c r="AJ138" s="191">
        <f t="shared" si="871"/>
        <v>0</v>
      </c>
      <c r="AK138" s="191">
        <f t="shared" si="872"/>
        <v>0</v>
      </c>
      <c r="AL138" s="275">
        <f t="shared" si="873"/>
        <v>0</v>
      </c>
      <c r="AM138" s="275">
        <f t="shared" si="874"/>
        <v>0</v>
      </c>
      <c r="AN138" s="275">
        <f t="shared" si="875"/>
        <v>0</v>
      </c>
      <c r="AO138" s="275">
        <f t="shared" si="876"/>
        <v>0</v>
      </c>
      <c r="AP138" s="275">
        <f t="shared" si="877"/>
        <v>0</v>
      </c>
      <c r="AQ138" s="275">
        <f t="shared" si="878"/>
        <v>0</v>
      </c>
      <c r="AR138" s="275">
        <f t="shared" si="879"/>
        <v>0</v>
      </c>
      <c r="AS138" s="275">
        <f t="shared" si="880"/>
        <v>0</v>
      </c>
      <c r="AT138" s="275">
        <f t="shared" si="881"/>
        <v>0</v>
      </c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</row>
    <row r="139" spans="1:61" s="155" customFormat="1" hidden="1" outlineLevel="1">
      <c r="A139" s="1816"/>
      <c r="B139" s="1865"/>
      <c r="C139" s="74" t="s">
        <v>80</v>
      </c>
      <c r="D139" s="74"/>
      <c r="E139" s="254">
        <f>IF(E130&gt;0,E136/E130*100,)</f>
        <v>22.505495403342596</v>
      </c>
      <c r="F139" s="254">
        <f>IF(F130&gt;0,F136/F130*100,)</f>
        <v>17.81518312128965</v>
      </c>
      <c r="G139" s="254">
        <f t="shared" ref="G139:H139" si="890">IF(G130&gt;0,G136/G130*100,)</f>
        <v>17.715460006872398</v>
      </c>
      <c r="H139" s="254">
        <f t="shared" si="890"/>
        <v>16.126552698058035</v>
      </c>
      <c r="I139" s="254">
        <f t="shared" ref="I139:J139" si="891">IF(I130&gt;0,I136/I130*100,)</f>
        <v>14.878746188121756</v>
      </c>
      <c r="J139" s="254">
        <f t="shared" si="891"/>
        <v>17.373644153480868</v>
      </c>
      <c r="K139" s="1121">
        <f t="shared" ref="K139:S139" si="892">IF(K130&gt;0,K136/K130*100,)</f>
        <v>15.938415754309753</v>
      </c>
      <c r="L139" s="1122">
        <f t="shared" si="892"/>
        <v>18.927769115488658</v>
      </c>
      <c r="M139" s="1122">
        <f t="shared" si="892"/>
        <v>14.191810971797588</v>
      </c>
      <c r="N139" s="1122">
        <f t="shared" si="892"/>
        <v>12.824084529266312</v>
      </c>
      <c r="O139" s="1122">
        <f t="shared" si="892"/>
        <v>17.34341111839543</v>
      </c>
      <c r="P139" s="1122">
        <f t="shared" si="892"/>
        <v>14.399999996332316</v>
      </c>
      <c r="Q139" s="254">
        <f t="shared" si="892"/>
        <v>13.931012991356898</v>
      </c>
      <c r="R139" s="254">
        <f t="shared" si="892"/>
        <v>13.489919386598107</v>
      </c>
      <c r="S139" s="254">
        <f t="shared" si="892"/>
        <v>13.23245916279571</v>
      </c>
      <c r="T139" s="254">
        <f t="shared" ref="T139" si="893">IF(T130&gt;0,T136/T130*100,)</f>
        <v>0</v>
      </c>
      <c r="U139" s="254">
        <f t="shared" ref="U139:X139" si="894">IF(U130&gt;0,U136/U130*100,)</f>
        <v>0</v>
      </c>
      <c r="V139" s="254">
        <f t="shared" si="894"/>
        <v>0</v>
      </c>
      <c r="W139" s="254">
        <f t="shared" si="894"/>
        <v>0</v>
      </c>
      <c r="X139" s="254">
        <f t="shared" si="894"/>
        <v>0</v>
      </c>
      <c r="Y139" s="254">
        <f t="shared" ref="Y139:AA139" si="895">IF(Y130&gt;0,Y136/Y130*100,)</f>
        <v>0</v>
      </c>
      <c r="Z139" s="254">
        <f t="shared" si="895"/>
        <v>0</v>
      </c>
      <c r="AA139" s="254">
        <f t="shared" si="895"/>
        <v>0</v>
      </c>
      <c r="AB139" s="254">
        <f t="shared" ref="AB139" si="896">IF(AB130&gt;0,AB136/AB130*100,)</f>
        <v>0</v>
      </c>
      <c r="AC139" s="191">
        <f t="shared" si="864"/>
        <v>0</v>
      </c>
      <c r="AD139" s="191">
        <f t="shared" si="865"/>
        <v>0</v>
      </c>
      <c r="AE139" s="191">
        <f t="shared" si="866"/>
        <v>0</v>
      </c>
      <c r="AF139" s="191">
        <f t="shared" si="867"/>
        <v>0</v>
      </c>
      <c r="AG139" s="191">
        <f t="shared" si="868"/>
        <v>0</v>
      </c>
      <c r="AH139" s="191">
        <f t="shared" si="869"/>
        <v>0</v>
      </c>
      <c r="AI139" s="191">
        <f t="shared" si="870"/>
        <v>0</v>
      </c>
      <c r="AJ139" s="191">
        <f t="shared" si="871"/>
        <v>0</v>
      </c>
      <c r="AK139" s="191">
        <f t="shared" si="872"/>
        <v>0</v>
      </c>
      <c r="AL139" s="275">
        <f t="shared" si="873"/>
        <v>0</v>
      </c>
      <c r="AM139" s="275">
        <f t="shared" si="874"/>
        <v>0</v>
      </c>
      <c r="AN139" s="275">
        <f t="shared" si="875"/>
        <v>0</v>
      </c>
      <c r="AO139" s="275">
        <f t="shared" si="876"/>
        <v>0</v>
      </c>
      <c r="AP139" s="275">
        <f t="shared" si="877"/>
        <v>0</v>
      </c>
      <c r="AQ139" s="275">
        <f t="shared" si="878"/>
        <v>0</v>
      </c>
      <c r="AR139" s="275">
        <f t="shared" si="879"/>
        <v>0</v>
      </c>
      <c r="AS139" s="275">
        <f t="shared" si="880"/>
        <v>0</v>
      </c>
      <c r="AT139" s="275">
        <f t="shared" si="881"/>
        <v>0</v>
      </c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</row>
    <row r="140" spans="1:61" hidden="1" outlineLevel="1">
      <c r="A140" s="1816" t="s">
        <v>59</v>
      </c>
      <c r="B140" s="1868" t="s">
        <v>68</v>
      </c>
      <c r="C140" s="73" t="s">
        <v>580</v>
      </c>
      <c r="D140" s="70"/>
      <c r="E140" s="250">
        <v>95.416930767900098</v>
      </c>
      <c r="F140" s="855">
        <v>120.04835074304522</v>
      </c>
      <c r="G140" s="855">
        <v>89.537689</v>
      </c>
      <c r="H140" s="855">
        <v>96.939381499999982</v>
      </c>
      <c r="I140" s="1557">
        <v>97.360206000000062</v>
      </c>
      <c r="J140" s="1557">
        <v>95.617264799999845</v>
      </c>
      <c r="K140" s="855">
        <f>L140+M140+N140+O140</f>
        <v>92.914152999999999</v>
      </c>
      <c r="L140" s="1505">
        <v>24.12474300000008</v>
      </c>
      <c r="M140" s="1505">
        <v>21.464164999999866</v>
      </c>
      <c r="N140" s="1505">
        <v>26.531489999999962</v>
      </c>
      <c r="O140" s="1505">
        <v>20.79375500000009</v>
      </c>
      <c r="P140" s="1505">
        <v>92.616637999999895</v>
      </c>
      <c r="Q140" s="1505">
        <v>91.316637999999898</v>
      </c>
      <c r="R140" s="1505">
        <v>89.816637999999898</v>
      </c>
      <c r="S140" s="1505">
        <v>89.932000000000002</v>
      </c>
      <c r="T140" s="257">
        <f>SUM(U140:X140)</f>
        <v>0</v>
      </c>
      <c r="U140" s="250"/>
      <c r="V140" s="1076"/>
      <c r="W140" s="1455"/>
      <c r="X140" s="1455"/>
      <c r="Y140" s="250"/>
      <c r="Z140" s="250"/>
      <c r="AA140" s="250"/>
      <c r="AB140" s="250"/>
      <c r="AC140" s="191">
        <f t="shared" si="864"/>
        <v>0</v>
      </c>
      <c r="AD140" s="191">
        <f t="shared" si="865"/>
        <v>0</v>
      </c>
      <c r="AE140" s="191">
        <f t="shared" si="866"/>
        <v>0</v>
      </c>
      <c r="AF140" s="191">
        <f t="shared" si="867"/>
        <v>0</v>
      </c>
      <c r="AG140" s="191">
        <f t="shared" si="868"/>
        <v>0</v>
      </c>
      <c r="AH140" s="191">
        <f t="shared" si="869"/>
        <v>0</v>
      </c>
      <c r="AI140" s="191">
        <f t="shared" si="870"/>
        <v>0</v>
      </c>
      <c r="AJ140" s="191">
        <f t="shared" si="871"/>
        <v>0</v>
      </c>
      <c r="AK140" s="191">
        <f t="shared" si="872"/>
        <v>0</v>
      </c>
      <c r="AL140" s="275">
        <f t="shared" si="873"/>
        <v>0</v>
      </c>
      <c r="AM140" s="275">
        <f t="shared" si="874"/>
        <v>0</v>
      </c>
      <c r="AN140" s="275">
        <f t="shared" si="875"/>
        <v>0</v>
      </c>
      <c r="AO140" s="275">
        <f t="shared" si="876"/>
        <v>0</v>
      </c>
      <c r="AP140" s="275">
        <f t="shared" si="877"/>
        <v>0</v>
      </c>
      <c r="AQ140" s="275">
        <f t="shared" si="878"/>
        <v>0</v>
      </c>
      <c r="AR140" s="275">
        <f t="shared" si="879"/>
        <v>0</v>
      </c>
      <c r="AS140" s="275">
        <f t="shared" si="880"/>
        <v>0</v>
      </c>
      <c r="AT140" s="275">
        <f t="shared" si="881"/>
        <v>0</v>
      </c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</row>
    <row r="141" spans="1:61" s="155" customFormat="1" hidden="1" outlineLevel="1">
      <c r="A141" s="1816"/>
      <c r="B141" s="1868"/>
      <c r="C141" s="75" t="s">
        <v>577</v>
      </c>
      <c r="D141" s="75"/>
      <c r="E141" s="250">
        <v>118.60706552210149</v>
      </c>
      <c r="F141" s="855">
        <v>267.89099629999998</v>
      </c>
      <c r="G141" s="855">
        <v>211.00392940952008</v>
      </c>
      <c r="H141" s="855">
        <v>255.68773456430276</v>
      </c>
      <c r="I141" s="1557">
        <v>295.63703031020418</v>
      </c>
      <c r="J141" s="1557">
        <v>299.5850916354035</v>
      </c>
      <c r="K141" s="855">
        <f>L141+M141+N141+O141</f>
        <v>742.64974171512699</v>
      </c>
      <c r="L141" s="1119">
        <f>L140*3.13706773199008</f>
        <v>75.680952807853814</v>
      </c>
      <c r="M141" s="1110">
        <f>M140*3.21903802503915</f>
        <v>69.093963310714017</v>
      </c>
      <c r="N141" s="1110">
        <f>N140*3.49263556613516</f>
        <v>92.664825596559211</v>
      </c>
      <c r="O141" s="1110">
        <v>505.21</v>
      </c>
      <c r="P141" s="855">
        <v>318.69</v>
      </c>
      <c r="Q141" s="855">
        <v>325.5</v>
      </c>
      <c r="R141" s="855">
        <v>331.65</v>
      </c>
      <c r="S141" s="855">
        <v>344.01</v>
      </c>
      <c r="T141" s="257">
        <f t="shared" ref="T141" si="897">SUM(U141:X141)</f>
        <v>0</v>
      </c>
      <c r="U141" s="250"/>
      <c r="V141" s="1076"/>
      <c r="W141" s="1455"/>
      <c r="X141" s="1455"/>
      <c r="Y141" s="250"/>
      <c r="Z141" s="250"/>
      <c r="AA141" s="250"/>
      <c r="AB141" s="250"/>
      <c r="AC141" s="191">
        <f t="shared" si="864"/>
        <v>0</v>
      </c>
      <c r="AD141" s="191">
        <f t="shared" si="865"/>
        <v>0</v>
      </c>
      <c r="AE141" s="191">
        <f t="shared" si="866"/>
        <v>0</v>
      </c>
      <c r="AF141" s="191">
        <f t="shared" si="867"/>
        <v>0</v>
      </c>
      <c r="AG141" s="191">
        <f t="shared" si="868"/>
        <v>0</v>
      </c>
      <c r="AH141" s="191">
        <f t="shared" si="869"/>
        <v>0</v>
      </c>
      <c r="AI141" s="191">
        <f t="shared" si="870"/>
        <v>0</v>
      </c>
      <c r="AJ141" s="191">
        <f t="shared" si="871"/>
        <v>0</v>
      </c>
      <c r="AK141" s="191">
        <f t="shared" si="872"/>
        <v>0</v>
      </c>
      <c r="AL141" s="275">
        <f t="shared" si="873"/>
        <v>0</v>
      </c>
      <c r="AM141" s="275">
        <f t="shared" si="874"/>
        <v>0</v>
      </c>
      <c r="AN141" s="275">
        <f t="shared" si="875"/>
        <v>0</v>
      </c>
      <c r="AO141" s="275">
        <f t="shared" si="876"/>
        <v>0</v>
      </c>
      <c r="AP141" s="275">
        <f t="shared" si="877"/>
        <v>0</v>
      </c>
      <c r="AQ141" s="275">
        <f t="shared" si="878"/>
        <v>0</v>
      </c>
      <c r="AR141" s="275">
        <f t="shared" si="879"/>
        <v>0</v>
      </c>
      <c r="AS141" s="275">
        <f t="shared" si="880"/>
        <v>0</v>
      </c>
      <c r="AT141" s="275">
        <f t="shared" si="881"/>
        <v>0</v>
      </c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</row>
    <row r="142" spans="1:61" hidden="1" outlineLevel="1">
      <c r="A142" s="1816"/>
      <c r="B142" s="1868"/>
      <c r="C142" s="60" t="s">
        <v>75</v>
      </c>
      <c r="D142" s="67"/>
      <c r="E142" s="255">
        <f>IF(E126&gt;0,E140/E126*100,)</f>
        <v>3.5452584652538288</v>
      </c>
      <c r="F142" s="255">
        <f>IF(F126&gt;0,F140/F126*100,)</f>
        <v>4.4812605442927094</v>
      </c>
      <c r="G142" s="255">
        <f t="shared" ref="G142:H142" si="898">IF(G126&gt;0,G140/G126*100,)</f>
        <v>3.376216145744912</v>
      </c>
      <c r="H142" s="255">
        <f t="shared" si="898"/>
        <v>3.892367769319053</v>
      </c>
      <c r="I142" s="255">
        <f t="shared" ref="I142:J142" si="899">IF(I126&gt;0,I140/I126*100,)</f>
        <v>4.0562332405736798</v>
      </c>
      <c r="J142" s="255">
        <f t="shared" si="899"/>
        <v>3.6581493034376447</v>
      </c>
      <c r="K142" s="255">
        <f t="shared" ref="K142:Q142" si="900">IF(K126&gt;0,K140/K126*100,)</f>
        <v>3.6017794238761209</v>
      </c>
      <c r="L142" s="1123">
        <f t="shared" si="900"/>
        <v>3.3576826864117151</v>
      </c>
      <c r="M142" s="1123">
        <f t="shared" si="900"/>
        <v>3.8424290051178298</v>
      </c>
      <c r="N142" s="1123">
        <f t="shared" si="900"/>
        <v>4.2091095085805028</v>
      </c>
      <c r="O142" s="1123">
        <f t="shared" si="900"/>
        <v>3.0932247701884363</v>
      </c>
      <c r="P142" s="255">
        <f t="shared" si="900"/>
        <v>3.5869935675744431</v>
      </c>
      <c r="Q142" s="255">
        <f t="shared" si="900"/>
        <v>3.5354129307474129</v>
      </c>
      <c r="R142" s="255">
        <f t="shared" ref="R142:S142" si="901">IF(R126&gt;0,R140/R126*100,)</f>
        <v>3.4766659514190259</v>
      </c>
      <c r="S142" s="255">
        <f t="shared" si="901"/>
        <v>3.4804578233819736</v>
      </c>
      <c r="T142" s="255">
        <f t="shared" ref="T142" si="902">IF(T126&gt;0,T140/T126*100,)</f>
        <v>0</v>
      </c>
      <c r="U142" s="255">
        <f t="shared" ref="U142:X142" si="903">IF(U126&gt;0,U140/U126*100,)</f>
        <v>0</v>
      </c>
      <c r="V142" s="255">
        <f t="shared" si="903"/>
        <v>0</v>
      </c>
      <c r="W142" s="255">
        <f t="shared" si="903"/>
        <v>0</v>
      </c>
      <c r="X142" s="255">
        <f t="shared" si="903"/>
        <v>0</v>
      </c>
      <c r="Y142" s="255">
        <f t="shared" ref="Y142:AA142" si="904">IF(Y126&gt;0,Y140/Y126*100,)</f>
        <v>0</v>
      </c>
      <c r="Z142" s="255">
        <f t="shared" si="904"/>
        <v>0</v>
      </c>
      <c r="AA142" s="255">
        <f t="shared" si="904"/>
        <v>0</v>
      </c>
      <c r="AB142" s="255">
        <f t="shared" ref="AB142" si="905">IF(AB126&gt;0,AB140/AB126*100,)</f>
        <v>0</v>
      </c>
      <c r="AC142" s="191">
        <f t="shared" si="864"/>
        <v>0</v>
      </c>
      <c r="AD142" s="191">
        <f t="shared" si="865"/>
        <v>0</v>
      </c>
      <c r="AE142" s="191">
        <f t="shared" si="866"/>
        <v>0</v>
      </c>
      <c r="AF142" s="191">
        <f t="shared" si="867"/>
        <v>0</v>
      </c>
      <c r="AG142" s="191">
        <f t="shared" si="868"/>
        <v>0</v>
      </c>
      <c r="AH142" s="191">
        <f t="shared" si="869"/>
        <v>0</v>
      </c>
      <c r="AI142" s="191">
        <f t="shared" si="870"/>
        <v>0</v>
      </c>
      <c r="AJ142" s="191">
        <f t="shared" si="871"/>
        <v>0</v>
      </c>
      <c r="AK142" s="191">
        <f t="shared" si="872"/>
        <v>0</v>
      </c>
      <c r="AL142" s="275">
        <f t="shared" si="873"/>
        <v>0</v>
      </c>
      <c r="AM142" s="275">
        <f t="shared" si="874"/>
        <v>0</v>
      </c>
      <c r="AN142" s="275">
        <f t="shared" si="875"/>
        <v>0</v>
      </c>
      <c r="AO142" s="275">
        <f t="shared" si="876"/>
        <v>0</v>
      </c>
      <c r="AP142" s="275">
        <f t="shared" si="877"/>
        <v>0</v>
      </c>
      <c r="AQ142" s="275">
        <f t="shared" si="878"/>
        <v>0</v>
      </c>
      <c r="AR142" s="275">
        <f t="shared" si="879"/>
        <v>0</v>
      </c>
      <c r="AS142" s="275">
        <f t="shared" si="880"/>
        <v>0</v>
      </c>
      <c r="AT142" s="275">
        <f t="shared" si="881"/>
        <v>0</v>
      </c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</row>
    <row r="143" spans="1:61" hidden="1" outlineLevel="1">
      <c r="A143" s="1816"/>
      <c r="B143" s="1868"/>
      <c r="C143" s="60" t="s">
        <v>132</v>
      </c>
      <c r="D143" s="67"/>
      <c r="E143" s="255">
        <f t="shared" ref="E143:H143" si="906">IF(E132&gt;0,E140/E132*100,)</f>
        <v>3.5452584652538288</v>
      </c>
      <c r="F143" s="255">
        <f t="shared" si="906"/>
        <v>4.4812605442927094</v>
      </c>
      <c r="G143" s="255">
        <f t="shared" si="906"/>
        <v>3.376216145744912</v>
      </c>
      <c r="H143" s="255">
        <f t="shared" si="906"/>
        <v>3.8923677693190522</v>
      </c>
      <c r="I143" s="255">
        <f t="shared" ref="I143:J143" si="907">IF(I132&gt;0,I140/I132*100,)</f>
        <v>4.0562332405736798</v>
      </c>
      <c r="J143" s="255">
        <f t="shared" si="907"/>
        <v>3.6581493034376447</v>
      </c>
      <c r="K143" s="255">
        <f t="shared" ref="K143:Q143" si="908">IF(K132&gt;0,K140/K132*100,)</f>
        <v>3.6017794238761209</v>
      </c>
      <c r="L143" s="1123">
        <f t="shared" si="908"/>
        <v>3.3576826864117151</v>
      </c>
      <c r="M143" s="1123">
        <f t="shared" si="908"/>
        <v>3.8424290051178298</v>
      </c>
      <c r="N143" s="1123">
        <f t="shared" si="908"/>
        <v>4.2091095085805028</v>
      </c>
      <c r="O143" s="1123">
        <f t="shared" si="908"/>
        <v>3.0932247701884363</v>
      </c>
      <c r="P143" s="255">
        <f t="shared" si="908"/>
        <v>3.5869935675744431</v>
      </c>
      <c r="Q143" s="255">
        <f t="shared" si="908"/>
        <v>3.5354129307474129</v>
      </c>
      <c r="R143" s="255">
        <f t="shared" ref="R143:S143" si="909">IF(R132&gt;0,R140/R132*100,)</f>
        <v>3.4766659514190259</v>
      </c>
      <c r="S143" s="255">
        <f t="shared" si="909"/>
        <v>3.4804578233819736</v>
      </c>
      <c r="T143" s="255">
        <f t="shared" ref="T143" si="910">IF(T132&gt;0,T140/T132*100,)</f>
        <v>0</v>
      </c>
      <c r="U143" s="255">
        <f t="shared" ref="U143:X143" si="911">IF(U132&gt;0,U140/U132*100,)</f>
        <v>0</v>
      </c>
      <c r="V143" s="255">
        <f t="shared" si="911"/>
        <v>0</v>
      </c>
      <c r="W143" s="255">
        <f t="shared" si="911"/>
        <v>0</v>
      </c>
      <c r="X143" s="255">
        <f t="shared" si="911"/>
        <v>0</v>
      </c>
      <c r="Y143" s="255">
        <f t="shared" ref="Y143:AA143" si="912">IF(Y132&gt;0,Y140/Y132*100,)</f>
        <v>0</v>
      </c>
      <c r="Z143" s="255">
        <f t="shared" si="912"/>
        <v>0</v>
      </c>
      <c r="AA143" s="255">
        <f t="shared" si="912"/>
        <v>0</v>
      </c>
      <c r="AB143" s="255">
        <f t="shared" ref="AB143" si="913">IF(AB132&gt;0,AB140/AB132*100,)</f>
        <v>0</v>
      </c>
      <c r="AC143" s="191">
        <f t="shared" si="864"/>
        <v>0</v>
      </c>
      <c r="AD143" s="191">
        <f t="shared" si="865"/>
        <v>0</v>
      </c>
      <c r="AE143" s="191">
        <f t="shared" si="866"/>
        <v>0</v>
      </c>
      <c r="AF143" s="191">
        <f t="shared" si="867"/>
        <v>0</v>
      </c>
      <c r="AG143" s="191">
        <f t="shared" si="868"/>
        <v>0</v>
      </c>
      <c r="AH143" s="191">
        <f t="shared" si="869"/>
        <v>0</v>
      </c>
      <c r="AI143" s="191">
        <f t="shared" si="870"/>
        <v>0</v>
      </c>
      <c r="AJ143" s="191">
        <f t="shared" si="871"/>
        <v>0</v>
      </c>
      <c r="AK143" s="191">
        <f t="shared" si="872"/>
        <v>0</v>
      </c>
      <c r="AL143" s="275">
        <f t="shared" si="873"/>
        <v>0</v>
      </c>
      <c r="AM143" s="275">
        <f t="shared" si="874"/>
        <v>0</v>
      </c>
      <c r="AN143" s="275">
        <f t="shared" si="875"/>
        <v>0</v>
      </c>
      <c r="AO143" s="275">
        <f t="shared" si="876"/>
        <v>0</v>
      </c>
      <c r="AP143" s="275">
        <f t="shared" si="877"/>
        <v>0</v>
      </c>
      <c r="AQ143" s="275">
        <f t="shared" si="878"/>
        <v>0</v>
      </c>
      <c r="AR143" s="275">
        <f t="shared" si="879"/>
        <v>0</v>
      </c>
      <c r="AS143" s="275">
        <f t="shared" si="880"/>
        <v>0</v>
      </c>
      <c r="AT143" s="275">
        <f t="shared" si="881"/>
        <v>0</v>
      </c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</row>
    <row r="144" spans="1:61" hidden="1" outlineLevel="1">
      <c r="A144" s="1816" t="s">
        <v>61</v>
      </c>
      <c r="B144" s="1868" t="s">
        <v>69</v>
      </c>
      <c r="C144" s="73" t="s">
        <v>580</v>
      </c>
      <c r="D144" s="70"/>
      <c r="E144" s="250">
        <v>40.071422329099896</v>
      </c>
      <c r="F144" s="855">
        <v>22.87882337695482</v>
      </c>
      <c r="G144" s="855">
        <v>19.96475100000001</v>
      </c>
      <c r="H144" s="855">
        <v>21.911622000000083</v>
      </c>
      <c r="I144" s="1557">
        <v>20.296058999999978</v>
      </c>
      <c r="J144" s="1557">
        <v>18.541977114999991</v>
      </c>
      <c r="K144" s="855">
        <f>L144+M144+N144+O144</f>
        <v>17.430544999999995</v>
      </c>
      <c r="L144" s="1505">
        <v>4.0414279999999678</v>
      </c>
      <c r="M144" s="1505">
        <v>5.0638820000000351</v>
      </c>
      <c r="N144" s="1505">
        <v>4.2430430000000001</v>
      </c>
      <c r="O144" s="1505">
        <v>4.082191999999992</v>
      </c>
      <c r="P144" s="1118">
        <v>17.144914</v>
      </c>
      <c r="Q144" s="1118">
        <v>15.644914</v>
      </c>
      <c r="R144" s="1118">
        <v>14.144914</v>
      </c>
      <c r="S144" s="1118">
        <v>14.254913999999999</v>
      </c>
      <c r="T144" s="257">
        <f t="shared" ref="T144:T145" si="914">SUM(U144:X144)</f>
        <v>0</v>
      </c>
      <c r="U144" s="250"/>
      <c r="V144" s="1076"/>
      <c r="W144" s="1455"/>
      <c r="X144" s="1455"/>
      <c r="Y144" s="250"/>
      <c r="Z144" s="250"/>
      <c r="AA144" s="250"/>
      <c r="AB144" s="250"/>
      <c r="AC144" s="191">
        <f t="shared" si="864"/>
        <v>0</v>
      </c>
      <c r="AD144" s="191">
        <f t="shared" si="865"/>
        <v>0</v>
      </c>
      <c r="AE144" s="191">
        <f t="shared" si="866"/>
        <v>0</v>
      </c>
      <c r="AF144" s="191">
        <f t="shared" si="867"/>
        <v>0</v>
      </c>
      <c r="AG144" s="191">
        <f t="shared" si="868"/>
        <v>0</v>
      </c>
      <c r="AH144" s="191">
        <f t="shared" si="869"/>
        <v>0</v>
      </c>
      <c r="AI144" s="191">
        <f t="shared" si="870"/>
        <v>0</v>
      </c>
      <c r="AJ144" s="191">
        <f t="shared" si="871"/>
        <v>0</v>
      </c>
      <c r="AK144" s="191">
        <f t="shared" si="872"/>
        <v>0</v>
      </c>
      <c r="AL144" s="275">
        <f t="shared" si="873"/>
        <v>0</v>
      </c>
      <c r="AM144" s="275">
        <f t="shared" si="874"/>
        <v>0</v>
      </c>
      <c r="AN144" s="275">
        <f t="shared" si="875"/>
        <v>0</v>
      </c>
      <c r="AO144" s="275">
        <f t="shared" si="876"/>
        <v>0</v>
      </c>
      <c r="AP144" s="275">
        <f t="shared" si="877"/>
        <v>0</v>
      </c>
      <c r="AQ144" s="275">
        <f t="shared" si="878"/>
        <v>0</v>
      </c>
      <c r="AR144" s="275">
        <f t="shared" si="879"/>
        <v>0</v>
      </c>
      <c r="AS144" s="275">
        <f t="shared" si="880"/>
        <v>0</v>
      </c>
      <c r="AT144" s="275">
        <f t="shared" si="881"/>
        <v>0</v>
      </c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</row>
    <row r="145" spans="1:61" s="155" customFormat="1" hidden="1" outlineLevel="1">
      <c r="A145" s="1816"/>
      <c r="B145" s="1868"/>
      <c r="C145" s="75" t="s">
        <v>577</v>
      </c>
      <c r="D145" s="75"/>
      <c r="E145" s="250">
        <v>47.483309477255574</v>
      </c>
      <c r="F145" s="855">
        <v>47.75</v>
      </c>
      <c r="G145" s="855">
        <v>47.212674999827989</v>
      </c>
      <c r="H145" s="855">
        <v>55.781497934406254</v>
      </c>
      <c r="I145" s="1557">
        <v>61.034310140833938</v>
      </c>
      <c r="J145" s="1557">
        <v>57.7335070672966</v>
      </c>
      <c r="K145" s="855">
        <f>L145+M145+N145+O145</f>
        <v>549.00846497271334</v>
      </c>
      <c r="L145" s="1119">
        <f>L144*3.13706773199008</f>
        <v>12.678233369961104</v>
      </c>
      <c r="M145" s="1110">
        <f>M144*3.21903802503915</f>
        <v>16.300828712311414</v>
      </c>
      <c r="N145" s="1110">
        <f>N144*3.49263556613516</f>
        <v>14.819402890440829</v>
      </c>
      <c r="O145" s="1110">
        <v>505.21</v>
      </c>
      <c r="P145" s="855">
        <v>58.99</v>
      </c>
      <c r="Q145" s="855">
        <v>55.77</v>
      </c>
      <c r="R145" s="855">
        <v>52.23</v>
      </c>
      <c r="S145" s="855">
        <v>54.53</v>
      </c>
      <c r="T145" s="257">
        <f t="shared" si="914"/>
        <v>0</v>
      </c>
      <c r="U145" s="250"/>
      <c r="V145" s="250"/>
      <c r="W145" s="1455"/>
      <c r="X145" s="1455"/>
      <c r="Y145" s="250"/>
      <c r="Z145" s="250"/>
      <c r="AA145" s="250"/>
      <c r="AB145" s="250"/>
      <c r="AC145" s="191">
        <f t="shared" si="864"/>
        <v>0</v>
      </c>
      <c r="AD145" s="191">
        <f t="shared" si="865"/>
        <v>0</v>
      </c>
      <c r="AE145" s="191">
        <f t="shared" si="866"/>
        <v>0</v>
      </c>
      <c r="AF145" s="191">
        <f t="shared" si="867"/>
        <v>0</v>
      </c>
      <c r="AG145" s="191">
        <f t="shared" si="868"/>
        <v>0</v>
      </c>
      <c r="AH145" s="191">
        <f t="shared" si="869"/>
        <v>0</v>
      </c>
      <c r="AI145" s="191">
        <f t="shared" si="870"/>
        <v>0</v>
      </c>
      <c r="AJ145" s="191">
        <f t="shared" si="871"/>
        <v>0</v>
      </c>
      <c r="AK145" s="191">
        <f t="shared" si="872"/>
        <v>0</v>
      </c>
      <c r="AL145" s="275">
        <f t="shared" si="873"/>
        <v>0</v>
      </c>
      <c r="AM145" s="275">
        <f t="shared" si="874"/>
        <v>0</v>
      </c>
      <c r="AN145" s="275">
        <f t="shared" si="875"/>
        <v>0</v>
      </c>
      <c r="AO145" s="275">
        <f t="shared" si="876"/>
        <v>0</v>
      </c>
      <c r="AP145" s="275">
        <f t="shared" si="877"/>
        <v>0</v>
      </c>
      <c r="AQ145" s="275">
        <f t="shared" si="878"/>
        <v>0</v>
      </c>
      <c r="AR145" s="275">
        <f t="shared" si="879"/>
        <v>0</v>
      </c>
      <c r="AS145" s="275">
        <f t="shared" si="880"/>
        <v>0</v>
      </c>
      <c r="AT145" s="275">
        <f t="shared" si="881"/>
        <v>0</v>
      </c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</row>
    <row r="146" spans="1:61" hidden="1" outlineLevel="1">
      <c r="A146" s="1816"/>
      <c r="B146" s="1868"/>
      <c r="C146" s="60" t="s">
        <v>76</v>
      </c>
      <c r="D146" s="67"/>
      <c r="E146" s="255">
        <f t="shared" ref="E146:H146" si="915">IF(E127&gt;0,E144/E127*100,)</f>
        <v>3.7357879783409151</v>
      </c>
      <c r="F146" s="255">
        <f t="shared" si="915"/>
        <v>2.3022721358593503</v>
      </c>
      <c r="G146" s="255">
        <f t="shared" si="915"/>
        <v>2.0949810385107863</v>
      </c>
      <c r="H146" s="255">
        <f t="shared" si="915"/>
        <v>2.4640905564790021</v>
      </c>
      <c r="I146" s="255">
        <f t="shared" ref="I146:J146" si="916">IF(I127&gt;0,I144/I127*100,)</f>
        <v>2.2607034179718828</v>
      </c>
      <c r="J146" s="255">
        <f t="shared" si="916"/>
        <v>2.1395358509202964</v>
      </c>
      <c r="K146" s="255">
        <f t="shared" ref="K146:P146" si="917">IF(K127&gt;0,K144/K127*100,)</f>
        <v>1.7556339543647419</v>
      </c>
      <c r="L146" s="1124">
        <f t="shared" si="917"/>
        <v>1.5121477955996265</v>
      </c>
      <c r="M146" s="1124">
        <f t="shared" si="917"/>
        <v>2.6770730968740208</v>
      </c>
      <c r="N146" s="1124">
        <f t="shared" si="917"/>
        <v>1.4626845344164769</v>
      </c>
      <c r="O146" s="1124">
        <f t="shared" si="917"/>
        <v>1.6572225930927971</v>
      </c>
      <c r="P146" s="255">
        <f t="shared" si="917"/>
        <v>1.7252748152103023</v>
      </c>
      <c r="Q146" s="255">
        <f>IF(Q127&gt;0,Q144/Q127*100,)</f>
        <v>1.5739666265607597</v>
      </c>
      <c r="R146" s="255">
        <f>IF(R127&gt;0,R144/R127*100,)</f>
        <v>1.4223426841457978</v>
      </c>
      <c r="S146" s="255">
        <f>IF(S127&gt;0,S144/S127*100,)</f>
        <v>1.4326834229674876</v>
      </c>
      <c r="T146" s="255">
        <f t="shared" ref="T146" si="918">IF(T127&gt;0,T144/T127*100,)</f>
        <v>0</v>
      </c>
      <c r="U146" s="255">
        <f t="shared" ref="U146:X146" si="919">IF(U127&gt;0,U144/U127*100,)</f>
        <v>0</v>
      </c>
      <c r="V146" s="255">
        <f t="shared" si="919"/>
        <v>0</v>
      </c>
      <c r="W146" s="255">
        <f t="shared" si="919"/>
        <v>0</v>
      </c>
      <c r="X146" s="255">
        <f t="shared" si="919"/>
        <v>0</v>
      </c>
      <c r="Y146" s="255">
        <f t="shared" ref="Y146:Z146" si="920">IF(Y127&gt;0,Y144/Y127*100,)</f>
        <v>0</v>
      </c>
      <c r="Z146" s="255">
        <f t="shared" si="920"/>
        <v>0</v>
      </c>
      <c r="AA146" s="255">
        <f>IF(AA127&gt;0,AA144/AA127*100,)</f>
        <v>0</v>
      </c>
      <c r="AB146" s="255">
        <f>IF(AB127&gt;0,AB144/AB127*100,)</f>
        <v>0</v>
      </c>
      <c r="AC146" s="191">
        <f t="shared" si="864"/>
        <v>0</v>
      </c>
      <c r="AD146" s="191">
        <f t="shared" si="865"/>
        <v>0</v>
      </c>
      <c r="AE146" s="191">
        <f t="shared" si="866"/>
        <v>0</v>
      </c>
      <c r="AF146" s="191">
        <f t="shared" si="867"/>
        <v>0</v>
      </c>
      <c r="AG146" s="191">
        <f t="shared" si="868"/>
        <v>0</v>
      </c>
      <c r="AH146" s="191">
        <f t="shared" si="869"/>
        <v>0</v>
      </c>
      <c r="AI146" s="191">
        <f t="shared" si="870"/>
        <v>0</v>
      </c>
      <c r="AJ146" s="191">
        <f t="shared" si="871"/>
        <v>0</v>
      </c>
      <c r="AK146" s="191">
        <f t="shared" si="872"/>
        <v>0</v>
      </c>
      <c r="AL146" s="275">
        <f t="shared" si="873"/>
        <v>0</v>
      </c>
      <c r="AM146" s="275">
        <f t="shared" si="874"/>
        <v>0</v>
      </c>
      <c r="AN146" s="275">
        <f t="shared" si="875"/>
        <v>0</v>
      </c>
      <c r="AO146" s="275">
        <f t="shared" si="876"/>
        <v>0</v>
      </c>
      <c r="AP146" s="275">
        <f t="shared" si="877"/>
        <v>0</v>
      </c>
      <c r="AQ146" s="275">
        <f t="shared" si="878"/>
        <v>0</v>
      </c>
      <c r="AR146" s="275">
        <f t="shared" si="879"/>
        <v>0</v>
      </c>
      <c r="AS146" s="275">
        <f t="shared" si="880"/>
        <v>0</v>
      </c>
      <c r="AT146" s="275">
        <f t="shared" si="881"/>
        <v>0</v>
      </c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</row>
    <row r="147" spans="1:61" hidden="1" outlineLevel="1">
      <c r="A147" s="1816"/>
      <c r="B147" s="1868"/>
      <c r="C147" s="60" t="s">
        <v>133</v>
      </c>
      <c r="D147" s="67"/>
      <c r="E147" s="255">
        <f t="shared" ref="E147:H147" si="921">IF(E133&gt;0,E144/E133*100,)</f>
        <v>3.7357879783409151</v>
      </c>
      <c r="F147" s="255">
        <f t="shared" si="921"/>
        <v>2.3022721358593503</v>
      </c>
      <c r="G147" s="255">
        <f t="shared" si="921"/>
        <v>2.0949810385107863</v>
      </c>
      <c r="H147" s="255">
        <f t="shared" si="921"/>
        <v>2.4640905564790021</v>
      </c>
      <c r="I147" s="255">
        <f t="shared" ref="I147:J147" si="922">IF(I133&gt;0,I144/I133*100,)</f>
        <v>2.2607034179718828</v>
      </c>
      <c r="J147" s="255">
        <f t="shared" si="922"/>
        <v>2.1395358509202964</v>
      </c>
      <c r="K147" s="255">
        <f t="shared" ref="K147:Q147" si="923">IF(K133&gt;0,K144/K133*100,)</f>
        <v>1.7556339543647419</v>
      </c>
      <c r="L147" s="1124">
        <f t="shared" si="923"/>
        <v>1.5121477955996265</v>
      </c>
      <c r="M147" s="1124">
        <f t="shared" si="923"/>
        <v>2.6770730968740208</v>
      </c>
      <c r="N147" s="1124">
        <f t="shared" si="923"/>
        <v>1.4626845344164769</v>
      </c>
      <c r="O147" s="1124">
        <f t="shared" si="923"/>
        <v>1.6572225930927971</v>
      </c>
      <c r="P147" s="255">
        <f t="shared" si="923"/>
        <v>1.7252748152103023</v>
      </c>
      <c r="Q147" s="255">
        <f t="shared" si="923"/>
        <v>1.5739666265607597</v>
      </c>
      <c r="R147" s="255">
        <f t="shared" ref="R147:S147" si="924">IF(R133&gt;0,R144/R133*100,)</f>
        <v>1.4223426841457978</v>
      </c>
      <c r="S147" s="255">
        <f t="shared" si="924"/>
        <v>1.4326834229674876</v>
      </c>
      <c r="T147" s="255">
        <f t="shared" ref="T147" si="925">IF(T133&gt;0,T144/T133*100,)</f>
        <v>0</v>
      </c>
      <c r="U147" s="255">
        <f t="shared" ref="U147:X147" si="926">IF(U133&gt;0,U144/U133*100,)</f>
        <v>0</v>
      </c>
      <c r="V147" s="255">
        <f t="shared" si="926"/>
        <v>0</v>
      </c>
      <c r="W147" s="255">
        <f t="shared" si="926"/>
        <v>0</v>
      </c>
      <c r="X147" s="255">
        <f t="shared" si="926"/>
        <v>0</v>
      </c>
      <c r="Y147" s="255">
        <f t="shared" ref="Y147:AA147" si="927">IF(Y133&gt;0,Y144/Y133*100,)</f>
        <v>0</v>
      </c>
      <c r="Z147" s="255">
        <f t="shared" si="927"/>
        <v>0</v>
      </c>
      <c r="AA147" s="255">
        <f t="shared" si="927"/>
        <v>0</v>
      </c>
      <c r="AB147" s="255">
        <f t="shared" ref="AB147" si="928">IF(AB133&gt;0,AB144/AB133*100,)</f>
        <v>0</v>
      </c>
      <c r="AC147" s="191">
        <f t="shared" si="864"/>
        <v>0</v>
      </c>
      <c r="AD147" s="191">
        <f t="shared" si="865"/>
        <v>0</v>
      </c>
      <c r="AE147" s="191">
        <f t="shared" si="866"/>
        <v>0</v>
      </c>
      <c r="AF147" s="191">
        <f t="shared" si="867"/>
        <v>0</v>
      </c>
      <c r="AG147" s="191">
        <f t="shared" si="868"/>
        <v>0</v>
      </c>
      <c r="AH147" s="191">
        <f t="shared" si="869"/>
        <v>0</v>
      </c>
      <c r="AI147" s="191">
        <f t="shared" si="870"/>
        <v>0</v>
      </c>
      <c r="AJ147" s="191">
        <f t="shared" si="871"/>
        <v>0</v>
      </c>
      <c r="AK147" s="191">
        <f t="shared" si="872"/>
        <v>0</v>
      </c>
      <c r="AL147" s="275">
        <f t="shared" si="873"/>
        <v>0</v>
      </c>
      <c r="AM147" s="275">
        <f t="shared" si="874"/>
        <v>0</v>
      </c>
      <c r="AN147" s="275">
        <f t="shared" si="875"/>
        <v>0</v>
      </c>
      <c r="AO147" s="275">
        <f t="shared" si="876"/>
        <v>0</v>
      </c>
      <c r="AP147" s="275">
        <f t="shared" si="877"/>
        <v>0</v>
      </c>
      <c r="AQ147" s="275">
        <f t="shared" si="878"/>
        <v>0</v>
      </c>
      <c r="AR147" s="275">
        <f t="shared" si="879"/>
        <v>0</v>
      </c>
      <c r="AS147" s="275">
        <f t="shared" si="880"/>
        <v>0</v>
      </c>
      <c r="AT147" s="275">
        <f t="shared" si="881"/>
        <v>0</v>
      </c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</row>
    <row r="148" spans="1:61" hidden="1" outlineLevel="1">
      <c r="A148" s="1816" t="s">
        <v>85</v>
      </c>
      <c r="B148" s="1868" t="s">
        <v>70</v>
      </c>
      <c r="C148" s="73" t="s">
        <v>580</v>
      </c>
      <c r="D148" s="70"/>
      <c r="E148" s="250">
        <v>135.52368600000005</v>
      </c>
      <c r="F148" s="250">
        <v>173.00377139969973</v>
      </c>
      <c r="G148" s="250">
        <v>185.13395400000002</v>
      </c>
      <c r="H148" s="250">
        <v>169.05461650000001</v>
      </c>
      <c r="I148" s="1557">
        <v>157.63551380000007</v>
      </c>
      <c r="J148" s="1557">
        <v>206.11018189000004</v>
      </c>
      <c r="K148" s="855">
        <f>L148+M148+N148+O148</f>
        <v>176.20360300000021</v>
      </c>
      <c r="L148" s="1505">
        <v>57.717981000000123</v>
      </c>
      <c r="M148" s="1505">
        <v>39.44972400000006</v>
      </c>
      <c r="N148" s="1505">
        <v>28.19959700000004</v>
      </c>
      <c r="O148" s="1505">
        <v>50.836300999999992</v>
      </c>
      <c r="P148" s="1118">
        <v>169.69637</v>
      </c>
      <c r="Q148" s="1118">
        <v>158.39636999999999</v>
      </c>
      <c r="R148" s="1118">
        <v>146.09636999999998</v>
      </c>
      <c r="S148" s="1118">
        <v>146.49636999999998</v>
      </c>
      <c r="T148" s="257">
        <f t="shared" ref="T148:T149" si="929">SUM(U148:X148)</f>
        <v>0</v>
      </c>
      <c r="U148" s="250"/>
      <c r="V148" s="1076"/>
      <c r="W148" s="1455"/>
      <c r="X148" s="1455"/>
      <c r="Y148" s="250"/>
      <c r="Z148" s="250"/>
      <c r="AA148" s="250"/>
      <c r="AB148" s="250"/>
      <c r="AC148" s="191">
        <f t="shared" si="864"/>
        <v>0</v>
      </c>
      <c r="AD148" s="191">
        <f t="shared" si="865"/>
        <v>0</v>
      </c>
      <c r="AE148" s="191">
        <f t="shared" si="866"/>
        <v>0</v>
      </c>
      <c r="AF148" s="191">
        <f t="shared" si="867"/>
        <v>0</v>
      </c>
      <c r="AG148" s="191">
        <f t="shared" si="868"/>
        <v>0</v>
      </c>
      <c r="AH148" s="191">
        <f t="shared" si="869"/>
        <v>0</v>
      </c>
      <c r="AI148" s="191">
        <f t="shared" si="870"/>
        <v>0</v>
      </c>
      <c r="AJ148" s="191">
        <f t="shared" si="871"/>
        <v>0</v>
      </c>
      <c r="AK148" s="191">
        <f t="shared" si="872"/>
        <v>0</v>
      </c>
      <c r="AL148" s="275">
        <f t="shared" si="873"/>
        <v>0</v>
      </c>
      <c r="AM148" s="275">
        <f t="shared" si="874"/>
        <v>0</v>
      </c>
      <c r="AN148" s="275">
        <f t="shared" si="875"/>
        <v>0</v>
      </c>
      <c r="AO148" s="275">
        <f t="shared" si="876"/>
        <v>0</v>
      </c>
      <c r="AP148" s="275">
        <f t="shared" si="877"/>
        <v>0</v>
      </c>
      <c r="AQ148" s="275">
        <f t="shared" si="878"/>
        <v>0</v>
      </c>
      <c r="AR148" s="275">
        <f t="shared" si="879"/>
        <v>0</v>
      </c>
      <c r="AS148" s="275">
        <f t="shared" si="880"/>
        <v>0</v>
      </c>
      <c r="AT148" s="275">
        <f t="shared" si="881"/>
        <v>0</v>
      </c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</row>
    <row r="149" spans="1:61" s="155" customFormat="1" hidden="1" outlineLevel="1">
      <c r="A149" s="1816"/>
      <c r="B149" s="1868"/>
      <c r="C149" s="75" t="s">
        <v>577</v>
      </c>
      <c r="D149" s="75"/>
      <c r="E149" s="250">
        <v>167.29201471859278</v>
      </c>
      <c r="F149" s="250">
        <v>385.65</v>
      </c>
      <c r="G149" s="250">
        <v>433.47471402731799</v>
      </c>
      <c r="H149" s="250">
        <v>439.20135001331005</v>
      </c>
      <c r="I149" s="1557">
        <v>474.3171941340558</v>
      </c>
      <c r="J149" s="1557">
        <v>646.12570665960777</v>
      </c>
      <c r="K149" s="855">
        <f>L149+M149+N149+O149</f>
        <v>911.75629281689521</v>
      </c>
      <c r="L149" s="1119">
        <f>L148*3.13706773199008</f>
        <v>181.06521575071693</v>
      </c>
      <c r="M149" s="1110">
        <f>M148*3.21903802503915</f>
        <v>126.99016163329976</v>
      </c>
      <c r="N149" s="1110">
        <f>N148*3.49263556613516</f>
        <v>98.490915432878495</v>
      </c>
      <c r="O149" s="1110">
        <v>505.21</v>
      </c>
      <c r="P149" s="855">
        <v>583.91</v>
      </c>
      <c r="Q149" s="855">
        <v>564.61</v>
      </c>
      <c r="R149" s="855">
        <v>539.47</v>
      </c>
      <c r="S149" s="889">
        <v>560.38</v>
      </c>
      <c r="T149" s="257">
        <f t="shared" si="929"/>
        <v>0</v>
      </c>
      <c r="U149" s="250"/>
      <c r="V149" s="250"/>
      <c r="W149" s="1455"/>
      <c r="X149" s="1455"/>
      <c r="Y149" s="250"/>
      <c r="Z149" s="250"/>
      <c r="AA149" s="250"/>
      <c r="AB149" s="250"/>
      <c r="AC149" s="191">
        <f t="shared" si="864"/>
        <v>0</v>
      </c>
      <c r="AD149" s="191">
        <f t="shared" si="865"/>
        <v>0</v>
      </c>
      <c r="AE149" s="191">
        <f t="shared" si="866"/>
        <v>0</v>
      </c>
      <c r="AF149" s="191">
        <f t="shared" si="867"/>
        <v>0</v>
      </c>
      <c r="AG149" s="191">
        <f t="shared" si="868"/>
        <v>0</v>
      </c>
      <c r="AH149" s="191">
        <f t="shared" si="869"/>
        <v>0</v>
      </c>
      <c r="AI149" s="191">
        <f t="shared" si="870"/>
        <v>0</v>
      </c>
      <c r="AJ149" s="191">
        <f t="shared" si="871"/>
        <v>0</v>
      </c>
      <c r="AK149" s="191">
        <f t="shared" si="872"/>
        <v>0</v>
      </c>
      <c r="AL149" s="275">
        <f t="shared" si="873"/>
        <v>0</v>
      </c>
      <c r="AM149" s="275">
        <f t="shared" si="874"/>
        <v>0</v>
      </c>
      <c r="AN149" s="275">
        <f t="shared" si="875"/>
        <v>0</v>
      </c>
      <c r="AO149" s="275">
        <f t="shared" si="876"/>
        <v>0</v>
      </c>
      <c r="AP149" s="275">
        <f t="shared" si="877"/>
        <v>0</v>
      </c>
      <c r="AQ149" s="275">
        <f t="shared" si="878"/>
        <v>0</v>
      </c>
      <c r="AR149" s="275">
        <f t="shared" si="879"/>
        <v>0</v>
      </c>
      <c r="AS149" s="275">
        <f t="shared" si="880"/>
        <v>0</v>
      </c>
      <c r="AT149" s="275">
        <f t="shared" si="881"/>
        <v>0</v>
      </c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</row>
    <row r="150" spans="1:61" s="155" customFormat="1" hidden="1" outlineLevel="1">
      <c r="A150" s="1816"/>
      <c r="B150" s="1868"/>
      <c r="C150" s="74" t="s">
        <v>77</v>
      </c>
      <c r="D150" s="74"/>
      <c r="E150" s="255">
        <f>IF(E128&gt;0,E148/E128*100,)</f>
        <v>4.6908962005618049</v>
      </c>
      <c r="F150" s="255">
        <f t="shared" ref="F150:H150" si="930">IF(F128&gt;0,F148/F128*100,)</f>
        <v>6.3368151743135357</v>
      </c>
      <c r="G150" s="255">
        <f t="shared" si="930"/>
        <v>6.8193350546597227</v>
      </c>
      <c r="H150" s="255">
        <f t="shared" si="930"/>
        <v>6.5428558468845761</v>
      </c>
      <c r="I150" s="255">
        <f t="shared" ref="I150:J150" si="931">IF(I128&gt;0,I148/I128*100,)</f>
        <v>6.0854274356349434</v>
      </c>
      <c r="J150" s="255">
        <f t="shared" si="931"/>
        <v>7.5699504219486844</v>
      </c>
      <c r="K150" s="255">
        <f t="shared" ref="K150:Q150" si="932">IF(K128&gt;0,K148/K128*100,)</f>
        <v>6.3362796241724677</v>
      </c>
      <c r="L150" s="1123">
        <f t="shared" si="932"/>
        <v>7.6322524607662023</v>
      </c>
      <c r="M150" s="1123">
        <f t="shared" si="932"/>
        <v>6.5919240184758339</v>
      </c>
      <c r="N150" s="1123">
        <f t="shared" si="932"/>
        <v>3.9151514468099888</v>
      </c>
      <c r="O150" s="1123">
        <f t="shared" si="932"/>
        <v>7.2015588129123635</v>
      </c>
      <c r="P150" s="255">
        <f t="shared" si="932"/>
        <v>6.0979590326795137</v>
      </c>
      <c r="Q150" s="255">
        <f t="shared" si="932"/>
        <v>5.6910808361662895</v>
      </c>
      <c r="R150" s="255">
        <f t="shared" ref="R150:S150" si="933">IF(R128&gt;0,R148/R128*100,)</f>
        <v>5.2482068351297526</v>
      </c>
      <c r="S150" s="255">
        <f t="shared" si="933"/>
        <v>5.2616309338729081</v>
      </c>
      <c r="T150" s="255">
        <f t="shared" ref="T150" si="934">IF(T128&gt;0,T148/T128*100,)</f>
        <v>0</v>
      </c>
      <c r="U150" s="255">
        <f t="shared" ref="U150:X150" si="935">IF(U128&gt;0,U148/U128*100,)</f>
        <v>0</v>
      </c>
      <c r="V150" s="255">
        <f t="shared" si="935"/>
        <v>0</v>
      </c>
      <c r="W150" s="255">
        <f t="shared" si="935"/>
        <v>0</v>
      </c>
      <c r="X150" s="255">
        <f t="shared" si="935"/>
        <v>0</v>
      </c>
      <c r="Y150" s="255">
        <f t="shared" ref="Y150:AA150" si="936">IF(Y128&gt;0,Y148/Y128*100,)</f>
        <v>0</v>
      </c>
      <c r="Z150" s="255">
        <f t="shared" si="936"/>
        <v>0</v>
      </c>
      <c r="AA150" s="255">
        <f t="shared" si="936"/>
        <v>0</v>
      </c>
      <c r="AB150" s="255">
        <f t="shared" ref="AB150" si="937">IF(AB128&gt;0,AB148/AB128*100,)</f>
        <v>0</v>
      </c>
      <c r="AC150" s="191">
        <f t="shared" si="864"/>
        <v>0</v>
      </c>
      <c r="AD150" s="191">
        <f t="shared" si="865"/>
        <v>0</v>
      </c>
      <c r="AE150" s="191">
        <f t="shared" si="866"/>
        <v>0</v>
      </c>
      <c r="AF150" s="191">
        <f t="shared" si="867"/>
        <v>0</v>
      </c>
      <c r="AG150" s="191">
        <f t="shared" si="868"/>
        <v>0</v>
      </c>
      <c r="AH150" s="191">
        <f t="shared" si="869"/>
        <v>0</v>
      </c>
      <c r="AI150" s="191">
        <f t="shared" si="870"/>
        <v>0</v>
      </c>
      <c r="AJ150" s="191">
        <f t="shared" si="871"/>
        <v>0</v>
      </c>
      <c r="AK150" s="191">
        <f t="shared" si="872"/>
        <v>0</v>
      </c>
      <c r="AL150" s="275">
        <f t="shared" si="873"/>
        <v>0</v>
      </c>
      <c r="AM150" s="275">
        <f t="shared" si="874"/>
        <v>0</v>
      </c>
      <c r="AN150" s="275">
        <f t="shared" si="875"/>
        <v>0</v>
      </c>
      <c r="AO150" s="275">
        <f t="shared" si="876"/>
        <v>0</v>
      </c>
      <c r="AP150" s="275">
        <f t="shared" si="877"/>
        <v>0</v>
      </c>
      <c r="AQ150" s="275">
        <f t="shared" si="878"/>
        <v>0</v>
      </c>
      <c r="AR150" s="275">
        <f t="shared" si="879"/>
        <v>0</v>
      </c>
      <c r="AS150" s="275">
        <f t="shared" si="880"/>
        <v>0</v>
      </c>
      <c r="AT150" s="275">
        <f t="shared" si="881"/>
        <v>0</v>
      </c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</row>
    <row r="151" spans="1:61" s="155" customFormat="1" hidden="1" outlineLevel="1">
      <c r="A151" s="1816"/>
      <c r="B151" s="1868"/>
      <c r="C151" s="74" t="s">
        <v>134</v>
      </c>
      <c r="D151" s="74"/>
      <c r="E151" s="255">
        <f t="shared" ref="E151:H151" si="938">IF(E134&gt;0,E148/E134*100,)</f>
        <v>4.9165820484074114</v>
      </c>
      <c r="F151" s="255">
        <f t="shared" si="938"/>
        <v>6.6605018863419883</v>
      </c>
      <c r="G151" s="255">
        <f t="shared" si="938"/>
        <v>7.0922309480183507</v>
      </c>
      <c r="H151" s="255">
        <f t="shared" si="938"/>
        <v>6.9389622789200605</v>
      </c>
      <c r="I151" s="255">
        <f t="shared" ref="I151:J151" si="939">IF(I134&gt;0,I148/I134*100,)</f>
        <v>6.4960759872671066</v>
      </c>
      <c r="J151" s="255">
        <f t="shared" si="939"/>
        <v>8.1627706603607262</v>
      </c>
      <c r="K151" s="255">
        <f t="shared" ref="K151:Q151" si="940">IF(K134&gt;0,K148/K134*100,)</f>
        <v>6.4108249577710659</v>
      </c>
      <c r="L151" s="1123">
        <f t="shared" si="940"/>
        <v>7.7356642067658452</v>
      </c>
      <c r="M151" s="1123">
        <f t="shared" si="940"/>
        <v>6.6647359014119649</v>
      </c>
      <c r="N151" s="1123">
        <f t="shared" si="940"/>
        <v>3.9520636142219594</v>
      </c>
      <c r="O151" s="1123">
        <f t="shared" si="940"/>
        <v>7.2941546000637567</v>
      </c>
      <c r="P151" s="255">
        <f t="shared" si="940"/>
        <v>6.0979590326795137</v>
      </c>
      <c r="Q151" s="255">
        <f t="shared" si="940"/>
        <v>5.6910808361662895</v>
      </c>
      <c r="R151" s="255">
        <f t="shared" ref="R151:S151" si="941">IF(R134&gt;0,R148/R134*100,)</f>
        <v>5.2482068351297526</v>
      </c>
      <c r="S151" s="255">
        <f t="shared" si="941"/>
        <v>5.2616309338729081</v>
      </c>
      <c r="T151" s="255">
        <f t="shared" ref="T151" si="942">IF(T134&gt;0,T148/T134*100,)</f>
        <v>0</v>
      </c>
      <c r="U151" s="255">
        <f t="shared" ref="U151:X151" si="943">IF(U134&gt;0,U148/U134*100,)</f>
        <v>0</v>
      </c>
      <c r="V151" s="255">
        <f t="shared" si="943"/>
        <v>0</v>
      </c>
      <c r="W151" s="255">
        <f t="shared" si="943"/>
        <v>0</v>
      </c>
      <c r="X151" s="255">
        <f t="shared" si="943"/>
        <v>0</v>
      </c>
      <c r="Y151" s="255">
        <f t="shared" ref="Y151:AA151" si="944">IF(Y134&gt;0,Y148/Y134*100,)</f>
        <v>0</v>
      </c>
      <c r="Z151" s="255">
        <f t="shared" si="944"/>
        <v>0</v>
      </c>
      <c r="AA151" s="255">
        <f t="shared" si="944"/>
        <v>0</v>
      </c>
      <c r="AB151" s="255">
        <f t="shared" ref="AB151" si="945">IF(AB134&gt;0,AB148/AB134*100,)</f>
        <v>0</v>
      </c>
      <c r="AC151" s="191">
        <f t="shared" si="864"/>
        <v>0</v>
      </c>
      <c r="AD151" s="191">
        <f t="shared" si="865"/>
        <v>0</v>
      </c>
      <c r="AE151" s="191">
        <f t="shared" si="866"/>
        <v>0</v>
      </c>
      <c r="AF151" s="191">
        <f t="shared" si="867"/>
        <v>0</v>
      </c>
      <c r="AG151" s="191">
        <f t="shared" si="868"/>
        <v>0</v>
      </c>
      <c r="AH151" s="191">
        <f t="shared" si="869"/>
        <v>0</v>
      </c>
      <c r="AI151" s="191">
        <f t="shared" si="870"/>
        <v>0</v>
      </c>
      <c r="AJ151" s="191">
        <f t="shared" si="871"/>
        <v>0</v>
      </c>
      <c r="AK151" s="191">
        <f t="shared" si="872"/>
        <v>0</v>
      </c>
      <c r="AL151" s="275">
        <f t="shared" si="873"/>
        <v>0</v>
      </c>
      <c r="AM151" s="275">
        <f t="shared" si="874"/>
        <v>0</v>
      </c>
      <c r="AN151" s="275">
        <f t="shared" si="875"/>
        <v>0</v>
      </c>
      <c r="AO151" s="275">
        <f t="shared" si="876"/>
        <v>0</v>
      </c>
      <c r="AP151" s="275">
        <f t="shared" si="877"/>
        <v>0</v>
      </c>
      <c r="AQ151" s="275">
        <f t="shared" si="878"/>
        <v>0</v>
      </c>
      <c r="AR151" s="275">
        <f t="shared" si="879"/>
        <v>0</v>
      </c>
      <c r="AS151" s="275">
        <f t="shared" si="880"/>
        <v>0</v>
      </c>
      <c r="AT151" s="275">
        <f t="shared" si="881"/>
        <v>0</v>
      </c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</row>
    <row r="152" spans="1:61" hidden="1" outlineLevel="1">
      <c r="A152" s="1816" t="s">
        <v>86</v>
      </c>
      <c r="B152" s="1868" t="s">
        <v>71</v>
      </c>
      <c r="C152" s="75" t="s">
        <v>580</v>
      </c>
      <c r="D152" s="75"/>
      <c r="E152" s="250">
        <v>504.75291490300003</v>
      </c>
      <c r="F152" s="250">
        <v>291.71026274030004</v>
      </c>
      <c r="G152" s="250">
        <v>311.03892350000001</v>
      </c>
      <c r="H152" s="250">
        <v>241.63387800000021</v>
      </c>
      <c r="I152" s="1557">
        <v>203.58359138999995</v>
      </c>
      <c r="J152" s="1557">
        <v>261.71152417500025</v>
      </c>
      <c r="K152" s="864">
        <f>L152+M152+N152+O152</f>
        <v>261.77189799999996</v>
      </c>
      <c r="L152" s="1505">
        <v>91.379008999999996</v>
      </c>
      <c r="M152" s="1505">
        <v>39.689756999999986</v>
      </c>
      <c r="N152" s="1505">
        <v>53.699906999999996</v>
      </c>
      <c r="O152" s="1505">
        <v>77.003224999999986</v>
      </c>
      <c r="P152" s="1118">
        <v>237.00147000000038</v>
      </c>
      <c r="Q152" s="1118">
        <v>223.2572360000006</v>
      </c>
      <c r="R152" s="1118">
        <v>217.60247500000025</v>
      </c>
      <c r="S152" s="1118">
        <v>218.08360100000095</v>
      </c>
      <c r="T152" s="257">
        <f t="shared" ref="T152:T153" si="946">SUM(U152:X152)</f>
        <v>0</v>
      </c>
      <c r="U152" s="250"/>
      <c r="V152" s="1076"/>
      <c r="W152" s="1455"/>
      <c r="X152" s="1455"/>
      <c r="Y152" s="250"/>
      <c r="Z152" s="250"/>
      <c r="AA152" s="250"/>
      <c r="AB152" s="250"/>
      <c r="AC152" s="191">
        <f t="shared" si="864"/>
        <v>0</v>
      </c>
      <c r="AD152" s="191">
        <f t="shared" si="865"/>
        <v>0</v>
      </c>
      <c r="AE152" s="191">
        <f t="shared" si="866"/>
        <v>0</v>
      </c>
      <c r="AF152" s="191">
        <f t="shared" si="867"/>
        <v>0</v>
      </c>
      <c r="AG152" s="191">
        <f t="shared" si="868"/>
        <v>0</v>
      </c>
      <c r="AH152" s="191">
        <f t="shared" si="869"/>
        <v>0</v>
      </c>
      <c r="AI152" s="191">
        <f t="shared" si="870"/>
        <v>0</v>
      </c>
      <c r="AJ152" s="191">
        <f t="shared" si="871"/>
        <v>0</v>
      </c>
      <c r="AK152" s="191">
        <f t="shared" si="872"/>
        <v>0</v>
      </c>
      <c r="AL152" s="275">
        <f t="shared" si="873"/>
        <v>0</v>
      </c>
      <c r="AM152" s="275">
        <f t="shared" si="874"/>
        <v>0</v>
      </c>
      <c r="AN152" s="275">
        <f t="shared" si="875"/>
        <v>0</v>
      </c>
      <c r="AO152" s="275">
        <f t="shared" si="876"/>
        <v>0</v>
      </c>
      <c r="AP152" s="275">
        <f t="shared" si="877"/>
        <v>0</v>
      </c>
      <c r="AQ152" s="275">
        <f t="shared" si="878"/>
        <v>0</v>
      </c>
      <c r="AR152" s="275">
        <f t="shared" si="879"/>
        <v>0</v>
      </c>
      <c r="AS152" s="275">
        <f t="shared" si="880"/>
        <v>0</v>
      </c>
      <c r="AT152" s="275">
        <f t="shared" si="881"/>
        <v>0</v>
      </c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</row>
    <row r="153" spans="1:61" s="155" customFormat="1" hidden="1" outlineLevel="1">
      <c r="A153" s="1816"/>
      <c r="B153" s="1868"/>
      <c r="C153" s="75" t="s">
        <v>577</v>
      </c>
      <c r="D153" s="75"/>
      <c r="E153" s="250">
        <v>661.60583877708029</v>
      </c>
      <c r="F153" s="250">
        <v>639.49</v>
      </c>
      <c r="G153" s="250">
        <v>728.5701068963823</v>
      </c>
      <c r="H153" s="250">
        <v>627.86004235363771</v>
      </c>
      <c r="I153" s="1557">
        <v>611.66000492282933</v>
      </c>
      <c r="J153" s="1557">
        <v>817.96231297096347</v>
      </c>
      <c r="K153" s="864">
        <f>L153+M153+N153+O153</f>
        <v>1107.1891825890452</v>
      </c>
      <c r="L153" s="1110">
        <f>L152*3.13706773199008</f>
        <v>286.66214051513111</v>
      </c>
      <c r="M153" s="1110">
        <f>M152*3.21903802503915</f>
        <v>127.76283698756374</v>
      </c>
      <c r="N153" s="1110">
        <f>N152*3.49263556613516</f>
        <v>187.55420508635044</v>
      </c>
      <c r="O153" s="1110">
        <v>505.21</v>
      </c>
      <c r="P153" s="855">
        <v>815.5</v>
      </c>
      <c r="Q153" s="855">
        <v>795.81</v>
      </c>
      <c r="R153" s="855">
        <v>803.51</v>
      </c>
      <c r="S153" s="855">
        <v>834.22</v>
      </c>
      <c r="T153" s="257">
        <f t="shared" si="946"/>
        <v>0</v>
      </c>
      <c r="U153" s="250"/>
      <c r="V153" s="250"/>
      <c r="W153" s="1455"/>
      <c r="X153" s="1455"/>
      <c r="Y153" s="250"/>
      <c r="Z153" s="250"/>
      <c r="AA153" s="250"/>
      <c r="AB153" s="250"/>
      <c r="AC153" s="191">
        <f t="shared" si="864"/>
        <v>0</v>
      </c>
      <c r="AD153" s="191">
        <f t="shared" si="865"/>
        <v>0</v>
      </c>
      <c r="AE153" s="191">
        <f t="shared" si="866"/>
        <v>0</v>
      </c>
      <c r="AF153" s="191">
        <f t="shared" si="867"/>
        <v>0</v>
      </c>
      <c r="AG153" s="191">
        <f t="shared" si="868"/>
        <v>0</v>
      </c>
      <c r="AH153" s="191">
        <f t="shared" si="869"/>
        <v>0</v>
      </c>
      <c r="AI153" s="191">
        <f t="shared" si="870"/>
        <v>0</v>
      </c>
      <c r="AJ153" s="191">
        <f t="shared" si="871"/>
        <v>0</v>
      </c>
      <c r="AK153" s="191">
        <f t="shared" si="872"/>
        <v>0</v>
      </c>
      <c r="AL153" s="275">
        <f t="shared" si="873"/>
        <v>0</v>
      </c>
      <c r="AM153" s="275">
        <f t="shared" si="874"/>
        <v>0</v>
      </c>
      <c r="AN153" s="275">
        <f t="shared" si="875"/>
        <v>0</v>
      </c>
      <c r="AO153" s="275">
        <f t="shared" si="876"/>
        <v>0</v>
      </c>
      <c r="AP153" s="275">
        <f t="shared" si="877"/>
        <v>0</v>
      </c>
      <c r="AQ153" s="275">
        <f t="shared" si="878"/>
        <v>0</v>
      </c>
      <c r="AR153" s="275">
        <f t="shared" si="879"/>
        <v>0</v>
      </c>
      <c r="AS153" s="275">
        <f t="shared" si="880"/>
        <v>0</v>
      </c>
      <c r="AT153" s="275">
        <f t="shared" si="881"/>
        <v>0</v>
      </c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</row>
    <row r="154" spans="1:61" s="155" customFormat="1" hidden="1" outlineLevel="1">
      <c r="A154" s="1816"/>
      <c r="B154" s="1868"/>
      <c r="C154" s="74" t="s">
        <v>78</v>
      </c>
      <c r="D154" s="74"/>
      <c r="E154" s="255">
        <f>IF(E129&gt;0,E152/E129*100,)</f>
        <v>27.349871847319278</v>
      </c>
      <c r="F154" s="255">
        <f t="shared" ref="F154:H154" si="947">IF(F129&gt;0,F152/F129*100,)</f>
        <v>18.812194843523113</v>
      </c>
      <c r="G154" s="255">
        <f t="shared" si="947"/>
        <v>20.286337875948977</v>
      </c>
      <c r="H154" s="255">
        <f t="shared" si="947"/>
        <v>16.529594238001401</v>
      </c>
      <c r="I154" s="255">
        <f t="shared" ref="I154:J154" si="948">IF(I129&gt;0,I152/I129*100,)</f>
        <v>13.308750482509419</v>
      </c>
      <c r="J154" s="255">
        <f t="shared" si="948"/>
        <v>16.373260527710098</v>
      </c>
      <c r="K154" s="255">
        <f t="shared" ref="K154:Q154" si="949">IF(K129&gt;0,K152/K129*100,)</f>
        <v>15.882240784587417</v>
      </c>
      <c r="L154" s="1123">
        <f t="shared" si="949"/>
        <v>19.987792702722032</v>
      </c>
      <c r="M154" s="1123">
        <f t="shared" si="949"/>
        <v>11.872359987809169</v>
      </c>
      <c r="N154" s="1123">
        <f t="shared" si="949"/>
        <v>12.3578320721208</v>
      </c>
      <c r="O154" s="1123">
        <f t="shared" si="949"/>
        <v>18.239186029736238</v>
      </c>
      <c r="P154" s="255">
        <f t="shared" si="949"/>
        <v>14.335546674278451</v>
      </c>
      <c r="Q154" s="255">
        <f t="shared" si="949"/>
        <v>13.498481550609363</v>
      </c>
      <c r="R154" s="255">
        <f t="shared" ref="R154:S154" si="950">IF(R129&gt;0,R152/R129*100,)</f>
        <v>13.152609722607222</v>
      </c>
      <c r="S154" s="255">
        <f t="shared" si="950"/>
        <v>13.177708041231057</v>
      </c>
      <c r="T154" s="255">
        <f t="shared" ref="T154" si="951">IF(T129&gt;0,T152/T129*100,)</f>
        <v>0</v>
      </c>
      <c r="U154" s="255">
        <f t="shared" ref="U154:X154" si="952">IF(U129&gt;0,U152/U129*100,)</f>
        <v>0</v>
      </c>
      <c r="V154" s="255">
        <f t="shared" si="952"/>
        <v>0</v>
      </c>
      <c r="W154" s="255">
        <f t="shared" si="952"/>
        <v>0</v>
      </c>
      <c r="X154" s="255">
        <f t="shared" si="952"/>
        <v>0</v>
      </c>
      <c r="Y154" s="255">
        <f t="shared" ref="Y154:AA154" si="953">IF(Y129&gt;0,Y152/Y129*100,)</f>
        <v>0</v>
      </c>
      <c r="Z154" s="255">
        <f t="shared" si="953"/>
        <v>0</v>
      </c>
      <c r="AA154" s="255">
        <f t="shared" si="953"/>
        <v>0</v>
      </c>
      <c r="AB154" s="255">
        <f t="shared" ref="AB154" si="954">IF(AB129&gt;0,AB152/AB129*100,)</f>
        <v>0</v>
      </c>
      <c r="AC154" s="191">
        <f t="shared" si="864"/>
        <v>0</v>
      </c>
      <c r="AD154" s="191">
        <f t="shared" si="865"/>
        <v>0</v>
      </c>
      <c r="AE154" s="191">
        <f t="shared" si="866"/>
        <v>0</v>
      </c>
      <c r="AF154" s="191">
        <f t="shared" si="867"/>
        <v>0</v>
      </c>
      <c r="AG154" s="191">
        <f t="shared" si="868"/>
        <v>0</v>
      </c>
      <c r="AH154" s="191">
        <f t="shared" si="869"/>
        <v>0</v>
      </c>
      <c r="AI154" s="191">
        <f t="shared" si="870"/>
        <v>0</v>
      </c>
      <c r="AJ154" s="191">
        <f t="shared" si="871"/>
        <v>0</v>
      </c>
      <c r="AK154" s="191">
        <f t="shared" si="872"/>
        <v>0</v>
      </c>
      <c r="AL154" s="275">
        <f t="shared" si="873"/>
        <v>0</v>
      </c>
      <c r="AM154" s="275">
        <f t="shared" si="874"/>
        <v>0</v>
      </c>
      <c r="AN154" s="275">
        <f t="shared" si="875"/>
        <v>0</v>
      </c>
      <c r="AO154" s="275">
        <f t="shared" si="876"/>
        <v>0</v>
      </c>
      <c r="AP154" s="275">
        <f t="shared" si="877"/>
        <v>0</v>
      </c>
      <c r="AQ154" s="275">
        <f t="shared" si="878"/>
        <v>0</v>
      </c>
      <c r="AR154" s="275">
        <f t="shared" si="879"/>
        <v>0</v>
      </c>
      <c r="AS154" s="275">
        <f t="shared" si="880"/>
        <v>0</v>
      </c>
      <c r="AT154" s="275">
        <f t="shared" si="881"/>
        <v>0</v>
      </c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</row>
    <row r="155" spans="1:61" s="155" customFormat="1" hidden="1" outlineLevel="1">
      <c r="A155" s="1816"/>
      <c r="B155" s="1868"/>
      <c r="C155" s="74" t="s">
        <v>135</v>
      </c>
      <c r="D155" s="74"/>
      <c r="E155" s="255">
        <f t="shared" ref="E155:H155" si="955">IF(E135&gt;0,E152/E135*100,)</f>
        <v>27.349871847319278</v>
      </c>
      <c r="F155" s="255">
        <f t="shared" si="955"/>
        <v>18.812194843523113</v>
      </c>
      <c r="G155" s="255">
        <f t="shared" si="955"/>
        <v>20.286337875948977</v>
      </c>
      <c r="H155" s="255">
        <f t="shared" si="955"/>
        <v>16.529594238001401</v>
      </c>
      <c r="I155" s="255">
        <f t="shared" ref="I155:J155" si="956">IF(I135&gt;0,I152/I135*100,)</f>
        <v>13.308750482509419</v>
      </c>
      <c r="J155" s="255">
        <f t="shared" si="956"/>
        <v>16.373260527710098</v>
      </c>
      <c r="K155" s="255">
        <f t="shared" ref="K155:Q155" si="957">IF(K135&gt;0,K152/K135*100,)</f>
        <v>15.882240784587417</v>
      </c>
      <c r="L155" s="1123">
        <f t="shared" si="957"/>
        <v>19.987792702722032</v>
      </c>
      <c r="M155" s="1123">
        <f t="shared" si="957"/>
        <v>11.872359987809169</v>
      </c>
      <c r="N155" s="1123">
        <f t="shared" si="957"/>
        <v>12.3578320721208</v>
      </c>
      <c r="O155" s="1123">
        <f t="shared" si="957"/>
        <v>18.239186029736238</v>
      </c>
      <c r="P155" s="255">
        <f t="shared" si="957"/>
        <v>14.335546674278451</v>
      </c>
      <c r="Q155" s="255">
        <f t="shared" si="957"/>
        <v>13.498481550609363</v>
      </c>
      <c r="R155" s="255">
        <f t="shared" ref="R155:S155" si="958">IF(R135&gt;0,R152/R135*100,)</f>
        <v>13.152609722607222</v>
      </c>
      <c r="S155" s="255">
        <f t="shared" si="958"/>
        <v>13.177708041231057</v>
      </c>
      <c r="T155" s="255">
        <f t="shared" ref="T155" si="959">IF(T135&gt;0,T152/T135*100,)</f>
        <v>0</v>
      </c>
      <c r="U155" s="255">
        <f t="shared" ref="U155:X155" si="960">IF(U135&gt;0,U152/U135*100,)</f>
        <v>0</v>
      </c>
      <c r="V155" s="255">
        <f t="shared" si="960"/>
        <v>0</v>
      </c>
      <c r="W155" s="255">
        <f t="shared" si="960"/>
        <v>0</v>
      </c>
      <c r="X155" s="255">
        <f t="shared" si="960"/>
        <v>0</v>
      </c>
      <c r="Y155" s="255">
        <f t="shared" ref="Y155:AA155" si="961">IF(Y135&gt;0,Y152/Y135*100,)</f>
        <v>0</v>
      </c>
      <c r="Z155" s="255">
        <f t="shared" si="961"/>
        <v>0</v>
      </c>
      <c r="AA155" s="255">
        <f t="shared" si="961"/>
        <v>0</v>
      </c>
      <c r="AB155" s="255">
        <f t="shared" ref="AB155" si="962">IF(AB135&gt;0,AB152/AB135*100,)</f>
        <v>0</v>
      </c>
      <c r="AC155" s="191">
        <f t="shared" si="864"/>
        <v>0</v>
      </c>
      <c r="AD155" s="191">
        <f t="shared" si="865"/>
        <v>0</v>
      </c>
      <c r="AE155" s="191">
        <f t="shared" si="866"/>
        <v>0</v>
      </c>
      <c r="AF155" s="191">
        <f t="shared" si="867"/>
        <v>0</v>
      </c>
      <c r="AG155" s="191">
        <f t="shared" si="868"/>
        <v>0</v>
      </c>
      <c r="AH155" s="191">
        <f t="shared" si="869"/>
        <v>0</v>
      </c>
      <c r="AI155" s="191">
        <f t="shared" si="870"/>
        <v>0</v>
      </c>
      <c r="AJ155" s="191">
        <f t="shared" si="871"/>
        <v>0</v>
      </c>
      <c r="AK155" s="191">
        <f t="shared" si="872"/>
        <v>0</v>
      </c>
      <c r="AL155" s="275">
        <f t="shared" si="873"/>
        <v>0</v>
      </c>
      <c r="AM155" s="275">
        <f t="shared" si="874"/>
        <v>0</v>
      </c>
      <c r="AN155" s="275">
        <f t="shared" si="875"/>
        <v>0</v>
      </c>
      <c r="AO155" s="275">
        <f t="shared" si="876"/>
        <v>0</v>
      </c>
      <c r="AP155" s="275">
        <f t="shared" si="877"/>
        <v>0</v>
      </c>
      <c r="AQ155" s="275">
        <f t="shared" si="878"/>
        <v>0</v>
      </c>
      <c r="AR155" s="275">
        <f t="shared" si="879"/>
        <v>0</v>
      </c>
      <c r="AS155" s="275">
        <f t="shared" si="880"/>
        <v>0</v>
      </c>
      <c r="AT155" s="275">
        <f t="shared" si="881"/>
        <v>0</v>
      </c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</row>
    <row r="156" spans="1:61" s="157" customFormat="1" hidden="1" outlineLevel="1">
      <c r="A156" s="1870">
        <v>5</v>
      </c>
      <c r="B156" s="1874" t="s">
        <v>116</v>
      </c>
      <c r="C156" s="161" t="s">
        <v>580</v>
      </c>
      <c r="D156" s="161"/>
      <c r="E156" s="250">
        <v>4.0992835039326003</v>
      </c>
      <c r="F156" s="250">
        <v>4.1305811931133007</v>
      </c>
      <c r="G156" s="250">
        <v>4.482250928</v>
      </c>
      <c r="H156" s="250">
        <v>4.4232976455160999</v>
      </c>
      <c r="I156" s="1557">
        <v>4.5231491961804995</v>
      </c>
      <c r="J156" s="1557">
        <v>4.3238552900271001</v>
      </c>
      <c r="K156" s="864">
        <f>L156+M156+N156+O156</f>
        <v>4.7300000000000004</v>
      </c>
      <c r="L156" s="1118">
        <v>1.1825000000000001</v>
      </c>
      <c r="M156" s="1118">
        <v>1.1825000000000001</v>
      </c>
      <c r="N156" s="1118">
        <v>1.1825000000000001</v>
      </c>
      <c r="O156" s="1118">
        <v>1.1825000000000001</v>
      </c>
      <c r="P156" s="855">
        <v>4.68</v>
      </c>
      <c r="Q156" s="855">
        <v>4.63</v>
      </c>
      <c r="R156" s="855">
        <v>4.59</v>
      </c>
      <c r="S156" s="855">
        <v>4.59</v>
      </c>
      <c r="T156" s="257">
        <f t="shared" ref="T156" si="963">SUM(U156:X156)</f>
        <v>0</v>
      </c>
      <c r="U156" s="250"/>
      <c r="V156" s="250"/>
      <c r="W156" s="1455"/>
      <c r="X156" s="1455"/>
      <c r="Y156" s="250"/>
      <c r="Z156" s="250"/>
      <c r="AA156" s="250"/>
      <c r="AB156" s="250"/>
      <c r="AC156" s="191">
        <f t="shared" si="864"/>
        <v>0</v>
      </c>
      <c r="AD156" s="191">
        <f t="shared" si="865"/>
        <v>0</v>
      </c>
      <c r="AE156" s="191">
        <f t="shared" si="866"/>
        <v>0</v>
      </c>
      <c r="AF156" s="191">
        <f t="shared" si="867"/>
        <v>0</v>
      </c>
      <c r="AG156" s="191">
        <f t="shared" si="868"/>
        <v>0</v>
      </c>
      <c r="AH156" s="191">
        <f t="shared" si="869"/>
        <v>0</v>
      </c>
      <c r="AI156" s="191">
        <f t="shared" si="870"/>
        <v>0</v>
      </c>
      <c r="AJ156" s="191">
        <f t="shared" si="871"/>
        <v>0</v>
      </c>
      <c r="AK156" s="191">
        <f t="shared" si="872"/>
        <v>0</v>
      </c>
      <c r="AL156" s="275">
        <f t="shared" si="873"/>
        <v>0</v>
      </c>
      <c r="AM156" s="275">
        <f t="shared" si="874"/>
        <v>0</v>
      </c>
      <c r="AN156" s="275">
        <f t="shared" si="875"/>
        <v>0</v>
      </c>
      <c r="AO156" s="275">
        <f t="shared" si="876"/>
        <v>0</v>
      </c>
      <c r="AP156" s="275">
        <f t="shared" si="877"/>
        <v>0</v>
      </c>
      <c r="AQ156" s="275">
        <f t="shared" si="878"/>
        <v>0</v>
      </c>
      <c r="AR156" s="275">
        <f t="shared" si="879"/>
        <v>0</v>
      </c>
      <c r="AS156" s="275">
        <f t="shared" si="880"/>
        <v>0</v>
      </c>
      <c r="AT156" s="275">
        <f t="shared" si="881"/>
        <v>0</v>
      </c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</row>
    <row r="157" spans="1:61" s="157" customFormat="1" hidden="1" outlineLevel="1">
      <c r="A157" s="1871"/>
      <c r="B157" s="1875"/>
      <c r="C157" s="161" t="s">
        <v>136</v>
      </c>
      <c r="D157" s="161"/>
      <c r="E157" s="255">
        <f>IF(E136&gt;0,E156/E136*100,)</f>
        <v>0.52841539865367915</v>
      </c>
      <c r="F157" s="255">
        <f t="shared" ref="F157:J157" si="964">IF(F136&gt;0,F156/F136*100,)</f>
        <v>0.67977305307211688</v>
      </c>
      <c r="G157" s="255">
        <f t="shared" si="964"/>
        <v>0.74004186706848918</v>
      </c>
      <c r="H157" s="255">
        <f t="shared" si="964"/>
        <v>0.83531023884380706</v>
      </c>
      <c r="I157" s="255">
        <f t="shared" si="964"/>
        <v>0.94451605284703488</v>
      </c>
      <c r="J157" s="255">
        <f t="shared" si="964"/>
        <v>0.74295478314793395</v>
      </c>
      <c r="K157" s="255">
        <f t="shared" ref="K157:Q157" si="965">IF(K136&gt;0,K156/K136*100,)</f>
        <v>0.86263464461574546</v>
      </c>
      <c r="L157" s="1123">
        <f t="shared" si="965"/>
        <v>0.66708728047560828</v>
      </c>
      <c r="M157" s="1123">
        <f t="shared" si="965"/>
        <v>1.119076051443165</v>
      </c>
      <c r="N157" s="1123">
        <f t="shared" si="965"/>
        <v>1.0494875585224661</v>
      </c>
      <c r="O157" s="1123">
        <f t="shared" si="965"/>
        <v>0.7743157761099948</v>
      </c>
      <c r="P157" s="255">
        <f t="shared" si="965"/>
        <v>0.93124763842662839</v>
      </c>
      <c r="Q157" s="255">
        <f t="shared" si="965"/>
        <v>0.9475760062277877</v>
      </c>
      <c r="R157" s="255">
        <f t="shared" ref="R157:S157" si="966">IF(R136&gt;0,R156/R136*100,)</f>
        <v>0.96527938424007909</v>
      </c>
      <c r="S157" s="255">
        <f t="shared" si="966"/>
        <v>0.97916472918089992</v>
      </c>
      <c r="T157" s="255">
        <f t="shared" ref="T157" si="967">IF(T136&gt;0,T156/T136*100,)</f>
        <v>0</v>
      </c>
      <c r="U157" s="255">
        <f t="shared" ref="U157:X157" si="968">IF(U136&gt;0,U156/U136*100,)</f>
        <v>0</v>
      </c>
      <c r="V157" s="255">
        <f t="shared" si="968"/>
        <v>0</v>
      </c>
      <c r="W157" s="255">
        <f t="shared" si="968"/>
        <v>0</v>
      </c>
      <c r="X157" s="255">
        <f t="shared" si="968"/>
        <v>0</v>
      </c>
      <c r="Y157" s="255">
        <f t="shared" ref="Y157:AA157" si="969">IF(Y136&gt;0,Y156/Y136*100,)</f>
        <v>0</v>
      </c>
      <c r="Z157" s="255">
        <f t="shared" si="969"/>
        <v>0</v>
      </c>
      <c r="AA157" s="255">
        <f t="shared" si="969"/>
        <v>0</v>
      </c>
      <c r="AB157" s="255">
        <f t="shared" ref="AB157" si="970">IF(AB136&gt;0,AB156/AB136*100,)</f>
        <v>0</v>
      </c>
      <c r="AC157" s="191">
        <f t="shared" si="864"/>
        <v>0</v>
      </c>
      <c r="AD157" s="191">
        <f t="shared" si="865"/>
        <v>0</v>
      </c>
      <c r="AE157" s="191">
        <f t="shared" si="866"/>
        <v>0</v>
      </c>
      <c r="AF157" s="191">
        <f t="shared" si="867"/>
        <v>0</v>
      </c>
      <c r="AG157" s="191">
        <f t="shared" si="868"/>
        <v>0</v>
      </c>
      <c r="AH157" s="191">
        <f t="shared" si="869"/>
        <v>0</v>
      </c>
      <c r="AI157" s="191">
        <f t="shared" si="870"/>
        <v>0</v>
      </c>
      <c r="AJ157" s="191">
        <f t="shared" si="871"/>
        <v>0</v>
      </c>
      <c r="AK157" s="191">
        <f t="shared" si="872"/>
        <v>0</v>
      </c>
      <c r="AL157" s="275">
        <f t="shared" si="873"/>
        <v>0</v>
      </c>
      <c r="AM157" s="275">
        <f t="shared" si="874"/>
        <v>0</v>
      </c>
      <c r="AN157" s="275">
        <f t="shared" si="875"/>
        <v>0</v>
      </c>
      <c r="AO157" s="275">
        <f t="shared" si="876"/>
        <v>0</v>
      </c>
      <c r="AP157" s="275">
        <f t="shared" si="877"/>
        <v>0</v>
      </c>
      <c r="AQ157" s="275">
        <f t="shared" si="878"/>
        <v>0</v>
      </c>
      <c r="AR157" s="275">
        <f t="shared" si="879"/>
        <v>0</v>
      </c>
      <c r="AS157" s="275">
        <f t="shared" si="880"/>
        <v>0</v>
      </c>
      <c r="AT157" s="275">
        <f t="shared" si="881"/>
        <v>0</v>
      </c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</row>
    <row r="158" spans="1:61" s="157" customFormat="1" hidden="1" outlineLevel="1">
      <c r="A158" s="1870" t="s">
        <v>87</v>
      </c>
      <c r="B158" s="1876" t="s">
        <v>68</v>
      </c>
      <c r="C158" s="75" t="s">
        <v>580</v>
      </c>
      <c r="D158" s="75"/>
      <c r="E158" s="250">
        <v>3.6915969999999998</v>
      </c>
      <c r="F158" s="250">
        <v>3.6941136540000001</v>
      </c>
      <c r="G158" s="250">
        <v>4.0164038299999998</v>
      </c>
      <c r="H158" s="250">
        <v>3.8751187990779998</v>
      </c>
      <c r="I158" s="1557">
        <v>3.8211760420250007</v>
      </c>
      <c r="J158" s="1557">
        <v>3.7258442900271</v>
      </c>
      <c r="K158" s="864">
        <f>L158+M158+N158+O158</f>
        <v>4.45</v>
      </c>
      <c r="L158" s="1118">
        <v>1.88</v>
      </c>
      <c r="M158" s="1118">
        <v>0.54</v>
      </c>
      <c r="N158" s="1118">
        <v>0.52</v>
      </c>
      <c r="O158" s="1118">
        <v>1.51</v>
      </c>
      <c r="P158" s="855">
        <v>4.4465524600000004</v>
      </c>
      <c r="Q158" s="855">
        <v>4.4465524600000004</v>
      </c>
      <c r="R158" s="855">
        <v>4.4465524600000004</v>
      </c>
      <c r="S158" s="855">
        <v>4.4465524600000004</v>
      </c>
      <c r="T158" s="257">
        <f t="shared" ref="T158" si="971">SUM(U158:X158)</f>
        <v>0</v>
      </c>
      <c r="U158" s="250"/>
      <c r="V158" s="250"/>
      <c r="W158" s="1455"/>
      <c r="X158" s="1455"/>
      <c r="Y158" s="250"/>
      <c r="Z158" s="250"/>
      <c r="AA158" s="250"/>
      <c r="AB158" s="250"/>
      <c r="AC158" s="191">
        <f t="shared" si="864"/>
        <v>0</v>
      </c>
      <c r="AD158" s="191">
        <f t="shared" si="865"/>
        <v>0</v>
      </c>
      <c r="AE158" s="191">
        <f t="shared" si="866"/>
        <v>0</v>
      </c>
      <c r="AF158" s="191">
        <f t="shared" si="867"/>
        <v>0</v>
      </c>
      <c r="AG158" s="191">
        <f t="shared" si="868"/>
        <v>0</v>
      </c>
      <c r="AH158" s="191">
        <f t="shared" si="869"/>
        <v>0</v>
      </c>
      <c r="AI158" s="191">
        <f t="shared" si="870"/>
        <v>0</v>
      </c>
      <c r="AJ158" s="191">
        <f t="shared" si="871"/>
        <v>0</v>
      </c>
      <c r="AK158" s="191">
        <f t="shared" si="872"/>
        <v>0</v>
      </c>
      <c r="AL158" s="275">
        <f t="shared" si="873"/>
        <v>0</v>
      </c>
      <c r="AM158" s="275">
        <f t="shared" si="874"/>
        <v>0</v>
      </c>
      <c r="AN158" s="275">
        <f t="shared" si="875"/>
        <v>0</v>
      </c>
      <c r="AO158" s="275">
        <f t="shared" si="876"/>
        <v>0</v>
      </c>
      <c r="AP158" s="275">
        <f t="shared" si="877"/>
        <v>0</v>
      </c>
      <c r="AQ158" s="275">
        <f t="shared" si="878"/>
        <v>0</v>
      </c>
      <c r="AR158" s="275">
        <f t="shared" si="879"/>
        <v>0</v>
      </c>
      <c r="AS158" s="275">
        <f t="shared" si="880"/>
        <v>0</v>
      </c>
      <c r="AT158" s="275">
        <f t="shared" si="881"/>
        <v>0</v>
      </c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</row>
    <row r="159" spans="1:61" s="155" customFormat="1" hidden="1" outlineLevel="1">
      <c r="A159" s="1871"/>
      <c r="B159" s="1877"/>
      <c r="C159" s="74" t="s">
        <v>137</v>
      </c>
      <c r="D159" s="74"/>
      <c r="E159" s="255">
        <f t="shared" ref="E159:J159" si="972">IF(E140&gt;0,E158/E140*100,)</f>
        <v>3.8689119114297865</v>
      </c>
      <c r="F159" s="255">
        <f t="shared" si="972"/>
        <v>3.0771881755435211</v>
      </c>
      <c r="G159" s="255">
        <f t="shared" si="972"/>
        <v>4.4857130833475045</v>
      </c>
      <c r="H159" s="255">
        <f t="shared" si="972"/>
        <v>3.9974659824686425</v>
      </c>
      <c r="I159" s="255">
        <f t="shared" si="972"/>
        <v>3.9247822072449172</v>
      </c>
      <c r="J159" s="255">
        <f t="shared" si="972"/>
        <v>3.8966229559278358</v>
      </c>
      <c r="K159" s="255">
        <f t="shared" ref="K159:Q159" si="973">IF(K140&gt;0,K158/K140*100,)</f>
        <v>4.7893672345051677</v>
      </c>
      <c r="L159" s="1123">
        <f t="shared" si="973"/>
        <v>7.7928291298273873</v>
      </c>
      <c r="M159" s="1123">
        <f t="shared" si="973"/>
        <v>2.5158211372303714</v>
      </c>
      <c r="N159" s="1123">
        <f t="shared" si="973"/>
        <v>1.9599351562991778</v>
      </c>
      <c r="O159" s="1123">
        <f t="shared" si="973"/>
        <v>7.2617956689399934</v>
      </c>
      <c r="P159" s="255">
        <f t="shared" si="973"/>
        <v>4.8010298754312428</v>
      </c>
      <c r="Q159" s="255">
        <f t="shared" si="973"/>
        <v>4.8693781958989835</v>
      </c>
      <c r="R159" s="255">
        <f t="shared" ref="R159:S159" si="974">IF(R140&gt;0,R158/R140*100,)</f>
        <v>4.9507001809620235</v>
      </c>
      <c r="S159" s="255">
        <f t="shared" si="974"/>
        <v>4.9443495752346216</v>
      </c>
      <c r="T159" s="255">
        <f t="shared" ref="T159" si="975">IF(T140&gt;0,T158/T140*100,)</f>
        <v>0</v>
      </c>
      <c r="U159" s="255">
        <f t="shared" ref="U159:X159" si="976">IF(U140&gt;0,U158/U140*100,)</f>
        <v>0</v>
      </c>
      <c r="V159" s="255">
        <f t="shared" si="976"/>
        <v>0</v>
      </c>
      <c r="W159" s="255">
        <f t="shared" si="976"/>
        <v>0</v>
      </c>
      <c r="X159" s="255">
        <f t="shared" si="976"/>
        <v>0</v>
      </c>
      <c r="Y159" s="255">
        <f t="shared" ref="Y159:AA159" si="977">IF(Y140&gt;0,Y158/Y140*100,)</f>
        <v>0</v>
      </c>
      <c r="Z159" s="255">
        <f t="shared" si="977"/>
        <v>0</v>
      </c>
      <c r="AA159" s="255">
        <f t="shared" si="977"/>
        <v>0</v>
      </c>
      <c r="AB159" s="255">
        <f t="shared" ref="AB159" si="978">IF(AB140&gt;0,AB158/AB140*100,)</f>
        <v>0</v>
      </c>
      <c r="AC159" s="191">
        <f t="shared" si="864"/>
        <v>0</v>
      </c>
      <c r="AD159" s="191">
        <f t="shared" si="865"/>
        <v>0</v>
      </c>
      <c r="AE159" s="191">
        <f t="shared" si="866"/>
        <v>0</v>
      </c>
      <c r="AF159" s="191">
        <f t="shared" si="867"/>
        <v>0</v>
      </c>
      <c r="AG159" s="191">
        <f t="shared" si="868"/>
        <v>0</v>
      </c>
      <c r="AH159" s="191">
        <f t="shared" si="869"/>
        <v>0</v>
      </c>
      <c r="AI159" s="191">
        <f t="shared" si="870"/>
        <v>0</v>
      </c>
      <c r="AJ159" s="191">
        <f t="shared" si="871"/>
        <v>0</v>
      </c>
      <c r="AK159" s="191">
        <f t="shared" si="872"/>
        <v>0</v>
      </c>
      <c r="AL159" s="275">
        <f t="shared" si="873"/>
        <v>0</v>
      </c>
      <c r="AM159" s="275">
        <f t="shared" si="874"/>
        <v>0</v>
      </c>
      <c r="AN159" s="275">
        <f t="shared" si="875"/>
        <v>0</v>
      </c>
      <c r="AO159" s="275">
        <f t="shared" si="876"/>
        <v>0</v>
      </c>
      <c r="AP159" s="275">
        <f t="shared" si="877"/>
        <v>0</v>
      </c>
      <c r="AQ159" s="275">
        <f t="shared" si="878"/>
        <v>0</v>
      </c>
      <c r="AR159" s="275">
        <f t="shared" si="879"/>
        <v>0</v>
      </c>
      <c r="AS159" s="275">
        <f t="shared" si="880"/>
        <v>0</v>
      </c>
      <c r="AT159" s="275">
        <f t="shared" si="881"/>
        <v>0</v>
      </c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</row>
    <row r="160" spans="1:61" s="157" customFormat="1" hidden="1" outlineLevel="1">
      <c r="A160" s="1870" t="s">
        <v>88</v>
      </c>
      <c r="B160" s="1872" t="s">
        <v>69</v>
      </c>
      <c r="C160" s="75" t="s">
        <v>580</v>
      </c>
      <c r="D160" s="75"/>
      <c r="E160" s="250">
        <v>0.40768699999999997</v>
      </c>
      <c r="F160" s="250">
        <v>0.43451317639629999</v>
      </c>
      <c r="G160" s="250">
        <v>0.6858470980000001</v>
      </c>
      <c r="H160" s="250">
        <v>0.5481788464381</v>
      </c>
      <c r="I160" s="1557">
        <v>0.71197315415549989</v>
      </c>
      <c r="J160" s="1557">
        <v>0.98170800799999991</v>
      </c>
      <c r="K160" s="864">
        <f>L160+M160+N160+O160</f>
        <v>0.58000000000000007</v>
      </c>
      <c r="L160" s="1118">
        <v>0.25</v>
      </c>
      <c r="M160" s="1118">
        <v>7.0000000000000007E-2</v>
      </c>
      <c r="N160" s="1118">
        <v>7.0000000000000007E-2</v>
      </c>
      <c r="O160" s="1118">
        <v>0.19</v>
      </c>
      <c r="P160" s="855">
        <v>0.57944753999999943</v>
      </c>
      <c r="Q160" s="855">
        <v>0.57944753999999943</v>
      </c>
      <c r="R160" s="855">
        <v>0.57944753999999943</v>
      </c>
      <c r="S160" s="855">
        <v>0.57944753999999943</v>
      </c>
      <c r="T160" s="257">
        <f t="shared" ref="T160" si="979">SUM(U160:X160)</f>
        <v>0</v>
      </c>
      <c r="U160" s="250"/>
      <c r="V160" s="250"/>
      <c r="W160" s="1455"/>
      <c r="X160" s="1455"/>
      <c r="Y160" s="250"/>
      <c r="Z160" s="250"/>
      <c r="AA160" s="250"/>
      <c r="AB160" s="250"/>
      <c r="AC160" s="191">
        <f t="shared" si="864"/>
        <v>0</v>
      </c>
      <c r="AD160" s="191">
        <f t="shared" si="865"/>
        <v>0</v>
      </c>
      <c r="AE160" s="191">
        <f t="shared" si="866"/>
        <v>0</v>
      </c>
      <c r="AF160" s="191">
        <f t="shared" si="867"/>
        <v>0</v>
      </c>
      <c r="AG160" s="191">
        <f t="shared" si="868"/>
        <v>0</v>
      </c>
      <c r="AH160" s="191">
        <f t="shared" si="869"/>
        <v>0</v>
      </c>
      <c r="AI160" s="191">
        <f t="shared" si="870"/>
        <v>0</v>
      </c>
      <c r="AJ160" s="191">
        <f t="shared" si="871"/>
        <v>0</v>
      </c>
      <c r="AK160" s="191">
        <f t="shared" si="872"/>
        <v>0</v>
      </c>
      <c r="AL160" s="275">
        <f t="shared" si="873"/>
        <v>0</v>
      </c>
      <c r="AM160" s="275">
        <f t="shared" si="874"/>
        <v>0</v>
      </c>
      <c r="AN160" s="275">
        <f t="shared" si="875"/>
        <v>0</v>
      </c>
      <c r="AO160" s="275">
        <f t="shared" si="876"/>
        <v>0</v>
      </c>
      <c r="AP160" s="275">
        <f t="shared" si="877"/>
        <v>0</v>
      </c>
      <c r="AQ160" s="275">
        <f t="shared" si="878"/>
        <v>0</v>
      </c>
      <c r="AR160" s="275">
        <f t="shared" si="879"/>
        <v>0</v>
      </c>
      <c r="AS160" s="275">
        <f t="shared" si="880"/>
        <v>0</v>
      </c>
      <c r="AT160" s="275">
        <f t="shared" si="881"/>
        <v>0</v>
      </c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</row>
    <row r="161" spans="1:61" s="155" customFormat="1" hidden="1" outlineLevel="1">
      <c r="A161" s="1871"/>
      <c r="B161" s="1873"/>
      <c r="C161" s="74" t="s">
        <v>138</v>
      </c>
      <c r="D161" s="74"/>
      <c r="E161" s="255">
        <f>IF(E144&gt;0,E160/E144*100,)</f>
        <v>1.0174008715032243</v>
      </c>
      <c r="F161" s="255">
        <f t="shared" ref="F161:J161" si="980">IF(F144&gt;0,F160/F144*100,)</f>
        <v>1.8991937183009708</v>
      </c>
      <c r="G161" s="255">
        <f t="shared" si="980"/>
        <v>3.4352900168902667</v>
      </c>
      <c r="H161" s="255">
        <f t="shared" si="980"/>
        <v>2.5017721026681548</v>
      </c>
      <c r="I161" s="255">
        <f t="shared" si="980"/>
        <v>3.5079379408362019</v>
      </c>
      <c r="J161" s="255">
        <f t="shared" si="980"/>
        <v>5.2945163393920005</v>
      </c>
      <c r="K161" s="255">
        <f t="shared" ref="K161:Q161" si="981">IF(K144&gt;0,K160/K144*100,)</f>
        <v>3.3274920548955889</v>
      </c>
      <c r="L161" s="1123">
        <f t="shared" si="981"/>
        <v>6.1859322991774688</v>
      </c>
      <c r="M161" s="1123">
        <f t="shared" si="981"/>
        <v>1.382338687986796</v>
      </c>
      <c r="N161" s="1123">
        <f t="shared" si="981"/>
        <v>1.6497593825940489</v>
      </c>
      <c r="O161" s="1123">
        <f t="shared" si="981"/>
        <v>4.6543621662087515</v>
      </c>
      <c r="P161" s="255">
        <f t="shared" si="981"/>
        <v>3.3797051417114101</v>
      </c>
      <c r="Q161" s="255">
        <f t="shared" si="981"/>
        <v>3.7037438492790655</v>
      </c>
      <c r="R161" s="255">
        <f t="shared" ref="R161:S161" si="982">IF(R144&gt;0,R160/R144*100,)</f>
        <v>4.0965080452238833</v>
      </c>
      <c r="S161" s="255">
        <f t="shared" si="982"/>
        <v>4.0648967787529227</v>
      </c>
      <c r="T161" s="255">
        <f t="shared" ref="T161" si="983">IF(T144&gt;0,T160/T144*100,)</f>
        <v>0</v>
      </c>
      <c r="U161" s="255">
        <f t="shared" ref="U161:X161" si="984">IF(U144&gt;0,U160/U144*100,)</f>
        <v>0</v>
      </c>
      <c r="V161" s="255">
        <f t="shared" si="984"/>
        <v>0</v>
      </c>
      <c r="W161" s="255">
        <f t="shared" si="984"/>
        <v>0</v>
      </c>
      <c r="X161" s="255">
        <f t="shared" si="984"/>
        <v>0</v>
      </c>
      <c r="Y161" s="255">
        <f t="shared" ref="Y161:AA161" si="985">IF(Y144&gt;0,Y160/Y144*100,)</f>
        <v>0</v>
      </c>
      <c r="Z161" s="255">
        <f t="shared" si="985"/>
        <v>0</v>
      </c>
      <c r="AA161" s="255">
        <f t="shared" si="985"/>
        <v>0</v>
      </c>
      <c r="AB161" s="255">
        <f t="shared" ref="AB161" si="986">IF(AB144&gt;0,AB160/AB144*100,)</f>
        <v>0</v>
      </c>
      <c r="AC161" s="191">
        <f t="shared" si="864"/>
        <v>0</v>
      </c>
      <c r="AD161" s="191">
        <f t="shared" si="865"/>
        <v>0</v>
      </c>
      <c r="AE161" s="191">
        <f t="shared" si="866"/>
        <v>0</v>
      </c>
      <c r="AF161" s="191">
        <f t="shared" si="867"/>
        <v>0</v>
      </c>
      <c r="AG161" s="191">
        <f t="shared" si="868"/>
        <v>0</v>
      </c>
      <c r="AH161" s="191">
        <f t="shared" si="869"/>
        <v>0</v>
      </c>
      <c r="AI161" s="191">
        <f t="shared" si="870"/>
        <v>0</v>
      </c>
      <c r="AJ161" s="191">
        <f t="shared" si="871"/>
        <v>0</v>
      </c>
      <c r="AK161" s="191">
        <f t="shared" si="872"/>
        <v>0</v>
      </c>
      <c r="AL161" s="275">
        <f t="shared" si="873"/>
        <v>0</v>
      </c>
      <c r="AM161" s="275">
        <f t="shared" si="874"/>
        <v>0</v>
      </c>
      <c r="AN161" s="275">
        <f t="shared" si="875"/>
        <v>0</v>
      </c>
      <c r="AO161" s="275">
        <f t="shared" si="876"/>
        <v>0</v>
      </c>
      <c r="AP161" s="275">
        <f t="shared" si="877"/>
        <v>0</v>
      </c>
      <c r="AQ161" s="275">
        <f t="shared" si="878"/>
        <v>0</v>
      </c>
      <c r="AR161" s="275">
        <f t="shared" si="879"/>
        <v>0</v>
      </c>
      <c r="AS161" s="275">
        <f t="shared" si="880"/>
        <v>0</v>
      </c>
      <c r="AT161" s="275">
        <f t="shared" si="881"/>
        <v>0</v>
      </c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</row>
    <row r="162" spans="1:61" s="856" customFormat="1" hidden="1" outlineLevel="1">
      <c r="A162" s="1870" t="s">
        <v>89</v>
      </c>
      <c r="B162" s="1872" t="s">
        <v>70</v>
      </c>
      <c r="C162" s="73" t="s">
        <v>580</v>
      </c>
      <c r="D162" s="73"/>
      <c r="E162" s="250"/>
      <c r="F162" s="864">
        <v>0</v>
      </c>
      <c r="G162" s="864">
        <v>0</v>
      </c>
      <c r="H162" s="864">
        <v>0</v>
      </c>
      <c r="I162" s="1558">
        <v>0</v>
      </c>
      <c r="J162" s="1558">
        <v>0</v>
      </c>
      <c r="K162" s="864">
        <f>L162+M162+N162+O162</f>
        <v>0</v>
      </c>
      <c r="L162" s="1111"/>
      <c r="M162" s="1111"/>
      <c r="N162" s="1111"/>
      <c r="O162" s="1111"/>
      <c r="P162" s="864">
        <v>0</v>
      </c>
      <c r="Q162" s="864">
        <v>0</v>
      </c>
      <c r="R162" s="864">
        <v>0</v>
      </c>
      <c r="S162" s="864">
        <v>0</v>
      </c>
      <c r="T162" s="257">
        <f t="shared" ref="T162" si="987">SUM(U162:X162)</f>
        <v>0</v>
      </c>
      <c r="U162" s="250">
        <v>0</v>
      </c>
      <c r="V162" s="1077"/>
      <c r="W162" s="250"/>
      <c r="X162" s="250"/>
      <c r="Y162" s="250"/>
      <c r="Z162" s="250"/>
      <c r="AA162" s="250"/>
      <c r="AB162" s="250"/>
      <c r="AC162" s="191">
        <f t="shared" si="864"/>
        <v>0</v>
      </c>
      <c r="AD162" s="191">
        <f t="shared" si="865"/>
        <v>0</v>
      </c>
      <c r="AE162" s="191">
        <f t="shared" si="866"/>
        <v>0</v>
      </c>
      <c r="AF162" s="191">
        <f t="shared" si="867"/>
        <v>0</v>
      </c>
      <c r="AG162" s="191">
        <f t="shared" si="868"/>
        <v>0</v>
      </c>
      <c r="AH162" s="191">
        <f t="shared" si="869"/>
        <v>0</v>
      </c>
      <c r="AI162" s="191">
        <f t="shared" si="870"/>
        <v>0</v>
      </c>
      <c r="AJ162" s="191">
        <f t="shared" si="871"/>
        <v>0</v>
      </c>
      <c r="AK162" s="191">
        <f t="shared" si="872"/>
        <v>0</v>
      </c>
      <c r="AL162" s="275">
        <f t="shared" si="873"/>
        <v>0</v>
      </c>
      <c r="AM162" s="275">
        <f t="shared" si="874"/>
        <v>0</v>
      </c>
      <c r="AN162" s="275">
        <f t="shared" si="875"/>
        <v>0</v>
      </c>
      <c r="AO162" s="275">
        <f t="shared" si="876"/>
        <v>0</v>
      </c>
      <c r="AP162" s="275">
        <f t="shared" si="877"/>
        <v>0</v>
      </c>
      <c r="AQ162" s="275">
        <f t="shared" si="878"/>
        <v>0</v>
      </c>
      <c r="AR162" s="275">
        <f t="shared" si="879"/>
        <v>0</v>
      </c>
      <c r="AS162" s="275">
        <f t="shared" si="880"/>
        <v>0</v>
      </c>
      <c r="AT162" s="275">
        <f t="shared" si="881"/>
        <v>0</v>
      </c>
    </row>
    <row r="163" spans="1:61" s="157" customFormat="1" hidden="1" outlineLevel="1">
      <c r="A163" s="1871"/>
      <c r="B163" s="1873"/>
      <c r="C163" s="60" t="s">
        <v>139</v>
      </c>
      <c r="D163" s="74"/>
      <c r="E163" s="255">
        <f t="shared" ref="E163:H163" si="988">IF(E148&gt;0,E162/E148*100,)</f>
        <v>0</v>
      </c>
      <c r="F163" s="255">
        <f t="shared" si="988"/>
        <v>0</v>
      </c>
      <c r="G163" s="255">
        <f>IF(G148&gt;0,G162/G148*100,)</f>
        <v>0</v>
      </c>
      <c r="H163" s="255">
        <f t="shared" si="988"/>
        <v>0</v>
      </c>
      <c r="I163" s="255">
        <f t="shared" ref="I163:J163" si="989">IF(I148&gt;0,I162/I148*100,)</f>
        <v>0</v>
      </c>
      <c r="J163" s="255">
        <f t="shared" si="989"/>
        <v>0</v>
      </c>
      <c r="K163" s="255">
        <f t="shared" ref="K163:Q163" si="990">IF(K148&gt;0,K162/K148*100,)</f>
        <v>0</v>
      </c>
      <c r="L163" s="1123">
        <f t="shared" si="990"/>
        <v>0</v>
      </c>
      <c r="M163" s="1123">
        <f t="shared" si="990"/>
        <v>0</v>
      </c>
      <c r="N163" s="1123">
        <f t="shared" si="990"/>
        <v>0</v>
      </c>
      <c r="O163" s="1123">
        <f t="shared" si="990"/>
        <v>0</v>
      </c>
      <c r="P163" s="255">
        <f t="shared" si="990"/>
        <v>0</v>
      </c>
      <c r="Q163" s="255">
        <f t="shared" si="990"/>
        <v>0</v>
      </c>
      <c r="R163" s="255">
        <f t="shared" ref="R163:S163" si="991">IF(R148&gt;0,R162/R148*100,)</f>
        <v>0</v>
      </c>
      <c r="S163" s="255">
        <f t="shared" si="991"/>
        <v>0</v>
      </c>
      <c r="T163" s="255">
        <f t="shared" ref="T163" si="992">IF(T148&gt;0,T162/T148*100,)</f>
        <v>0</v>
      </c>
      <c r="U163" s="255">
        <f t="shared" ref="U163:X163" si="993">IF(U148&gt;0,U162/U148*100,)</f>
        <v>0</v>
      </c>
      <c r="V163" s="255">
        <f t="shared" si="993"/>
        <v>0</v>
      </c>
      <c r="W163" s="255">
        <f t="shared" si="993"/>
        <v>0</v>
      </c>
      <c r="X163" s="255">
        <f t="shared" si="993"/>
        <v>0</v>
      </c>
      <c r="Y163" s="255">
        <f t="shared" ref="Y163:AA163" si="994">IF(Y148&gt;0,Y162/Y148*100,)</f>
        <v>0</v>
      </c>
      <c r="Z163" s="255">
        <f t="shared" si="994"/>
        <v>0</v>
      </c>
      <c r="AA163" s="255">
        <f t="shared" si="994"/>
        <v>0</v>
      </c>
      <c r="AB163" s="255">
        <f t="shared" ref="AB163" si="995">IF(AB148&gt;0,AB162/AB148*100,)</f>
        <v>0</v>
      </c>
      <c r="AC163" s="191">
        <f t="shared" si="864"/>
        <v>0</v>
      </c>
      <c r="AD163" s="191">
        <f t="shared" si="865"/>
        <v>0</v>
      </c>
      <c r="AE163" s="191">
        <f t="shared" si="866"/>
        <v>0</v>
      </c>
      <c r="AF163" s="191">
        <f t="shared" si="867"/>
        <v>0</v>
      </c>
      <c r="AG163" s="191">
        <f t="shared" si="868"/>
        <v>0</v>
      </c>
      <c r="AH163" s="191">
        <f t="shared" si="869"/>
        <v>0</v>
      </c>
      <c r="AI163" s="191">
        <f t="shared" si="870"/>
        <v>0</v>
      </c>
      <c r="AJ163" s="191">
        <f t="shared" si="871"/>
        <v>0</v>
      </c>
      <c r="AK163" s="191">
        <f t="shared" si="872"/>
        <v>0</v>
      </c>
      <c r="AL163" s="275">
        <f t="shared" si="873"/>
        <v>0</v>
      </c>
      <c r="AM163" s="275">
        <f t="shared" si="874"/>
        <v>0</v>
      </c>
      <c r="AN163" s="275">
        <f t="shared" si="875"/>
        <v>0</v>
      </c>
      <c r="AO163" s="275">
        <f t="shared" si="876"/>
        <v>0</v>
      </c>
      <c r="AP163" s="275">
        <f t="shared" si="877"/>
        <v>0</v>
      </c>
      <c r="AQ163" s="275">
        <f t="shared" si="878"/>
        <v>0</v>
      </c>
      <c r="AR163" s="275">
        <f t="shared" si="879"/>
        <v>0</v>
      </c>
      <c r="AS163" s="275">
        <f t="shared" si="880"/>
        <v>0</v>
      </c>
      <c r="AT163" s="275">
        <f t="shared" si="881"/>
        <v>0</v>
      </c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</row>
    <row r="164" spans="1:61" hidden="1" outlineLevel="1">
      <c r="A164" s="1846">
        <v>6</v>
      </c>
      <c r="B164" s="1862" t="s">
        <v>218</v>
      </c>
      <c r="C164" s="73" t="s">
        <v>581</v>
      </c>
      <c r="D164" s="31"/>
      <c r="E164" s="269">
        <f t="shared" ref="E164:J164" si="996">E168+E172+E176+E181</f>
        <v>28.119836999999997</v>
      </c>
      <c r="F164" s="269">
        <f t="shared" si="996"/>
        <v>29.615232930000001</v>
      </c>
      <c r="G164" s="269">
        <f t="shared" si="996"/>
        <v>33.18096328</v>
      </c>
      <c r="H164" s="269">
        <f t="shared" si="996"/>
        <v>27.348898039999998</v>
      </c>
      <c r="I164" s="269">
        <f t="shared" si="996"/>
        <v>27.749343</v>
      </c>
      <c r="J164" s="269">
        <f t="shared" si="996"/>
        <v>28.212615000000003</v>
      </c>
      <c r="K164" s="269">
        <f t="shared" ref="K164:Q164" si="997">K168+K172+K176+K181</f>
        <v>34.424046000000004</v>
      </c>
      <c r="L164" s="1125">
        <f t="shared" si="997"/>
        <v>13.867742</v>
      </c>
      <c r="M164" s="1125">
        <f t="shared" si="997"/>
        <v>4.0265450000000005</v>
      </c>
      <c r="N164" s="1125">
        <f t="shared" si="997"/>
        <v>3.611615</v>
      </c>
      <c r="O164" s="1125">
        <f t="shared" si="997"/>
        <v>12.918144</v>
      </c>
      <c r="P164" s="269">
        <f t="shared" si="997"/>
        <v>35.528775999999993</v>
      </c>
      <c r="Q164" s="269">
        <f t="shared" si="997"/>
        <v>36.666004999999998</v>
      </c>
      <c r="R164" s="269">
        <f t="shared" ref="R164:S164" si="998">R168+R172+R176+R181</f>
        <v>37.840206999999999</v>
      </c>
      <c r="S164" s="269">
        <f t="shared" si="998"/>
        <v>38.148968000000004</v>
      </c>
      <c r="T164" s="257">
        <f t="shared" ref="T164:T168" si="999">SUM(U164:X164)</f>
        <v>0</v>
      </c>
      <c r="U164" s="269">
        <f t="shared" ref="U164:X164" si="1000">U168+U172+U176+U181</f>
        <v>0</v>
      </c>
      <c r="V164" s="269">
        <f t="shared" si="1000"/>
        <v>0</v>
      </c>
      <c r="W164" s="269">
        <f t="shared" si="1000"/>
        <v>0</v>
      </c>
      <c r="X164" s="269">
        <f t="shared" si="1000"/>
        <v>0</v>
      </c>
      <c r="Y164" s="269">
        <f t="shared" ref="Y164:AA164" si="1001">Y168+Y172+Y176+Y181</f>
        <v>0</v>
      </c>
      <c r="Z164" s="269">
        <f t="shared" si="1001"/>
        <v>0</v>
      </c>
      <c r="AA164" s="269">
        <f t="shared" si="1001"/>
        <v>0</v>
      </c>
      <c r="AB164" s="269">
        <f t="shared" ref="AB164" si="1002">AB168+AB172+AB176+AB181</f>
        <v>0</v>
      </c>
      <c r="AC164" s="191">
        <f t="shared" si="864"/>
        <v>0</v>
      </c>
      <c r="AD164" s="191">
        <f t="shared" si="865"/>
        <v>0</v>
      </c>
      <c r="AE164" s="191">
        <f t="shared" si="866"/>
        <v>0</v>
      </c>
      <c r="AF164" s="191">
        <f t="shared" si="867"/>
        <v>0</v>
      </c>
      <c r="AG164" s="191">
        <f t="shared" si="868"/>
        <v>0</v>
      </c>
      <c r="AH164" s="191">
        <f t="shared" si="869"/>
        <v>0</v>
      </c>
      <c r="AI164" s="191">
        <f t="shared" si="870"/>
        <v>0</v>
      </c>
      <c r="AJ164" s="191">
        <f t="shared" si="871"/>
        <v>0</v>
      </c>
      <c r="AK164" s="191">
        <f t="shared" si="872"/>
        <v>0</v>
      </c>
      <c r="AL164" s="275">
        <f t="shared" si="873"/>
        <v>0</v>
      </c>
      <c r="AM164" s="275">
        <f t="shared" si="874"/>
        <v>0</v>
      </c>
      <c r="AN164" s="275">
        <f t="shared" si="875"/>
        <v>0</v>
      </c>
      <c r="AO164" s="275">
        <f t="shared" si="876"/>
        <v>0</v>
      </c>
      <c r="AP164" s="275">
        <f t="shared" si="877"/>
        <v>0</v>
      </c>
      <c r="AQ164" s="275">
        <f t="shared" si="878"/>
        <v>0</v>
      </c>
      <c r="AR164" s="275">
        <f t="shared" si="879"/>
        <v>0</v>
      </c>
      <c r="AS164" s="275">
        <f t="shared" si="880"/>
        <v>0</v>
      </c>
      <c r="AT164" s="275">
        <f t="shared" si="881"/>
        <v>0</v>
      </c>
    </row>
    <row r="165" spans="1:61" ht="15.75" hidden="1" customHeight="1" outlineLevel="1">
      <c r="A165" s="1848"/>
      <c r="B165" s="1863"/>
      <c r="C165" s="73" t="s">
        <v>53</v>
      </c>
      <c r="D165" s="31">
        <v>1.1299999999999999</v>
      </c>
      <c r="E165" s="269">
        <f>E167+E171+E175+E180</f>
        <v>1.2446756034600002</v>
      </c>
      <c r="F165" s="269">
        <f t="shared" ref="F165:G165" si="1003">F167+F171+F175+F180</f>
        <v>1.340448664</v>
      </c>
      <c r="G165" s="269">
        <f t="shared" si="1003"/>
        <v>1.2865926548420001</v>
      </c>
      <c r="H165" s="269">
        <f>H167+H171+H175+H180</f>
        <v>1.0006630087000001</v>
      </c>
      <c r="I165" s="269">
        <f>I167+I171+I175+I180</f>
        <v>0.96669700160000005</v>
      </c>
      <c r="J165" s="269">
        <f>J167+J171+J175+J180</f>
        <v>0.99696669100000002</v>
      </c>
      <c r="K165" s="269">
        <f t="shared" ref="K165:Q165" si="1004">K167+K171+K175+K180</f>
        <v>1.0100974549999999</v>
      </c>
      <c r="L165" s="1125">
        <f t="shared" si="1004"/>
        <v>0.23355154</v>
      </c>
      <c r="M165" s="1125">
        <f t="shared" si="1004"/>
        <v>7.8529845999999986E-2</v>
      </c>
      <c r="N165" s="1125">
        <f t="shared" si="1004"/>
        <v>7.3584282000000001E-2</v>
      </c>
      <c r="O165" s="1125">
        <f t="shared" si="1004"/>
        <v>0.200883332</v>
      </c>
      <c r="P165" s="269">
        <f t="shared" si="1004"/>
        <v>0.98334535899999997</v>
      </c>
      <c r="Q165" s="269">
        <f t="shared" si="1004"/>
        <v>0.96235070399999989</v>
      </c>
      <c r="R165" s="269">
        <f t="shared" ref="R165:S165" si="1005">R167+R171+R175+R180</f>
        <v>0.93439448999999997</v>
      </c>
      <c r="S165" s="269">
        <f t="shared" si="1005"/>
        <v>0.91173951699999989</v>
      </c>
      <c r="T165" s="257">
        <f t="shared" si="999"/>
        <v>0</v>
      </c>
      <c r="U165" s="269">
        <f t="shared" ref="U165:X165" si="1006">U167+U171+U175+U180</f>
        <v>0</v>
      </c>
      <c r="V165" s="269">
        <f t="shared" si="1006"/>
        <v>0</v>
      </c>
      <c r="W165" s="269">
        <f t="shared" si="1006"/>
        <v>0</v>
      </c>
      <c r="X165" s="269">
        <f t="shared" si="1006"/>
        <v>0</v>
      </c>
      <c r="Y165" s="269">
        <f t="shared" ref="Y165:AA165" si="1007">Y167+Y171+Y175+Y180</f>
        <v>0</v>
      </c>
      <c r="Z165" s="269">
        <f t="shared" si="1007"/>
        <v>0</v>
      </c>
      <c r="AA165" s="269">
        <f t="shared" si="1007"/>
        <v>0</v>
      </c>
      <c r="AB165" s="269">
        <f t="shared" ref="AB165" si="1008">AB167+AB171+AB175+AB180</f>
        <v>0</v>
      </c>
      <c r="AC165" s="191">
        <f t="shared" si="864"/>
        <v>0</v>
      </c>
      <c r="AD165" s="191">
        <f t="shared" si="865"/>
        <v>0</v>
      </c>
      <c r="AE165" s="191">
        <f t="shared" si="866"/>
        <v>0</v>
      </c>
      <c r="AF165" s="191">
        <f t="shared" si="867"/>
        <v>0</v>
      </c>
      <c r="AG165" s="191">
        <f t="shared" si="868"/>
        <v>0</v>
      </c>
      <c r="AH165" s="191">
        <f t="shared" si="869"/>
        <v>0</v>
      </c>
      <c r="AI165" s="191">
        <f t="shared" si="870"/>
        <v>0</v>
      </c>
      <c r="AJ165" s="191">
        <f t="shared" si="871"/>
        <v>0</v>
      </c>
      <c r="AK165" s="191">
        <f t="shared" si="872"/>
        <v>0</v>
      </c>
      <c r="AL165" s="275">
        <f t="shared" si="873"/>
        <v>0</v>
      </c>
      <c r="AM165" s="275">
        <f t="shared" si="874"/>
        <v>0</v>
      </c>
      <c r="AN165" s="275">
        <f t="shared" si="875"/>
        <v>0</v>
      </c>
      <c r="AO165" s="275">
        <f t="shared" si="876"/>
        <v>0</v>
      </c>
      <c r="AP165" s="275">
        <f t="shared" si="877"/>
        <v>0</v>
      </c>
      <c r="AQ165" s="275">
        <f t="shared" si="878"/>
        <v>0</v>
      </c>
      <c r="AR165" s="275">
        <f t="shared" si="879"/>
        <v>0</v>
      </c>
      <c r="AS165" s="275">
        <f t="shared" si="880"/>
        <v>0</v>
      </c>
      <c r="AT165" s="275">
        <f t="shared" si="881"/>
        <v>0</v>
      </c>
    </row>
    <row r="166" spans="1:61" hidden="1" outlineLevel="1">
      <c r="A166" s="1857" t="s">
        <v>140</v>
      </c>
      <c r="B166" s="1858" t="s">
        <v>235</v>
      </c>
      <c r="C166" s="73" t="s">
        <v>582</v>
      </c>
      <c r="D166" s="32"/>
      <c r="E166" s="250">
        <v>5.6384533879999994</v>
      </c>
      <c r="F166" s="250">
        <v>5.81</v>
      </c>
      <c r="G166" s="250">
        <v>5.8482039239999999</v>
      </c>
      <c r="H166" s="250">
        <v>4.669035</v>
      </c>
      <c r="I166" s="1557">
        <v>4.4544622</v>
      </c>
      <c r="J166" s="1557">
        <v>4.6771240000000001</v>
      </c>
      <c r="K166" s="257">
        <f t="shared" ref="K166" si="1009">SUM(L166:O166)</f>
        <v>4.71</v>
      </c>
      <c r="L166" s="1576">
        <v>1.85</v>
      </c>
      <c r="M166" s="1577">
        <v>0.64</v>
      </c>
      <c r="N166" s="1576">
        <v>0.61</v>
      </c>
      <c r="O166" s="1576">
        <v>1.61</v>
      </c>
      <c r="P166" s="1578">
        <v>4.57</v>
      </c>
      <c r="Q166" s="1578">
        <v>4.43</v>
      </c>
      <c r="R166" s="1578">
        <v>4.3</v>
      </c>
      <c r="S166" s="1578">
        <v>4.17</v>
      </c>
      <c r="T166" s="257">
        <f t="shared" si="999"/>
        <v>0</v>
      </c>
      <c r="U166" s="250"/>
      <c r="V166" s="1078"/>
      <c r="W166" s="1456"/>
      <c r="X166" s="1456"/>
      <c r="Y166" s="250"/>
      <c r="Z166" s="250"/>
      <c r="AA166" s="250"/>
      <c r="AB166" s="250"/>
      <c r="AC166" s="191">
        <f t="shared" si="864"/>
        <v>0</v>
      </c>
      <c r="AD166" s="191">
        <f t="shared" si="865"/>
        <v>0</v>
      </c>
      <c r="AE166" s="191">
        <f t="shared" si="866"/>
        <v>0</v>
      </c>
      <c r="AF166" s="191">
        <f t="shared" si="867"/>
        <v>0</v>
      </c>
      <c r="AG166" s="191">
        <f t="shared" si="868"/>
        <v>0</v>
      </c>
      <c r="AH166" s="191">
        <f t="shared" si="869"/>
        <v>0</v>
      </c>
      <c r="AI166" s="191">
        <f t="shared" si="870"/>
        <v>0</v>
      </c>
      <c r="AJ166" s="191">
        <f t="shared" si="871"/>
        <v>0</v>
      </c>
      <c r="AK166" s="191">
        <f t="shared" si="872"/>
        <v>0</v>
      </c>
      <c r="AL166" s="275">
        <f t="shared" si="873"/>
        <v>0</v>
      </c>
      <c r="AM166" s="275">
        <f t="shared" si="874"/>
        <v>0</v>
      </c>
      <c r="AN166" s="275">
        <f t="shared" si="875"/>
        <v>0</v>
      </c>
      <c r="AO166" s="275">
        <f t="shared" si="876"/>
        <v>0</v>
      </c>
      <c r="AP166" s="275">
        <f t="shared" si="877"/>
        <v>0</v>
      </c>
      <c r="AQ166" s="275">
        <f t="shared" si="878"/>
        <v>0</v>
      </c>
      <c r="AR166" s="275">
        <f t="shared" si="879"/>
        <v>0</v>
      </c>
      <c r="AS166" s="275">
        <f t="shared" si="880"/>
        <v>0</v>
      </c>
      <c r="AT166" s="275">
        <f t="shared" si="881"/>
        <v>0</v>
      </c>
    </row>
    <row r="167" spans="1:61" hidden="1" outlineLevel="1">
      <c r="A167" s="1857"/>
      <c r="B167" s="1858"/>
      <c r="C167" s="73" t="s">
        <v>53</v>
      </c>
      <c r="D167" s="32">
        <v>0.56999999999999995</v>
      </c>
      <c r="E167" s="253">
        <f t="shared" ref="E167:J167" si="1010">0.12*E166</f>
        <v>0.67661440655999994</v>
      </c>
      <c r="F167" s="253">
        <f t="shared" si="1010"/>
        <v>0.69719999999999993</v>
      </c>
      <c r="G167" s="253">
        <f t="shared" si="1010"/>
        <v>0.70178447087999996</v>
      </c>
      <c r="H167" s="253">
        <f t="shared" si="1010"/>
        <v>0.56028420000000001</v>
      </c>
      <c r="I167" s="253">
        <f t="shared" si="1010"/>
        <v>0.53453546399999996</v>
      </c>
      <c r="J167" s="253">
        <f t="shared" si="1010"/>
        <v>0.56125488000000001</v>
      </c>
      <c r="K167" s="253">
        <f t="shared" ref="K167:Q167" si="1011">0.12*K166</f>
        <v>0.56519999999999992</v>
      </c>
      <c r="L167" s="1125">
        <f t="shared" si="1011"/>
        <v>0.222</v>
      </c>
      <c r="M167" s="1125">
        <f t="shared" si="1011"/>
        <v>7.6799999999999993E-2</v>
      </c>
      <c r="N167" s="1125">
        <f t="shared" si="1011"/>
        <v>7.3200000000000001E-2</v>
      </c>
      <c r="O167" s="1125">
        <f t="shared" si="1011"/>
        <v>0.19320000000000001</v>
      </c>
      <c r="P167" s="253">
        <f t="shared" si="1011"/>
        <v>0.5484</v>
      </c>
      <c r="Q167" s="253">
        <f t="shared" si="1011"/>
        <v>0.53159999999999996</v>
      </c>
      <c r="R167" s="253">
        <f t="shared" ref="R167:S167" si="1012">0.12*R166</f>
        <v>0.51600000000000001</v>
      </c>
      <c r="S167" s="253">
        <f t="shared" si="1012"/>
        <v>0.50039999999999996</v>
      </c>
      <c r="T167" s="257">
        <f t="shared" si="999"/>
        <v>0</v>
      </c>
      <c r="U167" s="253">
        <f t="shared" ref="U167:X167" si="1013">0.12*U166</f>
        <v>0</v>
      </c>
      <c r="V167" s="253">
        <f t="shared" si="1013"/>
        <v>0</v>
      </c>
      <c r="W167" s="253">
        <f t="shared" si="1013"/>
        <v>0</v>
      </c>
      <c r="X167" s="253">
        <f t="shared" si="1013"/>
        <v>0</v>
      </c>
      <c r="Y167" s="253">
        <f t="shared" ref="Y167:AA167" si="1014">0.12*Y166</f>
        <v>0</v>
      </c>
      <c r="Z167" s="253">
        <f t="shared" si="1014"/>
        <v>0</v>
      </c>
      <c r="AA167" s="253">
        <f t="shared" si="1014"/>
        <v>0</v>
      </c>
      <c r="AB167" s="253">
        <f t="shared" ref="AB167" si="1015">0.12*AB166</f>
        <v>0</v>
      </c>
      <c r="AC167" s="191">
        <f t="shared" si="864"/>
        <v>0</v>
      </c>
      <c r="AD167" s="191">
        <f t="shared" si="865"/>
        <v>0</v>
      </c>
      <c r="AE167" s="191">
        <f t="shared" si="866"/>
        <v>0</v>
      </c>
      <c r="AF167" s="191">
        <f t="shared" si="867"/>
        <v>0</v>
      </c>
      <c r="AG167" s="191">
        <f t="shared" si="868"/>
        <v>0</v>
      </c>
      <c r="AH167" s="191">
        <f t="shared" si="869"/>
        <v>0</v>
      </c>
      <c r="AI167" s="191">
        <f t="shared" si="870"/>
        <v>0</v>
      </c>
      <c r="AJ167" s="191">
        <f t="shared" si="871"/>
        <v>0</v>
      </c>
      <c r="AK167" s="191">
        <f t="shared" si="872"/>
        <v>0</v>
      </c>
      <c r="AL167" s="275">
        <f t="shared" si="873"/>
        <v>0</v>
      </c>
      <c r="AM167" s="275">
        <f t="shared" si="874"/>
        <v>0</v>
      </c>
      <c r="AN167" s="275">
        <f t="shared" si="875"/>
        <v>0</v>
      </c>
      <c r="AO167" s="275">
        <f t="shared" si="876"/>
        <v>0</v>
      </c>
      <c r="AP167" s="275">
        <f t="shared" si="877"/>
        <v>0</v>
      </c>
      <c r="AQ167" s="275">
        <f t="shared" si="878"/>
        <v>0</v>
      </c>
      <c r="AR167" s="275">
        <f t="shared" si="879"/>
        <v>0</v>
      </c>
      <c r="AS167" s="275">
        <f t="shared" si="880"/>
        <v>0</v>
      </c>
      <c r="AT167" s="275">
        <f t="shared" si="881"/>
        <v>0</v>
      </c>
    </row>
    <row r="168" spans="1:61" hidden="1" outlineLevel="1">
      <c r="A168" s="1845"/>
      <c r="B168" s="1858"/>
      <c r="C168" s="73" t="s">
        <v>581</v>
      </c>
      <c r="D168" s="32"/>
      <c r="E168" s="250">
        <v>23.200235999999997</v>
      </c>
      <c r="F168" s="250">
        <v>24.389712930000002</v>
      </c>
      <c r="G168" s="250">
        <v>28.01117228</v>
      </c>
      <c r="H168" s="250">
        <v>22.752005439999998</v>
      </c>
      <c r="I168" s="1557">
        <v>23.395161999999999</v>
      </c>
      <c r="J168" s="1557">
        <v>23.625654000000001</v>
      </c>
      <c r="K168" s="864">
        <f>L168+M168+N168+O168</f>
        <v>27.565151</v>
      </c>
      <c r="L168" s="1385">
        <v>10.457478999999999</v>
      </c>
      <c r="M168" s="1386">
        <v>3.508181</v>
      </c>
      <c r="N168" s="1386">
        <v>3.6092149999999998</v>
      </c>
      <c r="O168" s="1386">
        <v>9.9902759999999997</v>
      </c>
      <c r="P168" s="1386">
        <v>28.392105999999998</v>
      </c>
      <c r="Q168" s="1386">
        <v>29.243869</v>
      </c>
      <c r="R168" s="1386">
        <v>30.121185000000001</v>
      </c>
      <c r="S168" s="1386">
        <v>30.121185000000001</v>
      </c>
      <c r="T168" s="257">
        <f t="shared" si="999"/>
        <v>0</v>
      </c>
      <c r="U168" s="250"/>
      <c r="V168" s="1076"/>
      <c r="W168" s="1455"/>
      <c r="X168" s="1455"/>
      <c r="Y168" s="250"/>
      <c r="Z168" s="250"/>
      <c r="AA168" s="250"/>
      <c r="AB168" s="250"/>
      <c r="AC168" s="191">
        <f t="shared" si="864"/>
        <v>0</v>
      </c>
      <c r="AD168" s="191">
        <f t="shared" si="865"/>
        <v>0</v>
      </c>
      <c r="AE168" s="191">
        <f t="shared" si="866"/>
        <v>0</v>
      </c>
      <c r="AF168" s="191">
        <f t="shared" si="867"/>
        <v>0</v>
      </c>
      <c r="AG168" s="191">
        <f t="shared" si="868"/>
        <v>0</v>
      </c>
      <c r="AH168" s="191">
        <f t="shared" si="869"/>
        <v>0</v>
      </c>
      <c r="AI168" s="191">
        <f t="shared" si="870"/>
        <v>0</v>
      </c>
      <c r="AJ168" s="191">
        <f t="shared" si="871"/>
        <v>0</v>
      </c>
      <c r="AK168" s="191">
        <f t="shared" si="872"/>
        <v>0</v>
      </c>
      <c r="AL168" s="275">
        <f t="shared" si="873"/>
        <v>0</v>
      </c>
      <c r="AM168" s="275">
        <f t="shared" si="874"/>
        <v>0</v>
      </c>
      <c r="AN168" s="275">
        <f t="shared" si="875"/>
        <v>0</v>
      </c>
      <c r="AO168" s="275">
        <f t="shared" si="876"/>
        <v>0</v>
      </c>
      <c r="AP168" s="275">
        <f t="shared" si="877"/>
        <v>0</v>
      </c>
      <c r="AQ168" s="275">
        <f t="shared" si="878"/>
        <v>0</v>
      </c>
      <c r="AR168" s="275">
        <f t="shared" si="879"/>
        <v>0</v>
      </c>
      <c r="AS168" s="275">
        <f t="shared" si="880"/>
        <v>0</v>
      </c>
      <c r="AT168" s="275">
        <f t="shared" si="881"/>
        <v>0</v>
      </c>
    </row>
    <row r="169" spans="1:61" hidden="1" outlineLevel="1">
      <c r="A169" s="1845"/>
      <c r="B169" s="1858"/>
      <c r="C169" s="73" t="s">
        <v>583</v>
      </c>
      <c r="D169" s="32"/>
      <c r="E169" s="270">
        <f>E166/'Ф5-Справочно'!D164/1000</f>
        <v>1.1622705510343746E-4</v>
      </c>
      <c r="F169" s="270">
        <f>F166/'Ф5-Справочно'!E164/1000</f>
        <v>1.197631945646886E-4</v>
      </c>
      <c r="G169" s="270">
        <f>G166/'Ф5-Справочно'!F164/1000</f>
        <v>1.205507029955228E-4</v>
      </c>
      <c r="H169" s="270">
        <f>H166/'Ф5-Справочно'!G164/1000</f>
        <v>9.6244156133277255E-5</v>
      </c>
      <c r="I169" s="270">
        <f>I166/'Ф5-Справочно'!H164/1000</f>
        <v>9.182110553178157E-5</v>
      </c>
      <c r="J169" s="270">
        <f>J166/'Ф5-Справочно'!I164/1000</f>
        <v>9.6410897007775329E-5</v>
      </c>
      <c r="K169" s="270">
        <f>K166/'Ф5-Справочно'!J164/1000</f>
        <v>9.7088579414747562E-5</v>
      </c>
      <c r="L169" s="270">
        <f>L166/'Ф5-Справочно'!K164/1000</f>
        <v>3.8134580024900855E-5</v>
      </c>
      <c r="M169" s="270">
        <f>M166/'Ф5-Справочно'!L164/1000</f>
        <v>1.3192503359965698E-5</v>
      </c>
      <c r="N169" s="270">
        <f>N166/'Ф5-Справочно'!M164/1000</f>
        <v>1.2574104764967308E-5</v>
      </c>
      <c r="O169" s="270">
        <f>O166/'Ф5-Справочно'!N164/1000</f>
        <v>3.318739126491371E-5</v>
      </c>
      <c r="P169" s="270">
        <f>P166/'Ф5-Справочно'!K164/1000</f>
        <v>9.4202719304755086E-5</v>
      </c>
      <c r="Q169" s="270">
        <f>Q166/'Ф5-Справочно'!L164/1000</f>
        <v>9.1316859194762569E-5</v>
      </c>
      <c r="R169" s="916">
        <f>R166/'Ф5-Справочно'!M164/1000</f>
        <v>8.8637131949769536E-5</v>
      </c>
      <c r="S169" s="916">
        <f>S166/'Ф5-Справочно'!N164/1000</f>
        <v>8.5957404704776517E-5</v>
      </c>
      <c r="T169" s="256">
        <f>T166/'Ф5-Справочно'!M164/1000</f>
        <v>0</v>
      </c>
      <c r="U169" s="256">
        <f>U166/'Ф5-Справочно'!M164/1000</f>
        <v>0</v>
      </c>
      <c r="V169" s="256">
        <f>V166/'Ф5-Справочно'!M164/1000</f>
        <v>0</v>
      </c>
      <c r="W169" s="256">
        <f>W166/'Ф5-Справочно'!N164/1000</f>
        <v>0</v>
      </c>
      <c r="X169" s="1459"/>
      <c r="Y169" s="270">
        <f>Y166/'Ф5-Справочно'!J164/1000</f>
        <v>0</v>
      </c>
      <c r="Z169" s="270">
        <f>Z166/'Ф5-Справочно'!K164/1000</f>
        <v>0</v>
      </c>
      <c r="AA169" s="270">
        <f>AA166/'Ф5-Справочно'!M164/1000</f>
        <v>0</v>
      </c>
      <c r="AB169" s="854">
        <f>AB166/'Ф5-Справочно'!N164/1000</f>
        <v>0</v>
      </c>
      <c r="AC169" s="191">
        <f t="shared" si="864"/>
        <v>0</v>
      </c>
      <c r="AD169" s="191">
        <f t="shared" si="865"/>
        <v>0</v>
      </c>
      <c r="AE169" s="191">
        <f t="shared" si="866"/>
        <v>0</v>
      </c>
      <c r="AF169" s="191">
        <f t="shared" si="867"/>
        <v>0</v>
      </c>
      <c r="AG169" s="191">
        <f t="shared" si="868"/>
        <v>0</v>
      </c>
      <c r="AH169" s="191">
        <f t="shared" si="869"/>
        <v>0</v>
      </c>
      <c r="AI169" s="191">
        <f t="shared" si="870"/>
        <v>0</v>
      </c>
      <c r="AJ169" s="191">
        <f t="shared" si="871"/>
        <v>0</v>
      </c>
      <c r="AK169" s="191">
        <f t="shared" si="872"/>
        <v>0</v>
      </c>
      <c r="AL169" s="275">
        <f t="shared" si="873"/>
        <v>0</v>
      </c>
      <c r="AM169" s="275">
        <f t="shared" si="874"/>
        <v>0</v>
      </c>
      <c r="AN169" s="275">
        <f t="shared" si="875"/>
        <v>0</v>
      </c>
      <c r="AO169" s="275">
        <f t="shared" si="876"/>
        <v>0</v>
      </c>
      <c r="AP169" s="275">
        <f t="shared" si="877"/>
        <v>0</v>
      </c>
      <c r="AQ169" s="275">
        <f t="shared" si="878"/>
        <v>0</v>
      </c>
      <c r="AR169" s="275">
        <f t="shared" si="879"/>
        <v>0</v>
      </c>
      <c r="AS169" s="275">
        <f t="shared" si="880"/>
        <v>0</v>
      </c>
      <c r="AT169" s="275">
        <f t="shared" si="881"/>
        <v>0</v>
      </c>
    </row>
    <row r="170" spans="1:61" hidden="1" outlineLevel="1">
      <c r="A170" s="1845" t="s">
        <v>141</v>
      </c>
      <c r="B170" s="1858" t="s">
        <v>244</v>
      </c>
      <c r="C170" s="73" t="s">
        <v>54</v>
      </c>
      <c r="D170" s="32"/>
      <c r="E170" s="250">
        <v>3824.0610000000006</v>
      </c>
      <c r="F170" s="250">
        <v>4371.22</v>
      </c>
      <c r="G170" s="250">
        <v>4045.8657800000001</v>
      </c>
      <c r="H170" s="250">
        <v>2949.643</v>
      </c>
      <c r="I170" s="1557">
        <v>2866.5640000000003</v>
      </c>
      <c r="J170" s="1557">
        <v>2893.71</v>
      </c>
      <c r="K170" s="257">
        <f t="shared" ref="K170" si="1016">SUM(L170:O170)</f>
        <v>2963.95</v>
      </c>
      <c r="L170" s="1576">
        <v>1768.95</v>
      </c>
      <c r="M170" s="1576">
        <v>239.13</v>
      </c>
      <c r="N170" s="1577"/>
      <c r="O170" s="1576">
        <v>955.87</v>
      </c>
      <c r="P170" s="1579">
        <v>2894.71</v>
      </c>
      <c r="Q170" s="1580">
        <v>2865.76</v>
      </c>
      <c r="R170" s="1581">
        <v>2780.1</v>
      </c>
      <c r="S170" s="1581">
        <v>2730.73</v>
      </c>
      <c r="T170" s="257">
        <f t="shared" ref="T170:T172" si="1017">SUM(U170:X170)</f>
        <v>0</v>
      </c>
      <c r="U170" s="250"/>
      <c r="V170" s="250"/>
      <c r="W170" s="250"/>
      <c r="X170" s="1455"/>
      <c r="Y170" s="250"/>
      <c r="Z170" s="250"/>
      <c r="AA170" s="250"/>
      <c r="AB170" s="250"/>
      <c r="AC170" s="191">
        <f t="shared" si="864"/>
        <v>0</v>
      </c>
      <c r="AD170" s="191">
        <f t="shared" si="865"/>
        <v>0</v>
      </c>
      <c r="AE170" s="191">
        <f t="shared" si="866"/>
        <v>0</v>
      </c>
      <c r="AF170" s="191">
        <f t="shared" si="867"/>
        <v>0</v>
      </c>
      <c r="AG170" s="191">
        <f t="shared" si="868"/>
        <v>0</v>
      </c>
      <c r="AH170" s="191">
        <f t="shared" si="869"/>
        <v>0</v>
      </c>
      <c r="AI170" s="191">
        <f t="shared" si="870"/>
        <v>0</v>
      </c>
      <c r="AJ170" s="191">
        <f t="shared" si="871"/>
        <v>0</v>
      </c>
      <c r="AK170" s="191">
        <f t="shared" si="872"/>
        <v>0</v>
      </c>
      <c r="AL170" s="275">
        <f t="shared" si="873"/>
        <v>0</v>
      </c>
      <c r="AM170" s="275">
        <f t="shared" si="874"/>
        <v>0</v>
      </c>
      <c r="AN170" s="275">
        <f t="shared" si="875"/>
        <v>0</v>
      </c>
      <c r="AO170" s="275">
        <f t="shared" si="876"/>
        <v>0</v>
      </c>
      <c r="AP170" s="275">
        <f t="shared" si="877"/>
        <v>0</v>
      </c>
      <c r="AQ170" s="275">
        <f t="shared" si="878"/>
        <v>0</v>
      </c>
      <c r="AR170" s="275">
        <f t="shared" si="879"/>
        <v>0</v>
      </c>
      <c r="AS170" s="275">
        <f t="shared" si="880"/>
        <v>0</v>
      </c>
      <c r="AT170" s="275">
        <f t="shared" si="881"/>
        <v>0</v>
      </c>
    </row>
    <row r="171" spans="1:61" hidden="1" outlineLevel="1">
      <c r="A171" s="1845"/>
      <c r="B171" s="1858"/>
      <c r="C171" s="73" t="s">
        <v>53</v>
      </c>
      <c r="D171" s="32">
        <v>0.54</v>
      </c>
      <c r="E171" s="253">
        <f t="shared" ref="E171:G171" si="1018">0.1429*E170/1000</f>
        <v>0.54645831690000013</v>
      </c>
      <c r="F171" s="253">
        <f t="shared" si="1018"/>
        <v>0.62464733799999994</v>
      </c>
      <c r="G171" s="253">
        <f t="shared" si="1018"/>
        <v>0.578154219962</v>
      </c>
      <c r="H171" s="253">
        <f>0.1429*H170/1000</f>
        <v>0.4215039847</v>
      </c>
      <c r="I171" s="253">
        <f>0.1429*I170/1000</f>
        <v>0.40963199560000002</v>
      </c>
      <c r="J171" s="253">
        <f>0.1429*J170/1000</f>
        <v>0.41351115900000002</v>
      </c>
      <c r="K171" s="253">
        <f t="shared" ref="K171:Q171" si="1019">0.1429*K170/1000</f>
        <v>0.42354845499999999</v>
      </c>
      <c r="L171" s="1112"/>
      <c r="M171" s="1112"/>
      <c r="N171" s="1112"/>
      <c r="O171" s="1112"/>
      <c r="P171" s="253">
        <f t="shared" si="1019"/>
        <v>0.41365405900000002</v>
      </c>
      <c r="Q171" s="253">
        <f t="shared" si="1019"/>
        <v>0.40951710400000002</v>
      </c>
      <c r="R171" s="253">
        <f t="shared" ref="R171:S171" si="1020">0.1429*R170/1000</f>
        <v>0.39727628999999998</v>
      </c>
      <c r="S171" s="253">
        <f t="shared" si="1020"/>
        <v>0.39022131700000001</v>
      </c>
      <c r="T171" s="257">
        <f t="shared" si="1017"/>
        <v>0</v>
      </c>
      <c r="U171" s="253">
        <f t="shared" ref="U171:X171" si="1021">0.1429*U170/1000</f>
        <v>0</v>
      </c>
      <c r="V171" s="253">
        <f t="shared" si="1021"/>
        <v>0</v>
      </c>
      <c r="W171" s="253">
        <f t="shared" si="1021"/>
        <v>0</v>
      </c>
      <c r="X171" s="253">
        <f t="shared" si="1021"/>
        <v>0</v>
      </c>
      <c r="Y171" s="253">
        <f t="shared" ref="Y171:AA171" si="1022">0.1429*Y170/1000</f>
        <v>0</v>
      </c>
      <c r="Z171" s="253">
        <f t="shared" si="1022"/>
        <v>0</v>
      </c>
      <c r="AA171" s="253">
        <f t="shared" si="1022"/>
        <v>0</v>
      </c>
      <c r="AB171" s="253">
        <f t="shared" ref="AB171" si="1023">0.1429*AB170/1000</f>
        <v>0</v>
      </c>
      <c r="AC171" s="191">
        <f t="shared" si="864"/>
        <v>0</v>
      </c>
      <c r="AD171" s="191">
        <f t="shared" si="865"/>
        <v>0</v>
      </c>
      <c r="AE171" s="191">
        <f t="shared" si="866"/>
        <v>0</v>
      </c>
      <c r="AF171" s="191">
        <f t="shared" si="867"/>
        <v>0</v>
      </c>
      <c r="AG171" s="191">
        <f t="shared" si="868"/>
        <v>0</v>
      </c>
      <c r="AH171" s="191">
        <f t="shared" si="869"/>
        <v>0</v>
      </c>
      <c r="AI171" s="191">
        <f t="shared" si="870"/>
        <v>0</v>
      </c>
      <c r="AJ171" s="191">
        <f t="shared" si="871"/>
        <v>0</v>
      </c>
      <c r="AK171" s="191">
        <f t="shared" si="872"/>
        <v>0</v>
      </c>
      <c r="AL171" s="275">
        <f t="shared" si="873"/>
        <v>0</v>
      </c>
      <c r="AM171" s="275">
        <f t="shared" si="874"/>
        <v>0</v>
      </c>
      <c r="AN171" s="275">
        <f t="shared" si="875"/>
        <v>0</v>
      </c>
      <c r="AO171" s="275">
        <f t="shared" si="876"/>
        <v>0</v>
      </c>
      <c r="AP171" s="275">
        <f t="shared" si="877"/>
        <v>0</v>
      </c>
      <c r="AQ171" s="275">
        <f t="shared" si="878"/>
        <v>0</v>
      </c>
      <c r="AR171" s="275">
        <f t="shared" si="879"/>
        <v>0</v>
      </c>
      <c r="AS171" s="275">
        <f t="shared" si="880"/>
        <v>0</v>
      </c>
      <c r="AT171" s="275">
        <f t="shared" si="881"/>
        <v>0</v>
      </c>
    </row>
    <row r="172" spans="1:61" s="856" customFormat="1" hidden="1" outlineLevel="1">
      <c r="A172" s="1845"/>
      <c r="B172" s="1858"/>
      <c r="C172" s="73" t="s">
        <v>581</v>
      </c>
      <c r="D172" s="94"/>
      <c r="E172" s="250">
        <v>4.0059009999999997</v>
      </c>
      <c r="F172" s="855">
        <v>4.2353399999999999</v>
      </c>
      <c r="G172" s="855">
        <v>5.0710459999999999</v>
      </c>
      <c r="H172" s="855">
        <v>4.507693999999999</v>
      </c>
      <c r="I172" s="1557">
        <v>4.2609029999999999</v>
      </c>
      <c r="J172" s="1557">
        <v>4.4687229999999998</v>
      </c>
      <c r="K172" s="864">
        <f>L172+M172+N172+O172</f>
        <v>6.7375600000000002</v>
      </c>
      <c r="L172" s="1118">
        <v>3.3412630000000001</v>
      </c>
      <c r="M172" s="1118">
        <v>0.50976399999999999</v>
      </c>
      <c r="N172" s="1118">
        <v>0</v>
      </c>
      <c r="O172" s="1118">
        <v>2.886533</v>
      </c>
      <c r="P172" s="1118">
        <v>7.0104819999999997</v>
      </c>
      <c r="Q172" s="1139">
        <v>7.2909009999999999</v>
      </c>
      <c r="R172" s="1139">
        <v>7.5825370000000003</v>
      </c>
      <c r="S172" s="1139">
        <v>7.8858389999999998</v>
      </c>
      <c r="T172" s="257">
        <f t="shared" si="1017"/>
        <v>0</v>
      </c>
      <c r="U172" s="250"/>
      <c r="V172" s="1079"/>
      <c r="W172" s="250"/>
      <c r="X172" s="1455"/>
      <c r="Y172" s="250"/>
      <c r="Z172" s="250"/>
      <c r="AA172" s="250"/>
      <c r="AB172" s="250"/>
      <c r="AC172" s="191">
        <f t="shared" si="864"/>
        <v>0</v>
      </c>
      <c r="AD172" s="191">
        <f t="shared" si="865"/>
        <v>0</v>
      </c>
      <c r="AE172" s="191">
        <f t="shared" si="866"/>
        <v>0</v>
      </c>
      <c r="AF172" s="191">
        <f t="shared" si="867"/>
        <v>0</v>
      </c>
      <c r="AG172" s="191">
        <f t="shared" si="868"/>
        <v>0</v>
      </c>
      <c r="AH172" s="191">
        <f t="shared" si="869"/>
        <v>0</v>
      </c>
      <c r="AI172" s="191">
        <f t="shared" si="870"/>
        <v>0</v>
      </c>
      <c r="AJ172" s="191">
        <f t="shared" si="871"/>
        <v>0</v>
      </c>
      <c r="AK172" s="191">
        <f t="shared" si="872"/>
        <v>0</v>
      </c>
      <c r="AL172" s="275">
        <f t="shared" si="873"/>
        <v>0</v>
      </c>
      <c r="AM172" s="275">
        <f t="shared" si="874"/>
        <v>0</v>
      </c>
      <c r="AN172" s="275">
        <f t="shared" si="875"/>
        <v>0</v>
      </c>
      <c r="AO172" s="275">
        <f t="shared" si="876"/>
        <v>0</v>
      </c>
      <c r="AP172" s="275">
        <f t="shared" si="877"/>
        <v>0</v>
      </c>
      <c r="AQ172" s="275">
        <f t="shared" si="878"/>
        <v>0</v>
      </c>
      <c r="AR172" s="275">
        <f t="shared" si="879"/>
        <v>0</v>
      </c>
      <c r="AS172" s="275">
        <f t="shared" si="880"/>
        <v>0</v>
      </c>
      <c r="AT172" s="275">
        <f t="shared" si="881"/>
        <v>0</v>
      </c>
    </row>
    <row r="173" spans="1:61" ht="17.25" hidden="1" outlineLevel="1">
      <c r="A173" s="1845"/>
      <c r="B173" s="1858"/>
      <c r="C173" s="73" t="s">
        <v>274</v>
      </c>
      <c r="D173" s="94"/>
      <c r="E173" s="271">
        <f>E170/'Ф5-Справочно'!D166/1000</f>
        <v>1.6496859003284656E-2</v>
      </c>
      <c r="F173" s="271">
        <f>F170/'Ф5-Справочно'!E166/1000</f>
        <v>1.88572828760676E-2</v>
      </c>
      <c r="G173" s="271">
        <f>G170/'Ф5-Справочно'!F166/1000</f>
        <v>1.7453716695124445E-2</v>
      </c>
      <c r="H173" s="271">
        <f>H170/'Ф5-Справочно'!G166/1000</f>
        <v>1.2724651798448183E-2</v>
      </c>
      <c r="I173" s="271">
        <f>I170/'Ф5-Справочно'!H166/1000</f>
        <v>1.2366252037269194E-2</v>
      </c>
      <c r="J173" s="271">
        <f>J170/'Ф5-Справочно'!I166/1000</f>
        <v>1.2483358886376247E-2</v>
      </c>
      <c r="K173" s="256">
        <f>K170/'Ф5-Справочно'!H166/1000</f>
        <v>1.2786371672100822E-2</v>
      </c>
      <c r="L173" s="256">
        <f>L170/'Ф5-Справочно'!I166/1000</f>
        <v>7.6311854685007343E-3</v>
      </c>
      <c r="M173" s="256">
        <f>M170/'Ф5-Справочно'!J166/1000</f>
        <v>1.0315980559555558E-3</v>
      </c>
      <c r="N173" s="256">
        <f>N170/'Ф5-Справочно'!K166/1000</f>
        <v>0</v>
      </c>
      <c r="O173" s="256">
        <f>O170/'Ф5-Справочно'!L166/1000</f>
        <v>4.123588147644533E-3</v>
      </c>
      <c r="P173" s="256">
        <f>P170/'Ф5-Справочно'!K166/1000</f>
        <v>1.2487672849726537E-2</v>
      </c>
      <c r="Q173" s="256">
        <f>Q170/'Ф5-Справочно'!L166/1000</f>
        <v>1.2362783610735558E-2</v>
      </c>
      <c r="R173" s="256">
        <f>R170/'Ф5-Справочно'!M166/1000</f>
        <v>1.199324951014946E-2</v>
      </c>
      <c r="S173" s="256">
        <f>S170/'Ф5-Справочно'!N166/1000</f>
        <v>1.17802691395455E-2</v>
      </c>
      <c r="T173" s="256">
        <f>T170/'Ф5-Справочно'!M166/1000</f>
        <v>0</v>
      </c>
      <c r="U173" s="256">
        <f>U170/'Ф5-Справочно'!M166/1000</f>
        <v>0</v>
      </c>
      <c r="V173" s="256">
        <f>V170/'Ф5-Справочно'!M166/1000</f>
        <v>0</v>
      </c>
      <c r="W173" s="256">
        <f>W170/'Ф5-Справочно'!N166/1000</f>
        <v>0</v>
      </c>
      <c r="X173" s="256"/>
      <c r="Y173" s="271">
        <f>Y170/'Ф5-Справочно'!J166/1000</f>
        <v>0</v>
      </c>
      <c r="Z173" s="271">
        <f>Z170/'Ф5-Справочно'!K166/1000</f>
        <v>0</v>
      </c>
      <c r="AA173" s="271">
        <f>AA170/'Ф5-Справочно'!M166/1000</f>
        <v>0</v>
      </c>
      <c r="AB173" s="271">
        <f>AB170/'Ф5-Справочно'!N166/1000</f>
        <v>0</v>
      </c>
      <c r="AC173" s="191">
        <f t="shared" si="864"/>
        <v>0</v>
      </c>
      <c r="AD173" s="191">
        <f t="shared" si="865"/>
        <v>0</v>
      </c>
      <c r="AE173" s="191">
        <f t="shared" si="866"/>
        <v>0</v>
      </c>
      <c r="AF173" s="191">
        <f t="shared" si="867"/>
        <v>0</v>
      </c>
      <c r="AG173" s="191">
        <f t="shared" si="868"/>
        <v>0</v>
      </c>
      <c r="AH173" s="191">
        <f t="shared" si="869"/>
        <v>0</v>
      </c>
      <c r="AI173" s="191">
        <f t="shared" si="870"/>
        <v>0</v>
      </c>
      <c r="AJ173" s="191">
        <f t="shared" si="871"/>
        <v>0</v>
      </c>
      <c r="AK173" s="191">
        <f t="shared" si="872"/>
        <v>0</v>
      </c>
      <c r="AL173" s="275">
        <f t="shared" si="873"/>
        <v>0</v>
      </c>
      <c r="AM173" s="275">
        <f t="shared" si="874"/>
        <v>0</v>
      </c>
      <c r="AN173" s="275">
        <f t="shared" si="875"/>
        <v>0</v>
      </c>
      <c r="AO173" s="275">
        <f t="shared" si="876"/>
        <v>0</v>
      </c>
      <c r="AP173" s="275">
        <f t="shared" si="877"/>
        <v>0</v>
      </c>
      <c r="AQ173" s="275">
        <f t="shared" si="878"/>
        <v>0</v>
      </c>
      <c r="AR173" s="275">
        <f t="shared" si="879"/>
        <v>0</v>
      </c>
      <c r="AS173" s="275">
        <f t="shared" si="880"/>
        <v>0</v>
      </c>
      <c r="AT173" s="275">
        <f t="shared" si="881"/>
        <v>0</v>
      </c>
    </row>
    <row r="174" spans="1:61" s="856" customFormat="1" ht="17.25" hidden="1" outlineLevel="1">
      <c r="A174" s="1845" t="s">
        <v>142</v>
      </c>
      <c r="B174" s="1858" t="s">
        <v>245</v>
      </c>
      <c r="C174" s="73" t="s">
        <v>290</v>
      </c>
      <c r="D174" s="94"/>
      <c r="E174" s="250">
        <v>18.72</v>
      </c>
      <c r="F174" s="855">
        <v>16.119</v>
      </c>
      <c r="G174" s="855">
        <v>5.7660000000000009</v>
      </c>
      <c r="H174" s="855">
        <v>16.355999999999998</v>
      </c>
      <c r="I174" s="1557">
        <v>19.523</v>
      </c>
      <c r="J174" s="1557">
        <v>19.238</v>
      </c>
      <c r="K174" s="864">
        <f>L174+M174+N174+O174</f>
        <v>18.5</v>
      </c>
      <c r="L174" s="1133">
        <v>10.01</v>
      </c>
      <c r="M174" s="1133">
        <v>1.4990000000000001</v>
      </c>
      <c r="N174" s="1133">
        <v>0.33300000000000002</v>
      </c>
      <c r="O174" s="1133">
        <v>6.6580000000000004</v>
      </c>
      <c r="P174" s="1141">
        <v>18.45</v>
      </c>
      <c r="Q174" s="1140">
        <v>18.399999999999999</v>
      </c>
      <c r="R174" s="1140">
        <v>18.3</v>
      </c>
      <c r="S174" s="1140">
        <v>18.3</v>
      </c>
      <c r="T174" s="257">
        <f t="shared" ref="T174:T175" si="1024">SUM(U174:X174)</f>
        <v>0</v>
      </c>
      <c r="U174" s="250"/>
      <c r="V174" s="250"/>
      <c r="W174" s="250"/>
      <c r="X174" s="1457"/>
      <c r="Y174" s="250"/>
      <c r="Z174" s="250"/>
      <c r="AA174" s="250"/>
      <c r="AB174" s="250"/>
      <c r="AC174" s="191">
        <f t="shared" si="864"/>
        <v>0</v>
      </c>
      <c r="AD174" s="191">
        <f t="shared" si="865"/>
        <v>0</v>
      </c>
      <c r="AE174" s="191">
        <f t="shared" si="866"/>
        <v>0</v>
      </c>
      <c r="AF174" s="191">
        <f t="shared" si="867"/>
        <v>0</v>
      </c>
      <c r="AG174" s="191">
        <f t="shared" si="868"/>
        <v>0</v>
      </c>
      <c r="AH174" s="191">
        <f t="shared" si="869"/>
        <v>0</v>
      </c>
      <c r="AI174" s="191">
        <f t="shared" si="870"/>
        <v>0</v>
      </c>
      <c r="AJ174" s="191">
        <f t="shared" si="871"/>
        <v>0</v>
      </c>
      <c r="AK174" s="191">
        <f t="shared" si="872"/>
        <v>0</v>
      </c>
      <c r="AL174" s="275">
        <f t="shared" si="873"/>
        <v>0</v>
      </c>
      <c r="AM174" s="275">
        <f t="shared" si="874"/>
        <v>0</v>
      </c>
      <c r="AN174" s="275">
        <f t="shared" si="875"/>
        <v>0</v>
      </c>
      <c r="AO174" s="275">
        <f t="shared" si="876"/>
        <v>0</v>
      </c>
      <c r="AP174" s="275">
        <f t="shared" si="877"/>
        <v>0</v>
      </c>
      <c r="AQ174" s="275">
        <f t="shared" si="878"/>
        <v>0</v>
      </c>
      <c r="AR174" s="275">
        <f t="shared" si="879"/>
        <v>0</v>
      </c>
      <c r="AS174" s="275">
        <f t="shared" si="880"/>
        <v>0</v>
      </c>
      <c r="AT174" s="275">
        <f t="shared" si="881"/>
        <v>0</v>
      </c>
    </row>
    <row r="175" spans="1:61" hidden="1" outlineLevel="1">
      <c r="A175" s="1845"/>
      <c r="B175" s="1858"/>
      <c r="C175" s="73" t="s">
        <v>53</v>
      </c>
      <c r="D175" s="94"/>
      <c r="E175" s="253">
        <f t="shared" ref="E175:J175" si="1025">1.154*E174/1000</f>
        <v>2.1602879999999994E-2</v>
      </c>
      <c r="F175" s="253">
        <f t="shared" si="1025"/>
        <v>1.8601325999999998E-2</v>
      </c>
      <c r="G175" s="253">
        <f t="shared" si="1025"/>
        <v>6.6539640000000001E-3</v>
      </c>
      <c r="H175" s="253">
        <f t="shared" si="1025"/>
        <v>1.8874823999999998E-2</v>
      </c>
      <c r="I175" s="253">
        <f t="shared" si="1025"/>
        <v>2.2529542E-2</v>
      </c>
      <c r="J175" s="253">
        <f t="shared" si="1025"/>
        <v>2.2200651999999998E-2</v>
      </c>
      <c r="K175" s="253">
        <f>1.154*K174/1000</f>
        <v>2.1348999999999996E-2</v>
      </c>
      <c r="L175" s="253">
        <f t="shared" ref="L175:Q175" si="1026">1.154*L174/1000</f>
        <v>1.1551539999999999E-2</v>
      </c>
      <c r="M175" s="253">
        <f t="shared" si="1026"/>
        <v>1.7298459999999999E-3</v>
      </c>
      <c r="N175" s="253">
        <f t="shared" si="1026"/>
        <v>3.84282E-4</v>
      </c>
      <c r="O175" s="253">
        <f t="shared" si="1026"/>
        <v>7.6833320000000002E-3</v>
      </c>
      <c r="P175" s="253">
        <f t="shared" si="1026"/>
        <v>2.1291299999999996E-2</v>
      </c>
      <c r="Q175" s="253">
        <f t="shared" si="1026"/>
        <v>2.1233599999999995E-2</v>
      </c>
      <c r="R175" s="253">
        <f t="shared" ref="R175:S175" si="1027">1.154*R174/1000</f>
        <v>2.1118199999999997E-2</v>
      </c>
      <c r="S175" s="253">
        <f t="shared" si="1027"/>
        <v>2.1118199999999997E-2</v>
      </c>
      <c r="T175" s="257">
        <f t="shared" si="1024"/>
        <v>0</v>
      </c>
      <c r="U175" s="253">
        <f t="shared" ref="U175:X175" si="1028">1.154*U174/1000</f>
        <v>0</v>
      </c>
      <c r="V175" s="253">
        <f t="shared" si="1028"/>
        <v>0</v>
      </c>
      <c r="W175" s="253">
        <f t="shared" si="1028"/>
        <v>0</v>
      </c>
      <c r="X175" s="253">
        <f t="shared" si="1028"/>
        <v>0</v>
      </c>
      <c r="Y175" s="253">
        <f t="shared" ref="Y175:AA175" si="1029">1.154*Y174/1000</f>
        <v>0</v>
      </c>
      <c r="Z175" s="253">
        <f t="shared" si="1029"/>
        <v>0</v>
      </c>
      <c r="AA175" s="253">
        <f t="shared" si="1029"/>
        <v>0</v>
      </c>
      <c r="AB175" s="253">
        <f t="shared" ref="AB175" si="1030">1.154*AB174/1000</f>
        <v>0</v>
      </c>
      <c r="AC175" s="191">
        <f t="shared" si="864"/>
        <v>0</v>
      </c>
      <c r="AD175" s="191">
        <f t="shared" si="865"/>
        <v>0</v>
      </c>
      <c r="AE175" s="191">
        <f t="shared" si="866"/>
        <v>0</v>
      </c>
      <c r="AF175" s="191">
        <f t="shared" si="867"/>
        <v>0</v>
      </c>
      <c r="AG175" s="191">
        <f t="shared" si="868"/>
        <v>0</v>
      </c>
      <c r="AH175" s="191">
        <f t="shared" si="869"/>
        <v>0</v>
      </c>
      <c r="AI175" s="191">
        <f t="shared" si="870"/>
        <v>0</v>
      </c>
      <c r="AJ175" s="191">
        <f t="shared" si="871"/>
        <v>0</v>
      </c>
      <c r="AK175" s="191">
        <f t="shared" si="872"/>
        <v>0</v>
      </c>
      <c r="AL175" s="275">
        <f t="shared" si="873"/>
        <v>0</v>
      </c>
      <c r="AM175" s="275">
        <f t="shared" si="874"/>
        <v>0</v>
      </c>
      <c r="AN175" s="275">
        <f t="shared" si="875"/>
        <v>0</v>
      </c>
      <c r="AO175" s="275">
        <f t="shared" si="876"/>
        <v>0</v>
      </c>
      <c r="AP175" s="275">
        <f t="shared" si="877"/>
        <v>0</v>
      </c>
      <c r="AQ175" s="275">
        <f t="shared" si="878"/>
        <v>0</v>
      </c>
      <c r="AR175" s="275">
        <f t="shared" si="879"/>
        <v>0</v>
      </c>
      <c r="AS175" s="275">
        <f t="shared" si="880"/>
        <v>0</v>
      </c>
      <c r="AT175" s="275">
        <f t="shared" si="881"/>
        <v>0</v>
      </c>
    </row>
    <row r="176" spans="1:61" s="856" customFormat="1" hidden="1" outlineLevel="1">
      <c r="A176" s="1845"/>
      <c r="B176" s="1858"/>
      <c r="C176" s="73" t="s">
        <v>581</v>
      </c>
      <c r="D176" s="94"/>
      <c r="E176" s="250">
        <v>0.91369999999999996</v>
      </c>
      <c r="F176" s="855">
        <v>0.99017999999999995</v>
      </c>
      <c r="G176" s="855">
        <v>9.8744999999999999E-2</v>
      </c>
      <c r="H176" s="855">
        <v>8.9198599999999989E-2</v>
      </c>
      <c r="I176" s="1557">
        <v>9.3278E-2</v>
      </c>
      <c r="J176" s="1557">
        <v>0.11823800000000001</v>
      </c>
      <c r="K176" s="864">
        <f>L176+M176+N176+O176</f>
        <v>0.121335</v>
      </c>
      <c r="L176" s="1134">
        <v>6.9000000000000006E-2</v>
      </c>
      <c r="M176" s="1134">
        <v>8.6E-3</v>
      </c>
      <c r="N176" s="1134">
        <v>2.3999999999999998E-3</v>
      </c>
      <c r="O176" s="1134">
        <v>4.1334999999999997E-2</v>
      </c>
      <c r="P176" s="1141">
        <v>0.12618799999999999</v>
      </c>
      <c r="Q176" s="1139">
        <v>0.13123499999999999</v>
      </c>
      <c r="R176" s="1139">
        <v>0.136485</v>
      </c>
      <c r="S176" s="1139">
        <v>0.14194399999999999</v>
      </c>
      <c r="T176" s="257">
        <f>SUM(U176:X176)</f>
        <v>0</v>
      </c>
      <c r="U176" s="250"/>
      <c r="V176" s="1080"/>
      <c r="W176" s="250"/>
      <c r="X176" s="1458"/>
      <c r="Y176" s="250"/>
      <c r="Z176" s="250"/>
      <c r="AA176" s="250"/>
      <c r="AB176" s="250"/>
      <c r="AC176" s="191">
        <f t="shared" si="864"/>
        <v>0</v>
      </c>
      <c r="AD176" s="191">
        <f t="shared" si="865"/>
        <v>0</v>
      </c>
      <c r="AE176" s="191">
        <f t="shared" si="866"/>
        <v>0</v>
      </c>
      <c r="AF176" s="191">
        <f t="shared" si="867"/>
        <v>0</v>
      </c>
      <c r="AG176" s="191">
        <f t="shared" si="868"/>
        <v>0</v>
      </c>
      <c r="AH176" s="191">
        <f t="shared" si="869"/>
        <v>0</v>
      </c>
      <c r="AI176" s="191">
        <f t="shared" si="870"/>
        <v>0</v>
      </c>
      <c r="AJ176" s="191">
        <f t="shared" si="871"/>
        <v>0</v>
      </c>
      <c r="AK176" s="191">
        <f t="shared" si="872"/>
        <v>0</v>
      </c>
      <c r="AL176" s="275">
        <f t="shared" si="873"/>
        <v>0</v>
      </c>
      <c r="AM176" s="275">
        <f t="shared" si="874"/>
        <v>0</v>
      </c>
      <c r="AN176" s="275">
        <f t="shared" si="875"/>
        <v>0</v>
      </c>
      <c r="AO176" s="275">
        <f t="shared" si="876"/>
        <v>0</v>
      </c>
      <c r="AP176" s="275">
        <f t="shared" si="877"/>
        <v>0</v>
      </c>
      <c r="AQ176" s="275">
        <f t="shared" si="878"/>
        <v>0</v>
      </c>
      <c r="AR176" s="275">
        <f t="shared" si="879"/>
        <v>0</v>
      </c>
      <c r="AS176" s="275">
        <f t="shared" si="880"/>
        <v>0</v>
      </c>
      <c r="AT176" s="275">
        <f t="shared" si="881"/>
        <v>0</v>
      </c>
    </row>
    <row r="177" spans="1:46" ht="17.25" hidden="1" outlineLevel="1">
      <c r="A177" s="1845" t="s">
        <v>143</v>
      </c>
      <c r="B177" s="1858" t="s">
        <v>280</v>
      </c>
      <c r="C177" s="73" t="s">
        <v>246</v>
      </c>
      <c r="D177" s="32"/>
      <c r="E177" s="250"/>
      <c r="F177" s="250">
        <v>0</v>
      </c>
      <c r="G177" s="250">
        <v>0</v>
      </c>
      <c r="H177" s="250">
        <v>0</v>
      </c>
      <c r="I177" s="1557">
        <v>0</v>
      </c>
      <c r="J177" s="1557">
        <v>0</v>
      </c>
      <c r="K177" s="864">
        <f t="shared" ref="K177:K181" si="1031">L177+M177+N177+O177</f>
        <v>0</v>
      </c>
      <c r="L177" s="1110"/>
      <c r="M177" s="1110"/>
      <c r="N177" s="1110"/>
      <c r="O177" s="1110"/>
      <c r="P177" s="250">
        <v>0</v>
      </c>
      <c r="Q177" s="250">
        <v>0</v>
      </c>
      <c r="R177" s="250">
        <v>0</v>
      </c>
      <c r="S177" s="250">
        <v>0</v>
      </c>
      <c r="T177" s="257">
        <f t="shared" ref="T177:T189" si="1032">SUM(U177:X177)</f>
        <v>0</v>
      </c>
      <c r="U177" s="250"/>
      <c r="V177" s="250"/>
      <c r="W177" s="250"/>
      <c r="X177" s="250"/>
      <c r="Y177" s="250"/>
      <c r="Z177" s="250"/>
      <c r="AA177" s="250"/>
      <c r="AB177" s="250"/>
      <c r="AC177" s="191">
        <f t="shared" si="864"/>
        <v>0</v>
      </c>
      <c r="AD177" s="191">
        <f t="shared" si="865"/>
        <v>0</v>
      </c>
      <c r="AE177" s="191">
        <f t="shared" si="866"/>
        <v>0</v>
      </c>
      <c r="AF177" s="191">
        <f t="shared" si="867"/>
        <v>0</v>
      </c>
      <c r="AG177" s="191">
        <f t="shared" si="868"/>
        <v>0</v>
      </c>
      <c r="AH177" s="191">
        <f t="shared" si="869"/>
        <v>0</v>
      </c>
      <c r="AI177" s="191">
        <f t="shared" si="870"/>
        <v>0</v>
      </c>
      <c r="AJ177" s="191">
        <f t="shared" si="871"/>
        <v>0</v>
      </c>
      <c r="AK177" s="191">
        <f t="shared" si="872"/>
        <v>0</v>
      </c>
      <c r="AL177" s="275">
        <f t="shared" si="873"/>
        <v>0</v>
      </c>
      <c r="AM177" s="275">
        <f t="shared" si="874"/>
        <v>0</v>
      </c>
      <c r="AN177" s="275">
        <f t="shared" si="875"/>
        <v>0</v>
      </c>
      <c r="AO177" s="275">
        <f t="shared" si="876"/>
        <v>0</v>
      </c>
      <c r="AP177" s="275">
        <f t="shared" si="877"/>
        <v>0</v>
      </c>
      <c r="AQ177" s="275">
        <f t="shared" si="878"/>
        <v>0</v>
      </c>
      <c r="AR177" s="275">
        <f t="shared" si="879"/>
        <v>0</v>
      </c>
      <c r="AS177" s="275">
        <f t="shared" si="880"/>
        <v>0</v>
      </c>
      <c r="AT177" s="275">
        <f t="shared" si="881"/>
        <v>0</v>
      </c>
    </row>
    <row r="178" spans="1:46" hidden="1" outlineLevel="1">
      <c r="A178" s="1845"/>
      <c r="B178" s="1858"/>
      <c r="C178" s="73" t="s">
        <v>233</v>
      </c>
      <c r="D178" s="32"/>
      <c r="E178" s="250"/>
      <c r="F178" s="250">
        <v>0</v>
      </c>
      <c r="G178" s="250">
        <v>0</v>
      </c>
      <c r="H178" s="250">
        <v>0</v>
      </c>
      <c r="I178" s="1557">
        <v>0</v>
      </c>
      <c r="J178" s="1557">
        <v>0</v>
      </c>
      <c r="K178" s="864">
        <f t="shared" si="1031"/>
        <v>0</v>
      </c>
      <c r="L178" s="1110"/>
      <c r="M178" s="1110"/>
      <c r="N178" s="1110"/>
      <c r="O178" s="1110"/>
      <c r="P178" s="250">
        <v>0</v>
      </c>
      <c r="Q178" s="250">
        <v>0</v>
      </c>
      <c r="R178" s="250">
        <v>0</v>
      </c>
      <c r="S178" s="250">
        <v>0</v>
      </c>
      <c r="T178" s="257">
        <f t="shared" si="1032"/>
        <v>0</v>
      </c>
      <c r="U178" s="250"/>
      <c r="V178" s="250"/>
      <c r="W178" s="250"/>
      <c r="X178" s="250"/>
      <c r="Y178" s="250"/>
      <c r="Z178" s="250"/>
      <c r="AA178" s="250"/>
      <c r="AB178" s="250"/>
      <c r="AC178" s="191">
        <f t="shared" si="864"/>
        <v>0</v>
      </c>
      <c r="AD178" s="191">
        <f t="shared" si="865"/>
        <v>0</v>
      </c>
      <c r="AE178" s="191">
        <f t="shared" si="866"/>
        <v>0</v>
      </c>
      <c r="AF178" s="191">
        <f t="shared" si="867"/>
        <v>0</v>
      </c>
      <c r="AG178" s="191">
        <f t="shared" si="868"/>
        <v>0</v>
      </c>
      <c r="AH178" s="191">
        <f t="shared" si="869"/>
        <v>0</v>
      </c>
      <c r="AI178" s="191">
        <f t="shared" si="870"/>
        <v>0</v>
      </c>
      <c r="AJ178" s="191">
        <f t="shared" si="871"/>
        <v>0</v>
      </c>
      <c r="AK178" s="191">
        <f t="shared" si="872"/>
        <v>0</v>
      </c>
      <c r="AL178" s="275">
        <f t="shared" si="873"/>
        <v>0</v>
      </c>
      <c r="AM178" s="275">
        <f t="shared" si="874"/>
        <v>0</v>
      </c>
      <c r="AN178" s="275">
        <f t="shared" si="875"/>
        <v>0</v>
      </c>
      <c r="AO178" s="275">
        <f t="shared" si="876"/>
        <v>0</v>
      </c>
      <c r="AP178" s="275">
        <f t="shared" si="877"/>
        <v>0</v>
      </c>
      <c r="AQ178" s="275">
        <f t="shared" si="878"/>
        <v>0</v>
      </c>
      <c r="AR178" s="275">
        <f t="shared" si="879"/>
        <v>0</v>
      </c>
      <c r="AS178" s="275">
        <f t="shared" si="880"/>
        <v>0</v>
      </c>
      <c r="AT178" s="275">
        <f t="shared" si="881"/>
        <v>0</v>
      </c>
    </row>
    <row r="179" spans="1:46" hidden="1" outlineLevel="1">
      <c r="A179" s="1845"/>
      <c r="B179" s="1858"/>
      <c r="C179" s="73" t="s">
        <v>291</v>
      </c>
      <c r="D179" s="32"/>
      <c r="E179" s="250"/>
      <c r="F179" s="250">
        <v>0</v>
      </c>
      <c r="G179" s="250">
        <v>0</v>
      </c>
      <c r="H179" s="250">
        <v>0</v>
      </c>
      <c r="I179" s="1557">
        <v>0</v>
      </c>
      <c r="J179" s="1557">
        <v>0</v>
      </c>
      <c r="K179" s="864">
        <f t="shared" si="1031"/>
        <v>0</v>
      </c>
      <c r="L179" s="1110"/>
      <c r="M179" s="1110"/>
      <c r="N179" s="1110"/>
      <c r="O179" s="1110"/>
      <c r="P179" s="250">
        <v>0</v>
      </c>
      <c r="Q179" s="250">
        <v>0</v>
      </c>
      <c r="R179" s="250">
        <v>0</v>
      </c>
      <c r="S179" s="250">
        <v>0</v>
      </c>
      <c r="T179" s="257">
        <f t="shared" si="1032"/>
        <v>0</v>
      </c>
      <c r="U179" s="250"/>
      <c r="V179" s="250"/>
      <c r="W179" s="250"/>
      <c r="X179" s="250"/>
      <c r="Y179" s="250"/>
      <c r="Z179" s="250"/>
      <c r="AA179" s="250"/>
      <c r="AB179" s="250"/>
      <c r="AC179" s="191">
        <f t="shared" si="864"/>
        <v>0</v>
      </c>
      <c r="AD179" s="191">
        <f t="shared" si="865"/>
        <v>0</v>
      </c>
      <c r="AE179" s="191">
        <f t="shared" si="866"/>
        <v>0</v>
      </c>
      <c r="AF179" s="191">
        <f t="shared" si="867"/>
        <v>0</v>
      </c>
      <c r="AG179" s="191">
        <f t="shared" si="868"/>
        <v>0</v>
      </c>
      <c r="AH179" s="191">
        <f t="shared" si="869"/>
        <v>0</v>
      </c>
      <c r="AI179" s="191">
        <f t="shared" si="870"/>
        <v>0</v>
      </c>
      <c r="AJ179" s="191">
        <f t="shared" si="871"/>
        <v>0</v>
      </c>
      <c r="AK179" s="191">
        <f t="shared" si="872"/>
        <v>0</v>
      </c>
      <c r="AL179" s="275">
        <f t="shared" si="873"/>
        <v>0</v>
      </c>
      <c r="AM179" s="275">
        <f t="shared" si="874"/>
        <v>0</v>
      </c>
      <c r="AN179" s="275">
        <f t="shared" si="875"/>
        <v>0</v>
      </c>
      <c r="AO179" s="275">
        <f t="shared" si="876"/>
        <v>0</v>
      </c>
      <c r="AP179" s="275">
        <f t="shared" si="877"/>
        <v>0</v>
      </c>
      <c r="AQ179" s="275">
        <f t="shared" si="878"/>
        <v>0</v>
      </c>
      <c r="AR179" s="275">
        <f t="shared" si="879"/>
        <v>0</v>
      </c>
      <c r="AS179" s="275">
        <f t="shared" si="880"/>
        <v>0</v>
      </c>
      <c r="AT179" s="275">
        <f t="shared" si="881"/>
        <v>0</v>
      </c>
    </row>
    <row r="180" spans="1:46" hidden="1" outlineLevel="1">
      <c r="A180" s="1845"/>
      <c r="B180" s="1858"/>
      <c r="C180" s="73" t="s">
        <v>53</v>
      </c>
      <c r="D180" s="32"/>
      <c r="E180" s="250"/>
      <c r="F180" s="250">
        <v>0</v>
      </c>
      <c r="G180" s="250">
        <v>0</v>
      </c>
      <c r="H180" s="250">
        <v>0</v>
      </c>
      <c r="I180" s="1557">
        <v>0</v>
      </c>
      <c r="J180" s="1557">
        <v>0</v>
      </c>
      <c r="K180" s="864">
        <f t="shared" si="1031"/>
        <v>0</v>
      </c>
      <c r="L180" s="1110"/>
      <c r="M180" s="1110"/>
      <c r="N180" s="1110"/>
      <c r="O180" s="1110"/>
      <c r="P180" s="250">
        <v>0</v>
      </c>
      <c r="Q180" s="250">
        <v>0</v>
      </c>
      <c r="R180" s="250">
        <v>0</v>
      </c>
      <c r="S180" s="250">
        <v>0</v>
      </c>
      <c r="T180" s="257">
        <f t="shared" si="1032"/>
        <v>0</v>
      </c>
      <c r="U180" s="250"/>
      <c r="V180" s="250"/>
      <c r="W180" s="250"/>
      <c r="X180" s="250"/>
      <c r="Y180" s="250"/>
      <c r="Z180" s="250"/>
      <c r="AA180" s="250"/>
      <c r="AB180" s="250"/>
      <c r="AC180" s="191">
        <f t="shared" si="864"/>
        <v>0</v>
      </c>
      <c r="AD180" s="191">
        <f t="shared" si="865"/>
        <v>0</v>
      </c>
      <c r="AE180" s="191">
        <f t="shared" si="866"/>
        <v>0</v>
      </c>
      <c r="AF180" s="191">
        <f t="shared" si="867"/>
        <v>0</v>
      </c>
      <c r="AG180" s="191">
        <f t="shared" si="868"/>
        <v>0</v>
      </c>
      <c r="AH180" s="191">
        <f t="shared" si="869"/>
        <v>0</v>
      </c>
      <c r="AI180" s="191">
        <f t="shared" si="870"/>
        <v>0</v>
      </c>
      <c r="AJ180" s="191">
        <f t="shared" si="871"/>
        <v>0</v>
      </c>
      <c r="AK180" s="191">
        <f t="shared" si="872"/>
        <v>0</v>
      </c>
      <c r="AL180" s="275">
        <f t="shared" si="873"/>
        <v>0</v>
      </c>
      <c r="AM180" s="275">
        <f t="shared" si="874"/>
        <v>0</v>
      </c>
      <c r="AN180" s="275">
        <f t="shared" si="875"/>
        <v>0</v>
      </c>
      <c r="AO180" s="275">
        <f t="shared" si="876"/>
        <v>0</v>
      </c>
      <c r="AP180" s="275">
        <f t="shared" si="877"/>
        <v>0</v>
      </c>
      <c r="AQ180" s="275">
        <f t="shared" si="878"/>
        <v>0</v>
      </c>
      <c r="AR180" s="275">
        <f t="shared" si="879"/>
        <v>0</v>
      </c>
      <c r="AS180" s="275">
        <f t="shared" si="880"/>
        <v>0</v>
      </c>
      <c r="AT180" s="275">
        <f t="shared" si="881"/>
        <v>0</v>
      </c>
    </row>
    <row r="181" spans="1:46" hidden="1" outlineLevel="1">
      <c r="A181" s="1845"/>
      <c r="B181" s="1858"/>
      <c r="C181" s="73" t="s">
        <v>581</v>
      </c>
      <c r="D181" s="32"/>
      <c r="E181" s="250"/>
      <c r="F181" s="250">
        <v>0</v>
      </c>
      <c r="G181" s="250">
        <v>0</v>
      </c>
      <c r="H181" s="250">
        <v>0</v>
      </c>
      <c r="I181" s="1557">
        <v>0</v>
      </c>
      <c r="J181" s="1557">
        <v>0</v>
      </c>
      <c r="K181" s="864">
        <f t="shared" si="1031"/>
        <v>0</v>
      </c>
      <c r="L181" s="1110"/>
      <c r="M181" s="1110"/>
      <c r="N181" s="1110"/>
      <c r="O181" s="1110"/>
      <c r="P181" s="250">
        <v>0</v>
      </c>
      <c r="Q181" s="250">
        <v>0</v>
      </c>
      <c r="R181" s="250">
        <v>0</v>
      </c>
      <c r="S181" s="250">
        <v>0</v>
      </c>
      <c r="T181" s="257">
        <f t="shared" si="1032"/>
        <v>0</v>
      </c>
      <c r="U181" s="250"/>
      <c r="V181" s="250"/>
      <c r="W181" s="250"/>
      <c r="X181" s="250"/>
      <c r="Y181" s="250"/>
      <c r="Z181" s="250"/>
      <c r="AA181" s="250"/>
      <c r="AB181" s="250"/>
      <c r="AC181" s="191">
        <f t="shared" si="864"/>
        <v>0</v>
      </c>
      <c r="AD181" s="191">
        <f t="shared" si="865"/>
        <v>0</v>
      </c>
      <c r="AE181" s="191">
        <f t="shared" si="866"/>
        <v>0</v>
      </c>
      <c r="AF181" s="191">
        <f t="shared" si="867"/>
        <v>0</v>
      </c>
      <c r="AG181" s="191">
        <f t="shared" si="868"/>
        <v>0</v>
      </c>
      <c r="AH181" s="191">
        <f t="shared" si="869"/>
        <v>0</v>
      </c>
      <c r="AI181" s="191">
        <f t="shared" si="870"/>
        <v>0</v>
      </c>
      <c r="AJ181" s="191">
        <f t="shared" si="871"/>
        <v>0</v>
      </c>
      <c r="AK181" s="191">
        <f t="shared" si="872"/>
        <v>0</v>
      </c>
      <c r="AL181" s="275">
        <f t="shared" si="873"/>
        <v>0</v>
      </c>
      <c r="AM181" s="275">
        <f t="shared" si="874"/>
        <v>0</v>
      </c>
      <c r="AN181" s="275">
        <f t="shared" si="875"/>
        <v>0</v>
      </c>
      <c r="AO181" s="275">
        <f t="shared" si="876"/>
        <v>0</v>
      </c>
      <c r="AP181" s="275">
        <f t="shared" si="877"/>
        <v>0</v>
      </c>
      <c r="AQ181" s="275">
        <f t="shared" si="878"/>
        <v>0</v>
      </c>
      <c r="AR181" s="275">
        <f t="shared" si="879"/>
        <v>0</v>
      </c>
      <c r="AS181" s="275">
        <f t="shared" si="880"/>
        <v>0</v>
      </c>
      <c r="AT181" s="275">
        <f t="shared" si="881"/>
        <v>0</v>
      </c>
    </row>
    <row r="182" spans="1:46" hidden="1" outlineLevel="1">
      <c r="A182" s="1846" t="s">
        <v>220</v>
      </c>
      <c r="B182" s="1852" t="s">
        <v>219</v>
      </c>
      <c r="C182" s="73" t="s">
        <v>581</v>
      </c>
      <c r="D182" s="31"/>
      <c r="E182" s="253">
        <f>E185+E187+E191</f>
        <v>0.77425999999999995</v>
      </c>
      <c r="F182" s="253">
        <f t="shared" ref="F182:G182" si="1033">F185+F187+F191</f>
        <v>0.92136499999999999</v>
      </c>
      <c r="G182" s="253">
        <f t="shared" si="1033"/>
        <v>0.87188087999999997</v>
      </c>
      <c r="H182" s="253">
        <f>H185+H187+H191</f>
        <v>0.95463199999999993</v>
      </c>
      <c r="I182" s="253">
        <f>I185+I187+I191</f>
        <v>1.0872039999999998</v>
      </c>
      <c r="J182" s="253">
        <f>J185+J187+J191</f>
        <v>1.5664959999999999</v>
      </c>
      <c r="K182" s="253">
        <f t="shared" ref="K182:Q182" si="1034">K185+K187+K191</f>
        <v>1.1503589999999999</v>
      </c>
      <c r="L182" s="1125">
        <f>L185+L187+L191</f>
        <v>0.28509000000000001</v>
      </c>
      <c r="M182" s="1125">
        <f>M185+M187+M191</f>
        <v>0.28509000000000001</v>
      </c>
      <c r="N182" s="1125">
        <f t="shared" ref="N182:O182" si="1035">N185+N187+N191</f>
        <v>0.29509000000000002</v>
      </c>
      <c r="O182" s="1125">
        <f t="shared" si="1035"/>
        <v>0.28508899999999998</v>
      </c>
      <c r="P182" s="253">
        <f t="shared" si="1034"/>
        <v>1.1963520000000001</v>
      </c>
      <c r="Q182" s="253">
        <f t="shared" si="1034"/>
        <v>1.244205</v>
      </c>
      <c r="R182" s="253">
        <f t="shared" ref="R182:S182" si="1036">R185+R187+R191</f>
        <v>1.293974</v>
      </c>
      <c r="S182" s="253">
        <f t="shared" si="1036"/>
        <v>1.3457330000000001</v>
      </c>
      <c r="T182" s="257">
        <f t="shared" si="1032"/>
        <v>0</v>
      </c>
      <c r="U182" s="253">
        <f t="shared" ref="U182:X182" si="1037">U185+U187+U191</f>
        <v>0</v>
      </c>
      <c r="V182" s="253">
        <f t="shared" si="1037"/>
        <v>0</v>
      </c>
      <c r="W182" s="253">
        <f t="shared" si="1037"/>
        <v>0</v>
      </c>
      <c r="X182" s="253">
        <f t="shared" si="1037"/>
        <v>0</v>
      </c>
      <c r="Y182" s="253">
        <f t="shared" ref="Y182:AA182" si="1038">Y185+Y187+Y191</f>
        <v>0</v>
      </c>
      <c r="Z182" s="253">
        <f t="shared" si="1038"/>
        <v>0</v>
      </c>
      <c r="AA182" s="253">
        <f t="shared" si="1038"/>
        <v>0</v>
      </c>
      <c r="AB182" s="253">
        <f t="shared" ref="AB182" si="1039">AB185+AB187+AB191</f>
        <v>0</v>
      </c>
      <c r="AC182" s="191">
        <f t="shared" si="864"/>
        <v>0</v>
      </c>
      <c r="AD182" s="191">
        <f t="shared" si="865"/>
        <v>0</v>
      </c>
      <c r="AE182" s="191">
        <f t="shared" si="866"/>
        <v>0</v>
      </c>
      <c r="AF182" s="191">
        <f t="shared" si="867"/>
        <v>0</v>
      </c>
      <c r="AG182" s="191">
        <f t="shared" si="868"/>
        <v>0</v>
      </c>
      <c r="AH182" s="191">
        <f t="shared" si="869"/>
        <v>0</v>
      </c>
      <c r="AI182" s="191">
        <f t="shared" si="870"/>
        <v>0</v>
      </c>
      <c r="AJ182" s="191">
        <f t="shared" si="871"/>
        <v>0</v>
      </c>
      <c r="AK182" s="191">
        <f t="shared" si="872"/>
        <v>0</v>
      </c>
      <c r="AL182" s="275">
        <f t="shared" si="873"/>
        <v>0</v>
      </c>
      <c r="AM182" s="275">
        <f t="shared" si="874"/>
        <v>0</v>
      </c>
      <c r="AN182" s="275">
        <f t="shared" si="875"/>
        <v>0</v>
      </c>
      <c r="AO182" s="275">
        <f t="shared" si="876"/>
        <v>0</v>
      </c>
      <c r="AP182" s="275">
        <f t="shared" si="877"/>
        <v>0</v>
      </c>
      <c r="AQ182" s="275">
        <f t="shared" si="878"/>
        <v>0</v>
      </c>
      <c r="AR182" s="275">
        <f t="shared" si="879"/>
        <v>0</v>
      </c>
      <c r="AS182" s="275">
        <f t="shared" si="880"/>
        <v>0</v>
      </c>
      <c r="AT182" s="275">
        <f t="shared" si="881"/>
        <v>0</v>
      </c>
    </row>
    <row r="183" spans="1:46" ht="17.25" hidden="1" outlineLevel="1">
      <c r="A183" s="1848"/>
      <c r="B183" s="1854"/>
      <c r="C183" s="73" t="s">
        <v>246</v>
      </c>
      <c r="D183" s="31"/>
      <c r="E183" s="253">
        <f>E184+E186+E188</f>
        <v>61.074027999999998</v>
      </c>
      <c r="F183" s="253">
        <f t="shared" ref="F183:H183" si="1040">F184+F186+F188</f>
        <v>47.178000000000004</v>
      </c>
      <c r="G183" s="253">
        <f t="shared" si="1040"/>
        <v>31.688426</v>
      </c>
      <c r="H183" s="253">
        <f t="shared" si="1040"/>
        <v>10.013228889999999</v>
      </c>
      <c r="I183" s="253">
        <f t="shared" ref="I183:J183" si="1041">I184+I186+I188</f>
        <v>44.745360605000002</v>
      </c>
      <c r="J183" s="253">
        <f t="shared" si="1041"/>
        <v>45.552000000000007</v>
      </c>
      <c r="K183" s="253">
        <f t="shared" ref="K183:O183" si="1042">K184+K186+K188</f>
        <v>42.32</v>
      </c>
      <c r="L183" s="1125">
        <f t="shared" si="1042"/>
        <v>7.7750000000000004</v>
      </c>
      <c r="M183" s="1125">
        <f t="shared" si="1042"/>
        <v>12.145000000000001</v>
      </c>
      <c r="N183" s="1125">
        <f t="shared" si="1042"/>
        <v>13.435</v>
      </c>
      <c r="O183" s="1125">
        <f t="shared" si="1042"/>
        <v>8.9649999999999999</v>
      </c>
      <c r="P183" s="253">
        <f t="shared" ref="P183" si="1043">P184+P186+P188</f>
        <v>42.16</v>
      </c>
      <c r="Q183" s="253">
        <f t="shared" ref="Q183:R183" si="1044">Q184+Q186+Q188</f>
        <v>42.04</v>
      </c>
      <c r="R183" s="253">
        <f t="shared" si="1044"/>
        <v>41.95</v>
      </c>
      <c r="S183" s="253">
        <f t="shared" ref="S183" si="1045">S184+S186+S188</f>
        <v>41.92</v>
      </c>
      <c r="T183" s="257">
        <f t="shared" si="1032"/>
        <v>0</v>
      </c>
      <c r="U183" s="253">
        <f t="shared" ref="U183:X183" si="1046">U184+U186+U188</f>
        <v>0</v>
      </c>
      <c r="V183" s="253">
        <f t="shared" si="1046"/>
        <v>0</v>
      </c>
      <c r="W183" s="253">
        <f t="shared" si="1046"/>
        <v>0</v>
      </c>
      <c r="X183" s="253">
        <f t="shared" si="1046"/>
        <v>0</v>
      </c>
      <c r="Y183" s="253">
        <f t="shared" ref="Y183:AA183" si="1047">Y184+Y186+Y188</f>
        <v>0</v>
      </c>
      <c r="Z183" s="253">
        <f t="shared" si="1047"/>
        <v>0</v>
      </c>
      <c r="AA183" s="253">
        <f t="shared" si="1047"/>
        <v>0</v>
      </c>
      <c r="AB183" s="253">
        <f t="shared" ref="AB183" si="1048">AB184+AB186+AB188</f>
        <v>0</v>
      </c>
      <c r="AC183" s="191">
        <f t="shared" si="864"/>
        <v>0</v>
      </c>
      <c r="AD183" s="191">
        <f t="shared" si="865"/>
        <v>0</v>
      </c>
      <c r="AE183" s="191">
        <f t="shared" si="866"/>
        <v>0</v>
      </c>
      <c r="AF183" s="191">
        <f t="shared" si="867"/>
        <v>0</v>
      </c>
      <c r="AG183" s="191">
        <f t="shared" si="868"/>
        <v>0</v>
      </c>
      <c r="AH183" s="191">
        <f t="shared" si="869"/>
        <v>0</v>
      </c>
      <c r="AI183" s="191">
        <f t="shared" si="870"/>
        <v>0</v>
      </c>
      <c r="AJ183" s="191">
        <f t="shared" si="871"/>
        <v>0</v>
      </c>
      <c r="AK183" s="191">
        <f t="shared" si="872"/>
        <v>0</v>
      </c>
      <c r="AL183" s="275">
        <f t="shared" si="873"/>
        <v>0</v>
      </c>
      <c r="AM183" s="275">
        <f t="shared" si="874"/>
        <v>0</v>
      </c>
      <c r="AN183" s="275">
        <f t="shared" si="875"/>
        <v>0</v>
      </c>
      <c r="AO183" s="275">
        <f t="shared" si="876"/>
        <v>0</v>
      </c>
      <c r="AP183" s="275">
        <f t="shared" si="877"/>
        <v>0</v>
      </c>
      <c r="AQ183" s="275">
        <f t="shared" si="878"/>
        <v>0</v>
      </c>
      <c r="AR183" s="275">
        <f t="shared" si="879"/>
        <v>0</v>
      </c>
      <c r="AS183" s="275">
        <f t="shared" si="880"/>
        <v>0</v>
      </c>
      <c r="AT183" s="275">
        <f t="shared" si="881"/>
        <v>0</v>
      </c>
    </row>
    <row r="184" spans="1:46" ht="17.25" hidden="1" outlineLevel="1">
      <c r="A184" s="1857" t="s">
        <v>221</v>
      </c>
      <c r="B184" s="1849" t="s">
        <v>21</v>
      </c>
      <c r="C184" s="73" t="s">
        <v>246</v>
      </c>
      <c r="D184" s="32"/>
      <c r="E184" s="250">
        <v>4.7040279999999992</v>
      </c>
      <c r="F184" s="855">
        <v>5.3620000000000001</v>
      </c>
      <c r="G184" s="855">
        <v>2.6104260000000004</v>
      </c>
      <c r="H184" s="855">
        <v>0.68371888999999997</v>
      </c>
      <c r="I184" s="1557">
        <v>10.065360604999999</v>
      </c>
      <c r="J184" s="1557">
        <v>10.696999999999999</v>
      </c>
      <c r="K184" s="864">
        <f>L184+M184+N184+O184</f>
        <v>12.06</v>
      </c>
      <c r="L184" s="1133">
        <v>3.0150000000000001</v>
      </c>
      <c r="M184" s="1133">
        <v>3.0150000000000001</v>
      </c>
      <c r="N184" s="1133">
        <v>3.0150000000000001</v>
      </c>
      <c r="O184" s="1133">
        <v>3.0150000000000001</v>
      </c>
      <c r="P184" s="1133">
        <v>12</v>
      </c>
      <c r="Q184" s="1140">
        <v>11.99</v>
      </c>
      <c r="R184" s="1140">
        <v>11.95</v>
      </c>
      <c r="S184" s="1140">
        <v>11.93</v>
      </c>
      <c r="T184" s="257">
        <f t="shared" si="1032"/>
        <v>0</v>
      </c>
      <c r="U184" s="250"/>
      <c r="V184" s="1106"/>
      <c r="W184" s="250"/>
      <c r="X184" s="1457"/>
      <c r="Y184" s="250"/>
      <c r="Z184" s="250"/>
      <c r="AA184" s="250"/>
      <c r="AB184" s="250"/>
      <c r="AC184" s="191">
        <f t="shared" si="864"/>
        <v>0</v>
      </c>
      <c r="AD184" s="191">
        <f t="shared" si="865"/>
        <v>0</v>
      </c>
      <c r="AE184" s="191">
        <f t="shared" si="866"/>
        <v>0</v>
      </c>
      <c r="AF184" s="191">
        <f t="shared" si="867"/>
        <v>0</v>
      </c>
      <c r="AG184" s="191">
        <f t="shared" si="868"/>
        <v>0</v>
      </c>
      <c r="AH184" s="191">
        <f t="shared" si="869"/>
        <v>0</v>
      </c>
      <c r="AI184" s="191">
        <f t="shared" si="870"/>
        <v>0</v>
      </c>
      <c r="AJ184" s="191">
        <f t="shared" si="871"/>
        <v>0</v>
      </c>
      <c r="AK184" s="191">
        <f t="shared" si="872"/>
        <v>0</v>
      </c>
      <c r="AL184" s="275">
        <f t="shared" si="873"/>
        <v>0</v>
      </c>
      <c r="AM184" s="275">
        <f t="shared" si="874"/>
        <v>0</v>
      </c>
      <c r="AN184" s="275">
        <f t="shared" si="875"/>
        <v>0</v>
      </c>
      <c r="AO184" s="275">
        <f t="shared" si="876"/>
        <v>0</v>
      </c>
      <c r="AP184" s="275">
        <f t="shared" si="877"/>
        <v>0</v>
      </c>
      <c r="AQ184" s="275">
        <f t="shared" si="878"/>
        <v>0</v>
      </c>
      <c r="AR184" s="275">
        <f t="shared" si="879"/>
        <v>0</v>
      </c>
      <c r="AS184" s="275">
        <f t="shared" si="880"/>
        <v>0</v>
      </c>
      <c r="AT184" s="275">
        <f t="shared" si="881"/>
        <v>0</v>
      </c>
    </row>
    <row r="185" spans="1:46" hidden="1" outlineLevel="1">
      <c r="A185" s="1845"/>
      <c r="B185" s="1851"/>
      <c r="C185" s="73" t="s">
        <v>581</v>
      </c>
      <c r="D185" s="32"/>
      <c r="E185" s="250">
        <v>0.23208000000000001</v>
      </c>
      <c r="F185" s="855">
        <v>0.29773100000000002</v>
      </c>
      <c r="G185" s="855">
        <v>0.27284419999999998</v>
      </c>
      <c r="H185" s="855">
        <v>0.15736800000000001</v>
      </c>
      <c r="I185" s="1557">
        <v>0.31353900000000001</v>
      </c>
      <c r="J185" s="1557">
        <v>0.33343400000000001</v>
      </c>
      <c r="K185" s="864">
        <f>L185+M185+N185+O185</f>
        <v>0.38561800000000002</v>
      </c>
      <c r="L185" s="1118">
        <v>9.6405000000000005E-2</v>
      </c>
      <c r="M185" s="1118">
        <v>9.6405000000000005E-2</v>
      </c>
      <c r="N185" s="1118">
        <v>9.6405000000000005E-2</v>
      </c>
      <c r="O185" s="1118">
        <v>9.6403000000000003E-2</v>
      </c>
      <c r="P185" s="1118">
        <v>0.40104299999999998</v>
      </c>
      <c r="Q185" s="1139">
        <v>0.41708400000000001</v>
      </c>
      <c r="R185" s="1139">
        <v>0.43376799999999999</v>
      </c>
      <c r="S185" s="1139">
        <v>0.45111899999999999</v>
      </c>
      <c r="T185" s="257">
        <f t="shared" si="1032"/>
        <v>0</v>
      </c>
      <c r="U185" s="250"/>
      <c r="V185" s="1073"/>
      <c r="W185" s="250"/>
      <c r="X185" s="1455"/>
      <c r="Y185" s="250"/>
      <c r="Z185" s="250"/>
      <c r="AA185" s="250"/>
      <c r="AB185" s="250"/>
      <c r="AC185" s="191">
        <f t="shared" si="864"/>
        <v>0</v>
      </c>
      <c r="AD185" s="191">
        <f t="shared" si="865"/>
        <v>0</v>
      </c>
      <c r="AE185" s="191">
        <f t="shared" si="866"/>
        <v>0</v>
      </c>
      <c r="AF185" s="191">
        <f t="shared" si="867"/>
        <v>0</v>
      </c>
      <c r="AG185" s="191">
        <f t="shared" si="868"/>
        <v>0</v>
      </c>
      <c r="AH185" s="191">
        <f t="shared" si="869"/>
        <v>0</v>
      </c>
      <c r="AI185" s="191">
        <f t="shared" si="870"/>
        <v>0</v>
      </c>
      <c r="AJ185" s="191">
        <f t="shared" si="871"/>
        <v>0</v>
      </c>
      <c r="AK185" s="191">
        <f t="shared" si="872"/>
        <v>0</v>
      </c>
      <c r="AL185" s="275">
        <f t="shared" si="873"/>
        <v>0</v>
      </c>
      <c r="AM185" s="275">
        <f t="shared" si="874"/>
        <v>0</v>
      </c>
      <c r="AN185" s="275">
        <f t="shared" si="875"/>
        <v>0</v>
      </c>
      <c r="AO185" s="275">
        <f t="shared" si="876"/>
        <v>0</v>
      </c>
      <c r="AP185" s="275">
        <f t="shared" si="877"/>
        <v>0</v>
      </c>
      <c r="AQ185" s="275">
        <f t="shared" si="878"/>
        <v>0</v>
      </c>
      <c r="AR185" s="275">
        <f t="shared" si="879"/>
        <v>0</v>
      </c>
      <c r="AS185" s="275">
        <f t="shared" si="880"/>
        <v>0</v>
      </c>
      <c r="AT185" s="275">
        <f t="shared" si="881"/>
        <v>0</v>
      </c>
    </row>
    <row r="186" spans="1:46" ht="17.25" hidden="1" outlineLevel="1">
      <c r="A186" s="1845" t="s">
        <v>222</v>
      </c>
      <c r="B186" s="1849" t="s">
        <v>22</v>
      </c>
      <c r="C186" s="73" t="s">
        <v>246</v>
      </c>
      <c r="D186" s="32">
        <v>29.545999999999999</v>
      </c>
      <c r="E186" s="250">
        <v>56.37</v>
      </c>
      <c r="F186" s="855">
        <v>41.816000000000003</v>
      </c>
      <c r="G186" s="855">
        <v>29.077999999999999</v>
      </c>
      <c r="H186" s="855">
        <v>9.3295099999999991</v>
      </c>
      <c r="I186" s="1557">
        <v>34.68</v>
      </c>
      <c r="J186" s="1557">
        <v>34.855000000000004</v>
      </c>
      <c r="K186" s="864">
        <f t="shared" ref="K186:K191" si="1049">L186+M186+N186+O186</f>
        <v>30.26</v>
      </c>
      <c r="L186" s="1133">
        <v>4.76</v>
      </c>
      <c r="M186" s="1133">
        <v>9.1300000000000008</v>
      </c>
      <c r="N186" s="1133">
        <v>10.42</v>
      </c>
      <c r="O186" s="1133">
        <v>5.95</v>
      </c>
      <c r="P186" s="1133">
        <v>30.16</v>
      </c>
      <c r="Q186" s="1139">
        <v>30.05</v>
      </c>
      <c r="R186" s="1140">
        <v>30</v>
      </c>
      <c r="S186" s="1140">
        <v>29.99</v>
      </c>
      <c r="T186" s="257">
        <f t="shared" si="1032"/>
        <v>0</v>
      </c>
      <c r="U186" s="250"/>
      <c r="V186" s="1106"/>
      <c r="W186" s="250"/>
      <c r="X186" s="1457"/>
      <c r="Y186" s="250"/>
      <c r="Z186" s="250"/>
      <c r="AA186" s="250"/>
      <c r="AB186" s="250"/>
      <c r="AC186" s="191">
        <f t="shared" si="864"/>
        <v>0</v>
      </c>
      <c r="AD186" s="191">
        <f t="shared" si="865"/>
        <v>0</v>
      </c>
      <c r="AE186" s="191">
        <f t="shared" si="866"/>
        <v>0</v>
      </c>
      <c r="AF186" s="191">
        <f t="shared" si="867"/>
        <v>0</v>
      </c>
      <c r="AG186" s="191">
        <f t="shared" si="868"/>
        <v>0</v>
      </c>
      <c r="AH186" s="191">
        <f t="shared" si="869"/>
        <v>0</v>
      </c>
      <c r="AI186" s="191">
        <f t="shared" si="870"/>
        <v>0</v>
      </c>
      <c r="AJ186" s="191">
        <f t="shared" si="871"/>
        <v>0</v>
      </c>
      <c r="AK186" s="191">
        <f t="shared" si="872"/>
        <v>0</v>
      </c>
      <c r="AL186" s="275">
        <f t="shared" si="873"/>
        <v>0</v>
      </c>
      <c r="AM186" s="275">
        <f t="shared" si="874"/>
        <v>0</v>
      </c>
      <c r="AN186" s="275">
        <f t="shared" si="875"/>
        <v>0</v>
      </c>
      <c r="AO186" s="275">
        <f t="shared" si="876"/>
        <v>0</v>
      </c>
      <c r="AP186" s="275">
        <f t="shared" si="877"/>
        <v>0</v>
      </c>
      <c r="AQ186" s="275">
        <f t="shared" si="878"/>
        <v>0</v>
      </c>
      <c r="AR186" s="275">
        <f t="shared" si="879"/>
        <v>0</v>
      </c>
      <c r="AS186" s="275">
        <f t="shared" si="880"/>
        <v>0</v>
      </c>
      <c r="AT186" s="275">
        <f t="shared" si="881"/>
        <v>0</v>
      </c>
    </row>
    <row r="187" spans="1:46" hidden="1" outlineLevel="1">
      <c r="A187" s="1845"/>
      <c r="B187" s="1851"/>
      <c r="C187" s="73" t="s">
        <v>581</v>
      </c>
      <c r="D187" s="32"/>
      <c r="E187" s="250">
        <v>0.54218</v>
      </c>
      <c r="F187" s="855">
        <v>0.62363400000000002</v>
      </c>
      <c r="G187" s="855">
        <v>0.59903667999999999</v>
      </c>
      <c r="H187" s="855">
        <v>0.79726399999999997</v>
      </c>
      <c r="I187" s="1557">
        <v>0.77366499999999994</v>
      </c>
      <c r="J187" s="1557">
        <v>1.2330619999999999</v>
      </c>
      <c r="K187" s="864">
        <f t="shared" si="1049"/>
        <v>0.764741</v>
      </c>
      <c r="L187" s="1118">
        <v>0.18868499999999999</v>
      </c>
      <c r="M187" s="1118">
        <v>0.18868499999999999</v>
      </c>
      <c r="N187" s="1118">
        <v>0.198685</v>
      </c>
      <c r="O187" s="1118">
        <v>0.18868599999999999</v>
      </c>
      <c r="P187" s="1141">
        <v>0.79530900000000004</v>
      </c>
      <c r="Q187" s="1139">
        <v>0.827121</v>
      </c>
      <c r="R187" s="1139">
        <v>0.86020600000000003</v>
      </c>
      <c r="S187" s="1139">
        <v>0.89461400000000002</v>
      </c>
      <c r="T187" s="257">
        <f t="shared" si="1032"/>
        <v>0</v>
      </c>
      <c r="U187" s="250"/>
      <c r="V187" s="1073"/>
      <c r="W187" s="250"/>
      <c r="X187" s="1457"/>
      <c r="Y187" s="250"/>
      <c r="Z187" s="250"/>
      <c r="AA187" s="250"/>
      <c r="AB187" s="250"/>
      <c r="AC187" s="191">
        <f t="shared" si="864"/>
        <v>0</v>
      </c>
      <c r="AD187" s="191">
        <f t="shared" si="865"/>
        <v>0</v>
      </c>
      <c r="AE187" s="191">
        <f t="shared" si="866"/>
        <v>0</v>
      </c>
      <c r="AF187" s="191">
        <f t="shared" si="867"/>
        <v>0</v>
      </c>
      <c r="AG187" s="191">
        <f t="shared" si="868"/>
        <v>0</v>
      </c>
      <c r="AH187" s="191">
        <f t="shared" si="869"/>
        <v>0</v>
      </c>
      <c r="AI187" s="191">
        <f t="shared" si="870"/>
        <v>0</v>
      </c>
      <c r="AJ187" s="191">
        <f t="shared" si="871"/>
        <v>0</v>
      </c>
      <c r="AK187" s="191">
        <f t="shared" si="872"/>
        <v>0</v>
      </c>
      <c r="AL187" s="275">
        <f t="shared" si="873"/>
        <v>0</v>
      </c>
      <c r="AM187" s="275">
        <f t="shared" si="874"/>
        <v>0</v>
      </c>
      <c r="AN187" s="275">
        <f t="shared" si="875"/>
        <v>0</v>
      </c>
      <c r="AO187" s="275">
        <f t="shared" si="876"/>
        <v>0</v>
      </c>
      <c r="AP187" s="275">
        <f t="shared" si="877"/>
        <v>0</v>
      </c>
      <c r="AQ187" s="275">
        <f t="shared" si="878"/>
        <v>0</v>
      </c>
      <c r="AR187" s="275">
        <f t="shared" si="879"/>
        <v>0</v>
      </c>
      <c r="AS187" s="275">
        <f t="shared" si="880"/>
        <v>0</v>
      </c>
      <c r="AT187" s="275">
        <f t="shared" si="881"/>
        <v>0</v>
      </c>
    </row>
    <row r="188" spans="1:46" ht="17.25" hidden="1" outlineLevel="1">
      <c r="A188" s="1846" t="s">
        <v>224</v>
      </c>
      <c r="B188" s="1849" t="s">
        <v>223</v>
      </c>
      <c r="C188" s="73" t="s">
        <v>246</v>
      </c>
      <c r="D188" s="32"/>
      <c r="E188" s="250"/>
      <c r="F188" s="250">
        <v>0</v>
      </c>
      <c r="G188" s="250">
        <v>0</v>
      </c>
      <c r="H188" s="250">
        <v>0</v>
      </c>
      <c r="I188" s="1557">
        <v>0</v>
      </c>
      <c r="J188" s="1557">
        <v>0</v>
      </c>
      <c r="K188" s="864">
        <f t="shared" si="1049"/>
        <v>0</v>
      </c>
      <c r="L188" s="1110"/>
      <c r="M188" s="1110"/>
      <c r="N188" s="1110"/>
      <c r="O188" s="1110"/>
      <c r="P188" s="250">
        <v>0</v>
      </c>
      <c r="Q188" s="250">
        <v>0</v>
      </c>
      <c r="R188" s="250">
        <v>0</v>
      </c>
      <c r="S188" s="250">
        <v>0</v>
      </c>
      <c r="T188" s="257">
        <f t="shared" si="1032"/>
        <v>0</v>
      </c>
      <c r="U188" s="250"/>
      <c r="V188" s="250"/>
      <c r="W188" s="250"/>
      <c r="X188" s="250"/>
      <c r="Y188" s="250"/>
      <c r="Z188" s="250"/>
      <c r="AA188" s="250"/>
      <c r="AB188" s="250"/>
      <c r="AC188" s="191">
        <f t="shared" si="864"/>
        <v>0</v>
      </c>
      <c r="AD188" s="191">
        <f t="shared" si="865"/>
        <v>0</v>
      </c>
      <c r="AE188" s="191">
        <f t="shared" si="866"/>
        <v>0</v>
      </c>
      <c r="AF188" s="191">
        <f t="shared" si="867"/>
        <v>0</v>
      </c>
      <c r="AG188" s="191">
        <f t="shared" si="868"/>
        <v>0</v>
      </c>
      <c r="AH188" s="191">
        <f t="shared" si="869"/>
        <v>0</v>
      </c>
      <c r="AI188" s="191">
        <f t="shared" si="870"/>
        <v>0</v>
      </c>
      <c r="AJ188" s="191">
        <f t="shared" si="871"/>
        <v>0</v>
      </c>
      <c r="AK188" s="191">
        <f t="shared" si="872"/>
        <v>0</v>
      </c>
      <c r="AL188" s="275">
        <f t="shared" si="873"/>
        <v>0</v>
      </c>
      <c r="AM188" s="275">
        <f t="shared" si="874"/>
        <v>0</v>
      </c>
      <c r="AN188" s="275">
        <f t="shared" si="875"/>
        <v>0</v>
      </c>
      <c r="AO188" s="275">
        <f t="shared" si="876"/>
        <v>0</v>
      </c>
      <c r="AP188" s="275">
        <f t="shared" si="877"/>
        <v>0</v>
      </c>
      <c r="AQ188" s="275">
        <f t="shared" si="878"/>
        <v>0</v>
      </c>
      <c r="AR188" s="275">
        <f t="shared" si="879"/>
        <v>0</v>
      </c>
      <c r="AS188" s="275">
        <f t="shared" si="880"/>
        <v>0</v>
      </c>
      <c r="AT188" s="275">
        <f t="shared" si="881"/>
        <v>0</v>
      </c>
    </row>
    <row r="189" spans="1:46" hidden="1" outlineLevel="1">
      <c r="A189" s="1847"/>
      <c r="B189" s="1850"/>
      <c r="C189" s="73" t="s">
        <v>233</v>
      </c>
      <c r="D189" s="32"/>
      <c r="E189" s="250"/>
      <c r="F189" s="250">
        <v>0</v>
      </c>
      <c r="G189" s="250">
        <v>0</v>
      </c>
      <c r="H189" s="250">
        <v>0</v>
      </c>
      <c r="I189" s="1557">
        <v>0</v>
      </c>
      <c r="J189" s="1557">
        <v>0</v>
      </c>
      <c r="K189" s="864">
        <f t="shared" si="1049"/>
        <v>0</v>
      </c>
      <c r="L189" s="1110"/>
      <c r="M189" s="1110"/>
      <c r="N189" s="1110"/>
      <c r="O189" s="1110"/>
      <c r="P189" s="250">
        <v>0</v>
      </c>
      <c r="Q189" s="250">
        <v>0</v>
      </c>
      <c r="R189" s="250">
        <v>0</v>
      </c>
      <c r="S189" s="250">
        <v>0</v>
      </c>
      <c r="T189" s="257">
        <f t="shared" si="1032"/>
        <v>0</v>
      </c>
      <c r="U189" s="250"/>
      <c r="V189" s="250"/>
      <c r="W189" s="250"/>
      <c r="X189" s="250"/>
      <c r="Y189" s="250"/>
      <c r="Z189" s="250"/>
      <c r="AA189" s="250"/>
      <c r="AB189" s="250"/>
      <c r="AC189" s="191">
        <f t="shared" si="864"/>
        <v>0</v>
      </c>
      <c r="AD189" s="191">
        <f t="shared" si="865"/>
        <v>0</v>
      </c>
      <c r="AE189" s="191">
        <f t="shared" si="866"/>
        <v>0</v>
      </c>
      <c r="AF189" s="191">
        <f t="shared" si="867"/>
        <v>0</v>
      </c>
      <c r="AG189" s="191">
        <f t="shared" si="868"/>
        <v>0</v>
      </c>
      <c r="AH189" s="191">
        <f t="shared" si="869"/>
        <v>0</v>
      </c>
      <c r="AI189" s="191">
        <f t="shared" si="870"/>
        <v>0</v>
      </c>
      <c r="AJ189" s="191">
        <f t="shared" si="871"/>
        <v>0</v>
      </c>
      <c r="AK189" s="191">
        <f t="shared" si="872"/>
        <v>0</v>
      </c>
      <c r="AL189" s="275">
        <f t="shared" si="873"/>
        <v>0</v>
      </c>
      <c r="AM189" s="275">
        <f t="shared" si="874"/>
        <v>0</v>
      </c>
      <c r="AN189" s="275">
        <f t="shared" si="875"/>
        <v>0</v>
      </c>
      <c r="AO189" s="275">
        <f t="shared" si="876"/>
        <v>0</v>
      </c>
      <c r="AP189" s="275">
        <f t="shared" si="877"/>
        <v>0</v>
      </c>
      <c r="AQ189" s="275">
        <f t="shared" si="878"/>
        <v>0</v>
      </c>
      <c r="AR189" s="275">
        <f t="shared" si="879"/>
        <v>0</v>
      </c>
      <c r="AS189" s="275">
        <f t="shared" si="880"/>
        <v>0</v>
      </c>
      <c r="AT189" s="275">
        <f t="shared" si="881"/>
        <v>0</v>
      </c>
    </row>
    <row r="190" spans="1:46" hidden="1" outlineLevel="1">
      <c r="A190" s="1847"/>
      <c r="B190" s="1850"/>
      <c r="C190" s="73" t="s">
        <v>291</v>
      </c>
      <c r="D190" s="32"/>
      <c r="E190" s="250"/>
      <c r="F190" s="250">
        <v>0</v>
      </c>
      <c r="G190" s="250">
        <v>0</v>
      </c>
      <c r="H190" s="250">
        <v>0</v>
      </c>
      <c r="I190" s="1557">
        <v>0</v>
      </c>
      <c r="J190" s="1557">
        <v>0</v>
      </c>
      <c r="K190" s="864">
        <f t="shared" si="1049"/>
        <v>0</v>
      </c>
      <c r="L190" s="1110"/>
      <c r="M190" s="1110"/>
      <c r="N190" s="1110"/>
      <c r="O190" s="1110"/>
      <c r="P190" s="250">
        <v>0</v>
      </c>
      <c r="Q190" s="250">
        <v>0</v>
      </c>
      <c r="R190" s="250">
        <v>0</v>
      </c>
      <c r="S190" s="250">
        <v>0</v>
      </c>
      <c r="T190" s="257">
        <f t="shared" ref="T190:T204" si="1050">SUM(U190:X190)</f>
        <v>0</v>
      </c>
      <c r="U190" s="250"/>
      <c r="V190" s="250"/>
      <c r="W190" s="250"/>
      <c r="X190" s="250"/>
      <c r="Y190" s="250"/>
      <c r="Z190" s="250"/>
      <c r="AA190" s="250"/>
      <c r="AB190" s="250"/>
      <c r="AC190" s="191">
        <f t="shared" si="864"/>
        <v>0</v>
      </c>
      <c r="AD190" s="191">
        <f t="shared" si="865"/>
        <v>0</v>
      </c>
      <c r="AE190" s="191">
        <f t="shared" si="866"/>
        <v>0</v>
      </c>
      <c r="AF190" s="191">
        <f t="shared" si="867"/>
        <v>0</v>
      </c>
      <c r="AG190" s="191">
        <f t="shared" si="868"/>
        <v>0</v>
      </c>
      <c r="AH190" s="191">
        <f t="shared" si="869"/>
        <v>0</v>
      </c>
      <c r="AI190" s="191">
        <f t="shared" si="870"/>
        <v>0</v>
      </c>
      <c r="AJ190" s="191">
        <f t="shared" si="871"/>
        <v>0</v>
      </c>
      <c r="AK190" s="191">
        <f t="shared" si="872"/>
        <v>0</v>
      </c>
      <c r="AL190" s="275">
        <f t="shared" si="873"/>
        <v>0</v>
      </c>
      <c r="AM190" s="275">
        <f t="shared" si="874"/>
        <v>0</v>
      </c>
      <c r="AN190" s="275">
        <f t="shared" si="875"/>
        <v>0</v>
      </c>
      <c r="AO190" s="275">
        <f t="shared" si="876"/>
        <v>0</v>
      </c>
      <c r="AP190" s="275">
        <f t="shared" si="877"/>
        <v>0</v>
      </c>
      <c r="AQ190" s="275">
        <f t="shared" si="878"/>
        <v>0</v>
      </c>
      <c r="AR190" s="275">
        <f t="shared" si="879"/>
        <v>0</v>
      </c>
      <c r="AS190" s="275">
        <f t="shared" si="880"/>
        <v>0</v>
      </c>
      <c r="AT190" s="275">
        <f t="shared" si="881"/>
        <v>0</v>
      </c>
    </row>
    <row r="191" spans="1:46" hidden="1" outlineLevel="1">
      <c r="A191" s="1848"/>
      <c r="B191" s="1851"/>
      <c r="C191" s="73" t="s">
        <v>581</v>
      </c>
      <c r="D191" s="32"/>
      <c r="E191" s="250"/>
      <c r="F191" s="250">
        <v>0</v>
      </c>
      <c r="G191" s="250">
        <v>0</v>
      </c>
      <c r="H191" s="250">
        <v>0</v>
      </c>
      <c r="I191" s="1557">
        <v>0</v>
      </c>
      <c r="J191" s="1557">
        <v>0</v>
      </c>
      <c r="K191" s="864">
        <f t="shared" si="1049"/>
        <v>0</v>
      </c>
      <c r="L191" s="1110"/>
      <c r="M191" s="1110"/>
      <c r="N191" s="1110"/>
      <c r="O191" s="1110"/>
      <c r="P191" s="250">
        <v>0</v>
      </c>
      <c r="Q191" s="250">
        <v>0</v>
      </c>
      <c r="R191" s="250">
        <v>0</v>
      </c>
      <c r="S191" s="250">
        <v>0</v>
      </c>
      <c r="T191" s="257">
        <f t="shared" si="1050"/>
        <v>0</v>
      </c>
      <c r="U191" s="250"/>
      <c r="V191" s="250"/>
      <c r="W191" s="250"/>
      <c r="X191" s="250"/>
      <c r="Y191" s="250"/>
      <c r="Z191" s="250"/>
      <c r="AA191" s="250"/>
      <c r="AB191" s="250"/>
      <c r="AC191" s="191">
        <f t="shared" si="864"/>
        <v>0</v>
      </c>
      <c r="AD191" s="191">
        <f t="shared" si="865"/>
        <v>0</v>
      </c>
      <c r="AE191" s="191">
        <f t="shared" si="866"/>
        <v>0</v>
      </c>
      <c r="AF191" s="191">
        <f t="shared" si="867"/>
        <v>0</v>
      </c>
      <c r="AG191" s="191">
        <f t="shared" si="868"/>
        <v>0</v>
      </c>
      <c r="AH191" s="191">
        <f t="shared" si="869"/>
        <v>0</v>
      </c>
      <c r="AI191" s="191">
        <f t="shared" si="870"/>
        <v>0</v>
      </c>
      <c r="AJ191" s="191">
        <f t="shared" si="871"/>
        <v>0</v>
      </c>
      <c r="AK191" s="191">
        <f t="shared" si="872"/>
        <v>0</v>
      </c>
      <c r="AL191" s="275">
        <f t="shared" si="873"/>
        <v>0</v>
      </c>
      <c r="AM191" s="275">
        <f t="shared" si="874"/>
        <v>0</v>
      </c>
      <c r="AN191" s="275">
        <f t="shared" si="875"/>
        <v>0</v>
      </c>
      <c r="AO191" s="275">
        <f t="shared" si="876"/>
        <v>0</v>
      </c>
      <c r="AP191" s="275">
        <f t="shared" si="877"/>
        <v>0</v>
      </c>
      <c r="AQ191" s="275">
        <f t="shared" si="878"/>
        <v>0</v>
      </c>
      <c r="AR191" s="275">
        <f t="shared" si="879"/>
        <v>0</v>
      </c>
      <c r="AS191" s="275">
        <f t="shared" si="880"/>
        <v>0</v>
      </c>
      <c r="AT191" s="275">
        <f t="shared" si="881"/>
        <v>0</v>
      </c>
    </row>
    <row r="192" spans="1:46" s="69" customFormat="1" hidden="1" outlineLevel="1">
      <c r="A192" s="1846">
        <v>8</v>
      </c>
      <c r="B192" s="1852" t="s">
        <v>234</v>
      </c>
      <c r="C192" s="73" t="s">
        <v>231</v>
      </c>
      <c r="D192" s="32"/>
      <c r="E192" s="257">
        <f t="shared" ref="E192:H195" si="1051">E196+E213</f>
        <v>969.77800000000002</v>
      </c>
      <c r="F192" s="257">
        <f t="shared" si="1051"/>
        <v>1011.0410000000001</v>
      </c>
      <c r="G192" s="257">
        <f t="shared" si="1051"/>
        <v>1230.1100000000001</v>
      </c>
      <c r="H192" s="257">
        <f t="shared" si="1051"/>
        <v>1177.058</v>
      </c>
      <c r="I192" s="257">
        <f t="shared" ref="I192:J192" si="1052">I196+I213</f>
        <v>1212.5439999999999</v>
      </c>
      <c r="J192" s="257">
        <f t="shared" si="1052"/>
        <v>1362.2619999999999</v>
      </c>
      <c r="K192" s="257">
        <f t="shared" ref="K192:Q192" si="1053">K196+K213</f>
        <v>1277.0259999999998</v>
      </c>
      <c r="L192" s="257">
        <f t="shared" ref="L192:O192" si="1054">L196+L213</f>
        <v>281.75</v>
      </c>
      <c r="M192" s="257">
        <f t="shared" si="1054"/>
        <v>355.58000000000004</v>
      </c>
      <c r="N192" s="257">
        <f t="shared" si="1054"/>
        <v>356.14</v>
      </c>
      <c r="O192" s="257">
        <f t="shared" si="1054"/>
        <v>283.55600000000004</v>
      </c>
      <c r="P192" s="257">
        <f t="shared" si="1053"/>
        <v>1277.03</v>
      </c>
      <c r="Q192" s="257">
        <f t="shared" si="1053"/>
        <v>1277.03</v>
      </c>
      <c r="R192" s="257">
        <f t="shared" ref="R192:S192" si="1055">R196+R213</f>
        <v>1277.03</v>
      </c>
      <c r="S192" s="257">
        <f t="shared" si="1055"/>
        <v>1277.03</v>
      </c>
      <c r="T192" s="257">
        <f t="shared" si="1050"/>
        <v>0</v>
      </c>
      <c r="U192" s="257">
        <f t="shared" ref="U192:X192" si="1056">U196+U213</f>
        <v>0</v>
      </c>
      <c r="V192" s="257">
        <f t="shared" si="1056"/>
        <v>0</v>
      </c>
      <c r="W192" s="257">
        <f t="shared" si="1056"/>
        <v>0</v>
      </c>
      <c r="X192" s="257">
        <f t="shared" si="1056"/>
        <v>0</v>
      </c>
      <c r="Y192" s="257">
        <f t="shared" ref="Y192:AA192" si="1057">Y196+Y213</f>
        <v>0</v>
      </c>
      <c r="Z192" s="257">
        <f t="shared" si="1057"/>
        <v>0</v>
      </c>
      <c r="AA192" s="257">
        <f t="shared" si="1057"/>
        <v>0</v>
      </c>
      <c r="AB192" s="257">
        <f t="shared" ref="AB192" si="1058">AB196+AB213</f>
        <v>0</v>
      </c>
      <c r="AC192" s="191">
        <f t="shared" si="864"/>
        <v>0</v>
      </c>
      <c r="AD192" s="191">
        <f t="shared" si="865"/>
        <v>0</v>
      </c>
      <c r="AE192" s="191">
        <f t="shared" si="866"/>
        <v>0</v>
      </c>
      <c r="AF192" s="191">
        <f t="shared" si="867"/>
        <v>0</v>
      </c>
      <c r="AG192" s="191">
        <f t="shared" si="868"/>
        <v>0</v>
      </c>
      <c r="AH192" s="191">
        <f t="shared" si="869"/>
        <v>0</v>
      </c>
      <c r="AI192" s="191">
        <f t="shared" si="870"/>
        <v>0</v>
      </c>
      <c r="AJ192" s="191">
        <f t="shared" si="871"/>
        <v>0</v>
      </c>
      <c r="AK192" s="191">
        <f t="shared" si="872"/>
        <v>0</v>
      </c>
      <c r="AL192" s="275">
        <f t="shared" si="873"/>
        <v>0</v>
      </c>
      <c r="AM192" s="275">
        <f t="shared" si="874"/>
        <v>0</v>
      </c>
      <c r="AN192" s="275">
        <f t="shared" si="875"/>
        <v>0</v>
      </c>
      <c r="AO192" s="275">
        <f t="shared" si="876"/>
        <v>0</v>
      </c>
      <c r="AP192" s="275">
        <f t="shared" si="877"/>
        <v>0</v>
      </c>
      <c r="AQ192" s="275">
        <f t="shared" si="878"/>
        <v>0</v>
      </c>
      <c r="AR192" s="275">
        <f t="shared" si="879"/>
        <v>0</v>
      </c>
      <c r="AS192" s="275">
        <f t="shared" si="880"/>
        <v>0</v>
      </c>
      <c r="AT192" s="275">
        <f t="shared" si="881"/>
        <v>0</v>
      </c>
    </row>
    <row r="193" spans="1:46" s="69" customFormat="1" hidden="1" outlineLevel="1">
      <c r="A193" s="1847"/>
      <c r="B193" s="1853"/>
      <c r="C193" s="73" t="s">
        <v>53</v>
      </c>
      <c r="D193" s="32"/>
      <c r="E193" s="257">
        <f t="shared" si="1051"/>
        <v>1.1229733791999998</v>
      </c>
      <c r="F193" s="257">
        <f t="shared" si="1051"/>
        <v>1.1776965894</v>
      </c>
      <c r="G193" s="257">
        <f t="shared" si="1051"/>
        <v>1.438035578</v>
      </c>
      <c r="H193" s="257">
        <f t="shared" si="1051"/>
        <v>1.3816111412000001</v>
      </c>
      <c r="I193" s="257">
        <f t="shared" ref="I193:J193" si="1059">I197+I214</f>
        <v>1.4211467394999997</v>
      </c>
      <c r="J193" s="257">
        <f t="shared" si="1059"/>
        <v>1.5995994057999998</v>
      </c>
      <c r="K193" s="257">
        <f t="shared" ref="K193:Q193" si="1060">K197+K214</f>
        <v>1.4972489360000001</v>
      </c>
      <c r="L193" s="257">
        <f t="shared" ref="L193:O193" si="1061">L197+L214</f>
        <v>0.33033497000000001</v>
      </c>
      <c r="M193" s="257">
        <f t="shared" si="1061"/>
        <v>0.41689601499999995</v>
      </c>
      <c r="N193" s="257">
        <f t="shared" si="1061"/>
        <v>0.41755218099999997</v>
      </c>
      <c r="O193" s="257">
        <f t="shared" si="1061"/>
        <v>0.33246576999999999</v>
      </c>
      <c r="P193" s="257">
        <f t="shared" si="1060"/>
        <v>1.4972538659999999</v>
      </c>
      <c r="Q193" s="257">
        <f t="shared" si="1060"/>
        <v>1.4972538659999999</v>
      </c>
      <c r="R193" s="257">
        <f t="shared" ref="R193:S193" si="1062">R197+R214</f>
        <v>1.4972538659999999</v>
      </c>
      <c r="S193" s="257">
        <f t="shared" si="1062"/>
        <v>1.4972538659999999</v>
      </c>
      <c r="T193" s="257">
        <f t="shared" si="1050"/>
        <v>0</v>
      </c>
      <c r="U193" s="257">
        <f t="shared" ref="U193:X193" si="1063">U197+U214</f>
        <v>0</v>
      </c>
      <c r="V193" s="257">
        <f t="shared" si="1063"/>
        <v>0</v>
      </c>
      <c r="W193" s="257">
        <f t="shared" si="1063"/>
        <v>0</v>
      </c>
      <c r="X193" s="257">
        <f t="shared" si="1063"/>
        <v>0</v>
      </c>
      <c r="Y193" s="257">
        <f t="shared" ref="Y193:AA193" si="1064">Y197+Y214</f>
        <v>0</v>
      </c>
      <c r="Z193" s="257">
        <f t="shared" si="1064"/>
        <v>0</v>
      </c>
      <c r="AA193" s="257">
        <f t="shared" si="1064"/>
        <v>0</v>
      </c>
      <c r="AB193" s="257">
        <f t="shared" ref="AB193" si="1065">AB197+AB214</f>
        <v>0</v>
      </c>
      <c r="AC193" s="191">
        <f t="shared" si="864"/>
        <v>0</v>
      </c>
      <c r="AD193" s="191">
        <f t="shared" si="865"/>
        <v>0</v>
      </c>
      <c r="AE193" s="191">
        <f t="shared" si="866"/>
        <v>0</v>
      </c>
      <c r="AF193" s="191">
        <f t="shared" si="867"/>
        <v>0</v>
      </c>
      <c r="AG193" s="191">
        <f t="shared" si="868"/>
        <v>0</v>
      </c>
      <c r="AH193" s="191">
        <f t="shared" si="869"/>
        <v>0</v>
      </c>
      <c r="AI193" s="191">
        <f t="shared" si="870"/>
        <v>0</v>
      </c>
      <c r="AJ193" s="191">
        <f t="shared" si="871"/>
        <v>0</v>
      </c>
      <c r="AK193" s="191">
        <f t="shared" si="872"/>
        <v>0</v>
      </c>
      <c r="AL193" s="275">
        <f t="shared" si="873"/>
        <v>0</v>
      </c>
      <c r="AM193" s="275">
        <f t="shared" si="874"/>
        <v>0</v>
      </c>
      <c r="AN193" s="275">
        <f t="shared" si="875"/>
        <v>0</v>
      </c>
      <c r="AO193" s="275">
        <f t="shared" si="876"/>
        <v>0</v>
      </c>
      <c r="AP193" s="275">
        <f t="shared" si="877"/>
        <v>0</v>
      </c>
      <c r="AQ193" s="275">
        <f t="shared" si="878"/>
        <v>0</v>
      </c>
      <c r="AR193" s="275">
        <f t="shared" si="879"/>
        <v>0</v>
      </c>
      <c r="AS193" s="275">
        <f t="shared" si="880"/>
        <v>0</v>
      </c>
      <c r="AT193" s="275">
        <f t="shared" si="881"/>
        <v>0</v>
      </c>
    </row>
    <row r="194" spans="1:46" s="69" customFormat="1" hidden="1" outlineLevel="1">
      <c r="A194" s="1847"/>
      <c r="B194" s="1853"/>
      <c r="C194" s="73" t="s">
        <v>372</v>
      </c>
      <c r="D194" s="32"/>
      <c r="E194" s="257">
        <f t="shared" si="1051"/>
        <v>4582267</v>
      </c>
      <c r="F194" s="257">
        <f t="shared" si="1051"/>
        <v>4410328.01</v>
      </c>
      <c r="G194" s="257">
        <f t="shared" si="1051"/>
        <v>4262933.0180000002</v>
      </c>
      <c r="H194" s="257">
        <f t="shared" si="1051"/>
        <v>4761790</v>
      </c>
      <c r="I194" s="257">
        <f t="shared" ref="I194:J194" si="1066">I198+I215</f>
        <v>4324374.3499999996</v>
      </c>
      <c r="J194" s="257">
        <f t="shared" si="1066"/>
        <v>4573549.21</v>
      </c>
      <c r="K194" s="257">
        <f t="shared" ref="K194:Q194" si="1067">K198+K215</f>
        <v>5459739</v>
      </c>
      <c r="L194" s="257">
        <f t="shared" ref="L194:O194" si="1068">L198+L215</f>
        <v>1204572</v>
      </c>
      <c r="M194" s="257">
        <f t="shared" si="1068"/>
        <v>1520234</v>
      </c>
      <c r="N194" s="257">
        <f t="shared" si="1068"/>
        <v>1522635</v>
      </c>
      <c r="O194" s="257">
        <f t="shared" si="1068"/>
        <v>1212298</v>
      </c>
      <c r="P194" s="257">
        <f t="shared" si="1067"/>
        <v>5459739</v>
      </c>
      <c r="Q194" s="257">
        <f t="shared" si="1067"/>
        <v>5459739</v>
      </c>
      <c r="R194" s="257">
        <f t="shared" ref="R194:S194" si="1069">R198+R215</f>
        <v>5459739</v>
      </c>
      <c r="S194" s="257">
        <f t="shared" si="1069"/>
        <v>5459739</v>
      </c>
      <c r="T194" s="257">
        <f t="shared" si="1050"/>
        <v>0</v>
      </c>
      <c r="U194" s="257">
        <f t="shared" ref="U194:X194" si="1070">U198+U215</f>
        <v>0</v>
      </c>
      <c r="V194" s="257">
        <f t="shared" si="1070"/>
        <v>0</v>
      </c>
      <c r="W194" s="257">
        <f t="shared" si="1070"/>
        <v>0</v>
      </c>
      <c r="X194" s="257">
        <f t="shared" si="1070"/>
        <v>0</v>
      </c>
      <c r="Y194" s="257">
        <f t="shared" ref="Y194:AA194" si="1071">Y198+Y215</f>
        <v>0</v>
      </c>
      <c r="Z194" s="257">
        <f t="shared" si="1071"/>
        <v>0</v>
      </c>
      <c r="AA194" s="257">
        <f t="shared" si="1071"/>
        <v>0</v>
      </c>
      <c r="AB194" s="257">
        <f t="shared" ref="AB194" si="1072">AB198+AB215</f>
        <v>0</v>
      </c>
      <c r="AC194" s="191">
        <f t="shared" si="864"/>
        <v>0</v>
      </c>
      <c r="AD194" s="191">
        <f t="shared" si="865"/>
        <v>0</v>
      </c>
      <c r="AE194" s="191">
        <f t="shared" si="866"/>
        <v>0</v>
      </c>
      <c r="AF194" s="191">
        <f t="shared" si="867"/>
        <v>0</v>
      </c>
      <c r="AG194" s="191">
        <f t="shared" si="868"/>
        <v>0</v>
      </c>
      <c r="AH194" s="191">
        <f t="shared" si="869"/>
        <v>0</v>
      </c>
      <c r="AI194" s="191">
        <f t="shared" si="870"/>
        <v>0</v>
      </c>
      <c r="AJ194" s="191">
        <f t="shared" si="871"/>
        <v>0</v>
      </c>
      <c r="AK194" s="191">
        <f t="shared" si="872"/>
        <v>0</v>
      </c>
      <c r="AL194" s="275">
        <f t="shared" si="873"/>
        <v>0</v>
      </c>
      <c r="AM194" s="275">
        <f t="shared" si="874"/>
        <v>0</v>
      </c>
      <c r="AN194" s="275">
        <f t="shared" si="875"/>
        <v>0</v>
      </c>
      <c r="AO194" s="275">
        <f t="shared" si="876"/>
        <v>0</v>
      </c>
      <c r="AP194" s="275">
        <f t="shared" si="877"/>
        <v>0</v>
      </c>
      <c r="AQ194" s="275">
        <f t="shared" si="878"/>
        <v>0</v>
      </c>
      <c r="AR194" s="275">
        <f t="shared" si="879"/>
        <v>0</v>
      </c>
      <c r="AS194" s="275">
        <f t="shared" si="880"/>
        <v>0</v>
      </c>
      <c r="AT194" s="275">
        <f t="shared" si="881"/>
        <v>0</v>
      </c>
    </row>
    <row r="195" spans="1:46" s="95" customFormat="1" hidden="1" outlineLevel="1">
      <c r="A195" s="1848"/>
      <c r="B195" s="1854"/>
      <c r="C195" s="73" t="s">
        <v>577</v>
      </c>
      <c r="D195" s="96"/>
      <c r="E195" s="257">
        <f t="shared" si="1051"/>
        <v>36.415000000000006</v>
      </c>
      <c r="F195" s="257">
        <f t="shared" si="1051"/>
        <v>39.505499999999998</v>
      </c>
      <c r="G195" s="257">
        <f t="shared" si="1051"/>
        <v>43.864999999999995</v>
      </c>
      <c r="H195" s="257">
        <f t="shared" si="1051"/>
        <v>50.126000000000005</v>
      </c>
      <c r="I195" s="257">
        <f t="shared" ref="I195:J195" si="1073">I199+I216</f>
        <v>48.053999999999995</v>
      </c>
      <c r="J195" s="257">
        <f t="shared" si="1073"/>
        <v>57.565000000000005</v>
      </c>
      <c r="K195" s="257">
        <f t="shared" ref="K195:Q195" si="1074">K199+K216</f>
        <v>56.869</v>
      </c>
      <c r="L195" s="257">
        <f t="shared" ref="L195:O195" si="1075">L199+L216</f>
        <v>12.547000000000001</v>
      </c>
      <c r="M195" s="257">
        <f t="shared" si="1075"/>
        <v>15.834999999999999</v>
      </c>
      <c r="N195" s="257">
        <f t="shared" si="1075"/>
        <v>15.86</v>
      </c>
      <c r="O195" s="257">
        <f t="shared" si="1075"/>
        <v>12.627000000000001</v>
      </c>
      <c r="P195" s="257">
        <f t="shared" si="1074"/>
        <v>58.879999999999995</v>
      </c>
      <c r="Q195" s="257">
        <f t="shared" si="1074"/>
        <v>60.959999999999994</v>
      </c>
      <c r="R195" s="257">
        <f t="shared" ref="R195:S195" si="1076">R199+R216</f>
        <v>63.105000000000004</v>
      </c>
      <c r="S195" s="257">
        <f t="shared" si="1076"/>
        <v>65.349999999999994</v>
      </c>
      <c r="T195" s="257">
        <f>SUM(U195:X195)</f>
        <v>0</v>
      </c>
      <c r="U195" s="257">
        <f>U199+U216</f>
        <v>0</v>
      </c>
      <c r="V195" s="257">
        <f t="shared" ref="V195:X195" si="1077">V199+V216</f>
        <v>0</v>
      </c>
      <c r="W195" s="257">
        <f t="shared" si="1077"/>
        <v>0</v>
      </c>
      <c r="X195" s="257">
        <f t="shared" si="1077"/>
        <v>0</v>
      </c>
      <c r="Y195" s="257">
        <f t="shared" ref="Y195:AA195" si="1078">Y199+Y216</f>
        <v>0</v>
      </c>
      <c r="Z195" s="257">
        <f t="shared" si="1078"/>
        <v>0</v>
      </c>
      <c r="AA195" s="257">
        <f t="shared" si="1078"/>
        <v>0</v>
      </c>
      <c r="AB195" s="257">
        <f t="shared" ref="AB195" si="1079">AB199+AB216</f>
        <v>0</v>
      </c>
      <c r="AC195" s="191">
        <f t="shared" si="864"/>
        <v>0</v>
      </c>
      <c r="AD195" s="191">
        <f t="shared" si="865"/>
        <v>0</v>
      </c>
      <c r="AE195" s="191">
        <f t="shared" si="866"/>
        <v>0</v>
      </c>
      <c r="AF195" s="191">
        <f t="shared" si="867"/>
        <v>0</v>
      </c>
      <c r="AG195" s="191">
        <f t="shared" si="868"/>
        <v>0</v>
      </c>
      <c r="AH195" s="191">
        <f t="shared" si="869"/>
        <v>0</v>
      </c>
      <c r="AI195" s="191">
        <f t="shared" si="870"/>
        <v>0</v>
      </c>
      <c r="AJ195" s="191">
        <f t="shared" si="871"/>
        <v>0</v>
      </c>
      <c r="AK195" s="191">
        <f t="shared" si="872"/>
        <v>0</v>
      </c>
      <c r="AL195" s="275">
        <f t="shared" si="873"/>
        <v>0</v>
      </c>
      <c r="AM195" s="275">
        <f t="shared" si="874"/>
        <v>0</v>
      </c>
      <c r="AN195" s="275">
        <f t="shared" si="875"/>
        <v>0</v>
      </c>
      <c r="AO195" s="275">
        <f t="shared" si="876"/>
        <v>0</v>
      </c>
      <c r="AP195" s="275">
        <f t="shared" si="877"/>
        <v>0</v>
      </c>
      <c r="AQ195" s="275">
        <f t="shared" si="878"/>
        <v>0</v>
      </c>
      <c r="AR195" s="275">
        <f t="shared" si="879"/>
        <v>0</v>
      </c>
      <c r="AS195" s="275">
        <f t="shared" si="880"/>
        <v>0</v>
      </c>
      <c r="AT195" s="275">
        <f t="shared" si="881"/>
        <v>0</v>
      </c>
    </row>
    <row r="196" spans="1:46" s="69" customFormat="1" hidden="1" outlineLevel="1">
      <c r="A196" s="131" t="s">
        <v>225</v>
      </c>
      <c r="B196" s="36" t="s">
        <v>239</v>
      </c>
      <c r="C196" s="73" t="s">
        <v>231</v>
      </c>
      <c r="D196" s="32"/>
      <c r="E196" s="257">
        <f t="shared" ref="E196:J196" si="1080">E201+E206</f>
        <v>722.05799999999999</v>
      </c>
      <c r="F196" s="257">
        <f t="shared" si="1080"/>
        <v>683.43100000000004</v>
      </c>
      <c r="G196" s="257">
        <f t="shared" si="1080"/>
        <v>779.97</v>
      </c>
      <c r="H196" s="257">
        <f t="shared" si="1080"/>
        <v>690.4380000000001</v>
      </c>
      <c r="I196" s="257">
        <f t="shared" si="1080"/>
        <v>732.40499999999997</v>
      </c>
      <c r="J196" s="257">
        <f t="shared" si="1080"/>
        <v>793.09199999999987</v>
      </c>
      <c r="K196" s="257">
        <f t="shared" ref="K196:Q196" si="1081">K201+K206</f>
        <v>766.08999999999992</v>
      </c>
      <c r="L196" s="257">
        <f t="shared" ref="L196:O196" si="1082">L201+L206</f>
        <v>169.05</v>
      </c>
      <c r="M196" s="257">
        <f t="shared" si="1082"/>
        <v>213.35</v>
      </c>
      <c r="N196" s="257">
        <f t="shared" si="1082"/>
        <v>213.69</v>
      </c>
      <c r="O196" s="257">
        <f t="shared" si="1082"/>
        <v>170</v>
      </c>
      <c r="P196" s="257">
        <f t="shared" si="1081"/>
        <v>766.09</v>
      </c>
      <c r="Q196" s="257">
        <f t="shared" si="1081"/>
        <v>766.09</v>
      </c>
      <c r="R196" s="257">
        <f t="shared" ref="R196:S196" si="1083">R201+R206</f>
        <v>766.09</v>
      </c>
      <c r="S196" s="257">
        <f t="shared" si="1083"/>
        <v>766.09</v>
      </c>
      <c r="T196" s="257">
        <f t="shared" si="1050"/>
        <v>0</v>
      </c>
      <c r="U196" s="257">
        <f t="shared" ref="U196:X196" si="1084">U201+U206</f>
        <v>0</v>
      </c>
      <c r="V196" s="257">
        <f t="shared" si="1084"/>
        <v>0</v>
      </c>
      <c r="W196" s="257">
        <f t="shared" si="1084"/>
        <v>0</v>
      </c>
      <c r="X196" s="257">
        <f t="shared" si="1084"/>
        <v>0</v>
      </c>
      <c r="Y196" s="257">
        <f t="shared" ref="Y196:AA196" si="1085">Y201+Y206</f>
        <v>0</v>
      </c>
      <c r="Z196" s="257">
        <f t="shared" si="1085"/>
        <v>0</v>
      </c>
      <c r="AA196" s="257">
        <f t="shared" si="1085"/>
        <v>0</v>
      </c>
      <c r="AB196" s="257">
        <f t="shared" ref="AB196" si="1086">AB201+AB206</f>
        <v>0</v>
      </c>
      <c r="AC196" s="191">
        <f t="shared" si="864"/>
        <v>0</v>
      </c>
      <c r="AD196" s="191">
        <f t="shared" si="865"/>
        <v>0</v>
      </c>
      <c r="AE196" s="191">
        <f t="shared" si="866"/>
        <v>0</v>
      </c>
      <c r="AF196" s="191">
        <f t="shared" si="867"/>
        <v>0</v>
      </c>
      <c r="AG196" s="191">
        <f t="shared" si="868"/>
        <v>0</v>
      </c>
      <c r="AH196" s="191">
        <f t="shared" si="869"/>
        <v>0</v>
      </c>
      <c r="AI196" s="191">
        <f t="shared" si="870"/>
        <v>0</v>
      </c>
      <c r="AJ196" s="191">
        <f t="shared" si="871"/>
        <v>0</v>
      </c>
      <c r="AK196" s="191">
        <f t="shared" si="872"/>
        <v>0</v>
      </c>
      <c r="AL196" s="275">
        <f t="shared" si="873"/>
        <v>0</v>
      </c>
      <c r="AM196" s="275">
        <f t="shared" si="874"/>
        <v>0</v>
      </c>
      <c r="AN196" s="275">
        <f t="shared" si="875"/>
        <v>0</v>
      </c>
      <c r="AO196" s="275">
        <f t="shared" si="876"/>
        <v>0</v>
      </c>
      <c r="AP196" s="275">
        <f t="shared" si="877"/>
        <v>0</v>
      </c>
      <c r="AQ196" s="275">
        <f t="shared" si="878"/>
        <v>0</v>
      </c>
      <c r="AR196" s="275">
        <f t="shared" si="879"/>
        <v>0</v>
      </c>
      <c r="AS196" s="275">
        <f t="shared" si="880"/>
        <v>0</v>
      </c>
      <c r="AT196" s="275">
        <f t="shared" si="881"/>
        <v>0</v>
      </c>
    </row>
    <row r="197" spans="1:46" s="69" customFormat="1" hidden="1" outlineLevel="1">
      <c r="A197" s="131"/>
      <c r="B197" s="133"/>
      <c r="C197" s="73" t="s">
        <v>53</v>
      </c>
      <c r="D197" s="32"/>
      <c r="E197" s="257">
        <f t="shared" ref="E197:H197" si="1087">E202+E207</f>
        <v>0.8176584791999999</v>
      </c>
      <c r="F197" s="257">
        <f t="shared" si="1087"/>
        <v>0.77391726440000008</v>
      </c>
      <c r="G197" s="257">
        <f t="shared" si="1087"/>
        <v>0.88323802799999984</v>
      </c>
      <c r="H197" s="257">
        <f t="shared" si="1087"/>
        <v>0.78185199120000004</v>
      </c>
      <c r="I197" s="257">
        <f t="shared" ref="I197:J197" si="1088">I202+I207</f>
        <v>0.82937542199999992</v>
      </c>
      <c r="J197" s="257">
        <f t="shared" si="1088"/>
        <v>0.8980973807999999</v>
      </c>
      <c r="K197" s="257">
        <f t="shared" ref="K197:Q197" si="1089">K202+K207</f>
        <v>0.86752031600000001</v>
      </c>
      <c r="L197" s="257">
        <f t="shared" ref="L197:O197" si="1090">L202+L207</f>
        <v>0.19143222000000001</v>
      </c>
      <c r="M197" s="257">
        <f t="shared" si="1090"/>
        <v>0.24159753999999997</v>
      </c>
      <c r="N197" s="257">
        <f t="shared" si="1090"/>
        <v>0.24198255599999996</v>
      </c>
      <c r="O197" s="257">
        <f t="shared" si="1090"/>
        <v>0.19250799999999998</v>
      </c>
      <c r="P197" s="257">
        <f t="shared" si="1089"/>
        <v>0.86752031600000001</v>
      </c>
      <c r="Q197" s="257">
        <f t="shared" si="1089"/>
        <v>0.86752031600000001</v>
      </c>
      <c r="R197" s="257">
        <f t="shared" ref="R197:S197" si="1091">R202+R207</f>
        <v>0.86752031600000001</v>
      </c>
      <c r="S197" s="257">
        <f t="shared" si="1091"/>
        <v>0.86752031600000001</v>
      </c>
      <c r="T197" s="257">
        <f t="shared" si="1050"/>
        <v>0</v>
      </c>
      <c r="U197" s="257">
        <f t="shared" ref="U197:X197" si="1092">U202+U207</f>
        <v>0</v>
      </c>
      <c r="V197" s="257">
        <f t="shared" si="1092"/>
        <v>0</v>
      </c>
      <c r="W197" s="257">
        <f t="shared" si="1092"/>
        <v>0</v>
      </c>
      <c r="X197" s="257">
        <f t="shared" si="1092"/>
        <v>0</v>
      </c>
      <c r="Y197" s="257">
        <f t="shared" ref="Y197:AA197" si="1093">Y202+Y207</f>
        <v>0</v>
      </c>
      <c r="Z197" s="257">
        <f t="shared" si="1093"/>
        <v>0</v>
      </c>
      <c r="AA197" s="257">
        <f t="shared" si="1093"/>
        <v>0</v>
      </c>
      <c r="AB197" s="257">
        <f t="shared" ref="AB197" si="1094">AB202+AB207</f>
        <v>0</v>
      </c>
      <c r="AC197" s="191">
        <f t="shared" si="864"/>
        <v>0</v>
      </c>
      <c r="AD197" s="191">
        <f t="shared" si="865"/>
        <v>0</v>
      </c>
      <c r="AE197" s="191">
        <f t="shared" si="866"/>
        <v>0</v>
      </c>
      <c r="AF197" s="191">
        <f t="shared" si="867"/>
        <v>0</v>
      </c>
      <c r="AG197" s="191">
        <f t="shared" si="868"/>
        <v>0</v>
      </c>
      <c r="AH197" s="191">
        <f t="shared" si="869"/>
        <v>0</v>
      </c>
      <c r="AI197" s="191">
        <f t="shared" si="870"/>
        <v>0</v>
      </c>
      <c r="AJ197" s="191">
        <f t="shared" si="871"/>
        <v>0</v>
      </c>
      <c r="AK197" s="191">
        <f t="shared" si="872"/>
        <v>0</v>
      </c>
      <c r="AL197" s="275">
        <f t="shared" si="873"/>
        <v>0</v>
      </c>
      <c r="AM197" s="275">
        <f t="shared" si="874"/>
        <v>0</v>
      </c>
      <c r="AN197" s="275">
        <f t="shared" si="875"/>
        <v>0</v>
      </c>
      <c r="AO197" s="275">
        <f t="shared" si="876"/>
        <v>0</v>
      </c>
      <c r="AP197" s="275">
        <f t="shared" si="877"/>
        <v>0</v>
      </c>
      <c r="AQ197" s="275">
        <f t="shared" si="878"/>
        <v>0</v>
      </c>
      <c r="AR197" s="275">
        <f t="shared" si="879"/>
        <v>0</v>
      </c>
      <c r="AS197" s="275">
        <f t="shared" si="880"/>
        <v>0</v>
      </c>
      <c r="AT197" s="275">
        <f t="shared" si="881"/>
        <v>0</v>
      </c>
    </row>
    <row r="198" spans="1:46" s="69" customFormat="1" hidden="1" outlineLevel="1">
      <c r="A198" s="131"/>
      <c r="B198" s="133"/>
      <c r="C198" s="73" t="s">
        <v>372</v>
      </c>
      <c r="D198" s="32"/>
      <c r="E198" s="257">
        <f t="shared" ref="E198:H198" si="1095">E203+E208</f>
        <v>3414982</v>
      </c>
      <c r="F198" s="257">
        <f t="shared" si="1095"/>
        <v>2790527.5</v>
      </c>
      <c r="G198" s="257">
        <f t="shared" si="1095"/>
        <v>3327513.2179999999</v>
      </c>
      <c r="H198" s="257">
        <f t="shared" si="1095"/>
        <v>3753440</v>
      </c>
      <c r="I198" s="257">
        <f t="shared" ref="I198:J198" si="1096">I203+I208</f>
        <v>3408901.35</v>
      </c>
      <c r="J198" s="257">
        <f t="shared" si="1096"/>
        <v>3552644.71</v>
      </c>
      <c r="K198" s="257">
        <f t="shared" ref="K198:Q198" si="1097">K203+K208</f>
        <v>3275842</v>
      </c>
      <c r="L198" s="257">
        <f t="shared" ref="L198:O198" si="1098">L203+L208</f>
        <v>722740</v>
      </c>
      <c r="M198" s="257">
        <f t="shared" si="1098"/>
        <v>912142</v>
      </c>
      <c r="N198" s="257">
        <f t="shared" si="1098"/>
        <v>913581</v>
      </c>
      <c r="O198" s="257">
        <f t="shared" si="1098"/>
        <v>727379</v>
      </c>
      <c r="P198" s="257">
        <f t="shared" si="1097"/>
        <v>3275842</v>
      </c>
      <c r="Q198" s="257">
        <f t="shared" si="1097"/>
        <v>3275842</v>
      </c>
      <c r="R198" s="257">
        <f t="shared" ref="R198:S198" si="1099">R203+R208</f>
        <v>3275842</v>
      </c>
      <c r="S198" s="257">
        <f t="shared" si="1099"/>
        <v>3275842</v>
      </c>
      <c r="T198" s="257">
        <f t="shared" si="1050"/>
        <v>0</v>
      </c>
      <c r="U198" s="257">
        <f t="shared" ref="U198:X198" si="1100">U203+U208</f>
        <v>0</v>
      </c>
      <c r="V198" s="257">
        <f t="shared" si="1100"/>
        <v>0</v>
      </c>
      <c r="W198" s="257">
        <f t="shared" si="1100"/>
        <v>0</v>
      </c>
      <c r="X198" s="257">
        <f t="shared" si="1100"/>
        <v>0</v>
      </c>
      <c r="Y198" s="257">
        <f t="shared" ref="Y198:AA198" si="1101">Y203+Y208</f>
        <v>0</v>
      </c>
      <c r="Z198" s="257">
        <f t="shared" si="1101"/>
        <v>0</v>
      </c>
      <c r="AA198" s="257">
        <f t="shared" si="1101"/>
        <v>0</v>
      </c>
      <c r="AB198" s="257">
        <f t="shared" ref="AB198" si="1102">AB203+AB208</f>
        <v>0</v>
      </c>
      <c r="AC198" s="191">
        <f t="shared" si="864"/>
        <v>0</v>
      </c>
      <c r="AD198" s="191">
        <f t="shared" si="865"/>
        <v>0</v>
      </c>
      <c r="AE198" s="191">
        <f t="shared" si="866"/>
        <v>0</v>
      </c>
      <c r="AF198" s="191">
        <f t="shared" si="867"/>
        <v>0</v>
      </c>
      <c r="AG198" s="191">
        <f t="shared" si="868"/>
        <v>0</v>
      </c>
      <c r="AH198" s="191">
        <f t="shared" si="869"/>
        <v>0</v>
      </c>
      <c r="AI198" s="191">
        <f t="shared" si="870"/>
        <v>0</v>
      </c>
      <c r="AJ198" s="191">
        <f t="shared" si="871"/>
        <v>0</v>
      </c>
      <c r="AK198" s="191">
        <f t="shared" si="872"/>
        <v>0</v>
      </c>
      <c r="AL198" s="275">
        <f t="shared" si="873"/>
        <v>0</v>
      </c>
      <c r="AM198" s="275">
        <f t="shared" si="874"/>
        <v>0</v>
      </c>
      <c r="AN198" s="275">
        <f t="shared" si="875"/>
        <v>0</v>
      </c>
      <c r="AO198" s="275">
        <f t="shared" si="876"/>
        <v>0</v>
      </c>
      <c r="AP198" s="275">
        <f t="shared" si="877"/>
        <v>0</v>
      </c>
      <c r="AQ198" s="275">
        <f t="shared" si="878"/>
        <v>0</v>
      </c>
      <c r="AR198" s="275">
        <f t="shared" si="879"/>
        <v>0</v>
      </c>
      <c r="AS198" s="275">
        <f t="shared" si="880"/>
        <v>0</v>
      </c>
      <c r="AT198" s="275">
        <f t="shared" si="881"/>
        <v>0</v>
      </c>
    </row>
    <row r="199" spans="1:46" s="69" customFormat="1" hidden="1" outlineLevel="1">
      <c r="A199" s="131"/>
      <c r="B199" s="133"/>
      <c r="C199" s="73" t="s">
        <v>577</v>
      </c>
      <c r="D199" s="32"/>
      <c r="E199" s="257">
        <f t="shared" ref="E199:H199" si="1103">E204+E210</f>
        <v>26.78</v>
      </c>
      <c r="F199" s="257">
        <f t="shared" si="1103"/>
        <v>26.107500000000002</v>
      </c>
      <c r="G199" s="257">
        <f t="shared" si="1103"/>
        <v>27.5</v>
      </c>
      <c r="H199" s="257">
        <f t="shared" si="1103"/>
        <v>31.329000000000001</v>
      </c>
      <c r="I199" s="257">
        <f t="shared" ref="I199:J199" si="1104">I204+I210</f>
        <v>29.037999999999997</v>
      </c>
      <c r="J199" s="257">
        <f t="shared" si="1104"/>
        <v>33.404000000000003</v>
      </c>
      <c r="K199" s="257">
        <f t="shared" ref="K199:Q199" si="1105">K204+K210</f>
        <v>34.116999999999997</v>
      </c>
      <c r="L199" s="257">
        <f t="shared" ref="L199:O199" si="1106">L204+L210</f>
        <v>7.5280000000000005</v>
      </c>
      <c r="M199" s="257">
        <f t="shared" si="1106"/>
        <v>9.5019999999999989</v>
      </c>
      <c r="N199" s="257">
        <f t="shared" si="1106"/>
        <v>9.5169999999999995</v>
      </c>
      <c r="O199" s="257">
        <f t="shared" si="1106"/>
        <v>7.57</v>
      </c>
      <c r="P199" s="257">
        <f t="shared" si="1105"/>
        <v>35.326000000000001</v>
      </c>
      <c r="Q199" s="257">
        <f t="shared" si="1105"/>
        <v>36.58</v>
      </c>
      <c r="R199" s="257">
        <f t="shared" ref="R199:S199" si="1107">R204+R210</f>
        <v>37.85</v>
      </c>
      <c r="S199" s="257">
        <f t="shared" si="1107"/>
        <v>39.200000000000003</v>
      </c>
      <c r="T199" s="257">
        <f t="shared" si="1050"/>
        <v>0</v>
      </c>
      <c r="U199" s="257">
        <f t="shared" ref="U199:X199" si="1108">U204+U210</f>
        <v>0</v>
      </c>
      <c r="V199" s="257">
        <f t="shared" si="1108"/>
        <v>0</v>
      </c>
      <c r="W199" s="257">
        <f t="shared" si="1108"/>
        <v>0</v>
      </c>
      <c r="X199" s="257">
        <f t="shared" si="1108"/>
        <v>0</v>
      </c>
      <c r="Y199" s="257">
        <f t="shared" ref="Y199:AA199" si="1109">Y204+Y210</f>
        <v>0</v>
      </c>
      <c r="Z199" s="257">
        <f t="shared" si="1109"/>
        <v>0</v>
      </c>
      <c r="AA199" s="257">
        <f t="shared" si="1109"/>
        <v>0</v>
      </c>
      <c r="AB199" s="257">
        <f t="shared" ref="AB199" si="1110">AB204+AB210</f>
        <v>0</v>
      </c>
      <c r="AC199" s="191">
        <f t="shared" si="864"/>
        <v>0</v>
      </c>
      <c r="AD199" s="191">
        <f t="shared" si="865"/>
        <v>0</v>
      </c>
      <c r="AE199" s="191">
        <f t="shared" si="866"/>
        <v>0</v>
      </c>
      <c r="AF199" s="191">
        <f t="shared" si="867"/>
        <v>0</v>
      </c>
      <c r="AG199" s="191">
        <f t="shared" si="868"/>
        <v>0</v>
      </c>
      <c r="AH199" s="191">
        <f t="shared" si="869"/>
        <v>0</v>
      </c>
      <c r="AI199" s="191">
        <f t="shared" si="870"/>
        <v>0</v>
      </c>
      <c r="AJ199" s="191">
        <f t="shared" si="871"/>
        <v>0</v>
      </c>
      <c r="AK199" s="191">
        <f t="shared" si="872"/>
        <v>0</v>
      </c>
      <c r="AL199" s="275">
        <f t="shared" si="873"/>
        <v>0</v>
      </c>
      <c r="AM199" s="275">
        <f t="shared" si="874"/>
        <v>0</v>
      </c>
      <c r="AN199" s="275">
        <f t="shared" si="875"/>
        <v>0</v>
      </c>
      <c r="AO199" s="275">
        <f t="shared" si="876"/>
        <v>0</v>
      </c>
      <c r="AP199" s="275">
        <f t="shared" si="877"/>
        <v>0</v>
      </c>
      <c r="AQ199" s="275">
        <f t="shared" si="878"/>
        <v>0</v>
      </c>
      <c r="AR199" s="275">
        <f t="shared" si="879"/>
        <v>0</v>
      </c>
      <c r="AS199" s="275">
        <f t="shared" si="880"/>
        <v>0</v>
      </c>
      <c r="AT199" s="275">
        <f t="shared" si="881"/>
        <v>0</v>
      </c>
    </row>
    <row r="200" spans="1:46" s="69" customFormat="1" hidden="1" outlineLevel="1">
      <c r="A200" s="131"/>
      <c r="B200" s="133"/>
      <c r="C200" s="73" t="s">
        <v>232</v>
      </c>
      <c r="D200" s="32"/>
      <c r="E200" s="258">
        <f t="shared" ref="E200:Q200" si="1111">IF(E196&gt;0,E196/E198*100,)</f>
        <v>2.1143830333512737E-2</v>
      </c>
      <c r="F200" s="258">
        <f t="shared" si="1111"/>
        <v>2.4491104280463104E-2</v>
      </c>
      <c r="G200" s="258">
        <f t="shared" si="1111"/>
        <v>2.3440027098338638E-2</v>
      </c>
      <c r="H200" s="258">
        <f t="shared" si="1111"/>
        <v>1.8394805831450617E-2</v>
      </c>
      <c r="I200" s="258">
        <f t="shared" ref="I200:J200" si="1112">IF(I196&gt;0,I196/I198*100,)</f>
        <v>2.1485074656091178E-2</v>
      </c>
      <c r="J200" s="258">
        <f t="shared" si="1112"/>
        <v>2.232398859834199E-2</v>
      </c>
      <c r="K200" s="258">
        <f t="shared" si="1111"/>
        <v>2.3386048533476277E-2</v>
      </c>
      <c r="L200" s="258">
        <f t="shared" ref="L200:O200" si="1113">IF(L196&gt;0,L196/L198*100,)</f>
        <v>2.3390154135650442E-2</v>
      </c>
      <c r="M200" s="258">
        <f t="shared" si="1113"/>
        <v>2.3389998487077669E-2</v>
      </c>
      <c r="N200" s="258">
        <f t="shared" si="1113"/>
        <v>2.3390372610638796E-2</v>
      </c>
      <c r="O200" s="258">
        <f t="shared" si="1113"/>
        <v>2.3371584827167131E-2</v>
      </c>
      <c r="P200" s="258">
        <f t="shared" si="1111"/>
        <v>2.338604853347628E-2</v>
      </c>
      <c r="Q200" s="258">
        <f t="shared" si="1111"/>
        <v>2.338604853347628E-2</v>
      </c>
      <c r="R200" s="258">
        <f t="shared" ref="R200:S200" si="1114">IF(R196&gt;0,R196/R198*100,)</f>
        <v>2.338604853347628E-2</v>
      </c>
      <c r="S200" s="258">
        <f t="shared" si="1114"/>
        <v>2.338604853347628E-2</v>
      </c>
      <c r="T200" s="258">
        <f t="shared" ref="T200" si="1115">IF(T196&gt;0,T196/T198*100,)</f>
        <v>0</v>
      </c>
      <c r="U200" s="258">
        <f t="shared" ref="U200:X200" si="1116">IF(U196&gt;0,U196/U198*100,)</f>
        <v>0</v>
      </c>
      <c r="V200" s="258">
        <f t="shared" si="1116"/>
        <v>0</v>
      </c>
      <c r="W200" s="258">
        <f t="shared" si="1116"/>
        <v>0</v>
      </c>
      <c r="X200" s="258">
        <f t="shared" si="1116"/>
        <v>0</v>
      </c>
      <c r="Y200" s="258">
        <f t="shared" ref="Y200:AA200" si="1117">IF(Y196&gt;0,Y196/Y198*100,)</f>
        <v>0</v>
      </c>
      <c r="Z200" s="258">
        <f t="shared" si="1117"/>
        <v>0</v>
      </c>
      <c r="AA200" s="258">
        <f t="shared" si="1117"/>
        <v>0</v>
      </c>
      <c r="AB200" s="258">
        <f t="shared" ref="AB200" si="1118">IF(AB196&gt;0,AB196/AB198*100,)</f>
        <v>0</v>
      </c>
      <c r="AC200" s="191">
        <f t="shared" si="864"/>
        <v>0</v>
      </c>
      <c r="AD200" s="191">
        <f t="shared" si="865"/>
        <v>0</v>
      </c>
      <c r="AE200" s="191">
        <f t="shared" si="866"/>
        <v>0</v>
      </c>
      <c r="AF200" s="191">
        <f t="shared" si="867"/>
        <v>0</v>
      </c>
      <c r="AG200" s="191">
        <f t="shared" si="868"/>
        <v>0</v>
      </c>
      <c r="AH200" s="191">
        <f t="shared" si="869"/>
        <v>0</v>
      </c>
      <c r="AI200" s="191">
        <f t="shared" si="870"/>
        <v>0</v>
      </c>
      <c r="AJ200" s="191">
        <f t="shared" si="871"/>
        <v>0</v>
      </c>
      <c r="AK200" s="191">
        <f t="shared" si="872"/>
        <v>0</v>
      </c>
      <c r="AL200" s="275">
        <f t="shared" si="873"/>
        <v>0</v>
      </c>
      <c r="AM200" s="275">
        <f t="shared" si="874"/>
        <v>0</v>
      </c>
      <c r="AN200" s="275">
        <f t="shared" si="875"/>
        <v>0</v>
      </c>
      <c r="AO200" s="275">
        <f t="shared" si="876"/>
        <v>0</v>
      </c>
      <c r="AP200" s="275">
        <f t="shared" si="877"/>
        <v>0</v>
      </c>
      <c r="AQ200" s="275">
        <f t="shared" si="878"/>
        <v>0</v>
      </c>
      <c r="AR200" s="275">
        <f t="shared" si="879"/>
        <v>0</v>
      </c>
      <c r="AS200" s="275">
        <f t="shared" si="880"/>
        <v>0</v>
      </c>
      <c r="AT200" s="275">
        <f t="shared" si="881"/>
        <v>0</v>
      </c>
    </row>
    <row r="201" spans="1:46" s="69" customFormat="1" hidden="1" outlineLevel="1">
      <c r="A201" s="131" t="s">
        <v>226</v>
      </c>
      <c r="B201" s="33" t="s">
        <v>240</v>
      </c>
      <c r="C201" s="73" t="s">
        <v>231</v>
      </c>
      <c r="D201" s="32"/>
      <c r="E201" s="250">
        <v>416.96800000000002</v>
      </c>
      <c r="F201" s="855">
        <v>408.34300000000002</v>
      </c>
      <c r="G201" s="855">
        <v>466.63499999999999</v>
      </c>
      <c r="H201" s="855">
        <v>366.64800000000002</v>
      </c>
      <c r="I201" s="1557">
        <v>439.57899999999995</v>
      </c>
      <c r="J201" s="1557">
        <v>475.67199999999997</v>
      </c>
      <c r="K201" s="855">
        <f>L201+M201+N201+O201</f>
        <v>459.65999999999997</v>
      </c>
      <c r="L201" s="1135">
        <v>101.43</v>
      </c>
      <c r="M201" s="1135">
        <v>128.01</v>
      </c>
      <c r="N201" s="1135">
        <v>128.22</v>
      </c>
      <c r="O201" s="1135">
        <v>102</v>
      </c>
      <c r="P201" s="1118">
        <v>459.66</v>
      </c>
      <c r="Q201" s="1118">
        <v>459.66</v>
      </c>
      <c r="R201" s="1118">
        <v>459.66</v>
      </c>
      <c r="S201" s="1118">
        <v>459.66</v>
      </c>
      <c r="T201" s="257">
        <f t="shared" si="1050"/>
        <v>0</v>
      </c>
      <c r="U201" s="250"/>
      <c r="V201" s="1081"/>
      <c r="W201" s="1460"/>
      <c r="X201" s="1460"/>
      <c r="Y201" s="250"/>
      <c r="Z201" s="250"/>
      <c r="AA201" s="250"/>
      <c r="AB201" s="250"/>
      <c r="AC201" s="191">
        <f t="shared" ref="AC201:AC264" si="1119">IF(T201&gt;0,K201-T201,)</f>
        <v>0</v>
      </c>
      <c r="AD201" s="191">
        <f t="shared" ref="AD201:AD264" si="1120">IF(U201&gt;0,L201-U201,)</f>
        <v>0</v>
      </c>
      <c r="AE201" s="191">
        <f t="shared" ref="AE201:AE264" si="1121">IF(V201&gt;0,M201-V201,)</f>
        <v>0</v>
      </c>
      <c r="AF201" s="191">
        <f t="shared" ref="AF201:AF264" si="1122">IF(W201&gt;0,N201-W201,)</f>
        <v>0</v>
      </c>
      <c r="AG201" s="191">
        <f t="shared" ref="AG201:AG264" si="1123">IF(X201&gt;0,O201-X201,)</f>
        <v>0</v>
      </c>
      <c r="AH201" s="191">
        <f t="shared" ref="AH201:AH264" si="1124">IF(Y201&gt;0,P201-Y201,)</f>
        <v>0</v>
      </c>
      <c r="AI201" s="191">
        <f t="shared" ref="AI201:AI264" si="1125">IF(Z201&gt;0,Q201-Z201,)</f>
        <v>0</v>
      </c>
      <c r="AJ201" s="191">
        <f t="shared" ref="AJ201:AJ264" si="1126">IF(AA201&gt;0,R201-AA201,)</f>
        <v>0</v>
      </c>
      <c r="AK201" s="191">
        <f t="shared" ref="AK201:AK264" si="1127">IF(AB201&gt;0,S201-AB201,)</f>
        <v>0</v>
      </c>
      <c r="AL201" s="275">
        <f t="shared" ref="AL201:AL264" si="1128">IF(T201&gt;0,AC201/K201,)</f>
        <v>0</v>
      </c>
      <c r="AM201" s="275">
        <f t="shared" ref="AM201:AM264" si="1129">IF(U201&gt;0,AD201/L201,)</f>
        <v>0</v>
      </c>
      <c r="AN201" s="275">
        <f t="shared" ref="AN201:AN264" si="1130">IF(V201&gt;0,AE201/M201,)</f>
        <v>0</v>
      </c>
      <c r="AO201" s="275">
        <f t="shared" ref="AO201:AO264" si="1131">IF(W201&gt;0,AF201/N201,)</f>
        <v>0</v>
      </c>
      <c r="AP201" s="275">
        <f t="shared" ref="AP201:AP264" si="1132">IF(X201&gt;0,AG201/O201,)</f>
        <v>0</v>
      </c>
      <c r="AQ201" s="275">
        <f t="shared" ref="AQ201:AQ264" si="1133">IF(Y201&gt;0,AH201/P201,)</f>
        <v>0</v>
      </c>
      <c r="AR201" s="275">
        <f t="shared" ref="AR201:AR264" si="1134">IF(Z201&gt;0,AI201/Q201,)</f>
        <v>0</v>
      </c>
      <c r="AS201" s="275">
        <f t="shared" ref="AS201:AS264" si="1135">IF(AA201&gt;0,AJ201/R201,)</f>
        <v>0</v>
      </c>
      <c r="AT201" s="275">
        <f t="shared" ref="AT201:AT264" si="1136">IF(AB201&gt;0,AK201/S201,)</f>
        <v>0</v>
      </c>
    </row>
    <row r="202" spans="1:46" s="69" customFormat="1" hidden="1" outlineLevel="1">
      <c r="A202" s="131"/>
      <c r="B202" s="38"/>
      <c r="C202" s="73" t="s">
        <v>214</v>
      </c>
      <c r="D202" s="32"/>
      <c r="E202" s="257">
        <f t="shared" ref="E202:J202" si="1137">E201*0.76*1.49/1000</f>
        <v>0.47217456320000001</v>
      </c>
      <c r="F202" s="257">
        <f t="shared" si="1137"/>
        <v>0.46240761320000001</v>
      </c>
      <c r="G202" s="257">
        <f t="shared" si="1137"/>
        <v>0.52841747399999994</v>
      </c>
      <c r="H202" s="257">
        <f t="shared" si="1137"/>
        <v>0.4151921952</v>
      </c>
      <c r="I202" s="257">
        <f t="shared" si="1137"/>
        <v>0.49777925959999991</v>
      </c>
      <c r="J202" s="257">
        <f t="shared" si="1137"/>
        <v>0.53865097279999996</v>
      </c>
      <c r="K202" s="257">
        <f t="shared" ref="K202:Q202" si="1138">K201*0.76*1.49/1000</f>
        <v>0.52051898399999996</v>
      </c>
      <c r="L202" s="257">
        <f t="shared" si="1138"/>
        <v>0.11485933200000001</v>
      </c>
      <c r="M202" s="257">
        <f t="shared" si="1138"/>
        <v>0.14495852399999998</v>
      </c>
      <c r="N202" s="257">
        <f t="shared" si="1138"/>
        <v>0.14519632799999999</v>
      </c>
      <c r="O202" s="257">
        <f t="shared" si="1138"/>
        <v>0.11550479999999999</v>
      </c>
      <c r="P202" s="257">
        <f t="shared" si="1138"/>
        <v>0.52051898400000007</v>
      </c>
      <c r="Q202" s="257">
        <f t="shared" si="1138"/>
        <v>0.52051898400000007</v>
      </c>
      <c r="R202" s="257">
        <f t="shared" ref="R202:S202" si="1139">R201*0.76*1.49/1000</f>
        <v>0.52051898400000007</v>
      </c>
      <c r="S202" s="257">
        <f t="shared" si="1139"/>
        <v>0.52051898400000007</v>
      </c>
      <c r="T202" s="257">
        <f t="shared" si="1050"/>
        <v>0</v>
      </c>
      <c r="U202" s="257">
        <f t="shared" ref="U202:X202" si="1140">U201*0.76*1.49/1000</f>
        <v>0</v>
      </c>
      <c r="V202" s="257">
        <f t="shared" si="1140"/>
        <v>0</v>
      </c>
      <c r="W202" s="257">
        <f t="shared" si="1140"/>
        <v>0</v>
      </c>
      <c r="X202" s="257">
        <f t="shared" si="1140"/>
        <v>0</v>
      </c>
      <c r="Y202" s="257">
        <f t="shared" ref="Y202:AA202" si="1141">Y201*0.76*1.49/1000</f>
        <v>0</v>
      </c>
      <c r="Z202" s="257">
        <f t="shared" si="1141"/>
        <v>0</v>
      </c>
      <c r="AA202" s="257">
        <f t="shared" si="1141"/>
        <v>0</v>
      </c>
      <c r="AB202" s="257">
        <f t="shared" ref="AB202" si="1142">AB201*0.76*1.49/1000</f>
        <v>0</v>
      </c>
      <c r="AC202" s="191">
        <f t="shared" si="1119"/>
        <v>0</v>
      </c>
      <c r="AD202" s="191">
        <f t="shared" si="1120"/>
        <v>0</v>
      </c>
      <c r="AE202" s="191">
        <f t="shared" si="1121"/>
        <v>0</v>
      </c>
      <c r="AF202" s="191">
        <f t="shared" si="1122"/>
        <v>0</v>
      </c>
      <c r="AG202" s="191">
        <f t="shared" si="1123"/>
        <v>0</v>
      </c>
      <c r="AH202" s="191">
        <f t="shared" si="1124"/>
        <v>0</v>
      </c>
      <c r="AI202" s="191">
        <f t="shared" si="1125"/>
        <v>0</v>
      </c>
      <c r="AJ202" s="191">
        <f t="shared" si="1126"/>
        <v>0</v>
      </c>
      <c r="AK202" s="191">
        <f t="shared" si="1127"/>
        <v>0</v>
      </c>
      <c r="AL202" s="275">
        <f t="shared" si="1128"/>
        <v>0</v>
      </c>
      <c r="AM202" s="275">
        <f t="shared" si="1129"/>
        <v>0</v>
      </c>
      <c r="AN202" s="275">
        <f t="shared" si="1130"/>
        <v>0</v>
      </c>
      <c r="AO202" s="275">
        <f t="shared" si="1131"/>
        <v>0</v>
      </c>
      <c r="AP202" s="275">
        <f t="shared" si="1132"/>
        <v>0</v>
      </c>
      <c r="AQ202" s="275">
        <f t="shared" si="1133"/>
        <v>0</v>
      </c>
      <c r="AR202" s="275">
        <f t="shared" si="1134"/>
        <v>0</v>
      </c>
      <c r="AS202" s="275">
        <f t="shared" si="1135"/>
        <v>0</v>
      </c>
      <c r="AT202" s="275">
        <f t="shared" si="1136"/>
        <v>0</v>
      </c>
    </row>
    <row r="203" spans="1:46" s="69" customFormat="1" hidden="1" outlineLevel="1">
      <c r="A203" s="131"/>
      <c r="B203" s="38"/>
      <c r="C203" s="73" t="s">
        <v>372</v>
      </c>
      <c r="D203" s="32"/>
      <c r="E203" s="250">
        <v>2473245</v>
      </c>
      <c r="F203" s="250">
        <v>1861654.25</v>
      </c>
      <c r="G203" s="250">
        <v>2220046</v>
      </c>
      <c r="H203" s="249">
        <v>2252062</v>
      </c>
      <c r="I203" s="249">
        <v>2045340.35</v>
      </c>
      <c r="J203" s="249">
        <v>2059285.71</v>
      </c>
      <c r="K203" s="855">
        <f t="shared" ref="K203:K204" si="1143">L203+M203+N203+O203</f>
        <v>1965504</v>
      </c>
      <c r="L203" s="1136">
        <v>433644</v>
      </c>
      <c r="M203" s="1136">
        <v>547283</v>
      </c>
      <c r="N203" s="1136">
        <v>548149</v>
      </c>
      <c r="O203" s="1136">
        <v>436428</v>
      </c>
      <c r="P203" s="1141">
        <v>1965504</v>
      </c>
      <c r="Q203" s="1141">
        <v>1965504</v>
      </c>
      <c r="R203" s="1141">
        <v>1965504</v>
      </c>
      <c r="S203" s="1141">
        <v>1965504</v>
      </c>
      <c r="T203" s="257">
        <f t="shared" si="1050"/>
        <v>0</v>
      </c>
      <c r="U203" s="250"/>
      <c r="V203" s="1076"/>
      <c r="W203" s="1455"/>
      <c r="X203" s="1461"/>
      <c r="Y203" s="250"/>
      <c r="Z203" s="250"/>
      <c r="AA203" s="250"/>
      <c r="AB203" s="250"/>
      <c r="AC203" s="191">
        <f t="shared" si="1119"/>
        <v>0</v>
      </c>
      <c r="AD203" s="191">
        <f t="shared" si="1120"/>
        <v>0</v>
      </c>
      <c r="AE203" s="191">
        <f t="shared" si="1121"/>
        <v>0</v>
      </c>
      <c r="AF203" s="191">
        <f t="shared" si="1122"/>
        <v>0</v>
      </c>
      <c r="AG203" s="191">
        <f t="shared" si="1123"/>
        <v>0</v>
      </c>
      <c r="AH203" s="191">
        <f t="shared" si="1124"/>
        <v>0</v>
      </c>
      <c r="AI203" s="191">
        <f t="shared" si="1125"/>
        <v>0</v>
      </c>
      <c r="AJ203" s="191">
        <f t="shared" si="1126"/>
        <v>0</v>
      </c>
      <c r="AK203" s="191">
        <f t="shared" si="1127"/>
        <v>0</v>
      </c>
      <c r="AL203" s="275">
        <f t="shared" si="1128"/>
        <v>0</v>
      </c>
      <c r="AM203" s="275">
        <f t="shared" si="1129"/>
        <v>0</v>
      </c>
      <c r="AN203" s="275">
        <f t="shared" si="1130"/>
        <v>0</v>
      </c>
      <c r="AO203" s="275">
        <f t="shared" si="1131"/>
        <v>0</v>
      </c>
      <c r="AP203" s="275">
        <f t="shared" si="1132"/>
        <v>0</v>
      </c>
      <c r="AQ203" s="275">
        <f t="shared" si="1133"/>
        <v>0</v>
      </c>
      <c r="AR203" s="275">
        <f t="shared" si="1134"/>
        <v>0</v>
      </c>
      <c r="AS203" s="275">
        <f t="shared" si="1135"/>
        <v>0</v>
      </c>
      <c r="AT203" s="275">
        <f t="shared" si="1136"/>
        <v>0</v>
      </c>
    </row>
    <row r="204" spans="1:46" s="69" customFormat="1" hidden="1" outlineLevel="1">
      <c r="A204" s="131"/>
      <c r="B204" s="38"/>
      <c r="C204" s="73" t="s">
        <v>577</v>
      </c>
      <c r="D204" s="32"/>
      <c r="E204" s="250">
        <v>15.535</v>
      </c>
      <c r="F204" s="250">
        <v>14.5175</v>
      </c>
      <c r="G204" s="250">
        <v>16.411999999999999</v>
      </c>
      <c r="H204" s="250">
        <v>18.795999999999999</v>
      </c>
      <c r="I204" s="1557">
        <v>17.428999999999998</v>
      </c>
      <c r="J204" s="1557">
        <v>20.037000000000003</v>
      </c>
      <c r="K204" s="855">
        <f t="shared" si="1143"/>
        <v>20.385999999999999</v>
      </c>
      <c r="L204" s="1138">
        <v>4.5170000000000003</v>
      </c>
      <c r="M204" s="1138">
        <v>5.6159999999999997</v>
      </c>
      <c r="N204" s="1138">
        <v>5.7110000000000003</v>
      </c>
      <c r="O204" s="1138">
        <v>4.5419999999999998</v>
      </c>
      <c r="P204" s="1118">
        <v>21.2</v>
      </c>
      <c r="Q204" s="1118">
        <v>21.95</v>
      </c>
      <c r="R204" s="1118">
        <v>22.72</v>
      </c>
      <c r="S204" s="1118">
        <v>23.52</v>
      </c>
      <c r="T204" s="257">
        <f t="shared" si="1050"/>
        <v>0</v>
      </c>
      <c r="U204" s="250"/>
      <c r="V204" s="1076"/>
      <c r="W204" s="1455"/>
      <c r="X204" s="1460"/>
      <c r="Y204" s="250"/>
      <c r="Z204" s="250"/>
      <c r="AA204" s="250"/>
      <c r="AB204" s="250"/>
      <c r="AC204" s="191">
        <f t="shared" si="1119"/>
        <v>0</v>
      </c>
      <c r="AD204" s="191">
        <f t="shared" si="1120"/>
        <v>0</v>
      </c>
      <c r="AE204" s="191">
        <f t="shared" si="1121"/>
        <v>0</v>
      </c>
      <c r="AF204" s="191">
        <f t="shared" si="1122"/>
        <v>0</v>
      </c>
      <c r="AG204" s="191">
        <f t="shared" si="1123"/>
        <v>0</v>
      </c>
      <c r="AH204" s="191">
        <f t="shared" si="1124"/>
        <v>0</v>
      </c>
      <c r="AI204" s="191">
        <f t="shared" si="1125"/>
        <v>0</v>
      </c>
      <c r="AJ204" s="191">
        <f t="shared" si="1126"/>
        <v>0</v>
      </c>
      <c r="AK204" s="191">
        <f t="shared" si="1127"/>
        <v>0</v>
      </c>
      <c r="AL204" s="275">
        <f t="shared" si="1128"/>
        <v>0</v>
      </c>
      <c r="AM204" s="275">
        <f t="shared" si="1129"/>
        <v>0</v>
      </c>
      <c r="AN204" s="275">
        <f t="shared" si="1130"/>
        <v>0</v>
      </c>
      <c r="AO204" s="275">
        <f t="shared" si="1131"/>
        <v>0</v>
      </c>
      <c r="AP204" s="275">
        <f t="shared" si="1132"/>
        <v>0</v>
      </c>
      <c r="AQ204" s="275">
        <f t="shared" si="1133"/>
        <v>0</v>
      </c>
      <c r="AR204" s="275">
        <f t="shared" si="1134"/>
        <v>0</v>
      </c>
      <c r="AS204" s="275">
        <f t="shared" si="1135"/>
        <v>0</v>
      </c>
      <c r="AT204" s="275">
        <f t="shared" si="1136"/>
        <v>0</v>
      </c>
    </row>
    <row r="205" spans="1:46" s="69" customFormat="1" hidden="1" outlineLevel="1">
      <c r="A205" s="131"/>
      <c r="B205" s="38"/>
      <c r="C205" s="73" t="s">
        <v>232</v>
      </c>
      <c r="D205" s="32"/>
      <c r="E205" s="258">
        <f t="shared" ref="E205:Q205" si="1144">IF(E201&gt;0,E201/E203*100,)</f>
        <v>1.685914658677163E-2</v>
      </c>
      <c r="F205" s="258">
        <f t="shared" si="1144"/>
        <v>2.1934416661955357E-2</v>
      </c>
      <c r="G205" s="258">
        <f t="shared" si="1144"/>
        <v>2.1019159062469876E-2</v>
      </c>
      <c r="H205" s="258">
        <f t="shared" si="1144"/>
        <v>1.628054645031975E-2</v>
      </c>
      <c r="I205" s="258">
        <f t="shared" si="1144"/>
        <v>2.1491728748225199E-2</v>
      </c>
      <c r="J205" s="258">
        <f t="shared" si="1144"/>
        <v>2.309888315594634E-2</v>
      </c>
      <c r="K205" s="258">
        <f t="shared" si="1144"/>
        <v>2.3386368076584934E-2</v>
      </c>
      <c r="L205" s="258">
        <f t="shared" si="1144"/>
        <v>2.3390154135650442E-2</v>
      </c>
      <c r="M205" s="258">
        <f t="shared" si="1144"/>
        <v>2.3390092511552524E-2</v>
      </c>
      <c r="N205" s="258">
        <f t="shared" si="1144"/>
        <v>2.3391450134908575E-2</v>
      </c>
      <c r="O205" s="258">
        <f t="shared" si="1144"/>
        <v>2.3371552695977342E-2</v>
      </c>
      <c r="P205" s="258">
        <f t="shared" si="1144"/>
        <v>2.3386368076584937E-2</v>
      </c>
      <c r="Q205" s="258">
        <f t="shared" si="1144"/>
        <v>2.3386368076584937E-2</v>
      </c>
      <c r="R205" s="258">
        <f t="shared" ref="R205:S205" si="1145">IF(R201&gt;0,R201/R203*100,)</f>
        <v>2.3386368076584937E-2</v>
      </c>
      <c r="S205" s="258">
        <f t="shared" si="1145"/>
        <v>2.3386368076584937E-2</v>
      </c>
      <c r="T205" s="258">
        <f t="shared" ref="T205" si="1146">IF(T201&gt;0,T201/T203*100,)</f>
        <v>0</v>
      </c>
      <c r="U205" s="258">
        <f t="shared" ref="U205:X205" si="1147">IF(U201&gt;0,U201/U203*100,)</f>
        <v>0</v>
      </c>
      <c r="V205" s="258">
        <f t="shared" si="1147"/>
        <v>0</v>
      </c>
      <c r="W205" s="258">
        <f t="shared" si="1147"/>
        <v>0</v>
      </c>
      <c r="X205" s="258">
        <f t="shared" si="1147"/>
        <v>0</v>
      </c>
      <c r="Y205" s="258">
        <f t="shared" ref="Y205:AA205" si="1148">IF(Y201&gt;0,Y201/Y203*100,)</f>
        <v>0</v>
      </c>
      <c r="Z205" s="258">
        <f t="shared" si="1148"/>
        <v>0</v>
      </c>
      <c r="AA205" s="258">
        <f t="shared" si="1148"/>
        <v>0</v>
      </c>
      <c r="AB205" s="258">
        <f t="shared" ref="AB205" si="1149">IF(AB201&gt;0,AB201/AB203*100,)</f>
        <v>0</v>
      </c>
      <c r="AC205" s="191">
        <f t="shared" si="1119"/>
        <v>0</v>
      </c>
      <c r="AD205" s="191">
        <f t="shared" si="1120"/>
        <v>0</v>
      </c>
      <c r="AE205" s="191">
        <f t="shared" si="1121"/>
        <v>0</v>
      </c>
      <c r="AF205" s="191">
        <f t="shared" si="1122"/>
        <v>0</v>
      </c>
      <c r="AG205" s="191">
        <f t="shared" si="1123"/>
        <v>0</v>
      </c>
      <c r="AH205" s="191">
        <f t="shared" si="1124"/>
        <v>0</v>
      </c>
      <c r="AI205" s="191">
        <f t="shared" si="1125"/>
        <v>0</v>
      </c>
      <c r="AJ205" s="191">
        <f t="shared" si="1126"/>
        <v>0</v>
      </c>
      <c r="AK205" s="191">
        <f t="shared" si="1127"/>
        <v>0</v>
      </c>
      <c r="AL205" s="275">
        <f t="shared" si="1128"/>
        <v>0</v>
      </c>
      <c r="AM205" s="275">
        <f t="shared" si="1129"/>
        <v>0</v>
      </c>
      <c r="AN205" s="275">
        <f t="shared" si="1130"/>
        <v>0</v>
      </c>
      <c r="AO205" s="275">
        <f t="shared" si="1131"/>
        <v>0</v>
      </c>
      <c r="AP205" s="275">
        <f t="shared" si="1132"/>
        <v>0</v>
      </c>
      <c r="AQ205" s="275">
        <f t="shared" si="1133"/>
        <v>0</v>
      </c>
      <c r="AR205" s="275">
        <f t="shared" si="1134"/>
        <v>0</v>
      </c>
      <c r="AS205" s="275">
        <f t="shared" si="1135"/>
        <v>0</v>
      </c>
      <c r="AT205" s="275">
        <f t="shared" si="1136"/>
        <v>0</v>
      </c>
    </row>
    <row r="206" spans="1:46" s="69" customFormat="1" hidden="1" outlineLevel="1">
      <c r="A206" s="131" t="s">
        <v>227</v>
      </c>
      <c r="B206" s="33" t="s">
        <v>241</v>
      </c>
      <c r="C206" s="73" t="s">
        <v>233</v>
      </c>
      <c r="D206" s="32"/>
      <c r="E206" s="250">
        <v>305.08999999999997</v>
      </c>
      <c r="F206" s="250">
        <v>275.08800000000002</v>
      </c>
      <c r="G206" s="250">
        <v>313.33499999999998</v>
      </c>
      <c r="H206" s="250">
        <v>323.79000000000002</v>
      </c>
      <c r="I206" s="1557">
        <v>292.82600000000002</v>
      </c>
      <c r="J206" s="1557">
        <v>317.41999999999996</v>
      </c>
      <c r="K206" s="855">
        <f>L206+M206+N206+O206</f>
        <v>306.43</v>
      </c>
      <c r="L206" s="1135">
        <v>67.62</v>
      </c>
      <c r="M206" s="1135">
        <v>85.34</v>
      </c>
      <c r="N206" s="1135">
        <v>85.47</v>
      </c>
      <c r="O206" s="1135">
        <v>68</v>
      </c>
      <c r="P206" s="1118">
        <v>306.43</v>
      </c>
      <c r="Q206" s="1118">
        <v>306.43</v>
      </c>
      <c r="R206" s="1118">
        <v>306.43</v>
      </c>
      <c r="S206" s="1118">
        <v>306.43</v>
      </c>
      <c r="T206" s="257">
        <f t="shared" ref="T206:T210" si="1150">SUM(U206:X206)</f>
        <v>0</v>
      </c>
      <c r="U206" s="250"/>
      <c r="V206" s="1081"/>
      <c r="W206" s="1460"/>
      <c r="X206" s="1460"/>
      <c r="Y206" s="250"/>
      <c r="Z206" s="250"/>
      <c r="AA206" s="250"/>
      <c r="AB206" s="250"/>
      <c r="AC206" s="191">
        <f t="shared" si="1119"/>
        <v>0</v>
      </c>
      <c r="AD206" s="191">
        <f t="shared" si="1120"/>
        <v>0</v>
      </c>
      <c r="AE206" s="191">
        <f t="shared" si="1121"/>
        <v>0</v>
      </c>
      <c r="AF206" s="191">
        <f t="shared" si="1122"/>
        <v>0</v>
      </c>
      <c r="AG206" s="191">
        <f t="shared" si="1123"/>
        <v>0</v>
      </c>
      <c r="AH206" s="191">
        <f t="shared" si="1124"/>
        <v>0</v>
      </c>
      <c r="AI206" s="191">
        <f t="shared" si="1125"/>
        <v>0</v>
      </c>
      <c r="AJ206" s="191">
        <f t="shared" si="1126"/>
        <v>0</v>
      </c>
      <c r="AK206" s="191">
        <f t="shared" si="1127"/>
        <v>0</v>
      </c>
      <c r="AL206" s="275">
        <f t="shared" si="1128"/>
        <v>0</v>
      </c>
      <c r="AM206" s="275">
        <f t="shared" si="1129"/>
        <v>0</v>
      </c>
      <c r="AN206" s="275">
        <f t="shared" si="1130"/>
        <v>0</v>
      </c>
      <c r="AO206" s="275">
        <f t="shared" si="1131"/>
        <v>0</v>
      </c>
      <c r="AP206" s="275">
        <f t="shared" si="1132"/>
        <v>0</v>
      </c>
      <c r="AQ206" s="275">
        <f t="shared" si="1133"/>
        <v>0</v>
      </c>
      <c r="AR206" s="275">
        <f t="shared" si="1134"/>
        <v>0</v>
      </c>
      <c r="AS206" s="275">
        <f t="shared" si="1135"/>
        <v>0</v>
      </c>
      <c r="AT206" s="275">
        <f t="shared" si="1136"/>
        <v>0</v>
      </c>
    </row>
    <row r="207" spans="1:46" s="69" customFormat="1" hidden="1" outlineLevel="1">
      <c r="A207" s="131"/>
      <c r="B207" s="133"/>
      <c r="C207" s="73" t="s">
        <v>214</v>
      </c>
      <c r="D207" s="32"/>
      <c r="E207" s="257">
        <f t="shared" ref="E207:J207" si="1151">E206*0.76*1.49/1000</f>
        <v>0.34548391599999995</v>
      </c>
      <c r="F207" s="257">
        <f t="shared" si="1151"/>
        <v>0.31150965120000007</v>
      </c>
      <c r="G207" s="257">
        <f t="shared" si="1151"/>
        <v>0.35482055399999995</v>
      </c>
      <c r="H207" s="257">
        <f t="shared" si="1151"/>
        <v>0.36665979600000004</v>
      </c>
      <c r="I207" s="257">
        <f t="shared" si="1151"/>
        <v>0.33159616240000001</v>
      </c>
      <c r="J207" s="257">
        <f t="shared" si="1151"/>
        <v>0.35944640799999994</v>
      </c>
      <c r="K207" s="257">
        <f t="shared" ref="K207:Q207" si="1152">K206*0.76*1.49/1000</f>
        <v>0.347001332</v>
      </c>
      <c r="L207" s="257">
        <f t="shared" si="1152"/>
        <v>7.6572888000000006E-2</v>
      </c>
      <c r="M207" s="257">
        <f t="shared" si="1152"/>
        <v>9.6639015999999994E-2</v>
      </c>
      <c r="N207" s="257">
        <f t="shared" si="1152"/>
        <v>9.6786227999999988E-2</v>
      </c>
      <c r="O207" s="257">
        <f t="shared" si="1152"/>
        <v>7.7003199999999994E-2</v>
      </c>
      <c r="P207" s="257">
        <f t="shared" si="1152"/>
        <v>0.347001332</v>
      </c>
      <c r="Q207" s="257">
        <f t="shared" si="1152"/>
        <v>0.347001332</v>
      </c>
      <c r="R207" s="257">
        <f t="shared" ref="R207:S207" si="1153">R206*0.76*1.49/1000</f>
        <v>0.347001332</v>
      </c>
      <c r="S207" s="257">
        <f t="shared" si="1153"/>
        <v>0.347001332</v>
      </c>
      <c r="T207" s="257">
        <f t="shared" si="1150"/>
        <v>0</v>
      </c>
      <c r="U207" s="257">
        <f t="shared" ref="U207:X207" si="1154">U206*0.76*1.49/1000</f>
        <v>0</v>
      </c>
      <c r="V207" s="257">
        <f t="shared" si="1154"/>
        <v>0</v>
      </c>
      <c r="W207" s="257">
        <f t="shared" si="1154"/>
        <v>0</v>
      </c>
      <c r="X207" s="257">
        <f t="shared" si="1154"/>
        <v>0</v>
      </c>
      <c r="Y207" s="257">
        <f t="shared" ref="Y207:AA207" si="1155">Y206*0.76*1.49/1000</f>
        <v>0</v>
      </c>
      <c r="Z207" s="257">
        <f t="shared" si="1155"/>
        <v>0</v>
      </c>
      <c r="AA207" s="257">
        <f t="shared" si="1155"/>
        <v>0</v>
      </c>
      <c r="AB207" s="257">
        <f t="shared" ref="AB207" si="1156">AB206*0.76*1.49/1000</f>
        <v>0</v>
      </c>
      <c r="AC207" s="191">
        <f t="shared" si="1119"/>
        <v>0</v>
      </c>
      <c r="AD207" s="191">
        <f t="shared" si="1120"/>
        <v>0</v>
      </c>
      <c r="AE207" s="191">
        <f t="shared" si="1121"/>
        <v>0</v>
      </c>
      <c r="AF207" s="191">
        <f t="shared" si="1122"/>
        <v>0</v>
      </c>
      <c r="AG207" s="191">
        <f t="shared" si="1123"/>
        <v>0</v>
      </c>
      <c r="AH207" s="191">
        <f t="shared" si="1124"/>
        <v>0</v>
      </c>
      <c r="AI207" s="191">
        <f t="shared" si="1125"/>
        <v>0</v>
      </c>
      <c r="AJ207" s="191">
        <f t="shared" si="1126"/>
        <v>0</v>
      </c>
      <c r="AK207" s="191">
        <f t="shared" si="1127"/>
        <v>0</v>
      </c>
      <c r="AL207" s="275">
        <f t="shared" si="1128"/>
        <v>0</v>
      </c>
      <c r="AM207" s="275">
        <f t="shared" si="1129"/>
        <v>0</v>
      </c>
      <c r="AN207" s="275">
        <f t="shared" si="1130"/>
        <v>0</v>
      </c>
      <c r="AO207" s="275">
        <f t="shared" si="1131"/>
        <v>0</v>
      </c>
      <c r="AP207" s="275">
        <f t="shared" si="1132"/>
        <v>0</v>
      </c>
      <c r="AQ207" s="275">
        <f t="shared" si="1133"/>
        <v>0</v>
      </c>
      <c r="AR207" s="275">
        <f t="shared" si="1134"/>
        <v>0</v>
      </c>
      <c r="AS207" s="275">
        <f t="shared" si="1135"/>
        <v>0</v>
      </c>
      <c r="AT207" s="275">
        <f t="shared" si="1136"/>
        <v>0</v>
      </c>
    </row>
    <row r="208" spans="1:46" s="69" customFormat="1" hidden="1" outlineLevel="1">
      <c r="A208" s="131"/>
      <c r="B208" s="133"/>
      <c r="C208" s="73" t="s">
        <v>372</v>
      </c>
      <c r="D208" s="32"/>
      <c r="E208" s="250">
        <v>941737</v>
      </c>
      <c r="F208" s="855">
        <v>928873.25</v>
      </c>
      <c r="G208" s="855">
        <v>1107467.2179999999</v>
      </c>
      <c r="H208" s="855">
        <v>1501378</v>
      </c>
      <c r="I208" s="1557">
        <v>1363561</v>
      </c>
      <c r="J208" s="1557">
        <v>1493359</v>
      </c>
      <c r="K208" s="855">
        <f t="shared" ref="K208:K210" si="1157">L208+M208+N208+O208</f>
        <v>1310338</v>
      </c>
      <c r="L208" s="1136">
        <v>289096</v>
      </c>
      <c r="M208" s="1136">
        <v>364859</v>
      </c>
      <c r="N208" s="1136">
        <v>365432</v>
      </c>
      <c r="O208" s="1136">
        <v>290951</v>
      </c>
      <c r="P208" s="1118">
        <v>1310338</v>
      </c>
      <c r="Q208" s="1118">
        <v>1310338</v>
      </c>
      <c r="R208" s="1118">
        <v>1310338</v>
      </c>
      <c r="S208" s="1118">
        <v>1310338</v>
      </c>
      <c r="T208" s="257">
        <f t="shared" si="1150"/>
        <v>0</v>
      </c>
      <c r="U208" s="250"/>
      <c r="V208" s="1076"/>
      <c r="W208" s="1462"/>
      <c r="X208" s="1460"/>
      <c r="Y208" s="250"/>
      <c r="Z208" s="250"/>
      <c r="AA208" s="250"/>
      <c r="AB208" s="250"/>
      <c r="AC208" s="191">
        <f t="shared" si="1119"/>
        <v>0</v>
      </c>
      <c r="AD208" s="191">
        <f t="shared" si="1120"/>
        <v>0</v>
      </c>
      <c r="AE208" s="191">
        <f t="shared" si="1121"/>
        <v>0</v>
      </c>
      <c r="AF208" s="191">
        <f t="shared" si="1122"/>
        <v>0</v>
      </c>
      <c r="AG208" s="191">
        <f t="shared" si="1123"/>
        <v>0</v>
      </c>
      <c r="AH208" s="191">
        <f t="shared" si="1124"/>
        <v>0</v>
      </c>
      <c r="AI208" s="191">
        <f t="shared" si="1125"/>
        <v>0</v>
      </c>
      <c r="AJ208" s="191">
        <f t="shared" si="1126"/>
        <v>0</v>
      </c>
      <c r="AK208" s="191">
        <f t="shared" si="1127"/>
        <v>0</v>
      </c>
      <c r="AL208" s="275">
        <f t="shared" si="1128"/>
        <v>0</v>
      </c>
      <c r="AM208" s="275">
        <f t="shared" si="1129"/>
        <v>0</v>
      </c>
      <c r="AN208" s="275">
        <f t="shared" si="1130"/>
        <v>0</v>
      </c>
      <c r="AO208" s="275">
        <f t="shared" si="1131"/>
        <v>0</v>
      </c>
      <c r="AP208" s="275">
        <f t="shared" si="1132"/>
        <v>0</v>
      </c>
      <c r="AQ208" s="275">
        <f t="shared" si="1133"/>
        <v>0</v>
      </c>
      <c r="AR208" s="275">
        <f t="shared" si="1134"/>
        <v>0</v>
      </c>
      <c r="AS208" s="275">
        <f t="shared" si="1135"/>
        <v>0</v>
      </c>
      <c r="AT208" s="275">
        <f t="shared" si="1136"/>
        <v>0</v>
      </c>
    </row>
    <row r="209" spans="1:46" s="69" customFormat="1" hidden="1" outlineLevel="1">
      <c r="A209" s="131"/>
      <c r="B209" s="133"/>
      <c r="C209" s="73" t="s">
        <v>373</v>
      </c>
      <c r="D209" s="32"/>
      <c r="E209" s="250">
        <v>17153</v>
      </c>
      <c r="F209" s="855">
        <v>9933</v>
      </c>
      <c r="G209" s="855">
        <v>8454</v>
      </c>
      <c r="H209" s="855">
        <v>54587</v>
      </c>
      <c r="I209" s="1557">
        <v>11119</v>
      </c>
      <c r="J209" s="1557">
        <v>12747</v>
      </c>
      <c r="K209" s="855">
        <f t="shared" si="1157"/>
        <v>13800</v>
      </c>
      <c r="L209" s="1137">
        <v>3000</v>
      </c>
      <c r="M209" s="1137">
        <v>3500</v>
      </c>
      <c r="N209" s="1137">
        <v>3700</v>
      </c>
      <c r="O209" s="1137">
        <v>3600</v>
      </c>
      <c r="P209" s="1118">
        <v>13800</v>
      </c>
      <c r="Q209" s="1118">
        <v>13800</v>
      </c>
      <c r="R209" s="1118">
        <v>13800</v>
      </c>
      <c r="S209" s="1118">
        <v>13800</v>
      </c>
      <c r="T209" s="257">
        <f t="shared" si="1150"/>
        <v>0</v>
      </c>
      <c r="U209" s="250"/>
      <c r="V209" s="1076"/>
      <c r="W209" s="1463"/>
      <c r="X209" s="1460"/>
      <c r="Y209" s="250"/>
      <c r="Z209" s="250"/>
      <c r="AA209" s="250"/>
      <c r="AB209" s="250"/>
      <c r="AC209" s="191">
        <f t="shared" si="1119"/>
        <v>0</v>
      </c>
      <c r="AD209" s="191">
        <f t="shared" si="1120"/>
        <v>0</v>
      </c>
      <c r="AE209" s="191">
        <f t="shared" si="1121"/>
        <v>0</v>
      </c>
      <c r="AF209" s="191">
        <f t="shared" si="1122"/>
        <v>0</v>
      </c>
      <c r="AG209" s="191">
        <f t="shared" si="1123"/>
        <v>0</v>
      </c>
      <c r="AH209" s="191">
        <f t="shared" si="1124"/>
        <v>0</v>
      </c>
      <c r="AI209" s="191">
        <f t="shared" si="1125"/>
        <v>0</v>
      </c>
      <c r="AJ209" s="191">
        <f t="shared" si="1126"/>
        <v>0</v>
      </c>
      <c r="AK209" s="191">
        <f t="shared" si="1127"/>
        <v>0</v>
      </c>
      <c r="AL209" s="275">
        <f t="shared" si="1128"/>
        <v>0</v>
      </c>
      <c r="AM209" s="275">
        <f t="shared" si="1129"/>
        <v>0</v>
      </c>
      <c r="AN209" s="275">
        <f t="shared" si="1130"/>
        <v>0</v>
      </c>
      <c r="AO209" s="275">
        <f t="shared" si="1131"/>
        <v>0</v>
      </c>
      <c r="AP209" s="275">
        <f t="shared" si="1132"/>
        <v>0</v>
      </c>
      <c r="AQ209" s="275">
        <f t="shared" si="1133"/>
        <v>0</v>
      </c>
      <c r="AR209" s="275">
        <f t="shared" si="1134"/>
        <v>0</v>
      </c>
      <c r="AS209" s="275">
        <f t="shared" si="1135"/>
        <v>0</v>
      </c>
      <c r="AT209" s="275">
        <f t="shared" si="1136"/>
        <v>0</v>
      </c>
    </row>
    <row r="210" spans="1:46" s="69" customFormat="1" hidden="1" outlineLevel="1">
      <c r="A210" s="131"/>
      <c r="B210" s="133"/>
      <c r="C210" s="73" t="s">
        <v>577</v>
      </c>
      <c r="D210" s="32"/>
      <c r="E210" s="250">
        <v>11.245000000000001</v>
      </c>
      <c r="F210" s="855">
        <v>11.59</v>
      </c>
      <c r="G210" s="855">
        <v>11.088000000000001</v>
      </c>
      <c r="H210" s="855">
        <v>12.532999999999999</v>
      </c>
      <c r="I210" s="1557">
        <v>11.609</v>
      </c>
      <c r="J210" s="1557">
        <v>13.367000000000001</v>
      </c>
      <c r="K210" s="855">
        <f t="shared" si="1157"/>
        <v>13.731</v>
      </c>
      <c r="L210" s="1135">
        <v>3.0110000000000001</v>
      </c>
      <c r="M210" s="1135">
        <v>3.8860000000000001</v>
      </c>
      <c r="N210" s="1135">
        <v>3.806</v>
      </c>
      <c r="O210" s="1135">
        <v>3.028</v>
      </c>
      <c r="P210" s="1118">
        <v>14.125999999999999</v>
      </c>
      <c r="Q210" s="1118">
        <v>14.63</v>
      </c>
      <c r="R210" s="1118">
        <v>15.13</v>
      </c>
      <c r="S210" s="1118">
        <v>15.68</v>
      </c>
      <c r="T210" s="257">
        <f t="shared" si="1150"/>
        <v>0</v>
      </c>
      <c r="U210" s="250"/>
      <c r="V210" s="1076"/>
      <c r="W210" s="1460"/>
      <c r="X210" s="1460"/>
      <c r="Y210" s="250"/>
      <c r="Z210" s="250"/>
      <c r="AA210" s="250"/>
      <c r="AB210" s="250"/>
      <c r="AC210" s="191">
        <f t="shared" si="1119"/>
        <v>0</v>
      </c>
      <c r="AD210" s="191">
        <f t="shared" si="1120"/>
        <v>0</v>
      </c>
      <c r="AE210" s="191">
        <f t="shared" si="1121"/>
        <v>0</v>
      </c>
      <c r="AF210" s="191">
        <f t="shared" si="1122"/>
        <v>0</v>
      </c>
      <c r="AG210" s="191">
        <f t="shared" si="1123"/>
        <v>0</v>
      </c>
      <c r="AH210" s="191">
        <f t="shared" si="1124"/>
        <v>0</v>
      </c>
      <c r="AI210" s="191">
        <f t="shared" si="1125"/>
        <v>0</v>
      </c>
      <c r="AJ210" s="191">
        <f t="shared" si="1126"/>
        <v>0</v>
      </c>
      <c r="AK210" s="191">
        <f t="shared" si="1127"/>
        <v>0</v>
      </c>
      <c r="AL210" s="275">
        <f t="shared" si="1128"/>
        <v>0</v>
      </c>
      <c r="AM210" s="275">
        <f t="shared" si="1129"/>
        <v>0</v>
      </c>
      <c r="AN210" s="275">
        <f t="shared" si="1130"/>
        <v>0</v>
      </c>
      <c r="AO210" s="275">
        <f t="shared" si="1131"/>
        <v>0</v>
      </c>
      <c r="AP210" s="275">
        <f t="shared" si="1132"/>
        <v>0</v>
      </c>
      <c r="AQ210" s="275">
        <f t="shared" si="1133"/>
        <v>0</v>
      </c>
      <c r="AR210" s="275">
        <f t="shared" si="1134"/>
        <v>0</v>
      </c>
      <c r="AS210" s="275">
        <f t="shared" si="1135"/>
        <v>0</v>
      </c>
      <c r="AT210" s="275">
        <f t="shared" si="1136"/>
        <v>0</v>
      </c>
    </row>
    <row r="211" spans="1:46" s="69" customFormat="1" hidden="1" outlineLevel="1">
      <c r="A211" s="131"/>
      <c r="B211" s="133"/>
      <c r="C211" s="73" t="s">
        <v>232</v>
      </c>
      <c r="D211" s="32"/>
      <c r="E211" s="258">
        <f t="shared" ref="E211:Q211" si="1158">IF(E206&gt;0,E206/E208*100,)</f>
        <v>3.2396518348541049E-2</v>
      </c>
      <c r="F211" s="258">
        <f t="shared" si="1158"/>
        <v>2.9615235447893459E-2</v>
      </c>
      <c r="G211" s="258">
        <f t="shared" si="1158"/>
        <v>2.8292936793728195E-2</v>
      </c>
      <c r="H211" s="258">
        <f t="shared" si="1158"/>
        <v>2.1566187862084033E-2</v>
      </c>
      <c r="I211" s="258">
        <f t="shared" ref="I211:J211" si="1159">IF(I206&gt;0,I206/I208*100,)</f>
        <v>2.1475093523502069E-2</v>
      </c>
      <c r="J211" s="258">
        <f t="shared" si="1159"/>
        <v>2.1255438243583759E-2</v>
      </c>
      <c r="K211" s="258">
        <f t="shared" si="1158"/>
        <v>2.3385569219544881E-2</v>
      </c>
      <c r="L211" s="258">
        <f t="shared" ref="L211:O211" si="1160">IF(L206&gt;0,L206/L208*100,)</f>
        <v>2.3390154135650442E-2</v>
      </c>
      <c r="M211" s="258">
        <f t="shared" si="1160"/>
        <v>2.3389857451782747E-2</v>
      </c>
      <c r="N211" s="258">
        <f t="shared" si="1160"/>
        <v>2.3388756321285491E-2</v>
      </c>
      <c r="O211" s="258">
        <f t="shared" si="1160"/>
        <v>2.3371633024117464E-2</v>
      </c>
      <c r="P211" s="258">
        <f t="shared" si="1158"/>
        <v>2.3385569219544881E-2</v>
      </c>
      <c r="Q211" s="258">
        <f t="shared" si="1158"/>
        <v>2.3385569219544881E-2</v>
      </c>
      <c r="R211" s="258">
        <f t="shared" ref="R211:S211" si="1161">IF(R206&gt;0,R206/R208*100,)</f>
        <v>2.3385569219544881E-2</v>
      </c>
      <c r="S211" s="258">
        <f t="shared" si="1161"/>
        <v>2.3385569219544881E-2</v>
      </c>
      <c r="T211" s="258">
        <f t="shared" ref="T211" si="1162">IF(T206&gt;0,T206/T208*100,)</f>
        <v>0</v>
      </c>
      <c r="U211" s="258">
        <f t="shared" ref="U211:X211" si="1163">IF(U206&gt;0,U206/U208*100,)</f>
        <v>0</v>
      </c>
      <c r="V211" s="258">
        <f t="shared" si="1163"/>
        <v>0</v>
      </c>
      <c r="W211" s="258">
        <f t="shared" si="1163"/>
        <v>0</v>
      </c>
      <c r="X211" s="258">
        <f t="shared" si="1163"/>
        <v>0</v>
      </c>
      <c r="Y211" s="258">
        <f t="shared" ref="Y211:AA211" si="1164">IF(Y206&gt;0,Y206/Y208*100,)</f>
        <v>0</v>
      </c>
      <c r="Z211" s="258">
        <f t="shared" si="1164"/>
        <v>0</v>
      </c>
      <c r="AA211" s="258">
        <f t="shared" si="1164"/>
        <v>0</v>
      </c>
      <c r="AB211" s="258">
        <f t="shared" ref="AB211" si="1165">IF(AB206&gt;0,AB206/AB208*100,)</f>
        <v>0</v>
      </c>
      <c r="AC211" s="191">
        <f t="shared" si="1119"/>
        <v>0</v>
      </c>
      <c r="AD211" s="191">
        <f t="shared" si="1120"/>
        <v>0</v>
      </c>
      <c r="AE211" s="191">
        <f t="shared" si="1121"/>
        <v>0</v>
      </c>
      <c r="AF211" s="191">
        <f t="shared" si="1122"/>
        <v>0</v>
      </c>
      <c r="AG211" s="191">
        <f t="shared" si="1123"/>
        <v>0</v>
      </c>
      <c r="AH211" s="191">
        <f t="shared" si="1124"/>
        <v>0</v>
      </c>
      <c r="AI211" s="191">
        <f t="shared" si="1125"/>
        <v>0</v>
      </c>
      <c r="AJ211" s="191">
        <f t="shared" si="1126"/>
        <v>0</v>
      </c>
      <c r="AK211" s="191">
        <f t="shared" si="1127"/>
        <v>0</v>
      </c>
      <c r="AL211" s="275">
        <f t="shared" si="1128"/>
        <v>0</v>
      </c>
      <c r="AM211" s="275">
        <f t="shared" si="1129"/>
        <v>0</v>
      </c>
      <c r="AN211" s="275">
        <f t="shared" si="1130"/>
        <v>0</v>
      </c>
      <c r="AO211" s="275">
        <f t="shared" si="1131"/>
        <v>0</v>
      </c>
      <c r="AP211" s="275">
        <f t="shared" si="1132"/>
        <v>0</v>
      </c>
      <c r="AQ211" s="275">
        <f t="shared" si="1133"/>
        <v>0</v>
      </c>
      <c r="AR211" s="275">
        <f t="shared" si="1134"/>
        <v>0</v>
      </c>
      <c r="AS211" s="275">
        <f t="shared" si="1135"/>
        <v>0</v>
      </c>
      <c r="AT211" s="275">
        <f t="shared" si="1136"/>
        <v>0</v>
      </c>
    </row>
    <row r="212" spans="1:46" s="69" customFormat="1" hidden="1" outlineLevel="1">
      <c r="A212" s="131"/>
      <c r="B212" s="133"/>
      <c r="C212" s="73" t="s">
        <v>249</v>
      </c>
      <c r="D212" s="32"/>
      <c r="E212" s="258">
        <f t="shared" ref="E212:Q212" si="1166">IF(E206&gt;0,E206/E209,)</f>
        <v>1.7786393050778289E-2</v>
      </c>
      <c r="F212" s="258">
        <f t="shared" si="1166"/>
        <v>2.769435215946844E-2</v>
      </c>
      <c r="G212" s="258">
        <f t="shared" si="1166"/>
        <v>3.7063520227111423E-2</v>
      </c>
      <c r="H212" s="258">
        <f t="shared" si="1166"/>
        <v>5.9316320735706305E-3</v>
      </c>
      <c r="I212" s="258">
        <f t="shared" ref="I212:J212" si="1167">IF(I206&gt;0,I206/I209,)</f>
        <v>2.6335641694396981E-2</v>
      </c>
      <c r="J212" s="258">
        <f t="shared" si="1167"/>
        <v>2.4901545461677253E-2</v>
      </c>
      <c r="K212" s="258">
        <f t="shared" si="1166"/>
        <v>2.2205072463768117E-2</v>
      </c>
      <c r="L212" s="258">
        <f t="shared" ref="L212:O212" si="1168">IF(L206&gt;0,L206/L209,)</f>
        <v>2.2540000000000001E-2</v>
      </c>
      <c r="M212" s="258">
        <f t="shared" si="1168"/>
        <v>2.4382857142857144E-2</v>
      </c>
      <c r="N212" s="258">
        <f t="shared" si="1168"/>
        <v>2.3099999999999999E-2</v>
      </c>
      <c r="O212" s="258">
        <f t="shared" si="1168"/>
        <v>1.8888888888888889E-2</v>
      </c>
      <c r="P212" s="258">
        <f t="shared" si="1166"/>
        <v>2.2205072463768117E-2</v>
      </c>
      <c r="Q212" s="258">
        <f t="shared" si="1166"/>
        <v>2.2205072463768117E-2</v>
      </c>
      <c r="R212" s="258">
        <f t="shared" ref="R212:S212" si="1169">IF(R206&gt;0,R206/R209,)</f>
        <v>2.2205072463768117E-2</v>
      </c>
      <c r="S212" s="258">
        <f t="shared" si="1169"/>
        <v>2.2205072463768117E-2</v>
      </c>
      <c r="T212" s="258">
        <f t="shared" ref="T212" si="1170">IF(T206&gt;0,T206/T209,)</f>
        <v>0</v>
      </c>
      <c r="U212" s="258">
        <f t="shared" ref="U212:X212" si="1171">IF(U206&gt;0,U206/U209,)</f>
        <v>0</v>
      </c>
      <c r="V212" s="258">
        <f t="shared" si="1171"/>
        <v>0</v>
      </c>
      <c r="W212" s="258">
        <f t="shared" si="1171"/>
        <v>0</v>
      </c>
      <c r="X212" s="258">
        <f t="shared" si="1171"/>
        <v>0</v>
      </c>
      <c r="Y212" s="258">
        <f t="shared" ref="Y212:AA212" si="1172">IF(Y206&gt;0,Y206/Y209,)</f>
        <v>0</v>
      </c>
      <c r="Z212" s="258">
        <f t="shared" si="1172"/>
        <v>0</v>
      </c>
      <c r="AA212" s="258">
        <f t="shared" si="1172"/>
        <v>0</v>
      </c>
      <c r="AB212" s="258">
        <f t="shared" ref="AB212" si="1173">IF(AB206&gt;0,AB206/AB209,)</f>
        <v>0</v>
      </c>
      <c r="AC212" s="191">
        <f t="shared" si="1119"/>
        <v>0</v>
      </c>
      <c r="AD212" s="191">
        <f t="shared" si="1120"/>
        <v>0</v>
      </c>
      <c r="AE212" s="191">
        <f t="shared" si="1121"/>
        <v>0</v>
      </c>
      <c r="AF212" s="191">
        <f t="shared" si="1122"/>
        <v>0</v>
      </c>
      <c r="AG212" s="191">
        <f t="shared" si="1123"/>
        <v>0</v>
      </c>
      <c r="AH212" s="191">
        <f t="shared" si="1124"/>
        <v>0</v>
      </c>
      <c r="AI212" s="191">
        <f t="shared" si="1125"/>
        <v>0</v>
      </c>
      <c r="AJ212" s="191">
        <f t="shared" si="1126"/>
        <v>0</v>
      </c>
      <c r="AK212" s="191">
        <f t="shared" si="1127"/>
        <v>0</v>
      </c>
      <c r="AL212" s="275">
        <f t="shared" si="1128"/>
        <v>0</v>
      </c>
      <c r="AM212" s="275">
        <f t="shared" si="1129"/>
        <v>0</v>
      </c>
      <c r="AN212" s="275">
        <f t="shared" si="1130"/>
        <v>0</v>
      </c>
      <c r="AO212" s="275">
        <f t="shared" si="1131"/>
        <v>0</v>
      </c>
      <c r="AP212" s="275">
        <f t="shared" si="1132"/>
        <v>0</v>
      </c>
      <c r="AQ212" s="275">
        <f t="shared" si="1133"/>
        <v>0</v>
      </c>
      <c r="AR212" s="275">
        <f t="shared" si="1134"/>
        <v>0</v>
      </c>
      <c r="AS212" s="275">
        <f t="shared" si="1135"/>
        <v>0</v>
      </c>
      <c r="AT212" s="275">
        <f t="shared" si="1136"/>
        <v>0</v>
      </c>
    </row>
    <row r="213" spans="1:46" s="69" customFormat="1" hidden="1" outlineLevel="1">
      <c r="A213" s="131" t="s">
        <v>228</v>
      </c>
      <c r="B213" s="36" t="s">
        <v>215</v>
      </c>
      <c r="C213" s="73" t="s">
        <v>231</v>
      </c>
      <c r="D213" s="32"/>
      <c r="E213" s="257">
        <f t="shared" ref="E213:J213" si="1174">E218+E223</f>
        <v>247.72</v>
      </c>
      <c r="F213" s="257">
        <f t="shared" si="1174"/>
        <v>327.61</v>
      </c>
      <c r="G213" s="257">
        <f t="shared" si="1174"/>
        <v>450.1400000000001</v>
      </c>
      <c r="H213" s="257">
        <f t="shared" si="1174"/>
        <v>486.62</v>
      </c>
      <c r="I213" s="257">
        <f t="shared" si="1174"/>
        <v>480.13900000000001</v>
      </c>
      <c r="J213" s="257">
        <f t="shared" si="1174"/>
        <v>569.17000000000007</v>
      </c>
      <c r="K213" s="257">
        <f t="shared" ref="K213:Q213" si="1175">K218+K223</f>
        <v>510.93599999999998</v>
      </c>
      <c r="L213" s="257">
        <f t="shared" ref="L213:O213" si="1176">L218+L223</f>
        <v>112.7</v>
      </c>
      <c r="M213" s="257">
        <f t="shared" si="1176"/>
        <v>142.23000000000002</v>
      </c>
      <c r="N213" s="257">
        <f t="shared" si="1176"/>
        <v>142.44999999999999</v>
      </c>
      <c r="O213" s="257">
        <f t="shared" si="1176"/>
        <v>113.55600000000001</v>
      </c>
      <c r="P213" s="257">
        <f t="shared" si="1175"/>
        <v>510.94</v>
      </c>
      <c r="Q213" s="257">
        <f t="shared" si="1175"/>
        <v>510.94</v>
      </c>
      <c r="R213" s="257">
        <f t="shared" ref="R213:S213" si="1177">R218+R223</f>
        <v>510.94</v>
      </c>
      <c r="S213" s="257">
        <f t="shared" si="1177"/>
        <v>510.94</v>
      </c>
      <c r="T213" s="257">
        <f t="shared" ref="T213:T216" si="1178">SUM(U213:X213)</f>
        <v>0</v>
      </c>
      <c r="U213" s="257">
        <f t="shared" ref="U213:X213" si="1179">U218+U223</f>
        <v>0</v>
      </c>
      <c r="V213" s="257">
        <f t="shared" si="1179"/>
        <v>0</v>
      </c>
      <c r="W213" s="257">
        <f t="shared" si="1179"/>
        <v>0</v>
      </c>
      <c r="X213" s="257">
        <f t="shared" si="1179"/>
        <v>0</v>
      </c>
      <c r="Y213" s="257">
        <f t="shared" ref="Y213:AA213" si="1180">Y218+Y223</f>
        <v>0</v>
      </c>
      <c r="Z213" s="257">
        <f t="shared" si="1180"/>
        <v>0</v>
      </c>
      <c r="AA213" s="257">
        <f t="shared" si="1180"/>
        <v>0</v>
      </c>
      <c r="AB213" s="257">
        <f t="shared" ref="AB213" si="1181">AB218+AB223</f>
        <v>0</v>
      </c>
      <c r="AC213" s="191">
        <f t="shared" si="1119"/>
        <v>0</v>
      </c>
      <c r="AD213" s="191">
        <f t="shared" si="1120"/>
        <v>0</v>
      </c>
      <c r="AE213" s="191">
        <f t="shared" si="1121"/>
        <v>0</v>
      </c>
      <c r="AF213" s="191">
        <f t="shared" si="1122"/>
        <v>0</v>
      </c>
      <c r="AG213" s="191">
        <f t="shared" si="1123"/>
        <v>0</v>
      </c>
      <c r="AH213" s="191">
        <f t="shared" si="1124"/>
        <v>0</v>
      </c>
      <c r="AI213" s="191">
        <f t="shared" si="1125"/>
        <v>0</v>
      </c>
      <c r="AJ213" s="191">
        <f t="shared" si="1126"/>
        <v>0</v>
      </c>
      <c r="AK213" s="191">
        <f t="shared" si="1127"/>
        <v>0</v>
      </c>
      <c r="AL213" s="275">
        <f t="shared" si="1128"/>
        <v>0</v>
      </c>
      <c r="AM213" s="275">
        <f t="shared" si="1129"/>
        <v>0</v>
      </c>
      <c r="AN213" s="275">
        <f t="shared" si="1130"/>
        <v>0</v>
      </c>
      <c r="AO213" s="275">
        <f t="shared" si="1131"/>
        <v>0</v>
      </c>
      <c r="AP213" s="275">
        <f t="shared" si="1132"/>
        <v>0</v>
      </c>
      <c r="AQ213" s="275">
        <f t="shared" si="1133"/>
        <v>0</v>
      </c>
      <c r="AR213" s="275">
        <f t="shared" si="1134"/>
        <v>0</v>
      </c>
      <c r="AS213" s="275">
        <f t="shared" si="1135"/>
        <v>0</v>
      </c>
      <c r="AT213" s="275">
        <f t="shared" si="1136"/>
        <v>0</v>
      </c>
    </row>
    <row r="214" spans="1:46" s="69" customFormat="1" hidden="1" outlineLevel="1">
      <c r="A214" s="131"/>
      <c r="B214" s="133"/>
      <c r="C214" s="73" t="s">
        <v>214</v>
      </c>
      <c r="D214" s="32"/>
      <c r="E214" s="257">
        <f t="shared" ref="E214:H214" si="1182">E219+E224</f>
        <v>0.30531489999999994</v>
      </c>
      <c r="F214" s="257">
        <f t="shared" si="1182"/>
        <v>0.40377932499999991</v>
      </c>
      <c r="G214" s="257">
        <f t="shared" si="1182"/>
        <v>0.55479755000000008</v>
      </c>
      <c r="H214" s="257">
        <f t="shared" si="1182"/>
        <v>0.59975914999999991</v>
      </c>
      <c r="I214" s="257">
        <f t="shared" ref="I214:J214" si="1183">I219+I224</f>
        <v>0.59177131749999989</v>
      </c>
      <c r="J214" s="257">
        <f t="shared" si="1183"/>
        <v>0.70150202500000003</v>
      </c>
      <c r="K214" s="257">
        <f t="shared" ref="K214:Q214" si="1184">K219+K224</f>
        <v>0.62972861999999996</v>
      </c>
      <c r="L214" s="257">
        <f t="shared" ref="L214:O214" si="1185">L219+L224</f>
        <v>0.13890274999999999</v>
      </c>
      <c r="M214" s="257">
        <f t="shared" si="1185"/>
        <v>0.17529847500000001</v>
      </c>
      <c r="N214" s="257">
        <f t="shared" si="1185"/>
        <v>0.17556962500000001</v>
      </c>
      <c r="O214" s="257">
        <f t="shared" si="1185"/>
        <v>0.13995776999999998</v>
      </c>
      <c r="P214" s="257">
        <f t="shared" si="1184"/>
        <v>0.62973354999999986</v>
      </c>
      <c r="Q214" s="257">
        <f t="shared" si="1184"/>
        <v>0.62973354999999986</v>
      </c>
      <c r="R214" s="257">
        <f t="shared" ref="R214:S214" si="1186">R219+R224</f>
        <v>0.62973354999999986</v>
      </c>
      <c r="S214" s="257">
        <f t="shared" si="1186"/>
        <v>0.62973354999999986</v>
      </c>
      <c r="T214" s="257">
        <f t="shared" si="1178"/>
        <v>0</v>
      </c>
      <c r="U214" s="257">
        <f t="shared" ref="U214:X214" si="1187">U219+U224</f>
        <v>0</v>
      </c>
      <c r="V214" s="257">
        <f t="shared" si="1187"/>
        <v>0</v>
      </c>
      <c r="W214" s="257">
        <f t="shared" si="1187"/>
        <v>0</v>
      </c>
      <c r="X214" s="257">
        <f t="shared" si="1187"/>
        <v>0</v>
      </c>
      <c r="Y214" s="257">
        <f t="shared" ref="Y214:AA214" si="1188">Y219+Y224</f>
        <v>0</v>
      </c>
      <c r="Z214" s="257">
        <f t="shared" si="1188"/>
        <v>0</v>
      </c>
      <c r="AA214" s="257">
        <f t="shared" si="1188"/>
        <v>0</v>
      </c>
      <c r="AB214" s="257">
        <f t="shared" ref="AB214" si="1189">AB219+AB224</f>
        <v>0</v>
      </c>
      <c r="AC214" s="191">
        <f t="shared" si="1119"/>
        <v>0</v>
      </c>
      <c r="AD214" s="191">
        <f t="shared" si="1120"/>
        <v>0</v>
      </c>
      <c r="AE214" s="191">
        <f t="shared" si="1121"/>
        <v>0</v>
      </c>
      <c r="AF214" s="191">
        <f t="shared" si="1122"/>
        <v>0</v>
      </c>
      <c r="AG214" s="191">
        <f t="shared" si="1123"/>
        <v>0</v>
      </c>
      <c r="AH214" s="191">
        <f t="shared" si="1124"/>
        <v>0</v>
      </c>
      <c r="AI214" s="191">
        <f t="shared" si="1125"/>
        <v>0</v>
      </c>
      <c r="AJ214" s="191">
        <f t="shared" si="1126"/>
        <v>0</v>
      </c>
      <c r="AK214" s="191">
        <f t="shared" si="1127"/>
        <v>0</v>
      </c>
      <c r="AL214" s="275">
        <f t="shared" si="1128"/>
        <v>0</v>
      </c>
      <c r="AM214" s="275">
        <f t="shared" si="1129"/>
        <v>0</v>
      </c>
      <c r="AN214" s="275">
        <f t="shared" si="1130"/>
        <v>0</v>
      </c>
      <c r="AO214" s="275">
        <f t="shared" si="1131"/>
        <v>0</v>
      </c>
      <c r="AP214" s="275">
        <f t="shared" si="1132"/>
        <v>0</v>
      </c>
      <c r="AQ214" s="275">
        <f t="shared" si="1133"/>
        <v>0</v>
      </c>
      <c r="AR214" s="275">
        <f t="shared" si="1134"/>
        <v>0</v>
      </c>
      <c r="AS214" s="275">
        <f t="shared" si="1135"/>
        <v>0</v>
      </c>
      <c r="AT214" s="275">
        <f t="shared" si="1136"/>
        <v>0</v>
      </c>
    </row>
    <row r="215" spans="1:46" s="69" customFormat="1" hidden="1" outlineLevel="1">
      <c r="A215" s="131"/>
      <c r="B215" s="133"/>
      <c r="C215" s="73" t="s">
        <v>372</v>
      </c>
      <c r="D215" s="32"/>
      <c r="E215" s="257">
        <f t="shared" ref="E215:J215" si="1190">E220+E225</f>
        <v>1167285</v>
      </c>
      <c r="F215" s="257">
        <f t="shared" si="1190"/>
        <v>1619800.51</v>
      </c>
      <c r="G215" s="257">
        <f t="shared" si="1190"/>
        <v>935419.8</v>
      </c>
      <c r="H215" s="257">
        <f t="shared" si="1190"/>
        <v>1008350</v>
      </c>
      <c r="I215" s="257">
        <f t="shared" si="1190"/>
        <v>915473</v>
      </c>
      <c r="J215" s="257">
        <f t="shared" si="1190"/>
        <v>1020904.5</v>
      </c>
      <c r="K215" s="257">
        <f t="shared" ref="K215:Q215" si="1191">K220+K225</f>
        <v>2183897</v>
      </c>
      <c r="L215" s="257">
        <f t="shared" ref="L215:O215" si="1192">L220+L225</f>
        <v>481832</v>
      </c>
      <c r="M215" s="257">
        <f t="shared" si="1192"/>
        <v>608092</v>
      </c>
      <c r="N215" s="257">
        <f t="shared" si="1192"/>
        <v>609054</v>
      </c>
      <c r="O215" s="257">
        <f t="shared" si="1192"/>
        <v>484919</v>
      </c>
      <c r="P215" s="257">
        <f t="shared" si="1191"/>
        <v>2183897</v>
      </c>
      <c r="Q215" s="257">
        <f t="shared" si="1191"/>
        <v>2183897</v>
      </c>
      <c r="R215" s="257">
        <f t="shared" ref="R215:S215" si="1193">R220+R225</f>
        <v>2183897</v>
      </c>
      <c r="S215" s="257">
        <f t="shared" si="1193"/>
        <v>2183897</v>
      </c>
      <c r="T215" s="257">
        <f t="shared" si="1178"/>
        <v>0</v>
      </c>
      <c r="U215" s="257">
        <f>U220+U225</f>
        <v>0</v>
      </c>
      <c r="V215" s="257">
        <f t="shared" ref="V215:X215" si="1194">V220+V225</f>
        <v>0</v>
      </c>
      <c r="W215" s="257">
        <f t="shared" si="1194"/>
        <v>0</v>
      </c>
      <c r="X215" s="257">
        <f t="shared" si="1194"/>
        <v>0</v>
      </c>
      <c r="Y215" s="257">
        <f t="shared" ref="Y215:AA215" si="1195">Y220+Y225</f>
        <v>0</v>
      </c>
      <c r="Z215" s="257">
        <f t="shared" si="1195"/>
        <v>0</v>
      </c>
      <c r="AA215" s="257">
        <f t="shared" si="1195"/>
        <v>0</v>
      </c>
      <c r="AB215" s="257">
        <f t="shared" ref="AB215:AB216" si="1196">AB220+AB225</f>
        <v>0</v>
      </c>
      <c r="AC215" s="191">
        <f t="shared" si="1119"/>
        <v>0</v>
      </c>
      <c r="AD215" s="191">
        <f t="shared" si="1120"/>
        <v>0</v>
      </c>
      <c r="AE215" s="191">
        <f t="shared" si="1121"/>
        <v>0</v>
      </c>
      <c r="AF215" s="191">
        <f t="shared" si="1122"/>
        <v>0</v>
      </c>
      <c r="AG215" s="191">
        <f t="shared" si="1123"/>
        <v>0</v>
      </c>
      <c r="AH215" s="191">
        <f t="shared" si="1124"/>
        <v>0</v>
      </c>
      <c r="AI215" s="191">
        <f t="shared" si="1125"/>
        <v>0</v>
      </c>
      <c r="AJ215" s="191">
        <f t="shared" si="1126"/>
        <v>0</v>
      </c>
      <c r="AK215" s="191">
        <f t="shared" si="1127"/>
        <v>0</v>
      </c>
      <c r="AL215" s="275">
        <f t="shared" si="1128"/>
        <v>0</v>
      </c>
      <c r="AM215" s="275">
        <f t="shared" si="1129"/>
        <v>0</v>
      </c>
      <c r="AN215" s="275">
        <f t="shared" si="1130"/>
        <v>0</v>
      </c>
      <c r="AO215" s="275">
        <f t="shared" si="1131"/>
        <v>0</v>
      </c>
      <c r="AP215" s="275">
        <f t="shared" si="1132"/>
        <v>0</v>
      </c>
      <c r="AQ215" s="275">
        <f t="shared" si="1133"/>
        <v>0</v>
      </c>
      <c r="AR215" s="275">
        <f t="shared" si="1134"/>
        <v>0</v>
      </c>
      <c r="AS215" s="275">
        <f t="shared" si="1135"/>
        <v>0</v>
      </c>
      <c r="AT215" s="275">
        <f t="shared" si="1136"/>
        <v>0</v>
      </c>
    </row>
    <row r="216" spans="1:46" s="69" customFormat="1" hidden="1" outlineLevel="1">
      <c r="A216" s="131"/>
      <c r="B216" s="133"/>
      <c r="C216" s="73" t="s">
        <v>577</v>
      </c>
      <c r="D216" s="32"/>
      <c r="E216" s="250">
        <v>9.6350000000000016</v>
      </c>
      <c r="F216" s="888">
        <f>F221+F227</f>
        <v>13.398</v>
      </c>
      <c r="G216" s="888">
        <f t="shared" ref="G216:H216" si="1197">G221+G227</f>
        <v>16.364999999999998</v>
      </c>
      <c r="H216" s="888">
        <f t="shared" si="1197"/>
        <v>18.797000000000001</v>
      </c>
      <c r="I216" s="888">
        <f t="shared" ref="I216:J216" si="1198">I221+I227</f>
        <v>19.015999999999998</v>
      </c>
      <c r="J216" s="888">
        <f t="shared" si="1198"/>
        <v>24.161000000000001</v>
      </c>
      <c r="K216" s="867">
        <f t="shared" ref="K216:R216" si="1199">K221+K227</f>
        <v>22.751999999999999</v>
      </c>
      <c r="L216" s="867">
        <f t="shared" ref="L216:O216" si="1200">L221+L227</f>
        <v>5.0190000000000001</v>
      </c>
      <c r="M216" s="867">
        <f t="shared" si="1200"/>
        <v>6.3330000000000002</v>
      </c>
      <c r="N216" s="867">
        <f t="shared" si="1200"/>
        <v>6.343</v>
      </c>
      <c r="O216" s="867">
        <f t="shared" si="1200"/>
        <v>5.0570000000000004</v>
      </c>
      <c r="P216" s="867">
        <f t="shared" si="1199"/>
        <v>23.553999999999998</v>
      </c>
      <c r="Q216" s="867">
        <f t="shared" si="1199"/>
        <v>24.38</v>
      </c>
      <c r="R216" s="867">
        <f t="shared" si="1199"/>
        <v>25.255000000000003</v>
      </c>
      <c r="S216" s="867">
        <f t="shared" ref="S216" si="1201">S221+S227</f>
        <v>26.15</v>
      </c>
      <c r="T216" s="257">
        <f t="shared" si="1178"/>
        <v>0</v>
      </c>
      <c r="U216" s="257">
        <f>U221+U227</f>
        <v>0</v>
      </c>
      <c r="V216" s="257">
        <f t="shared" ref="V216:AA216" si="1202">V221+V226</f>
        <v>0</v>
      </c>
      <c r="W216" s="257">
        <f t="shared" si="1202"/>
        <v>0</v>
      </c>
      <c r="X216" s="257">
        <f t="shared" si="1202"/>
        <v>0</v>
      </c>
      <c r="Y216" s="257">
        <f t="shared" si="1202"/>
        <v>0</v>
      </c>
      <c r="Z216" s="257">
        <f t="shared" si="1202"/>
        <v>0</v>
      </c>
      <c r="AA216" s="257">
        <f t="shared" si="1202"/>
        <v>0</v>
      </c>
      <c r="AB216" s="257">
        <f t="shared" si="1196"/>
        <v>0</v>
      </c>
      <c r="AC216" s="191">
        <f t="shared" si="1119"/>
        <v>0</v>
      </c>
      <c r="AD216" s="191">
        <f t="shared" si="1120"/>
        <v>0</v>
      </c>
      <c r="AE216" s="191">
        <f t="shared" si="1121"/>
        <v>0</v>
      </c>
      <c r="AF216" s="191">
        <f t="shared" si="1122"/>
        <v>0</v>
      </c>
      <c r="AG216" s="191">
        <f t="shared" si="1123"/>
        <v>0</v>
      </c>
      <c r="AH216" s="191">
        <f t="shared" si="1124"/>
        <v>0</v>
      </c>
      <c r="AI216" s="191">
        <f t="shared" si="1125"/>
        <v>0</v>
      </c>
      <c r="AJ216" s="191">
        <f t="shared" si="1126"/>
        <v>0</v>
      </c>
      <c r="AK216" s="191">
        <f t="shared" si="1127"/>
        <v>0</v>
      </c>
      <c r="AL216" s="275">
        <f t="shared" si="1128"/>
        <v>0</v>
      </c>
      <c r="AM216" s="275">
        <f t="shared" si="1129"/>
        <v>0</v>
      </c>
      <c r="AN216" s="275">
        <f t="shared" si="1130"/>
        <v>0</v>
      </c>
      <c r="AO216" s="275">
        <f t="shared" si="1131"/>
        <v>0</v>
      </c>
      <c r="AP216" s="275">
        <f t="shared" si="1132"/>
        <v>0</v>
      </c>
      <c r="AQ216" s="275">
        <f t="shared" si="1133"/>
        <v>0</v>
      </c>
      <c r="AR216" s="275">
        <f t="shared" si="1134"/>
        <v>0</v>
      </c>
      <c r="AS216" s="275">
        <f t="shared" si="1135"/>
        <v>0</v>
      </c>
      <c r="AT216" s="275">
        <f t="shared" si="1136"/>
        <v>0</v>
      </c>
    </row>
    <row r="217" spans="1:46" s="69" customFormat="1" hidden="1" outlineLevel="1">
      <c r="A217" s="131"/>
      <c r="B217" s="133"/>
      <c r="C217" s="73" t="s">
        <v>232</v>
      </c>
      <c r="D217" s="32"/>
      <c r="E217" s="258">
        <f t="shared" ref="E217:Q217" si="1203">IF(E213&gt;0,E213/E215*100,)</f>
        <v>2.1221895252658947E-2</v>
      </c>
      <c r="F217" s="258">
        <f t="shared" si="1203"/>
        <v>2.0225330093271796E-2</v>
      </c>
      <c r="G217" s="258">
        <f t="shared" si="1203"/>
        <v>4.8121709632402483E-2</v>
      </c>
      <c r="H217" s="258">
        <f t="shared" si="1203"/>
        <v>4.8259037040710072E-2</v>
      </c>
      <c r="I217" s="258">
        <f t="shared" ref="I217:J217" si="1204">IF(I213&gt;0,I213/I215*100,)</f>
        <v>5.2447095654377572E-2</v>
      </c>
      <c r="J217" s="258">
        <f t="shared" si="1204"/>
        <v>5.5751541892508069E-2</v>
      </c>
      <c r="K217" s="258">
        <f t="shared" si="1203"/>
        <v>2.3395608858842704E-2</v>
      </c>
      <c r="L217" s="258">
        <f t="shared" ref="L217:O217" si="1205">IF(L213&gt;0,L213/L215*100,)</f>
        <v>2.3389895233193313E-2</v>
      </c>
      <c r="M217" s="258">
        <f t="shared" si="1205"/>
        <v>2.3389552896601176E-2</v>
      </c>
      <c r="N217" s="258">
        <f t="shared" si="1205"/>
        <v>2.3388730720100351E-2</v>
      </c>
      <c r="O217" s="258">
        <f t="shared" si="1205"/>
        <v>2.3417519214549237E-2</v>
      </c>
      <c r="P217" s="258">
        <f t="shared" si="1203"/>
        <v>2.3395792017663834E-2</v>
      </c>
      <c r="Q217" s="258">
        <f t="shared" si="1203"/>
        <v>2.3395792017663834E-2</v>
      </c>
      <c r="R217" s="258">
        <f t="shared" ref="R217:S217" si="1206">IF(R213&gt;0,R213/R215*100,)</f>
        <v>2.3395792017663834E-2</v>
      </c>
      <c r="S217" s="258">
        <f t="shared" si="1206"/>
        <v>2.3395792017663834E-2</v>
      </c>
      <c r="T217" s="258">
        <f t="shared" ref="T217" si="1207">IF(T213&gt;0,T213/T215*100,)</f>
        <v>0</v>
      </c>
      <c r="U217" s="258">
        <f t="shared" ref="U217:X217" si="1208">IF(U213&gt;0,U213/U215*100,)</f>
        <v>0</v>
      </c>
      <c r="V217" s="258">
        <f t="shared" si="1208"/>
        <v>0</v>
      </c>
      <c r="W217" s="258">
        <f t="shared" si="1208"/>
        <v>0</v>
      </c>
      <c r="X217" s="258">
        <f t="shared" si="1208"/>
        <v>0</v>
      </c>
      <c r="Y217" s="258">
        <f t="shared" ref="Y217:AA217" si="1209">IF(Y213&gt;0,Y213/Y215*100,)</f>
        <v>0</v>
      </c>
      <c r="Z217" s="258">
        <f t="shared" si="1209"/>
        <v>0</v>
      </c>
      <c r="AA217" s="258">
        <f t="shared" si="1209"/>
        <v>0</v>
      </c>
      <c r="AB217" s="258">
        <f t="shared" ref="AB217" si="1210">IF(AB213&gt;0,AB213/AB215*100,)</f>
        <v>0</v>
      </c>
      <c r="AC217" s="191">
        <f t="shared" si="1119"/>
        <v>0</v>
      </c>
      <c r="AD217" s="191">
        <f t="shared" si="1120"/>
        <v>0</v>
      </c>
      <c r="AE217" s="191">
        <f t="shared" si="1121"/>
        <v>0</v>
      </c>
      <c r="AF217" s="191">
        <f t="shared" si="1122"/>
        <v>0</v>
      </c>
      <c r="AG217" s="191">
        <f t="shared" si="1123"/>
        <v>0</v>
      </c>
      <c r="AH217" s="191">
        <f t="shared" si="1124"/>
        <v>0</v>
      </c>
      <c r="AI217" s="191">
        <f t="shared" si="1125"/>
        <v>0</v>
      </c>
      <c r="AJ217" s="191">
        <f t="shared" si="1126"/>
        <v>0</v>
      </c>
      <c r="AK217" s="191">
        <f t="shared" si="1127"/>
        <v>0</v>
      </c>
      <c r="AL217" s="275">
        <f t="shared" si="1128"/>
        <v>0</v>
      </c>
      <c r="AM217" s="275">
        <f t="shared" si="1129"/>
        <v>0</v>
      </c>
      <c r="AN217" s="275">
        <f t="shared" si="1130"/>
        <v>0</v>
      </c>
      <c r="AO217" s="275">
        <f t="shared" si="1131"/>
        <v>0</v>
      </c>
      <c r="AP217" s="275">
        <f t="shared" si="1132"/>
        <v>0</v>
      </c>
      <c r="AQ217" s="275">
        <f t="shared" si="1133"/>
        <v>0</v>
      </c>
      <c r="AR217" s="275">
        <f t="shared" si="1134"/>
        <v>0</v>
      </c>
      <c r="AS217" s="275">
        <f t="shared" si="1135"/>
        <v>0</v>
      </c>
      <c r="AT217" s="275">
        <f t="shared" si="1136"/>
        <v>0</v>
      </c>
    </row>
    <row r="218" spans="1:46" s="69" customFormat="1" hidden="1" outlineLevel="1">
      <c r="A218" s="131" t="s">
        <v>229</v>
      </c>
      <c r="B218" s="33" t="s">
        <v>240</v>
      </c>
      <c r="C218" s="73" t="s">
        <v>231</v>
      </c>
      <c r="D218" s="32"/>
      <c r="E218" s="250">
        <v>98.527999999999992</v>
      </c>
      <c r="F218" s="250">
        <v>147.77699999999999</v>
      </c>
      <c r="G218" s="250">
        <v>269.55500000000006</v>
      </c>
      <c r="H218" s="250">
        <v>291.92</v>
      </c>
      <c r="I218" s="1557">
        <v>287.995</v>
      </c>
      <c r="J218" s="1557">
        <v>330.88</v>
      </c>
      <c r="K218" s="855">
        <f>L218+M218+N218+O218</f>
        <v>302.61599999999999</v>
      </c>
      <c r="L218" s="1135">
        <v>65.62</v>
      </c>
      <c r="M218" s="1135">
        <v>83.34</v>
      </c>
      <c r="N218" s="1135">
        <v>85.47</v>
      </c>
      <c r="O218" s="1135">
        <v>68.186000000000007</v>
      </c>
      <c r="P218" s="1118">
        <v>302.62</v>
      </c>
      <c r="Q218" s="1118">
        <v>302.62</v>
      </c>
      <c r="R218" s="1118">
        <v>302.62</v>
      </c>
      <c r="S218" s="1118">
        <v>302.62</v>
      </c>
      <c r="T218" s="257">
        <f t="shared" ref="T218:T221" si="1211">SUM(U218:X218)</f>
        <v>0</v>
      </c>
      <c r="U218" s="250"/>
      <c r="V218" s="1076"/>
      <c r="W218" s="1460"/>
      <c r="X218" s="1460"/>
      <c r="Y218" s="250"/>
      <c r="Z218" s="250"/>
      <c r="AA218" s="250"/>
      <c r="AB218" s="250"/>
      <c r="AC218" s="191">
        <f t="shared" si="1119"/>
        <v>0</v>
      </c>
      <c r="AD218" s="191">
        <f t="shared" si="1120"/>
        <v>0</v>
      </c>
      <c r="AE218" s="191">
        <f t="shared" si="1121"/>
        <v>0</v>
      </c>
      <c r="AF218" s="191">
        <f t="shared" si="1122"/>
        <v>0</v>
      </c>
      <c r="AG218" s="191">
        <f t="shared" si="1123"/>
        <v>0</v>
      </c>
      <c r="AH218" s="191">
        <f t="shared" si="1124"/>
        <v>0</v>
      </c>
      <c r="AI218" s="191">
        <f t="shared" si="1125"/>
        <v>0</v>
      </c>
      <c r="AJ218" s="191">
        <f t="shared" si="1126"/>
        <v>0</v>
      </c>
      <c r="AK218" s="191">
        <f t="shared" si="1127"/>
        <v>0</v>
      </c>
      <c r="AL218" s="275">
        <f t="shared" si="1128"/>
        <v>0</v>
      </c>
      <c r="AM218" s="275">
        <f t="shared" si="1129"/>
        <v>0</v>
      </c>
      <c r="AN218" s="275">
        <f t="shared" si="1130"/>
        <v>0</v>
      </c>
      <c r="AO218" s="275">
        <f t="shared" si="1131"/>
        <v>0</v>
      </c>
      <c r="AP218" s="275">
        <f t="shared" si="1132"/>
        <v>0</v>
      </c>
      <c r="AQ218" s="275">
        <f t="shared" si="1133"/>
        <v>0</v>
      </c>
      <c r="AR218" s="275">
        <f t="shared" si="1134"/>
        <v>0</v>
      </c>
      <c r="AS218" s="275">
        <f t="shared" si="1135"/>
        <v>0</v>
      </c>
      <c r="AT218" s="275">
        <f t="shared" si="1136"/>
        <v>0</v>
      </c>
    </row>
    <row r="219" spans="1:46" s="69" customFormat="1" hidden="1" outlineLevel="1">
      <c r="A219" s="131"/>
      <c r="B219" s="38"/>
      <c r="C219" s="73" t="s">
        <v>214</v>
      </c>
      <c r="D219" s="32"/>
      <c r="E219" s="255">
        <f t="shared" ref="E219:J219" si="1212">E218*0.85*1.45/1000</f>
        <v>0.12143575999999998</v>
      </c>
      <c r="F219" s="255">
        <f t="shared" si="1212"/>
        <v>0.18213515249999998</v>
      </c>
      <c r="G219" s="255">
        <f t="shared" si="1212"/>
        <v>0.33222653750000009</v>
      </c>
      <c r="H219" s="255">
        <f t="shared" si="1212"/>
        <v>0.35979139999999998</v>
      </c>
      <c r="I219" s="255">
        <f t="shared" si="1212"/>
        <v>0.35495383749999998</v>
      </c>
      <c r="J219" s="255">
        <f t="shared" si="1212"/>
        <v>0.40780959999999999</v>
      </c>
      <c r="K219" s="255">
        <f t="shared" ref="K219:Q219" si="1213">K218*0.85*1.45/1000</f>
        <v>0.37297421999999997</v>
      </c>
      <c r="L219" s="255">
        <f t="shared" si="1213"/>
        <v>8.0876649999999994E-2</v>
      </c>
      <c r="M219" s="255">
        <f t="shared" si="1213"/>
        <v>0.10271655</v>
      </c>
      <c r="N219" s="255">
        <f t="shared" si="1213"/>
        <v>0.105341775</v>
      </c>
      <c r="O219" s="255">
        <f t="shared" si="1213"/>
        <v>8.4039244999999999E-2</v>
      </c>
      <c r="P219" s="255">
        <f t="shared" si="1213"/>
        <v>0.37297914999999993</v>
      </c>
      <c r="Q219" s="255">
        <f t="shared" si="1213"/>
        <v>0.37297914999999993</v>
      </c>
      <c r="R219" s="255">
        <f t="shared" ref="R219:S219" si="1214">R218*0.85*1.45/1000</f>
        <v>0.37297914999999993</v>
      </c>
      <c r="S219" s="255">
        <f t="shared" si="1214"/>
        <v>0.37297914999999993</v>
      </c>
      <c r="T219" s="257">
        <f t="shared" si="1211"/>
        <v>0</v>
      </c>
      <c r="U219" s="255">
        <f t="shared" ref="U219:X219" si="1215">U218*0.85*1.45/1000</f>
        <v>0</v>
      </c>
      <c r="V219" s="255">
        <f t="shared" si="1215"/>
        <v>0</v>
      </c>
      <c r="W219" s="255">
        <f t="shared" si="1215"/>
        <v>0</v>
      </c>
      <c r="X219" s="255">
        <f t="shared" si="1215"/>
        <v>0</v>
      </c>
      <c r="Y219" s="255">
        <f t="shared" ref="Y219:AA219" si="1216">Y218*0.85*1.45/1000</f>
        <v>0</v>
      </c>
      <c r="Z219" s="255">
        <f t="shared" si="1216"/>
        <v>0</v>
      </c>
      <c r="AA219" s="255">
        <f t="shared" si="1216"/>
        <v>0</v>
      </c>
      <c r="AB219" s="255">
        <f t="shared" ref="AB219" si="1217">AB218*0.85*1.45/1000</f>
        <v>0</v>
      </c>
      <c r="AC219" s="191">
        <f t="shared" si="1119"/>
        <v>0</v>
      </c>
      <c r="AD219" s="191">
        <f t="shared" si="1120"/>
        <v>0</v>
      </c>
      <c r="AE219" s="191">
        <f t="shared" si="1121"/>
        <v>0</v>
      </c>
      <c r="AF219" s="191">
        <f t="shared" si="1122"/>
        <v>0</v>
      </c>
      <c r="AG219" s="191">
        <f t="shared" si="1123"/>
        <v>0</v>
      </c>
      <c r="AH219" s="191">
        <f t="shared" si="1124"/>
        <v>0</v>
      </c>
      <c r="AI219" s="191">
        <f t="shared" si="1125"/>
        <v>0</v>
      </c>
      <c r="AJ219" s="191">
        <f t="shared" si="1126"/>
        <v>0</v>
      </c>
      <c r="AK219" s="191">
        <f t="shared" si="1127"/>
        <v>0</v>
      </c>
      <c r="AL219" s="275">
        <f t="shared" si="1128"/>
        <v>0</v>
      </c>
      <c r="AM219" s="275">
        <f t="shared" si="1129"/>
        <v>0</v>
      </c>
      <c r="AN219" s="275">
        <f t="shared" si="1130"/>
        <v>0</v>
      </c>
      <c r="AO219" s="275">
        <f t="shared" si="1131"/>
        <v>0</v>
      </c>
      <c r="AP219" s="275">
        <f t="shared" si="1132"/>
        <v>0</v>
      </c>
      <c r="AQ219" s="275">
        <f t="shared" si="1133"/>
        <v>0</v>
      </c>
      <c r="AR219" s="275">
        <f t="shared" si="1134"/>
        <v>0</v>
      </c>
      <c r="AS219" s="275">
        <f t="shared" si="1135"/>
        <v>0</v>
      </c>
      <c r="AT219" s="275">
        <f t="shared" si="1136"/>
        <v>0</v>
      </c>
    </row>
    <row r="220" spans="1:46" s="69" customFormat="1" hidden="1" outlineLevel="1">
      <c r="A220" s="131"/>
      <c r="B220" s="38"/>
      <c r="C220" s="73" t="s">
        <v>372</v>
      </c>
      <c r="D220" s="32"/>
      <c r="E220" s="250">
        <v>560643</v>
      </c>
      <c r="F220" s="250">
        <v>727208</v>
      </c>
      <c r="G220" s="250">
        <v>560005.80000000005</v>
      </c>
      <c r="H220" s="250">
        <v>604836</v>
      </c>
      <c r="I220" s="1557">
        <v>549289</v>
      </c>
      <c r="J220" s="1557">
        <v>592786</v>
      </c>
      <c r="K220" s="855">
        <f t="shared" ref="K220:K221" si="1218">L220+M220+N220+O220</f>
        <v>1310339</v>
      </c>
      <c r="L220" s="1136">
        <v>289099</v>
      </c>
      <c r="M220" s="1136">
        <v>364855</v>
      </c>
      <c r="N220" s="1136">
        <v>365433</v>
      </c>
      <c r="O220" s="1136">
        <v>290952</v>
      </c>
      <c r="P220" s="1118">
        <v>1310339</v>
      </c>
      <c r="Q220" s="1118">
        <v>1310339</v>
      </c>
      <c r="R220" s="1118">
        <v>1310339</v>
      </c>
      <c r="S220" s="1118">
        <v>1310339</v>
      </c>
      <c r="T220" s="257">
        <f t="shared" si="1211"/>
        <v>0</v>
      </c>
      <c r="U220" s="250"/>
      <c r="V220" s="1076"/>
      <c r="W220" s="1462"/>
      <c r="X220" s="1460"/>
      <c r="Y220" s="250"/>
      <c r="Z220" s="250"/>
      <c r="AA220" s="250"/>
      <c r="AB220" s="250"/>
      <c r="AC220" s="191">
        <f t="shared" si="1119"/>
        <v>0</v>
      </c>
      <c r="AD220" s="191">
        <f t="shared" si="1120"/>
        <v>0</v>
      </c>
      <c r="AE220" s="191">
        <f t="shared" si="1121"/>
        <v>0</v>
      </c>
      <c r="AF220" s="191">
        <f t="shared" si="1122"/>
        <v>0</v>
      </c>
      <c r="AG220" s="191">
        <f t="shared" si="1123"/>
        <v>0</v>
      </c>
      <c r="AH220" s="191">
        <f t="shared" si="1124"/>
        <v>0</v>
      </c>
      <c r="AI220" s="191">
        <f t="shared" si="1125"/>
        <v>0</v>
      </c>
      <c r="AJ220" s="191">
        <f t="shared" si="1126"/>
        <v>0</v>
      </c>
      <c r="AK220" s="191">
        <f t="shared" si="1127"/>
        <v>0</v>
      </c>
      <c r="AL220" s="275">
        <f t="shared" si="1128"/>
        <v>0</v>
      </c>
      <c r="AM220" s="275">
        <f t="shared" si="1129"/>
        <v>0</v>
      </c>
      <c r="AN220" s="275">
        <f t="shared" si="1130"/>
        <v>0</v>
      </c>
      <c r="AO220" s="275">
        <f t="shared" si="1131"/>
        <v>0</v>
      </c>
      <c r="AP220" s="275">
        <f t="shared" si="1132"/>
        <v>0</v>
      </c>
      <c r="AQ220" s="275">
        <f t="shared" si="1133"/>
        <v>0</v>
      </c>
      <c r="AR220" s="275">
        <f t="shared" si="1134"/>
        <v>0</v>
      </c>
      <c r="AS220" s="275">
        <f t="shared" si="1135"/>
        <v>0</v>
      </c>
      <c r="AT220" s="275">
        <f t="shared" si="1136"/>
        <v>0</v>
      </c>
    </row>
    <row r="221" spans="1:46" s="69" customFormat="1" hidden="1" outlineLevel="1">
      <c r="A221" s="131"/>
      <c r="B221" s="38"/>
      <c r="C221" s="73" t="s">
        <v>577</v>
      </c>
      <c r="D221" s="32"/>
      <c r="E221" s="250">
        <v>3.827</v>
      </c>
      <c r="F221" s="250">
        <v>6.2549999999999999</v>
      </c>
      <c r="G221" s="250">
        <v>9.7459999999999987</v>
      </c>
      <c r="H221" s="250">
        <v>11.273</v>
      </c>
      <c r="I221" s="1557">
        <v>11.407</v>
      </c>
      <c r="J221" s="1557">
        <v>14.054000000000002</v>
      </c>
      <c r="K221" s="855">
        <f t="shared" si="1218"/>
        <v>13.565999999999999</v>
      </c>
      <c r="L221" s="1138">
        <v>3.012</v>
      </c>
      <c r="M221" s="1138">
        <v>3.7109999999999999</v>
      </c>
      <c r="N221" s="1138">
        <v>3.806</v>
      </c>
      <c r="O221" s="1138">
        <v>3.0369999999999999</v>
      </c>
      <c r="P221" s="1118">
        <v>13.95</v>
      </c>
      <c r="Q221" s="1118">
        <v>14.44</v>
      </c>
      <c r="R221" s="1118">
        <v>14.96</v>
      </c>
      <c r="S221" s="1118">
        <v>15.49</v>
      </c>
      <c r="T221" s="257">
        <f t="shared" si="1211"/>
        <v>0</v>
      </c>
      <c r="U221" s="250"/>
      <c r="V221" s="1076"/>
      <c r="W221" s="1464"/>
      <c r="X221" s="1460"/>
      <c r="Y221" s="250"/>
      <c r="Z221" s="250"/>
      <c r="AA221" s="250"/>
      <c r="AB221" s="250"/>
      <c r="AC221" s="191">
        <f t="shared" si="1119"/>
        <v>0</v>
      </c>
      <c r="AD221" s="191">
        <f t="shared" si="1120"/>
        <v>0</v>
      </c>
      <c r="AE221" s="191">
        <f t="shared" si="1121"/>
        <v>0</v>
      </c>
      <c r="AF221" s="191">
        <f t="shared" si="1122"/>
        <v>0</v>
      </c>
      <c r="AG221" s="191">
        <f t="shared" si="1123"/>
        <v>0</v>
      </c>
      <c r="AH221" s="191">
        <f t="shared" si="1124"/>
        <v>0</v>
      </c>
      <c r="AI221" s="191">
        <f t="shared" si="1125"/>
        <v>0</v>
      </c>
      <c r="AJ221" s="191">
        <f t="shared" si="1126"/>
        <v>0</v>
      </c>
      <c r="AK221" s="191">
        <f t="shared" si="1127"/>
        <v>0</v>
      </c>
      <c r="AL221" s="275">
        <f t="shared" si="1128"/>
        <v>0</v>
      </c>
      <c r="AM221" s="275">
        <f t="shared" si="1129"/>
        <v>0</v>
      </c>
      <c r="AN221" s="275">
        <f t="shared" si="1130"/>
        <v>0</v>
      </c>
      <c r="AO221" s="275">
        <f t="shared" si="1131"/>
        <v>0</v>
      </c>
      <c r="AP221" s="275">
        <f t="shared" si="1132"/>
        <v>0</v>
      </c>
      <c r="AQ221" s="275">
        <f t="shared" si="1133"/>
        <v>0</v>
      </c>
      <c r="AR221" s="275">
        <f t="shared" si="1134"/>
        <v>0</v>
      </c>
      <c r="AS221" s="275">
        <f t="shared" si="1135"/>
        <v>0</v>
      </c>
      <c r="AT221" s="275">
        <f t="shared" si="1136"/>
        <v>0</v>
      </c>
    </row>
    <row r="222" spans="1:46" s="69" customFormat="1" hidden="1" outlineLevel="1">
      <c r="A222" s="131"/>
      <c r="B222" s="38"/>
      <c r="C222" s="73" t="s">
        <v>232</v>
      </c>
      <c r="D222" s="32"/>
      <c r="E222" s="258">
        <f t="shared" ref="E222:Q222" si="1219">IF(E218&gt;0,E218/E220*100,)</f>
        <v>1.7574106873714645E-2</v>
      </c>
      <c r="F222" s="258">
        <f t="shared" si="1219"/>
        <v>2.0321146082001296E-2</v>
      </c>
      <c r="G222" s="258">
        <f t="shared" si="1219"/>
        <v>4.8134322894512888E-2</v>
      </c>
      <c r="H222" s="258">
        <f t="shared" si="1219"/>
        <v>4.8264322890833225E-2</v>
      </c>
      <c r="I222" s="258">
        <f t="shared" si="1219"/>
        <v>5.2430505617261591E-2</v>
      </c>
      <c r="J222" s="258">
        <f t="shared" si="1219"/>
        <v>5.5817782471245941E-2</v>
      </c>
      <c r="K222" s="258">
        <f t="shared" si="1219"/>
        <v>2.3094481657036842E-2</v>
      </c>
      <c r="L222" s="258">
        <f t="shared" si="1219"/>
        <v>2.269810687688301E-2</v>
      </c>
      <c r="M222" s="258">
        <f t="shared" si="1219"/>
        <v>2.2841950912006141E-2</v>
      </c>
      <c r="N222" s="258">
        <f t="shared" si="1219"/>
        <v>2.3388692318427728E-2</v>
      </c>
      <c r="O222" s="258">
        <f t="shared" si="1219"/>
        <v>2.3435480766586931E-2</v>
      </c>
      <c r="P222" s="258">
        <f t="shared" si="1219"/>
        <v>2.3094786921552361E-2</v>
      </c>
      <c r="Q222" s="258">
        <f t="shared" si="1219"/>
        <v>2.3094786921552361E-2</v>
      </c>
      <c r="R222" s="258">
        <f t="shared" ref="R222:S222" si="1220">IF(R218&gt;0,R218/R220*100,)</f>
        <v>2.3094786921552361E-2</v>
      </c>
      <c r="S222" s="258">
        <f t="shared" si="1220"/>
        <v>2.3094786921552361E-2</v>
      </c>
      <c r="T222" s="258">
        <f t="shared" ref="T222" si="1221">IF(T218&gt;0,T218/T220*100,)</f>
        <v>0</v>
      </c>
      <c r="U222" s="258">
        <f t="shared" ref="U222:X222" si="1222">IF(U218&gt;0,U218/U220*100,)</f>
        <v>0</v>
      </c>
      <c r="V222" s="258">
        <f t="shared" si="1222"/>
        <v>0</v>
      </c>
      <c r="W222" s="258">
        <f t="shared" si="1222"/>
        <v>0</v>
      </c>
      <c r="X222" s="258">
        <f t="shared" si="1222"/>
        <v>0</v>
      </c>
      <c r="Y222" s="258">
        <f t="shared" ref="Y222:AA222" si="1223">IF(Y218&gt;0,Y218/Y220*100,)</f>
        <v>0</v>
      </c>
      <c r="Z222" s="258">
        <f t="shared" si="1223"/>
        <v>0</v>
      </c>
      <c r="AA222" s="258">
        <f t="shared" si="1223"/>
        <v>0</v>
      </c>
      <c r="AB222" s="258">
        <f t="shared" ref="AB222" si="1224">IF(AB218&gt;0,AB218/AB220*100,)</f>
        <v>0</v>
      </c>
      <c r="AC222" s="191">
        <f t="shared" si="1119"/>
        <v>0</v>
      </c>
      <c r="AD222" s="191">
        <f t="shared" si="1120"/>
        <v>0</v>
      </c>
      <c r="AE222" s="191">
        <f t="shared" si="1121"/>
        <v>0</v>
      </c>
      <c r="AF222" s="191">
        <f t="shared" si="1122"/>
        <v>0</v>
      </c>
      <c r="AG222" s="191">
        <f t="shared" si="1123"/>
        <v>0</v>
      </c>
      <c r="AH222" s="191">
        <f t="shared" si="1124"/>
        <v>0</v>
      </c>
      <c r="AI222" s="191">
        <f t="shared" si="1125"/>
        <v>0</v>
      </c>
      <c r="AJ222" s="191">
        <f t="shared" si="1126"/>
        <v>0</v>
      </c>
      <c r="AK222" s="191">
        <f t="shared" si="1127"/>
        <v>0</v>
      </c>
      <c r="AL222" s="275">
        <f t="shared" si="1128"/>
        <v>0</v>
      </c>
      <c r="AM222" s="275">
        <f t="shared" si="1129"/>
        <v>0</v>
      </c>
      <c r="AN222" s="275">
        <f t="shared" si="1130"/>
        <v>0</v>
      </c>
      <c r="AO222" s="275">
        <f t="shared" si="1131"/>
        <v>0</v>
      </c>
      <c r="AP222" s="275">
        <f t="shared" si="1132"/>
        <v>0</v>
      </c>
      <c r="AQ222" s="275">
        <f t="shared" si="1133"/>
        <v>0</v>
      </c>
      <c r="AR222" s="275">
        <f t="shared" si="1134"/>
        <v>0</v>
      </c>
      <c r="AS222" s="275">
        <f t="shared" si="1135"/>
        <v>0</v>
      </c>
      <c r="AT222" s="275">
        <f t="shared" si="1136"/>
        <v>0</v>
      </c>
    </row>
    <row r="223" spans="1:46" s="69" customFormat="1" hidden="1" outlineLevel="1">
      <c r="A223" s="131" t="s">
        <v>230</v>
      </c>
      <c r="B223" s="33" t="s">
        <v>241</v>
      </c>
      <c r="C223" s="73" t="s">
        <v>233</v>
      </c>
      <c r="D223" s="32"/>
      <c r="E223" s="250">
        <v>149.19200000000001</v>
      </c>
      <c r="F223" s="250">
        <v>179.833</v>
      </c>
      <c r="G223" s="250">
        <v>180.58500000000001</v>
      </c>
      <c r="H223" s="250">
        <v>194.7</v>
      </c>
      <c r="I223" s="1557">
        <v>192.14400000000001</v>
      </c>
      <c r="J223" s="1557">
        <v>238.29000000000002</v>
      </c>
      <c r="K223" s="855">
        <f>L223+M223+N223+O223</f>
        <v>208.32</v>
      </c>
      <c r="L223" s="1135">
        <v>47.08</v>
      </c>
      <c r="M223" s="1135">
        <v>58.89</v>
      </c>
      <c r="N223" s="1135">
        <v>56.98</v>
      </c>
      <c r="O223" s="1135">
        <v>45.37</v>
      </c>
      <c r="P223" s="1118">
        <v>208.32</v>
      </c>
      <c r="Q223" s="1118">
        <v>208.32</v>
      </c>
      <c r="R223" s="1118">
        <v>208.32</v>
      </c>
      <c r="S223" s="1118">
        <v>208.32</v>
      </c>
      <c r="T223" s="257">
        <f t="shared" ref="T223" si="1225">SUM(U223:X223)</f>
        <v>0</v>
      </c>
      <c r="U223" s="250"/>
      <c r="V223" s="1076"/>
      <c r="W223" s="1460"/>
      <c r="X223" s="1460"/>
      <c r="Y223" s="250"/>
      <c r="Z223" s="250"/>
      <c r="AA223" s="250"/>
      <c r="AB223" s="250"/>
      <c r="AC223" s="191">
        <f t="shared" si="1119"/>
        <v>0</v>
      </c>
      <c r="AD223" s="191">
        <f t="shared" si="1120"/>
        <v>0</v>
      </c>
      <c r="AE223" s="191">
        <f t="shared" si="1121"/>
        <v>0</v>
      </c>
      <c r="AF223" s="191">
        <f t="shared" si="1122"/>
        <v>0</v>
      </c>
      <c r="AG223" s="191">
        <f t="shared" si="1123"/>
        <v>0</v>
      </c>
      <c r="AH223" s="191">
        <f t="shared" si="1124"/>
        <v>0</v>
      </c>
      <c r="AI223" s="191">
        <f t="shared" si="1125"/>
        <v>0</v>
      </c>
      <c r="AJ223" s="191">
        <f t="shared" si="1126"/>
        <v>0</v>
      </c>
      <c r="AK223" s="191">
        <f t="shared" si="1127"/>
        <v>0</v>
      </c>
      <c r="AL223" s="275">
        <f t="shared" si="1128"/>
        <v>0</v>
      </c>
      <c r="AM223" s="275">
        <f t="shared" si="1129"/>
        <v>0</v>
      </c>
      <c r="AN223" s="275">
        <f t="shared" si="1130"/>
        <v>0</v>
      </c>
      <c r="AO223" s="275">
        <f t="shared" si="1131"/>
        <v>0</v>
      </c>
      <c r="AP223" s="275">
        <f t="shared" si="1132"/>
        <v>0</v>
      </c>
      <c r="AQ223" s="275">
        <f t="shared" si="1133"/>
        <v>0</v>
      </c>
      <c r="AR223" s="275">
        <f t="shared" si="1134"/>
        <v>0</v>
      </c>
      <c r="AS223" s="275">
        <f t="shared" si="1135"/>
        <v>0</v>
      </c>
      <c r="AT223" s="275">
        <f t="shared" si="1136"/>
        <v>0</v>
      </c>
    </row>
    <row r="224" spans="1:46" s="69" customFormat="1" hidden="1" outlineLevel="1">
      <c r="A224" s="131"/>
      <c r="B224" s="38"/>
      <c r="C224" s="73" t="s">
        <v>214</v>
      </c>
      <c r="D224" s="32"/>
      <c r="E224" s="255">
        <f t="shared" ref="E224:J224" si="1226">E223*0.85*1.45/1000</f>
        <v>0.18387914</v>
      </c>
      <c r="F224" s="255">
        <f t="shared" si="1226"/>
        <v>0.22164417249999996</v>
      </c>
      <c r="G224" s="255">
        <f t="shared" si="1226"/>
        <v>0.2225710125</v>
      </c>
      <c r="H224" s="255">
        <f t="shared" si="1226"/>
        <v>0.23996774999999998</v>
      </c>
      <c r="I224" s="255">
        <f t="shared" si="1226"/>
        <v>0.23681747999999997</v>
      </c>
      <c r="J224" s="255">
        <f t="shared" si="1226"/>
        <v>0.29369242500000003</v>
      </c>
      <c r="K224" s="255">
        <f t="shared" ref="K224:Q224" si="1227">K223*0.85*1.45/1000</f>
        <v>0.25675439999999999</v>
      </c>
      <c r="L224" s="255">
        <f t="shared" si="1227"/>
        <v>5.8026099999999997E-2</v>
      </c>
      <c r="M224" s="255">
        <f t="shared" si="1227"/>
        <v>7.2581924999999992E-2</v>
      </c>
      <c r="N224" s="255">
        <f t="shared" si="1227"/>
        <v>7.0227849999999994E-2</v>
      </c>
      <c r="O224" s="255">
        <f t="shared" si="1227"/>
        <v>5.591852499999999E-2</v>
      </c>
      <c r="P224" s="255">
        <f t="shared" si="1227"/>
        <v>0.25675439999999999</v>
      </c>
      <c r="Q224" s="255">
        <f t="shared" si="1227"/>
        <v>0.25675439999999999</v>
      </c>
      <c r="R224" s="255">
        <f t="shared" ref="R224:S224" si="1228">R223*0.85*1.45/1000</f>
        <v>0.25675439999999999</v>
      </c>
      <c r="S224" s="255">
        <f t="shared" si="1228"/>
        <v>0.25675439999999999</v>
      </c>
      <c r="T224" s="257">
        <f>SUM(U224:X224)</f>
        <v>0</v>
      </c>
      <c r="U224" s="255">
        <f t="shared" ref="U224:X224" si="1229">U223*0.85*1.45/1000</f>
        <v>0</v>
      </c>
      <c r="V224" s="255">
        <f t="shared" si="1229"/>
        <v>0</v>
      </c>
      <c r="W224" s="255">
        <f t="shared" si="1229"/>
        <v>0</v>
      </c>
      <c r="X224" s="255">
        <f t="shared" si="1229"/>
        <v>0</v>
      </c>
      <c r="Y224" s="255">
        <f t="shared" ref="Y224:AA224" si="1230">Y223*0.85*1.45/1000</f>
        <v>0</v>
      </c>
      <c r="Z224" s="255">
        <f t="shared" si="1230"/>
        <v>0</v>
      </c>
      <c r="AA224" s="255">
        <f t="shared" si="1230"/>
        <v>0</v>
      </c>
      <c r="AB224" s="255">
        <f t="shared" ref="AB224" si="1231">AB223*0.85*1.45/1000</f>
        <v>0</v>
      </c>
      <c r="AC224" s="191">
        <f t="shared" si="1119"/>
        <v>0</v>
      </c>
      <c r="AD224" s="191">
        <f t="shared" si="1120"/>
        <v>0</v>
      </c>
      <c r="AE224" s="191">
        <f t="shared" si="1121"/>
        <v>0</v>
      </c>
      <c r="AF224" s="191">
        <f t="shared" si="1122"/>
        <v>0</v>
      </c>
      <c r="AG224" s="191">
        <f t="shared" si="1123"/>
        <v>0</v>
      </c>
      <c r="AH224" s="191">
        <f t="shared" si="1124"/>
        <v>0</v>
      </c>
      <c r="AI224" s="191">
        <f t="shared" si="1125"/>
        <v>0</v>
      </c>
      <c r="AJ224" s="191">
        <f t="shared" si="1126"/>
        <v>0</v>
      </c>
      <c r="AK224" s="191">
        <f t="shared" si="1127"/>
        <v>0</v>
      </c>
      <c r="AL224" s="275">
        <f t="shared" si="1128"/>
        <v>0</v>
      </c>
      <c r="AM224" s="275">
        <f t="shared" si="1129"/>
        <v>0</v>
      </c>
      <c r="AN224" s="275">
        <f t="shared" si="1130"/>
        <v>0</v>
      </c>
      <c r="AO224" s="275">
        <f t="shared" si="1131"/>
        <v>0</v>
      </c>
      <c r="AP224" s="275">
        <f t="shared" si="1132"/>
        <v>0</v>
      </c>
      <c r="AQ224" s="275">
        <f t="shared" si="1133"/>
        <v>0</v>
      </c>
      <c r="AR224" s="275">
        <f t="shared" si="1134"/>
        <v>0</v>
      </c>
      <c r="AS224" s="275">
        <f t="shared" si="1135"/>
        <v>0</v>
      </c>
      <c r="AT224" s="275">
        <f t="shared" si="1136"/>
        <v>0</v>
      </c>
    </row>
    <row r="225" spans="1:46" s="69" customFormat="1" hidden="1" outlineLevel="1">
      <c r="A225" s="131"/>
      <c r="B225" s="38"/>
      <c r="C225" s="73" t="s">
        <v>372</v>
      </c>
      <c r="D225" s="32"/>
      <c r="E225" s="250">
        <v>606642</v>
      </c>
      <c r="F225" s="250">
        <v>892592.51</v>
      </c>
      <c r="G225" s="250">
        <v>375414</v>
      </c>
      <c r="H225" s="250">
        <v>403514</v>
      </c>
      <c r="I225" s="1557">
        <v>366184</v>
      </c>
      <c r="J225" s="1557">
        <v>428118.5</v>
      </c>
      <c r="K225" s="855">
        <f>L225+M225+N225+O225</f>
        <v>873558</v>
      </c>
      <c r="L225" s="1136">
        <v>192733</v>
      </c>
      <c r="M225" s="1136">
        <v>243237</v>
      </c>
      <c r="N225" s="1136">
        <v>243621</v>
      </c>
      <c r="O225" s="1136">
        <v>193967</v>
      </c>
      <c r="P225" s="1118">
        <v>873558</v>
      </c>
      <c r="Q225" s="1118">
        <v>873558</v>
      </c>
      <c r="R225" s="1118">
        <v>873558</v>
      </c>
      <c r="S225" s="1118">
        <v>873558</v>
      </c>
      <c r="T225" s="257">
        <f t="shared" ref="T225:T227" si="1232">SUM(U225:X225)</f>
        <v>0</v>
      </c>
      <c r="U225" s="250"/>
      <c r="V225" s="1076"/>
      <c r="W225" s="1462"/>
      <c r="X225" s="1460"/>
      <c r="Y225" s="250"/>
      <c r="Z225" s="250"/>
      <c r="AA225" s="250"/>
      <c r="AB225" s="250"/>
      <c r="AC225" s="191">
        <f t="shared" si="1119"/>
        <v>0</v>
      </c>
      <c r="AD225" s="191">
        <f t="shared" si="1120"/>
        <v>0</v>
      </c>
      <c r="AE225" s="191">
        <f t="shared" si="1121"/>
        <v>0</v>
      </c>
      <c r="AF225" s="191">
        <f t="shared" si="1122"/>
        <v>0</v>
      </c>
      <c r="AG225" s="191">
        <f t="shared" si="1123"/>
        <v>0</v>
      </c>
      <c r="AH225" s="191">
        <f t="shared" si="1124"/>
        <v>0</v>
      </c>
      <c r="AI225" s="191">
        <f t="shared" si="1125"/>
        <v>0</v>
      </c>
      <c r="AJ225" s="191">
        <f t="shared" si="1126"/>
        <v>0</v>
      </c>
      <c r="AK225" s="191">
        <f t="shared" si="1127"/>
        <v>0</v>
      </c>
      <c r="AL225" s="275">
        <f t="shared" si="1128"/>
        <v>0</v>
      </c>
      <c r="AM225" s="275">
        <f t="shared" si="1129"/>
        <v>0</v>
      </c>
      <c r="AN225" s="275">
        <f t="shared" si="1130"/>
        <v>0</v>
      </c>
      <c r="AO225" s="275">
        <f t="shared" si="1131"/>
        <v>0</v>
      </c>
      <c r="AP225" s="275">
        <f t="shared" si="1132"/>
        <v>0</v>
      </c>
      <c r="AQ225" s="275">
        <f t="shared" si="1133"/>
        <v>0</v>
      </c>
      <c r="AR225" s="275">
        <f t="shared" si="1134"/>
        <v>0</v>
      </c>
      <c r="AS225" s="275">
        <f t="shared" si="1135"/>
        <v>0</v>
      </c>
      <c r="AT225" s="275">
        <f t="shared" si="1136"/>
        <v>0</v>
      </c>
    </row>
    <row r="226" spans="1:46" s="69" customFormat="1" hidden="1" outlineLevel="1">
      <c r="A226" s="131"/>
      <c r="B226" s="38"/>
      <c r="C226" s="73" t="s">
        <v>373</v>
      </c>
      <c r="D226" s="32"/>
      <c r="E226" s="250">
        <v>8005</v>
      </c>
      <c r="F226" s="250">
        <v>19628</v>
      </c>
      <c r="G226" s="250">
        <v>17085</v>
      </c>
      <c r="H226" s="250">
        <v>33403</v>
      </c>
      <c r="I226" s="1557">
        <v>22288</v>
      </c>
      <c r="J226" s="1557">
        <v>24495</v>
      </c>
      <c r="K226" s="855">
        <f>L226+M226+N226+O226</f>
        <v>26800</v>
      </c>
      <c r="L226" s="1137">
        <v>6500</v>
      </c>
      <c r="M226" s="1137">
        <v>7000</v>
      </c>
      <c r="N226" s="1137">
        <v>6700</v>
      </c>
      <c r="O226" s="1137">
        <v>6600</v>
      </c>
      <c r="P226" s="1118">
        <v>26800</v>
      </c>
      <c r="Q226" s="1118">
        <v>26800</v>
      </c>
      <c r="R226" s="1118">
        <v>26800</v>
      </c>
      <c r="S226" s="1118">
        <v>26800</v>
      </c>
      <c r="T226" s="257">
        <f t="shared" si="1232"/>
        <v>0</v>
      </c>
      <c r="U226" s="250"/>
      <c r="V226" s="1076"/>
      <c r="W226" s="1463"/>
      <c r="X226" s="1460"/>
      <c r="Y226" s="250"/>
      <c r="Z226" s="250"/>
      <c r="AA226" s="250"/>
      <c r="AB226" s="250"/>
      <c r="AC226" s="191">
        <f t="shared" si="1119"/>
        <v>0</v>
      </c>
      <c r="AD226" s="191">
        <f t="shared" si="1120"/>
        <v>0</v>
      </c>
      <c r="AE226" s="191">
        <f t="shared" si="1121"/>
        <v>0</v>
      </c>
      <c r="AF226" s="191">
        <f t="shared" si="1122"/>
        <v>0</v>
      </c>
      <c r="AG226" s="191">
        <f t="shared" si="1123"/>
        <v>0</v>
      </c>
      <c r="AH226" s="191">
        <f t="shared" si="1124"/>
        <v>0</v>
      </c>
      <c r="AI226" s="191">
        <f t="shared" si="1125"/>
        <v>0</v>
      </c>
      <c r="AJ226" s="191">
        <f t="shared" si="1126"/>
        <v>0</v>
      </c>
      <c r="AK226" s="191">
        <f t="shared" si="1127"/>
        <v>0</v>
      </c>
      <c r="AL226" s="275">
        <f t="shared" si="1128"/>
        <v>0</v>
      </c>
      <c r="AM226" s="275">
        <f t="shared" si="1129"/>
        <v>0</v>
      </c>
      <c r="AN226" s="275">
        <f t="shared" si="1130"/>
        <v>0</v>
      </c>
      <c r="AO226" s="275">
        <f t="shared" si="1131"/>
        <v>0</v>
      </c>
      <c r="AP226" s="275">
        <f t="shared" si="1132"/>
        <v>0</v>
      </c>
      <c r="AQ226" s="275">
        <f t="shared" si="1133"/>
        <v>0</v>
      </c>
      <c r="AR226" s="275">
        <f t="shared" si="1134"/>
        <v>0</v>
      </c>
      <c r="AS226" s="275">
        <f t="shared" si="1135"/>
        <v>0</v>
      </c>
      <c r="AT226" s="275">
        <f t="shared" si="1136"/>
        <v>0</v>
      </c>
    </row>
    <row r="227" spans="1:46" s="69" customFormat="1" hidden="1" outlineLevel="1">
      <c r="A227" s="131"/>
      <c r="B227" s="133"/>
      <c r="C227" s="73" t="s">
        <v>577</v>
      </c>
      <c r="D227" s="32"/>
      <c r="E227" s="250">
        <v>5.8079999999999998</v>
      </c>
      <c r="F227" s="250">
        <v>7.1429999999999998</v>
      </c>
      <c r="G227" s="250">
        <v>6.6190000000000007</v>
      </c>
      <c r="H227" s="250">
        <v>7.5240000000000009</v>
      </c>
      <c r="I227" s="1557">
        <v>7.609</v>
      </c>
      <c r="J227" s="1557">
        <v>10.106999999999999</v>
      </c>
      <c r="K227" s="855">
        <f>L227+M227+N227+O227</f>
        <v>9.1859999999999999</v>
      </c>
      <c r="L227" s="1138">
        <v>2.0070000000000001</v>
      </c>
      <c r="M227" s="1138">
        <v>2.6219999999999999</v>
      </c>
      <c r="N227" s="1138">
        <v>2.5369999999999999</v>
      </c>
      <c r="O227" s="1138">
        <v>2.02</v>
      </c>
      <c r="P227" s="1118">
        <v>9.6039999999999992</v>
      </c>
      <c r="Q227" s="1118">
        <v>9.94</v>
      </c>
      <c r="R227" s="1118">
        <v>10.295</v>
      </c>
      <c r="S227" s="1118">
        <v>10.66</v>
      </c>
      <c r="T227" s="257">
        <f t="shared" si="1232"/>
        <v>0</v>
      </c>
      <c r="U227" s="250"/>
      <c r="V227" s="1076"/>
      <c r="W227" s="1464"/>
      <c r="X227" s="1460"/>
      <c r="Y227" s="250"/>
      <c r="Z227" s="250"/>
      <c r="AA227" s="250"/>
      <c r="AB227" s="250"/>
      <c r="AC227" s="191">
        <f t="shared" si="1119"/>
        <v>0</v>
      </c>
      <c r="AD227" s="191">
        <f t="shared" si="1120"/>
        <v>0</v>
      </c>
      <c r="AE227" s="191">
        <f t="shared" si="1121"/>
        <v>0</v>
      </c>
      <c r="AF227" s="191">
        <f t="shared" si="1122"/>
        <v>0</v>
      </c>
      <c r="AG227" s="191">
        <f t="shared" si="1123"/>
        <v>0</v>
      </c>
      <c r="AH227" s="191">
        <f t="shared" si="1124"/>
        <v>0</v>
      </c>
      <c r="AI227" s="191">
        <f t="shared" si="1125"/>
        <v>0</v>
      </c>
      <c r="AJ227" s="191">
        <f t="shared" si="1126"/>
        <v>0</v>
      </c>
      <c r="AK227" s="191">
        <f t="shared" si="1127"/>
        <v>0</v>
      </c>
      <c r="AL227" s="275">
        <f t="shared" si="1128"/>
        <v>0</v>
      </c>
      <c r="AM227" s="275">
        <f t="shared" si="1129"/>
        <v>0</v>
      </c>
      <c r="AN227" s="275">
        <f t="shared" si="1130"/>
        <v>0</v>
      </c>
      <c r="AO227" s="275">
        <f t="shared" si="1131"/>
        <v>0</v>
      </c>
      <c r="AP227" s="275">
        <f t="shared" si="1132"/>
        <v>0</v>
      </c>
      <c r="AQ227" s="275">
        <f t="shared" si="1133"/>
        <v>0</v>
      </c>
      <c r="AR227" s="275">
        <f t="shared" si="1134"/>
        <v>0</v>
      </c>
      <c r="AS227" s="275">
        <f t="shared" si="1135"/>
        <v>0</v>
      </c>
      <c r="AT227" s="275">
        <f t="shared" si="1136"/>
        <v>0</v>
      </c>
    </row>
    <row r="228" spans="1:46" s="69" customFormat="1" hidden="1" outlineLevel="1">
      <c r="A228" s="132"/>
      <c r="B228" s="40"/>
      <c r="C228" s="73" t="s">
        <v>232</v>
      </c>
      <c r="D228" s="32"/>
      <c r="E228" s="258">
        <f t="shared" ref="E228:Q228" si="1233">IF(E223&gt;0,E223/E225*100,)</f>
        <v>2.4593087850824705E-2</v>
      </c>
      <c r="F228" s="258">
        <f t="shared" si="1233"/>
        <v>2.0147267424415201E-2</v>
      </c>
      <c r="G228" s="258">
        <f t="shared" si="1233"/>
        <v>4.8102894404577351E-2</v>
      </c>
      <c r="H228" s="258">
        <f t="shared" si="1233"/>
        <v>4.8251113963827773E-2</v>
      </c>
      <c r="I228" s="258">
        <f t="shared" ref="I228:J228" si="1234">IF(I223&gt;0,I223/I225*100,)</f>
        <v>5.2471981299019081E-2</v>
      </c>
      <c r="J228" s="258">
        <f t="shared" si="1234"/>
        <v>5.5659823156439164E-2</v>
      </c>
      <c r="K228" s="258">
        <f t="shared" si="1233"/>
        <v>2.3847300350978411E-2</v>
      </c>
      <c r="L228" s="258">
        <f t="shared" si="1233"/>
        <v>2.442757597297816E-2</v>
      </c>
      <c r="M228" s="258">
        <f t="shared" si="1233"/>
        <v>2.4210954747838527E-2</v>
      </c>
      <c r="N228" s="258">
        <f t="shared" si="1233"/>
        <v>2.338878832284573E-2</v>
      </c>
      <c r="O228" s="258">
        <f t="shared" si="1233"/>
        <v>2.3390576747591083E-2</v>
      </c>
      <c r="P228" s="258">
        <f t="shared" si="1233"/>
        <v>2.3847300350978411E-2</v>
      </c>
      <c r="Q228" s="258">
        <f t="shared" si="1233"/>
        <v>2.3847300350978411E-2</v>
      </c>
      <c r="R228" s="258">
        <f t="shared" ref="R228:S228" si="1235">IF(R223&gt;0,R223/R225*100,)</f>
        <v>2.3847300350978411E-2</v>
      </c>
      <c r="S228" s="258">
        <f t="shared" si="1235"/>
        <v>2.3847300350978411E-2</v>
      </c>
      <c r="T228" s="258">
        <f t="shared" ref="T228" si="1236">IF(T223&gt;0,T223/T225*100,)</f>
        <v>0</v>
      </c>
      <c r="U228" s="258">
        <f t="shared" ref="U228:X228" si="1237">IF(U223&gt;0,U223/U225*100,)</f>
        <v>0</v>
      </c>
      <c r="V228" s="258">
        <f t="shared" si="1237"/>
        <v>0</v>
      </c>
      <c r="W228" s="258">
        <f t="shared" si="1237"/>
        <v>0</v>
      </c>
      <c r="X228" s="258">
        <f t="shared" si="1237"/>
        <v>0</v>
      </c>
      <c r="Y228" s="258">
        <f t="shared" ref="Y228:AA228" si="1238">IF(Y223&gt;0,Y223/Y225*100,)</f>
        <v>0</v>
      </c>
      <c r="Z228" s="258">
        <f t="shared" si="1238"/>
        <v>0</v>
      </c>
      <c r="AA228" s="258">
        <f t="shared" si="1238"/>
        <v>0</v>
      </c>
      <c r="AB228" s="258">
        <f t="shared" ref="AB228" si="1239">IF(AB223&gt;0,AB223/AB225*100,)</f>
        <v>0</v>
      </c>
      <c r="AC228" s="191">
        <f t="shared" si="1119"/>
        <v>0</v>
      </c>
      <c r="AD228" s="191">
        <f t="shared" si="1120"/>
        <v>0</v>
      </c>
      <c r="AE228" s="191">
        <f t="shared" si="1121"/>
        <v>0</v>
      </c>
      <c r="AF228" s="191">
        <f t="shared" si="1122"/>
        <v>0</v>
      </c>
      <c r="AG228" s="191">
        <f t="shared" si="1123"/>
        <v>0</v>
      </c>
      <c r="AH228" s="191">
        <f t="shared" si="1124"/>
        <v>0</v>
      </c>
      <c r="AI228" s="191">
        <f t="shared" si="1125"/>
        <v>0</v>
      </c>
      <c r="AJ228" s="191">
        <f t="shared" si="1126"/>
        <v>0</v>
      </c>
      <c r="AK228" s="191">
        <f t="shared" si="1127"/>
        <v>0</v>
      </c>
      <c r="AL228" s="275">
        <f t="shared" si="1128"/>
        <v>0</v>
      </c>
      <c r="AM228" s="275">
        <f t="shared" si="1129"/>
        <v>0</v>
      </c>
      <c r="AN228" s="275">
        <f t="shared" si="1130"/>
        <v>0</v>
      </c>
      <c r="AO228" s="275">
        <f t="shared" si="1131"/>
        <v>0</v>
      </c>
      <c r="AP228" s="275">
        <f t="shared" si="1132"/>
        <v>0</v>
      </c>
      <c r="AQ228" s="275">
        <f t="shared" si="1133"/>
        <v>0</v>
      </c>
      <c r="AR228" s="275">
        <f t="shared" si="1134"/>
        <v>0</v>
      </c>
      <c r="AS228" s="275">
        <f t="shared" si="1135"/>
        <v>0</v>
      </c>
      <c r="AT228" s="275">
        <f t="shared" si="1136"/>
        <v>0</v>
      </c>
    </row>
    <row r="229" spans="1:46" s="69" customFormat="1" hidden="1" outlineLevel="1">
      <c r="A229" s="132"/>
      <c r="B229" s="40"/>
      <c r="C229" s="73" t="s">
        <v>249</v>
      </c>
      <c r="D229" s="32"/>
      <c r="E229" s="258">
        <f t="shared" ref="E229:Q229" si="1240">IF(E223&gt;0,E223/E226,)</f>
        <v>1.8637351655215493E-2</v>
      </c>
      <c r="F229" s="258">
        <f t="shared" si="1240"/>
        <v>9.1620643977990621E-3</v>
      </c>
      <c r="G229" s="258">
        <f t="shared" si="1240"/>
        <v>1.0569798068481124E-2</v>
      </c>
      <c r="H229" s="258">
        <f t="shared" si="1240"/>
        <v>5.8288177708589045E-3</v>
      </c>
      <c r="I229" s="258">
        <f t="shared" ref="I229:J229" si="1241">IF(I223&gt;0,I223/I226,)</f>
        <v>8.6209619526202447E-3</v>
      </c>
      <c r="J229" s="258">
        <f t="shared" si="1241"/>
        <v>9.7281077770973671E-3</v>
      </c>
      <c r="K229" s="258">
        <f t="shared" si="1240"/>
        <v>7.7731343283582088E-3</v>
      </c>
      <c r="L229" s="258">
        <f t="shared" ref="L229:O229" si="1242">IF(L223&gt;0,L223/L226,)</f>
        <v>7.2430769230769224E-3</v>
      </c>
      <c r="M229" s="258">
        <f t="shared" si="1242"/>
        <v>8.4128571428571438E-3</v>
      </c>
      <c r="N229" s="258">
        <f t="shared" si="1242"/>
        <v>8.5044776119402987E-3</v>
      </c>
      <c r="O229" s="258">
        <f t="shared" si="1242"/>
        <v>6.8742424242424242E-3</v>
      </c>
      <c r="P229" s="258">
        <f t="shared" si="1240"/>
        <v>7.7731343283582088E-3</v>
      </c>
      <c r="Q229" s="258">
        <f t="shared" si="1240"/>
        <v>7.7731343283582088E-3</v>
      </c>
      <c r="R229" s="258">
        <f t="shared" ref="R229:S229" si="1243">IF(R223&gt;0,R223/R226,)</f>
        <v>7.7731343283582088E-3</v>
      </c>
      <c r="S229" s="258">
        <f t="shared" si="1243"/>
        <v>7.7731343283582088E-3</v>
      </c>
      <c r="T229" s="258">
        <f t="shared" ref="T229" si="1244">IF(T223&gt;0,T223/T226,)</f>
        <v>0</v>
      </c>
      <c r="U229" s="258">
        <f t="shared" ref="U229:X229" si="1245">IF(U223&gt;0,U223/U226,)</f>
        <v>0</v>
      </c>
      <c r="V229" s="258">
        <f t="shared" si="1245"/>
        <v>0</v>
      </c>
      <c r="W229" s="258">
        <f t="shared" si="1245"/>
        <v>0</v>
      </c>
      <c r="X229" s="258">
        <f t="shared" si="1245"/>
        <v>0</v>
      </c>
      <c r="Y229" s="258">
        <f t="shared" ref="Y229:AA229" si="1246">IF(Y223&gt;0,Y223/Y226,)</f>
        <v>0</v>
      </c>
      <c r="Z229" s="258">
        <f t="shared" si="1246"/>
        <v>0</v>
      </c>
      <c r="AA229" s="258">
        <f t="shared" si="1246"/>
        <v>0</v>
      </c>
      <c r="AB229" s="258">
        <f t="shared" ref="AB229" si="1247">IF(AB223&gt;0,AB223/AB226,)</f>
        <v>0</v>
      </c>
      <c r="AC229" s="191">
        <f t="shared" si="1119"/>
        <v>0</v>
      </c>
      <c r="AD229" s="191">
        <f t="shared" si="1120"/>
        <v>0</v>
      </c>
      <c r="AE229" s="191">
        <f t="shared" si="1121"/>
        <v>0</v>
      </c>
      <c r="AF229" s="191">
        <f t="shared" si="1122"/>
        <v>0</v>
      </c>
      <c r="AG229" s="191">
        <f t="shared" si="1123"/>
        <v>0</v>
      </c>
      <c r="AH229" s="191">
        <f t="shared" si="1124"/>
        <v>0</v>
      </c>
      <c r="AI229" s="191">
        <f t="shared" si="1125"/>
        <v>0</v>
      </c>
      <c r="AJ229" s="191">
        <f t="shared" si="1126"/>
        <v>0</v>
      </c>
      <c r="AK229" s="191">
        <f t="shared" si="1127"/>
        <v>0</v>
      </c>
      <c r="AL229" s="275">
        <f t="shared" si="1128"/>
        <v>0</v>
      </c>
      <c r="AM229" s="275">
        <f t="shared" si="1129"/>
        <v>0</v>
      </c>
      <c r="AN229" s="275">
        <f t="shared" si="1130"/>
        <v>0</v>
      </c>
      <c r="AO229" s="275">
        <f t="shared" si="1131"/>
        <v>0</v>
      </c>
      <c r="AP229" s="275">
        <f t="shared" si="1132"/>
        <v>0</v>
      </c>
      <c r="AQ229" s="275">
        <f t="shared" si="1133"/>
        <v>0</v>
      </c>
      <c r="AR229" s="275">
        <f t="shared" si="1134"/>
        <v>0</v>
      </c>
      <c r="AS229" s="275">
        <f t="shared" si="1135"/>
        <v>0</v>
      </c>
      <c r="AT229" s="275">
        <f t="shared" si="1136"/>
        <v>0</v>
      </c>
    </row>
    <row r="230" spans="1:46" s="69" customFormat="1" hidden="1" outlineLevel="1">
      <c r="A230" s="1845" t="s">
        <v>237</v>
      </c>
      <c r="B230" s="1855" t="s">
        <v>242</v>
      </c>
      <c r="C230" s="73" t="s">
        <v>214</v>
      </c>
      <c r="D230" s="32"/>
      <c r="E230" s="257">
        <f t="shared" ref="E230:G230" si="1248">E233+E236</f>
        <v>0</v>
      </c>
      <c r="F230" s="257">
        <f t="shared" si="1248"/>
        <v>0</v>
      </c>
      <c r="G230" s="257">
        <f t="shared" si="1248"/>
        <v>0</v>
      </c>
      <c r="H230" s="257">
        <f t="shared" ref="H230:J231" si="1249">H233+H236</f>
        <v>0</v>
      </c>
      <c r="I230" s="257">
        <f t="shared" si="1249"/>
        <v>0</v>
      </c>
      <c r="J230" s="257">
        <f t="shared" si="1249"/>
        <v>0</v>
      </c>
      <c r="K230" s="257">
        <f t="shared" ref="K230:Q230" si="1250">K233+K236</f>
        <v>0</v>
      </c>
      <c r="L230" s="257">
        <f t="shared" ref="L230:O230" si="1251">L233+L236</f>
        <v>0</v>
      </c>
      <c r="M230" s="257">
        <f t="shared" si="1251"/>
        <v>0</v>
      </c>
      <c r="N230" s="257">
        <f t="shared" si="1251"/>
        <v>0</v>
      </c>
      <c r="O230" s="257">
        <f t="shared" si="1251"/>
        <v>0</v>
      </c>
      <c r="P230" s="257">
        <f t="shared" si="1250"/>
        <v>0</v>
      </c>
      <c r="Q230" s="257">
        <f t="shared" si="1250"/>
        <v>0</v>
      </c>
      <c r="R230" s="257">
        <f t="shared" ref="R230:S230" si="1252">R233+R236</f>
        <v>0</v>
      </c>
      <c r="S230" s="257">
        <f t="shared" si="1252"/>
        <v>0</v>
      </c>
      <c r="T230" s="257">
        <f t="shared" ref="T230" si="1253">T233+T236</f>
        <v>0</v>
      </c>
      <c r="U230" s="257">
        <f t="shared" ref="U230:X230" si="1254">U233+U236</f>
        <v>0</v>
      </c>
      <c r="V230" s="257">
        <f t="shared" si="1254"/>
        <v>0</v>
      </c>
      <c r="W230" s="257">
        <f t="shared" si="1254"/>
        <v>0</v>
      </c>
      <c r="X230" s="257">
        <f t="shared" si="1254"/>
        <v>0</v>
      </c>
      <c r="Y230" s="257">
        <f t="shared" ref="Y230:AA231" si="1255">Y233+Y236</f>
        <v>0</v>
      </c>
      <c r="Z230" s="257">
        <f t="shared" si="1255"/>
        <v>0</v>
      </c>
      <c r="AA230" s="257">
        <f t="shared" si="1255"/>
        <v>0</v>
      </c>
      <c r="AB230" s="257">
        <f t="shared" ref="AB230" si="1256">AB233+AB236</f>
        <v>0</v>
      </c>
      <c r="AC230" s="191">
        <f t="shared" si="1119"/>
        <v>0</v>
      </c>
      <c r="AD230" s="191">
        <f t="shared" si="1120"/>
        <v>0</v>
      </c>
      <c r="AE230" s="191">
        <f t="shared" si="1121"/>
        <v>0</v>
      </c>
      <c r="AF230" s="191">
        <f t="shared" si="1122"/>
        <v>0</v>
      </c>
      <c r="AG230" s="191">
        <f t="shared" si="1123"/>
        <v>0</v>
      </c>
      <c r="AH230" s="191">
        <f t="shared" si="1124"/>
        <v>0</v>
      </c>
      <c r="AI230" s="191">
        <f t="shared" si="1125"/>
        <v>0</v>
      </c>
      <c r="AJ230" s="191">
        <f t="shared" si="1126"/>
        <v>0</v>
      </c>
      <c r="AK230" s="191">
        <f t="shared" si="1127"/>
        <v>0</v>
      </c>
      <c r="AL230" s="275">
        <f t="shared" si="1128"/>
        <v>0</v>
      </c>
      <c r="AM230" s="275">
        <f t="shared" si="1129"/>
        <v>0</v>
      </c>
      <c r="AN230" s="275">
        <f t="shared" si="1130"/>
        <v>0</v>
      </c>
      <c r="AO230" s="275">
        <f t="shared" si="1131"/>
        <v>0</v>
      </c>
      <c r="AP230" s="275">
        <f t="shared" si="1132"/>
        <v>0</v>
      </c>
      <c r="AQ230" s="275">
        <f t="shared" si="1133"/>
        <v>0</v>
      </c>
      <c r="AR230" s="275">
        <f t="shared" si="1134"/>
        <v>0</v>
      </c>
      <c r="AS230" s="275">
        <f t="shared" si="1135"/>
        <v>0</v>
      </c>
      <c r="AT230" s="275">
        <f t="shared" si="1136"/>
        <v>0</v>
      </c>
    </row>
    <row r="231" spans="1:46" s="69" customFormat="1" hidden="1" outlineLevel="1">
      <c r="A231" s="1845"/>
      <c r="B231" s="1856"/>
      <c r="C231" s="73" t="s">
        <v>577</v>
      </c>
      <c r="D231" s="32"/>
      <c r="E231" s="257">
        <f t="shared" ref="E231:G231" si="1257">E234+E237</f>
        <v>0</v>
      </c>
      <c r="F231" s="257">
        <f t="shared" si="1257"/>
        <v>0</v>
      </c>
      <c r="G231" s="257">
        <f t="shared" si="1257"/>
        <v>0</v>
      </c>
      <c r="H231" s="257">
        <f t="shared" si="1249"/>
        <v>0</v>
      </c>
      <c r="I231" s="257">
        <f t="shared" si="1249"/>
        <v>0</v>
      </c>
      <c r="J231" s="257">
        <f t="shared" si="1249"/>
        <v>0</v>
      </c>
      <c r="K231" s="257">
        <f t="shared" ref="K231:Q231" si="1258">K234+K237</f>
        <v>0</v>
      </c>
      <c r="L231" s="257">
        <f t="shared" ref="L231:O231" si="1259">L234+L237</f>
        <v>0</v>
      </c>
      <c r="M231" s="257">
        <f t="shared" si="1259"/>
        <v>0</v>
      </c>
      <c r="N231" s="257">
        <f t="shared" si="1259"/>
        <v>0</v>
      </c>
      <c r="O231" s="257">
        <f t="shared" si="1259"/>
        <v>0</v>
      </c>
      <c r="P231" s="257">
        <f t="shared" si="1258"/>
        <v>0</v>
      </c>
      <c r="Q231" s="257">
        <f t="shared" si="1258"/>
        <v>0</v>
      </c>
      <c r="R231" s="257">
        <f t="shared" ref="R231:S231" si="1260">R234+R237</f>
        <v>0</v>
      </c>
      <c r="S231" s="257">
        <f t="shared" si="1260"/>
        <v>0</v>
      </c>
      <c r="T231" s="257">
        <f t="shared" ref="T231" si="1261">T234+T237</f>
        <v>0</v>
      </c>
      <c r="U231" s="257">
        <f t="shared" ref="U231:X231" si="1262">U234+U237</f>
        <v>0</v>
      </c>
      <c r="V231" s="257">
        <f t="shared" si="1262"/>
        <v>0</v>
      </c>
      <c r="W231" s="257">
        <f t="shared" si="1262"/>
        <v>0</v>
      </c>
      <c r="X231" s="257">
        <f t="shared" si="1262"/>
        <v>0</v>
      </c>
      <c r="Y231" s="257">
        <f t="shared" si="1255"/>
        <v>0</v>
      </c>
      <c r="Z231" s="257">
        <f t="shared" si="1255"/>
        <v>0</v>
      </c>
      <c r="AA231" s="257">
        <f t="shared" si="1255"/>
        <v>0</v>
      </c>
      <c r="AB231" s="257">
        <f t="shared" ref="AB231" si="1263">AB234+AB237</f>
        <v>0</v>
      </c>
      <c r="AC231" s="191">
        <f t="shared" si="1119"/>
        <v>0</v>
      </c>
      <c r="AD231" s="191">
        <f t="shared" si="1120"/>
        <v>0</v>
      </c>
      <c r="AE231" s="191">
        <f t="shared" si="1121"/>
        <v>0</v>
      </c>
      <c r="AF231" s="191">
        <f t="shared" si="1122"/>
        <v>0</v>
      </c>
      <c r="AG231" s="191">
        <f t="shared" si="1123"/>
        <v>0</v>
      </c>
      <c r="AH231" s="191">
        <f t="shared" si="1124"/>
        <v>0</v>
      </c>
      <c r="AI231" s="191">
        <f t="shared" si="1125"/>
        <v>0</v>
      </c>
      <c r="AJ231" s="191">
        <f t="shared" si="1126"/>
        <v>0</v>
      </c>
      <c r="AK231" s="191">
        <f t="shared" si="1127"/>
        <v>0</v>
      </c>
      <c r="AL231" s="275">
        <f t="shared" si="1128"/>
        <v>0</v>
      </c>
      <c r="AM231" s="275">
        <f t="shared" si="1129"/>
        <v>0</v>
      </c>
      <c r="AN231" s="275">
        <f t="shared" si="1130"/>
        <v>0</v>
      </c>
      <c r="AO231" s="275">
        <f t="shared" si="1131"/>
        <v>0</v>
      </c>
      <c r="AP231" s="275">
        <f t="shared" si="1132"/>
        <v>0</v>
      </c>
      <c r="AQ231" s="275">
        <f t="shared" si="1133"/>
        <v>0</v>
      </c>
      <c r="AR231" s="275">
        <f t="shared" si="1134"/>
        <v>0</v>
      </c>
      <c r="AS231" s="275">
        <f t="shared" si="1135"/>
        <v>0</v>
      </c>
      <c r="AT231" s="275">
        <f t="shared" si="1136"/>
        <v>0</v>
      </c>
    </row>
    <row r="232" spans="1:46" s="69" customFormat="1" hidden="1" outlineLevel="1">
      <c r="A232" s="1845" t="s">
        <v>243</v>
      </c>
      <c r="B232" s="1849" t="s">
        <v>236</v>
      </c>
      <c r="C232" s="73" t="s">
        <v>293</v>
      </c>
      <c r="D232" s="32"/>
      <c r="E232" s="252"/>
      <c r="F232" s="250">
        <v>0</v>
      </c>
      <c r="G232" s="250">
        <v>0</v>
      </c>
      <c r="H232" s="250">
        <v>0</v>
      </c>
      <c r="I232" s="1557">
        <v>0</v>
      </c>
      <c r="J232" s="1557">
        <v>0</v>
      </c>
      <c r="K232" s="250">
        <v>0</v>
      </c>
      <c r="L232" s="1110"/>
      <c r="M232" s="1110"/>
      <c r="N232" s="1110"/>
      <c r="O232" s="1110"/>
      <c r="P232" s="250">
        <v>0</v>
      </c>
      <c r="Q232" s="250">
        <v>0</v>
      </c>
      <c r="R232" s="250">
        <v>0</v>
      </c>
      <c r="S232" s="250">
        <v>0</v>
      </c>
      <c r="T232" s="257">
        <f t="shared" ref="T232:T237" si="1264">SUM(U232:X232)</f>
        <v>0</v>
      </c>
      <c r="U232" s="250"/>
      <c r="V232" s="250"/>
      <c r="W232" s="250"/>
      <c r="X232" s="250"/>
      <c r="Y232" s="250"/>
      <c r="Z232" s="250"/>
      <c r="AA232" s="250"/>
      <c r="AB232" s="250"/>
      <c r="AC232" s="191">
        <f t="shared" si="1119"/>
        <v>0</v>
      </c>
      <c r="AD232" s="191">
        <f t="shared" si="1120"/>
        <v>0</v>
      </c>
      <c r="AE232" s="191">
        <f t="shared" si="1121"/>
        <v>0</v>
      </c>
      <c r="AF232" s="191">
        <f t="shared" si="1122"/>
        <v>0</v>
      </c>
      <c r="AG232" s="191">
        <f t="shared" si="1123"/>
        <v>0</v>
      </c>
      <c r="AH232" s="191">
        <f t="shared" si="1124"/>
        <v>0</v>
      </c>
      <c r="AI232" s="191">
        <f t="shared" si="1125"/>
        <v>0</v>
      </c>
      <c r="AJ232" s="191">
        <f t="shared" si="1126"/>
        <v>0</v>
      </c>
      <c r="AK232" s="191">
        <f t="shared" si="1127"/>
        <v>0</v>
      </c>
      <c r="AL232" s="275">
        <f t="shared" si="1128"/>
        <v>0</v>
      </c>
      <c r="AM232" s="275">
        <f t="shared" si="1129"/>
        <v>0</v>
      </c>
      <c r="AN232" s="275">
        <f t="shared" si="1130"/>
        <v>0</v>
      </c>
      <c r="AO232" s="275">
        <f t="shared" si="1131"/>
        <v>0</v>
      </c>
      <c r="AP232" s="275">
        <f t="shared" si="1132"/>
        <v>0</v>
      </c>
      <c r="AQ232" s="275">
        <f t="shared" si="1133"/>
        <v>0</v>
      </c>
      <c r="AR232" s="275">
        <f t="shared" si="1134"/>
        <v>0</v>
      </c>
      <c r="AS232" s="275">
        <f t="shared" si="1135"/>
        <v>0</v>
      </c>
      <c r="AT232" s="275">
        <f t="shared" si="1136"/>
        <v>0</v>
      </c>
    </row>
    <row r="233" spans="1:46" s="69" customFormat="1" hidden="1" outlineLevel="1">
      <c r="A233" s="1845"/>
      <c r="B233" s="1850"/>
      <c r="C233" s="73" t="s">
        <v>214</v>
      </c>
      <c r="D233" s="32"/>
      <c r="E233" s="137"/>
      <c r="F233" s="250">
        <v>0</v>
      </c>
      <c r="G233" s="250">
        <v>0</v>
      </c>
      <c r="H233" s="250">
        <v>0</v>
      </c>
      <c r="I233" s="1557">
        <v>0</v>
      </c>
      <c r="J233" s="1557">
        <v>0</v>
      </c>
      <c r="K233" s="250">
        <v>0</v>
      </c>
      <c r="L233" s="1110"/>
      <c r="M233" s="1110"/>
      <c r="N233" s="1110"/>
      <c r="O233" s="1110"/>
      <c r="P233" s="250">
        <v>0</v>
      </c>
      <c r="Q233" s="250">
        <v>0</v>
      </c>
      <c r="R233" s="250">
        <v>0</v>
      </c>
      <c r="S233" s="250">
        <v>0</v>
      </c>
      <c r="T233" s="257">
        <f t="shared" si="1264"/>
        <v>0</v>
      </c>
      <c r="U233" s="250"/>
      <c r="V233" s="250"/>
      <c r="W233" s="250"/>
      <c r="X233" s="250"/>
      <c r="Y233" s="250"/>
      <c r="Z233" s="250"/>
      <c r="AA233" s="250"/>
      <c r="AB233" s="250"/>
      <c r="AC233" s="191">
        <f t="shared" si="1119"/>
        <v>0</v>
      </c>
      <c r="AD233" s="191">
        <f t="shared" si="1120"/>
        <v>0</v>
      </c>
      <c r="AE233" s="191">
        <f t="shared" si="1121"/>
        <v>0</v>
      </c>
      <c r="AF233" s="191">
        <f t="shared" si="1122"/>
        <v>0</v>
      </c>
      <c r="AG233" s="191">
        <f t="shared" si="1123"/>
        <v>0</v>
      </c>
      <c r="AH233" s="191">
        <f t="shared" si="1124"/>
        <v>0</v>
      </c>
      <c r="AI233" s="191">
        <f t="shared" si="1125"/>
        <v>0</v>
      </c>
      <c r="AJ233" s="191">
        <f t="shared" si="1126"/>
        <v>0</v>
      </c>
      <c r="AK233" s="191">
        <f t="shared" si="1127"/>
        <v>0</v>
      </c>
      <c r="AL233" s="275">
        <f t="shared" si="1128"/>
        <v>0</v>
      </c>
      <c r="AM233" s="275">
        <f t="shared" si="1129"/>
        <v>0</v>
      </c>
      <c r="AN233" s="275">
        <f t="shared" si="1130"/>
        <v>0</v>
      </c>
      <c r="AO233" s="275">
        <f t="shared" si="1131"/>
        <v>0</v>
      </c>
      <c r="AP233" s="275">
        <f t="shared" si="1132"/>
        <v>0</v>
      </c>
      <c r="AQ233" s="275">
        <f t="shared" si="1133"/>
        <v>0</v>
      </c>
      <c r="AR233" s="275">
        <f t="shared" si="1134"/>
        <v>0</v>
      </c>
      <c r="AS233" s="275">
        <f t="shared" si="1135"/>
        <v>0</v>
      </c>
      <c r="AT233" s="275">
        <f t="shared" si="1136"/>
        <v>0</v>
      </c>
    </row>
    <row r="234" spans="1:46" s="69" customFormat="1" hidden="1" outlineLevel="1">
      <c r="A234" s="1845"/>
      <c r="B234" s="1851"/>
      <c r="C234" s="73" t="s">
        <v>577</v>
      </c>
      <c r="D234" s="32"/>
      <c r="E234" s="252"/>
      <c r="F234" s="250">
        <v>0</v>
      </c>
      <c r="G234" s="250">
        <v>0</v>
      </c>
      <c r="H234" s="250">
        <v>0</v>
      </c>
      <c r="I234" s="1557">
        <v>0</v>
      </c>
      <c r="J234" s="1557">
        <v>0</v>
      </c>
      <c r="K234" s="250">
        <v>0</v>
      </c>
      <c r="L234" s="1110"/>
      <c r="M234" s="1110"/>
      <c r="N234" s="1110"/>
      <c r="O234" s="1110"/>
      <c r="P234" s="250">
        <v>0</v>
      </c>
      <c r="Q234" s="250">
        <v>0</v>
      </c>
      <c r="R234" s="250">
        <v>0</v>
      </c>
      <c r="S234" s="250">
        <v>0</v>
      </c>
      <c r="T234" s="257">
        <f t="shared" si="1264"/>
        <v>0</v>
      </c>
      <c r="U234" s="250"/>
      <c r="V234" s="250"/>
      <c r="W234" s="250"/>
      <c r="X234" s="250"/>
      <c r="Y234" s="250"/>
      <c r="Z234" s="250"/>
      <c r="AA234" s="250"/>
      <c r="AB234" s="250"/>
      <c r="AC234" s="191">
        <f t="shared" si="1119"/>
        <v>0</v>
      </c>
      <c r="AD234" s="191">
        <f t="shared" si="1120"/>
        <v>0</v>
      </c>
      <c r="AE234" s="191">
        <f t="shared" si="1121"/>
        <v>0</v>
      </c>
      <c r="AF234" s="191">
        <f t="shared" si="1122"/>
        <v>0</v>
      </c>
      <c r="AG234" s="191">
        <f t="shared" si="1123"/>
        <v>0</v>
      </c>
      <c r="AH234" s="191">
        <f t="shared" si="1124"/>
        <v>0</v>
      </c>
      <c r="AI234" s="191">
        <f t="shared" si="1125"/>
        <v>0</v>
      </c>
      <c r="AJ234" s="191">
        <f t="shared" si="1126"/>
        <v>0</v>
      </c>
      <c r="AK234" s="191">
        <f t="shared" si="1127"/>
        <v>0</v>
      </c>
      <c r="AL234" s="275">
        <f t="shared" si="1128"/>
        <v>0</v>
      </c>
      <c r="AM234" s="275">
        <f t="shared" si="1129"/>
        <v>0</v>
      </c>
      <c r="AN234" s="275">
        <f t="shared" si="1130"/>
        <v>0</v>
      </c>
      <c r="AO234" s="275">
        <f t="shared" si="1131"/>
        <v>0</v>
      </c>
      <c r="AP234" s="275">
        <f t="shared" si="1132"/>
        <v>0</v>
      </c>
      <c r="AQ234" s="275">
        <f t="shared" si="1133"/>
        <v>0</v>
      </c>
      <c r="AR234" s="275">
        <f t="shared" si="1134"/>
        <v>0</v>
      </c>
      <c r="AS234" s="275">
        <f t="shared" si="1135"/>
        <v>0</v>
      </c>
      <c r="AT234" s="275">
        <f t="shared" si="1136"/>
        <v>0</v>
      </c>
    </row>
    <row r="235" spans="1:46" s="69" customFormat="1" hidden="1" outlineLevel="1">
      <c r="A235" s="1845" t="s">
        <v>238</v>
      </c>
      <c r="B235" s="1849" t="s">
        <v>235</v>
      </c>
      <c r="C235" s="73" t="s">
        <v>584</v>
      </c>
      <c r="D235" s="32"/>
      <c r="E235" s="252"/>
      <c r="F235" s="250">
        <v>0</v>
      </c>
      <c r="G235" s="250">
        <v>0</v>
      </c>
      <c r="H235" s="250">
        <v>0</v>
      </c>
      <c r="I235" s="1557">
        <v>0</v>
      </c>
      <c r="J235" s="1557">
        <v>0</v>
      </c>
      <c r="K235" s="250">
        <v>0</v>
      </c>
      <c r="L235" s="1110"/>
      <c r="M235" s="1110"/>
      <c r="N235" s="1110"/>
      <c r="O235" s="1110"/>
      <c r="P235" s="250">
        <v>0</v>
      </c>
      <c r="Q235" s="250">
        <v>0</v>
      </c>
      <c r="R235" s="250">
        <v>0</v>
      </c>
      <c r="S235" s="250">
        <v>0</v>
      </c>
      <c r="T235" s="257">
        <f t="shared" si="1264"/>
        <v>0</v>
      </c>
      <c r="U235" s="250"/>
      <c r="V235" s="250"/>
      <c r="W235" s="250"/>
      <c r="X235" s="250"/>
      <c r="Y235" s="250"/>
      <c r="Z235" s="250"/>
      <c r="AA235" s="250"/>
      <c r="AB235" s="250"/>
      <c r="AC235" s="191">
        <f t="shared" si="1119"/>
        <v>0</v>
      </c>
      <c r="AD235" s="191">
        <f t="shared" si="1120"/>
        <v>0</v>
      </c>
      <c r="AE235" s="191">
        <f t="shared" si="1121"/>
        <v>0</v>
      </c>
      <c r="AF235" s="191">
        <f t="shared" si="1122"/>
        <v>0</v>
      </c>
      <c r="AG235" s="191">
        <f t="shared" si="1123"/>
        <v>0</v>
      </c>
      <c r="AH235" s="191">
        <f t="shared" si="1124"/>
        <v>0</v>
      </c>
      <c r="AI235" s="191">
        <f t="shared" si="1125"/>
        <v>0</v>
      </c>
      <c r="AJ235" s="191">
        <f t="shared" si="1126"/>
        <v>0</v>
      </c>
      <c r="AK235" s="191">
        <f t="shared" si="1127"/>
        <v>0</v>
      </c>
      <c r="AL235" s="275">
        <f t="shared" si="1128"/>
        <v>0</v>
      </c>
      <c r="AM235" s="275">
        <f t="shared" si="1129"/>
        <v>0</v>
      </c>
      <c r="AN235" s="275">
        <f t="shared" si="1130"/>
        <v>0</v>
      </c>
      <c r="AO235" s="275">
        <f t="shared" si="1131"/>
        <v>0</v>
      </c>
      <c r="AP235" s="275">
        <f t="shared" si="1132"/>
        <v>0</v>
      </c>
      <c r="AQ235" s="275">
        <f t="shared" si="1133"/>
        <v>0</v>
      </c>
      <c r="AR235" s="275">
        <f t="shared" si="1134"/>
        <v>0</v>
      </c>
      <c r="AS235" s="275">
        <f t="shared" si="1135"/>
        <v>0</v>
      </c>
      <c r="AT235" s="275">
        <f t="shared" si="1136"/>
        <v>0</v>
      </c>
    </row>
    <row r="236" spans="1:46" s="69" customFormat="1" hidden="1" outlineLevel="1">
      <c r="A236" s="1845"/>
      <c r="B236" s="1850"/>
      <c r="C236" s="73" t="s">
        <v>53</v>
      </c>
      <c r="D236" s="32"/>
      <c r="E236" s="137"/>
      <c r="F236" s="250">
        <v>0</v>
      </c>
      <c r="G236" s="250">
        <v>0</v>
      </c>
      <c r="H236" s="250">
        <v>0</v>
      </c>
      <c r="I236" s="1557">
        <v>0</v>
      </c>
      <c r="J236" s="1557">
        <v>0</v>
      </c>
      <c r="K236" s="250">
        <v>0</v>
      </c>
      <c r="L236" s="1110"/>
      <c r="M236" s="1110"/>
      <c r="N236" s="1110"/>
      <c r="O236" s="1110"/>
      <c r="P236" s="250">
        <v>0</v>
      </c>
      <c r="Q236" s="250">
        <v>0</v>
      </c>
      <c r="R236" s="250">
        <v>0</v>
      </c>
      <c r="S236" s="250">
        <v>0</v>
      </c>
      <c r="T236" s="257">
        <f t="shared" si="1264"/>
        <v>0</v>
      </c>
      <c r="U236" s="250"/>
      <c r="V236" s="250"/>
      <c r="W236" s="250"/>
      <c r="X236" s="250"/>
      <c r="Y236" s="250"/>
      <c r="Z236" s="250"/>
      <c r="AA236" s="250"/>
      <c r="AB236" s="250"/>
      <c r="AC236" s="191">
        <f t="shared" si="1119"/>
        <v>0</v>
      </c>
      <c r="AD236" s="191">
        <f t="shared" si="1120"/>
        <v>0</v>
      </c>
      <c r="AE236" s="191">
        <f t="shared" si="1121"/>
        <v>0</v>
      </c>
      <c r="AF236" s="191">
        <f t="shared" si="1122"/>
        <v>0</v>
      </c>
      <c r="AG236" s="191">
        <f t="shared" si="1123"/>
        <v>0</v>
      </c>
      <c r="AH236" s="191">
        <f t="shared" si="1124"/>
        <v>0</v>
      </c>
      <c r="AI236" s="191">
        <f t="shared" si="1125"/>
        <v>0</v>
      </c>
      <c r="AJ236" s="191">
        <f t="shared" si="1126"/>
        <v>0</v>
      </c>
      <c r="AK236" s="191">
        <f t="shared" si="1127"/>
        <v>0</v>
      </c>
      <c r="AL236" s="275">
        <f t="shared" si="1128"/>
        <v>0</v>
      </c>
      <c r="AM236" s="275">
        <f t="shared" si="1129"/>
        <v>0</v>
      </c>
      <c r="AN236" s="275">
        <f t="shared" si="1130"/>
        <v>0</v>
      </c>
      <c r="AO236" s="275">
        <f t="shared" si="1131"/>
        <v>0</v>
      </c>
      <c r="AP236" s="275">
        <f t="shared" si="1132"/>
        <v>0</v>
      </c>
      <c r="AQ236" s="275">
        <f t="shared" si="1133"/>
        <v>0</v>
      </c>
      <c r="AR236" s="275">
        <f t="shared" si="1134"/>
        <v>0</v>
      </c>
      <c r="AS236" s="275">
        <f t="shared" si="1135"/>
        <v>0</v>
      </c>
      <c r="AT236" s="275">
        <f t="shared" si="1136"/>
        <v>0</v>
      </c>
    </row>
    <row r="237" spans="1:46" s="69" customFormat="1" hidden="1" outlineLevel="1">
      <c r="A237" s="1845"/>
      <c r="B237" s="1851"/>
      <c r="C237" s="73" t="s">
        <v>577</v>
      </c>
      <c r="D237" s="32"/>
      <c r="E237" s="252"/>
      <c r="F237" s="250">
        <v>0</v>
      </c>
      <c r="G237" s="250">
        <v>0</v>
      </c>
      <c r="H237" s="250">
        <v>0</v>
      </c>
      <c r="I237" s="1557">
        <v>0</v>
      </c>
      <c r="J237" s="1557">
        <v>0</v>
      </c>
      <c r="K237" s="250">
        <v>0</v>
      </c>
      <c r="L237" s="1110"/>
      <c r="M237" s="1110"/>
      <c r="N237" s="1110"/>
      <c r="O237" s="1110"/>
      <c r="P237" s="250">
        <v>0</v>
      </c>
      <c r="Q237" s="250">
        <v>0</v>
      </c>
      <c r="R237" s="250">
        <v>0</v>
      </c>
      <c r="S237" s="250">
        <v>0</v>
      </c>
      <c r="T237" s="257">
        <f t="shared" si="1264"/>
        <v>0</v>
      </c>
      <c r="U237" s="250"/>
      <c r="V237" s="250"/>
      <c r="W237" s="250"/>
      <c r="X237" s="250"/>
      <c r="Y237" s="250"/>
      <c r="Z237" s="250"/>
      <c r="AA237" s="250"/>
      <c r="AB237" s="250"/>
      <c r="AC237" s="191">
        <f t="shared" si="1119"/>
        <v>0</v>
      </c>
      <c r="AD237" s="191">
        <f t="shared" si="1120"/>
        <v>0</v>
      </c>
      <c r="AE237" s="191">
        <f t="shared" si="1121"/>
        <v>0</v>
      </c>
      <c r="AF237" s="191">
        <f t="shared" si="1122"/>
        <v>0</v>
      </c>
      <c r="AG237" s="191">
        <f t="shared" si="1123"/>
        <v>0</v>
      </c>
      <c r="AH237" s="191">
        <f t="shared" si="1124"/>
        <v>0</v>
      </c>
      <c r="AI237" s="191">
        <f t="shared" si="1125"/>
        <v>0</v>
      </c>
      <c r="AJ237" s="191">
        <f t="shared" si="1126"/>
        <v>0</v>
      </c>
      <c r="AK237" s="191">
        <f t="shared" si="1127"/>
        <v>0</v>
      </c>
      <c r="AL237" s="275">
        <f t="shared" si="1128"/>
        <v>0</v>
      </c>
      <c r="AM237" s="275">
        <f t="shared" si="1129"/>
        <v>0</v>
      </c>
      <c r="AN237" s="275">
        <f t="shared" si="1130"/>
        <v>0</v>
      </c>
      <c r="AO237" s="275">
        <f t="shared" si="1131"/>
        <v>0</v>
      </c>
      <c r="AP237" s="275">
        <f t="shared" si="1132"/>
        <v>0</v>
      </c>
      <c r="AQ237" s="275">
        <f t="shared" si="1133"/>
        <v>0</v>
      </c>
      <c r="AR237" s="275">
        <f t="shared" si="1134"/>
        <v>0</v>
      </c>
      <c r="AS237" s="275">
        <f t="shared" si="1135"/>
        <v>0</v>
      </c>
      <c r="AT237" s="275">
        <f t="shared" si="1136"/>
        <v>0</v>
      </c>
    </row>
    <row r="238" spans="1:46" s="69" customFormat="1" ht="25.5" hidden="1" outlineLevel="1">
      <c r="A238" s="1845" t="s">
        <v>415</v>
      </c>
      <c r="B238" s="33" t="s">
        <v>416</v>
      </c>
      <c r="C238" s="154" t="s">
        <v>12</v>
      </c>
      <c r="D238" s="32"/>
      <c r="E238" s="251">
        <v>3645</v>
      </c>
      <c r="F238" s="857">
        <v>3645</v>
      </c>
      <c r="G238" s="857">
        <v>3645</v>
      </c>
      <c r="H238" s="857">
        <v>3645</v>
      </c>
      <c r="I238" s="1559">
        <v>4645</v>
      </c>
      <c r="J238" s="1559">
        <v>4645</v>
      </c>
      <c r="K238" s="1559">
        <v>4645</v>
      </c>
      <c r="L238" s="857">
        <v>4645</v>
      </c>
      <c r="M238" s="857">
        <v>4645</v>
      </c>
      <c r="N238" s="857">
        <v>4645</v>
      </c>
      <c r="O238" s="857">
        <v>4645</v>
      </c>
      <c r="P238" s="857">
        <v>4645</v>
      </c>
      <c r="Q238" s="857">
        <v>4645</v>
      </c>
      <c r="R238" s="857">
        <v>4645</v>
      </c>
      <c r="S238" s="857">
        <v>4645</v>
      </c>
      <c r="T238" s="263">
        <f>X238</f>
        <v>0</v>
      </c>
      <c r="U238" s="251"/>
      <c r="V238" s="1082"/>
      <c r="W238" s="1465"/>
      <c r="X238" s="1465"/>
      <c r="Y238" s="251"/>
      <c r="Z238" s="251"/>
      <c r="AA238" s="251"/>
      <c r="AB238" s="251"/>
      <c r="AC238" s="191">
        <f t="shared" si="1119"/>
        <v>0</v>
      </c>
      <c r="AD238" s="191">
        <f t="shared" si="1120"/>
        <v>0</v>
      </c>
      <c r="AE238" s="191">
        <f t="shared" si="1121"/>
        <v>0</v>
      </c>
      <c r="AF238" s="191">
        <f t="shared" si="1122"/>
        <v>0</v>
      </c>
      <c r="AG238" s="191">
        <f t="shared" si="1123"/>
        <v>0</v>
      </c>
      <c r="AH238" s="191">
        <f t="shared" si="1124"/>
        <v>0</v>
      </c>
      <c r="AI238" s="191">
        <f t="shared" si="1125"/>
        <v>0</v>
      </c>
      <c r="AJ238" s="191">
        <f t="shared" si="1126"/>
        <v>0</v>
      </c>
      <c r="AK238" s="191">
        <f t="shared" si="1127"/>
        <v>0</v>
      </c>
      <c r="AL238" s="275">
        <f t="shared" si="1128"/>
        <v>0</v>
      </c>
      <c r="AM238" s="275">
        <f t="shared" si="1129"/>
        <v>0</v>
      </c>
      <c r="AN238" s="275">
        <f t="shared" si="1130"/>
        <v>0</v>
      </c>
      <c r="AO238" s="275">
        <f t="shared" si="1131"/>
        <v>0</v>
      </c>
      <c r="AP238" s="275">
        <f t="shared" si="1132"/>
        <v>0</v>
      </c>
      <c r="AQ238" s="275">
        <f t="shared" si="1133"/>
        <v>0</v>
      </c>
      <c r="AR238" s="275">
        <f t="shared" si="1134"/>
        <v>0</v>
      </c>
      <c r="AS238" s="275">
        <f t="shared" si="1135"/>
        <v>0</v>
      </c>
      <c r="AT238" s="275">
        <f t="shared" si="1136"/>
        <v>0</v>
      </c>
    </row>
    <row r="239" spans="1:46" s="69" customFormat="1" ht="27.2" hidden="1" customHeight="1" outlineLevel="1">
      <c r="A239" s="1845"/>
      <c r="B239" s="153" t="s">
        <v>417</v>
      </c>
      <c r="C239" s="154" t="s">
        <v>12</v>
      </c>
      <c r="D239" s="32"/>
      <c r="E239" s="251">
        <v>83</v>
      </c>
      <c r="F239" s="857">
        <v>83</v>
      </c>
      <c r="G239" s="857">
        <v>372</v>
      </c>
      <c r="H239" s="857">
        <v>2666</v>
      </c>
      <c r="I239" s="1559">
        <v>3466</v>
      </c>
      <c r="J239" s="1559">
        <v>4284</v>
      </c>
      <c r="K239" s="857">
        <v>4284</v>
      </c>
      <c r="L239" s="857">
        <v>4284</v>
      </c>
      <c r="M239" s="857">
        <v>4284</v>
      </c>
      <c r="N239" s="857">
        <v>4284</v>
      </c>
      <c r="O239" s="1113">
        <v>4284</v>
      </c>
      <c r="P239" s="857">
        <v>4284</v>
      </c>
      <c r="Q239" s="857">
        <v>4284</v>
      </c>
      <c r="R239" s="857">
        <v>4284</v>
      </c>
      <c r="S239" s="857">
        <v>4284</v>
      </c>
      <c r="T239" s="263">
        <f>X239</f>
        <v>0</v>
      </c>
      <c r="U239" s="251"/>
      <c r="V239" s="1082"/>
      <c r="W239" s="1465"/>
      <c r="X239" s="1465"/>
      <c r="Y239" s="251"/>
      <c r="Z239" s="251"/>
      <c r="AA239" s="251"/>
      <c r="AB239" s="251"/>
      <c r="AC239" s="191">
        <f t="shared" si="1119"/>
        <v>0</v>
      </c>
      <c r="AD239" s="191">
        <f t="shared" si="1120"/>
        <v>0</v>
      </c>
      <c r="AE239" s="191">
        <f t="shared" si="1121"/>
        <v>0</v>
      </c>
      <c r="AF239" s="191">
        <f t="shared" si="1122"/>
        <v>0</v>
      </c>
      <c r="AG239" s="191">
        <f t="shared" si="1123"/>
        <v>0</v>
      </c>
      <c r="AH239" s="191">
        <f t="shared" si="1124"/>
        <v>0</v>
      </c>
      <c r="AI239" s="191">
        <f t="shared" si="1125"/>
        <v>0</v>
      </c>
      <c r="AJ239" s="191">
        <f t="shared" si="1126"/>
        <v>0</v>
      </c>
      <c r="AK239" s="191">
        <f t="shared" si="1127"/>
        <v>0</v>
      </c>
      <c r="AL239" s="275">
        <f t="shared" si="1128"/>
        <v>0</v>
      </c>
      <c r="AM239" s="275">
        <f t="shared" si="1129"/>
        <v>0</v>
      </c>
      <c r="AN239" s="275">
        <f t="shared" si="1130"/>
        <v>0</v>
      </c>
      <c r="AO239" s="275">
        <f t="shared" si="1131"/>
        <v>0</v>
      </c>
      <c r="AP239" s="275">
        <f t="shared" si="1132"/>
        <v>0</v>
      </c>
      <c r="AQ239" s="275">
        <f t="shared" si="1133"/>
        <v>0</v>
      </c>
      <c r="AR239" s="275">
        <f t="shared" si="1134"/>
        <v>0</v>
      </c>
      <c r="AS239" s="275">
        <f t="shared" si="1135"/>
        <v>0</v>
      </c>
      <c r="AT239" s="275">
        <f t="shared" si="1136"/>
        <v>0</v>
      </c>
    </row>
    <row r="240" spans="1:46" s="69" customFormat="1" ht="56.45" hidden="1" customHeight="1" outlineLevel="1">
      <c r="A240" s="1845"/>
      <c r="B240" s="153" t="s">
        <v>418</v>
      </c>
      <c r="C240" s="93" t="s">
        <v>204</v>
      </c>
      <c r="D240" s="32"/>
      <c r="E240" s="259">
        <f t="shared" ref="E240" si="1265">IF(E238&gt;0,E239/E238*100,)</f>
        <v>2.2770919067215361</v>
      </c>
      <c r="F240" s="259">
        <f t="shared" ref="F240" si="1266">IF(F238&gt;0,F239/F238*100,)</f>
        <v>2.2770919067215361</v>
      </c>
      <c r="G240" s="259">
        <f t="shared" ref="G240" si="1267">IF(G238&gt;0,G239/G238*100,)</f>
        <v>10.205761316872428</v>
      </c>
      <c r="H240" s="259">
        <f t="shared" ref="H240:J240" si="1268">IF(H238&gt;0,H239/H238*100,)</f>
        <v>73.141289437585726</v>
      </c>
      <c r="I240" s="259">
        <f t="shared" si="1268"/>
        <v>74.617868675995695</v>
      </c>
      <c r="J240" s="259">
        <f t="shared" si="1268"/>
        <v>92.228202368137772</v>
      </c>
      <c r="K240" s="259">
        <f t="shared" ref="K240:O240" si="1269">IF(K238&gt;0,K239/K238*100,)</f>
        <v>92.228202368137772</v>
      </c>
      <c r="L240" s="259">
        <f t="shared" si="1269"/>
        <v>92.228202368137772</v>
      </c>
      <c r="M240" s="259">
        <f t="shared" si="1269"/>
        <v>92.228202368137772</v>
      </c>
      <c r="N240" s="259">
        <f t="shared" si="1269"/>
        <v>92.228202368137772</v>
      </c>
      <c r="O240" s="259">
        <f t="shared" si="1269"/>
        <v>92.228202368137772</v>
      </c>
      <c r="P240" s="259">
        <f t="shared" ref="P240" si="1270">IF(P238&gt;0,P239/P238*100,)</f>
        <v>92.228202368137772</v>
      </c>
      <c r="Q240" s="259">
        <f t="shared" ref="Q240:R240" si="1271">IF(Q238&gt;0,Q239/Q238*100,)</f>
        <v>92.228202368137772</v>
      </c>
      <c r="R240" s="259">
        <f t="shared" si="1271"/>
        <v>92.228202368137772</v>
      </c>
      <c r="S240" s="259">
        <f t="shared" ref="S240" si="1272">IF(S238&gt;0,S239/S238*100,)</f>
        <v>92.228202368137772</v>
      </c>
      <c r="T240" s="259">
        <f t="shared" ref="T240" si="1273">IF(T238&gt;0,T239/T238*100,)</f>
        <v>0</v>
      </c>
      <c r="U240" s="259">
        <f t="shared" ref="U240:X240" si="1274">IF(U238&gt;0,U239/U238*100,)</f>
        <v>0</v>
      </c>
      <c r="V240" s="259">
        <f t="shared" si="1274"/>
        <v>0</v>
      </c>
      <c r="W240" s="259">
        <f t="shared" si="1274"/>
        <v>0</v>
      </c>
      <c r="X240" s="259">
        <f t="shared" si="1274"/>
        <v>0</v>
      </c>
      <c r="Y240" s="259">
        <f t="shared" ref="Y240:AA240" si="1275">IF(Y238&gt;0,Y239/Y238*100,)</f>
        <v>0</v>
      </c>
      <c r="Z240" s="259">
        <f t="shared" si="1275"/>
        <v>0</v>
      </c>
      <c r="AA240" s="259">
        <f t="shared" si="1275"/>
        <v>0</v>
      </c>
      <c r="AB240" s="259">
        <f t="shared" ref="AB240" si="1276">IF(AB238&gt;0,AB239/AB238*100,)</f>
        <v>0</v>
      </c>
      <c r="AC240" s="191">
        <f t="shared" si="1119"/>
        <v>0</v>
      </c>
      <c r="AD240" s="191">
        <f t="shared" si="1120"/>
        <v>0</v>
      </c>
      <c r="AE240" s="191">
        <f t="shared" si="1121"/>
        <v>0</v>
      </c>
      <c r="AF240" s="191">
        <f t="shared" si="1122"/>
        <v>0</v>
      </c>
      <c r="AG240" s="191">
        <f t="shared" si="1123"/>
        <v>0</v>
      </c>
      <c r="AH240" s="191">
        <f t="shared" si="1124"/>
        <v>0</v>
      </c>
      <c r="AI240" s="191">
        <f t="shared" si="1125"/>
        <v>0</v>
      </c>
      <c r="AJ240" s="191">
        <f t="shared" si="1126"/>
        <v>0</v>
      </c>
      <c r="AK240" s="191">
        <f t="shared" si="1127"/>
        <v>0</v>
      </c>
      <c r="AL240" s="275">
        <f t="shared" si="1128"/>
        <v>0</v>
      </c>
      <c r="AM240" s="275">
        <f t="shared" si="1129"/>
        <v>0</v>
      </c>
      <c r="AN240" s="275">
        <f t="shared" si="1130"/>
        <v>0</v>
      </c>
      <c r="AO240" s="275">
        <f t="shared" si="1131"/>
        <v>0</v>
      </c>
      <c r="AP240" s="275">
        <f t="shared" si="1132"/>
        <v>0</v>
      </c>
      <c r="AQ240" s="275">
        <f t="shared" si="1133"/>
        <v>0</v>
      </c>
      <c r="AR240" s="275">
        <f t="shared" si="1134"/>
        <v>0</v>
      </c>
      <c r="AS240" s="275">
        <f t="shared" si="1135"/>
        <v>0</v>
      </c>
      <c r="AT240" s="275">
        <f t="shared" si="1136"/>
        <v>0</v>
      </c>
    </row>
    <row r="241" spans="1:46" s="217" customFormat="1" collapsed="1">
      <c r="A241" s="1563" t="s">
        <v>404</v>
      </c>
      <c r="B241" s="1565"/>
      <c r="C241" s="1565"/>
      <c r="D241" s="1565"/>
      <c r="E241" s="1565"/>
      <c r="F241" s="1566"/>
      <c r="G241" s="1566"/>
      <c r="H241" s="1566"/>
      <c r="I241" s="1567"/>
      <c r="J241" s="1567"/>
      <c r="K241" s="1568"/>
      <c r="L241" s="1569"/>
      <c r="M241" s="1569"/>
      <c r="N241" s="1569"/>
      <c r="O241" s="1569"/>
      <c r="P241" s="1565"/>
      <c r="Q241" s="1565"/>
      <c r="R241" s="1566"/>
      <c r="S241" s="1570"/>
      <c r="T241" s="1565"/>
      <c r="U241" s="1566"/>
      <c r="V241" s="1566"/>
      <c r="W241" s="1566"/>
      <c r="X241" s="1566"/>
      <c r="Y241" s="1565"/>
      <c r="Z241" s="1565"/>
      <c r="AA241" s="1565"/>
      <c r="AB241" s="1567"/>
      <c r="AC241" s="1567"/>
      <c r="AD241" s="1567"/>
      <c r="AE241" s="1567"/>
      <c r="AF241" s="1567"/>
      <c r="AG241" s="1567"/>
      <c r="AH241" s="1567"/>
      <c r="AI241" s="1567"/>
      <c r="AJ241" s="1567"/>
      <c r="AK241" s="1567"/>
      <c r="AL241" s="1567"/>
      <c r="AM241" s="1567"/>
      <c r="AN241" s="1567"/>
      <c r="AO241" s="1567"/>
      <c r="AP241" s="1567"/>
      <c r="AQ241" s="1567"/>
      <c r="AR241" s="1567"/>
      <c r="AS241" s="1567"/>
      <c r="AT241" s="1575"/>
    </row>
    <row r="242" spans="1:46" ht="45" hidden="1" outlineLevel="1">
      <c r="A242" s="91">
        <v>1</v>
      </c>
      <c r="B242" s="47" t="s">
        <v>72</v>
      </c>
      <c r="C242" s="58" t="s">
        <v>580</v>
      </c>
      <c r="D242" s="78"/>
      <c r="E242" s="250">
        <v>10413.236537000001</v>
      </c>
      <c r="F242" s="250">
        <v>9769.4664449999982</v>
      </c>
      <c r="G242" s="250">
        <v>9083.2349510000004</v>
      </c>
      <c r="H242" s="250">
        <v>8666.1974399999999</v>
      </c>
      <c r="I242" s="1557">
        <v>8387.9934130000001</v>
      </c>
      <c r="J242" s="1557">
        <v>8679.6235400000005</v>
      </c>
      <c r="K242" s="1120">
        <f>SUM(L242:O242)</f>
        <v>8767.8217169999989</v>
      </c>
      <c r="L242" s="1119">
        <v>2347.1148399999997</v>
      </c>
      <c r="M242" s="1110">
        <v>2043.7366740000004</v>
      </c>
      <c r="N242" s="1110">
        <v>2067.2443000000003</v>
      </c>
      <c r="O242" s="1110">
        <v>2309.7259029999996</v>
      </c>
      <c r="P242" s="1110">
        <v>8883.4398729999994</v>
      </c>
      <c r="Q242" s="1110">
        <v>9020.2956549999999</v>
      </c>
      <c r="R242" s="1114">
        <v>9113.7469519999995</v>
      </c>
      <c r="S242" s="1114">
        <v>9208.1664149999997</v>
      </c>
      <c r="T242" s="257">
        <f>SUM(U242:X242)</f>
        <v>0</v>
      </c>
      <c r="U242" s="250"/>
      <c r="V242" s="1057"/>
      <c r="W242" s="1455"/>
      <c r="X242" s="1455"/>
      <c r="Y242" s="250"/>
      <c r="Z242" s="250"/>
      <c r="AA242" s="250"/>
      <c r="AB242" s="250"/>
      <c r="AC242" s="191">
        <f t="shared" si="1119"/>
        <v>0</v>
      </c>
      <c r="AD242" s="191">
        <f t="shared" si="1120"/>
        <v>0</v>
      </c>
      <c r="AE242" s="191">
        <f t="shared" si="1121"/>
        <v>0</v>
      </c>
      <c r="AF242" s="191">
        <f t="shared" si="1122"/>
        <v>0</v>
      </c>
      <c r="AG242" s="191">
        <f t="shared" si="1123"/>
        <v>0</v>
      </c>
      <c r="AH242" s="191">
        <f t="shared" si="1124"/>
        <v>0</v>
      </c>
      <c r="AI242" s="191">
        <f t="shared" si="1125"/>
        <v>0</v>
      </c>
      <c r="AJ242" s="191">
        <f t="shared" si="1126"/>
        <v>0</v>
      </c>
      <c r="AK242" s="191">
        <f t="shared" si="1127"/>
        <v>0</v>
      </c>
      <c r="AL242" s="275">
        <f t="shared" si="1128"/>
        <v>0</v>
      </c>
      <c r="AM242" s="275">
        <f t="shared" si="1129"/>
        <v>0</v>
      </c>
      <c r="AN242" s="275">
        <f t="shared" si="1130"/>
        <v>0</v>
      </c>
      <c r="AO242" s="275">
        <f t="shared" si="1131"/>
        <v>0</v>
      </c>
      <c r="AP242" s="275">
        <f t="shared" si="1132"/>
        <v>0</v>
      </c>
      <c r="AQ242" s="275">
        <f t="shared" si="1133"/>
        <v>0</v>
      </c>
      <c r="AR242" s="275">
        <f t="shared" si="1134"/>
        <v>0</v>
      </c>
      <c r="AS242" s="275">
        <f t="shared" si="1135"/>
        <v>0</v>
      </c>
      <c r="AT242" s="275">
        <f t="shared" si="1136"/>
        <v>0</v>
      </c>
    </row>
    <row r="243" spans="1:46" hidden="1" outlineLevel="1">
      <c r="A243" s="90" t="s">
        <v>43</v>
      </c>
      <c r="B243" s="92" t="s">
        <v>68</v>
      </c>
      <c r="C243" s="73" t="s">
        <v>580</v>
      </c>
      <c r="D243" s="70"/>
      <c r="E243" s="250">
        <v>9778.9004010000008</v>
      </c>
      <c r="F243" s="250">
        <v>9384.2709739999991</v>
      </c>
      <c r="G243" s="250">
        <v>8737.2083469999998</v>
      </c>
      <c r="H243" s="250">
        <v>8567.8428200000017</v>
      </c>
      <c r="I243" s="1557">
        <v>8069.1108229999991</v>
      </c>
      <c r="J243" s="1557">
        <v>8534.146979000001</v>
      </c>
      <c r="K243" s="1120">
        <f t="shared" ref="K243:K254" si="1277">SUM(L243:O243)</f>
        <v>8439.7274149999994</v>
      </c>
      <c r="L243" s="1119">
        <v>2254.1598459999996</v>
      </c>
      <c r="M243" s="1110">
        <v>1971.7489700000003</v>
      </c>
      <c r="N243" s="1110">
        <v>1991.4080710000001</v>
      </c>
      <c r="O243" s="1110">
        <v>2222.4105279999999</v>
      </c>
      <c r="P243" s="1110">
        <v>8551.0191077784912</v>
      </c>
      <c r="Q243" s="1110">
        <v>8682.7537087463897</v>
      </c>
      <c r="R243" s="1110">
        <v>8772.7080324901053</v>
      </c>
      <c r="S243" s="1110">
        <v>8863.5942931956142</v>
      </c>
      <c r="T243" s="257">
        <f t="shared" ref="T243:T254" si="1278">SUM(U243:X243)</f>
        <v>0</v>
      </c>
      <c r="U243" s="250"/>
      <c r="V243" s="1057"/>
      <c r="W243" s="1455"/>
      <c r="X243" s="1455"/>
      <c r="Y243" s="250"/>
      <c r="Z243" s="250"/>
      <c r="AA243" s="250"/>
      <c r="AB243" s="250"/>
      <c r="AC243" s="191">
        <f t="shared" si="1119"/>
        <v>0</v>
      </c>
      <c r="AD243" s="191">
        <f t="shared" si="1120"/>
        <v>0</v>
      </c>
      <c r="AE243" s="191">
        <f t="shared" si="1121"/>
        <v>0</v>
      </c>
      <c r="AF243" s="191">
        <f t="shared" si="1122"/>
        <v>0</v>
      </c>
      <c r="AG243" s="191">
        <f t="shared" si="1123"/>
        <v>0</v>
      </c>
      <c r="AH243" s="191">
        <f t="shared" si="1124"/>
        <v>0</v>
      </c>
      <c r="AI243" s="191">
        <f t="shared" si="1125"/>
        <v>0</v>
      </c>
      <c r="AJ243" s="191">
        <f t="shared" si="1126"/>
        <v>0</v>
      </c>
      <c r="AK243" s="191">
        <f t="shared" si="1127"/>
        <v>0</v>
      </c>
      <c r="AL243" s="275">
        <f t="shared" si="1128"/>
        <v>0</v>
      </c>
      <c r="AM243" s="275">
        <f t="shared" si="1129"/>
        <v>0</v>
      </c>
      <c r="AN243" s="275">
        <f t="shared" si="1130"/>
        <v>0</v>
      </c>
      <c r="AO243" s="275">
        <f t="shared" si="1131"/>
        <v>0</v>
      </c>
      <c r="AP243" s="275">
        <f t="shared" si="1132"/>
        <v>0</v>
      </c>
      <c r="AQ243" s="275">
        <f t="shared" si="1133"/>
        <v>0</v>
      </c>
      <c r="AR243" s="275">
        <f t="shared" si="1134"/>
        <v>0</v>
      </c>
      <c r="AS243" s="275">
        <f t="shared" si="1135"/>
        <v>0</v>
      </c>
      <c r="AT243" s="275">
        <f t="shared" si="1136"/>
        <v>0</v>
      </c>
    </row>
    <row r="244" spans="1:46" hidden="1" outlineLevel="1">
      <c r="A244" s="90" t="s">
        <v>44</v>
      </c>
      <c r="B244" s="92" t="s">
        <v>69</v>
      </c>
      <c r="C244" s="73" t="s">
        <v>580</v>
      </c>
      <c r="D244" s="70"/>
      <c r="E244" s="250">
        <v>919.15340099999992</v>
      </c>
      <c r="F244" s="250">
        <v>779.26605200000006</v>
      </c>
      <c r="G244" s="250">
        <v>745.00485299999991</v>
      </c>
      <c r="H244" s="250">
        <v>726.04662400000007</v>
      </c>
      <c r="I244" s="1557">
        <v>722.25185499999998</v>
      </c>
      <c r="J244" s="1557">
        <v>818.50174400000003</v>
      </c>
      <c r="K244" s="1120">
        <f t="shared" si="1277"/>
        <v>758.02479399999993</v>
      </c>
      <c r="L244" s="1119">
        <v>213.51943299999999</v>
      </c>
      <c r="M244" s="1110">
        <v>169.41458299999999</v>
      </c>
      <c r="N244" s="1110">
        <v>165.99985000000001</v>
      </c>
      <c r="O244" s="1110">
        <v>209.09092800000002</v>
      </c>
      <c r="P244" s="1110">
        <v>768.02059817045097</v>
      </c>
      <c r="Q244" s="1110">
        <v>779.85250800013159</v>
      </c>
      <c r="R244" s="1110">
        <v>787.93186937903693</v>
      </c>
      <c r="S244" s="1110">
        <v>796.09493385506221</v>
      </c>
      <c r="T244" s="257">
        <f t="shared" si="1278"/>
        <v>0</v>
      </c>
      <c r="U244" s="250"/>
      <c r="V244" s="1057"/>
      <c r="W244" s="1455"/>
      <c r="X244" s="1455"/>
      <c r="Y244" s="250"/>
      <c r="Z244" s="250"/>
      <c r="AA244" s="250"/>
      <c r="AB244" s="250"/>
      <c r="AC244" s="191">
        <f t="shared" si="1119"/>
        <v>0</v>
      </c>
      <c r="AD244" s="191">
        <f t="shared" si="1120"/>
        <v>0</v>
      </c>
      <c r="AE244" s="191">
        <f t="shared" si="1121"/>
        <v>0</v>
      </c>
      <c r="AF244" s="191">
        <f t="shared" si="1122"/>
        <v>0</v>
      </c>
      <c r="AG244" s="191">
        <f t="shared" si="1123"/>
        <v>0</v>
      </c>
      <c r="AH244" s="191">
        <f t="shared" si="1124"/>
        <v>0</v>
      </c>
      <c r="AI244" s="191">
        <f t="shared" si="1125"/>
        <v>0</v>
      </c>
      <c r="AJ244" s="191">
        <f t="shared" si="1126"/>
        <v>0</v>
      </c>
      <c r="AK244" s="191">
        <f t="shared" si="1127"/>
        <v>0</v>
      </c>
      <c r="AL244" s="275">
        <f t="shared" si="1128"/>
        <v>0</v>
      </c>
      <c r="AM244" s="275">
        <f t="shared" si="1129"/>
        <v>0</v>
      </c>
      <c r="AN244" s="275">
        <f t="shared" si="1130"/>
        <v>0</v>
      </c>
      <c r="AO244" s="275">
        <f t="shared" si="1131"/>
        <v>0</v>
      </c>
      <c r="AP244" s="275">
        <f t="shared" si="1132"/>
        <v>0</v>
      </c>
      <c r="AQ244" s="275">
        <f t="shared" si="1133"/>
        <v>0</v>
      </c>
      <c r="AR244" s="275">
        <f t="shared" si="1134"/>
        <v>0</v>
      </c>
      <c r="AS244" s="275">
        <f t="shared" si="1135"/>
        <v>0</v>
      </c>
      <c r="AT244" s="275">
        <f t="shared" si="1136"/>
        <v>0</v>
      </c>
    </row>
    <row r="245" spans="1:46" hidden="1" outlineLevel="1">
      <c r="A245" s="90" t="s">
        <v>45</v>
      </c>
      <c r="B245" s="92" t="s">
        <v>70</v>
      </c>
      <c r="C245" s="73" t="s">
        <v>580</v>
      </c>
      <c r="D245" s="70"/>
      <c r="E245" s="250">
        <v>6009.6443059999992</v>
      </c>
      <c r="F245" s="250">
        <v>6820.2686790000007</v>
      </c>
      <c r="G245" s="250">
        <v>7036.1408660000006</v>
      </c>
      <c r="H245" s="250">
        <v>6747.3367979999994</v>
      </c>
      <c r="I245" s="1557">
        <v>6547.2729390000004</v>
      </c>
      <c r="J245" s="1557">
        <v>6905.7432870000002</v>
      </c>
      <c r="K245" s="1120">
        <f t="shared" si="1277"/>
        <v>6897.4102890000004</v>
      </c>
      <c r="L245" s="1119">
        <v>1874.8832480000001</v>
      </c>
      <c r="M245" s="1110">
        <v>1610.8511210000001</v>
      </c>
      <c r="N245" s="1110">
        <v>1588.769243</v>
      </c>
      <c r="O245" s="1110">
        <v>1822.9066769999999</v>
      </c>
      <c r="P245" s="1110">
        <v>6988.3639927281902</v>
      </c>
      <c r="Q245" s="1110">
        <v>7096.0247674729271</v>
      </c>
      <c r="R245" s="1110">
        <v>7169.5403974951969</v>
      </c>
      <c r="S245" s="1110">
        <v>7243.817657754189</v>
      </c>
      <c r="T245" s="257">
        <f t="shared" si="1278"/>
        <v>0</v>
      </c>
      <c r="U245" s="250"/>
      <c r="V245" s="1057"/>
      <c r="W245" s="1455"/>
      <c r="X245" s="1455"/>
      <c r="Y245" s="250"/>
      <c r="Z245" s="250"/>
      <c r="AA245" s="250"/>
      <c r="AB245" s="250"/>
      <c r="AC245" s="191">
        <f t="shared" si="1119"/>
        <v>0</v>
      </c>
      <c r="AD245" s="191">
        <f t="shared" si="1120"/>
        <v>0</v>
      </c>
      <c r="AE245" s="191">
        <f t="shared" si="1121"/>
        <v>0</v>
      </c>
      <c r="AF245" s="191">
        <f t="shared" si="1122"/>
        <v>0</v>
      </c>
      <c r="AG245" s="191">
        <f t="shared" si="1123"/>
        <v>0</v>
      </c>
      <c r="AH245" s="191">
        <f t="shared" si="1124"/>
        <v>0</v>
      </c>
      <c r="AI245" s="191">
        <f t="shared" si="1125"/>
        <v>0</v>
      </c>
      <c r="AJ245" s="191">
        <f t="shared" si="1126"/>
        <v>0</v>
      </c>
      <c r="AK245" s="191">
        <f t="shared" si="1127"/>
        <v>0</v>
      </c>
      <c r="AL245" s="275">
        <f t="shared" si="1128"/>
        <v>0</v>
      </c>
      <c r="AM245" s="275">
        <f t="shared" si="1129"/>
        <v>0</v>
      </c>
      <c r="AN245" s="275">
        <f t="shared" si="1130"/>
        <v>0</v>
      </c>
      <c r="AO245" s="275">
        <f t="shared" si="1131"/>
        <v>0</v>
      </c>
      <c r="AP245" s="275">
        <f t="shared" si="1132"/>
        <v>0</v>
      </c>
      <c r="AQ245" s="275">
        <f t="shared" si="1133"/>
        <v>0</v>
      </c>
      <c r="AR245" s="275">
        <f t="shared" si="1134"/>
        <v>0</v>
      </c>
      <c r="AS245" s="275">
        <f t="shared" si="1135"/>
        <v>0</v>
      </c>
      <c r="AT245" s="275">
        <f t="shared" si="1136"/>
        <v>0</v>
      </c>
    </row>
    <row r="246" spans="1:46" hidden="1" outlineLevel="1">
      <c r="A246" s="90" t="s">
        <v>46</v>
      </c>
      <c r="B246" s="92" t="s">
        <v>71</v>
      </c>
      <c r="C246" s="73" t="s">
        <v>580</v>
      </c>
      <c r="D246" s="70"/>
      <c r="E246" s="250">
        <v>1211.6510869999993</v>
      </c>
      <c r="F246" s="250">
        <v>1143.0861490000002</v>
      </c>
      <c r="G246" s="250">
        <v>1416.6870010000002</v>
      </c>
      <c r="H246" s="250">
        <v>1324.8086829999993</v>
      </c>
      <c r="I246" s="1557">
        <v>1337.9960259999996</v>
      </c>
      <c r="J246" s="1557">
        <v>1509.2147250000007</v>
      </c>
      <c r="K246" s="1120">
        <f t="shared" si="1277"/>
        <v>1419.0134439999999</v>
      </c>
      <c r="L246" s="1119">
        <v>413.47816999999998</v>
      </c>
      <c r="M246" s="1110">
        <v>319.84757000000002</v>
      </c>
      <c r="N246" s="1110">
        <v>299.12018599999999</v>
      </c>
      <c r="O246" s="1110">
        <v>386.56751800000001</v>
      </c>
      <c r="P246" s="1110">
        <v>1437.7254711180224</v>
      </c>
      <c r="Q246" s="1110">
        <v>1459.874666301884</v>
      </c>
      <c r="R246" s="1110">
        <v>1474.9991351930705</v>
      </c>
      <c r="S246" s="1110">
        <v>1490.280295291534</v>
      </c>
      <c r="T246" s="257">
        <f t="shared" si="1278"/>
        <v>0</v>
      </c>
      <c r="U246" s="250"/>
      <c r="V246" s="1057"/>
      <c r="W246" s="1455"/>
      <c r="X246" s="1455"/>
      <c r="Y246" s="250"/>
      <c r="Z246" s="250"/>
      <c r="AA246" s="250"/>
      <c r="AB246" s="250"/>
      <c r="AC246" s="191">
        <f t="shared" si="1119"/>
        <v>0</v>
      </c>
      <c r="AD246" s="191">
        <f t="shared" si="1120"/>
        <v>0</v>
      </c>
      <c r="AE246" s="191">
        <f t="shared" si="1121"/>
        <v>0</v>
      </c>
      <c r="AF246" s="191">
        <f t="shared" si="1122"/>
        <v>0</v>
      </c>
      <c r="AG246" s="191">
        <f t="shared" si="1123"/>
        <v>0</v>
      </c>
      <c r="AH246" s="191">
        <f t="shared" si="1124"/>
        <v>0</v>
      </c>
      <c r="AI246" s="191">
        <f t="shared" si="1125"/>
        <v>0</v>
      </c>
      <c r="AJ246" s="191">
        <f t="shared" si="1126"/>
        <v>0</v>
      </c>
      <c r="AK246" s="191">
        <f t="shared" si="1127"/>
        <v>0</v>
      </c>
      <c r="AL246" s="275">
        <f t="shared" si="1128"/>
        <v>0</v>
      </c>
      <c r="AM246" s="275">
        <f t="shared" si="1129"/>
        <v>0</v>
      </c>
      <c r="AN246" s="275">
        <f t="shared" si="1130"/>
        <v>0</v>
      </c>
      <c r="AO246" s="275">
        <f t="shared" si="1131"/>
        <v>0</v>
      </c>
      <c r="AP246" s="275">
        <f t="shared" si="1132"/>
        <v>0</v>
      </c>
      <c r="AQ246" s="275">
        <f t="shared" si="1133"/>
        <v>0</v>
      </c>
      <c r="AR246" s="275">
        <f t="shared" si="1134"/>
        <v>0</v>
      </c>
      <c r="AS246" s="275">
        <f t="shared" si="1135"/>
        <v>0</v>
      </c>
      <c r="AT246" s="275">
        <f t="shared" si="1136"/>
        <v>0</v>
      </c>
    </row>
    <row r="247" spans="1:46" ht="60" hidden="1" outlineLevel="1">
      <c r="A247" s="90">
        <v>2</v>
      </c>
      <c r="B247" s="29" t="s">
        <v>282</v>
      </c>
      <c r="C247" s="73" t="s">
        <v>580</v>
      </c>
      <c r="D247" s="70"/>
      <c r="E247" s="250">
        <v>9398.9077370000014</v>
      </c>
      <c r="F247" s="250">
        <v>8832.7922179999987</v>
      </c>
      <c r="G247" s="250">
        <v>8849.7560200000007</v>
      </c>
      <c r="H247" s="250">
        <v>8629.6176020000003</v>
      </c>
      <c r="I247" s="1557">
        <v>8298.0822279999993</v>
      </c>
      <c r="J247" s="1557">
        <v>8565.3990510000003</v>
      </c>
      <c r="K247" s="1120">
        <f t="shared" si="1277"/>
        <v>8765.3342100000009</v>
      </c>
      <c r="L247" s="1119">
        <v>2346.9173239999996</v>
      </c>
      <c r="M247" s="1110">
        <v>2043.2485560000005</v>
      </c>
      <c r="N247" s="1110">
        <v>2065.9016800000004</v>
      </c>
      <c r="O247" s="1110">
        <v>2309.2666499999996</v>
      </c>
      <c r="P247" s="1110">
        <v>8883.4398729999994</v>
      </c>
      <c r="Q247" s="1110">
        <v>9020.2956549999999</v>
      </c>
      <c r="R247" s="1110">
        <v>9113.7469519999995</v>
      </c>
      <c r="S247" s="1110">
        <v>9208.1664149999997</v>
      </c>
      <c r="T247" s="257">
        <f t="shared" si="1278"/>
        <v>0</v>
      </c>
      <c r="U247" s="250"/>
      <c r="V247" s="1057"/>
      <c r="W247" s="1455"/>
      <c r="X247" s="1455"/>
      <c r="Y247" s="250"/>
      <c r="Z247" s="250"/>
      <c r="AA247" s="250"/>
      <c r="AB247" s="250"/>
      <c r="AC247" s="191">
        <f t="shared" si="1119"/>
        <v>0</v>
      </c>
      <c r="AD247" s="191">
        <f t="shared" si="1120"/>
        <v>0</v>
      </c>
      <c r="AE247" s="191">
        <f t="shared" si="1121"/>
        <v>0</v>
      </c>
      <c r="AF247" s="191">
        <f t="shared" si="1122"/>
        <v>0</v>
      </c>
      <c r="AG247" s="191">
        <f t="shared" si="1123"/>
        <v>0</v>
      </c>
      <c r="AH247" s="191">
        <f t="shared" si="1124"/>
        <v>0</v>
      </c>
      <c r="AI247" s="191">
        <f t="shared" si="1125"/>
        <v>0</v>
      </c>
      <c r="AJ247" s="191">
        <f t="shared" si="1126"/>
        <v>0</v>
      </c>
      <c r="AK247" s="191">
        <f t="shared" si="1127"/>
        <v>0</v>
      </c>
      <c r="AL247" s="275">
        <f t="shared" si="1128"/>
        <v>0</v>
      </c>
      <c r="AM247" s="275">
        <f t="shared" si="1129"/>
        <v>0</v>
      </c>
      <c r="AN247" s="275">
        <f t="shared" si="1130"/>
        <v>0</v>
      </c>
      <c r="AO247" s="275">
        <f t="shared" si="1131"/>
        <v>0</v>
      </c>
      <c r="AP247" s="275">
        <f t="shared" si="1132"/>
        <v>0</v>
      </c>
      <c r="AQ247" s="275">
        <f t="shared" si="1133"/>
        <v>0</v>
      </c>
      <c r="AR247" s="275">
        <f t="shared" si="1134"/>
        <v>0</v>
      </c>
      <c r="AS247" s="275">
        <f t="shared" si="1135"/>
        <v>0</v>
      </c>
      <c r="AT247" s="275">
        <f t="shared" si="1136"/>
        <v>0</v>
      </c>
    </row>
    <row r="248" spans="1:46" ht="60" hidden="1" outlineLevel="1">
      <c r="A248" s="90">
        <v>3</v>
      </c>
      <c r="B248" s="29" t="s">
        <v>273</v>
      </c>
      <c r="C248" s="73" t="s">
        <v>580</v>
      </c>
      <c r="D248" s="70"/>
      <c r="E248" s="250">
        <v>10413.236655000001</v>
      </c>
      <c r="F248" s="250">
        <v>9769.4664449999982</v>
      </c>
      <c r="G248" s="250">
        <v>9083.2349510000004</v>
      </c>
      <c r="H248" s="250">
        <v>8666.1974399999981</v>
      </c>
      <c r="I248" s="1557">
        <v>8387.9934130000001</v>
      </c>
      <c r="J248" s="1557">
        <v>8679.6235400000005</v>
      </c>
      <c r="K248" s="1120">
        <f t="shared" si="1277"/>
        <v>8767.8217169999989</v>
      </c>
      <c r="L248" s="1119">
        <v>2347.1148399999997</v>
      </c>
      <c r="M248" s="1110">
        <v>2043.7366740000004</v>
      </c>
      <c r="N248" s="1110">
        <v>2067.2443000000003</v>
      </c>
      <c r="O248" s="1110">
        <v>2309.7259029999996</v>
      </c>
      <c r="P248" s="1110">
        <v>8883.4398729999994</v>
      </c>
      <c r="Q248" s="1110">
        <v>9020.2956549999999</v>
      </c>
      <c r="R248" s="1110">
        <v>9113.7469519999995</v>
      </c>
      <c r="S248" s="1110">
        <v>9208.1664149999997</v>
      </c>
      <c r="T248" s="257">
        <f t="shared" si="1278"/>
        <v>0</v>
      </c>
      <c r="U248" s="250"/>
      <c r="V248" s="1057"/>
      <c r="W248" s="1455"/>
      <c r="X248" s="1455"/>
      <c r="Y248" s="250"/>
      <c r="Z248" s="250"/>
      <c r="AA248" s="250"/>
      <c r="AB248" s="250"/>
      <c r="AC248" s="191">
        <f t="shared" si="1119"/>
        <v>0</v>
      </c>
      <c r="AD248" s="191">
        <f t="shared" si="1120"/>
        <v>0</v>
      </c>
      <c r="AE248" s="191">
        <f t="shared" si="1121"/>
        <v>0</v>
      </c>
      <c r="AF248" s="191">
        <f t="shared" si="1122"/>
        <v>0</v>
      </c>
      <c r="AG248" s="191">
        <f t="shared" si="1123"/>
        <v>0</v>
      </c>
      <c r="AH248" s="191">
        <f t="shared" si="1124"/>
        <v>0</v>
      </c>
      <c r="AI248" s="191">
        <f t="shared" si="1125"/>
        <v>0</v>
      </c>
      <c r="AJ248" s="191">
        <f t="shared" si="1126"/>
        <v>0</v>
      </c>
      <c r="AK248" s="191">
        <f t="shared" si="1127"/>
        <v>0</v>
      </c>
      <c r="AL248" s="275">
        <f t="shared" si="1128"/>
        <v>0</v>
      </c>
      <c r="AM248" s="275">
        <f t="shared" si="1129"/>
        <v>0</v>
      </c>
      <c r="AN248" s="275">
        <f t="shared" si="1130"/>
        <v>0</v>
      </c>
      <c r="AO248" s="275">
        <f t="shared" si="1131"/>
        <v>0</v>
      </c>
      <c r="AP248" s="275">
        <f t="shared" si="1132"/>
        <v>0</v>
      </c>
      <c r="AQ248" s="275">
        <f t="shared" si="1133"/>
        <v>0</v>
      </c>
      <c r="AR248" s="275">
        <f t="shared" si="1134"/>
        <v>0</v>
      </c>
      <c r="AS248" s="275">
        <f t="shared" si="1135"/>
        <v>0</v>
      </c>
      <c r="AT248" s="275">
        <f t="shared" si="1136"/>
        <v>0</v>
      </c>
    </row>
    <row r="249" spans="1:46" hidden="1" outlineLevel="1">
      <c r="A249" s="90" t="s">
        <v>60</v>
      </c>
      <c r="B249" s="145" t="s">
        <v>68</v>
      </c>
      <c r="C249" s="73" t="s">
        <v>580</v>
      </c>
      <c r="D249" s="70"/>
      <c r="E249" s="250">
        <v>10263.629110000002</v>
      </c>
      <c r="F249" s="250">
        <v>9647.1679260000001</v>
      </c>
      <c r="G249" s="250">
        <v>8737.2083469999998</v>
      </c>
      <c r="H249" s="250">
        <v>8567.842819999998</v>
      </c>
      <c r="I249" s="1557">
        <v>8069.1108230000009</v>
      </c>
      <c r="J249" s="1557">
        <v>8285.7534750000013</v>
      </c>
      <c r="K249" s="1120">
        <f t="shared" si="1277"/>
        <v>8411.4698015357862</v>
      </c>
      <c r="L249" s="1119">
        <v>2251.7206935352306</v>
      </c>
      <c r="M249" s="1110">
        <v>1960.672772612467</v>
      </c>
      <c r="N249" s="1110">
        <v>1983.2249745831582</v>
      </c>
      <c r="O249" s="1110">
        <v>2215.8513608049302</v>
      </c>
      <c r="P249" s="1110">
        <v>8522.3888711853924</v>
      </c>
      <c r="Q249" s="1110">
        <v>8653.6824027619514</v>
      </c>
      <c r="R249" s="1110">
        <v>8743.3355444431672</v>
      </c>
      <c r="S249" s="1110">
        <v>8833.9175028059653</v>
      </c>
      <c r="T249" s="257">
        <f t="shared" si="1278"/>
        <v>0</v>
      </c>
      <c r="U249" s="250"/>
      <c r="V249" s="1057"/>
      <c r="W249" s="1455"/>
      <c r="X249" s="1455"/>
      <c r="Y249" s="250"/>
      <c r="Z249" s="250"/>
      <c r="AA249" s="250"/>
      <c r="AB249" s="250"/>
      <c r="AC249" s="191">
        <f t="shared" si="1119"/>
        <v>0</v>
      </c>
      <c r="AD249" s="191">
        <f t="shared" si="1120"/>
        <v>0</v>
      </c>
      <c r="AE249" s="191">
        <f t="shared" si="1121"/>
        <v>0</v>
      </c>
      <c r="AF249" s="191">
        <f t="shared" si="1122"/>
        <v>0</v>
      </c>
      <c r="AG249" s="191">
        <f t="shared" si="1123"/>
        <v>0</v>
      </c>
      <c r="AH249" s="191">
        <f t="shared" si="1124"/>
        <v>0</v>
      </c>
      <c r="AI249" s="191">
        <f t="shared" si="1125"/>
        <v>0</v>
      </c>
      <c r="AJ249" s="191">
        <f t="shared" si="1126"/>
        <v>0</v>
      </c>
      <c r="AK249" s="191">
        <f t="shared" si="1127"/>
        <v>0</v>
      </c>
      <c r="AL249" s="275">
        <f t="shared" si="1128"/>
        <v>0</v>
      </c>
      <c r="AM249" s="275">
        <f t="shared" si="1129"/>
        <v>0</v>
      </c>
      <c r="AN249" s="275">
        <f t="shared" si="1130"/>
        <v>0</v>
      </c>
      <c r="AO249" s="275">
        <f t="shared" si="1131"/>
        <v>0</v>
      </c>
      <c r="AP249" s="275">
        <f t="shared" si="1132"/>
        <v>0</v>
      </c>
      <c r="AQ249" s="275">
        <f t="shared" si="1133"/>
        <v>0</v>
      </c>
      <c r="AR249" s="275">
        <f t="shared" si="1134"/>
        <v>0</v>
      </c>
      <c r="AS249" s="275">
        <f t="shared" si="1135"/>
        <v>0</v>
      </c>
      <c r="AT249" s="275">
        <f t="shared" si="1136"/>
        <v>0</v>
      </c>
    </row>
    <row r="250" spans="1:46" hidden="1" outlineLevel="1">
      <c r="A250" s="90" t="s">
        <v>83</v>
      </c>
      <c r="B250" s="145" t="s">
        <v>69</v>
      </c>
      <c r="C250" s="73" t="s">
        <v>580</v>
      </c>
      <c r="D250" s="70"/>
      <c r="E250" s="250">
        <v>695.26214599999992</v>
      </c>
      <c r="F250" s="250">
        <v>649.41999300000009</v>
      </c>
      <c r="G250" s="250">
        <v>720.27060000000006</v>
      </c>
      <c r="H250" s="250">
        <v>698.77765800000009</v>
      </c>
      <c r="I250" s="1557">
        <v>691.32782799999995</v>
      </c>
      <c r="J250" s="1557">
        <v>796.41115300000001</v>
      </c>
      <c r="K250" s="1120">
        <f t="shared" si="1277"/>
        <v>767.41048675340642</v>
      </c>
      <c r="L250" s="1119">
        <v>205.43307106007654</v>
      </c>
      <c r="M250" s="1110">
        <v>178.87965864419598</v>
      </c>
      <c r="N250" s="1110">
        <v>180.93718208540588</v>
      </c>
      <c r="O250" s="1110">
        <v>202.16057496372798</v>
      </c>
      <c r="P250" s="1110">
        <v>777.53005672612369</v>
      </c>
      <c r="Q250" s="1110">
        <v>789.50846660596937</v>
      </c>
      <c r="R250" s="1110">
        <v>797.68786482291273</v>
      </c>
      <c r="S250" s="1110">
        <v>805.95200252992549</v>
      </c>
      <c r="T250" s="257">
        <f t="shared" si="1278"/>
        <v>0</v>
      </c>
      <c r="U250" s="250"/>
      <c r="V250" s="1057"/>
      <c r="W250" s="1455"/>
      <c r="X250" s="1455"/>
      <c r="Y250" s="250"/>
      <c r="Z250" s="250"/>
      <c r="AA250" s="250"/>
      <c r="AB250" s="250"/>
      <c r="AC250" s="191">
        <f t="shared" si="1119"/>
        <v>0</v>
      </c>
      <c r="AD250" s="191">
        <f t="shared" si="1120"/>
        <v>0</v>
      </c>
      <c r="AE250" s="191">
        <f t="shared" si="1121"/>
        <v>0</v>
      </c>
      <c r="AF250" s="191">
        <f t="shared" si="1122"/>
        <v>0</v>
      </c>
      <c r="AG250" s="191">
        <f t="shared" si="1123"/>
        <v>0</v>
      </c>
      <c r="AH250" s="191">
        <f t="shared" si="1124"/>
        <v>0</v>
      </c>
      <c r="AI250" s="191">
        <f t="shared" si="1125"/>
        <v>0</v>
      </c>
      <c r="AJ250" s="191">
        <f t="shared" si="1126"/>
        <v>0</v>
      </c>
      <c r="AK250" s="191">
        <f t="shared" si="1127"/>
        <v>0</v>
      </c>
      <c r="AL250" s="275">
        <f t="shared" si="1128"/>
        <v>0</v>
      </c>
      <c r="AM250" s="275">
        <f t="shared" si="1129"/>
        <v>0</v>
      </c>
      <c r="AN250" s="275">
        <f t="shared" si="1130"/>
        <v>0</v>
      </c>
      <c r="AO250" s="275">
        <f t="shared" si="1131"/>
        <v>0</v>
      </c>
      <c r="AP250" s="275">
        <f t="shared" si="1132"/>
        <v>0</v>
      </c>
      <c r="AQ250" s="275">
        <f t="shared" si="1133"/>
        <v>0</v>
      </c>
      <c r="AR250" s="275">
        <f t="shared" si="1134"/>
        <v>0</v>
      </c>
      <c r="AS250" s="275">
        <f t="shared" si="1135"/>
        <v>0</v>
      </c>
      <c r="AT250" s="275">
        <f t="shared" si="1136"/>
        <v>0</v>
      </c>
    </row>
    <row r="251" spans="1:46" hidden="1" outlineLevel="1">
      <c r="A251" s="90" t="s">
        <v>81</v>
      </c>
      <c r="B251" s="145" t="s">
        <v>70</v>
      </c>
      <c r="C251" s="73" t="s">
        <v>580</v>
      </c>
      <c r="D251" s="70"/>
      <c r="E251" s="250">
        <v>2165.610318</v>
      </c>
      <c r="F251" s="250">
        <v>2331.0523469999994</v>
      </c>
      <c r="G251" s="250">
        <v>2894.235889000001</v>
      </c>
      <c r="H251" s="250">
        <v>2939.5462309999998</v>
      </c>
      <c r="I251" s="1557">
        <v>2525.9817580000013</v>
      </c>
      <c r="J251" s="1557">
        <v>2539.813924</v>
      </c>
      <c r="K251" s="1120">
        <f t="shared" si="1277"/>
        <v>1962.4753878301108</v>
      </c>
      <c r="L251" s="1119">
        <v>525.34771515482532</v>
      </c>
      <c r="M251" s="1110">
        <v>457.44348498261917</v>
      </c>
      <c r="N251" s="1110">
        <v>462.70512680659317</v>
      </c>
      <c r="O251" s="1110">
        <v>516.97906088607306</v>
      </c>
      <c r="P251" s="1110">
        <v>1988.3538548952392</v>
      </c>
      <c r="Q251" s="1110">
        <v>2018.9858764538551</v>
      </c>
      <c r="R251" s="1110">
        <v>2039.9028015742317</v>
      </c>
      <c r="S251" s="1110">
        <v>2061.0364284031584</v>
      </c>
      <c r="T251" s="257">
        <f t="shared" si="1278"/>
        <v>0</v>
      </c>
      <c r="U251" s="250"/>
      <c r="V251" s="1057"/>
      <c r="W251" s="1455"/>
      <c r="X251" s="1455"/>
      <c r="Y251" s="250"/>
      <c r="Z251" s="250"/>
      <c r="AA251" s="250"/>
      <c r="AB251" s="250"/>
      <c r="AC251" s="191">
        <f t="shared" si="1119"/>
        <v>0</v>
      </c>
      <c r="AD251" s="191">
        <f t="shared" si="1120"/>
        <v>0</v>
      </c>
      <c r="AE251" s="191">
        <f t="shared" si="1121"/>
        <v>0</v>
      </c>
      <c r="AF251" s="191">
        <f t="shared" si="1122"/>
        <v>0</v>
      </c>
      <c r="AG251" s="191">
        <f t="shared" si="1123"/>
        <v>0</v>
      </c>
      <c r="AH251" s="191">
        <f t="shared" si="1124"/>
        <v>0</v>
      </c>
      <c r="AI251" s="191">
        <f t="shared" si="1125"/>
        <v>0</v>
      </c>
      <c r="AJ251" s="191">
        <f t="shared" si="1126"/>
        <v>0</v>
      </c>
      <c r="AK251" s="191">
        <f t="shared" si="1127"/>
        <v>0</v>
      </c>
      <c r="AL251" s="275">
        <f t="shared" si="1128"/>
        <v>0</v>
      </c>
      <c r="AM251" s="275">
        <f t="shared" si="1129"/>
        <v>0</v>
      </c>
      <c r="AN251" s="275">
        <f t="shared" si="1130"/>
        <v>0</v>
      </c>
      <c r="AO251" s="275">
        <f t="shared" si="1131"/>
        <v>0</v>
      </c>
      <c r="AP251" s="275">
        <f t="shared" si="1132"/>
        <v>0</v>
      </c>
      <c r="AQ251" s="275">
        <f t="shared" si="1133"/>
        <v>0</v>
      </c>
      <c r="AR251" s="275">
        <f t="shared" si="1134"/>
        <v>0</v>
      </c>
      <c r="AS251" s="275">
        <f t="shared" si="1135"/>
        <v>0</v>
      </c>
      <c r="AT251" s="275">
        <f t="shared" si="1136"/>
        <v>0</v>
      </c>
    </row>
    <row r="252" spans="1:46" ht="14.25" hidden="1" customHeight="1" outlineLevel="1">
      <c r="A252" s="90" t="s">
        <v>82</v>
      </c>
      <c r="B252" s="145" t="s">
        <v>71</v>
      </c>
      <c r="C252" s="73" t="s">
        <v>580</v>
      </c>
      <c r="D252" s="70"/>
      <c r="E252" s="250">
        <v>1006.043768</v>
      </c>
      <c r="F252" s="250">
        <v>989.33744999999965</v>
      </c>
      <c r="G252" s="250">
        <v>1039.3032579999999</v>
      </c>
      <c r="H252" s="250">
        <v>988.11828399999933</v>
      </c>
      <c r="I252" s="1557">
        <v>983.72465700000078</v>
      </c>
      <c r="J252" s="1557">
        <v>1068.046834</v>
      </c>
      <c r="K252" s="1120">
        <f t="shared" si="1277"/>
        <v>1071.3999021053251</v>
      </c>
      <c r="L252" s="1119">
        <v>286.80996158147076</v>
      </c>
      <c r="M252" s="1110">
        <v>249.73811547822822</v>
      </c>
      <c r="N252" s="1110">
        <v>252.61067254063917</v>
      </c>
      <c r="O252" s="1110">
        <v>282.24115250498687</v>
      </c>
      <c r="P252" s="1110">
        <v>1085.5280727066752</v>
      </c>
      <c r="Q252" s="1110">
        <v>1102.2514135968133</v>
      </c>
      <c r="R252" s="1110">
        <v>1113.67086459492</v>
      </c>
      <c r="S252" s="1110">
        <v>1125.2086223961417</v>
      </c>
      <c r="T252" s="257">
        <f t="shared" si="1278"/>
        <v>0</v>
      </c>
      <c r="U252" s="250"/>
      <c r="V252" s="1057"/>
      <c r="W252" s="1455"/>
      <c r="X252" s="1455"/>
      <c r="Y252" s="250"/>
      <c r="Z252" s="250"/>
      <c r="AA252" s="250"/>
      <c r="AB252" s="250"/>
      <c r="AC252" s="191">
        <f t="shared" si="1119"/>
        <v>0</v>
      </c>
      <c r="AD252" s="191">
        <f t="shared" si="1120"/>
        <v>0</v>
      </c>
      <c r="AE252" s="191">
        <f t="shared" si="1121"/>
        <v>0</v>
      </c>
      <c r="AF252" s="191">
        <f t="shared" si="1122"/>
        <v>0</v>
      </c>
      <c r="AG252" s="191">
        <f t="shared" si="1123"/>
        <v>0</v>
      </c>
      <c r="AH252" s="191">
        <f t="shared" si="1124"/>
        <v>0</v>
      </c>
      <c r="AI252" s="191">
        <f t="shared" si="1125"/>
        <v>0</v>
      </c>
      <c r="AJ252" s="191">
        <f t="shared" si="1126"/>
        <v>0</v>
      </c>
      <c r="AK252" s="191">
        <f t="shared" si="1127"/>
        <v>0</v>
      </c>
      <c r="AL252" s="275">
        <f t="shared" si="1128"/>
        <v>0</v>
      </c>
      <c r="AM252" s="275">
        <f t="shared" si="1129"/>
        <v>0</v>
      </c>
      <c r="AN252" s="275">
        <f t="shared" si="1130"/>
        <v>0</v>
      </c>
      <c r="AO252" s="275">
        <f t="shared" si="1131"/>
        <v>0</v>
      </c>
      <c r="AP252" s="275">
        <f t="shared" si="1132"/>
        <v>0</v>
      </c>
      <c r="AQ252" s="275">
        <f t="shared" si="1133"/>
        <v>0</v>
      </c>
      <c r="AR252" s="275">
        <f t="shared" si="1134"/>
        <v>0</v>
      </c>
      <c r="AS252" s="275">
        <f t="shared" si="1135"/>
        <v>0</v>
      </c>
      <c r="AT252" s="275">
        <f t="shared" si="1136"/>
        <v>0</v>
      </c>
    </row>
    <row r="253" spans="1:46" ht="15" hidden="1" customHeight="1" outlineLevel="1">
      <c r="A253" s="1816">
        <v>4</v>
      </c>
      <c r="B253" s="1864" t="s">
        <v>74</v>
      </c>
      <c r="C253" s="73" t="s">
        <v>580</v>
      </c>
      <c r="D253" s="70"/>
      <c r="E253" s="250">
        <v>764.07768100000044</v>
      </c>
      <c r="F253" s="250">
        <v>683.21530999999879</v>
      </c>
      <c r="G253" s="250">
        <v>720.24157600000001</v>
      </c>
      <c r="H253" s="250">
        <v>632.89319500000079</v>
      </c>
      <c r="I253" s="1557">
        <v>587.84626299999957</v>
      </c>
      <c r="J253" s="1557">
        <v>635.08885300000009</v>
      </c>
      <c r="K253" s="1120">
        <f t="shared" si="1277"/>
        <v>664.83157699999924</v>
      </c>
      <c r="L253" s="1400">
        <v>223.18329399999959</v>
      </c>
      <c r="M253" s="1400">
        <v>124.88437100000024</v>
      </c>
      <c r="N253" s="1400">
        <v>126.08075999999997</v>
      </c>
      <c r="O253" s="1400">
        <v>190.68315199999955</v>
      </c>
      <c r="P253" s="1400">
        <v>669.16122899999937</v>
      </c>
      <c r="Q253" s="1400">
        <v>662.64145699999972</v>
      </c>
      <c r="R253" s="1401">
        <v>638.12154699999883</v>
      </c>
      <c r="S253" s="1401">
        <v>644.33434800000032</v>
      </c>
      <c r="T253" s="257">
        <f t="shared" si="1278"/>
        <v>0</v>
      </c>
      <c r="U253" s="250"/>
      <c r="V253" s="1057"/>
      <c r="W253" s="1455"/>
      <c r="X253" s="1455"/>
      <c r="Y253" s="250"/>
      <c r="Z253" s="250"/>
      <c r="AA253" s="250"/>
      <c r="AB253" s="250"/>
      <c r="AC253" s="191">
        <f t="shared" si="1119"/>
        <v>0</v>
      </c>
      <c r="AD253" s="191">
        <f t="shared" si="1120"/>
        <v>0</v>
      </c>
      <c r="AE253" s="191">
        <f t="shared" si="1121"/>
        <v>0</v>
      </c>
      <c r="AF253" s="191">
        <f t="shared" si="1122"/>
        <v>0</v>
      </c>
      <c r="AG253" s="191">
        <f t="shared" si="1123"/>
        <v>0</v>
      </c>
      <c r="AH253" s="191">
        <f t="shared" si="1124"/>
        <v>0</v>
      </c>
      <c r="AI253" s="191">
        <f t="shared" si="1125"/>
        <v>0</v>
      </c>
      <c r="AJ253" s="191">
        <f t="shared" si="1126"/>
        <v>0</v>
      </c>
      <c r="AK253" s="191">
        <f t="shared" si="1127"/>
        <v>0</v>
      </c>
      <c r="AL253" s="275">
        <f t="shared" si="1128"/>
        <v>0</v>
      </c>
      <c r="AM253" s="275">
        <f t="shared" si="1129"/>
        <v>0</v>
      </c>
      <c r="AN253" s="275">
        <f t="shared" si="1130"/>
        <v>0</v>
      </c>
      <c r="AO253" s="275">
        <f t="shared" si="1131"/>
        <v>0</v>
      </c>
      <c r="AP253" s="275">
        <f t="shared" si="1132"/>
        <v>0</v>
      </c>
      <c r="AQ253" s="275">
        <f t="shared" si="1133"/>
        <v>0</v>
      </c>
      <c r="AR253" s="275">
        <f t="shared" si="1134"/>
        <v>0</v>
      </c>
      <c r="AS253" s="275">
        <f t="shared" si="1135"/>
        <v>0</v>
      </c>
      <c r="AT253" s="275">
        <f t="shared" si="1136"/>
        <v>0</v>
      </c>
    </row>
    <row r="254" spans="1:46" hidden="1" outlineLevel="1">
      <c r="A254" s="1816"/>
      <c r="B254" s="1869"/>
      <c r="C254" s="73" t="s">
        <v>577</v>
      </c>
      <c r="D254" s="70"/>
      <c r="E254" s="250">
        <v>1449.1569721678929</v>
      </c>
      <c r="F254" s="250">
        <v>1535.3730316757592</v>
      </c>
      <c r="G254" s="250">
        <v>1761.754761200003</v>
      </c>
      <c r="H254" s="250">
        <v>1748.216880370001</v>
      </c>
      <c r="I254" s="1557">
        <v>1791.4985178031852</v>
      </c>
      <c r="J254" s="1557">
        <v>2078.1084634582035</v>
      </c>
      <c r="K254" s="1120">
        <f t="shared" si="1277"/>
        <v>2325.0888353082155</v>
      </c>
      <c r="L254" s="1400">
        <v>728.78566599766918</v>
      </c>
      <c r="M254" s="1400">
        <v>424.8062680591255</v>
      </c>
      <c r="N254" s="1400">
        <v>475.55912286622373</v>
      </c>
      <c r="O254" s="1400">
        <v>695.93777838519702</v>
      </c>
      <c r="P254" s="1400">
        <v>2436.9364627575028</v>
      </c>
      <c r="Q254" s="1400">
        <v>2540.1202616768787</v>
      </c>
      <c r="R254" s="1400">
        <v>2629.965522997989</v>
      </c>
      <c r="S254" s="1400">
        <v>2723.0550755972777</v>
      </c>
      <c r="T254" s="257">
        <f t="shared" si="1278"/>
        <v>0</v>
      </c>
      <c r="U254" s="250"/>
      <c r="V254" s="1057"/>
      <c r="W254" s="1455"/>
      <c r="X254" s="1455"/>
      <c r="Y254" s="250"/>
      <c r="Z254" s="250"/>
      <c r="AA254" s="250"/>
      <c r="AB254" s="250"/>
      <c r="AC254" s="191">
        <f t="shared" si="1119"/>
        <v>0</v>
      </c>
      <c r="AD254" s="191">
        <f t="shared" si="1120"/>
        <v>0</v>
      </c>
      <c r="AE254" s="191">
        <f t="shared" si="1121"/>
        <v>0</v>
      </c>
      <c r="AF254" s="191">
        <f t="shared" si="1122"/>
        <v>0</v>
      </c>
      <c r="AG254" s="191">
        <f t="shared" si="1123"/>
        <v>0</v>
      </c>
      <c r="AH254" s="191">
        <f t="shared" si="1124"/>
        <v>0</v>
      </c>
      <c r="AI254" s="191">
        <f t="shared" si="1125"/>
        <v>0</v>
      </c>
      <c r="AJ254" s="191">
        <f t="shared" si="1126"/>
        <v>0</v>
      </c>
      <c r="AK254" s="191">
        <f t="shared" si="1127"/>
        <v>0</v>
      </c>
      <c r="AL254" s="275">
        <f t="shared" si="1128"/>
        <v>0</v>
      </c>
      <c r="AM254" s="275">
        <f t="shared" si="1129"/>
        <v>0</v>
      </c>
      <c r="AN254" s="275">
        <f t="shared" si="1130"/>
        <v>0</v>
      </c>
      <c r="AO254" s="275">
        <f t="shared" si="1131"/>
        <v>0</v>
      </c>
      <c r="AP254" s="275">
        <f t="shared" si="1132"/>
        <v>0</v>
      </c>
      <c r="AQ254" s="275">
        <f t="shared" si="1133"/>
        <v>0</v>
      </c>
      <c r="AR254" s="275">
        <f t="shared" si="1134"/>
        <v>0</v>
      </c>
      <c r="AS254" s="275">
        <f t="shared" si="1135"/>
        <v>0</v>
      </c>
      <c r="AT254" s="275">
        <f t="shared" si="1136"/>
        <v>0</v>
      </c>
    </row>
    <row r="255" spans="1:46" hidden="1" outlineLevel="1">
      <c r="A255" s="1816"/>
      <c r="B255" s="1869"/>
      <c r="C255" s="73" t="s">
        <v>79</v>
      </c>
      <c r="D255" s="67"/>
      <c r="E255" s="254">
        <f t="shared" ref="E255:H255" si="1279">IF(E242&gt;0,E253/E242*100,)</f>
        <v>7.337561941334017</v>
      </c>
      <c r="F255" s="254">
        <f t="shared" si="1279"/>
        <v>6.9933738331192856</v>
      </c>
      <c r="G255" s="254">
        <f t="shared" si="1279"/>
        <v>7.9293509403354863</v>
      </c>
      <c r="H255" s="254">
        <f t="shared" si="1279"/>
        <v>7.3030091846142007</v>
      </c>
      <c r="I255" s="254">
        <f t="shared" ref="I255:J255" si="1280">IF(I242&gt;0,I253/I242*100,)</f>
        <v>7.0081869889041064</v>
      </c>
      <c r="J255" s="254">
        <f t="shared" si="1280"/>
        <v>7.3170092006087177</v>
      </c>
      <c r="K255" s="1121">
        <f t="shared" ref="K255:S255" si="1281">IF(K242&gt;0,K253/K242*100,)</f>
        <v>7.5826311079176261</v>
      </c>
      <c r="L255" s="1122">
        <f t="shared" si="1281"/>
        <v>9.5088357074168393</v>
      </c>
      <c r="M255" s="1122">
        <f t="shared" si="1281"/>
        <v>6.1105901062868639</v>
      </c>
      <c r="N255" s="1122">
        <f t="shared" si="1281"/>
        <v>6.0989772713365298</v>
      </c>
      <c r="O255" s="1122">
        <f t="shared" si="1281"/>
        <v>8.255661494393328</v>
      </c>
      <c r="P255" s="1122">
        <f t="shared" si="1281"/>
        <v>7.5326814676128269</v>
      </c>
      <c r="Q255" s="254">
        <f t="shared" si="1281"/>
        <v>7.3461168274755382</v>
      </c>
      <c r="R255" s="254">
        <f t="shared" si="1281"/>
        <v>7.001747474017411</v>
      </c>
      <c r="S255" s="254">
        <f t="shared" si="1281"/>
        <v>6.9974229283083638</v>
      </c>
      <c r="T255" s="254">
        <f t="shared" ref="T255" si="1282">IF(T242&gt;0,T253/T242*100,)</f>
        <v>0</v>
      </c>
      <c r="U255" s="254">
        <f t="shared" ref="U255:X255" si="1283">IF(U242&gt;0,U253/U242*100,)</f>
        <v>0</v>
      </c>
      <c r="V255" s="254">
        <f t="shared" si="1283"/>
        <v>0</v>
      </c>
      <c r="W255" s="254">
        <f t="shared" si="1283"/>
        <v>0</v>
      </c>
      <c r="X255" s="254">
        <f t="shared" si="1283"/>
        <v>0</v>
      </c>
      <c r="Y255" s="254">
        <f t="shared" ref="Y255:AA255" si="1284">IF(Y242&gt;0,Y253/Y242*100,)</f>
        <v>0</v>
      </c>
      <c r="Z255" s="254">
        <f t="shared" si="1284"/>
        <v>0</v>
      </c>
      <c r="AA255" s="254">
        <f t="shared" si="1284"/>
        <v>0</v>
      </c>
      <c r="AB255" s="254">
        <f t="shared" ref="AB255" si="1285">IF(AB242&gt;0,AB253/AB242*100,)</f>
        <v>0</v>
      </c>
      <c r="AC255" s="191">
        <f t="shared" si="1119"/>
        <v>0</v>
      </c>
      <c r="AD255" s="191">
        <f t="shared" si="1120"/>
        <v>0</v>
      </c>
      <c r="AE255" s="191">
        <f t="shared" si="1121"/>
        <v>0</v>
      </c>
      <c r="AF255" s="191">
        <f t="shared" si="1122"/>
        <v>0</v>
      </c>
      <c r="AG255" s="191">
        <f t="shared" si="1123"/>
        <v>0</v>
      </c>
      <c r="AH255" s="191">
        <f t="shared" si="1124"/>
        <v>0</v>
      </c>
      <c r="AI255" s="191">
        <f t="shared" si="1125"/>
        <v>0</v>
      </c>
      <c r="AJ255" s="191">
        <f t="shared" si="1126"/>
        <v>0</v>
      </c>
      <c r="AK255" s="191">
        <f t="shared" si="1127"/>
        <v>0</v>
      </c>
      <c r="AL255" s="275">
        <f t="shared" si="1128"/>
        <v>0</v>
      </c>
      <c r="AM255" s="275">
        <f t="shared" si="1129"/>
        <v>0</v>
      </c>
      <c r="AN255" s="275">
        <f t="shared" si="1130"/>
        <v>0</v>
      </c>
      <c r="AO255" s="275">
        <f t="shared" si="1131"/>
        <v>0</v>
      </c>
      <c r="AP255" s="275">
        <f t="shared" si="1132"/>
        <v>0</v>
      </c>
      <c r="AQ255" s="275">
        <f t="shared" si="1133"/>
        <v>0</v>
      </c>
      <c r="AR255" s="275">
        <f t="shared" si="1134"/>
        <v>0</v>
      </c>
      <c r="AS255" s="275">
        <f t="shared" si="1135"/>
        <v>0</v>
      </c>
      <c r="AT255" s="275">
        <f t="shared" si="1136"/>
        <v>0</v>
      </c>
    </row>
    <row r="256" spans="1:46" hidden="1" outlineLevel="1">
      <c r="A256" s="1816"/>
      <c r="B256" s="1865"/>
      <c r="C256" s="73" t="s">
        <v>80</v>
      </c>
      <c r="D256" s="67"/>
      <c r="E256" s="254">
        <f t="shared" ref="E256:H256" si="1286">IF(E247&gt;0,E253/E247*100,)</f>
        <v>8.1294305932178812</v>
      </c>
      <c r="F256" s="254">
        <f t="shared" si="1286"/>
        <v>7.7349867758431055</v>
      </c>
      <c r="G256" s="254">
        <f t="shared" si="1286"/>
        <v>8.1385472590689574</v>
      </c>
      <c r="H256" s="254">
        <f t="shared" si="1286"/>
        <v>7.3339657003262975</v>
      </c>
      <c r="I256" s="254">
        <f t="shared" ref="I256:J256" si="1287">IF(I247&gt;0,I253/I247*100,)</f>
        <v>7.0841219314077826</v>
      </c>
      <c r="J256" s="254">
        <f t="shared" si="1287"/>
        <v>7.4145856978590414</v>
      </c>
      <c r="K256" s="1121">
        <f t="shared" ref="K256:S256" si="1288">IF(K247&gt;0,K253/K247*100,)</f>
        <v>7.5847829765751644</v>
      </c>
      <c r="L256" s="1122">
        <f t="shared" si="1288"/>
        <v>9.5096359687530114</v>
      </c>
      <c r="M256" s="1122">
        <f t="shared" si="1288"/>
        <v>6.1120498841551711</v>
      </c>
      <c r="N256" s="1122">
        <f t="shared" si="1288"/>
        <v>6.1029409686137601</v>
      </c>
      <c r="O256" s="1122">
        <f t="shared" si="1288"/>
        <v>8.2573033304750485</v>
      </c>
      <c r="P256" s="1122">
        <f t="shared" si="1288"/>
        <v>7.5326814676128269</v>
      </c>
      <c r="Q256" s="254">
        <f t="shared" si="1288"/>
        <v>7.3461168274755382</v>
      </c>
      <c r="R256" s="254">
        <f t="shared" si="1288"/>
        <v>7.001747474017411</v>
      </c>
      <c r="S256" s="254">
        <f t="shared" si="1288"/>
        <v>6.9974229283083638</v>
      </c>
      <c r="T256" s="254">
        <f t="shared" ref="T256" si="1289">IF(T247&gt;0,T253/T247*100,)</f>
        <v>0</v>
      </c>
      <c r="U256" s="254">
        <f t="shared" ref="U256:X256" si="1290">IF(U247&gt;0,U253/U247*100,)</f>
        <v>0</v>
      </c>
      <c r="V256" s="254">
        <f t="shared" si="1290"/>
        <v>0</v>
      </c>
      <c r="W256" s="254">
        <f t="shared" si="1290"/>
        <v>0</v>
      </c>
      <c r="X256" s="254">
        <f t="shared" si="1290"/>
        <v>0</v>
      </c>
      <c r="Y256" s="254">
        <f t="shared" ref="Y256:AA256" si="1291">IF(Y247&gt;0,Y253/Y247*100,)</f>
        <v>0</v>
      </c>
      <c r="Z256" s="254">
        <f t="shared" si="1291"/>
        <v>0</v>
      </c>
      <c r="AA256" s="254">
        <f t="shared" si="1291"/>
        <v>0</v>
      </c>
      <c r="AB256" s="254">
        <f t="shared" ref="AB256" si="1292">IF(AB247&gt;0,AB253/AB247*100,)</f>
        <v>0</v>
      </c>
      <c r="AC256" s="191">
        <f t="shared" si="1119"/>
        <v>0</v>
      </c>
      <c r="AD256" s="191">
        <f t="shared" si="1120"/>
        <v>0</v>
      </c>
      <c r="AE256" s="191">
        <f t="shared" si="1121"/>
        <v>0</v>
      </c>
      <c r="AF256" s="191">
        <f t="shared" si="1122"/>
        <v>0</v>
      </c>
      <c r="AG256" s="191">
        <f t="shared" si="1123"/>
        <v>0</v>
      </c>
      <c r="AH256" s="191">
        <f t="shared" si="1124"/>
        <v>0</v>
      </c>
      <c r="AI256" s="191">
        <f t="shared" si="1125"/>
        <v>0</v>
      </c>
      <c r="AJ256" s="191">
        <f t="shared" si="1126"/>
        <v>0</v>
      </c>
      <c r="AK256" s="191">
        <f t="shared" si="1127"/>
        <v>0</v>
      </c>
      <c r="AL256" s="275">
        <f t="shared" si="1128"/>
        <v>0</v>
      </c>
      <c r="AM256" s="275">
        <f t="shared" si="1129"/>
        <v>0</v>
      </c>
      <c r="AN256" s="275">
        <f t="shared" si="1130"/>
        <v>0</v>
      </c>
      <c r="AO256" s="275">
        <f t="shared" si="1131"/>
        <v>0</v>
      </c>
      <c r="AP256" s="275">
        <f t="shared" si="1132"/>
        <v>0</v>
      </c>
      <c r="AQ256" s="275">
        <f t="shared" si="1133"/>
        <v>0</v>
      </c>
      <c r="AR256" s="275">
        <f t="shared" si="1134"/>
        <v>0</v>
      </c>
      <c r="AS256" s="275">
        <f t="shared" si="1135"/>
        <v>0</v>
      </c>
      <c r="AT256" s="275">
        <f t="shared" si="1136"/>
        <v>0</v>
      </c>
    </row>
    <row r="257" spans="1:46" hidden="1" outlineLevel="1">
      <c r="A257" s="1816" t="s">
        <v>59</v>
      </c>
      <c r="B257" s="1868" t="s">
        <v>68</v>
      </c>
      <c r="C257" s="73" t="s">
        <v>580</v>
      </c>
      <c r="D257" s="70"/>
      <c r="E257" s="250">
        <v>301.12156900000082</v>
      </c>
      <c r="F257" s="855">
        <v>290.05962199999999</v>
      </c>
      <c r="G257" s="855">
        <v>216.80810099999988</v>
      </c>
      <c r="H257" s="855">
        <v>193.47007100000161</v>
      </c>
      <c r="I257" s="1557">
        <v>215.64790700000029</v>
      </c>
      <c r="J257" s="1557">
        <v>213.87240599999973</v>
      </c>
      <c r="K257" s="855">
        <f t="shared" ref="K257:K258" si="1293">L257+M257+N257+O257</f>
        <v>233.62005857135631</v>
      </c>
      <c r="L257" s="1400">
        <v>80.102409000000023</v>
      </c>
      <c r="M257" s="1400">
        <v>40.893127571356246</v>
      </c>
      <c r="N257" s="1400">
        <v>46.882467000000112</v>
      </c>
      <c r="O257" s="1400">
        <v>65.742054999999951</v>
      </c>
      <c r="P257" s="1400">
        <v>239.822012</v>
      </c>
      <c r="Q257" s="1400">
        <v>247.268192</v>
      </c>
      <c r="R257" s="1400">
        <v>252.41818499999999</v>
      </c>
      <c r="S257" s="1400">
        <v>257.67543999999998</v>
      </c>
      <c r="T257" s="257">
        <f>SUM(U257:X257)</f>
        <v>0</v>
      </c>
      <c r="U257" s="250"/>
      <c r="V257" s="1057"/>
      <c r="W257" s="1455"/>
      <c r="X257" s="1455"/>
      <c r="Y257" s="250"/>
      <c r="Z257" s="250"/>
      <c r="AA257" s="250"/>
      <c r="AB257" s="250"/>
      <c r="AC257" s="191">
        <f t="shared" si="1119"/>
        <v>0</v>
      </c>
      <c r="AD257" s="191">
        <f t="shared" si="1120"/>
        <v>0</v>
      </c>
      <c r="AE257" s="191">
        <f t="shared" si="1121"/>
        <v>0</v>
      </c>
      <c r="AF257" s="191">
        <f t="shared" si="1122"/>
        <v>0</v>
      </c>
      <c r="AG257" s="191">
        <f t="shared" si="1123"/>
        <v>0</v>
      </c>
      <c r="AH257" s="191">
        <f t="shared" si="1124"/>
        <v>0</v>
      </c>
      <c r="AI257" s="191">
        <f t="shared" si="1125"/>
        <v>0</v>
      </c>
      <c r="AJ257" s="191">
        <f t="shared" si="1126"/>
        <v>0</v>
      </c>
      <c r="AK257" s="191">
        <f t="shared" si="1127"/>
        <v>0</v>
      </c>
      <c r="AL257" s="275">
        <f t="shared" si="1128"/>
        <v>0</v>
      </c>
      <c r="AM257" s="275">
        <f t="shared" si="1129"/>
        <v>0</v>
      </c>
      <c r="AN257" s="275">
        <f t="shared" si="1130"/>
        <v>0</v>
      </c>
      <c r="AO257" s="275">
        <f t="shared" si="1131"/>
        <v>0</v>
      </c>
      <c r="AP257" s="275">
        <f t="shared" si="1132"/>
        <v>0</v>
      </c>
      <c r="AQ257" s="275">
        <f t="shared" si="1133"/>
        <v>0</v>
      </c>
      <c r="AR257" s="275">
        <f t="shared" si="1134"/>
        <v>0</v>
      </c>
      <c r="AS257" s="275">
        <f t="shared" si="1135"/>
        <v>0</v>
      </c>
      <c r="AT257" s="275">
        <f t="shared" si="1136"/>
        <v>0</v>
      </c>
    </row>
    <row r="258" spans="1:46" hidden="1" outlineLevel="1">
      <c r="A258" s="1816"/>
      <c r="B258" s="1868"/>
      <c r="C258" s="73" t="s">
        <v>577</v>
      </c>
      <c r="D258" s="70"/>
      <c r="E258" s="250">
        <v>578.04988116113441</v>
      </c>
      <c r="F258" s="855">
        <v>664.74194300664942</v>
      </c>
      <c r="G258" s="855">
        <v>531.70957158286728</v>
      </c>
      <c r="H258" s="855">
        <v>534.41504291823674</v>
      </c>
      <c r="I258" s="1557">
        <v>657.24055190514628</v>
      </c>
      <c r="J258" s="1557">
        <v>701.86418373624008</v>
      </c>
      <c r="K258" s="855">
        <f t="shared" si="1293"/>
        <v>817.44283447447299</v>
      </c>
      <c r="L258" s="1400">
        <v>261.56746073961438</v>
      </c>
      <c r="M258" s="1400">
        <v>139.10192903845063</v>
      </c>
      <c r="N258" s="1400">
        <v>176.83415680810251</v>
      </c>
      <c r="O258" s="1400">
        <v>239.93928788830547</v>
      </c>
      <c r="P258" s="1400">
        <v>856.33303139231862</v>
      </c>
      <c r="Q258" s="1400">
        <v>901.46246771835342</v>
      </c>
      <c r="R258" s="1400">
        <v>939.56272332035337</v>
      </c>
      <c r="S258" s="1400">
        <v>979.27328468816768</v>
      </c>
      <c r="T258" s="257">
        <f t="shared" ref="T258" si="1294">SUM(U258:X258)</f>
        <v>0</v>
      </c>
      <c r="U258" s="250"/>
      <c r="V258" s="1057"/>
      <c r="W258" s="1455"/>
      <c r="X258" s="1455"/>
      <c r="Y258" s="250"/>
      <c r="Z258" s="250"/>
      <c r="AA258" s="250"/>
      <c r="AB258" s="250"/>
      <c r="AC258" s="191">
        <f t="shared" si="1119"/>
        <v>0</v>
      </c>
      <c r="AD258" s="191">
        <f t="shared" si="1120"/>
        <v>0</v>
      </c>
      <c r="AE258" s="191">
        <f t="shared" si="1121"/>
        <v>0</v>
      </c>
      <c r="AF258" s="191">
        <f t="shared" si="1122"/>
        <v>0</v>
      </c>
      <c r="AG258" s="191">
        <f t="shared" si="1123"/>
        <v>0</v>
      </c>
      <c r="AH258" s="191">
        <f t="shared" si="1124"/>
        <v>0</v>
      </c>
      <c r="AI258" s="191">
        <f t="shared" si="1125"/>
        <v>0</v>
      </c>
      <c r="AJ258" s="191">
        <f t="shared" si="1126"/>
        <v>0</v>
      </c>
      <c r="AK258" s="191">
        <f t="shared" si="1127"/>
        <v>0</v>
      </c>
      <c r="AL258" s="275">
        <f t="shared" si="1128"/>
        <v>0</v>
      </c>
      <c r="AM258" s="275">
        <f t="shared" si="1129"/>
        <v>0</v>
      </c>
      <c r="AN258" s="275">
        <f t="shared" si="1130"/>
        <v>0</v>
      </c>
      <c r="AO258" s="275">
        <f t="shared" si="1131"/>
        <v>0</v>
      </c>
      <c r="AP258" s="275">
        <f t="shared" si="1132"/>
        <v>0</v>
      </c>
      <c r="AQ258" s="275">
        <f t="shared" si="1133"/>
        <v>0</v>
      </c>
      <c r="AR258" s="275">
        <f t="shared" si="1134"/>
        <v>0</v>
      </c>
      <c r="AS258" s="275">
        <f t="shared" si="1135"/>
        <v>0</v>
      </c>
      <c r="AT258" s="275">
        <f t="shared" si="1136"/>
        <v>0</v>
      </c>
    </row>
    <row r="259" spans="1:46" hidden="1" outlineLevel="1">
      <c r="A259" s="1816"/>
      <c r="B259" s="1868"/>
      <c r="C259" s="73" t="s">
        <v>75</v>
      </c>
      <c r="D259" s="67"/>
      <c r="E259" s="255">
        <f t="shared" ref="E259:H259" si="1295">IF(E243&gt;0,E257/E243*100,)</f>
        <v>3.0792988644122792</v>
      </c>
      <c r="F259" s="255">
        <f t="shared" si="1295"/>
        <v>3.0909126857444473</v>
      </c>
      <c r="G259" s="255">
        <f t="shared" si="1295"/>
        <v>2.4814344855864965</v>
      </c>
      <c r="H259" s="255">
        <f t="shared" si="1295"/>
        <v>2.258095474725359</v>
      </c>
      <c r="I259" s="255">
        <f t="shared" ref="I259:J259" si="1296">IF(I243&gt;0,I257/I243*100,)</f>
        <v>2.6725114046683149</v>
      </c>
      <c r="J259" s="255">
        <f t="shared" si="1296"/>
        <v>2.5060783054976223</v>
      </c>
      <c r="K259" s="255">
        <f t="shared" ref="K259:Q259" si="1297">IF(K243&gt;0,K257/K243*100,)</f>
        <v>2.7680995734073282</v>
      </c>
      <c r="L259" s="1123">
        <f t="shared" si="1297"/>
        <v>3.5535372144145643</v>
      </c>
      <c r="M259" s="1123">
        <f t="shared" si="1297"/>
        <v>2.0739520189203513</v>
      </c>
      <c r="N259" s="1123">
        <f t="shared" si="1297"/>
        <v>2.3542370688724659</v>
      </c>
      <c r="O259" s="1123">
        <f t="shared" si="1297"/>
        <v>2.9581418091626297</v>
      </c>
      <c r="P259" s="255">
        <f t="shared" si="1297"/>
        <v>2.8046015214940208</v>
      </c>
      <c r="Q259" s="255">
        <f t="shared" si="1297"/>
        <v>2.8478084291498398</v>
      </c>
      <c r="R259" s="255">
        <f t="shared" ref="R259:S259" si="1298">IF(R243&gt;0,R257/R243*100,)</f>
        <v>2.8773120462365585</v>
      </c>
      <c r="S259" s="255">
        <f t="shared" si="1298"/>
        <v>2.9071213265910845</v>
      </c>
      <c r="T259" s="255">
        <f t="shared" ref="T259" si="1299">IF(T243&gt;0,T257/T243*100,)</f>
        <v>0</v>
      </c>
      <c r="U259" s="255">
        <f t="shared" ref="U259:X259" si="1300">IF(U243&gt;0,U257/U243*100,)</f>
        <v>0</v>
      </c>
      <c r="V259" s="255">
        <f t="shared" si="1300"/>
        <v>0</v>
      </c>
      <c r="W259" s="255">
        <f t="shared" si="1300"/>
        <v>0</v>
      </c>
      <c r="X259" s="255">
        <f t="shared" si="1300"/>
        <v>0</v>
      </c>
      <c r="Y259" s="255">
        <f t="shared" ref="Y259:AA259" si="1301">IF(Y243&gt;0,Y257/Y243*100,)</f>
        <v>0</v>
      </c>
      <c r="Z259" s="255">
        <f t="shared" si="1301"/>
        <v>0</v>
      </c>
      <c r="AA259" s="255">
        <f t="shared" si="1301"/>
        <v>0</v>
      </c>
      <c r="AB259" s="255">
        <f t="shared" ref="AB259" si="1302">IF(AB243&gt;0,AB257/AB243*100,)</f>
        <v>0</v>
      </c>
      <c r="AC259" s="191">
        <f t="shared" si="1119"/>
        <v>0</v>
      </c>
      <c r="AD259" s="191">
        <f t="shared" si="1120"/>
        <v>0</v>
      </c>
      <c r="AE259" s="191">
        <f t="shared" si="1121"/>
        <v>0</v>
      </c>
      <c r="AF259" s="191">
        <f t="shared" si="1122"/>
        <v>0</v>
      </c>
      <c r="AG259" s="191">
        <f t="shared" si="1123"/>
        <v>0</v>
      </c>
      <c r="AH259" s="191">
        <f t="shared" si="1124"/>
        <v>0</v>
      </c>
      <c r="AI259" s="191">
        <f t="shared" si="1125"/>
        <v>0</v>
      </c>
      <c r="AJ259" s="191">
        <f t="shared" si="1126"/>
        <v>0</v>
      </c>
      <c r="AK259" s="191">
        <f t="shared" si="1127"/>
        <v>0</v>
      </c>
      <c r="AL259" s="275">
        <f t="shared" si="1128"/>
        <v>0</v>
      </c>
      <c r="AM259" s="275">
        <f t="shared" si="1129"/>
        <v>0</v>
      </c>
      <c r="AN259" s="275">
        <f t="shared" si="1130"/>
        <v>0</v>
      </c>
      <c r="AO259" s="275">
        <f t="shared" si="1131"/>
        <v>0</v>
      </c>
      <c r="AP259" s="275">
        <f t="shared" si="1132"/>
        <v>0</v>
      </c>
      <c r="AQ259" s="275">
        <f t="shared" si="1133"/>
        <v>0</v>
      </c>
      <c r="AR259" s="275">
        <f t="shared" si="1134"/>
        <v>0</v>
      </c>
      <c r="AS259" s="275">
        <f t="shared" si="1135"/>
        <v>0</v>
      </c>
      <c r="AT259" s="275">
        <f t="shared" si="1136"/>
        <v>0</v>
      </c>
    </row>
    <row r="260" spans="1:46" hidden="1" outlineLevel="1">
      <c r="A260" s="1816"/>
      <c r="B260" s="1868"/>
      <c r="C260" s="73" t="s">
        <v>132</v>
      </c>
      <c r="D260" s="67"/>
      <c r="E260" s="255">
        <f t="shared" ref="E260:H260" si="1303">IF(E249&gt;0,E257/E249*100,)</f>
        <v>2.9338703276662028</v>
      </c>
      <c r="F260" s="255">
        <f t="shared" si="1303"/>
        <v>3.0066815901303299</v>
      </c>
      <c r="G260" s="255">
        <f t="shared" si="1303"/>
        <v>2.4814344855864965</v>
      </c>
      <c r="H260" s="255">
        <f t="shared" si="1303"/>
        <v>2.2580954747253599</v>
      </c>
      <c r="I260" s="255">
        <f t="shared" ref="I260:J260" si="1304">IF(I249&gt;0,I257/I249*100,)</f>
        <v>2.6725114046683141</v>
      </c>
      <c r="J260" s="255">
        <f t="shared" si="1304"/>
        <v>2.5812064846643255</v>
      </c>
      <c r="K260" s="255">
        <f t="shared" ref="K260:Q260" si="1305">IF(K249&gt;0,K257/K249*100,)</f>
        <v>2.7773987672012019</v>
      </c>
      <c r="L260" s="1123">
        <f t="shared" si="1305"/>
        <v>3.557386545763729</v>
      </c>
      <c r="M260" s="1123">
        <f t="shared" si="1305"/>
        <v>2.0856681513901401</v>
      </c>
      <c r="N260" s="1123">
        <f t="shared" si="1305"/>
        <v>2.363951019215762</v>
      </c>
      <c r="O260" s="1123">
        <f t="shared" si="1305"/>
        <v>2.9668982388836085</v>
      </c>
      <c r="P260" s="255">
        <f t="shared" si="1305"/>
        <v>2.8140233404609098</v>
      </c>
      <c r="Q260" s="255">
        <f t="shared" si="1305"/>
        <v>2.8573753980280197</v>
      </c>
      <c r="R260" s="255">
        <f t="shared" ref="R260:S260" si="1306">IF(R249&gt;0,R257/R249*100,)</f>
        <v>2.8869781299932442</v>
      </c>
      <c r="S260" s="255">
        <f t="shared" si="1306"/>
        <v>2.9168875520758841</v>
      </c>
      <c r="T260" s="255">
        <f t="shared" ref="T260" si="1307">IF(T249&gt;0,T257/T249*100,)</f>
        <v>0</v>
      </c>
      <c r="U260" s="255">
        <f t="shared" ref="U260:X260" si="1308">IF(U249&gt;0,U257/U249*100,)</f>
        <v>0</v>
      </c>
      <c r="V260" s="255">
        <f t="shared" si="1308"/>
        <v>0</v>
      </c>
      <c r="W260" s="255">
        <f t="shared" si="1308"/>
        <v>0</v>
      </c>
      <c r="X260" s="255">
        <f t="shared" si="1308"/>
        <v>0</v>
      </c>
      <c r="Y260" s="255">
        <f t="shared" ref="Y260:AA260" si="1309">IF(Y249&gt;0,Y257/Y249*100,)</f>
        <v>0</v>
      </c>
      <c r="Z260" s="255">
        <f t="shared" si="1309"/>
        <v>0</v>
      </c>
      <c r="AA260" s="255">
        <f t="shared" si="1309"/>
        <v>0</v>
      </c>
      <c r="AB260" s="255">
        <f t="shared" ref="AB260" si="1310">IF(AB249&gt;0,AB257/AB249*100,)</f>
        <v>0</v>
      </c>
      <c r="AC260" s="191">
        <f t="shared" si="1119"/>
        <v>0</v>
      </c>
      <c r="AD260" s="191">
        <f t="shared" si="1120"/>
        <v>0</v>
      </c>
      <c r="AE260" s="191">
        <f t="shared" si="1121"/>
        <v>0</v>
      </c>
      <c r="AF260" s="191">
        <f t="shared" si="1122"/>
        <v>0</v>
      </c>
      <c r="AG260" s="191">
        <f t="shared" si="1123"/>
        <v>0</v>
      </c>
      <c r="AH260" s="191">
        <f t="shared" si="1124"/>
        <v>0</v>
      </c>
      <c r="AI260" s="191">
        <f t="shared" si="1125"/>
        <v>0</v>
      </c>
      <c r="AJ260" s="191">
        <f t="shared" si="1126"/>
        <v>0</v>
      </c>
      <c r="AK260" s="191">
        <f t="shared" si="1127"/>
        <v>0</v>
      </c>
      <c r="AL260" s="275">
        <f t="shared" si="1128"/>
        <v>0</v>
      </c>
      <c r="AM260" s="275">
        <f t="shared" si="1129"/>
        <v>0</v>
      </c>
      <c r="AN260" s="275">
        <f t="shared" si="1130"/>
        <v>0</v>
      </c>
      <c r="AO260" s="275">
        <f t="shared" si="1131"/>
        <v>0</v>
      </c>
      <c r="AP260" s="275">
        <f t="shared" si="1132"/>
        <v>0</v>
      </c>
      <c r="AQ260" s="275">
        <f t="shared" si="1133"/>
        <v>0</v>
      </c>
      <c r="AR260" s="275">
        <f t="shared" si="1134"/>
        <v>0</v>
      </c>
      <c r="AS260" s="275">
        <f t="shared" si="1135"/>
        <v>0</v>
      </c>
      <c r="AT260" s="275">
        <f t="shared" si="1136"/>
        <v>0</v>
      </c>
    </row>
    <row r="261" spans="1:46" hidden="1" outlineLevel="1">
      <c r="A261" s="1816" t="s">
        <v>61</v>
      </c>
      <c r="B261" s="1868" t="s">
        <v>69</v>
      </c>
      <c r="C261" s="73" t="s">
        <v>580</v>
      </c>
      <c r="D261" s="70"/>
      <c r="E261" s="250">
        <v>36.524210000000025</v>
      </c>
      <c r="F261" s="855">
        <v>35.119323999999956</v>
      </c>
      <c r="G261" s="855">
        <v>30.553362000000021</v>
      </c>
      <c r="H261" s="855">
        <v>27.4127930000001</v>
      </c>
      <c r="I261" s="1557">
        <v>26.252640000000024</v>
      </c>
      <c r="J261" s="1557">
        <v>27.19479299999999</v>
      </c>
      <c r="K261" s="855">
        <f t="shared" ref="K261:K262" si="1311">L261+M261+N261+O261</f>
        <v>28.858390422313565</v>
      </c>
      <c r="L261" s="1400">
        <v>8.0450319999999991</v>
      </c>
      <c r="M261" s="1400">
        <v>5.5818188223135587</v>
      </c>
      <c r="N261" s="1400">
        <v>5.1589510000000027</v>
      </c>
      <c r="O261" s="1400">
        <v>10.072588600000007</v>
      </c>
      <c r="P261" s="1400">
        <v>29.624499</v>
      </c>
      <c r="Q261" s="1400">
        <v>30.080886</v>
      </c>
      <c r="R261" s="1400">
        <v>30.392527000000001</v>
      </c>
      <c r="S261" s="1400">
        <v>30.707397</v>
      </c>
      <c r="T261" s="257">
        <f t="shared" ref="T261:T262" si="1312">SUM(U261:X261)</f>
        <v>0</v>
      </c>
      <c r="U261" s="250"/>
      <c r="V261" s="1057"/>
      <c r="W261" s="1455"/>
      <c r="X261" s="1455"/>
      <c r="Y261" s="250"/>
      <c r="Z261" s="250"/>
      <c r="AA261" s="250"/>
      <c r="AB261" s="250"/>
      <c r="AC261" s="191">
        <f t="shared" si="1119"/>
        <v>0</v>
      </c>
      <c r="AD261" s="191">
        <f t="shared" si="1120"/>
        <v>0</v>
      </c>
      <c r="AE261" s="191">
        <f t="shared" si="1121"/>
        <v>0</v>
      </c>
      <c r="AF261" s="191">
        <f t="shared" si="1122"/>
        <v>0</v>
      </c>
      <c r="AG261" s="191">
        <f t="shared" si="1123"/>
        <v>0</v>
      </c>
      <c r="AH261" s="191">
        <f t="shared" si="1124"/>
        <v>0</v>
      </c>
      <c r="AI261" s="191">
        <f t="shared" si="1125"/>
        <v>0</v>
      </c>
      <c r="AJ261" s="191">
        <f t="shared" si="1126"/>
        <v>0</v>
      </c>
      <c r="AK261" s="191">
        <f t="shared" si="1127"/>
        <v>0</v>
      </c>
      <c r="AL261" s="275">
        <f t="shared" si="1128"/>
        <v>0</v>
      </c>
      <c r="AM261" s="275">
        <f t="shared" si="1129"/>
        <v>0</v>
      </c>
      <c r="AN261" s="275">
        <f t="shared" si="1130"/>
        <v>0</v>
      </c>
      <c r="AO261" s="275">
        <f t="shared" si="1131"/>
        <v>0</v>
      </c>
      <c r="AP261" s="275">
        <f t="shared" si="1132"/>
        <v>0</v>
      </c>
      <c r="AQ261" s="275">
        <f t="shared" si="1133"/>
        <v>0</v>
      </c>
      <c r="AR261" s="275">
        <f t="shared" si="1134"/>
        <v>0</v>
      </c>
      <c r="AS261" s="275">
        <f t="shared" si="1135"/>
        <v>0</v>
      </c>
      <c r="AT261" s="275">
        <f t="shared" si="1136"/>
        <v>0</v>
      </c>
    </row>
    <row r="262" spans="1:46" hidden="1" outlineLevel="1">
      <c r="A262" s="1816"/>
      <c r="B262" s="1868"/>
      <c r="C262" s="73" t="s">
        <v>577</v>
      </c>
      <c r="D262" s="70"/>
      <c r="E262" s="250">
        <v>69.456573826830009</v>
      </c>
      <c r="F262" s="855">
        <v>78.912305240730859</v>
      </c>
      <c r="G262" s="855">
        <v>76.202817132501281</v>
      </c>
      <c r="H262" s="855">
        <v>75.721318919677714</v>
      </c>
      <c r="I262" s="1557">
        <v>80.444853914685183</v>
      </c>
      <c r="J262" s="1557">
        <v>87.577584209771402</v>
      </c>
      <c r="K262" s="855">
        <f t="shared" si="1311"/>
        <v>101.47830171214544</v>
      </c>
      <c r="L262" s="1400">
        <v>26.270353389857981</v>
      </c>
      <c r="M262" s="1400">
        <v>18.987096655106676</v>
      </c>
      <c r="N262" s="1400">
        <v>19.458846952301286</v>
      </c>
      <c r="O262" s="1400">
        <v>36.762004714879495</v>
      </c>
      <c r="P262" s="1400">
        <v>105.78026937806156</v>
      </c>
      <c r="Q262" s="1400">
        <v>109.66549925157567</v>
      </c>
      <c r="R262" s="1400">
        <v>113.12847937919912</v>
      </c>
      <c r="S262" s="1400">
        <v>116.7008137229283</v>
      </c>
      <c r="T262" s="257">
        <f t="shared" si="1312"/>
        <v>0</v>
      </c>
      <c r="U262" s="250"/>
      <c r="V262" s="1057"/>
      <c r="W262" s="1455"/>
      <c r="X262" s="1455"/>
      <c r="Y262" s="250"/>
      <c r="Z262" s="250"/>
      <c r="AA262" s="250"/>
      <c r="AB262" s="250"/>
      <c r="AC262" s="191">
        <f t="shared" si="1119"/>
        <v>0</v>
      </c>
      <c r="AD262" s="191">
        <f t="shared" si="1120"/>
        <v>0</v>
      </c>
      <c r="AE262" s="191">
        <f t="shared" si="1121"/>
        <v>0</v>
      </c>
      <c r="AF262" s="191">
        <f t="shared" si="1122"/>
        <v>0</v>
      </c>
      <c r="AG262" s="191">
        <f t="shared" si="1123"/>
        <v>0</v>
      </c>
      <c r="AH262" s="191">
        <f t="shared" si="1124"/>
        <v>0</v>
      </c>
      <c r="AI262" s="191">
        <f t="shared" si="1125"/>
        <v>0</v>
      </c>
      <c r="AJ262" s="191">
        <f t="shared" si="1126"/>
        <v>0</v>
      </c>
      <c r="AK262" s="191">
        <f t="shared" si="1127"/>
        <v>0</v>
      </c>
      <c r="AL262" s="275">
        <f t="shared" si="1128"/>
        <v>0</v>
      </c>
      <c r="AM262" s="275">
        <f t="shared" si="1129"/>
        <v>0</v>
      </c>
      <c r="AN262" s="275">
        <f t="shared" si="1130"/>
        <v>0</v>
      </c>
      <c r="AO262" s="275">
        <f t="shared" si="1131"/>
        <v>0</v>
      </c>
      <c r="AP262" s="275">
        <f t="shared" si="1132"/>
        <v>0</v>
      </c>
      <c r="AQ262" s="275">
        <f t="shared" si="1133"/>
        <v>0</v>
      </c>
      <c r="AR262" s="275">
        <f t="shared" si="1134"/>
        <v>0</v>
      </c>
      <c r="AS262" s="275">
        <f t="shared" si="1135"/>
        <v>0</v>
      </c>
      <c r="AT262" s="275">
        <f t="shared" si="1136"/>
        <v>0</v>
      </c>
    </row>
    <row r="263" spans="1:46" hidden="1" outlineLevel="1">
      <c r="A263" s="1816"/>
      <c r="B263" s="1868"/>
      <c r="C263" s="73" t="s">
        <v>76</v>
      </c>
      <c r="D263" s="67"/>
      <c r="E263" s="255">
        <f t="shared" ref="E263:H263" si="1313">IF(E244&gt;0,E261/E244*100,)</f>
        <v>3.9736794707241723</v>
      </c>
      <c r="F263" s="255">
        <f t="shared" si="1313"/>
        <v>4.5067180727128546</v>
      </c>
      <c r="G263" s="255">
        <f t="shared" si="1313"/>
        <v>4.1010957011846507</v>
      </c>
      <c r="H263" s="255">
        <f t="shared" si="1313"/>
        <v>3.7756243323569394</v>
      </c>
      <c r="I263" s="255">
        <f t="shared" ref="I263:J263" si="1314">IF(I244&gt;0,I261/I244*100,)</f>
        <v>3.6348317859287502</v>
      </c>
      <c r="J263" s="255">
        <f t="shared" si="1314"/>
        <v>3.3225088644404877</v>
      </c>
      <c r="K263" s="255">
        <f t="shared" ref="K263:Q263" si="1315">IF(K244&gt;0,K261/K244*100,)</f>
        <v>3.8070509897217915</v>
      </c>
      <c r="L263" s="1124">
        <f t="shared" si="1315"/>
        <v>3.7678219199842102</v>
      </c>
      <c r="M263" s="1124">
        <f t="shared" si="1315"/>
        <v>3.2947687993976049</v>
      </c>
      <c r="N263" s="1124">
        <f t="shared" si="1315"/>
        <v>3.1078046154860997</v>
      </c>
      <c r="O263" s="1124">
        <f t="shared" si="1315"/>
        <v>4.8173245469549997</v>
      </c>
      <c r="P263" s="255">
        <f t="shared" si="1315"/>
        <v>3.8572531870330482</v>
      </c>
      <c r="Q263" s="255">
        <f t="shared" si="1315"/>
        <v>3.8572532230664986</v>
      </c>
      <c r="R263" s="255">
        <f t="shared" ref="R263:S263" si="1316">IF(R244&gt;0,R261/R244*100,)</f>
        <v>3.8572531688497538</v>
      </c>
      <c r="S263" s="255">
        <f t="shared" si="1316"/>
        <v>3.857253160913924</v>
      </c>
      <c r="T263" s="255">
        <f t="shared" ref="T263" si="1317">IF(T244&gt;0,T261/T244*100,)</f>
        <v>0</v>
      </c>
      <c r="U263" s="255">
        <f t="shared" ref="U263:X263" si="1318">IF(U244&gt;0,U261/U244*100,)</f>
        <v>0</v>
      </c>
      <c r="V263" s="255">
        <f t="shared" si="1318"/>
        <v>0</v>
      </c>
      <c r="W263" s="255">
        <f t="shared" si="1318"/>
        <v>0</v>
      </c>
      <c r="X263" s="255">
        <f t="shared" si="1318"/>
        <v>0</v>
      </c>
      <c r="Y263" s="255">
        <f t="shared" ref="Y263:AA263" si="1319">IF(Y244&gt;0,Y261/Y244*100,)</f>
        <v>0</v>
      </c>
      <c r="Z263" s="255">
        <f t="shared" si="1319"/>
        <v>0</v>
      </c>
      <c r="AA263" s="255">
        <f t="shared" si="1319"/>
        <v>0</v>
      </c>
      <c r="AB263" s="255">
        <f t="shared" ref="AB263" si="1320">IF(AB244&gt;0,AB261/AB244*100,)</f>
        <v>0</v>
      </c>
      <c r="AC263" s="191">
        <f t="shared" si="1119"/>
        <v>0</v>
      </c>
      <c r="AD263" s="191">
        <f t="shared" si="1120"/>
        <v>0</v>
      </c>
      <c r="AE263" s="191">
        <f t="shared" si="1121"/>
        <v>0</v>
      </c>
      <c r="AF263" s="191">
        <f t="shared" si="1122"/>
        <v>0</v>
      </c>
      <c r="AG263" s="191">
        <f t="shared" si="1123"/>
        <v>0</v>
      </c>
      <c r="AH263" s="191">
        <f t="shared" si="1124"/>
        <v>0</v>
      </c>
      <c r="AI263" s="191">
        <f t="shared" si="1125"/>
        <v>0</v>
      </c>
      <c r="AJ263" s="191">
        <f t="shared" si="1126"/>
        <v>0</v>
      </c>
      <c r="AK263" s="191">
        <f t="shared" si="1127"/>
        <v>0</v>
      </c>
      <c r="AL263" s="275">
        <f t="shared" si="1128"/>
        <v>0</v>
      </c>
      <c r="AM263" s="275">
        <f t="shared" si="1129"/>
        <v>0</v>
      </c>
      <c r="AN263" s="275">
        <f t="shared" si="1130"/>
        <v>0</v>
      </c>
      <c r="AO263" s="275">
        <f t="shared" si="1131"/>
        <v>0</v>
      </c>
      <c r="AP263" s="275">
        <f t="shared" si="1132"/>
        <v>0</v>
      </c>
      <c r="AQ263" s="275">
        <f t="shared" si="1133"/>
        <v>0</v>
      </c>
      <c r="AR263" s="275">
        <f t="shared" si="1134"/>
        <v>0</v>
      </c>
      <c r="AS263" s="275">
        <f t="shared" si="1135"/>
        <v>0</v>
      </c>
      <c r="AT263" s="275">
        <f t="shared" si="1136"/>
        <v>0</v>
      </c>
    </row>
    <row r="264" spans="1:46" hidden="1" outlineLevel="1">
      <c r="A264" s="1816"/>
      <c r="B264" s="1868"/>
      <c r="C264" s="73" t="s">
        <v>133</v>
      </c>
      <c r="D264" s="67"/>
      <c r="E264" s="255">
        <f t="shared" ref="E264:H264" si="1321">IF(E250&gt;0,E261/E250*100,)</f>
        <v>5.2533005298982625</v>
      </c>
      <c r="F264" s="255">
        <f t="shared" si="1321"/>
        <v>5.4077984014267866</v>
      </c>
      <c r="G264" s="255">
        <f t="shared" si="1321"/>
        <v>4.2419282419690623</v>
      </c>
      <c r="H264" s="255">
        <f t="shared" si="1321"/>
        <v>3.9229635759190371</v>
      </c>
      <c r="I264" s="255">
        <f t="shared" ref="I264:J264" si="1322">IF(I250&gt;0,I261/I250*100,)</f>
        <v>3.7974227185311604</v>
      </c>
      <c r="J264" s="255">
        <f t="shared" si="1322"/>
        <v>3.4146675241249405</v>
      </c>
      <c r="K264" s="255">
        <f t="shared" ref="K264:Q264" si="1323">IF(K250&gt;0,K261/K250*100,)</f>
        <v>3.7604894538777254</v>
      </c>
      <c r="L264" s="1124">
        <f t="shared" si="1323"/>
        <v>3.9161328594690201</v>
      </c>
      <c r="M264" s="1124">
        <f t="shared" si="1323"/>
        <v>3.1204323983064963</v>
      </c>
      <c r="N264" s="1124">
        <f t="shared" si="1323"/>
        <v>2.8512387230419431</v>
      </c>
      <c r="O264" s="1124">
        <f t="shared" si="1323"/>
        <v>4.9824693077803373</v>
      </c>
      <c r="P264" s="255">
        <f t="shared" si="1323"/>
        <v>3.8100776611437031</v>
      </c>
      <c r="Q264" s="255">
        <f t="shared" si="1323"/>
        <v>3.8100776967364522</v>
      </c>
      <c r="R264" s="255">
        <f t="shared" ref="R264:S264" si="1324">IF(R250&gt;0,R261/R250*100,)</f>
        <v>3.8100776431827956</v>
      </c>
      <c r="S264" s="255">
        <f t="shared" si="1324"/>
        <v>3.8100776353440247</v>
      </c>
      <c r="T264" s="255">
        <f t="shared" ref="T264" si="1325">IF(T250&gt;0,T261/T250*100,)</f>
        <v>0</v>
      </c>
      <c r="U264" s="255">
        <f t="shared" ref="U264:X264" si="1326">IF(U250&gt;0,U261/U250*100,)</f>
        <v>0</v>
      </c>
      <c r="V264" s="255">
        <f t="shared" si="1326"/>
        <v>0</v>
      </c>
      <c r="W264" s="255">
        <f t="shared" si="1326"/>
        <v>0</v>
      </c>
      <c r="X264" s="255">
        <f t="shared" si="1326"/>
        <v>0</v>
      </c>
      <c r="Y264" s="255">
        <f t="shared" ref="Y264:AA264" si="1327">IF(Y250&gt;0,Y261/Y250*100,)</f>
        <v>0</v>
      </c>
      <c r="Z264" s="255">
        <f t="shared" si="1327"/>
        <v>0</v>
      </c>
      <c r="AA264" s="255">
        <f t="shared" si="1327"/>
        <v>0</v>
      </c>
      <c r="AB264" s="255">
        <f t="shared" ref="AB264" si="1328">IF(AB250&gt;0,AB261/AB250*100,)</f>
        <v>0</v>
      </c>
      <c r="AC264" s="191">
        <f t="shared" si="1119"/>
        <v>0</v>
      </c>
      <c r="AD264" s="191">
        <f t="shared" si="1120"/>
        <v>0</v>
      </c>
      <c r="AE264" s="191">
        <f t="shared" si="1121"/>
        <v>0</v>
      </c>
      <c r="AF264" s="191">
        <f t="shared" si="1122"/>
        <v>0</v>
      </c>
      <c r="AG264" s="191">
        <f t="shared" si="1123"/>
        <v>0</v>
      </c>
      <c r="AH264" s="191">
        <f t="shared" si="1124"/>
        <v>0</v>
      </c>
      <c r="AI264" s="191">
        <f t="shared" si="1125"/>
        <v>0</v>
      </c>
      <c r="AJ264" s="191">
        <f t="shared" si="1126"/>
        <v>0</v>
      </c>
      <c r="AK264" s="191">
        <f t="shared" si="1127"/>
        <v>0</v>
      </c>
      <c r="AL264" s="275">
        <f t="shared" si="1128"/>
        <v>0</v>
      </c>
      <c r="AM264" s="275">
        <f t="shared" si="1129"/>
        <v>0</v>
      </c>
      <c r="AN264" s="275">
        <f t="shared" si="1130"/>
        <v>0</v>
      </c>
      <c r="AO264" s="275">
        <f t="shared" si="1131"/>
        <v>0</v>
      </c>
      <c r="AP264" s="275">
        <f t="shared" si="1132"/>
        <v>0</v>
      </c>
      <c r="AQ264" s="275">
        <f t="shared" si="1133"/>
        <v>0</v>
      </c>
      <c r="AR264" s="275">
        <f t="shared" si="1134"/>
        <v>0</v>
      </c>
      <c r="AS264" s="275">
        <f t="shared" si="1135"/>
        <v>0</v>
      </c>
      <c r="AT264" s="275">
        <f t="shared" si="1136"/>
        <v>0</v>
      </c>
    </row>
    <row r="265" spans="1:46" hidden="1" outlineLevel="1">
      <c r="A265" s="1816" t="s">
        <v>85</v>
      </c>
      <c r="B265" s="1868" t="s">
        <v>70</v>
      </c>
      <c r="C265" s="73" t="s">
        <v>580</v>
      </c>
      <c r="D265" s="70"/>
      <c r="E265" s="250">
        <v>224.37313799999981</v>
      </c>
      <c r="F265" s="855">
        <v>206.43014100000002</v>
      </c>
      <c r="G265" s="855">
        <v>243.16231800000003</v>
      </c>
      <c r="H265" s="855">
        <v>218.01409699999977</v>
      </c>
      <c r="I265" s="1557">
        <v>169.37667600000006</v>
      </c>
      <c r="J265" s="1557">
        <v>172.21830499999999</v>
      </c>
      <c r="K265" s="855">
        <f t="shared" ref="K265:K266" si="1329">L265+M265+N265+O265</f>
        <v>210.82223400000004</v>
      </c>
      <c r="L265" s="1400">
        <v>66.161019999999894</v>
      </c>
      <c r="M265" s="1400">
        <v>36.196128000000044</v>
      </c>
      <c r="N265" s="1400">
        <v>40.35060900000002</v>
      </c>
      <c r="O265" s="1400">
        <v>68.114477000000079</v>
      </c>
      <c r="P265" s="1400">
        <v>216.418969</v>
      </c>
      <c r="Q265" s="1400">
        <v>219.75305900000001</v>
      </c>
      <c r="R265" s="1400">
        <v>222.02972600000001</v>
      </c>
      <c r="S265" s="1400">
        <v>224.32997900000001</v>
      </c>
      <c r="T265" s="257">
        <f t="shared" ref="T265:T266" si="1330">SUM(U265:X265)</f>
        <v>0</v>
      </c>
      <c r="U265" s="250"/>
      <c r="V265" s="1057"/>
      <c r="W265" s="1455"/>
      <c r="X265" s="1455"/>
      <c r="Y265" s="250"/>
      <c r="Z265" s="250"/>
      <c r="AA265" s="250"/>
      <c r="AB265" s="250"/>
      <c r="AC265" s="191">
        <f t="shared" ref="AC265:AC328" si="1331">IF(T265&gt;0,K265-T265,)</f>
        <v>0</v>
      </c>
      <c r="AD265" s="191">
        <f t="shared" ref="AD265:AD328" si="1332">IF(U265&gt;0,L265-U265,)</f>
        <v>0</v>
      </c>
      <c r="AE265" s="191">
        <f t="shared" ref="AE265:AE328" si="1333">IF(V265&gt;0,M265-V265,)</f>
        <v>0</v>
      </c>
      <c r="AF265" s="191">
        <f t="shared" ref="AF265:AF328" si="1334">IF(W265&gt;0,N265-W265,)</f>
        <v>0</v>
      </c>
      <c r="AG265" s="191">
        <f t="shared" ref="AG265:AG328" si="1335">IF(X265&gt;0,O265-X265,)</f>
        <v>0</v>
      </c>
      <c r="AH265" s="191">
        <f t="shared" ref="AH265:AH328" si="1336">IF(Y265&gt;0,P265-Y265,)</f>
        <v>0</v>
      </c>
      <c r="AI265" s="191">
        <f t="shared" ref="AI265:AI328" si="1337">IF(Z265&gt;0,Q265-Z265,)</f>
        <v>0</v>
      </c>
      <c r="AJ265" s="191">
        <f t="shared" ref="AJ265:AJ328" si="1338">IF(AA265&gt;0,R265-AA265,)</f>
        <v>0</v>
      </c>
      <c r="AK265" s="191">
        <f t="shared" ref="AK265:AK328" si="1339">IF(AB265&gt;0,S265-AB265,)</f>
        <v>0</v>
      </c>
      <c r="AL265" s="275">
        <f t="shared" ref="AL265:AL328" si="1340">IF(T265&gt;0,AC265/K265,)</f>
        <v>0</v>
      </c>
      <c r="AM265" s="275">
        <f t="shared" ref="AM265:AM328" si="1341">IF(U265&gt;0,AD265/L265,)</f>
        <v>0</v>
      </c>
      <c r="AN265" s="275">
        <f t="shared" ref="AN265:AN328" si="1342">IF(V265&gt;0,AE265/M265,)</f>
        <v>0</v>
      </c>
      <c r="AO265" s="275">
        <f t="shared" ref="AO265:AO328" si="1343">IF(W265&gt;0,AF265/N265,)</f>
        <v>0</v>
      </c>
      <c r="AP265" s="275">
        <f t="shared" ref="AP265:AP328" si="1344">IF(X265&gt;0,AG265/O265,)</f>
        <v>0</v>
      </c>
      <c r="AQ265" s="275">
        <f t="shared" ref="AQ265:AQ328" si="1345">IF(Y265&gt;0,AH265/P265,)</f>
        <v>0</v>
      </c>
      <c r="AR265" s="275">
        <f t="shared" ref="AR265:AR328" si="1346">IF(Z265&gt;0,AI265/Q265,)</f>
        <v>0</v>
      </c>
      <c r="AS265" s="275">
        <f t="shared" ref="AS265:AS328" si="1347">IF(AA265&gt;0,AJ265/R265,)</f>
        <v>0</v>
      </c>
      <c r="AT265" s="275">
        <f t="shared" ref="AT265:AT328" si="1348">IF(AB265&gt;0,AK265/S265,)</f>
        <v>0</v>
      </c>
    </row>
    <row r="266" spans="1:46" hidden="1" outlineLevel="1">
      <c r="A266" s="1816"/>
      <c r="B266" s="1868"/>
      <c r="C266" s="73" t="s">
        <v>577</v>
      </c>
      <c r="D266" s="70"/>
      <c r="E266" s="250">
        <v>422.2984496460698</v>
      </c>
      <c r="F266" s="855">
        <v>460.76323117267293</v>
      </c>
      <c r="G266" s="855">
        <v>593.81060991969241</v>
      </c>
      <c r="H266" s="855">
        <v>602.21207550512827</v>
      </c>
      <c r="I266" s="1557">
        <v>515.20147142575604</v>
      </c>
      <c r="J266" s="1557">
        <v>560.41999488815986</v>
      </c>
      <c r="K266" s="855">
        <f t="shared" si="1329"/>
        <v>739.96252635258577</v>
      </c>
      <c r="L266" s="1400">
        <v>216.0430655879876</v>
      </c>
      <c r="M266" s="1400">
        <v>123.12463065430667</v>
      </c>
      <c r="N266" s="1400">
        <v>152.19689525315337</v>
      </c>
      <c r="O266" s="1400">
        <v>248.59793485713814</v>
      </c>
      <c r="P266" s="1400">
        <v>772.76772982194075</v>
      </c>
      <c r="Q266" s="1400">
        <v>801.150901183428</v>
      </c>
      <c r="R266" s="1400">
        <v>826.44938604020103</v>
      </c>
      <c r="S266" s="1400">
        <v>852.54673627163584</v>
      </c>
      <c r="T266" s="257">
        <f t="shared" si="1330"/>
        <v>0</v>
      </c>
      <c r="U266" s="250"/>
      <c r="V266" s="1057"/>
      <c r="W266" s="1455"/>
      <c r="X266" s="1455"/>
      <c r="Y266" s="250"/>
      <c r="Z266" s="250"/>
      <c r="AA266" s="250"/>
      <c r="AB266" s="250"/>
      <c r="AC266" s="191">
        <f t="shared" si="1331"/>
        <v>0</v>
      </c>
      <c r="AD266" s="191">
        <f t="shared" si="1332"/>
        <v>0</v>
      </c>
      <c r="AE266" s="191">
        <f t="shared" si="1333"/>
        <v>0</v>
      </c>
      <c r="AF266" s="191">
        <f t="shared" si="1334"/>
        <v>0</v>
      </c>
      <c r="AG266" s="191">
        <f t="shared" si="1335"/>
        <v>0</v>
      </c>
      <c r="AH266" s="191">
        <f t="shared" si="1336"/>
        <v>0</v>
      </c>
      <c r="AI266" s="191">
        <f t="shared" si="1337"/>
        <v>0</v>
      </c>
      <c r="AJ266" s="191">
        <f t="shared" si="1338"/>
        <v>0</v>
      </c>
      <c r="AK266" s="191">
        <f t="shared" si="1339"/>
        <v>0</v>
      </c>
      <c r="AL266" s="275">
        <f t="shared" si="1340"/>
        <v>0</v>
      </c>
      <c r="AM266" s="275">
        <f t="shared" si="1341"/>
        <v>0</v>
      </c>
      <c r="AN266" s="275">
        <f t="shared" si="1342"/>
        <v>0</v>
      </c>
      <c r="AO266" s="275">
        <f t="shared" si="1343"/>
        <v>0</v>
      </c>
      <c r="AP266" s="275">
        <f t="shared" si="1344"/>
        <v>0</v>
      </c>
      <c r="AQ266" s="275">
        <f t="shared" si="1345"/>
        <v>0</v>
      </c>
      <c r="AR266" s="275">
        <f t="shared" si="1346"/>
        <v>0</v>
      </c>
      <c r="AS266" s="275">
        <f t="shared" si="1347"/>
        <v>0</v>
      </c>
      <c r="AT266" s="275">
        <f t="shared" si="1348"/>
        <v>0</v>
      </c>
    </row>
    <row r="267" spans="1:46" hidden="1" outlineLevel="1">
      <c r="A267" s="1816"/>
      <c r="B267" s="1868"/>
      <c r="C267" s="73" t="s">
        <v>77</v>
      </c>
      <c r="D267" s="67"/>
      <c r="E267" s="255">
        <f t="shared" ref="E267:H267" si="1349">IF(E245&gt;0,E265/E245*100,)</f>
        <v>3.7335510485368788</v>
      </c>
      <c r="F267" s="255">
        <f t="shared" si="1349"/>
        <v>3.0267156722961706</v>
      </c>
      <c r="G267" s="255">
        <f t="shared" si="1349"/>
        <v>3.4559046305483676</v>
      </c>
      <c r="H267" s="255">
        <f t="shared" si="1349"/>
        <v>3.2311133048023044</v>
      </c>
      <c r="I267" s="255">
        <f t="shared" ref="I267:J267" si="1350">IF(I245&gt;0,I265/I245*100,)</f>
        <v>2.5869805272830106</v>
      </c>
      <c r="J267" s="255">
        <f t="shared" si="1350"/>
        <v>2.4938416886159001</v>
      </c>
      <c r="K267" s="255">
        <f t="shared" ref="K267:Q267" si="1351">IF(K245&gt;0,K265/K245*100,)</f>
        <v>3.0565418782788614</v>
      </c>
      <c r="L267" s="1123">
        <f t="shared" si="1351"/>
        <v>3.5288074641754914</v>
      </c>
      <c r="M267" s="1123">
        <f t="shared" si="1351"/>
        <v>2.2470188292466067</v>
      </c>
      <c r="N267" s="1123">
        <f t="shared" si="1351"/>
        <v>2.5397400646935875</v>
      </c>
      <c r="O267" s="1123">
        <f t="shared" si="1351"/>
        <v>3.7365860720910664</v>
      </c>
      <c r="P267" s="255">
        <f t="shared" si="1351"/>
        <v>3.0968474055615429</v>
      </c>
      <c r="Q267" s="255">
        <f t="shared" si="1351"/>
        <v>3.096847406837048</v>
      </c>
      <c r="R267" s="255">
        <f t="shared" ref="R267:S267" si="1352">IF(R245&gt;0,R265/R245*100,)</f>
        <v>3.0968474084833937</v>
      </c>
      <c r="S267" s="255">
        <f t="shared" si="1352"/>
        <v>3.0968474028313593</v>
      </c>
      <c r="T267" s="255">
        <f t="shared" ref="T267" si="1353">IF(T245&gt;0,T265/T245*100,)</f>
        <v>0</v>
      </c>
      <c r="U267" s="255">
        <f t="shared" ref="U267:X267" si="1354">IF(U245&gt;0,U265/U245*100,)</f>
        <v>0</v>
      </c>
      <c r="V267" s="255">
        <f t="shared" si="1354"/>
        <v>0</v>
      </c>
      <c r="W267" s="255">
        <f t="shared" si="1354"/>
        <v>0</v>
      </c>
      <c r="X267" s="255">
        <f t="shared" si="1354"/>
        <v>0</v>
      </c>
      <c r="Y267" s="255">
        <f t="shared" ref="Y267:AA267" si="1355">IF(Y245&gt;0,Y265/Y245*100,)</f>
        <v>0</v>
      </c>
      <c r="Z267" s="255">
        <f t="shared" si="1355"/>
        <v>0</v>
      </c>
      <c r="AA267" s="255">
        <f t="shared" si="1355"/>
        <v>0</v>
      </c>
      <c r="AB267" s="255">
        <f t="shared" ref="AB267" si="1356">IF(AB245&gt;0,AB265/AB245*100,)</f>
        <v>0</v>
      </c>
      <c r="AC267" s="191">
        <f t="shared" si="1331"/>
        <v>0</v>
      </c>
      <c r="AD267" s="191">
        <f t="shared" si="1332"/>
        <v>0</v>
      </c>
      <c r="AE267" s="191">
        <f t="shared" si="1333"/>
        <v>0</v>
      </c>
      <c r="AF267" s="191">
        <f t="shared" si="1334"/>
        <v>0</v>
      </c>
      <c r="AG267" s="191">
        <f t="shared" si="1335"/>
        <v>0</v>
      </c>
      <c r="AH267" s="191">
        <f t="shared" si="1336"/>
        <v>0</v>
      </c>
      <c r="AI267" s="191">
        <f t="shared" si="1337"/>
        <v>0</v>
      </c>
      <c r="AJ267" s="191">
        <f t="shared" si="1338"/>
        <v>0</v>
      </c>
      <c r="AK267" s="191">
        <f t="shared" si="1339"/>
        <v>0</v>
      </c>
      <c r="AL267" s="275">
        <f t="shared" si="1340"/>
        <v>0</v>
      </c>
      <c r="AM267" s="275">
        <f t="shared" si="1341"/>
        <v>0</v>
      </c>
      <c r="AN267" s="275">
        <f t="shared" si="1342"/>
        <v>0</v>
      </c>
      <c r="AO267" s="275">
        <f t="shared" si="1343"/>
        <v>0</v>
      </c>
      <c r="AP267" s="275">
        <f t="shared" si="1344"/>
        <v>0</v>
      </c>
      <c r="AQ267" s="275">
        <f t="shared" si="1345"/>
        <v>0</v>
      </c>
      <c r="AR267" s="275">
        <f t="shared" si="1346"/>
        <v>0</v>
      </c>
      <c r="AS267" s="275">
        <f t="shared" si="1347"/>
        <v>0</v>
      </c>
      <c r="AT267" s="275">
        <f t="shared" si="1348"/>
        <v>0</v>
      </c>
    </row>
    <row r="268" spans="1:46" hidden="1" outlineLevel="1">
      <c r="A268" s="1816"/>
      <c r="B268" s="1868"/>
      <c r="C268" s="73" t="s">
        <v>134</v>
      </c>
      <c r="D268" s="67"/>
      <c r="E268" s="255">
        <f t="shared" ref="E268:H268" si="1357">IF(E251&gt;0,E265/E251*100,)</f>
        <v>10.360734622247945</v>
      </c>
      <c r="F268" s="255">
        <f t="shared" si="1357"/>
        <v>8.8556630341515046</v>
      </c>
      <c r="G268" s="255">
        <f t="shared" si="1357"/>
        <v>8.4016067565251564</v>
      </c>
      <c r="H268" s="255">
        <f t="shared" si="1357"/>
        <v>7.4165901764312068</v>
      </c>
      <c r="I268" s="255">
        <f t="shared" ref="I268:J268" si="1358">IF(I251&gt;0,I265/I251*100,)</f>
        <v>6.7053800156540948</v>
      </c>
      <c r="J268" s="255">
        <f t="shared" si="1358"/>
        <v>6.780744973977078</v>
      </c>
      <c r="K268" s="255">
        <f t="shared" ref="K268:Q268" si="1359">IF(K251&gt;0,K265/K251*100,)</f>
        <v>10.74266894287546</v>
      </c>
      <c r="L268" s="1123">
        <f t="shared" si="1359"/>
        <v>12.593758018058871</v>
      </c>
      <c r="M268" s="1123">
        <f t="shared" si="1359"/>
        <v>7.9126994237059334</v>
      </c>
      <c r="N268" s="1123">
        <f t="shared" si="1359"/>
        <v>8.7205882671938131</v>
      </c>
      <c r="O268" s="1123">
        <f t="shared" si="1359"/>
        <v>13.175480817976592</v>
      </c>
      <c r="P268" s="255">
        <f t="shared" si="1359"/>
        <v>10.884328685620321</v>
      </c>
      <c r="Q268" s="255">
        <f t="shared" si="1359"/>
        <v>10.884328690103274</v>
      </c>
      <c r="R268" s="255">
        <f t="shared" ref="R268:S268" si="1360">IF(R251&gt;0,R265/R251*100,)</f>
        <v>10.884328695889602</v>
      </c>
      <c r="S268" s="255">
        <f t="shared" si="1360"/>
        <v>10.884328676024687</v>
      </c>
      <c r="T268" s="255">
        <f t="shared" ref="T268" si="1361">IF(T251&gt;0,T265/T251*100,)</f>
        <v>0</v>
      </c>
      <c r="U268" s="255">
        <f t="shared" ref="U268:X268" si="1362">IF(U251&gt;0,U265/U251*100,)</f>
        <v>0</v>
      </c>
      <c r="V268" s="255">
        <f t="shared" si="1362"/>
        <v>0</v>
      </c>
      <c r="W268" s="255">
        <f t="shared" si="1362"/>
        <v>0</v>
      </c>
      <c r="X268" s="255">
        <f t="shared" si="1362"/>
        <v>0</v>
      </c>
      <c r="Y268" s="255">
        <f t="shared" ref="Y268:AA268" si="1363">IF(Y251&gt;0,Y265/Y251*100,)</f>
        <v>0</v>
      </c>
      <c r="Z268" s="255">
        <f t="shared" si="1363"/>
        <v>0</v>
      </c>
      <c r="AA268" s="255">
        <f t="shared" si="1363"/>
        <v>0</v>
      </c>
      <c r="AB268" s="255">
        <f t="shared" ref="AB268" si="1364">IF(AB251&gt;0,AB265/AB251*100,)</f>
        <v>0</v>
      </c>
      <c r="AC268" s="191">
        <f t="shared" si="1331"/>
        <v>0</v>
      </c>
      <c r="AD268" s="191">
        <f t="shared" si="1332"/>
        <v>0</v>
      </c>
      <c r="AE268" s="191">
        <f t="shared" si="1333"/>
        <v>0</v>
      </c>
      <c r="AF268" s="191">
        <f t="shared" si="1334"/>
        <v>0</v>
      </c>
      <c r="AG268" s="191">
        <f t="shared" si="1335"/>
        <v>0</v>
      </c>
      <c r="AH268" s="191">
        <f t="shared" si="1336"/>
        <v>0</v>
      </c>
      <c r="AI268" s="191">
        <f t="shared" si="1337"/>
        <v>0</v>
      </c>
      <c r="AJ268" s="191">
        <f t="shared" si="1338"/>
        <v>0</v>
      </c>
      <c r="AK268" s="191">
        <f t="shared" si="1339"/>
        <v>0</v>
      </c>
      <c r="AL268" s="275">
        <f t="shared" si="1340"/>
        <v>0</v>
      </c>
      <c r="AM268" s="275">
        <f t="shared" si="1341"/>
        <v>0</v>
      </c>
      <c r="AN268" s="275">
        <f t="shared" si="1342"/>
        <v>0</v>
      </c>
      <c r="AO268" s="275">
        <f t="shared" si="1343"/>
        <v>0</v>
      </c>
      <c r="AP268" s="275">
        <f t="shared" si="1344"/>
        <v>0</v>
      </c>
      <c r="AQ268" s="275">
        <f t="shared" si="1345"/>
        <v>0</v>
      </c>
      <c r="AR268" s="275">
        <f t="shared" si="1346"/>
        <v>0</v>
      </c>
      <c r="AS268" s="275">
        <f t="shared" si="1347"/>
        <v>0</v>
      </c>
      <c r="AT268" s="275">
        <f t="shared" si="1348"/>
        <v>0</v>
      </c>
    </row>
    <row r="269" spans="1:46" hidden="1" outlineLevel="1">
      <c r="A269" s="1816" t="s">
        <v>86</v>
      </c>
      <c r="B269" s="1868" t="s">
        <v>71</v>
      </c>
      <c r="C269" s="73" t="s">
        <v>580</v>
      </c>
      <c r="D269" s="70"/>
      <c r="E269" s="250">
        <v>202.05877100000009</v>
      </c>
      <c r="F269" s="855">
        <v>151.60622299999929</v>
      </c>
      <c r="G269" s="855">
        <v>229.71779500000019</v>
      </c>
      <c r="H269" s="855">
        <v>193.99623399999928</v>
      </c>
      <c r="I269" s="1557">
        <v>176.56903999999915</v>
      </c>
      <c r="J269" s="1557">
        <v>221.80334900000057</v>
      </c>
      <c r="K269" s="855">
        <f t="shared" ref="K269:K270" si="1365">L269+M269+N269+O269</f>
        <v>191.53089400632945</v>
      </c>
      <c r="L269" s="1400">
        <v>68.874832999999683</v>
      </c>
      <c r="M269" s="1400">
        <v>42.213296606330402</v>
      </c>
      <c r="N269" s="1400">
        <v>33.688732999999843</v>
      </c>
      <c r="O269" s="1400">
        <v>46.754031399999519</v>
      </c>
      <c r="P269" s="1400">
        <v>196.615499</v>
      </c>
      <c r="Q269" s="1400">
        <v>199.64450199999999</v>
      </c>
      <c r="R269" s="1400">
        <v>201.71284199999999</v>
      </c>
      <c r="S269" s="1400">
        <v>203.80260999999999</v>
      </c>
      <c r="T269" s="257">
        <f t="shared" ref="T269:T270" si="1366">SUM(U269:X269)</f>
        <v>0</v>
      </c>
      <c r="U269" s="250"/>
      <c r="V269" s="1057"/>
      <c r="W269" s="1455"/>
      <c r="X269" s="1455"/>
      <c r="Y269" s="250"/>
      <c r="Z269" s="250"/>
      <c r="AA269" s="250"/>
      <c r="AB269" s="250"/>
      <c r="AC269" s="191">
        <f t="shared" si="1331"/>
        <v>0</v>
      </c>
      <c r="AD269" s="191">
        <f t="shared" si="1332"/>
        <v>0</v>
      </c>
      <c r="AE269" s="191">
        <f t="shared" si="1333"/>
        <v>0</v>
      </c>
      <c r="AF269" s="191">
        <f t="shared" si="1334"/>
        <v>0</v>
      </c>
      <c r="AG269" s="191">
        <f t="shared" si="1335"/>
        <v>0</v>
      </c>
      <c r="AH269" s="191">
        <f t="shared" si="1336"/>
        <v>0</v>
      </c>
      <c r="AI269" s="191">
        <f t="shared" si="1337"/>
        <v>0</v>
      </c>
      <c r="AJ269" s="191">
        <f t="shared" si="1338"/>
        <v>0</v>
      </c>
      <c r="AK269" s="191">
        <f t="shared" si="1339"/>
        <v>0</v>
      </c>
      <c r="AL269" s="275">
        <f t="shared" si="1340"/>
        <v>0</v>
      </c>
      <c r="AM269" s="275">
        <f t="shared" si="1341"/>
        <v>0</v>
      </c>
      <c r="AN269" s="275">
        <f t="shared" si="1342"/>
        <v>0</v>
      </c>
      <c r="AO269" s="275">
        <f t="shared" si="1343"/>
        <v>0</v>
      </c>
      <c r="AP269" s="275">
        <f t="shared" si="1344"/>
        <v>0</v>
      </c>
      <c r="AQ269" s="275">
        <f t="shared" si="1345"/>
        <v>0</v>
      </c>
      <c r="AR269" s="275">
        <f t="shared" si="1346"/>
        <v>0</v>
      </c>
      <c r="AS269" s="275">
        <f t="shared" si="1347"/>
        <v>0</v>
      </c>
      <c r="AT269" s="275">
        <f t="shared" si="1348"/>
        <v>0</v>
      </c>
    </row>
    <row r="270" spans="1:46" hidden="1" outlineLevel="1">
      <c r="A270" s="1816"/>
      <c r="B270" s="1868"/>
      <c r="C270" s="73" t="s">
        <v>577</v>
      </c>
      <c r="D270" s="70"/>
      <c r="E270" s="250">
        <v>379.35206753385853</v>
      </c>
      <c r="F270" s="855">
        <v>330.95555225570581</v>
      </c>
      <c r="G270" s="855">
        <v>560.0317625649418</v>
      </c>
      <c r="H270" s="855">
        <v>535.86844302695818</v>
      </c>
      <c r="I270" s="1557">
        <v>538.61164055759741</v>
      </c>
      <c r="J270" s="1557">
        <v>728.24670062403243</v>
      </c>
      <c r="K270" s="855">
        <f t="shared" si="1365"/>
        <v>666.20517276901137</v>
      </c>
      <c r="L270" s="1400">
        <v>224.90478628020924</v>
      </c>
      <c r="M270" s="1400">
        <v>143.59261171126155</v>
      </c>
      <c r="N270" s="1400">
        <v>127.06922385266662</v>
      </c>
      <c r="O270" s="1400">
        <v>170.63855092487398</v>
      </c>
      <c r="P270" s="1400">
        <v>702.05543216518174</v>
      </c>
      <c r="Q270" s="1400">
        <v>727.84139352352167</v>
      </c>
      <c r="R270" s="1400">
        <v>750.82493425823554</v>
      </c>
      <c r="S270" s="1400">
        <v>774.53424091454588</v>
      </c>
      <c r="T270" s="257">
        <f t="shared" si="1366"/>
        <v>0</v>
      </c>
      <c r="U270" s="250"/>
      <c r="V270" s="1057"/>
      <c r="W270" s="1455"/>
      <c r="X270" s="1455"/>
      <c r="Y270" s="250"/>
      <c r="Z270" s="250"/>
      <c r="AA270" s="250"/>
      <c r="AB270" s="250"/>
      <c r="AC270" s="191">
        <f t="shared" si="1331"/>
        <v>0</v>
      </c>
      <c r="AD270" s="191">
        <f t="shared" si="1332"/>
        <v>0</v>
      </c>
      <c r="AE270" s="191">
        <f t="shared" si="1333"/>
        <v>0</v>
      </c>
      <c r="AF270" s="191">
        <f t="shared" si="1334"/>
        <v>0</v>
      </c>
      <c r="AG270" s="191">
        <f t="shared" si="1335"/>
        <v>0</v>
      </c>
      <c r="AH270" s="191">
        <f t="shared" si="1336"/>
        <v>0</v>
      </c>
      <c r="AI270" s="191">
        <f t="shared" si="1337"/>
        <v>0</v>
      </c>
      <c r="AJ270" s="191">
        <f t="shared" si="1338"/>
        <v>0</v>
      </c>
      <c r="AK270" s="191">
        <f t="shared" si="1339"/>
        <v>0</v>
      </c>
      <c r="AL270" s="275">
        <f t="shared" si="1340"/>
        <v>0</v>
      </c>
      <c r="AM270" s="275">
        <f t="shared" si="1341"/>
        <v>0</v>
      </c>
      <c r="AN270" s="275">
        <f t="shared" si="1342"/>
        <v>0</v>
      </c>
      <c r="AO270" s="275">
        <f t="shared" si="1343"/>
        <v>0</v>
      </c>
      <c r="AP270" s="275">
        <f t="shared" si="1344"/>
        <v>0</v>
      </c>
      <c r="AQ270" s="275">
        <f t="shared" si="1345"/>
        <v>0</v>
      </c>
      <c r="AR270" s="275">
        <f t="shared" si="1346"/>
        <v>0</v>
      </c>
      <c r="AS270" s="275">
        <f t="shared" si="1347"/>
        <v>0</v>
      </c>
      <c r="AT270" s="275">
        <f t="shared" si="1348"/>
        <v>0</v>
      </c>
    </row>
    <row r="271" spans="1:46" hidden="1" outlineLevel="1">
      <c r="A271" s="1816"/>
      <c r="B271" s="1868"/>
      <c r="C271" s="73" t="s">
        <v>78</v>
      </c>
      <c r="D271" s="67"/>
      <c r="E271" s="255">
        <f t="shared" ref="E271:H271" si="1367">IF(E246&gt;0,E269/E246*100,)</f>
        <v>16.676316570663069</v>
      </c>
      <c r="F271" s="255">
        <f t="shared" si="1367"/>
        <v>13.262886890251286</v>
      </c>
      <c r="G271" s="255">
        <f t="shared" si="1367"/>
        <v>16.215141018294705</v>
      </c>
      <c r="H271" s="255">
        <f t="shared" si="1367"/>
        <v>14.643339562109389</v>
      </c>
      <c r="I271" s="255">
        <f t="shared" ref="I271:J271" si="1368">IF(I246&gt;0,I269/I246*100,)</f>
        <v>13.196529479079274</v>
      </c>
      <c r="J271" s="255">
        <f t="shared" si="1368"/>
        <v>14.69660647526484</v>
      </c>
      <c r="K271" s="255">
        <f t="shared" ref="K271:Q271" si="1369">IF(K246&gt;0,K269/K246*100,)</f>
        <v>13.497468598072665</v>
      </c>
      <c r="L271" s="1123">
        <f t="shared" si="1369"/>
        <v>16.657429097163625</v>
      </c>
      <c r="M271" s="1123">
        <f t="shared" si="1369"/>
        <v>13.197941946637393</v>
      </c>
      <c r="N271" s="1123">
        <f t="shared" si="1369"/>
        <v>11.262607666337786</v>
      </c>
      <c r="O271" s="1123">
        <f t="shared" si="1369"/>
        <v>12.094661145326628</v>
      </c>
      <c r="P271" s="255">
        <f t="shared" si="1369"/>
        <v>13.675454942528448</v>
      </c>
      <c r="Q271" s="255">
        <f t="shared" si="1369"/>
        <v>13.675454928314783</v>
      </c>
      <c r="R271" s="255">
        <f t="shared" ref="R271:S271" si="1370">IF(R246&gt;0,R269/R246*100,)</f>
        <v>13.675454933307247</v>
      </c>
      <c r="S271" s="255">
        <f t="shared" si="1370"/>
        <v>13.675454922399775</v>
      </c>
      <c r="T271" s="255">
        <f t="shared" ref="T271" si="1371">IF(T246&gt;0,T269/T246*100,)</f>
        <v>0</v>
      </c>
      <c r="U271" s="255">
        <f t="shared" ref="U271:X271" si="1372">IF(U246&gt;0,U269/U246*100,)</f>
        <v>0</v>
      </c>
      <c r="V271" s="255">
        <f t="shared" si="1372"/>
        <v>0</v>
      </c>
      <c r="W271" s="255">
        <f t="shared" si="1372"/>
        <v>0</v>
      </c>
      <c r="X271" s="255">
        <f t="shared" si="1372"/>
        <v>0</v>
      </c>
      <c r="Y271" s="255">
        <f t="shared" ref="Y271:AA271" si="1373">IF(Y246&gt;0,Y269/Y246*100,)</f>
        <v>0</v>
      </c>
      <c r="Z271" s="255">
        <f t="shared" si="1373"/>
        <v>0</v>
      </c>
      <c r="AA271" s="255">
        <f t="shared" si="1373"/>
        <v>0</v>
      </c>
      <c r="AB271" s="255">
        <f t="shared" ref="AB271" si="1374">IF(AB246&gt;0,AB269/AB246*100,)</f>
        <v>0</v>
      </c>
      <c r="AC271" s="191">
        <f t="shared" si="1331"/>
        <v>0</v>
      </c>
      <c r="AD271" s="191">
        <f t="shared" si="1332"/>
        <v>0</v>
      </c>
      <c r="AE271" s="191">
        <f t="shared" si="1333"/>
        <v>0</v>
      </c>
      <c r="AF271" s="191">
        <f t="shared" si="1334"/>
        <v>0</v>
      </c>
      <c r="AG271" s="191">
        <f t="shared" si="1335"/>
        <v>0</v>
      </c>
      <c r="AH271" s="191">
        <f t="shared" si="1336"/>
        <v>0</v>
      </c>
      <c r="AI271" s="191">
        <f t="shared" si="1337"/>
        <v>0</v>
      </c>
      <c r="AJ271" s="191">
        <f t="shared" si="1338"/>
        <v>0</v>
      </c>
      <c r="AK271" s="191">
        <f t="shared" si="1339"/>
        <v>0</v>
      </c>
      <c r="AL271" s="275">
        <f t="shared" si="1340"/>
        <v>0</v>
      </c>
      <c r="AM271" s="275">
        <f t="shared" si="1341"/>
        <v>0</v>
      </c>
      <c r="AN271" s="275">
        <f t="shared" si="1342"/>
        <v>0</v>
      </c>
      <c r="AO271" s="275">
        <f t="shared" si="1343"/>
        <v>0</v>
      </c>
      <c r="AP271" s="275">
        <f t="shared" si="1344"/>
        <v>0</v>
      </c>
      <c r="AQ271" s="275">
        <f t="shared" si="1345"/>
        <v>0</v>
      </c>
      <c r="AR271" s="275">
        <f t="shared" si="1346"/>
        <v>0</v>
      </c>
      <c r="AS271" s="275">
        <f t="shared" si="1347"/>
        <v>0</v>
      </c>
      <c r="AT271" s="275">
        <f t="shared" si="1348"/>
        <v>0</v>
      </c>
    </row>
    <row r="272" spans="1:46" hidden="1" outlineLevel="1">
      <c r="A272" s="1816"/>
      <c r="B272" s="1868"/>
      <c r="C272" s="73" t="s">
        <v>135</v>
      </c>
      <c r="D272" s="67"/>
      <c r="E272" s="255">
        <f t="shared" ref="E272:H272" si="1375">IF(E252&gt;0,E269/E252*100,)</f>
        <v>20.084491095421217</v>
      </c>
      <c r="F272" s="255">
        <f t="shared" si="1375"/>
        <v>15.324015380192</v>
      </c>
      <c r="G272" s="255">
        <f t="shared" si="1375"/>
        <v>22.103057334974718</v>
      </c>
      <c r="H272" s="255">
        <f t="shared" si="1375"/>
        <v>19.632895893261239</v>
      </c>
      <c r="I272" s="255">
        <f t="shared" ref="I272:J272" si="1376">IF(I252&gt;0,I269/I252*100,)</f>
        <v>17.949030630020999</v>
      </c>
      <c r="J272" s="255">
        <f t="shared" si="1376"/>
        <v>20.767193154752668</v>
      </c>
      <c r="K272" s="255">
        <f t="shared" ref="K272:Q272" si="1377">IF(K252&gt;0,K269/K252*100,)</f>
        <v>17.876695119158299</v>
      </c>
      <c r="L272" s="1123">
        <f t="shared" si="1377"/>
        <v>24.01410070285694</v>
      </c>
      <c r="M272" s="1123">
        <f t="shared" si="1377"/>
        <v>16.903025205221624</v>
      </c>
      <c r="N272" s="1123">
        <f t="shared" si="1377"/>
        <v>13.336227112328402</v>
      </c>
      <c r="O272" s="1123">
        <f t="shared" si="1377"/>
        <v>16.565277949385298</v>
      </c>
      <c r="P272" s="255">
        <f t="shared" si="1377"/>
        <v>18.112428774850141</v>
      </c>
      <c r="Q272" s="255">
        <f t="shared" si="1377"/>
        <v>18.112428756024883</v>
      </c>
      <c r="R272" s="255">
        <f t="shared" ref="R272:S272" si="1378">IF(R252&gt;0,R269/R252*100,)</f>
        <v>18.112428762637141</v>
      </c>
      <c r="S272" s="255">
        <f t="shared" si="1378"/>
        <v>18.112428748190762</v>
      </c>
      <c r="T272" s="255">
        <f t="shared" ref="T272" si="1379">IF(T252&gt;0,T269/T252*100,)</f>
        <v>0</v>
      </c>
      <c r="U272" s="255">
        <f t="shared" ref="U272:X272" si="1380">IF(U252&gt;0,U269/U252*100,)</f>
        <v>0</v>
      </c>
      <c r="V272" s="255">
        <f t="shared" si="1380"/>
        <v>0</v>
      </c>
      <c r="W272" s="255">
        <f t="shared" si="1380"/>
        <v>0</v>
      </c>
      <c r="X272" s="255">
        <f t="shared" si="1380"/>
        <v>0</v>
      </c>
      <c r="Y272" s="255">
        <f t="shared" ref="Y272:AA272" si="1381">IF(Y252&gt;0,Y269/Y252*100,)</f>
        <v>0</v>
      </c>
      <c r="Z272" s="255">
        <f t="shared" si="1381"/>
        <v>0</v>
      </c>
      <c r="AA272" s="255">
        <f t="shared" si="1381"/>
        <v>0</v>
      </c>
      <c r="AB272" s="255">
        <f t="shared" ref="AB272" si="1382">IF(AB252&gt;0,AB269/AB252*100,)</f>
        <v>0</v>
      </c>
      <c r="AC272" s="191">
        <f t="shared" si="1331"/>
        <v>0</v>
      </c>
      <c r="AD272" s="191">
        <f t="shared" si="1332"/>
        <v>0</v>
      </c>
      <c r="AE272" s="191">
        <f t="shared" si="1333"/>
        <v>0</v>
      </c>
      <c r="AF272" s="191">
        <f t="shared" si="1334"/>
        <v>0</v>
      </c>
      <c r="AG272" s="191">
        <f t="shared" si="1335"/>
        <v>0</v>
      </c>
      <c r="AH272" s="191">
        <f t="shared" si="1336"/>
        <v>0</v>
      </c>
      <c r="AI272" s="191">
        <f t="shared" si="1337"/>
        <v>0</v>
      </c>
      <c r="AJ272" s="191">
        <f t="shared" si="1338"/>
        <v>0</v>
      </c>
      <c r="AK272" s="191">
        <f t="shared" si="1339"/>
        <v>0</v>
      </c>
      <c r="AL272" s="275">
        <f t="shared" si="1340"/>
        <v>0</v>
      </c>
      <c r="AM272" s="275">
        <f t="shared" si="1341"/>
        <v>0</v>
      </c>
      <c r="AN272" s="275">
        <f t="shared" si="1342"/>
        <v>0</v>
      </c>
      <c r="AO272" s="275">
        <f t="shared" si="1343"/>
        <v>0</v>
      </c>
      <c r="AP272" s="275">
        <f t="shared" si="1344"/>
        <v>0</v>
      </c>
      <c r="AQ272" s="275">
        <f t="shared" si="1345"/>
        <v>0</v>
      </c>
      <c r="AR272" s="275">
        <f t="shared" si="1346"/>
        <v>0</v>
      </c>
      <c r="AS272" s="275">
        <f t="shared" si="1347"/>
        <v>0</v>
      </c>
      <c r="AT272" s="275">
        <f t="shared" si="1348"/>
        <v>0</v>
      </c>
    </row>
    <row r="273" spans="1:46" ht="14.45" hidden="1" customHeight="1" outlineLevel="1">
      <c r="A273" s="1817">
        <v>5</v>
      </c>
      <c r="B273" s="1864" t="s">
        <v>116</v>
      </c>
      <c r="C273" s="73" t="s">
        <v>580</v>
      </c>
      <c r="D273" s="30"/>
      <c r="E273" s="250">
        <v>11.873495999999999</v>
      </c>
      <c r="F273" s="855">
        <v>11.878309999999999</v>
      </c>
      <c r="G273" s="855">
        <v>12.189128</v>
      </c>
      <c r="H273" s="855">
        <v>11.729208</v>
      </c>
      <c r="I273" s="1557">
        <v>11.427528000000001</v>
      </c>
      <c r="J273" s="1557">
        <v>12.687417000000002</v>
      </c>
      <c r="K273" s="855">
        <f t="shared" ref="K273" si="1383">L273+M273+N273+O273</f>
        <v>12.862</v>
      </c>
      <c r="L273" s="1110">
        <v>5.9450000000000003</v>
      </c>
      <c r="M273" s="1110">
        <v>1.65</v>
      </c>
      <c r="N273" s="1110">
        <v>1.1419999999999999</v>
      </c>
      <c r="O273" s="1110">
        <v>4.125</v>
      </c>
      <c r="P273" s="855">
        <v>12.862</v>
      </c>
      <c r="Q273" s="855">
        <v>12.862</v>
      </c>
      <c r="R273" s="855">
        <v>12.862</v>
      </c>
      <c r="S273" s="855">
        <v>12.862</v>
      </c>
      <c r="T273" s="257">
        <f t="shared" ref="T273" si="1384">SUM(U273:X273)</f>
        <v>0</v>
      </c>
      <c r="U273" s="250"/>
      <c r="V273" s="1057"/>
      <c r="W273" s="1455"/>
      <c r="X273" s="1455"/>
      <c r="Y273" s="250"/>
      <c r="Z273" s="250"/>
      <c r="AA273" s="250"/>
      <c r="AB273" s="250"/>
      <c r="AC273" s="191">
        <f t="shared" si="1331"/>
        <v>0</v>
      </c>
      <c r="AD273" s="191">
        <f t="shared" si="1332"/>
        <v>0</v>
      </c>
      <c r="AE273" s="191">
        <f t="shared" si="1333"/>
        <v>0</v>
      </c>
      <c r="AF273" s="191">
        <f t="shared" si="1334"/>
        <v>0</v>
      </c>
      <c r="AG273" s="191">
        <f t="shared" si="1335"/>
        <v>0</v>
      </c>
      <c r="AH273" s="191">
        <f t="shared" si="1336"/>
        <v>0</v>
      </c>
      <c r="AI273" s="191">
        <f t="shared" si="1337"/>
        <v>0</v>
      </c>
      <c r="AJ273" s="191">
        <f t="shared" si="1338"/>
        <v>0</v>
      </c>
      <c r="AK273" s="191">
        <f t="shared" si="1339"/>
        <v>0</v>
      </c>
      <c r="AL273" s="275">
        <f t="shared" si="1340"/>
        <v>0</v>
      </c>
      <c r="AM273" s="275">
        <f t="shared" si="1341"/>
        <v>0</v>
      </c>
      <c r="AN273" s="275">
        <f t="shared" si="1342"/>
        <v>0</v>
      </c>
      <c r="AO273" s="275">
        <f t="shared" si="1343"/>
        <v>0</v>
      </c>
      <c r="AP273" s="275">
        <f t="shared" si="1344"/>
        <v>0</v>
      </c>
      <c r="AQ273" s="275">
        <f t="shared" si="1345"/>
        <v>0</v>
      </c>
      <c r="AR273" s="275">
        <f t="shared" si="1346"/>
        <v>0</v>
      </c>
      <c r="AS273" s="275">
        <f t="shared" si="1347"/>
        <v>0</v>
      </c>
      <c r="AT273" s="275">
        <f t="shared" si="1348"/>
        <v>0</v>
      </c>
    </row>
    <row r="274" spans="1:46" hidden="1" outlineLevel="1">
      <c r="A274" s="1859"/>
      <c r="B274" s="1865"/>
      <c r="C274" s="73" t="s">
        <v>136</v>
      </c>
      <c r="D274" s="30"/>
      <c r="E274" s="255">
        <f t="shared" ref="E274:J274" si="1385">IF(E253&gt;0,E273/E253*100,)</f>
        <v>1.5539645111031575</v>
      </c>
      <c r="F274" s="255">
        <f t="shared" si="1385"/>
        <v>1.7385895523916202</v>
      </c>
      <c r="G274" s="255">
        <f t="shared" si="1385"/>
        <v>1.6923666178360133</v>
      </c>
      <c r="H274" s="255">
        <f t="shared" si="1385"/>
        <v>1.8532681489804903</v>
      </c>
      <c r="I274" s="255">
        <f t="shared" si="1385"/>
        <v>1.9439654071595263</v>
      </c>
      <c r="J274" s="255">
        <f t="shared" si="1385"/>
        <v>1.9977388896164423</v>
      </c>
      <c r="K274" s="255">
        <f t="shared" ref="K274:Q274" si="1386">IF(K253&gt;0,K273/K253*100,)</f>
        <v>1.9346253163904721</v>
      </c>
      <c r="L274" s="1123">
        <f t="shared" si="1386"/>
        <v>2.6637298399225218</v>
      </c>
      <c r="M274" s="1123">
        <f t="shared" si="1386"/>
        <v>1.3212221727889366</v>
      </c>
      <c r="N274" s="1123">
        <f t="shared" si="1386"/>
        <v>0.90576865177525911</v>
      </c>
      <c r="O274" s="1123">
        <f t="shared" si="1386"/>
        <v>2.1632744984202956</v>
      </c>
      <c r="P274" s="255">
        <f t="shared" si="1386"/>
        <v>1.9221077735213514</v>
      </c>
      <c r="Q274" s="255">
        <f t="shared" si="1386"/>
        <v>1.941019515777143</v>
      </c>
      <c r="R274" s="255">
        <f t="shared" ref="R274:S274" si="1387">IF(R253&gt;0,R273/R253*100,)</f>
        <v>2.0156034630813093</v>
      </c>
      <c r="S274" s="255">
        <f t="shared" si="1387"/>
        <v>1.9961686102756071</v>
      </c>
      <c r="T274" s="255">
        <f t="shared" ref="T274" si="1388">IF(T253&gt;0,T273/T253*100,)</f>
        <v>0</v>
      </c>
      <c r="U274" s="255">
        <f t="shared" ref="U274:X274" si="1389">IF(U253&gt;0,U273/U253*100,)</f>
        <v>0</v>
      </c>
      <c r="V274" s="255">
        <f t="shared" si="1389"/>
        <v>0</v>
      </c>
      <c r="W274" s="255">
        <f t="shared" si="1389"/>
        <v>0</v>
      </c>
      <c r="X274" s="255">
        <f t="shared" si="1389"/>
        <v>0</v>
      </c>
      <c r="Y274" s="255">
        <f t="shared" ref="Y274:AA274" si="1390">IF(Y253&gt;0,Y273/Y253*100,)</f>
        <v>0</v>
      </c>
      <c r="Z274" s="255">
        <f t="shared" si="1390"/>
        <v>0</v>
      </c>
      <c r="AA274" s="255">
        <f t="shared" si="1390"/>
        <v>0</v>
      </c>
      <c r="AB274" s="255">
        <f t="shared" ref="AB274" si="1391">IF(AB253&gt;0,AB273/AB253*100,)</f>
        <v>0</v>
      </c>
      <c r="AC274" s="191">
        <f t="shared" si="1331"/>
        <v>0</v>
      </c>
      <c r="AD274" s="191">
        <f t="shared" si="1332"/>
        <v>0</v>
      </c>
      <c r="AE274" s="191">
        <f t="shared" si="1333"/>
        <v>0</v>
      </c>
      <c r="AF274" s="191">
        <f t="shared" si="1334"/>
        <v>0</v>
      </c>
      <c r="AG274" s="191">
        <f t="shared" si="1335"/>
        <v>0</v>
      </c>
      <c r="AH274" s="191">
        <f t="shared" si="1336"/>
        <v>0</v>
      </c>
      <c r="AI274" s="191">
        <f t="shared" si="1337"/>
        <v>0</v>
      </c>
      <c r="AJ274" s="191">
        <f t="shared" si="1338"/>
        <v>0</v>
      </c>
      <c r="AK274" s="191">
        <f t="shared" si="1339"/>
        <v>0</v>
      </c>
      <c r="AL274" s="275">
        <f t="shared" si="1340"/>
        <v>0</v>
      </c>
      <c r="AM274" s="275">
        <f t="shared" si="1341"/>
        <v>0</v>
      </c>
      <c r="AN274" s="275">
        <f t="shared" si="1342"/>
        <v>0</v>
      </c>
      <c r="AO274" s="275">
        <f t="shared" si="1343"/>
        <v>0</v>
      </c>
      <c r="AP274" s="275">
        <f t="shared" si="1344"/>
        <v>0</v>
      </c>
      <c r="AQ274" s="275">
        <f t="shared" si="1345"/>
        <v>0</v>
      </c>
      <c r="AR274" s="275">
        <f t="shared" si="1346"/>
        <v>0</v>
      </c>
      <c r="AS274" s="275">
        <f t="shared" si="1347"/>
        <v>0</v>
      </c>
      <c r="AT274" s="275">
        <f t="shared" si="1348"/>
        <v>0</v>
      </c>
    </row>
    <row r="275" spans="1:46" hidden="1" outlineLevel="1">
      <c r="A275" s="1817" t="s">
        <v>87</v>
      </c>
      <c r="B275" s="1866" t="s">
        <v>68</v>
      </c>
      <c r="C275" s="73" t="s">
        <v>580</v>
      </c>
      <c r="D275" s="70"/>
      <c r="E275" s="250">
        <v>10.188658999999999</v>
      </c>
      <c r="F275" s="855">
        <v>10.217547</v>
      </c>
      <c r="G275" s="855">
        <v>10.463267999999999</v>
      </c>
      <c r="H275" s="855">
        <v>9.8977640000000005</v>
      </c>
      <c r="I275" s="1557">
        <v>9.611345</v>
      </c>
      <c r="J275" s="1557">
        <v>10.658505</v>
      </c>
      <c r="K275" s="855">
        <f t="shared" ref="K275" si="1392">L275+M275+N275+O275</f>
        <v>10.817836</v>
      </c>
      <c r="L275" s="1110">
        <v>5.0001579999999999</v>
      </c>
      <c r="M275" s="1110">
        <v>1.3877649999999999</v>
      </c>
      <c r="N275" s="1110">
        <v>0.96050100000000005</v>
      </c>
      <c r="O275" s="1110">
        <v>3.4694120000000002</v>
      </c>
      <c r="P275" s="1110">
        <v>10.817836</v>
      </c>
      <c r="Q275" s="1110">
        <v>10.817836</v>
      </c>
      <c r="R275" s="1110">
        <v>10.817836</v>
      </c>
      <c r="S275" s="1110">
        <v>10.817836</v>
      </c>
      <c r="T275" s="257">
        <f t="shared" ref="T275" si="1393">SUM(U275:X275)</f>
        <v>0</v>
      </c>
      <c r="U275" s="250"/>
      <c r="V275" s="1057"/>
      <c r="W275" s="1455"/>
      <c r="X275" s="1455"/>
      <c r="Y275" s="250"/>
      <c r="Z275" s="250"/>
      <c r="AA275" s="250"/>
      <c r="AB275" s="250"/>
      <c r="AC275" s="191">
        <f t="shared" si="1331"/>
        <v>0</v>
      </c>
      <c r="AD275" s="191">
        <f t="shared" si="1332"/>
        <v>0</v>
      </c>
      <c r="AE275" s="191">
        <f t="shared" si="1333"/>
        <v>0</v>
      </c>
      <c r="AF275" s="191">
        <f t="shared" si="1334"/>
        <v>0</v>
      </c>
      <c r="AG275" s="191">
        <f t="shared" si="1335"/>
        <v>0</v>
      </c>
      <c r="AH275" s="191">
        <f t="shared" si="1336"/>
        <v>0</v>
      </c>
      <c r="AI275" s="191">
        <f t="shared" si="1337"/>
        <v>0</v>
      </c>
      <c r="AJ275" s="191">
        <f t="shared" si="1338"/>
        <v>0</v>
      </c>
      <c r="AK275" s="191">
        <f t="shared" si="1339"/>
        <v>0</v>
      </c>
      <c r="AL275" s="275">
        <f t="shared" si="1340"/>
        <v>0</v>
      </c>
      <c r="AM275" s="275">
        <f t="shared" si="1341"/>
        <v>0</v>
      </c>
      <c r="AN275" s="275">
        <f t="shared" si="1342"/>
        <v>0</v>
      </c>
      <c r="AO275" s="275">
        <f t="shared" si="1343"/>
        <v>0</v>
      </c>
      <c r="AP275" s="275">
        <f t="shared" si="1344"/>
        <v>0</v>
      </c>
      <c r="AQ275" s="275">
        <f t="shared" si="1345"/>
        <v>0</v>
      </c>
      <c r="AR275" s="275">
        <f t="shared" si="1346"/>
        <v>0</v>
      </c>
      <c r="AS275" s="275">
        <f t="shared" si="1347"/>
        <v>0</v>
      </c>
      <c r="AT275" s="275">
        <f t="shared" si="1348"/>
        <v>0</v>
      </c>
    </row>
    <row r="276" spans="1:46" hidden="1" outlineLevel="1">
      <c r="A276" s="1859"/>
      <c r="B276" s="1867"/>
      <c r="C276" s="73" t="s">
        <v>137</v>
      </c>
      <c r="D276" s="67"/>
      <c r="E276" s="255">
        <f t="shared" ref="E276:J276" si="1394">IF(E257&gt;0,E275/E257*100,)</f>
        <v>3.3835699760185465</v>
      </c>
      <c r="F276" s="255">
        <f t="shared" si="1394"/>
        <v>3.5225678533084483</v>
      </c>
      <c r="G276" s="255">
        <f t="shared" si="1394"/>
        <v>4.8260502959711848</v>
      </c>
      <c r="H276" s="255">
        <f t="shared" si="1394"/>
        <v>5.115914802140078</v>
      </c>
      <c r="I276" s="255">
        <f t="shared" si="1394"/>
        <v>4.4569618753591644</v>
      </c>
      <c r="J276" s="255">
        <f t="shared" si="1394"/>
        <v>4.9835811918625978</v>
      </c>
      <c r="K276" s="255">
        <f t="shared" ref="K276:Q276" si="1395">IF(K257&gt;0,K275/K257*100,)</f>
        <v>4.6305253350905344</v>
      </c>
      <c r="L276" s="1123">
        <f t="shared" si="1395"/>
        <v>6.2422067730821906</v>
      </c>
      <c r="M276" s="1123">
        <f t="shared" si="1395"/>
        <v>3.393638692903659</v>
      </c>
      <c r="N276" s="1123">
        <f t="shared" si="1395"/>
        <v>2.0487424435237118</v>
      </c>
      <c r="O276" s="1123">
        <f t="shared" si="1395"/>
        <v>5.2773099350180077</v>
      </c>
      <c r="P276" s="255">
        <f t="shared" si="1395"/>
        <v>4.5107769340205515</v>
      </c>
      <c r="Q276" s="255">
        <f t="shared" si="1395"/>
        <v>4.3749403886125391</v>
      </c>
      <c r="R276" s="255">
        <f t="shared" ref="R276:S276" si="1396">IF(R257&gt;0,R275/R257*100,)</f>
        <v>4.2856801303757095</v>
      </c>
      <c r="S276" s="255">
        <f t="shared" si="1396"/>
        <v>4.1982410120266023</v>
      </c>
      <c r="T276" s="255">
        <f t="shared" ref="T276" si="1397">IF(T257&gt;0,T275/T257*100,)</f>
        <v>0</v>
      </c>
      <c r="U276" s="255">
        <f t="shared" ref="U276:X276" si="1398">IF(U257&gt;0,U275/U257*100,)</f>
        <v>0</v>
      </c>
      <c r="V276" s="255">
        <f t="shared" si="1398"/>
        <v>0</v>
      </c>
      <c r="W276" s="255">
        <f t="shared" si="1398"/>
        <v>0</v>
      </c>
      <c r="X276" s="255">
        <f t="shared" si="1398"/>
        <v>0</v>
      </c>
      <c r="Y276" s="255">
        <f t="shared" ref="Y276:AA276" si="1399">IF(Y257&gt;0,Y275/Y257*100,)</f>
        <v>0</v>
      </c>
      <c r="Z276" s="255">
        <f t="shared" si="1399"/>
        <v>0</v>
      </c>
      <c r="AA276" s="255">
        <f t="shared" si="1399"/>
        <v>0</v>
      </c>
      <c r="AB276" s="255">
        <f t="shared" ref="AB276" si="1400">IF(AB257&gt;0,AB275/AB257*100,)</f>
        <v>0</v>
      </c>
      <c r="AC276" s="191">
        <f t="shared" si="1331"/>
        <v>0</v>
      </c>
      <c r="AD276" s="191">
        <f t="shared" si="1332"/>
        <v>0</v>
      </c>
      <c r="AE276" s="191">
        <f t="shared" si="1333"/>
        <v>0</v>
      </c>
      <c r="AF276" s="191">
        <f t="shared" si="1334"/>
        <v>0</v>
      </c>
      <c r="AG276" s="191">
        <f t="shared" si="1335"/>
        <v>0</v>
      </c>
      <c r="AH276" s="191">
        <f t="shared" si="1336"/>
        <v>0</v>
      </c>
      <c r="AI276" s="191">
        <f t="shared" si="1337"/>
        <v>0</v>
      </c>
      <c r="AJ276" s="191">
        <f t="shared" si="1338"/>
        <v>0</v>
      </c>
      <c r="AK276" s="191">
        <f t="shared" si="1339"/>
        <v>0</v>
      </c>
      <c r="AL276" s="275">
        <f t="shared" si="1340"/>
        <v>0</v>
      </c>
      <c r="AM276" s="275">
        <f t="shared" si="1341"/>
        <v>0</v>
      </c>
      <c r="AN276" s="275">
        <f t="shared" si="1342"/>
        <v>0</v>
      </c>
      <c r="AO276" s="275">
        <f t="shared" si="1343"/>
        <v>0</v>
      </c>
      <c r="AP276" s="275">
        <f t="shared" si="1344"/>
        <v>0</v>
      </c>
      <c r="AQ276" s="275">
        <f t="shared" si="1345"/>
        <v>0</v>
      </c>
      <c r="AR276" s="275">
        <f t="shared" si="1346"/>
        <v>0</v>
      </c>
      <c r="AS276" s="275">
        <f t="shared" si="1347"/>
        <v>0</v>
      </c>
      <c r="AT276" s="275">
        <f t="shared" si="1348"/>
        <v>0</v>
      </c>
    </row>
    <row r="277" spans="1:46" hidden="1" outlineLevel="1">
      <c r="A277" s="1817" t="s">
        <v>88</v>
      </c>
      <c r="B277" s="1860" t="s">
        <v>69</v>
      </c>
      <c r="C277" s="73" t="s">
        <v>580</v>
      </c>
      <c r="D277" s="70"/>
      <c r="E277" s="250">
        <v>1.648271</v>
      </c>
      <c r="F277" s="855">
        <v>1.640166</v>
      </c>
      <c r="G277" s="855">
        <v>1.696196</v>
      </c>
      <c r="H277" s="855">
        <v>1.726683</v>
      </c>
      <c r="I277" s="1557">
        <v>1.713692</v>
      </c>
      <c r="J277" s="1557">
        <v>1.9097900000000001</v>
      </c>
      <c r="K277" s="855">
        <f t="shared" ref="K277" si="1401">L277+M277+N277+O277</f>
        <v>1.9288080000000001</v>
      </c>
      <c r="L277" s="1110">
        <v>0.89152299999999995</v>
      </c>
      <c r="M277" s="1110">
        <v>0.24743699999999999</v>
      </c>
      <c r="N277" s="1110">
        <v>0.17125599999999999</v>
      </c>
      <c r="O277" s="1110">
        <v>0.61859200000000003</v>
      </c>
      <c r="P277" s="1110">
        <v>1.9288080000000001</v>
      </c>
      <c r="Q277" s="1110">
        <v>1.9288080000000001</v>
      </c>
      <c r="R277" s="1110">
        <v>1.9288080000000001</v>
      </c>
      <c r="S277" s="1110">
        <v>1.9288080000000001</v>
      </c>
      <c r="T277" s="257">
        <f t="shared" ref="T277" si="1402">SUM(U277:X277)</f>
        <v>0</v>
      </c>
      <c r="U277" s="250"/>
      <c r="V277" s="1057"/>
      <c r="W277" s="1455"/>
      <c r="X277" s="1455"/>
      <c r="Y277" s="250"/>
      <c r="Z277" s="250"/>
      <c r="AA277" s="250"/>
      <c r="AB277" s="250"/>
      <c r="AC277" s="191">
        <f t="shared" si="1331"/>
        <v>0</v>
      </c>
      <c r="AD277" s="191">
        <f t="shared" si="1332"/>
        <v>0</v>
      </c>
      <c r="AE277" s="191">
        <f t="shared" si="1333"/>
        <v>0</v>
      </c>
      <c r="AF277" s="191">
        <f t="shared" si="1334"/>
        <v>0</v>
      </c>
      <c r="AG277" s="191">
        <f t="shared" si="1335"/>
        <v>0</v>
      </c>
      <c r="AH277" s="191">
        <f t="shared" si="1336"/>
        <v>0</v>
      </c>
      <c r="AI277" s="191">
        <f t="shared" si="1337"/>
        <v>0</v>
      </c>
      <c r="AJ277" s="191">
        <f t="shared" si="1338"/>
        <v>0</v>
      </c>
      <c r="AK277" s="191">
        <f t="shared" si="1339"/>
        <v>0</v>
      </c>
      <c r="AL277" s="275">
        <f t="shared" si="1340"/>
        <v>0</v>
      </c>
      <c r="AM277" s="275">
        <f t="shared" si="1341"/>
        <v>0</v>
      </c>
      <c r="AN277" s="275">
        <f t="shared" si="1342"/>
        <v>0</v>
      </c>
      <c r="AO277" s="275">
        <f t="shared" si="1343"/>
        <v>0</v>
      </c>
      <c r="AP277" s="275">
        <f t="shared" si="1344"/>
        <v>0</v>
      </c>
      <c r="AQ277" s="275">
        <f t="shared" si="1345"/>
        <v>0</v>
      </c>
      <c r="AR277" s="275">
        <f t="shared" si="1346"/>
        <v>0</v>
      </c>
      <c r="AS277" s="275">
        <f t="shared" si="1347"/>
        <v>0</v>
      </c>
      <c r="AT277" s="275">
        <f t="shared" si="1348"/>
        <v>0</v>
      </c>
    </row>
    <row r="278" spans="1:46" hidden="1" outlineLevel="1">
      <c r="A278" s="1859"/>
      <c r="B278" s="1861"/>
      <c r="C278" s="73" t="s">
        <v>138</v>
      </c>
      <c r="D278" s="67"/>
      <c r="E278" s="255">
        <f t="shared" ref="E278:J278" si="1403">IF(E261&gt;0,E277/E261*100,)</f>
        <v>4.5128176625859915</v>
      </c>
      <c r="F278" s="255">
        <f t="shared" si="1403"/>
        <v>4.670266432235433</v>
      </c>
      <c r="G278" s="255">
        <f t="shared" si="1403"/>
        <v>5.5515854523636348</v>
      </c>
      <c r="H278" s="255">
        <f t="shared" si="1403"/>
        <v>6.2988218675856693</v>
      </c>
      <c r="I278" s="255">
        <f t="shared" si="1403"/>
        <v>6.5276939766819586</v>
      </c>
      <c r="J278" s="255">
        <f t="shared" si="1403"/>
        <v>7.0226311338350724</v>
      </c>
      <c r="K278" s="255">
        <f t="shared" ref="K278:Q278" si="1404">IF(K261&gt;0,K277/K261*100,)</f>
        <v>6.6836991660790215</v>
      </c>
      <c r="L278" s="1123">
        <f t="shared" si="1404"/>
        <v>11.081658842376264</v>
      </c>
      <c r="M278" s="1123">
        <f t="shared" si="1404"/>
        <v>4.4329099147908568</v>
      </c>
      <c r="N278" s="1123">
        <f t="shared" si="1404"/>
        <v>3.3195895832311626</v>
      </c>
      <c r="O278" s="1123">
        <f t="shared" si="1404"/>
        <v>6.1413408664382416</v>
      </c>
      <c r="P278" s="255">
        <f t="shared" si="1404"/>
        <v>6.5108544114113123</v>
      </c>
      <c r="Q278" s="255">
        <f t="shared" si="1404"/>
        <v>6.4120717720880958</v>
      </c>
      <c r="R278" s="255">
        <f t="shared" ref="R278:S278" si="1405">IF(R261&gt;0,R277/R261*100,)</f>
        <v>6.3463232261009432</v>
      </c>
      <c r="S278" s="255">
        <f t="shared" si="1405"/>
        <v>6.2812487818488822</v>
      </c>
      <c r="T278" s="255">
        <f t="shared" ref="T278" si="1406">IF(T261&gt;0,T277/T261*100,)</f>
        <v>0</v>
      </c>
      <c r="U278" s="255">
        <f t="shared" ref="U278:X278" si="1407">IF(U261&gt;0,U277/U261*100,)</f>
        <v>0</v>
      </c>
      <c r="V278" s="255">
        <f t="shared" si="1407"/>
        <v>0</v>
      </c>
      <c r="W278" s="255">
        <f t="shared" si="1407"/>
        <v>0</v>
      </c>
      <c r="X278" s="255">
        <f t="shared" si="1407"/>
        <v>0</v>
      </c>
      <c r="Y278" s="255">
        <f t="shared" ref="Y278:AA278" si="1408">IF(Y261&gt;0,Y277/Y261*100,)</f>
        <v>0</v>
      </c>
      <c r="Z278" s="255">
        <f t="shared" si="1408"/>
        <v>0</v>
      </c>
      <c r="AA278" s="255">
        <f t="shared" si="1408"/>
        <v>0</v>
      </c>
      <c r="AB278" s="255">
        <f t="shared" ref="AB278" si="1409">IF(AB261&gt;0,AB277/AB261*100,)</f>
        <v>0</v>
      </c>
      <c r="AC278" s="191">
        <f t="shared" si="1331"/>
        <v>0</v>
      </c>
      <c r="AD278" s="191">
        <f t="shared" si="1332"/>
        <v>0</v>
      </c>
      <c r="AE278" s="191">
        <f t="shared" si="1333"/>
        <v>0</v>
      </c>
      <c r="AF278" s="191">
        <f t="shared" si="1334"/>
        <v>0</v>
      </c>
      <c r="AG278" s="191">
        <f t="shared" si="1335"/>
        <v>0</v>
      </c>
      <c r="AH278" s="191">
        <f t="shared" si="1336"/>
        <v>0</v>
      </c>
      <c r="AI278" s="191">
        <f t="shared" si="1337"/>
        <v>0</v>
      </c>
      <c r="AJ278" s="191">
        <f t="shared" si="1338"/>
        <v>0</v>
      </c>
      <c r="AK278" s="191">
        <f t="shared" si="1339"/>
        <v>0</v>
      </c>
      <c r="AL278" s="275">
        <f t="shared" si="1340"/>
        <v>0</v>
      </c>
      <c r="AM278" s="275">
        <f t="shared" si="1341"/>
        <v>0</v>
      </c>
      <c r="AN278" s="275">
        <f t="shared" si="1342"/>
        <v>0</v>
      </c>
      <c r="AO278" s="275">
        <f t="shared" si="1343"/>
        <v>0</v>
      </c>
      <c r="AP278" s="275">
        <f t="shared" si="1344"/>
        <v>0</v>
      </c>
      <c r="AQ278" s="275">
        <f t="shared" si="1345"/>
        <v>0</v>
      </c>
      <c r="AR278" s="275">
        <f t="shared" si="1346"/>
        <v>0</v>
      </c>
      <c r="AS278" s="275">
        <f t="shared" si="1347"/>
        <v>0</v>
      </c>
      <c r="AT278" s="275">
        <f t="shared" si="1348"/>
        <v>0</v>
      </c>
    </row>
    <row r="279" spans="1:46" hidden="1" outlineLevel="1">
      <c r="A279" s="1817" t="s">
        <v>89</v>
      </c>
      <c r="B279" s="1860" t="s">
        <v>70</v>
      </c>
      <c r="C279" s="73" t="s">
        <v>580</v>
      </c>
      <c r="D279" s="70"/>
      <c r="E279" s="250">
        <v>3.6566000000000001E-2</v>
      </c>
      <c r="F279" s="250">
        <v>2.0596999999999997E-2</v>
      </c>
      <c r="G279" s="855">
        <v>0</v>
      </c>
      <c r="H279" s="250">
        <v>0.10476099999999999</v>
      </c>
      <c r="I279" s="1557">
        <v>0.102491</v>
      </c>
      <c r="J279" s="1557">
        <v>0.11912200000000001</v>
      </c>
      <c r="K279" s="855">
        <f t="shared" ref="K279" si="1410">L279+M279+N279+O279</f>
        <v>0.115355</v>
      </c>
      <c r="L279" s="1110">
        <v>5.3318999999999998E-2</v>
      </c>
      <c r="M279" s="1110">
        <v>1.4798E-2</v>
      </c>
      <c r="N279" s="1110">
        <v>1.0241999999999999E-2</v>
      </c>
      <c r="O279" s="1110">
        <v>3.6996000000000001E-2</v>
      </c>
      <c r="P279" s="855">
        <v>0.114879</v>
      </c>
      <c r="Q279" s="855">
        <v>0.114879</v>
      </c>
      <c r="R279" s="855">
        <v>0.114879</v>
      </c>
      <c r="S279" s="855">
        <v>0.114879</v>
      </c>
      <c r="T279" s="257">
        <f t="shared" ref="T279" si="1411">SUM(U279:X279)</f>
        <v>0</v>
      </c>
      <c r="U279" s="250"/>
      <c r="V279" s="1057"/>
      <c r="W279" s="1455"/>
      <c r="X279" s="1455"/>
      <c r="Y279" s="250"/>
      <c r="Z279" s="250"/>
      <c r="AA279" s="250"/>
      <c r="AB279" s="250"/>
      <c r="AC279" s="191">
        <f t="shared" si="1331"/>
        <v>0</v>
      </c>
      <c r="AD279" s="191">
        <f t="shared" si="1332"/>
        <v>0</v>
      </c>
      <c r="AE279" s="191">
        <f t="shared" si="1333"/>
        <v>0</v>
      </c>
      <c r="AF279" s="191">
        <f t="shared" si="1334"/>
        <v>0</v>
      </c>
      <c r="AG279" s="191">
        <f t="shared" si="1335"/>
        <v>0</v>
      </c>
      <c r="AH279" s="191">
        <f t="shared" si="1336"/>
        <v>0</v>
      </c>
      <c r="AI279" s="191">
        <f t="shared" si="1337"/>
        <v>0</v>
      </c>
      <c r="AJ279" s="191">
        <f t="shared" si="1338"/>
        <v>0</v>
      </c>
      <c r="AK279" s="191">
        <f t="shared" si="1339"/>
        <v>0</v>
      </c>
      <c r="AL279" s="275">
        <f t="shared" si="1340"/>
        <v>0</v>
      </c>
      <c r="AM279" s="275">
        <f t="shared" si="1341"/>
        <v>0</v>
      </c>
      <c r="AN279" s="275">
        <f t="shared" si="1342"/>
        <v>0</v>
      </c>
      <c r="AO279" s="275">
        <f t="shared" si="1343"/>
        <v>0</v>
      </c>
      <c r="AP279" s="275">
        <f t="shared" si="1344"/>
        <v>0</v>
      </c>
      <c r="AQ279" s="275">
        <f t="shared" si="1345"/>
        <v>0</v>
      </c>
      <c r="AR279" s="275">
        <f t="shared" si="1346"/>
        <v>0</v>
      </c>
      <c r="AS279" s="275">
        <f t="shared" si="1347"/>
        <v>0</v>
      </c>
      <c r="AT279" s="275">
        <f t="shared" si="1348"/>
        <v>0</v>
      </c>
    </row>
    <row r="280" spans="1:46" hidden="1" outlineLevel="1">
      <c r="A280" s="1859"/>
      <c r="B280" s="1861"/>
      <c r="C280" s="73" t="s">
        <v>139</v>
      </c>
      <c r="D280" s="67"/>
      <c r="E280" s="255">
        <f>IF(E265&gt;0,E279/E265*100,)</f>
        <v>1.6296959754603081E-2</v>
      </c>
      <c r="F280" s="255">
        <f t="shared" ref="F280:H280" si="1412">IF(F265&gt;0,F279/F265*100,)</f>
        <v>9.9777096020101045E-3</v>
      </c>
      <c r="G280" s="255">
        <f t="shared" si="1412"/>
        <v>0</v>
      </c>
      <c r="H280" s="255">
        <f t="shared" si="1412"/>
        <v>4.8052397272273686E-2</v>
      </c>
      <c r="I280" s="255">
        <f t="shared" ref="I280:J280" si="1413">IF(I265&gt;0,I279/I265*100,)</f>
        <v>6.0510692747329606E-2</v>
      </c>
      <c r="J280" s="255">
        <f t="shared" si="1413"/>
        <v>6.9169186167521518E-2</v>
      </c>
      <c r="K280" s="255">
        <f t="shared" ref="K280:Q280" si="1414">IF(K265&gt;0,K279/K265*100,)</f>
        <v>5.471671455677677E-2</v>
      </c>
      <c r="L280" s="1123">
        <f t="shared" si="1414"/>
        <v>8.0589749069769609E-2</v>
      </c>
      <c r="M280" s="1123">
        <f t="shared" si="1414"/>
        <v>4.0882825919943654E-2</v>
      </c>
      <c r="N280" s="1123">
        <f t="shared" si="1414"/>
        <v>2.5382516531534866E-2</v>
      </c>
      <c r="O280" s="1123">
        <f t="shared" si="1414"/>
        <v>5.4314444783889276E-2</v>
      </c>
      <c r="P280" s="255">
        <f t="shared" si="1414"/>
        <v>5.308176105394901E-2</v>
      </c>
      <c r="Q280" s="255">
        <f t="shared" si="1414"/>
        <v>5.2276405399207651E-2</v>
      </c>
      <c r="R280" s="255">
        <f t="shared" ref="R280:S280" si="1415">IF(R265&gt;0,R279/R265*100,)</f>
        <v>5.1740369215246426E-2</v>
      </c>
      <c r="S280" s="255">
        <f t="shared" si="1415"/>
        <v>5.1209829605520528E-2</v>
      </c>
      <c r="T280" s="255">
        <f t="shared" ref="T280" si="1416">IF(T265&gt;0,T279/T265*100,)</f>
        <v>0</v>
      </c>
      <c r="U280" s="255">
        <f t="shared" ref="U280:X280" si="1417">IF(U265&gt;0,U279/U265*100,)</f>
        <v>0</v>
      </c>
      <c r="V280" s="255">
        <f t="shared" si="1417"/>
        <v>0</v>
      </c>
      <c r="W280" s="255">
        <f t="shared" si="1417"/>
        <v>0</v>
      </c>
      <c r="X280" s="255">
        <f t="shared" si="1417"/>
        <v>0</v>
      </c>
      <c r="Y280" s="255">
        <f t="shared" ref="Y280:AA280" si="1418">IF(Y265&gt;0,Y279/Y265*100,)</f>
        <v>0</v>
      </c>
      <c r="Z280" s="255">
        <f t="shared" si="1418"/>
        <v>0</v>
      </c>
      <c r="AA280" s="255">
        <f t="shared" si="1418"/>
        <v>0</v>
      </c>
      <c r="AB280" s="255">
        <f t="shared" ref="AB280" si="1419">IF(AB265&gt;0,AB279/AB265*100,)</f>
        <v>0</v>
      </c>
      <c r="AC280" s="191">
        <f t="shared" si="1331"/>
        <v>0</v>
      </c>
      <c r="AD280" s="191">
        <f t="shared" si="1332"/>
        <v>0</v>
      </c>
      <c r="AE280" s="191">
        <f t="shared" si="1333"/>
        <v>0</v>
      </c>
      <c r="AF280" s="191">
        <f t="shared" si="1334"/>
        <v>0</v>
      </c>
      <c r="AG280" s="191">
        <f t="shared" si="1335"/>
        <v>0</v>
      </c>
      <c r="AH280" s="191">
        <f t="shared" si="1336"/>
        <v>0</v>
      </c>
      <c r="AI280" s="191">
        <f t="shared" si="1337"/>
        <v>0</v>
      </c>
      <c r="AJ280" s="191">
        <f t="shared" si="1338"/>
        <v>0</v>
      </c>
      <c r="AK280" s="191">
        <f t="shared" si="1339"/>
        <v>0</v>
      </c>
      <c r="AL280" s="275">
        <f t="shared" si="1340"/>
        <v>0</v>
      </c>
      <c r="AM280" s="275">
        <f t="shared" si="1341"/>
        <v>0</v>
      </c>
      <c r="AN280" s="275">
        <f t="shared" si="1342"/>
        <v>0</v>
      </c>
      <c r="AO280" s="275">
        <f t="shared" si="1343"/>
        <v>0</v>
      </c>
      <c r="AP280" s="275">
        <f t="shared" si="1344"/>
        <v>0</v>
      </c>
      <c r="AQ280" s="275">
        <f t="shared" si="1345"/>
        <v>0</v>
      </c>
      <c r="AR280" s="275">
        <f t="shared" si="1346"/>
        <v>0</v>
      </c>
      <c r="AS280" s="275">
        <f t="shared" si="1347"/>
        <v>0</v>
      </c>
      <c r="AT280" s="275">
        <f t="shared" si="1348"/>
        <v>0</v>
      </c>
    </row>
    <row r="281" spans="1:46" ht="15" hidden="1" customHeight="1" outlineLevel="1">
      <c r="A281" s="1846">
        <v>6</v>
      </c>
      <c r="B281" s="1862" t="s">
        <v>218</v>
      </c>
      <c r="C281" s="73" t="s">
        <v>581</v>
      </c>
      <c r="D281" s="31"/>
      <c r="E281" s="253">
        <f t="shared" ref="E281:J281" si="1420">E285+E289+E293+E298</f>
        <v>71.172430599999998</v>
      </c>
      <c r="F281" s="253">
        <f t="shared" si="1420"/>
        <v>75.797920509999997</v>
      </c>
      <c r="G281" s="253">
        <f t="shared" si="1420"/>
        <v>84.560429100000007</v>
      </c>
      <c r="H281" s="253">
        <f t="shared" si="1420"/>
        <v>84.383691290000002</v>
      </c>
      <c r="I281" s="253">
        <f t="shared" si="1420"/>
        <v>86.094046090000006</v>
      </c>
      <c r="J281" s="253">
        <f t="shared" si="1420"/>
        <v>95.923115409999994</v>
      </c>
      <c r="K281" s="253">
        <f t="shared" ref="K281:P281" si="1421">K285+K289+K293+K298</f>
        <v>95.796109049999998</v>
      </c>
      <c r="L281" s="1125">
        <f t="shared" si="1421"/>
        <v>45.636442259999995</v>
      </c>
      <c r="M281" s="1125">
        <f t="shared" si="1421"/>
        <v>10.31634455</v>
      </c>
      <c r="N281" s="1125">
        <f t="shared" si="1421"/>
        <v>6.0618415700000003</v>
      </c>
      <c r="O281" s="1125">
        <f t="shared" si="1421"/>
        <v>33.781480670000008</v>
      </c>
      <c r="P281" s="253">
        <f t="shared" si="1421"/>
        <v>99.714331999999999</v>
      </c>
      <c r="Q281" s="253">
        <f>Q285+Q289+Q293+Q298</f>
        <v>102.27066500000001</v>
      </c>
      <c r="R281" s="253">
        <f t="shared" ref="R281:S281" si="1422">R285+R289+R293+R298</f>
        <v>105.43673</v>
      </c>
      <c r="S281" s="253">
        <f t="shared" si="1422"/>
        <v>108.70207000000001</v>
      </c>
      <c r="T281" s="257">
        <f t="shared" ref="T281:T285" si="1423">SUM(U281:X281)</f>
        <v>0</v>
      </c>
      <c r="U281" s="253">
        <f t="shared" ref="U281:X281" si="1424">U285+U289+U293+U298</f>
        <v>0</v>
      </c>
      <c r="V281" s="253">
        <f t="shared" si="1424"/>
        <v>0</v>
      </c>
      <c r="W281" s="253">
        <f t="shared" si="1424"/>
        <v>0</v>
      </c>
      <c r="X281" s="253">
        <f t="shared" si="1424"/>
        <v>0</v>
      </c>
      <c r="Y281" s="253">
        <f t="shared" ref="Y281:AA281" si="1425">Y285+Y289+Y293+Y298</f>
        <v>0</v>
      </c>
      <c r="Z281" s="253">
        <f t="shared" si="1425"/>
        <v>0</v>
      </c>
      <c r="AA281" s="253">
        <f t="shared" si="1425"/>
        <v>0</v>
      </c>
      <c r="AB281" s="253">
        <f t="shared" ref="AB281" si="1426">AB285+AB289+AB293+AB298</f>
        <v>0</v>
      </c>
      <c r="AC281" s="191">
        <f t="shared" si="1331"/>
        <v>0</v>
      </c>
      <c r="AD281" s="191">
        <f t="shared" si="1332"/>
        <v>0</v>
      </c>
      <c r="AE281" s="191">
        <f t="shared" si="1333"/>
        <v>0</v>
      </c>
      <c r="AF281" s="191">
        <f t="shared" si="1334"/>
        <v>0</v>
      </c>
      <c r="AG281" s="191">
        <f t="shared" si="1335"/>
        <v>0</v>
      </c>
      <c r="AH281" s="191">
        <f t="shared" si="1336"/>
        <v>0</v>
      </c>
      <c r="AI281" s="191">
        <f t="shared" si="1337"/>
        <v>0</v>
      </c>
      <c r="AJ281" s="191">
        <f t="shared" si="1338"/>
        <v>0</v>
      </c>
      <c r="AK281" s="191">
        <f t="shared" si="1339"/>
        <v>0</v>
      </c>
      <c r="AL281" s="275">
        <f t="shared" si="1340"/>
        <v>0</v>
      </c>
      <c r="AM281" s="275">
        <f t="shared" si="1341"/>
        <v>0</v>
      </c>
      <c r="AN281" s="275">
        <f t="shared" si="1342"/>
        <v>0</v>
      </c>
      <c r="AO281" s="275">
        <f t="shared" si="1343"/>
        <v>0</v>
      </c>
      <c r="AP281" s="275">
        <f t="shared" si="1344"/>
        <v>0</v>
      </c>
      <c r="AQ281" s="275">
        <f t="shared" si="1345"/>
        <v>0</v>
      </c>
      <c r="AR281" s="275">
        <f t="shared" si="1346"/>
        <v>0</v>
      </c>
      <c r="AS281" s="275">
        <f t="shared" si="1347"/>
        <v>0</v>
      </c>
      <c r="AT281" s="275">
        <f t="shared" si="1348"/>
        <v>0</v>
      </c>
    </row>
    <row r="282" spans="1:46" hidden="1" outlineLevel="1">
      <c r="A282" s="1848"/>
      <c r="B282" s="1863"/>
      <c r="C282" s="73" t="s">
        <v>53</v>
      </c>
      <c r="D282" s="31">
        <v>3.35</v>
      </c>
      <c r="E282" s="253">
        <f t="shared" ref="E282:J282" si="1427">E284+E288+E292+E297</f>
        <v>3.8428519859999994</v>
      </c>
      <c r="F282" s="253">
        <f t="shared" si="1427"/>
        <v>3.7873857189999995</v>
      </c>
      <c r="G282" s="253">
        <f t="shared" si="1427"/>
        <v>3.9620649549999998</v>
      </c>
      <c r="H282" s="253">
        <f t="shared" si="1427"/>
        <v>3.7096672699999997</v>
      </c>
      <c r="I282" s="253">
        <f t="shared" si="1427"/>
        <v>3.5487292520000002</v>
      </c>
      <c r="J282" s="253">
        <f t="shared" si="1427"/>
        <v>3.507422461</v>
      </c>
      <c r="K282" s="253">
        <f t="shared" ref="K282:Q282" si="1428">K284+K288+K292+K297</f>
        <v>3.4642746440000001</v>
      </c>
      <c r="L282" s="1125">
        <f>L284+L288+L292+L297</f>
        <v>1.734100763</v>
      </c>
      <c r="M282" s="1125">
        <f>M284+M288+M292+M297</f>
        <v>0.35284437499999999</v>
      </c>
      <c r="N282" s="1125">
        <f>N284+N288+N292+N297</f>
        <v>0.18241823999999998</v>
      </c>
      <c r="O282" s="1125">
        <f>O284+O288+O292+O297</f>
        <v>1.1949112660000001</v>
      </c>
      <c r="P282" s="253">
        <f t="shared" si="1428"/>
        <v>3.3735464046799999</v>
      </c>
      <c r="Q282" s="253">
        <f t="shared" si="1428"/>
        <v>3.2595360119679997</v>
      </c>
      <c r="R282" s="253">
        <f t="shared" ref="R282:S282" si="1429">R284+R288+R292+R297</f>
        <v>3.1617496172289599</v>
      </c>
      <c r="S282" s="253">
        <f t="shared" si="1429"/>
        <v>3.0668979575320914</v>
      </c>
      <c r="T282" s="257">
        <f t="shared" si="1423"/>
        <v>0</v>
      </c>
      <c r="U282" s="253">
        <f t="shared" ref="U282:X282" si="1430">U284+U288+U292+U297</f>
        <v>0</v>
      </c>
      <c r="V282" s="253">
        <f t="shared" si="1430"/>
        <v>0</v>
      </c>
      <c r="W282" s="253">
        <f t="shared" si="1430"/>
        <v>0</v>
      </c>
      <c r="X282" s="253">
        <f t="shared" si="1430"/>
        <v>0</v>
      </c>
      <c r="Y282" s="253">
        <f t="shared" ref="Y282:AA282" si="1431">Y284+Y288+Y292+Y297</f>
        <v>0</v>
      </c>
      <c r="Z282" s="253">
        <f t="shared" si="1431"/>
        <v>0</v>
      </c>
      <c r="AA282" s="253">
        <f t="shared" si="1431"/>
        <v>0</v>
      </c>
      <c r="AB282" s="253">
        <f t="shared" ref="AB282" si="1432">AB284+AB288+AB292+AB297</f>
        <v>0</v>
      </c>
      <c r="AC282" s="191">
        <f t="shared" si="1331"/>
        <v>0</v>
      </c>
      <c r="AD282" s="191">
        <f t="shared" si="1332"/>
        <v>0</v>
      </c>
      <c r="AE282" s="191">
        <f t="shared" si="1333"/>
        <v>0</v>
      </c>
      <c r="AF282" s="191">
        <f t="shared" si="1334"/>
        <v>0</v>
      </c>
      <c r="AG282" s="191">
        <f t="shared" si="1335"/>
        <v>0</v>
      </c>
      <c r="AH282" s="191">
        <f t="shared" si="1336"/>
        <v>0</v>
      </c>
      <c r="AI282" s="191">
        <f t="shared" si="1337"/>
        <v>0</v>
      </c>
      <c r="AJ282" s="191">
        <f t="shared" si="1338"/>
        <v>0</v>
      </c>
      <c r="AK282" s="191">
        <f t="shared" si="1339"/>
        <v>0</v>
      </c>
      <c r="AL282" s="275">
        <f t="shared" si="1340"/>
        <v>0</v>
      </c>
      <c r="AM282" s="275">
        <f t="shared" si="1341"/>
        <v>0</v>
      </c>
      <c r="AN282" s="275">
        <f t="shared" si="1342"/>
        <v>0</v>
      </c>
      <c r="AO282" s="275">
        <f t="shared" si="1343"/>
        <v>0</v>
      </c>
      <c r="AP282" s="275">
        <f t="shared" si="1344"/>
        <v>0</v>
      </c>
      <c r="AQ282" s="275">
        <f t="shared" si="1345"/>
        <v>0</v>
      </c>
      <c r="AR282" s="275">
        <f t="shared" si="1346"/>
        <v>0</v>
      </c>
      <c r="AS282" s="275">
        <f t="shared" si="1347"/>
        <v>0</v>
      </c>
      <c r="AT282" s="275">
        <f t="shared" si="1348"/>
        <v>0</v>
      </c>
    </row>
    <row r="283" spans="1:46" hidden="1" outlineLevel="1">
      <c r="A283" s="1857" t="s">
        <v>140</v>
      </c>
      <c r="B283" s="1858" t="s">
        <v>235</v>
      </c>
      <c r="C283" s="73" t="s">
        <v>582</v>
      </c>
      <c r="D283" s="32"/>
      <c r="E283" s="250">
        <v>25.157492999999999</v>
      </c>
      <c r="F283" s="855">
        <v>25.25</v>
      </c>
      <c r="G283" s="855">
        <v>25.933</v>
      </c>
      <c r="H283" s="855">
        <v>23.929061000000001</v>
      </c>
      <c r="I283" s="1557">
        <v>22.438366000000002</v>
      </c>
      <c r="J283" s="1557">
        <v>22.543075000000002</v>
      </c>
      <c r="K283" s="1578">
        <f>L283+M283+N283+O283</f>
        <v>21.891196000000001</v>
      </c>
      <c r="L283" s="1582">
        <v>10.293319</v>
      </c>
      <c r="M283" s="1582">
        <v>2.3497759999999999</v>
      </c>
      <c r="N283" s="1582">
        <v>1.5201519999999999</v>
      </c>
      <c r="O283" s="1582">
        <v>7.7279489999999997</v>
      </c>
      <c r="P283" s="1582">
        <v>21.344460120000001</v>
      </c>
      <c r="Q283" s="1582">
        <v>20.5974263164</v>
      </c>
      <c r="R283" s="1582">
        <v>19.979503526908001</v>
      </c>
      <c r="S283" s="1582">
        <v>19.380118421100761</v>
      </c>
      <c r="T283" s="257">
        <f t="shared" si="1423"/>
        <v>0</v>
      </c>
      <c r="U283" s="250"/>
      <c r="V283" s="1057"/>
      <c r="W283" s="1455"/>
      <c r="X283" s="1455"/>
      <c r="Y283" s="250"/>
      <c r="Z283" s="250"/>
      <c r="AA283" s="250"/>
      <c r="AB283" s="250"/>
      <c r="AC283" s="191">
        <f t="shared" si="1331"/>
        <v>0</v>
      </c>
      <c r="AD283" s="191">
        <f t="shared" si="1332"/>
        <v>0</v>
      </c>
      <c r="AE283" s="191">
        <f t="shared" si="1333"/>
        <v>0</v>
      </c>
      <c r="AF283" s="191">
        <f t="shared" si="1334"/>
        <v>0</v>
      </c>
      <c r="AG283" s="191">
        <f t="shared" si="1335"/>
        <v>0</v>
      </c>
      <c r="AH283" s="191">
        <f t="shared" si="1336"/>
        <v>0</v>
      </c>
      <c r="AI283" s="191">
        <f t="shared" si="1337"/>
        <v>0</v>
      </c>
      <c r="AJ283" s="191">
        <f t="shared" si="1338"/>
        <v>0</v>
      </c>
      <c r="AK283" s="191">
        <f t="shared" si="1339"/>
        <v>0</v>
      </c>
      <c r="AL283" s="275">
        <f t="shared" si="1340"/>
        <v>0</v>
      </c>
      <c r="AM283" s="275">
        <f t="shared" si="1341"/>
        <v>0</v>
      </c>
      <c r="AN283" s="275">
        <f t="shared" si="1342"/>
        <v>0</v>
      </c>
      <c r="AO283" s="275">
        <f t="shared" si="1343"/>
        <v>0</v>
      </c>
      <c r="AP283" s="275">
        <f t="shared" si="1344"/>
        <v>0</v>
      </c>
      <c r="AQ283" s="275">
        <f t="shared" si="1345"/>
        <v>0</v>
      </c>
      <c r="AR283" s="275">
        <f t="shared" si="1346"/>
        <v>0</v>
      </c>
      <c r="AS283" s="275">
        <f t="shared" si="1347"/>
        <v>0</v>
      </c>
      <c r="AT283" s="275">
        <f t="shared" si="1348"/>
        <v>0</v>
      </c>
    </row>
    <row r="284" spans="1:46" hidden="1" outlineLevel="1">
      <c r="A284" s="1857"/>
      <c r="B284" s="1858"/>
      <c r="C284" s="73" t="s">
        <v>53</v>
      </c>
      <c r="D284" s="32">
        <v>2.6</v>
      </c>
      <c r="E284" s="253">
        <f t="shared" ref="E284:J284" si="1433">0.12*E283</f>
        <v>3.0188991599999997</v>
      </c>
      <c r="F284" s="253">
        <f t="shared" si="1433"/>
        <v>3.03</v>
      </c>
      <c r="G284" s="253">
        <f t="shared" si="1433"/>
        <v>3.1119599999999998</v>
      </c>
      <c r="H284" s="253">
        <f t="shared" si="1433"/>
        <v>2.87148732</v>
      </c>
      <c r="I284" s="253">
        <f t="shared" si="1433"/>
        <v>2.6926039200000003</v>
      </c>
      <c r="J284" s="253">
        <f t="shared" si="1433"/>
        <v>2.7051690000000002</v>
      </c>
      <c r="K284" s="253">
        <f t="shared" ref="K284:Q284" si="1434">0.12*K283</f>
        <v>2.6269435200000002</v>
      </c>
      <c r="L284" s="1125">
        <f t="shared" si="1434"/>
        <v>1.2351982800000001</v>
      </c>
      <c r="M284" s="1125">
        <f t="shared" si="1434"/>
        <v>0.28197311999999997</v>
      </c>
      <c r="N284" s="1125">
        <f t="shared" si="1434"/>
        <v>0.18241823999999998</v>
      </c>
      <c r="O284" s="1125">
        <f t="shared" si="1434"/>
        <v>0.92735387999999996</v>
      </c>
      <c r="P284" s="253">
        <f t="shared" si="1434"/>
        <v>2.5613352144000001</v>
      </c>
      <c r="Q284" s="253">
        <f t="shared" si="1434"/>
        <v>2.4716911579679999</v>
      </c>
      <c r="R284" s="253">
        <f t="shared" ref="R284:S284" si="1435">0.12*R283</f>
        <v>2.3975404232289601</v>
      </c>
      <c r="S284" s="253">
        <f t="shared" si="1435"/>
        <v>2.3256142105320912</v>
      </c>
      <c r="T284" s="257">
        <f t="shared" si="1423"/>
        <v>0</v>
      </c>
      <c r="U284" s="253">
        <f t="shared" ref="U284:X284" si="1436">0.12*U283</f>
        <v>0</v>
      </c>
      <c r="V284" s="253">
        <f t="shared" si="1436"/>
        <v>0</v>
      </c>
      <c r="W284" s="253">
        <f t="shared" si="1436"/>
        <v>0</v>
      </c>
      <c r="X284" s="253">
        <f t="shared" si="1436"/>
        <v>0</v>
      </c>
      <c r="Y284" s="253">
        <f t="shared" ref="Y284:AA284" si="1437">0.12*Y283</f>
        <v>0</v>
      </c>
      <c r="Z284" s="253">
        <f t="shared" si="1437"/>
        <v>0</v>
      </c>
      <c r="AA284" s="253">
        <f t="shared" si="1437"/>
        <v>0</v>
      </c>
      <c r="AB284" s="253">
        <f t="shared" ref="AB284" si="1438">0.12*AB283</f>
        <v>0</v>
      </c>
      <c r="AC284" s="191">
        <f t="shared" si="1331"/>
        <v>0</v>
      </c>
      <c r="AD284" s="191">
        <f t="shared" si="1332"/>
        <v>0</v>
      </c>
      <c r="AE284" s="191">
        <f t="shared" si="1333"/>
        <v>0</v>
      </c>
      <c r="AF284" s="191">
        <f t="shared" si="1334"/>
        <v>0</v>
      </c>
      <c r="AG284" s="191">
        <f t="shared" si="1335"/>
        <v>0</v>
      </c>
      <c r="AH284" s="191">
        <f t="shared" si="1336"/>
        <v>0</v>
      </c>
      <c r="AI284" s="191">
        <f t="shared" si="1337"/>
        <v>0</v>
      </c>
      <c r="AJ284" s="191">
        <f t="shared" si="1338"/>
        <v>0</v>
      </c>
      <c r="AK284" s="191">
        <f t="shared" si="1339"/>
        <v>0</v>
      </c>
      <c r="AL284" s="275">
        <f t="shared" si="1340"/>
        <v>0</v>
      </c>
      <c r="AM284" s="275">
        <f t="shared" si="1341"/>
        <v>0</v>
      </c>
      <c r="AN284" s="275">
        <f t="shared" si="1342"/>
        <v>0</v>
      </c>
      <c r="AO284" s="275">
        <f t="shared" si="1343"/>
        <v>0</v>
      </c>
      <c r="AP284" s="275">
        <f t="shared" si="1344"/>
        <v>0</v>
      </c>
      <c r="AQ284" s="275">
        <f t="shared" si="1345"/>
        <v>0</v>
      </c>
      <c r="AR284" s="275">
        <f t="shared" si="1346"/>
        <v>0</v>
      </c>
      <c r="AS284" s="275">
        <f t="shared" si="1347"/>
        <v>0</v>
      </c>
      <c r="AT284" s="275">
        <f t="shared" si="1348"/>
        <v>0</v>
      </c>
    </row>
    <row r="285" spans="1:46" hidden="1" outlineLevel="1">
      <c r="A285" s="1845"/>
      <c r="B285" s="1858"/>
      <c r="C285" s="73" t="s">
        <v>581</v>
      </c>
      <c r="D285" s="32"/>
      <c r="E285" s="250">
        <v>62.517392599999994</v>
      </c>
      <c r="F285" s="250">
        <v>68.908837509999998</v>
      </c>
      <c r="G285" s="250">
        <v>76.122888100000011</v>
      </c>
      <c r="H285" s="250">
        <v>75.830425289999994</v>
      </c>
      <c r="I285" s="1557">
        <v>77.021312090000009</v>
      </c>
      <c r="J285" s="1557">
        <v>87.129143409999998</v>
      </c>
      <c r="K285" s="855">
        <f t="shared" ref="K285" si="1439">L285+M285+N285+O285</f>
        <v>82.449109050000004</v>
      </c>
      <c r="L285" s="1110">
        <v>38.489442259999997</v>
      </c>
      <c r="M285" s="1110">
        <v>9.1163445500000009</v>
      </c>
      <c r="N285" s="1110">
        <v>6.0618415700000003</v>
      </c>
      <c r="O285" s="1110">
        <v>28.781480670000011</v>
      </c>
      <c r="P285" s="1110">
        <v>86.362606999999997</v>
      </c>
      <c r="Q285" s="1110">
        <v>88.918940000000006</v>
      </c>
      <c r="R285" s="1110">
        <v>91.550939999999997</v>
      </c>
      <c r="S285" s="1110">
        <v>94.260850000000005</v>
      </c>
      <c r="T285" s="257">
        <f t="shared" si="1423"/>
        <v>0</v>
      </c>
      <c r="U285" s="250"/>
      <c r="V285" s="1057"/>
      <c r="W285" s="1455"/>
      <c r="X285" s="1455"/>
      <c r="Y285" s="250"/>
      <c r="Z285" s="250"/>
      <c r="AA285" s="250"/>
      <c r="AB285" s="250"/>
      <c r="AC285" s="191">
        <f t="shared" si="1331"/>
        <v>0</v>
      </c>
      <c r="AD285" s="191">
        <f t="shared" si="1332"/>
        <v>0</v>
      </c>
      <c r="AE285" s="191">
        <f t="shared" si="1333"/>
        <v>0</v>
      </c>
      <c r="AF285" s="191">
        <f t="shared" si="1334"/>
        <v>0</v>
      </c>
      <c r="AG285" s="191">
        <f t="shared" si="1335"/>
        <v>0</v>
      </c>
      <c r="AH285" s="191">
        <f t="shared" si="1336"/>
        <v>0</v>
      </c>
      <c r="AI285" s="191">
        <f t="shared" si="1337"/>
        <v>0</v>
      </c>
      <c r="AJ285" s="191">
        <f t="shared" si="1338"/>
        <v>0</v>
      </c>
      <c r="AK285" s="191">
        <f t="shared" si="1339"/>
        <v>0</v>
      </c>
      <c r="AL285" s="275">
        <f t="shared" si="1340"/>
        <v>0</v>
      </c>
      <c r="AM285" s="275">
        <f t="shared" si="1341"/>
        <v>0</v>
      </c>
      <c r="AN285" s="275">
        <f t="shared" si="1342"/>
        <v>0</v>
      </c>
      <c r="AO285" s="275">
        <f t="shared" si="1343"/>
        <v>0</v>
      </c>
      <c r="AP285" s="275">
        <f t="shared" si="1344"/>
        <v>0</v>
      </c>
      <c r="AQ285" s="275">
        <f t="shared" si="1345"/>
        <v>0</v>
      </c>
      <c r="AR285" s="275">
        <f t="shared" si="1346"/>
        <v>0</v>
      </c>
      <c r="AS285" s="275">
        <f t="shared" si="1347"/>
        <v>0</v>
      </c>
      <c r="AT285" s="275">
        <f t="shared" si="1348"/>
        <v>0</v>
      </c>
    </row>
    <row r="286" spans="1:46" hidden="1" outlineLevel="1">
      <c r="A286" s="1845"/>
      <c r="B286" s="1858"/>
      <c r="C286" s="73" t="s">
        <v>583</v>
      </c>
      <c r="D286" s="32"/>
      <c r="E286" s="268">
        <f>E283/'Ф5-Справочно'!D262/1000</f>
        <v>7.7592486522282339E-5</v>
      </c>
      <c r="F286" s="268">
        <f>F283/'Ф5-Справочно'!E262/1000</f>
        <v>7.7877803034174733E-5</v>
      </c>
      <c r="G286" s="268">
        <f>G283/'Ф5-Справочно'!F262/1000</f>
        <v>7.9984359052881311E-5</v>
      </c>
      <c r="H286" s="268">
        <f>H283/'Ф5-Справочно'!G262/1000</f>
        <v>7.380367126141593E-5</v>
      </c>
      <c r="I286" s="268">
        <f>I283/'Ф5-Справочно'!H262/1000</f>
        <v>6.920596624779102E-5</v>
      </c>
      <c r="J286" s="268">
        <f>J283/'Ф5-Справочно'!I262/1000</f>
        <v>6.9528917015232808E-5</v>
      </c>
      <c r="K286" s="268">
        <f>K283/'Ф5-Справочно'!J262/1000</f>
        <v>6.7518346545366879E-5</v>
      </c>
      <c r="L286" s="268">
        <f>L283/'Ф5-Справочно'!K262/1000</f>
        <v>3.1747369095046667E-5</v>
      </c>
      <c r="M286" s="268">
        <f>M283/'Ф5-Справочно'!L262/1000</f>
        <v>7.2473422773239977E-6</v>
      </c>
      <c r="N286" s="268">
        <f>N283/'Ф5-Справочно'!M262/1000</f>
        <v>4.6885583381388818E-6</v>
      </c>
      <c r="O286" s="268">
        <f>O283/'Ф5-Справочно'!N262/1000</f>
        <v>2.3835076834857326E-5</v>
      </c>
      <c r="P286" s="268">
        <f>P283/'Ф5-Справочно'!K262/1000</f>
        <v>6.5832065785986443E-5</v>
      </c>
      <c r="Q286" s="268">
        <f>Q283/'Ф5-Справочно'!L262/1000</f>
        <v>6.3528012264535693E-5</v>
      </c>
      <c r="R286" s="268">
        <f>R283/'Ф5-Справочно'!M262/1000</f>
        <v>6.162217189659963E-5</v>
      </c>
      <c r="S286" s="268">
        <f>S283/'Ф5-Справочно'!M262/1000</f>
        <v>5.9773506739701638E-5</v>
      </c>
      <c r="T286" s="268">
        <f>T283/'Ф5-Справочно'!M262/1000</f>
        <v>0</v>
      </c>
      <c r="U286" s="250"/>
      <c r="V286" s="1058"/>
      <c r="W286" s="1466"/>
      <c r="X286" s="1466"/>
      <c r="Y286" s="268">
        <f>Y283/'Ф5-Справочно'!J262/1000</f>
        <v>0</v>
      </c>
      <c r="Z286" s="268">
        <f>Z283/'Ф5-Справочно'!K262/1000</f>
        <v>0</v>
      </c>
      <c r="AA286" s="268">
        <f>AA283/'Ф5-Справочно'!M262/1000</f>
        <v>0</v>
      </c>
      <c r="AB286" s="268">
        <f>AB283/'Ф5-Справочно'!N262/1000</f>
        <v>0</v>
      </c>
      <c r="AC286" s="191">
        <f t="shared" si="1331"/>
        <v>0</v>
      </c>
      <c r="AD286" s="191">
        <f t="shared" si="1332"/>
        <v>0</v>
      </c>
      <c r="AE286" s="191">
        <f t="shared" si="1333"/>
        <v>0</v>
      </c>
      <c r="AF286" s="191">
        <f t="shared" si="1334"/>
        <v>0</v>
      </c>
      <c r="AG286" s="191">
        <f t="shared" si="1335"/>
        <v>0</v>
      </c>
      <c r="AH286" s="191">
        <f t="shared" si="1336"/>
        <v>0</v>
      </c>
      <c r="AI286" s="191">
        <f t="shared" si="1337"/>
        <v>0</v>
      </c>
      <c r="AJ286" s="191">
        <f t="shared" si="1338"/>
        <v>0</v>
      </c>
      <c r="AK286" s="191">
        <f t="shared" si="1339"/>
        <v>0</v>
      </c>
      <c r="AL286" s="275">
        <f t="shared" si="1340"/>
        <v>0</v>
      </c>
      <c r="AM286" s="275">
        <f t="shared" si="1341"/>
        <v>0</v>
      </c>
      <c r="AN286" s="275">
        <f t="shared" si="1342"/>
        <v>0</v>
      </c>
      <c r="AO286" s="275">
        <f t="shared" si="1343"/>
        <v>0</v>
      </c>
      <c r="AP286" s="275">
        <f t="shared" si="1344"/>
        <v>0</v>
      </c>
      <c r="AQ286" s="275">
        <f t="shared" si="1345"/>
        <v>0</v>
      </c>
      <c r="AR286" s="275">
        <f t="shared" si="1346"/>
        <v>0</v>
      </c>
      <c r="AS286" s="275">
        <f t="shared" si="1347"/>
        <v>0</v>
      </c>
      <c r="AT286" s="275">
        <f t="shared" si="1348"/>
        <v>0</v>
      </c>
    </row>
    <row r="287" spans="1:46" s="856" customFormat="1" ht="15" hidden="1" customHeight="1" outlineLevel="1">
      <c r="A287" s="1845" t="s">
        <v>141</v>
      </c>
      <c r="B287" s="1858" t="s">
        <v>244</v>
      </c>
      <c r="C287" s="73" t="s">
        <v>54</v>
      </c>
      <c r="D287" s="94"/>
      <c r="E287" s="250">
        <v>5765.94</v>
      </c>
      <c r="F287" s="250">
        <v>5300.11</v>
      </c>
      <c r="G287" s="250">
        <v>5948.95</v>
      </c>
      <c r="H287" s="250">
        <v>5865.5</v>
      </c>
      <c r="I287" s="1557">
        <v>5991.08</v>
      </c>
      <c r="J287" s="1557">
        <v>5614.09</v>
      </c>
      <c r="K287" s="1578">
        <f>L287+M287+N287+O287</f>
        <v>5859.5599999999995</v>
      </c>
      <c r="L287" s="1582">
        <v>3491.27</v>
      </c>
      <c r="M287" s="1582">
        <v>495.95</v>
      </c>
      <c r="N287" s="1582">
        <v>0</v>
      </c>
      <c r="O287" s="1582">
        <v>1872.34</v>
      </c>
      <c r="P287" s="1582">
        <v>5683.7731999999996</v>
      </c>
      <c r="Q287" s="1582">
        <v>5513.26</v>
      </c>
      <c r="R287" s="1582">
        <v>5347.86</v>
      </c>
      <c r="S287" s="1582">
        <v>5187.43</v>
      </c>
      <c r="T287" s="257">
        <f t="shared" ref="T287:T289" si="1440">SUM(U287:X287)</f>
        <v>0</v>
      </c>
      <c r="U287" s="250"/>
      <c r="V287" s="1057"/>
      <c r="W287" s="1455"/>
      <c r="X287" s="1455"/>
      <c r="Y287" s="250"/>
      <c r="Z287" s="250"/>
      <c r="AA287" s="250"/>
      <c r="AB287" s="250"/>
      <c r="AC287" s="191">
        <f t="shared" si="1331"/>
        <v>0</v>
      </c>
      <c r="AD287" s="191">
        <f t="shared" si="1332"/>
        <v>0</v>
      </c>
      <c r="AE287" s="191">
        <f t="shared" si="1333"/>
        <v>0</v>
      </c>
      <c r="AF287" s="191">
        <f t="shared" si="1334"/>
        <v>0</v>
      </c>
      <c r="AG287" s="191">
        <f t="shared" si="1335"/>
        <v>0</v>
      </c>
      <c r="AH287" s="191">
        <f t="shared" si="1336"/>
        <v>0</v>
      </c>
      <c r="AI287" s="191">
        <f t="shared" si="1337"/>
        <v>0</v>
      </c>
      <c r="AJ287" s="191">
        <f t="shared" si="1338"/>
        <v>0</v>
      </c>
      <c r="AK287" s="191">
        <f t="shared" si="1339"/>
        <v>0</v>
      </c>
      <c r="AL287" s="275">
        <f t="shared" si="1340"/>
        <v>0</v>
      </c>
      <c r="AM287" s="275">
        <f t="shared" si="1341"/>
        <v>0</v>
      </c>
      <c r="AN287" s="275">
        <f t="shared" si="1342"/>
        <v>0</v>
      </c>
      <c r="AO287" s="275">
        <f t="shared" si="1343"/>
        <v>0</v>
      </c>
      <c r="AP287" s="275">
        <f t="shared" si="1344"/>
        <v>0</v>
      </c>
      <c r="AQ287" s="275">
        <f t="shared" si="1345"/>
        <v>0</v>
      </c>
      <c r="AR287" s="275">
        <f t="shared" si="1346"/>
        <v>0</v>
      </c>
      <c r="AS287" s="275">
        <f t="shared" si="1347"/>
        <v>0</v>
      </c>
      <c r="AT287" s="275">
        <f t="shared" si="1348"/>
        <v>0</v>
      </c>
    </row>
    <row r="288" spans="1:46" hidden="1" outlineLevel="1">
      <c r="A288" s="1845"/>
      <c r="B288" s="1858"/>
      <c r="C288" s="73" t="s">
        <v>53</v>
      </c>
      <c r="D288" s="32">
        <v>0.7</v>
      </c>
      <c r="E288" s="253">
        <f t="shared" ref="E288:G288" si="1441">0.1429*E287/1000</f>
        <v>0.82395282599999997</v>
      </c>
      <c r="F288" s="253">
        <f t="shared" si="1441"/>
        <v>0.75738571899999996</v>
      </c>
      <c r="G288" s="253">
        <f t="shared" si="1441"/>
        <v>0.85010495500000005</v>
      </c>
      <c r="H288" s="253">
        <f>0.1429*H287/1000</f>
        <v>0.83817995000000001</v>
      </c>
      <c r="I288" s="253">
        <f>0.1429*I287/1000</f>
        <v>0.85612533199999996</v>
      </c>
      <c r="J288" s="253">
        <f>0.1429*J287/1000</f>
        <v>0.80225346100000006</v>
      </c>
      <c r="K288" s="253">
        <f t="shared" ref="K288:Q288" si="1442">0.1429*K287/1000</f>
        <v>0.83733112399999998</v>
      </c>
      <c r="L288" s="253">
        <f t="shared" si="1442"/>
        <v>0.49890248300000001</v>
      </c>
      <c r="M288" s="253">
        <f t="shared" si="1442"/>
        <v>7.0871255000000008E-2</v>
      </c>
      <c r="N288" s="253">
        <f t="shared" si="1442"/>
        <v>0</v>
      </c>
      <c r="O288" s="253">
        <f t="shared" si="1442"/>
        <v>0.26755738600000001</v>
      </c>
      <c r="P288" s="253">
        <f t="shared" si="1442"/>
        <v>0.81221119027999999</v>
      </c>
      <c r="Q288" s="253">
        <f t="shared" si="1442"/>
        <v>0.78784485400000004</v>
      </c>
      <c r="R288" s="253">
        <f t="shared" ref="R288:S288" si="1443">0.1429*R287/1000</f>
        <v>0.76420919399999987</v>
      </c>
      <c r="S288" s="253">
        <f t="shared" si="1443"/>
        <v>0.7412837470000001</v>
      </c>
      <c r="T288" s="257">
        <f t="shared" si="1440"/>
        <v>0</v>
      </c>
      <c r="U288" s="253">
        <f t="shared" ref="U288:X288" si="1444">0.1429*U287/1000</f>
        <v>0</v>
      </c>
      <c r="V288" s="253">
        <f t="shared" si="1444"/>
        <v>0</v>
      </c>
      <c r="W288" s="253">
        <f t="shared" si="1444"/>
        <v>0</v>
      </c>
      <c r="X288" s="253">
        <f t="shared" si="1444"/>
        <v>0</v>
      </c>
      <c r="Y288" s="253">
        <f t="shared" ref="Y288" si="1445">0.1429*Y287/1000</f>
        <v>0</v>
      </c>
      <c r="Z288" s="253">
        <f t="shared" ref="Z288" si="1446">0.1429*Z287/1000</f>
        <v>0</v>
      </c>
      <c r="AA288" s="253">
        <f t="shared" ref="AA288:AB288" si="1447">0.1429*AA287/1000</f>
        <v>0</v>
      </c>
      <c r="AB288" s="253">
        <f t="shared" si="1447"/>
        <v>0</v>
      </c>
      <c r="AC288" s="191">
        <f t="shared" si="1331"/>
        <v>0</v>
      </c>
      <c r="AD288" s="191">
        <f t="shared" si="1332"/>
        <v>0</v>
      </c>
      <c r="AE288" s="191">
        <f t="shared" si="1333"/>
        <v>0</v>
      </c>
      <c r="AF288" s="191">
        <f t="shared" si="1334"/>
        <v>0</v>
      </c>
      <c r="AG288" s="191">
        <f t="shared" si="1335"/>
        <v>0</v>
      </c>
      <c r="AH288" s="191">
        <f t="shared" si="1336"/>
        <v>0</v>
      </c>
      <c r="AI288" s="191">
        <f t="shared" si="1337"/>
        <v>0</v>
      </c>
      <c r="AJ288" s="191">
        <f t="shared" si="1338"/>
        <v>0</v>
      </c>
      <c r="AK288" s="191">
        <f t="shared" si="1339"/>
        <v>0</v>
      </c>
      <c r="AL288" s="275">
        <f t="shared" si="1340"/>
        <v>0</v>
      </c>
      <c r="AM288" s="275">
        <f t="shared" si="1341"/>
        <v>0</v>
      </c>
      <c r="AN288" s="275">
        <f t="shared" si="1342"/>
        <v>0</v>
      </c>
      <c r="AO288" s="275">
        <f t="shared" si="1343"/>
        <v>0</v>
      </c>
      <c r="AP288" s="275">
        <f t="shared" si="1344"/>
        <v>0</v>
      </c>
      <c r="AQ288" s="275">
        <f t="shared" si="1345"/>
        <v>0</v>
      </c>
      <c r="AR288" s="275">
        <f t="shared" si="1346"/>
        <v>0</v>
      </c>
      <c r="AS288" s="275">
        <f t="shared" si="1347"/>
        <v>0</v>
      </c>
      <c r="AT288" s="275">
        <f t="shared" si="1348"/>
        <v>0</v>
      </c>
    </row>
    <row r="289" spans="1:46" hidden="1" outlineLevel="1">
      <c r="A289" s="1845"/>
      <c r="B289" s="1858"/>
      <c r="C289" s="73" t="s">
        <v>581</v>
      </c>
      <c r="D289" s="32"/>
      <c r="E289" s="250">
        <v>8.6550379999999993</v>
      </c>
      <c r="F289" s="855">
        <v>6.8890830000000003</v>
      </c>
      <c r="G289" s="855">
        <v>8.4375409999999995</v>
      </c>
      <c r="H289" s="855">
        <v>8.5532660000000007</v>
      </c>
      <c r="I289" s="1557">
        <v>9.0727340000000005</v>
      </c>
      <c r="J289" s="1557">
        <v>8.7939720000000001</v>
      </c>
      <c r="K289" s="855">
        <f t="shared" ref="K289" si="1448">L289+M289+N289+O289</f>
        <v>13.347</v>
      </c>
      <c r="L289" s="1115">
        <v>7.1470000000000002</v>
      </c>
      <c r="M289" s="1115">
        <v>1.2</v>
      </c>
      <c r="N289" s="1115">
        <v>0</v>
      </c>
      <c r="O289" s="1116">
        <v>5</v>
      </c>
      <c r="P289" s="1117">
        <v>13.351725</v>
      </c>
      <c r="Q289" s="1117">
        <v>13.351725</v>
      </c>
      <c r="R289" s="1117">
        <v>13.88579</v>
      </c>
      <c r="S289" s="1117">
        <v>14.44122</v>
      </c>
      <c r="T289" s="257">
        <f t="shared" si="1440"/>
        <v>0</v>
      </c>
      <c r="U289" s="250"/>
      <c r="V289" s="1057"/>
      <c r="W289" s="250"/>
      <c r="X289" s="1455"/>
      <c r="Y289" s="250"/>
      <c r="Z289" s="250"/>
      <c r="AA289" s="250"/>
      <c r="AB289" s="250"/>
      <c r="AC289" s="191">
        <f t="shared" si="1331"/>
        <v>0</v>
      </c>
      <c r="AD289" s="191">
        <f t="shared" si="1332"/>
        <v>0</v>
      </c>
      <c r="AE289" s="191">
        <f t="shared" si="1333"/>
        <v>0</v>
      </c>
      <c r="AF289" s="191">
        <f t="shared" si="1334"/>
        <v>0</v>
      </c>
      <c r="AG289" s="191">
        <f t="shared" si="1335"/>
        <v>0</v>
      </c>
      <c r="AH289" s="191">
        <f t="shared" si="1336"/>
        <v>0</v>
      </c>
      <c r="AI289" s="191">
        <f t="shared" si="1337"/>
        <v>0</v>
      </c>
      <c r="AJ289" s="191">
        <f t="shared" si="1338"/>
        <v>0</v>
      </c>
      <c r="AK289" s="191">
        <f t="shared" si="1339"/>
        <v>0</v>
      </c>
      <c r="AL289" s="275">
        <f t="shared" si="1340"/>
        <v>0</v>
      </c>
      <c r="AM289" s="275">
        <f t="shared" si="1341"/>
        <v>0</v>
      </c>
      <c r="AN289" s="275">
        <f t="shared" si="1342"/>
        <v>0</v>
      </c>
      <c r="AO289" s="275">
        <f t="shared" si="1343"/>
        <v>0</v>
      </c>
      <c r="AP289" s="275">
        <f t="shared" si="1344"/>
        <v>0</v>
      </c>
      <c r="AQ289" s="275">
        <f t="shared" si="1345"/>
        <v>0</v>
      </c>
      <c r="AR289" s="275">
        <f t="shared" si="1346"/>
        <v>0</v>
      </c>
      <c r="AS289" s="275">
        <f t="shared" si="1347"/>
        <v>0</v>
      </c>
      <c r="AT289" s="275">
        <f t="shared" si="1348"/>
        <v>0</v>
      </c>
    </row>
    <row r="290" spans="1:46" ht="17.25" hidden="1" outlineLevel="1">
      <c r="A290" s="1845"/>
      <c r="B290" s="1858"/>
      <c r="C290" s="73" t="s">
        <v>274</v>
      </c>
      <c r="D290" s="32"/>
      <c r="E290" s="268">
        <f>E287/'Ф5-Справочно'!D264/1000</f>
        <v>6.4154806647517409E-3</v>
      </c>
      <c r="F290" s="268">
        <f>F287/'Ф5-Справочно'!E264/1000</f>
        <v>5.8971743074082194E-3</v>
      </c>
      <c r="G290" s="268">
        <f>G287/'Ф5-Справочно'!F264/1000</f>
        <v>6.619106980054401E-3</v>
      </c>
      <c r="H290" s="268">
        <f>H287/'Ф5-Справочно'!G264/1000</f>
        <v>6.5262562286637288E-3</v>
      </c>
      <c r="I290" s="268">
        <f>I287/'Ф5-Справочно'!H264/1000</f>
        <v>6.6659829795282059E-3</v>
      </c>
      <c r="J290" s="268">
        <f>J287/'Ф5-Справочно'!I264/1000</f>
        <v>6.2465245641085592E-3</v>
      </c>
      <c r="K290" s="268">
        <f>K287/'Ф5-Справочно'!J264/1000</f>
        <v>6.5196470799128523E-3</v>
      </c>
      <c r="L290" s="268">
        <f>L287/'Ф5-Справочно'!K264/1000</f>
        <v>3.8845661211229761E-3</v>
      </c>
      <c r="M290" s="268">
        <f>M287/'Ф5-Справочно'!L264/1000</f>
        <v>5.5181941464594252E-4</v>
      </c>
      <c r="N290" s="268">
        <f>N287/'Ф5-Справочно'!M264/1000</f>
        <v>0</v>
      </c>
      <c r="O290" s="268">
        <f>O287/'Ф5-Справочно'!N264/1000</f>
        <v>2.0832615441439342E-3</v>
      </c>
      <c r="P290" s="268">
        <f>P287/'Ф5-Справочно'!K264/1000</f>
        <v>6.3240576675154666E-3</v>
      </c>
      <c r="Q290" s="268">
        <f>Q287/'Ф5-Справочно'!L264/1000</f>
        <v>6.1343359330393978E-3</v>
      </c>
      <c r="R290" s="268">
        <f>R287/'Ф5-Справочно'!M264/1000</f>
        <v>5.9503034072153453E-3</v>
      </c>
      <c r="S290" s="268">
        <f>S287/'Ф5-Справочно'!M264/1000</f>
        <v>5.7718007583764542E-3</v>
      </c>
      <c r="T290" s="268">
        <f>T287/'Ф5-Справочно'!M264/1000</f>
        <v>0</v>
      </c>
      <c r="U290" s="1059"/>
      <c r="V290" s="1059"/>
      <c r="W290" s="250"/>
      <c r="X290" s="1455"/>
      <c r="Y290" s="268">
        <f>Y287/'Ф5-Справочно'!J264/1000</f>
        <v>0</v>
      </c>
      <c r="Z290" s="268">
        <f>Z287/'Ф5-Справочно'!K264/1000</f>
        <v>0</v>
      </c>
      <c r="AA290" s="268">
        <f>AA287/'Ф5-Справочно'!M264/1000</f>
        <v>0</v>
      </c>
      <c r="AB290" s="268">
        <f>AB287/'Ф5-Справочно'!N264/1000</f>
        <v>0</v>
      </c>
      <c r="AC290" s="191">
        <f t="shared" si="1331"/>
        <v>0</v>
      </c>
      <c r="AD290" s="191">
        <f t="shared" si="1332"/>
        <v>0</v>
      </c>
      <c r="AE290" s="191">
        <f t="shared" si="1333"/>
        <v>0</v>
      </c>
      <c r="AF290" s="191">
        <f t="shared" si="1334"/>
        <v>0</v>
      </c>
      <c r="AG290" s="191">
        <f t="shared" si="1335"/>
        <v>0</v>
      </c>
      <c r="AH290" s="191">
        <f t="shared" si="1336"/>
        <v>0</v>
      </c>
      <c r="AI290" s="191">
        <f t="shared" si="1337"/>
        <v>0</v>
      </c>
      <c r="AJ290" s="191">
        <f t="shared" si="1338"/>
        <v>0</v>
      </c>
      <c r="AK290" s="191">
        <f t="shared" si="1339"/>
        <v>0</v>
      </c>
      <c r="AL290" s="275">
        <f t="shared" si="1340"/>
        <v>0</v>
      </c>
      <c r="AM290" s="275">
        <f t="shared" si="1341"/>
        <v>0</v>
      </c>
      <c r="AN290" s="275">
        <f t="shared" si="1342"/>
        <v>0</v>
      </c>
      <c r="AO290" s="275">
        <f t="shared" si="1343"/>
        <v>0</v>
      </c>
      <c r="AP290" s="275">
        <f t="shared" si="1344"/>
        <v>0</v>
      </c>
      <c r="AQ290" s="275">
        <f t="shared" si="1345"/>
        <v>0</v>
      </c>
      <c r="AR290" s="275">
        <f t="shared" si="1346"/>
        <v>0</v>
      </c>
      <c r="AS290" s="275">
        <f t="shared" si="1347"/>
        <v>0</v>
      </c>
      <c r="AT290" s="275">
        <f t="shared" si="1348"/>
        <v>0</v>
      </c>
    </row>
    <row r="291" spans="1:46" ht="17.25" hidden="1" customHeight="1" outlineLevel="1">
      <c r="A291" s="1845" t="s">
        <v>142</v>
      </c>
      <c r="B291" s="1858" t="s">
        <v>245</v>
      </c>
      <c r="C291" s="73" t="s">
        <v>290</v>
      </c>
      <c r="D291" s="32"/>
      <c r="E291" s="250"/>
      <c r="F291" s="855">
        <v>0</v>
      </c>
      <c r="G291" s="855">
        <v>0</v>
      </c>
      <c r="H291" s="855">
        <v>0</v>
      </c>
      <c r="I291" s="1557">
        <v>0</v>
      </c>
      <c r="J291" s="1557">
        <v>0</v>
      </c>
      <c r="K291" s="855">
        <f t="shared" ref="K291" si="1449">L291+M291+N291+O291</f>
        <v>0</v>
      </c>
      <c r="L291" s="1110"/>
      <c r="M291" s="1110"/>
      <c r="N291" s="1110"/>
      <c r="O291" s="1110"/>
      <c r="P291" s="855">
        <v>0</v>
      </c>
      <c r="Q291" s="855">
        <v>0</v>
      </c>
      <c r="R291" s="855">
        <v>0</v>
      </c>
      <c r="S291" s="855">
        <v>0</v>
      </c>
      <c r="T291" s="257">
        <f t="shared" ref="T291:T292" si="1450">SUM(U291:X291)</f>
        <v>0</v>
      </c>
      <c r="U291" s="250"/>
      <c r="V291" s="250"/>
      <c r="W291" s="250"/>
      <c r="X291" s="250"/>
      <c r="Y291" s="250"/>
      <c r="Z291" s="250"/>
      <c r="AA291" s="250"/>
      <c r="AB291" s="250"/>
      <c r="AC291" s="191">
        <f t="shared" si="1331"/>
        <v>0</v>
      </c>
      <c r="AD291" s="191">
        <f t="shared" si="1332"/>
        <v>0</v>
      </c>
      <c r="AE291" s="191">
        <f t="shared" si="1333"/>
        <v>0</v>
      </c>
      <c r="AF291" s="191">
        <f t="shared" si="1334"/>
        <v>0</v>
      </c>
      <c r="AG291" s="191">
        <f t="shared" si="1335"/>
        <v>0</v>
      </c>
      <c r="AH291" s="191">
        <f t="shared" si="1336"/>
        <v>0</v>
      </c>
      <c r="AI291" s="191">
        <f t="shared" si="1337"/>
        <v>0</v>
      </c>
      <c r="AJ291" s="191">
        <f t="shared" si="1338"/>
        <v>0</v>
      </c>
      <c r="AK291" s="191">
        <f t="shared" si="1339"/>
        <v>0</v>
      </c>
      <c r="AL291" s="275">
        <f t="shared" si="1340"/>
        <v>0</v>
      </c>
      <c r="AM291" s="275">
        <f t="shared" si="1341"/>
        <v>0</v>
      </c>
      <c r="AN291" s="275">
        <f t="shared" si="1342"/>
        <v>0</v>
      </c>
      <c r="AO291" s="275">
        <f t="shared" si="1343"/>
        <v>0</v>
      </c>
      <c r="AP291" s="275">
        <f t="shared" si="1344"/>
        <v>0</v>
      </c>
      <c r="AQ291" s="275">
        <f t="shared" si="1345"/>
        <v>0</v>
      </c>
      <c r="AR291" s="275">
        <f t="shared" si="1346"/>
        <v>0</v>
      </c>
      <c r="AS291" s="275">
        <f t="shared" si="1347"/>
        <v>0</v>
      </c>
      <c r="AT291" s="275">
        <f t="shared" si="1348"/>
        <v>0</v>
      </c>
    </row>
    <row r="292" spans="1:46" hidden="1" outlineLevel="1">
      <c r="A292" s="1845"/>
      <c r="B292" s="1858"/>
      <c r="C292" s="73" t="s">
        <v>53</v>
      </c>
      <c r="D292" s="32"/>
      <c r="E292" s="253">
        <f t="shared" ref="E292:J292" si="1451">1.154*E291/1000</f>
        <v>0</v>
      </c>
      <c r="F292" s="253">
        <f t="shared" si="1451"/>
        <v>0</v>
      </c>
      <c r="G292" s="253">
        <f t="shared" si="1451"/>
        <v>0</v>
      </c>
      <c r="H292" s="253">
        <f t="shared" si="1451"/>
        <v>0</v>
      </c>
      <c r="I292" s="253">
        <f t="shared" si="1451"/>
        <v>0</v>
      </c>
      <c r="J292" s="253">
        <f t="shared" si="1451"/>
        <v>0</v>
      </c>
      <c r="K292" s="253">
        <f t="shared" ref="K292:Q292" si="1452">1.154*K291/1000</f>
        <v>0</v>
      </c>
      <c r="L292" s="1112"/>
      <c r="M292" s="1112"/>
      <c r="N292" s="1112"/>
      <c r="O292" s="1112"/>
      <c r="P292" s="253">
        <f t="shared" si="1452"/>
        <v>0</v>
      </c>
      <c r="Q292" s="253">
        <f t="shared" si="1452"/>
        <v>0</v>
      </c>
      <c r="R292" s="253">
        <f t="shared" ref="R292:S292" si="1453">1.154*R291/1000</f>
        <v>0</v>
      </c>
      <c r="S292" s="253">
        <f t="shared" si="1453"/>
        <v>0</v>
      </c>
      <c r="T292" s="257">
        <f t="shared" si="1450"/>
        <v>0</v>
      </c>
      <c r="U292" s="253">
        <f t="shared" ref="U292:X292" si="1454">1.154*U291/1000</f>
        <v>0</v>
      </c>
      <c r="V292" s="253">
        <f t="shared" si="1454"/>
        <v>0</v>
      </c>
      <c r="W292" s="253">
        <f t="shared" si="1454"/>
        <v>0</v>
      </c>
      <c r="X292" s="253">
        <f t="shared" si="1454"/>
        <v>0</v>
      </c>
      <c r="Y292" s="253">
        <f t="shared" ref="Y292:AA292" si="1455">1.154*Y291/1000</f>
        <v>0</v>
      </c>
      <c r="Z292" s="253">
        <f t="shared" si="1455"/>
        <v>0</v>
      </c>
      <c r="AA292" s="253">
        <f t="shared" si="1455"/>
        <v>0</v>
      </c>
      <c r="AB292" s="253">
        <f t="shared" ref="AB292" si="1456">1.154*AB291/1000</f>
        <v>0</v>
      </c>
      <c r="AC292" s="191">
        <f t="shared" si="1331"/>
        <v>0</v>
      </c>
      <c r="AD292" s="191">
        <f t="shared" si="1332"/>
        <v>0</v>
      </c>
      <c r="AE292" s="191">
        <f t="shared" si="1333"/>
        <v>0</v>
      </c>
      <c r="AF292" s="191">
        <f t="shared" si="1334"/>
        <v>0</v>
      </c>
      <c r="AG292" s="191">
        <f t="shared" si="1335"/>
        <v>0</v>
      </c>
      <c r="AH292" s="191">
        <f t="shared" si="1336"/>
        <v>0</v>
      </c>
      <c r="AI292" s="191">
        <f t="shared" si="1337"/>
        <v>0</v>
      </c>
      <c r="AJ292" s="191">
        <f t="shared" si="1338"/>
        <v>0</v>
      </c>
      <c r="AK292" s="191">
        <f t="shared" si="1339"/>
        <v>0</v>
      </c>
      <c r="AL292" s="275">
        <f t="shared" si="1340"/>
        <v>0</v>
      </c>
      <c r="AM292" s="275">
        <f t="shared" si="1341"/>
        <v>0</v>
      </c>
      <c r="AN292" s="275">
        <f t="shared" si="1342"/>
        <v>0</v>
      </c>
      <c r="AO292" s="275">
        <f t="shared" si="1343"/>
        <v>0</v>
      </c>
      <c r="AP292" s="275">
        <f t="shared" si="1344"/>
        <v>0</v>
      </c>
      <c r="AQ292" s="275">
        <f t="shared" si="1345"/>
        <v>0</v>
      </c>
      <c r="AR292" s="275">
        <f t="shared" si="1346"/>
        <v>0</v>
      </c>
      <c r="AS292" s="275">
        <f t="shared" si="1347"/>
        <v>0</v>
      </c>
      <c r="AT292" s="275">
        <f t="shared" si="1348"/>
        <v>0</v>
      </c>
    </row>
    <row r="293" spans="1:46" hidden="1" outlineLevel="1">
      <c r="A293" s="1845"/>
      <c r="B293" s="1858"/>
      <c r="C293" s="73" t="s">
        <v>581</v>
      </c>
      <c r="D293" s="32"/>
      <c r="E293" s="250"/>
      <c r="F293" s="855">
        <v>0</v>
      </c>
      <c r="G293" s="855">
        <v>0</v>
      </c>
      <c r="H293" s="855">
        <v>0</v>
      </c>
      <c r="I293" s="1557">
        <v>0</v>
      </c>
      <c r="J293" s="1557">
        <v>0</v>
      </c>
      <c r="K293" s="855">
        <f t="shared" ref="K293:K298" si="1457">L293+M293+N293+O293</f>
        <v>0</v>
      </c>
      <c r="L293" s="1110"/>
      <c r="M293" s="1110"/>
      <c r="N293" s="1110"/>
      <c r="O293" s="1110"/>
      <c r="P293" s="855">
        <v>0</v>
      </c>
      <c r="Q293" s="855">
        <v>0</v>
      </c>
      <c r="R293" s="855">
        <v>0</v>
      </c>
      <c r="S293" s="855">
        <v>0</v>
      </c>
      <c r="T293" s="257">
        <f>SUM(U293:X293)</f>
        <v>0</v>
      </c>
      <c r="U293" s="250"/>
      <c r="V293" s="250"/>
      <c r="W293" s="250"/>
      <c r="X293" s="250"/>
      <c r="Y293" s="250"/>
      <c r="Z293" s="250"/>
      <c r="AA293" s="250"/>
      <c r="AB293" s="250"/>
      <c r="AC293" s="191">
        <f t="shared" si="1331"/>
        <v>0</v>
      </c>
      <c r="AD293" s="191">
        <f t="shared" si="1332"/>
        <v>0</v>
      </c>
      <c r="AE293" s="191">
        <f t="shared" si="1333"/>
        <v>0</v>
      </c>
      <c r="AF293" s="191">
        <f t="shared" si="1334"/>
        <v>0</v>
      </c>
      <c r="AG293" s="191">
        <f t="shared" si="1335"/>
        <v>0</v>
      </c>
      <c r="AH293" s="191">
        <f t="shared" si="1336"/>
        <v>0</v>
      </c>
      <c r="AI293" s="191">
        <f t="shared" si="1337"/>
        <v>0</v>
      </c>
      <c r="AJ293" s="191">
        <f t="shared" si="1338"/>
        <v>0</v>
      </c>
      <c r="AK293" s="191">
        <f t="shared" si="1339"/>
        <v>0</v>
      </c>
      <c r="AL293" s="275">
        <f t="shared" si="1340"/>
        <v>0</v>
      </c>
      <c r="AM293" s="275">
        <f t="shared" si="1341"/>
        <v>0</v>
      </c>
      <c r="AN293" s="275">
        <f t="shared" si="1342"/>
        <v>0</v>
      </c>
      <c r="AO293" s="275">
        <f t="shared" si="1343"/>
        <v>0</v>
      </c>
      <c r="AP293" s="275">
        <f t="shared" si="1344"/>
        <v>0</v>
      </c>
      <c r="AQ293" s="275">
        <f t="shared" si="1345"/>
        <v>0</v>
      </c>
      <c r="AR293" s="275">
        <f t="shared" si="1346"/>
        <v>0</v>
      </c>
      <c r="AS293" s="275">
        <f t="shared" si="1347"/>
        <v>0</v>
      </c>
      <c r="AT293" s="275">
        <f t="shared" si="1348"/>
        <v>0</v>
      </c>
    </row>
    <row r="294" spans="1:46" ht="17.25" hidden="1" customHeight="1" outlineLevel="1">
      <c r="A294" s="1845" t="s">
        <v>143</v>
      </c>
      <c r="B294" s="1858" t="s">
        <v>280</v>
      </c>
      <c r="C294" s="73" t="s">
        <v>246</v>
      </c>
      <c r="D294" s="32"/>
      <c r="E294" s="250"/>
      <c r="F294" s="855">
        <v>0</v>
      </c>
      <c r="G294" s="855">
        <v>0</v>
      </c>
      <c r="H294" s="855">
        <v>0</v>
      </c>
      <c r="I294" s="1557">
        <v>0</v>
      </c>
      <c r="J294" s="1557">
        <v>0</v>
      </c>
      <c r="K294" s="855">
        <f t="shared" si="1457"/>
        <v>0</v>
      </c>
      <c r="L294" s="1110"/>
      <c r="M294" s="1110"/>
      <c r="N294" s="1110"/>
      <c r="O294" s="1110"/>
      <c r="P294" s="855">
        <v>0</v>
      </c>
      <c r="Q294" s="855">
        <v>0</v>
      </c>
      <c r="R294" s="855">
        <v>0</v>
      </c>
      <c r="S294" s="855">
        <v>0</v>
      </c>
      <c r="T294" s="257">
        <f t="shared" ref="T294:T306" si="1458">SUM(U294:X294)</f>
        <v>0</v>
      </c>
      <c r="U294" s="250"/>
      <c r="V294" s="250"/>
      <c r="W294" s="250"/>
      <c r="X294" s="250"/>
      <c r="Y294" s="250"/>
      <c r="Z294" s="250"/>
      <c r="AA294" s="250"/>
      <c r="AB294" s="250"/>
      <c r="AC294" s="191">
        <f t="shared" si="1331"/>
        <v>0</v>
      </c>
      <c r="AD294" s="191">
        <f t="shared" si="1332"/>
        <v>0</v>
      </c>
      <c r="AE294" s="191">
        <f t="shared" si="1333"/>
        <v>0</v>
      </c>
      <c r="AF294" s="191">
        <f t="shared" si="1334"/>
        <v>0</v>
      </c>
      <c r="AG294" s="191">
        <f t="shared" si="1335"/>
        <v>0</v>
      </c>
      <c r="AH294" s="191">
        <f t="shared" si="1336"/>
        <v>0</v>
      </c>
      <c r="AI294" s="191">
        <f t="shared" si="1337"/>
        <v>0</v>
      </c>
      <c r="AJ294" s="191">
        <f t="shared" si="1338"/>
        <v>0</v>
      </c>
      <c r="AK294" s="191">
        <f t="shared" si="1339"/>
        <v>0</v>
      </c>
      <c r="AL294" s="275">
        <f t="shared" si="1340"/>
        <v>0</v>
      </c>
      <c r="AM294" s="275">
        <f t="shared" si="1341"/>
        <v>0</v>
      </c>
      <c r="AN294" s="275">
        <f t="shared" si="1342"/>
        <v>0</v>
      </c>
      <c r="AO294" s="275">
        <f t="shared" si="1343"/>
        <v>0</v>
      </c>
      <c r="AP294" s="275">
        <f t="shared" si="1344"/>
        <v>0</v>
      </c>
      <c r="AQ294" s="275">
        <f t="shared" si="1345"/>
        <v>0</v>
      </c>
      <c r="AR294" s="275">
        <f t="shared" si="1346"/>
        <v>0</v>
      </c>
      <c r="AS294" s="275">
        <f t="shared" si="1347"/>
        <v>0</v>
      </c>
      <c r="AT294" s="275">
        <f t="shared" si="1348"/>
        <v>0</v>
      </c>
    </row>
    <row r="295" spans="1:46" hidden="1" outlineLevel="1">
      <c r="A295" s="1845"/>
      <c r="B295" s="1858"/>
      <c r="C295" s="73" t="s">
        <v>233</v>
      </c>
      <c r="D295" s="32"/>
      <c r="E295" s="250"/>
      <c r="F295" s="855">
        <v>0</v>
      </c>
      <c r="G295" s="855">
        <v>0</v>
      </c>
      <c r="H295" s="855">
        <v>0</v>
      </c>
      <c r="I295" s="1557">
        <v>0</v>
      </c>
      <c r="J295" s="1557">
        <v>0</v>
      </c>
      <c r="K295" s="855">
        <f t="shared" si="1457"/>
        <v>0</v>
      </c>
      <c r="L295" s="1110"/>
      <c r="M295" s="1110"/>
      <c r="N295" s="1110"/>
      <c r="O295" s="1110"/>
      <c r="P295" s="855">
        <v>0</v>
      </c>
      <c r="Q295" s="855">
        <v>0</v>
      </c>
      <c r="R295" s="855">
        <v>0</v>
      </c>
      <c r="S295" s="855">
        <v>0</v>
      </c>
      <c r="T295" s="257">
        <f t="shared" si="1458"/>
        <v>0</v>
      </c>
      <c r="U295" s="250"/>
      <c r="V295" s="250"/>
      <c r="W295" s="250"/>
      <c r="X295" s="250"/>
      <c r="Y295" s="250"/>
      <c r="Z295" s="250"/>
      <c r="AA295" s="250"/>
      <c r="AB295" s="250"/>
      <c r="AC295" s="191">
        <f t="shared" si="1331"/>
        <v>0</v>
      </c>
      <c r="AD295" s="191">
        <f t="shared" si="1332"/>
        <v>0</v>
      </c>
      <c r="AE295" s="191">
        <f t="shared" si="1333"/>
        <v>0</v>
      </c>
      <c r="AF295" s="191">
        <f t="shared" si="1334"/>
        <v>0</v>
      </c>
      <c r="AG295" s="191">
        <f t="shared" si="1335"/>
        <v>0</v>
      </c>
      <c r="AH295" s="191">
        <f t="shared" si="1336"/>
        <v>0</v>
      </c>
      <c r="AI295" s="191">
        <f t="shared" si="1337"/>
        <v>0</v>
      </c>
      <c r="AJ295" s="191">
        <f t="shared" si="1338"/>
        <v>0</v>
      </c>
      <c r="AK295" s="191">
        <f t="shared" si="1339"/>
        <v>0</v>
      </c>
      <c r="AL295" s="275">
        <f t="shared" si="1340"/>
        <v>0</v>
      </c>
      <c r="AM295" s="275">
        <f t="shared" si="1341"/>
        <v>0</v>
      </c>
      <c r="AN295" s="275">
        <f t="shared" si="1342"/>
        <v>0</v>
      </c>
      <c r="AO295" s="275">
        <f t="shared" si="1343"/>
        <v>0</v>
      </c>
      <c r="AP295" s="275">
        <f t="shared" si="1344"/>
        <v>0</v>
      </c>
      <c r="AQ295" s="275">
        <f t="shared" si="1345"/>
        <v>0</v>
      </c>
      <c r="AR295" s="275">
        <f t="shared" si="1346"/>
        <v>0</v>
      </c>
      <c r="AS295" s="275">
        <f t="shared" si="1347"/>
        <v>0</v>
      </c>
      <c r="AT295" s="275">
        <f t="shared" si="1348"/>
        <v>0</v>
      </c>
    </row>
    <row r="296" spans="1:46" hidden="1" outlineLevel="1">
      <c r="A296" s="1845"/>
      <c r="B296" s="1858"/>
      <c r="C296" s="73" t="s">
        <v>291</v>
      </c>
      <c r="D296" s="32"/>
      <c r="E296" s="250"/>
      <c r="F296" s="855">
        <v>0</v>
      </c>
      <c r="G296" s="855">
        <v>0</v>
      </c>
      <c r="H296" s="855">
        <v>0</v>
      </c>
      <c r="I296" s="1557">
        <v>0</v>
      </c>
      <c r="J296" s="1557">
        <v>0</v>
      </c>
      <c r="K296" s="855">
        <f t="shared" si="1457"/>
        <v>0</v>
      </c>
      <c r="L296" s="1110"/>
      <c r="M296" s="1110"/>
      <c r="N296" s="1110"/>
      <c r="O296" s="1110"/>
      <c r="P296" s="855">
        <v>0</v>
      </c>
      <c r="Q296" s="855">
        <v>0</v>
      </c>
      <c r="R296" s="855">
        <v>0</v>
      </c>
      <c r="S296" s="855">
        <v>0</v>
      </c>
      <c r="T296" s="257">
        <f t="shared" si="1458"/>
        <v>0</v>
      </c>
      <c r="U296" s="250"/>
      <c r="V296" s="250"/>
      <c r="W296" s="250"/>
      <c r="X296" s="250"/>
      <c r="Y296" s="250"/>
      <c r="Z296" s="250"/>
      <c r="AA296" s="250"/>
      <c r="AB296" s="250"/>
      <c r="AC296" s="191">
        <f t="shared" si="1331"/>
        <v>0</v>
      </c>
      <c r="AD296" s="191">
        <f t="shared" si="1332"/>
        <v>0</v>
      </c>
      <c r="AE296" s="191">
        <f t="shared" si="1333"/>
        <v>0</v>
      </c>
      <c r="AF296" s="191">
        <f t="shared" si="1334"/>
        <v>0</v>
      </c>
      <c r="AG296" s="191">
        <f t="shared" si="1335"/>
        <v>0</v>
      </c>
      <c r="AH296" s="191">
        <f t="shared" si="1336"/>
        <v>0</v>
      </c>
      <c r="AI296" s="191">
        <f t="shared" si="1337"/>
        <v>0</v>
      </c>
      <c r="AJ296" s="191">
        <f t="shared" si="1338"/>
        <v>0</v>
      </c>
      <c r="AK296" s="191">
        <f t="shared" si="1339"/>
        <v>0</v>
      </c>
      <c r="AL296" s="275">
        <f t="shared" si="1340"/>
        <v>0</v>
      </c>
      <c r="AM296" s="275">
        <f t="shared" si="1341"/>
        <v>0</v>
      </c>
      <c r="AN296" s="275">
        <f t="shared" si="1342"/>
        <v>0</v>
      </c>
      <c r="AO296" s="275">
        <f t="shared" si="1343"/>
        <v>0</v>
      </c>
      <c r="AP296" s="275">
        <f t="shared" si="1344"/>
        <v>0</v>
      </c>
      <c r="AQ296" s="275">
        <f t="shared" si="1345"/>
        <v>0</v>
      </c>
      <c r="AR296" s="275">
        <f t="shared" si="1346"/>
        <v>0</v>
      </c>
      <c r="AS296" s="275">
        <f t="shared" si="1347"/>
        <v>0</v>
      </c>
      <c r="AT296" s="275">
        <f t="shared" si="1348"/>
        <v>0</v>
      </c>
    </row>
    <row r="297" spans="1:46" hidden="1" outlineLevel="1">
      <c r="A297" s="1845"/>
      <c r="B297" s="1858"/>
      <c r="C297" s="73" t="s">
        <v>53</v>
      </c>
      <c r="D297" s="32"/>
      <c r="E297" s="250"/>
      <c r="F297" s="855">
        <v>0</v>
      </c>
      <c r="G297" s="855">
        <v>0</v>
      </c>
      <c r="H297" s="855">
        <v>0</v>
      </c>
      <c r="I297" s="1557">
        <v>0</v>
      </c>
      <c r="J297" s="1557">
        <v>0</v>
      </c>
      <c r="K297" s="855">
        <f t="shared" si="1457"/>
        <v>0</v>
      </c>
      <c r="L297" s="1110"/>
      <c r="M297" s="1110"/>
      <c r="N297" s="1110"/>
      <c r="O297" s="1110"/>
      <c r="P297" s="855">
        <v>0</v>
      </c>
      <c r="Q297" s="855">
        <v>0</v>
      </c>
      <c r="R297" s="855">
        <v>0</v>
      </c>
      <c r="S297" s="855">
        <v>0</v>
      </c>
      <c r="T297" s="257">
        <f t="shared" si="1458"/>
        <v>0</v>
      </c>
      <c r="U297" s="250"/>
      <c r="V297" s="250"/>
      <c r="W297" s="250"/>
      <c r="X297" s="250"/>
      <c r="Y297" s="250"/>
      <c r="Z297" s="250"/>
      <c r="AA297" s="250"/>
      <c r="AB297" s="250"/>
      <c r="AC297" s="191">
        <f t="shared" si="1331"/>
        <v>0</v>
      </c>
      <c r="AD297" s="191">
        <f t="shared" si="1332"/>
        <v>0</v>
      </c>
      <c r="AE297" s="191">
        <f t="shared" si="1333"/>
        <v>0</v>
      </c>
      <c r="AF297" s="191">
        <f t="shared" si="1334"/>
        <v>0</v>
      </c>
      <c r="AG297" s="191">
        <f t="shared" si="1335"/>
        <v>0</v>
      </c>
      <c r="AH297" s="191">
        <f t="shared" si="1336"/>
        <v>0</v>
      </c>
      <c r="AI297" s="191">
        <f t="shared" si="1337"/>
        <v>0</v>
      </c>
      <c r="AJ297" s="191">
        <f t="shared" si="1338"/>
        <v>0</v>
      </c>
      <c r="AK297" s="191">
        <f t="shared" si="1339"/>
        <v>0</v>
      </c>
      <c r="AL297" s="275">
        <f t="shared" si="1340"/>
        <v>0</v>
      </c>
      <c r="AM297" s="275">
        <f t="shared" si="1341"/>
        <v>0</v>
      </c>
      <c r="AN297" s="275">
        <f t="shared" si="1342"/>
        <v>0</v>
      </c>
      <c r="AO297" s="275">
        <f t="shared" si="1343"/>
        <v>0</v>
      </c>
      <c r="AP297" s="275">
        <f t="shared" si="1344"/>
        <v>0</v>
      </c>
      <c r="AQ297" s="275">
        <f t="shared" si="1345"/>
        <v>0</v>
      </c>
      <c r="AR297" s="275">
        <f t="shared" si="1346"/>
        <v>0</v>
      </c>
      <c r="AS297" s="275">
        <f t="shared" si="1347"/>
        <v>0</v>
      </c>
      <c r="AT297" s="275">
        <f t="shared" si="1348"/>
        <v>0</v>
      </c>
    </row>
    <row r="298" spans="1:46" hidden="1" outlineLevel="1">
      <c r="A298" s="1845"/>
      <c r="B298" s="1858"/>
      <c r="C298" s="73" t="s">
        <v>581</v>
      </c>
      <c r="D298" s="32"/>
      <c r="E298" s="250"/>
      <c r="F298" s="855">
        <v>0</v>
      </c>
      <c r="G298" s="855">
        <v>0</v>
      </c>
      <c r="H298" s="855">
        <v>0</v>
      </c>
      <c r="I298" s="1557">
        <v>0</v>
      </c>
      <c r="J298" s="1557">
        <v>0</v>
      </c>
      <c r="K298" s="855">
        <f t="shared" si="1457"/>
        <v>0</v>
      </c>
      <c r="L298" s="1110"/>
      <c r="M298" s="1110"/>
      <c r="N298" s="1110"/>
      <c r="O298" s="1110"/>
      <c r="P298" s="855">
        <v>0</v>
      </c>
      <c r="Q298" s="855">
        <v>0</v>
      </c>
      <c r="R298" s="855">
        <v>0</v>
      </c>
      <c r="S298" s="855">
        <v>0</v>
      </c>
      <c r="T298" s="257">
        <f t="shared" si="1458"/>
        <v>0</v>
      </c>
      <c r="U298" s="250"/>
      <c r="V298" s="250"/>
      <c r="W298" s="250"/>
      <c r="X298" s="250"/>
      <c r="Y298" s="250"/>
      <c r="Z298" s="250"/>
      <c r="AA298" s="250"/>
      <c r="AB298" s="250"/>
      <c r="AC298" s="191">
        <f t="shared" si="1331"/>
        <v>0</v>
      </c>
      <c r="AD298" s="191">
        <f t="shared" si="1332"/>
        <v>0</v>
      </c>
      <c r="AE298" s="191">
        <f t="shared" si="1333"/>
        <v>0</v>
      </c>
      <c r="AF298" s="191">
        <f t="shared" si="1334"/>
        <v>0</v>
      </c>
      <c r="AG298" s="191">
        <f t="shared" si="1335"/>
        <v>0</v>
      </c>
      <c r="AH298" s="191">
        <f t="shared" si="1336"/>
        <v>0</v>
      </c>
      <c r="AI298" s="191">
        <f t="shared" si="1337"/>
        <v>0</v>
      </c>
      <c r="AJ298" s="191">
        <f t="shared" si="1338"/>
        <v>0</v>
      </c>
      <c r="AK298" s="191">
        <f t="shared" si="1339"/>
        <v>0</v>
      </c>
      <c r="AL298" s="275">
        <f t="shared" si="1340"/>
        <v>0</v>
      </c>
      <c r="AM298" s="275">
        <f t="shared" si="1341"/>
        <v>0</v>
      </c>
      <c r="AN298" s="275">
        <f t="shared" si="1342"/>
        <v>0</v>
      </c>
      <c r="AO298" s="275">
        <f t="shared" si="1343"/>
        <v>0</v>
      </c>
      <c r="AP298" s="275">
        <f t="shared" si="1344"/>
        <v>0</v>
      </c>
      <c r="AQ298" s="275">
        <f t="shared" si="1345"/>
        <v>0</v>
      </c>
      <c r="AR298" s="275">
        <f t="shared" si="1346"/>
        <v>0</v>
      </c>
      <c r="AS298" s="275">
        <f t="shared" si="1347"/>
        <v>0</v>
      </c>
      <c r="AT298" s="275">
        <f t="shared" si="1348"/>
        <v>0</v>
      </c>
    </row>
    <row r="299" spans="1:46" ht="15" hidden="1" customHeight="1" outlineLevel="1">
      <c r="A299" s="1846" t="s">
        <v>220</v>
      </c>
      <c r="B299" s="1852" t="s">
        <v>219</v>
      </c>
      <c r="C299" s="73" t="s">
        <v>581</v>
      </c>
      <c r="D299" s="31"/>
      <c r="E299" s="253">
        <f t="shared" ref="E299:J299" si="1459">E302+E304+E308</f>
        <v>1.4159630000000001</v>
      </c>
      <c r="F299" s="253">
        <f t="shared" si="1459"/>
        <v>1.5151440000000003</v>
      </c>
      <c r="G299" s="253">
        <f t="shared" si="1459"/>
        <v>1.4402839999999999</v>
      </c>
      <c r="H299" s="253">
        <f t="shared" si="1459"/>
        <v>1.7913049999999999</v>
      </c>
      <c r="I299" s="253">
        <f t="shared" si="1459"/>
        <v>2.047113</v>
      </c>
      <c r="J299" s="253">
        <f t="shared" si="1459"/>
        <v>2.2000529999999996</v>
      </c>
      <c r="K299" s="253">
        <f t="shared" ref="K299:Q299" si="1460">K302+K304+K308</f>
        <v>3.5999999999999996</v>
      </c>
      <c r="L299" s="1112">
        <f t="shared" si="1460"/>
        <v>0.86</v>
      </c>
      <c r="M299" s="1112">
        <f t="shared" si="1460"/>
        <v>0.91</v>
      </c>
      <c r="N299" s="1112">
        <f t="shared" si="1460"/>
        <v>0.95</v>
      </c>
      <c r="O299" s="1112">
        <f t="shared" si="1460"/>
        <v>0.88</v>
      </c>
      <c r="P299" s="253">
        <f t="shared" si="1460"/>
        <v>2.89</v>
      </c>
      <c r="Q299" s="253">
        <f t="shared" si="1460"/>
        <v>2.89</v>
      </c>
      <c r="R299" s="253">
        <f t="shared" ref="R299:S299" si="1461">R302+R304+R308</f>
        <v>3.01</v>
      </c>
      <c r="S299" s="253">
        <f t="shared" si="1461"/>
        <v>3.01</v>
      </c>
      <c r="T299" s="257">
        <f t="shared" si="1458"/>
        <v>0</v>
      </c>
      <c r="U299" s="253">
        <f t="shared" ref="U299:X299" si="1462">U302+U304+U308</f>
        <v>0</v>
      </c>
      <c r="V299" s="253">
        <f t="shared" si="1462"/>
        <v>0</v>
      </c>
      <c r="W299" s="253">
        <f t="shared" si="1462"/>
        <v>0</v>
      </c>
      <c r="X299" s="253">
        <f t="shared" si="1462"/>
        <v>0</v>
      </c>
      <c r="Y299" s="253">
        <f t="shared" ref="Y299:AA299" si="1463">Y302+Y304+Y308</f>
        <v>0</v>
      </c>
      <c r="Z299" s="253">
        <f t="shared" si="1463"/>
        <v>0</v>
      </c>
      <c r="AA299" s="253">
        <f t="shared" si="1463"/>
        <v>0</v>
      </c>
      <c r="AB299" s="253">
        <f t="shared" ref="AB299" si="1464">AB302+AB304+AB308</f>
        <v>0</v>
      </c>
      <c r="AC299" s="191">
        <f t="shared" si="1331"/>
        <v>0</v>
      </c>
      <c r="AD299" s="191">
        <f t="shared" si="1332"/>
        <v>0</v>
      </c>
      <c r="AE299" s="191">
        <f t="shared" si="1333"/>
        <v>0</v>
      </c>
      <c r="AF299" s="191">
        <f t="shared" si="1334"/>
        <v>0</v>
      </c>
      <c r="AG299" s="191">
        <f t="shared" si="1335"/>
        <v>0</v>
      </c>
      <c r="AH299" s="191">
        <f t="shared" si="1336"/>
        <v>0</v>
      </c>
      <c r="AI299" s="191">
        <f t="shared" si="1337"/>
        <v>0</v>
      </c>
      <c r="AJ299" s="191">
        <f t="shared" si="1338"/>
        <v>0</v>
      </c>
      <c r="AK299" s="191">
        <f t="shared" si="1339"/>
        <v>0</v>
      </c>
      <c r="AL299" s="275">
        <f t="shared" si="1340"/>
        <v>0</v>
      </c>
      <c r="AM299" s="275">
        <f t="shared" si="1341"/>
        <v>0</v>
      </c>
      <c r="AN299" s="275">
        <f t="shared" si="1342"/>
        <v>0</v>
      </c>
      <c r="AO299" s="275">
        <f t="shared" si="1343"/>
        <v>0</v>
      </c>
      <c r="AP299" s="275">
        <f t="shared" si="1344"/>
        <v>0</v>
      </c>
      <c r="AQ299" s="275">
        <f t="shared" si="1345"/>
        <v>0</v>
      </c>
      <c r="AR299" s="275">
        <f t="shared" si="1346"/>
        <v>0</v>
      </c>
      <c r="AS299" s="275">
        <f t="shared" si="1347"/>
        <v>0</v>
      </c>
      <c r="AT299" s="275">
        <f t="shared" si="1348"/>
        <v>0</v>
      </c>
    </row>
    <row r="300" spans="1:46" ht="17.25" hidden="1" outlineLevel="1">
      <c r="A300" s="1848"/>
      <c r="B300" s="1854"/>
      <c r="C300" s="73" t="s">
        <v>246</v>
      </c>
      <c r="D300" s="31"/>
      <c r="E300" s="253">
        <f>E301+E303</f>
        <v>56.37</v>
      </c>
      <c r="F300" s="253">
        <f>F301+F303</f>
        <v>55.207749999999997</v>
      </c>
      <c r="G300" s="253">
        <f t="shared" ref="G300:H300" si="1465">G301+G303</f>
        <v>35.51267</v>
      </c>
      <c r="H300" s="253">
        <f t="shared" si="1465"/>
        <v>42.7149</v>
      </c>
      <c r="I300" s="253">
        <f t="shared" ref="I300:J300" si="1466">I301+I303</f>
        <v>35.56814</v>
      </c>
      <c r="J300" s="253">
        <f t="shared" si="1466"/>
        <v>36.665349999999997</v>
      </c>
      <c r="K300" s="253">
        <f t="shared" ref="K300:Q300" si="1467">K301+K303</f>
        <v>49.209999999999994</v>
      </c>
      <c r="L300" s="1112">
        <f t="shared" si="1467"/>
        <v>11.5</v>
      </c>
      <c r="M300" s="1112">
        <f t="shared" si="1467"/>
        <v>14.2</v>
      </c>
      <c r="N300" s="1112">
        <f t="shared" si="1467"/>
        <v>13.6</v>
      </c>
      <c r="O300" s="1112">
        <f t="shared" si="1467"/>
        <v>9.91</v>
      </c>
      <c r="P300" s="253">
        <f t="shared" si="1467"/>
        <v>50.41</v>
      </c>
      <c r="Q300" s="253">
        <f t="shared" si="1467"/>
        <v>50.22</v>
      </c>
      <c r="R300" s="253">
        <f t="shared" ref="R300:S300" si="1468">R301+R303</f>
        <v>50</v>
      </c>
      <c r="S300" s="253">
        <f t="shared" si="1468"/>
        <v>50</v>
      </c>
      <c r="T300" s="257">
        <f t="shared" si="1458"/>
        <v>0</v>
      </c>
      <c r="U300" s="253">
        <f t="shared" ref="U300:X300" si="1469">U301+U303</f>
        <v>0</v>
      </c>
      <c r="V300" s="253">
        <f t="shared" si="1469"/>
        <v>0</v>
      </c>
      <c r="W300" s="253">
        <f t="shared" si="1469"/>
        <v>0</v>
      </c>
      <c r="X300" s="253">
        <f t="shared" si="1469"/>
        <v>0</v>
      </c>
      <c r="Y300" s="253">
        <f t="shared" ref="Y300:AA300" si="1470">Y301+Y303</f>
        <v>0</v>
      </c>
      <c r="Z300" s="253">
        <f t="shared" si="1470"/>
        <v>0</v>
      </c>
      <c r="AA300" s="253">
        <f t="shared" si="1470"/>
        <v>0</v>
      </c>
      <c r="AB300" s="253">
        <f t="shared" ref="AB300" si="1471">AB301+AB303</f>
        <v>0</v>
      </c>
      <c r="AC300" s="191">
        <f t="shared" si="1331"/>
        <v>0</v>
      </c>
      <c r="AD300" s="191">
        <f t="shared" si="1332"/>
        <v>0</v>
      </c>
      <c r="AE300" s="191">
        <f t="shared" si="1333"/>
        <v>0</v>
      </c>
      <c r="AF300" s="191">
        <f t="shared" si="1334"/>
        <v>0</v>
      </c>
      <c r="AG300" s="191">
        <f t="shared" si="1335"/>
        <v>0</v>
      </c>
      <c r="AH300" s="191">
        <f t="shared" si="1336"/>
        <v>0</v>
      </c>
      <c r="AI300" s="191">
        <f t="shared" si="1337"/>
        <v>0</v>
      </c>
      <c r="AJ300" s="191">
        <f t="shared" si="1338"/>
        <v>0</v>
      </c>
      <c r="AK300" s="191">
        <f t="shared" si="1339"/>
        <v>0</v>
      </c>
      <c r="AL300" s="275">
        <f t="shared" si="1340"/>
        <v>0</v>
      </c>
      <c r="AM300" s="275">
        <f t="shared" si="1341"/>
        <v>0</v>
      </c>
      <c r="AN300" s="275">
        <f t="shared" si="1342"/>
        <v>0</v>
      </c>
      <c r="AO300" s="275">
        <f t="shared" si="1343"/>
        <v>0</v>
      </c>
      <c r="AP300" s="275">
        <f t="shared" si="1344"/>
        <v>0</v>
      </c>
      <c r="AQ300" s="275">
        <f t="shared" si="1345"/>
        <v>0</v>
      </c>
      <c r="AR300" s="275">
        <f t="shared" si="1346"/>
        <v>0</v>
      </c>
      <c r="AS300" s="275">
        <f t="shared" si="1347"/>
        <v>0</v>
      </c>
      <c r="AT300" s="275">
        <f t="shared" si="1348"/>
        <v>0</v>
      </c>
    </row>
    <row r="301" spans="1:46" ht="17.25" hidden="1" outlineLevel="1">
      <c r="A301" s="1857" t="s">
        <v>221</v>
      </c>
      <c r="B301" s="1849" t="s">
        <v>21</v>
      </c>
      <c r="C301" s="73" t="s">
        <v>246</v>
      </c>
      <c r="D301" s="32"/>
      <c r="E301" s="250"/>
      <c r="F301" s="250"/>
      <c r="G301" s="250"/>
      <c r="H301" s="250"/>
      <c r="I301" s="1557">
        <v>0</v>
      </c>
      <c r="J301" s="1557">
        <v>0</v>
      </c>
      <c r="K301" s="855">
        <f t="shared" ref="K301:K308" si="1472">L301+M301+N301+O301</f>
        <v>0</v>
      </c>
      <c r="L301" s="1110"/>
      <c r="M301" s="1110"/>
      <c r="N301" s="1110"/>
      <c r="O301" s="1110"/>
      <c r="P301" s="250">
        <v>0</v>
      </c>
      <c r="Q301" s="250">
        <v>0</v>
      </c>
      <c r="R301" s="250">
        <v>0</v>
      </c>
      <c r="S301" s="250">
        <v>0</v>
      </c>
      <c r="T301" s="257">
        <f t="shared" si="1458"/>
        <v>0</v>
      </c>
      <c r="U301" s="250"/>
      <c r="V301" s="250"/>
      <c r="W301" s="250"/>
      <c r="X301" s="250"/>
      <c r="Y301" s="250"/>
      <c r="Z301" s="250"/>
      <c r="AA301" s="250"/>
      <c r="AB301" s="250"/>
      <c r="AC301" s="191">
        <f t="shared" si="1331"/>
        <v>0</v>
      </c>
      <c r="AD301" s="191">
        <f t="shared" si="1332"/>
        <v>0</v>
      </c>
      <c r="AE301" s="191">
        <f t="shared" si="1333"/>
        <v>0</v>
      </c>
      <c r="AF301" s="191">
        <f t="shared" si="1334"/>
        <v>0</v>
      </c>
      <c r="AG301" s="191">
        <f t="shared" si="1335"/>
        <v>0</v>
      </c>
      <c r="AH301" s="191">
        <f t="shared" si="1336"/>
        <v>0</v>
      </c>
      <c r="AI301" s="191">
        <f t="shared" si="1337"/>
        <v>0</v>
      </c>
      <c r="AJ301" s="191">
        <f t="shared" si="1338"/>
        <v>0</v>
      </c>
      <c r="AK301" s="191">
        <f t="shared" si="1339"/>
        <v>0</v>
      </c>
      <c r="AL301" s="275">
        <f t="shared" si="1340"/>
        <v>0</v>
      </c>
      <c r="AM301" s="275">
        <f t="shared" si="1341"/>
        <v>0</v>
      </c>
      <c r="AN301" s="275">
        <f t="shared" si="1342"/>
        <v>0</v>
      </c>
      <c r="AO301" s="275">
        <f t="shared" si="1343"/>
        <v>0</v>
      </c>
      <c r="AP301" s="275">
        <f t="shared" si="1344"/>
        <v>0</v>
      </c>
      <c r="AQ301" s="275">
        <f t="shared" si="1345"/>
        <v>0</v>
      </c>
      <c r="AR301" s="275">
        <f t="shared" si="1346"/>
        <v>0</v>
      </c>
      <c r="AS301" s="275">
        <f t="shared" si="1347"/>
        <v>0</v>
      </c>
      <c r="AT301" s="275">
        <f t="shared" si="1348"/>
        <v>0</v>
      </c>
    </row>
    <row r="302" spans="1:46" hidden="1" outlineLevel="1">
      <c r="A302" s="1845"/>
      <c r="B302" s="1851"/>
      <c r="C302" s="73" t="s">
        <v>581</v>
      </c>
      <c r="D302" s="32"/>
      <c r="E302" s="250"/>
      <c r="F302" s="250"/>
      <c r="G302" s="250"/>
      <c r="H302" s="250"/>
      <c r="I302" s="1557">
        <v>0</v>
      </c>
      <c r="J302" s="1557">
        <v>0</v>
      </c>
      <c r="K302" s="855">
        <f t="shared" si="1472"/>
        <v>0</v>
      </c>
      <c r="L302" s="1110"/>
      <c r="M302" s="1110"/>
      <c r="N302" s="1110"/>
      <c r="O302" s="1110"/>
      <c r="P302" s="250">
        <v>0</v>
      </c>
      <c r="Q302" s="250">
        <v>0</v>
      </c>
      <c r="R302" s="250">
        <v>0</v>
      </c>
      <c r="S302" s="250">
        <v>0</v>
      </c>
      <c r="T302" s="257">
        <f t="shared" si="1458"/>
        <v>0</v>
      </c>
      <c r="U302" s="250"/>
      <c r="V302" s="250"/>
      <c r="W302" s="250"/>
      <c r="X302" s="250"/>
      <c r="Y302" s="250"/>
      <c r="Z302" s="250"/>
      <c r="AA302" s="250"/>
      <c r="AB302" s="250"/>
      <c r="AC302" s="191">
        <f t="shared" si="1331"/>
        <v>0</v>
      </c>
      <c r="AD302" s="191">
        <f t="shared" si="1332"/>
        <v>0</v>
      </c>
      <c r="AE302" s="191">
        <f t="shared" si="1333"/>
        <v>0</v>
      </c>
      <c r="AF302" s="191">
        <f t="shared" si="1334"/>
        <v>0</v>
      </c>
      <c r="AG302" s="191">
        <f t="shared" si="1335"/>
        <v>0</v>
      </c>
      <c r="AH302" s="191">
        <f t="shared" si="1336"/>
        <v>0</v>
      </c>
      <c r="AI302" s="191">
        <f t="shared" si="1337"/>
        <v>0</v>
      </c>
      <c r="AJ302" s="191">
        <f t="shared" si="1338"/>
        <v>0</v>
      </c>
      <c r="AK302" s="191">
        <f t="shared" si="1339"/>
        <v>0</v>
      </c>
      <c r="AL302" s="275">
        <f t="shared" si="1340"/>
        <v>0</v>
      </c>
      <c r="AM302" s="275">
        <f t="shared" si="1341"/>
        <v>0</v>
      </c>
      <c r="AN302" s="275">
        <f t="shared" si="1342"/>
        <v>0</v>
      </c>
      <c r="AO302" s="275">
        <f t="shared" si="1343"/>
        <v>0</v>
      </c>
      <c r="AP302" s="275">
        <f t="shared" si="1344"/>
        <v>0</v>
      </c>
      <c r="AQ302" s="275">
        <f t="shared" si="1345"/>
        <v>0</v>
      </c>
      <c r="AR302" s="275">
        <f t="shared" si="1346"/>
        <v>0</v>
      </c>
      <c r="AS302" s="275">
        <f t="shared" si="1347"/>
        <v>0</v>
      </c>
      <c r="AT302" s="275">
        <f t="shared" si="1348"/>
        <v>0</v>
      </c>
    </row>
    <row r="303" spans="1:46" ht="17.25" hidden="1" outlineLevel="1">
      <c r="A303" s="1845" t="s">
        <v>222</v>
      </c>
      <c r="B303" s="1849" t="s">
        <v>22</v>
      </c>
      <c r="C303" s="73" t="s">
        <v>246</v>
      </c>
      <c r="D303" s="32"/>
      <c r="E303" s="250">
        <v>56.37</v>
      </c>
      <c r="F303" s="855">
        <v>55.207749999999997</v>
      </c>
      <c r="G303" s="855">
        <v>35.51267</v>
      </c>
      <c r="H303" s="855">
        <v>42.7149</v>
      </c>
      <c r="I303" s="1557">
        <v>35.56814</v>
      </c>
      <c r="J303" s="1557">
        <v>36.665349999999997</v>
      </c>
      <c r="K303" s="855">
        <f t="shared" si="1472"/>
        <v>49.209999999999994</v>
      </c>
      <c r="L303" s="1110">
        <v>11.5</v>
      </c>
      <c r="M303" s="1110">
        <v>14.2</v>
      </c>
      <c r="N303" s="1110">
        <v>13.6</v>
      </c>
      <c r="O303" s="1110">
        <v>9.91</v>
      </c>
      <c r="P303" s="855">
        <v>50.41</v>
      </c>
      <c r="Q303" s="855">
        <v>50.22</v>
      </c>
      <c r="R303" s="855">
        <v>50</v>
      </c>
      <c r="S303" s="855">
        <v>50</v>
      </c>
      <c r="T303" s="257">
        <f t="shared" si="1458"/>
        <v>0</v>
      </c>
      <c r="U303" s="250"/>
      <c r="V303" s="1057"/>
      <c r="W303" s="1455"/>
      <c r="X303" s="1455"/>
      <c r="Y303" s="250"/>
      <c r="Z303" s="250"/>
      <c r="AA303" s="250"/>
      <c r="AB303" s="250"/>
      <c r="AC303" s="191">
        <f t="shared" si="1331"/>
        <v>0</v>
      </c>
      <c r="AD303" s="191">
        <f t="shared" si="1332"/>
        <v>0</v>
      </c>
      <c r="AE303" s="191">
        <f t="shared" si="1333"/>
        <v>0</v>
      </c>
      <c r="AF303" s="191">
        <f t="shared" si="1334"/>
        <v>0</v>
      </c>
      <c r="AG303" s="191">
        <f t="shared" si="1335"/>
        <v>0</v>
      </c>
      <c r="AH303" s="191">
        <f t="shared" si="1336"/>
        <v>0</v>
      </c>
      <c r="AI303" s="191">
        <f t="shared" si="1337"/>
        <v>0</v>
      </c>
      <c r="AJ303" s="191">
        <f t="shared" si="1338"/>
        <v>0</v>
      </c>
      <c r="AK303" s="191">
        <f t="shared" si="1339"/>
        <v>0</v>
      </c>
      <c r="AL303" s="275">
        <f t="shared" si="1340"/>
        <v>0</v>
      </c>
      <c r="AM303" s="275">
        <f t="shared" si="1341"/>
        <v>0</v>
      </c>
      <c r="AN303" s="275">
        <f t="shared" si="1342"/>
        <v>0</v>
      </c>
      <c r="AO303" s="275">
        <f t="shared" si="1343"/>
        <v>0</v>
      </c>
      <c r="AP303" s="275">
        <f t="shared" si="1344"/>
        <v>0</v>
      </c>
      <c r="AQ303" s="275">
        <f t="shared" si="1345"/>
        <v>0</v>
      </c>
      <c r="AR303" s="275">
        <f t="shared" si="1346"/>
        <v>0</v>
      </c>
      <c r="AS303" s="275">
        <f t="shared" si="1347"/>
        <v>0</v>
      </c>
      <c r="AT303" s="275">
        <f t="shared" si="1348"/>
        <v>0</v>
      </c>
    </row>
    <row r="304" spans="1:46" hidden="1" outlineLevel="1">
      <c r="A304" s="1845"/>
      <c r="B304" s="1851"/>
      <c r="C304" s="73" t="s">
        <v>581</v>
      </c>
      <c r="D304" s="32"/>
      <c r="E304" s="250">
        <v>1.4159630000000001</v>
      </c>
      <c r="F304" s="855">
        <v>1.5151440000000003</v>
      </c>
      <c r="G304" s="855">
        <v>1.4402839999999999</v>
      </c>
      <c r="H304" s="855">
        <v>1.7913049999999999</v>
      </c>
      <c r="I304" s="1557">
        <v>2.047113</v>
      </c>
      <c r="J304" s="1557">
        <v>2.2000529999999996</v>
      </c>
      <c r="K304" s="855">
        <f t="shared" si="1472"/>
        <v>3.5999999999999996</v>
      </c>
      <c r="L304" s="1110">
        <v>0.86</v>
      </c>
      <c r="M304" s="1110">
        <v>0.91</v>
      </c>
      <c r="N304" s="1110">
        <v>0.95</v>
      </c>
      <c r="O304" s="1110">
        <v>0.88</v>
      </c>
      <c r="P304" s="855">
        <v>2.89</v>
      </c>
      <c r="Q304" s="855">
        <v>2.89</v>
      </c>
      <c r="R304" s="855">
        <v>3.01</v>
      </c>
      <c r="S304" s="855">
        <v>3.01</v>
      </c>
      <c r="T304" s="257">
        <f t="shared" si="1458"/>
        <v>0</v>
      </c>
      <c r="U304" s="250"/>
      <c r="V304" s="1057"/>
      <c r="W304" s="1455"/>
      <c r="X304" s="1455"/>
      <c r="Y304" s="250"/>
      <c r="Z304" s="250"/>
      <c r="AA304" s="250"/>
      <c r="AB304" s="250"/>
      <c r="AC304" s="191">
        <f t="shared" si="1331"/>
        <v>0</v>
      </c>
      <c r="AD304" s="191">
        <f t="shared" si="1332"/>
        <v>0</v>
      </c>
      <c r="AE304" s="191">
        <f t="shared" si="1333"/>
        <v>0</v>
      </c>
      <c r="AF304" s="191">
        <f t="shared" si="1334"/>
        <v>0</v>
      </c>
      <c r="AG304" s="191">
        <f t="shared" si="1335"/>
        <v>0</v>
      </c>
      <c r="AH304" s="191">
        <f t="shared" si="1336"/>
        <v>0</v>
      </c>
      <c r="AI304" s="191">
        <f t="shared" si="1337"/>
        <v>0</v>
      </c>
      <c r="AJ304" s="191">
        <f t="shared" si="1338"/>
        <v>0</v>
      </c>
      <c r="AK304" s="191">
        <f t="shared" si="1339"/>
        <v>0</v>
      </c>
      <c r="AL304" s="275">
        <f t="shared" si="1340"/>
        <v>0</v>
      </c>
      <c r="AM304" s="275">
        <f t="shared" si="1341"/>
        <v>0</v>
      </c>
      <c r="AN304" s="275">
        <f t="shared" si="1342"/>
        <v>0</v>
      </c>
      <c r="AO304" s="275">
        <f t="shared" si="1343"/>
        <v>0</v>
      </c>
      <c r="AP304" s="275">
        <f t="shared" si="1344"/>
        <v>0</v>
      </c>
      <c r="AQ304" s="275">
        <f t="shared" si="1345"/>
        <v>0</v>
      </c>
      <c r="AR304" s="275">
        <f t="shared" si="1346"/>
        <v>0</v>
      </c>
      <c r="AS304" s="275">
        <f t="shared" si="1347"/>
        <v>0</v>
      </c>
      <c r="AT304" s="275">
        <f t="shared" si="1348"/>
        <v>0</v>
      </c>
    </row>
    <row r="305" spans="1:46" ht="17.25" hidden="1" outlineLevel="1">
      <c r="A305" s="1846" t="s">
        <v>224</v>
      </c>
      <c r="B305" s="1849" t="s">
        <v>223</v>
      </c>
      <c r="C305" s="73" t="s">
        <v>246</v>
      </c>
      <c r="D305" s="32"/>
      <c r="E305" s="250"/>
      <c r="F305" s="250">
        <v>0</v>
      </c>
      <c r="G305" s="250">
        <v>0</v>
      </c>
      <c r="H305" s="250">
        <v>0</v>
      </c>
      <c r="I305" s="1557">
        <v>0</v>
      </c>
      <c r="J305" s="1557">
        <v>0</v>
      </c>
      <c r="K305" s="855">
        <f t="shared" si="1472"/>
        <v>0</v>
      </c>
      <c r="L305" s="1110"/>
      <c r="M305" s="1110"/>
      <c r="N305" s="1110"/>
      <c r="O305" s="1110"/>
      <c r="P305" s="250">
        <v>0</v>
      </c>
      <c r="Q305" s="250">
        <v>0</v>
      </c>
      <c r="R305" s="250">
        <v>0</v>
      </c>
      <c r="S305" s="250">
        <v>0</v>
      </c>
      <c r="T305" s="257">
        <f t="shared" si="1458"/>
        <v>0</v>
      </c>
      <c r="U305" s="250"/>
      <c r="V305" s="250"/>
      <c r="W305" s="250"/>
      <c r="X305" s="250"/>
      <c r="Y305" s="250"/>
      <c r="Z305" s="250"/>
      <c r="AA305" s="250"/>
      <c r="AB305" s="250"/>
      <c r="AC305" s="191">
        <f t="shared" si="1331"/>
        <v>0</v>
      </c>
      <c r="AD305" s="191">
        <f t="shared" si="1332"/>
        <v>0</v>
      </c>
      <c r="AE305" s="191">
        <f t="shared" si="1333"/>
        <v>0</v>
      </c>
      <c r="AF305" s="191">
        <f t="shared" si="1334"/>
        <v>0</v>
      </c>
      <c r="AG305" s="191">
        <f t="shared" si="1335"/>
        <v>0</v>
      </c>
      <c r="AH305" s="191">
        <f t="shared" si="1336"/>
        <v>0</v>
      </c>
      <c r="AI305" s="191">
        <f t="shared" si="1337"/>
        <v>0</v>
      </c>
      <c r="AJ305" s="191">
        <f t="shared" si="1338"/>
        <v>0</v>
      </c>
      <c r="AK305" s="191">
        <f t="shared" si="1339"/>
        <v>0</v>
      </c>
      <c r="AL305" s="275">
        <f t="shared" si="1340"/>
        <v>0</v>
      </c>
      <c r="AM305" s="275">
        <f t="shared" si="1341"/>
        <v>0</v>
      </c>
      <c r="AN305" s="275">
        <f t="shared" si="1342"/>
        <v>0</v>
      </c>
      <c r="AO305" s="275">
        <f t="shared" si="1343"/>
        <v>0</v>
      </c>
      <c r="AP305" s="275">
        <f t="shared" si="1344"/>
        <v>0</v>
      </c>
      <c r="AQ305" s="275">
        <f t="shared" si="1345"/>
        <v>0</v>
      </c>
      <c r="AR305" s="275">
        <f t="shared" si="1346"/>
        <v>0</v>
      </c>
      <c r="AS305" s="275">
        <f t="shared" si="1347"/>
        <v>0</v>
      </c>
      <c r="AT305" s="275">
        <f t="shared" si="1348"/>
        <v>0</v>
      </c>
    </row>
    <row r="306" spans="1:46" hidden="1" outlineLevel="1">
      <c r="A306" s="1847"/>
      <c r="B306" s="1850"/>
      <c r="C306" s="73" t="s">
        <v>233</v>
      </c>
      <c r="D306" s="32"/>
      <c r="E306" s="250"/>
      <c r="F306" s="250">
        <v>0</v>
      </c>
      <c r="G306" s="250">
        <v>0</v>
      </c>
      <c r="H306" s="250">
        <v>0</v>
      </c>
      <c r="I306" s="1557">
        <v>0</v>
      </c>
      <c r="J306" s="1557">
        <v>0</v>
      </c>
      <c r="K306" s="855">
        <f t="shared" si="1472"/>
        <v>0</v>
      </c>
      <c r="L306" s="1110"/>
      <c r="M306" s="1110"/>
      <c r="N306" s="1110"/>
      <c r="O306" s="1110"/>
      <c r="P306" s="250">
        <v>0</v>
      </c>
      <c r="Q306" s="250">
        <v>0</v>
      </c>
      <c r="R306" s="250">
        <v>0</v>
      </c>
      <c r="S306" s="250">
        <v>0</v>
      </c>
      <c r="T306" s="257">
        <f t="shared" si="1458"/>
        <v>0</v>
      </c>
      <c r="U306" s="250"/>
      <c r="V306" s="250"/>
      <c r="W306" s="250"/>
      <c r="X306" s="250"/>
      <c r="Y306" s="250"/>
      <c r="Z306" s="250"/>
      <c r="AA306" s="250"/>
      <c r="AB306" s="250"/>
      <c r="AC306" s="191">
        <f t="shared" si="1331"/>
        <v>0</v>
      </c>
      <c r="AD306" s="191">
        <f t="shared" si="1332"/>
        <v>0</v>
      </c>
      <c r="AE306" s="191">
        <f t="shared" si="1333"/>
        <v>0</v>
      </c>
      <c r="AF306" s="191">
        <f t="shared" si="1334"/>
        <v>0</v>
      </c>
      <c r="AG306" s="191">
        <f t="shared" si="1335"/>
        <v>0</v>
      </c>
      <c r="AH306" s="191">
        <f t="shared" si="1336"/>
        <v>0</v>
      </c>
      <c r="AI306" s="191">
        <f t="shared" si="1337"/>
        <v>0</v>
      </c>
      <c r="AJ306" s="191">
        <f t="shared" si="1338"/>
        <v>0</v>
      </c>
      <c r="AK306" s="191">
        <f t="shared" si="1339"/>
        <v>0</v>
      </c>
      <c r="AL306" s="275">
        <f t="shared" si="1340"/>
        <v>0</v>
      </c>
      <c r="AM306" s="275">
        <f t="shared" si="1341"/>
        <v>0</v>
      </c>
      <c r="AN306" s="275">
        <f t="shared" si="1342"/>
        <v>0</v>
      </c>
      <c r="AO306" s="275">
        <f t="shared" si="1343"/>
        <v>0</v>
      </c>
      <c r="AP306" s="275">
        <f t="shared" si="1344"/>
        <v>0</v>
      </c>
      <c r="AQ306" s="275">
        <f t="shared" si="1345"/>
        <v>0</v>
      </c>
      <c r="AR306" s="275">
        <f t="shared" si="1346"/>
        <v>0</v>
      </c>
      <c r="AS306" s="275">
        <f t="shared" si="1347"/>
        <v>0</v>
      </c>
      <c r="AT306" s="275">
        <f t="shared" si="1348"/>
        <v>0</v>
      </c>
    </row>
    <row r="307" spans="1:46" hidden="1" outlineLevel="1">
      <c r="A307" s="1847"/>
      <c r="B307" s="1850"/>
      <c r="C307" s="73" t="s">
        <v>291</v>
      </c>
      <c r="D307" s="32"/>
      <c r="E307" s="250"/>
      <c r="F307" s="250">
        <v>0</v>
      </c>
      <c r="G307" s="250">
        <v>0</v>
      </c>
      <c r="H307" s="250">
        <v>0</v>
      </c>
      <c r="I307" s="1557">
        <v>0</v>
      </c>
      <c r="J307" s="1557">
        <v>0</v>
      </c>
      <c r="K307" s="855">
        <f t="shared" si="1472"/>
        <v>0</v>
      </c>
      <c r="L307" s="1110"/>
      <c r="M307" s="1110"/>
      <c r="N307" s="1110"/>
      <c r="O307" s="1110"/>
      <c r="P307" s="250">
        <v>0</v>
      </c>
      <c r="Q307" s="250">
        <v>0</v>
      </c>
      <c r="R307" s="250">
        <v>0</v>
      </c>
      <c r="S307" s="250">
        <v>0</v>
      </c>
      <c r="T307" s="257">
        <f t="shared" ref="T307:T316" si="1473">SUM(U307:X307)</f>
        <v>0</v>
      </c>
      <c r="U307" s="250"/>
      <c r="V307" s="250"/>
      <c r="W307" s="250"/>
      <c r="X307" s="250"/>
      <c r="Y307" s="250"/>
      <c r="Z307" s="250"/>
      <c r="AA307" s="250"/>
      <c r="AB307" s="250"/>
      <c r="AC307" s="191">
        <f t="shared" si="1331"/>
        <v>0</v>
      </c>
      <c r="AD307" s="191">
        <f t="shared" si="1332"/>
        <v>0</v>
      </c>
      <c r="AE307" s="191">
        <f t="shared" si="1333"/>
        <v>0</v>
      </c>
      <c r="AF307" s="191">
        <f t="shared" si="1334"/>
        <v>0</v>
      </c>
      <c r="AG307" s="191">
        <f t="shared" si="1335"/>
        <v>0</v>
      </c>
      <c r="AH307" s="191">
        <f t="shared" si="1336"/>
        <v>0</v>
      </c>
      <c r="AI307" s="191">
        <f t="shared" si="1337"/>
        <v>0</v>
      </c>
      <c r="AJ307" s="191">
        <f t="shared" si="1338"/>
        <v>0</v>
      </c>
      <c r="AK307" s="191">
        <f t="shared" si="1339"/>
        <v>0</v>
      </c>
      <c r="AL307" s="275">
        <f t="shared" si="1340"/>
        <v>0</v>
      </c>
      <c r="AM307" s="275">
        <f t="shared" si="1341"/>
        <v>0</v>
      </c>
      <c r="AN307" s="275">
        <f t="shared" si="1342"/>
        <v>0</v>
      </c>
      <c r="AO307" s="275">
        <f t="shared" si="1343"/>
        <v>0</v>
      </c>
      <c r="AP307" s="275">
        <f t="shared" si="1344"/>
        <v>0</v>
      </c>
      <c r="AQ307" s="275">
        <f t="shared" si="1345"/>
        <v>0</v>
      </c>
      <c r="AR307" s="275">
        <f t="shared" si="1346"/>
        <v>0</v>
      </c>
      <c r="AS307" s="275">
        <f t="shared" si="1347"/>
        <v>0</v>
      </c>
      <c r="AT307" s="275">
        <f t="shared" si="1348"/>
        <v>0</v>
      </c>
    </row>
    <row r="308" spans="1:46" hidden="1" outlineLevel="1">
      <c r="A308" s="1848"/>
      <c r="B308" s="1851"/>
      <c r="C308" s="73" t="s">
        <v>581</v>
      </c>
      <c r="D308" s="32"/>
      <c r="E308" s="250"/>
      <c r="F308" s="250">
        <v>0</v>
      </c>
      <c r="G308" s="250">
        <v>0</v>
      </c>
      <c r="H308" s="250">
        <v>0</v>
      </c>
      <c r="I308" s="1557">
        <v>0</v>
      </c>
      <c r="J308" s="1557">
        <v>0</v>
      </c>
      <c r="K308" s="855">
        <f t="shared" si="1472"/>
        <v>0</v>
      </c>
      <c r="L308" s="1110"/>
      <c r="M308" s="1110"/>
      <c r="N308" s="1110"/>
      <c r="O308" s="1110"/>
      <c r="P308" s="250">
        <v>0</v>
      </c>
      <c r="Q308" s="250">
        <v>0</v>
      </c>
      <c r="R308" s="250">
        <v>0</v>
      </c>
      <c r="S308" s="250">
        <v>0</v>
      </c>
      <c r="T308" s="257">
        <f t="shared" si="1473"/>
        <v>0</v>
      </c>
      <c r="U308" s="250"/>
      <c r="V308" s="250"/>
      <c r="W308" s="250"/>
      <c r="X308" s="250"/>
      <c r="Y308" s="250"/>
      <c r="Z308" s="250"/>
      <c r="AA308" s="250"/>
      <c r="AB308" s="250"/>
      <c r="AC308" s="191">
        <f t="shared" si="1331"/>
        <v>0</v>
      </c>
      <c r="AD308" s="191">
        <f t="shared" si="1332"/>
        <v>0</v>
      </c>
      <c r="AE308" s="191">
        <f t="shared" si="1333"/>
        <v>0</v>
      </c>
      <c r="AF308" s="191">
        <f t="shared" si="1334"/>
        <v>0</v>
      </c>
      <c r="AG308" s="191">
        <f t="shared" si="1335"/>
        <v>0</v>
      </c>
      <c r="AH308" s="191">
        <f t="shared" si="1336"/>
        <v>0</v>
      </c>
      <c r="AI308" s="191">
        <f t="shared" si="1337"/>
        <v>0</v>
      </c>
      <c r="AJ308" s="191">
        <f t="shared" si="1338"/>
        <v>0</v>
      </c>
      <c r="AK308" s="191">
        <f t="shared" si="1339"/>
        <v>0</v>
      </c>
      <c r="AL308" s="275">
        <f t="shared" si="1340"/>
        <v>0</v>
      </c>
      <c r="AM308" s="275">
        <f t="shared" si="1341"/>
        <v>0</v>
      </c>
      <c r="AN308" s="275">
        <f t="shared" si="1342"/>
        <v>0</v>
      </c>
      <c r="AO308" s="275">
        <f t="shared" si="1343"/>
        <v>0</v>
      </c>
      <c r="AP308" s="275">
        <f t="shared" si="1344"/>
        <v>0</v>
      </c>
      <c r="AQ308" s="275">
        <f t="shared" si="1345"/>
        <v>0</v>
      </c>
      <c r="AR308" s="275">
        <f t="shared" si="1346"/>
        <v>0</v>
      </c>
      <c r="AS308" s="275">
        <f t="shared" si="1347"/>
        <v>0</v>
      </c>
      <c r="AT308" s="275">
        <f t="shared" si="1348"/>
        <v>0</v>
      </c>
    </row>
    <row r="309" spans="1:46" s="69" customFormat="1" hidden="1" outlineLevel="1">
      <c r="A309" s="1846">
        <v>8</v>
      </c>
      <c r="B309" s="1852" t="s">
        <v>234</v>
      </c>
      <c r="C309" s="73" t="s">
        <v>231</v>
      </c>
      <c r="D309" s="32"/>
      <c r="E309" s="257">
        <f t="shared" ref="E309:J309" si="1474">E313+E330</f>
        <v>2865.0880599199204</v>
      </c>
      <c r="F309" s="257">
        <f t="shared" si="1474"/>
        <v>2646.7490900000003</v>
      </c>
      <c r="G309" s="257">
        <f t="shared" si="1474"/>
        <v>2657.1078729999999</v>
      </c>
      <c r="H309" s="257">
        <f t="shared" si="1474"/>
        <v>2712.7788399999999</v>
      </c>
      <c r="I309" s="257">
        <f t="shared" si="1474"/>
        <v>2529.04016</v>
      </c>
      <c r="J309" s="257">
        <f t="shared" si="1474"/>
        <v>2689.3096700000001</v>
      </c>
      <c r="K309" s="257">
        <f t="shared" ref="K309:Q309" si="1475">K313+K330</f>
        <v>2479.4511372549023</v>
      </c>
      <c r="L309" s="257">
        <f t="shared" ref="L309:O309" si="1476">L313+L330</f>
        <v>465.73025490196068</v>
      </c>
      <c r="M309" s="257">
        <f t="shared" si="1476"/>
        <v>630.03783333333331</v>
      </c>
      <c r="N309" s="257">
        <f t="shared" si="1476"/>
        <v>763.34356862745096</v>
      </c>
      <c r="O309" s="257">
        <f t="shared" si="1476"/>
        <v>620.33948039215693</v>
      </c>
      <c r="P309" s="257">
        <f t="shared" si="1475"/>
        <v>2329.6922093502312</v>
      </c>
      <c r="Q309" s="257">
        <f t="shared" si="1475"/>
        <v>2306.3952872567288</v>
      </c>
      <c r="R309" s="257">
        <f t="shared" ref="R309:S309" si="1477">R313+R330</f>
        <v>2283.3313343841614</v>
      </c>
      <c r="S309" s="257">
        <f t="shared" si="1477"/>
        <v>2283.3313343841614</v>
      </c>
      <c r="T309" s="257">
        <f t="shared" si="1473"/>
        <v>0</v>
      </c>
      <c r="U309" s="257">
        <f t="shared" ref="U309:X309" si="1478">U313+U330</f>
        <v>0</v>
      </c>
      <c r="V309" s="257">
        <f t="shared" si="1478"/>
        <v>0</v>
      </c>
      <c r="W309" s="257">
        <f t="shared" si="1478"/>
        <v>0</v>
      </c>
      <c r="X309" s="257">
        <f t="shared" si="1478"/>
        <v>0</v>
      </c>
      <c r="Y309" s="257">
        <f t="shared" ref="Y309:AA309" si="1479">Y313+Y330</f>
        <v>0</v>
      </c>
      <c r="Z309" s="257">
        <f t="shared" si="1479"/>
        <v>0</v>
      </c>
      <c r="AA309" s="257">
        <f t="shared" si="1479"/>
        <v>0</v>
      </c>
      <c r="AB309" s="257">
        <f t="shared" ref="AB309" si="1480">AB313+AB330</f>
        <v>0</v>
      </c>
      <c r="AC309" s="191">
        <f t="shared" si="1331"/>
        <v>0</v>
      </c>
      <c r="AD309" s="191">
        <f t="shared" si="1332"/>
        <v>0</v>
      </c>
      <c r="AE309" s="191">
        <f t="shared" si="1333"/>
        <v>0</v>
      </c>
      <c r="AF309" s="191">
        <f t="shared" si="1334"/>
        <v>0</v>
      </c>
      <c r="AG309" s="191">
        <f t="shared" si="1335"/>
        <v>0</v>
      </c>
      <c r="AH309" s="191">
        <f t="shared" si="1336"/>
        <v>0</v>
      </c>
      <c r="AI309" s="191">
        <f t="shared" si="1337"/>
        <v>0</v>
      </c>
      <c r="AJ309" s="191">
        <f t="shared" si="1338"/>
        <v>0</v>
      </c>
      <c r="AK309" s="191">
        <f t="shared" si="1339"/>
        <v>0</v>
      </c>
      <c r="AL309" s="275">
        <f t="shared" si="1340"/>
        <v>0</v>
      </c>
      <c r="AM309" s="275">
        <f t="shared" si="1341"/>
        <v>0</v>
      </c>
      <c r="AN309" s="275">
        <f t="shared" si="1342"/>
        <v>0</v>
      </c>
      <c r="AO309" s="275">
        <f t="shared" si="1343"/>
        <v>0</v>
      </c>
      <c r="AP309" s="275">
        <f t="shared" si="1344"/>
        <v>0</v>
      </c>
      <c r="AQ309" s="275">
        <f t="shared" si="1345"/>
        <v>0</v>
      </c>
      <c r="AR309" s="275">
        <f t="shared" si="1346"/>
        <v>0</v>
      </c>
      <c r="AS309" s="275">
        <f t="shared" si="1347"/>
        <v>0</v>
      </c>
      <c r="AT309" s="275">
        <f t="shared" si="1348"/>
        <v>0</v>
      </c>
    </row>
    <row r="310" spans="1:46" s="69" customFormat="1" hidden="1" outlineLevel="1">
      <c r="A310" s="1847"/>
      <c r="B310" s="1853"/>
      <c r="C310" s="73" t="s">
        <v>53</v>
      </c>
      <c r="D310" s="32"/>
      <c r="E310" s="257">
        <f t="shared" ref="E310:H310" si="1481">E314+E331</f>
        <v>3.3018626433799518</v>
      </c>
      <c r="F310" s="257">
        <f t="shared" si="1481"/>
        <v>3.0544245672250003</v>
      </c>
      <c r="G310" s="257">
        <f t="shared" si="1481"/>
        <v>3.0693640613965001</v>
      </c>
      <c r="H310" s="257">
        <f t="shared" si="1481"/>
        <v>3.1441271396929995</v>
      </c>
      <c r="I310" s="257">
        <f t="shared" ref="I310:J310" si="1482">I314+I331</f>
        <v>2.9327223436820002</v>
      </c>
      <c r="J310" s="257">
        <f t="shared" si="1482"/>
        <v>3.1220587571870002</v>
      </c>
      <c r="K310" s="257">
        <f t="shared" ref="K310:Q310" si="1483">K314+K331</f>
        <v>2.8752179840019609</v>
      </c>
      <c r="L310" s="257">
        <f t="shared" ref="L310:O310" si="1484">L314+L331</f>
        <v>0.53720542961176465</v>
      </c>
      <c r="M310" s="257">
        <f t="shared" si="1484"/>
        <v>0.73124535344019603</v>
      </c>
      <c r="N310" s="257">
        <f t="shared" si="1484"/>
        <v>0.88735350292941173</v>
      </c>
      <c r="O310" s="257">
        <f t="shared" si="1484"/>
        <v>0.7194136980205883</v>
      </c>
      <c r="P310" s="257">
        <f t="shared" si="1483"/>
        <v>2.6872227184071176</v>
      </c>
      <c r="Q310" s="257">
        <f t="shared" si="1483"/>
        <v>2.6603504912230465</v>
      </c>
      <c r="R310" s="257">
        <f t="shared" ref="R310:S310" si="1485">R314+R331</f>
        <v>2.6337469863108156</v>
      </c>
      <c r="S310" s="257">
        <f t="shared" si="1485"/>
        <v>2.6337469863108156</v>
      </c>
      <c r="T310" s="257">
        <f t="shared" si="1473"/>
        <v>0</v>
      </c>
      <c r="U310" s="257">
        <f t="shared" ref="U310:X310" si="1486">U314+U331</f>
        <v>0</v>
      </c>
      <c r="V310" s="257">
        <f t="shared" si="1486"/>
        <v>0</v>
      </c>
      <c r="W310" s="257">
        <f t="shared" si="1486"/>
        <v>0</v>
      </c>
      <c r="X310" s="257">
        <f t="shared" si="1486"/>
        <v>0</v>
      </c>
      <c r="Y310" s="257">
        <f t="shared" ref="Y310:AA310" si="1487">Y314+Y331</f>
        <v>0</v>
      </c>
      <c r="Z310" s="257">
        <f t="shared" si="1487"/>
        <v>0</v>
      </c>
      <c r="AA310" s="257">
        <f t="shared" si="1487"/>
        <v>0</v>
      </c>
      <c r="AB310" s="257">
        <f t="shared" ref="AB310" si="1488">AB314+AB331</f>
        <v>0</v>
      </c>
      <c r="AC310" s="191">
        <f t="shared" si="1331"/>
        <v>0</v>
      </c>
      <c r="AD310" s="191">
        <f t="shared" si="1332"/>
        <v>0</v>
      </c>
      <c r="AE310" s="191">
        <f t="shared" si="1333"/>
        <v>0</v>
      </c>
      <c r="AF310" s="191">
        <f t="shared" si="1334"/>
        <v>0</v>
      </c>
      <c r="AG310" s="191">
        <f t="shared" si="1335"/>
        <v>0</v>
      </c>
      <c r="AH310" s="191">
        <f t="shared" si="1336"/>
        <v>0</v>
      </c>
      <c r="AI310" s="191">
        <f t="shared" si="1337"/>
        <v>0</v>
      </c>
      <c r="AJ310" s="191">
        <f t="shared" si="1338"/>
        <v>0</v>
      </c>
      <c r="AK310" s="191">
        <f t="shared" si="1339"/>
        <v>0</v>
      </c>
      <c r="AL310" s="275">
        <f t="shared" si="1340"/>
        <v>0</v>
      </c>
      <c r="AM310" s="275">
        <f t="shared" si="1341"/>
        <v>0</v>
      </c>
      <c r="AN310" s="275">
        <f t="shared" si="1342"/>
        <v>0</v>
      </c>
      <c r="AO310" s="275">
        <f t="shared" si="1343"/>
        <v>0</v>
      </c>
      <c r="AP310" s="275">
        <f t="shared" si="1344"/>
        <v>0</v>
      </c>
      <c r="AQ310" s="275">
        <f t="shared" si="1345"/>
        <v>0</v>
      </c>
      <c r="AR310" s="275">
        <f t="shared" si="1346"/>
        <v>0</v>
      </c>
      <c r="AS310" s="275">
        <f t="shared" si="1347"/>
        <v>0</v>
      </c>
      <c r="AT310" s="275">
        <f t="shared" si="1348"/>
        <v>0</v>
      </c>
    </row>
    <row r="311" spans="1:46" s="181" customFormat="1" hidden="1" outlineLevel="1">
      <c r="A311" s="1847"/>
      <c r="B311" s="1853"/>
      <c r="C311" s="73" t="s">
        <v>372</v>
      </c>
      <c r="D311" s="180"/>
      <c r="E311" s="257">
        <f>E315+E332</f>
        <v>14986009.463494716</v>
      </c>
      <c r="F311" s="257">
        <f>F315+F332</f>
        <v>11701357.699999999</v>
      </c>
      <c r="G311" s="257">
        <f t="shared" ref="G311:H311" si="1489">G315+G332</f>
        <v>13354478.100000001</v>
      </c>
      <c r="H311" s="257">
        <f t="shared" si="1489"/>
        <v>11633081.9</v>
      </c>
      <c r="I311" s="257">
        <f t="shared" ref="I311:J311" si="1490">I315+I332</f>
        <v>10329089.5</v>
      </c>
      <c r="J311" s="257">
        <f t="shared" si="1490"/>
        <v>11237897.899999999</v>
      </c>
      <c r="K311" s="257">
        <f t="shared" ref="K311:Q311" si="1491">K315+K332</f>
        <v>10122507.709999999</v>
      </c>
      <c r="L311" s="257">
        <f t="shared" ref="L311:O311" si="1492">L315+L332</f>
        <v>2114585.298</v>
      </c>
      <c r="M311" s="257">
        <f t="shared" si="1492"/>
        <v>2526884.4299999997</v>
      </c>
      <c r="N311" s="257">
        <f t="shared" si="1492"/>
        <v>3039993.5160000003</v>
      </c>
      <c r="O311" s="257">
        <f t="shared" si="1492"/>
        <v>2441044.466</v>
      </c>
      <c r="P311" s="257">
        <f t="shared" si="1491"/>
        <v>5781077</v>
      </c>
      <c r="Q311" s="257">
        <f t="shared" si="1491"/>
        <v>5723266.2299999995</v>
      </c>
      <c r="R311" s="257">
        <f t="shared" ref="R311:S311" si="1493">R315+R332</f>
        <v>5666033.5676999995</v>
      </c>
      <c r="S311" s="257">
        <f t="shared" si="1493"/>
        <v>5666033.5676999995</v>
      </c>
      <c r="T311" s="257">
        <f t="shared" si="1473"/>
        <v>0</v>
      </c>
      <c r="U311" s="257">
        <f t="shared" ref="U311:X311" si="1494">U315+U332</f>
        <v>0</v>
      </c>
      <c r="V311" s="257">
        <f t="shared" si="1494"/>
        <v>0</v>
      </c>
      <c r="W311" s="257">
        <f t="shared" si="1494"/>
        <v>0</v>
      </c>
      <c r="X311" s="257">
        <f t="shared" si="1494"/>
        <v>0</v>
      </c>
      <c r="Y311" s="257">
        <f t="shared" ref="Y311:AA311" si="1495">Y315+Y332</f>
        <v>0</v>
      </c>
      <c r="Z311" s="257">
        <f t="shared" si="1495"/>
        <v>0</v>
      </c>
      <c r="AA311" s="257">
        <f t="shared" si="1495"/>
        <v>0</v>
      </c>
      <c r="AB311" s="257">
        <f t="shared" ref="AB311" si="1496">AB315+AB332</f>
        <v>0</v>
      </c>
      <c r="AC311" s="191">
        <f t="shared" si="1331"/>
        <v>0</v>
      </c>
      <c r="AD311" s="191">
        <f t="shared" si="1332"/>
        <v>0</v>
      </c>
      <c r="AE311" s="191">
        <f t="shared" si="1333"/>
        <v>0</v>
      </c>
      <c r="AF311" s="191">
        <f t="shared" si="1334"/>
        <v>0</v>
      </c>
      <c r="AG311" s="191">
        <f t="shared" si="1335"/>
        <v>0</v>
      </c>
      <c r="AH311" s="191">
        <f t="shared" si="1336"/>
        <v>0</v>
      </c>
      <c r="AI311" s="191">
        <f t="shared" si="1337"/>
        <v>0</v>
      </c>
      <c r="AJ311" s="191">
        <f t="shared" si="1338"/>
        <v>0</v>
      </c>
      <c r="AK311" s="191">
        <f t="shared" si="1339"/>
        <v>0</v>
      </c>
      <c r="AL311" s="275">
        <f t="shared" si="1340"/>
        <v>0</v>
      </c>
      <c r="AM311" s="275">
        <f t="shared" si="1341"/>
        <v>0</v>
      </c>
      <c r="AN311" s="275">
        <f t="shared" si="1342"/>
        <v>0</v>
      </c>
      <c r="AO311" s="275">
        <f t="shared" si="1343"/>
        <v>0</v>
      </c>
      <c r="AP311" s="275">
        <f t="shared" si="1344"/>
        <v>0</v>
      </c>
      <c r="AQ311" s="275">
        <f t="shared" si="1345"/>
        <v>0</v>
      </c>
      <c r="AR311" s="275">
        <f t="shared" si="1346"/>
        <v>0</v>
      </c>
      <c r="AS311" s="275">
        <f t="shared" si="1347"/>
        <v>0</v>
      </c>
      <c r="AT311" s="275">
        <f t="shared" si="1348"/>
        <v>0</v>
      </c>
    </row>
    <row r="312" spans="1:46" s="69" customFormat="1" hidden="1" outlineLevel="1">
      <c r="A312" s="1848"/>
      <c r="B312" s="1854"/>
      <c r="C312" s="73" t="s">
        <v>577</v>
      </c>
      <c r="D312" s="34"/>
      <c r="E312" s="257">
        <f>E316+E333</f>
        <v>88.127904904031382</v>
      </c>
      <c r="F312" s="257">
        <f>F316+F333</f>
        <v>89.144844581279997</v>
      </c>
      <c r="G312" s="257">
        <f t="shared" ref="G312:H312" si="1497">G316+G333</f>
        <v>93.085842089169986</v>
      </c>
      <c r="H312" s="257">
        <f t="shared" si="1497"/>
        <v>102.1066395</v>
      </c>
      <c r="I312" s="257">
        <f t="shared" ref="I312:J312" si="1498">I316+I333</f>
        <v>94.839005999999983</v>
      </c>
      <c r="J312" s="257">
        <f t="shared" si="1498"/>
        <v>105.87836949299999</v>
      </c>
      <c r="K312" s="257">
        <f t="shared" ref="K312:Q312" si="1499">K316+K333</f>
        <v>92.97941764705881</v>
      </c>
      <c r="L312" s="257">
        <f t="shared" ref="L312:O312" si="1500">L316+L333</f>
        <v>17.464884558823528</v>
      </c>
      <c r="M312" s="257">
        <f t="shared" si="1500"/>
        <v>23.626418749999999</v>
      </c>
      <c r="N312" s="257">
        <f t="shared" si="1500"/>
        <v>28.625383823529411</v>
      </c>
      <c r="O312" s="257">
        <f t="shared" si="1500"/>
        <v>23.262730514705883</v>
      </c>
      <c r="P312" s="257">
        <f t="shared" si="1499"/>
        <v>84.768281456478505</v>
      </c>
      <c r="Q312" s="257">
        <f t="shared" si="1499"/>
        <v>83.920598641913728</v>
      </c>
      <c r="R312" s="257">
        <f t="shared" ref="R312:S312" si="1501">R316+R333</f>
        <v>83.081392655494582</v>
      </c>
      <c r="S312" s="257">
        <f t="shared" si="1501"/>
        <v>83.081392655494582</v>
      </c>
      <c r="T312" s="257">
        <f t="shared" si="1473"/>
        <v>0</v>
      </c>
      <c r="U312" s="257">
        <f t="shared" ref="U312:X312" si="1502">U316+U333</f>
        <v>0</v>
      </c>
      <c r="V312" s="257">
        <f t="shared" si="1502"/>
        <v>0</v>
      </c>
      <c r="W312" s="257">
        <f t="shared" si="1502"/>
        <v>0</v>
      </c>
      <c r="X312" s="257">
        <f t="shared" si="1502"/>
        <v>0</v>
      </c>
      <c r="Y312" s="257">
        <f t="shared" ref="Y312:AA312" si="1503">Y316+Y333</f>
        <v>0</v>
      </c>
      <c r="Z312" s="257">
        <f t="shared" si="1503"/>
        <v>0</v>
      </c>
      <c r="AA312" s="257">
        <f t="shared" si="1503"/>
        <v>0</v>
      </c>
      <c r="AB312" s="257">
        <f t="shared" ref="AB312" si="1504">AB316+AB333</f>
        <v>0</v>
      </c>
      <c r="AC312" s="191">
        <f t="shared" si="1331"/>
        <v>0</v>
      </c>
      <c r="AD312" s="191">
        <f t="shared" si="1332"/>
        <v>0</v>
      </c>
      <c r="AE312" s="191">
        <f t="shared" si="1333"/>
        <v>0</v>
      </c>
      <c r="AF312" s="191">
        <f t="shared" si="1334"/>
        <v>0</v>
      </c>
      <c r="AG312" s="191">
        <f t="shared" si="1335"/>
        <v>0</v>
      </c>
      <c r="AH312" s="191">
        <f t="shared" si="1336"/>
        <v>0</v>
      </c>
      <c r="AI312" s="191">
        <f t="shared" si="1337"/>
        <v>0</v>
      </c>
      <c r="AJ312" s="191">
        <f t="shared" si="1338"/>
        <v>0</v>
      </c>
      <c r="AK312" s="191">
        <f t="shared" si="1339"/>
        <v>0</v>
      </c>
      <c r="AL312" s="275">
        <f t="shared" si="1340"/>
        <v>0</v>
      </c>
      <c r="AM312" s="275">
        <f t="shared" si="1341"/>
        <v>0</v>
      </c>
      <c r="AN312" s="275">
        <f t="shared" si="1342"/>
        <v>0</v>
      </c>
      <c r="AO312" s="275">
        <f t="shared" si="1343"/>
        <v>0</v>
      </c>
      <c r="AP312" s="275">
        <f t="shared" si="1344"/>
        <v>0</v>
      </c>
      <c r="AQ312" s="275">
        <f t="shared" si="1345"/>
        <v>0</v>
      </c>
      <c r="AR312" s="275">
        <f t="shared" si="1346"/>
        <v>0</v>
      </c>
      <c r="AS312" s="275">
        <f t="shared" si="1347"/>
        <v>0</v>
      </c>
      <c r="AT312" s="275">
        <f t="shared" si="1348"/>
        <v>0</v>
      </c>
    </row>
    <row r="313" spans="1:46" s="69" customFormat="1" hidden="1" outlineLevel="1">
      <c r="A313" s="131" t="s">
        <v>225</v>
      </c>
      <c r="B313" s="36" t="s">
        <v>239</v>
      </c>
      <c r="C313" s="73" t="s">
        <v>231</v>
      </c>
      <c r="D313" s="32"/>
      <c r="E313" s="257">
        <f t="shared" ref="E313:J313" si="1505">E318+E323</f>
        <v>2291.2926121013957</v>
      </c>
      <c r="F313" s="257">
        <f t="shared" si="1505"/>
        <v>2074.8620000000001</v>
      </c>
      <c r="G313" s="257">
        <f t="shared" si="1505"/>
        <v>2053.1607600000002</v>
      </c>
      <c r="H313" s="257">
        <f t="shared" si="1505"/>
        <v>1991.7360700000002</v>
      </c>
      <c r="I313" s="257">
        <f t="shared" si="1505"/>
        <v>1841.35518</v>
      </c>
      <c r="J313" s="257">
        <f t="shared" si="1505"/>
        <v>1923.2308800000001</v>
      </c>
      <c r="K313" s="257">
        <f t="shared" ref="K313:Q313" si="1506">K318+K323</f>
        <v>1805.2501764705883</v>
      </c>
      <c r="L313" s="257">
        <f t="shared" ref="L313:O313" si="1507">L318+L323</f>
        <v>367.70339215686266</v>
      </c>
      <c r="M313" s="257">
        <f t="shared" si="1507"/>
        <v>452.31045098039209</v>
      </c>
      <c r="N313" s="257">
        <f t="shared" si="1507"/>
        <v>534.14031372549016</v>
      </c>
      <c r="O313" s="257">
        <f t="shared" si="1507"/>
        <v>451.09601960784317</v>
      </c>
      <c r="P313" s="257">
        <f t="shared" si="1506"/>
        <v>1839.3899062641581</v>
      </c>
      <c r="Q313" s="257">
        <f t="shared" si="1506"/>
        <v>1820.9960072015165</v>
      </c>
      <c r="R313" s="257">
        <f t="shared" ref="R313:S313" si="1508">R318+R323</f>
        <v>1802.7860471295014</v>
      </c>
      <c r="S313" s="257">
        <f t="shared" si="1508"/>
        <v>1802.7860471295014</v>
      </c>
      <c r="T313" s="257">
        <f t="shared" si="1473"/>
        <v>0</v>
      </c>
      <c r="U313" s="257">
        <f t="shared" ref="U313:X313" si="1509">U318+U323</f>
        <v>0</v>
      </c>
      <c r="V313" s="257">
        <f t="shared" si="1509"/>
        <v>0</v>
      </c>
      <c r="W313" s="257">
        <f t="shared" si="1509"/>
        <v>0</v>
      </c>
      <c r="X313" s="257">
        <f t="shared" si="1509"/>
        <v>0</v>
      </c>
      <c r="Y313" s="257">
        <f t="shared" ref="Y313:AA313" si="1510">Y318+Y323</f>
        <v>0</v>
      </c>
      <c r="Z313" s="257">
        <f t="shared" si="1510"/>
        <v>0</v>
      </c>
      <c r="AA313" s="257">
        <f t="shared" si="1510"/>
        <v>0</v>
      </c>
      <c r="AB313" s="257">
        <f t="shared" ref="AB313" si="1511">AB318+AB323</f>
        <v>0</v>
      </c>
      <c r="AC313" s="191">
        <f t="shared" si="1331"/>
        <v>0</v>
      </c>
      <c r="AD313" s="191">
        <f t="shared" si="1332"/>
        <v>0</v>
      </c>
      <c r="AE313" s="191">
        <f t="shared" si="1333"/>
        <v>0</v>
      </c>
      <c r="AF313" s="191">
        <f t="shared" si="1334"/>
        <v>0</v>
      </c>
      <c r="AG313" s="191">
        <f t="shared" si="1335"/>
        <v>0</v>
      </c>
      <c r="AH313" s="191">
        <f t="shared" si="1336"/>
        <v>0</v>
      </c>
      <c r="AI313" s="191">
        <f t="shared" si="1337"/>
        <v>0</v>
      </c>
      <c r="AJ313" s="191">
        <f t="shared" si="1338"/>
        <v>0</v>
      </c>
      <c r="AK313" s="191">
        <f t="shared" si="1339"/>
        <v>0</v>
      </c>
      <c r="AL313" s="275">
        <f t="shared" si="1340"/>
        <v>0</v>
      </c>
      <c r="AM313" s="275">
        <f t="shared" si="1341"/>
        <v>0</v>
      </c>
      <c r="AN313" s="275">
        <f t="shared" si="1342"/>
        <v>0</v>
      </c>
      <c r="AO313" s="275">
        <f t="shared" si="1343"/>
        <v>0</v>
      </c>
      <c r="AP313" s="275">
        <f t="shared" si="1344"/>
        <v>0</v>
      </c>
      <c r="AQ313" s="275">
        <f t="shared" si="1345"/>
        <v>0</v>
      </c>
      <c r="AR313" s="275">
        <f t="shared" si="1346"/>
        <v>0</v>
      </c>
      <c r="AS313" s="275">
        <f t="shared" si="1347"/>
        <v>0</v>
      </c>
      <c r="AT313" s="275">
        <f t="shared" si="1348"/>
        <v>0</v>
      </c>
    </row>
    <row r="314" spans="1:46" s="69" customFormat="1" hidden="1" outlineLevel="1">
      <c r="A314" s="131"/>
      <c r="B314" s="133"/>
      <c r="C314" s="73" t="s">
        <v>53</v>
      </c>
      <c r="D314" s="32"/>
      <c r="E314" s="257">
        <f t="shared" ref="E314:F314" si="1512">E319+E324</f>
        <v>2.5946597539436205</v>
      </c>
      <c r="F314" s="257">
        <f t="shared" si="1512"/>
        <v>2.3495737288000003</v>
      </c>
      <c r="G314" s="257">
        <f t="shared" ref="G314:J315" si="1513">G319+G324</f>
        <v>2.3249992446240002</v>
      </c>
      <c r="H314" s="257">
        <f t="shared" si="1513"/>
        <v>2.2554419256679998</v>
      </c>
      <c r="I314" s="257">
        <f t="shared" si="1513"/>
        <v>2.0851506058320002</v>
      </c>
      <c r="J314" s="257">
        <f t="shared" si="1513"/>
        <v>2.1778666485120004</v>
      </c>
      <c r="K314" s="257">
        <f t="shared" ref="K314:Q314" si="1514">K319+K324</f>
        <v>2.0442652998352941</v>
      </c>
      <c r="L314" s="257">
        <f t="shared" ref="L314:O314" si="1515">L319+L324</f>
        <v>0.41638732127843131</v>
      </c>
      <c r="M314" s="257">
        <f t="shared" si="1515"/>
        <v>0.51219635469019609</v>
      </c>
      <c r="N314" s="257">
        <f t="shared" si="1515"/>
        <v>0.6048604912627451</v>
      </c>
      <c r="O314" s="257">
        <f t="shared" si="1515"/>
        <v>0.51082113260392159</v>
      </c>
      <c r="P314" s="257">
        <f t="shared" si="1514"/>
        <v>2.0829251298535327</v>
      </c>
      <c r="Q314" s="257">
        <f t="shared" si="1514"/>
        <v>2.0620958785549974</v>
      </c>
      <c r="R314" s="257">
        <f t="shared" ref="R314:S314" si="1516">R319+R324</f>
        <v>2.0414749197694473</v>
      </c>
      <c r="S314" s="257">
        <f t="shared" si="1516"/>
        <v>2.0414749197694473</v>
      </c>
      <c r="T314" s="257">
        <f t="shared" si="1473"/>
        <v>0</v>
      </c>
      <c r="U314" s="257">
        <f t="shared" ref="U314:X314" si="1517">U319+U324</f>
        <v>0</v>
      </c>
      <c r="V314" s="257">
        <f t="shared" si="1517"/>
        <v>0</v>
      </c>
      <c r="W314" s="257">
        <f t="shared" si="1517"/>
        <v>0</v>
      </c>
      <c r="X314" s="257">
        <f t="shared" si="1517"/>
        <v>0</v>
      </c>
      <c r="Y314" s="257">
        <f t="shared" ref="Y314:AA314" si="1518">Y319+Y324</f>
        <v>0</v>
      </c>
      <c r="Z314" s="257">
        <f t="shared" si="1518"/>
        <v>0</v>
      </c>
      <c r="AA314" s="257">
        <f t="shared" si="1518"/>
        <v>0</v>
      </c>
      <c r="AB314" s="257">
        <f t="shared" ref="AB314" si="1519">AB319+AB324</f>
        <v>0</v>
      </c>
      <c r="AC314" s="191">
        <f t="shared" si="1331"/>
        <v>0</v>
      </c>
      <c r="AD314" s="191">
        <f t="shared" si="1332"/>
        <v>0</v>
      </c>
      <c r="AE314" s="191">
        <f t="shared" si="1333"/>
        <v>0</v>
      </c>
      <c r="AF314" s="191">
        <f t="shared" si="1334"/>
        <v>0</v>
      </c>
      <c r="AG314" s="191">
        <f t="shared" si="1335"/>
        <v>0</v>
      </c>
      <c r="AH314" s="191">
        <f t="shared" si="1336"/>
        <v>0</v>
      </c>
      <c r="AI314" s="191">
        <f t="shared" si="1337"/>
        <v>0</v>
      </c>
      <c r="AJ314" s="191">
        <f t="shared" si="1338"/>
        <v>0</v>
      </c>
      <c r="AK314" s="191">
        <f t="shared" si="1339"/>
        <v>0</v>
      </c>
      <c r="AL314" s="275">
        <f t="shared" si="1340"/>
        <v>0</v>
      </c>
      <c r="AM314" s="275">
        <f t="shared" si="1341"/>
        <v>0</v>
      </c>
      <c r="AN314" s="275">
        <f t="shared" si="1342"/>
        <v>0</v>
      </c>
      <c r="AO314" s="275">
        <f t="shared" si="1343"/>
        <v>0</v>
      </c>
      <c r="AP314" s="275">
        <f t="shared" si="1344"/>
        <v>0</v>
      </c>
      <c r="AQ314" s="275">
        <f t="shared" si="1345"/>
        <v>0</v>
      </c>
      <c r="AR314" s="275">
        <f t="shared" si="1346"/>
        <v>0</v>
      </c>
      <c r="AS314" s="275">
        <f t="shared" si="1347"/>
        <v>0</v>
      </c>
      <c r="AT314" s="275">
        <f t="shared" si="1348"/>
        <v>0</v>
      </c>
    </row>
    <row r="315" spans="1:46" s="181" customFormat="1" hidden="1" outlineLevel="1">
      <c r="A315" s="182"/>
      <c r="B315" s="183"/>
      <c r="C315" s="73" t="s">
        <v>372</v>
      </c>
      <c r="D315" s="180"/>
      <c r="E315" s="257">
        <f>E320+E325</f>
        <v>11993204.177656924</v>
      </c>
      <c r="F315" s="257">
        <f>F320+F325</f>
        <v>10699232.6</v>
      </c>
      <c r="G315" s="257">
        <f t="shared" si="1513"/>
        <v>11591764.700000001</v>
      </c>
      <c r="H315" s="257">
        <f t="shared" si="1513"/>
        <v>10187364.5</v>
      </c>
      <c r="I315" s="257">
        <f t="shared" si="1513"/>
        <v>9004442.0999999996</v>
      </c>
      <c r="J315" s="257">
        <f t="shared" si="1513"/>
        <v>9745465.8999999985</v>
      </c>
      <c r="K315" s="257">
        <f t="shared" ref="K315:Q315" si="1520">K320+K325</f>
        <v>8824353.2579999994</v>
      </c>
      <c r="L315" s="257">
        <f t="shared" ref="L315:O315" si="1521">L320+L325</f>
        <v>1843109.226</v>
      </c>
      <c r="M315" s="257">
        <f t="shared" si="1521"/>
        <v>2199589.6159999999</v>
      </c>
      <c r="N315" s="257">
        <f t="shared" si="1521"/>
        <v>2631391.3360000001</v>
      </c>
      <c r="O315" s="257">
        <f t="shared" si="1521"/>
        <v>2150263.08</v>
      </c>
      <c r="P315" s="257">
        <f t="shared" si="1520"/>
        <v>3947065</v>
      </c>
      <c r="Q315" s="257">
        <f t="shared" si="1520"/>
        <v>3907594.3499999996</v>
      </c>
      <c r="R315" s="257">
        <f t="shared" ref="R315:S315" si="1522">R320+R325</f>
        <v>3868518.4064999996</v>
      </c>
      <c r="S315" s="257">
        <f t="shared" si="1522"/>
        <v>3868518.4064999996</v>
      </c>
      <c r="T315" s="257">
        <f t="shared" si="1473"/>
        <v>0</v>
      </c>
      <c r="U315" s="257">
        <f t="shared" ref="U315:X315" si="1523">U320+U325</f>
        <v>0</v>
      </c>
      <c r="V315" s="257">
        <f t="shared" si="1523"/>
        <v>0</v>
      </c>
      <c r="W315" s="257">
        <f t="shared" si="1523"/>
        <v>0</v>
      </c>
      <c r="X315" s="257">
        <f t="shared" si="1523"/>
        <v>0</v>
      </c>
      <c r="Y315" s="257">
        <f t="shared" ref="Y315:AA315" si="1524">Y320+Y325</f>
        <v>0</v>
      </c>
      <c r="Z315" s="257">
        <f t="shared" si="1524"/>
        <v>0</v>
      </c>
      <c r="AA315" s="257">
        <f t="shared" si="1524"/>
        <v>0</v>
      </c>
      <c r="AB315" s="257">
        <f t="shared" ref="AB315" si="1525">AB320+AB325</f>
        <v>0</v>
      </c>
      <c r="AC315" s="191">
        <f t="shared" si="1331"/>
        <v>0</v>
      </c>
      <c r="AD315" s="191">
        <f t="shared" si="1332"/>
        <v>0</v>
      </c>
      <c r="AE315" s="191">
        <f t="shared" si="1333"/>
        <v>0</v>
      </c>
      <c r="AF315" s="191">
        <f t="shared" si="1334"/>
        <v>0</v>
      </c>
      <c r="AG315" s="191">
        <f t="shared" si="1335"/>
        <v>0</v>
      </c>
      <c r="AH315" s="191">
        <f t="shared" si="1336"/>
        <v>0</v>
      </c>
      <c r="AI315" s="191">
        <f t="shared" si="1337"/>
        <v>0</v>
      </c>
      <c r="AJ315" s="191">
        <f t="shared" si="1338"/>
        <v>0</v>
      </c>
      <c r="AK315" s="191">
        <f t="shared" si="1339"/>
        <v>0</v>
      </c>
      <c r="AL315" s="275">
        <f t="shared" si="1340"/>
        <v>0</v>
      </c>
      <c r="AM315" s="275">
        <f t="shared" si="1341"/>
        <v>0</v>
      </c>
      <c r="AN315" s="275">
        <f t="shared" si="1342"/>
        <v>0</v>
      </c>
      <c r="AO315" s="275">
        <f t="shared" si="1343"/>
        <v>0</v>
      </c>
      <c r="AP315" s="275">
        <f t="shared" si="1344"/>
        <v>0</v>
      </c>
      <c r="AQ315" s="275">
        <f t="shared" si="1345"/>
        <v>0</v>
      </c>
      <c r="AR315" s="275">
        <f t="shared" si="1346"/>
        <v>0</v>
      </c>
      <c r="AS315" s="275">
        <f t="shared" si="1347"/>
        <v>0</v>
      </c>
      <c r="AT315" s="275">
        <f t="shared" si="1348"/>
        <v>0</v>
      </c>
    </row>
    <row r="316" spans="1:46" s="69" customFormat="1" hidden="1" outlineLevel="1">
      <c r="A316" s="131"/>
      <c r="B316" s="133"/>
      <c r="C316" s="73" t="s">
        <v>577</v>
      </c>
      <c r="D316" s="32"/>
      <c r="E316" s="257">
        <f t="shared" ref="E316:G316" si="1526">E321+E327</f>
        <v>70.175787718689065</v>
      </c>
      <c r="F316" s="257">
        <f>F321+F327</f>
        <v>70.337527565100004</v>
      </c>
      <c r="G316" s="257">
        <f t="shared" si="1526"/>
        <v>71.705499288999988</v>
      </c>
      <c r="H316" s="257">
        <f>H321+H327</f>
        <v>74.690102624999994</v>
      </c>
      <c r="I316" s="257">
        <f>I321+I327</f>
        <v>69.050819249999989</v>
      </c>
      <c r="J316" s="257">
        <f>J321+J327</f>
        <v>75.660418007999994</v>
      </c>
      <c r="K316" s="257">
        <f t="shared" ref="K316:Q316" si="1527">K321+K327</f>
        <v>67.696881617647051</v>
      </c>
      <c r="L316" s="257">
        <f t="shared" ref="L316:O316" si="1528">L321+L327</f>
        <v>13.788877205882351</v>
      </c>
      <c r="M316" s="257">
        <f t="shared" si="1528"/>
        <v>16.961641911764705</v>
      </c>
      <c r="N316" s="257">
        <f t="shared" si="1528"/>
        <v>20.03026176470588</v>
      </c>
      <c r="O316" s="257">
        <f t="shared" si="1528"/>
        <v>16.916100735294119</v>
      </c>
      <c r="P316" s="257">
        <f t="shared" si="1527"/>
        <v>66.582350848465992</v>
      </c>
      <c r="Q316" s="257">
        <f t="shared" si="1527"/>
        <v>65.916527339981343</v>
      </c>
      <c r="R316" s="257">
        <f t="shared" ref="R316:S316" si="1529">R321+R327</f>
        <v>65.257362066581521</v>
      </c>
      <c r="S316" s="257">
        <f t="shared" si="1529"/>
        <v>65.257362066581521</v>
      </c>
      <c r="T316" s="257">
        <f t="shared" si="1473"/>
        <v>0</v>
      </c>
      <c r="U316" s="257">
        <f t="shared" ref="U316:X316" si="1530">U321+U327</f>
        <v>0</v>
      </c>
      <c r="V316" s="257">
        <f t="shared" si="1530"/>
        <v>0</v>
      </c>
      <c r="W316" s="257">
        <f t="shared" si="1530"/>
        <v>0</v>
      </c>
      <c r="X316" s="257">
        <f t="shared" si="1530"/>
        <v>0</v>
      </c>
      <c r="Y316" s="257">
        <f t="shared" ref="Y316:AA316" si="1531">Y321+Y327</f>
        <v>0</v>
      </c>
      <c r="Z316" s="257">
        <f t="shared" si="1531"/>
        <v>0</v>
      </c>
      <c r="AA316" s="257">
        <f t="shared" si="1531"/>
        <v>0</v>
      </c>
      <c r="AB316" s="257">
        <f t="shared" ref="AB316" si="1532">AB321+AB327</f>
        <v>0</v>
      </c>
      <c r="AC316" s="191">
        <f t="shared" si="1331"/>
        <v>0</v>
      </c>
      <c r="AD316" s="191">
        <f t="shared" si="1332"/>
        <v>0</v>
      </c>
      <c r="AE316" s="191">
        <f t="shared" si="1333"/>
        <v>0</v>
      </c>
      <c r="AF316" s="191">
        <f t="shared" si="1334"/>
        <v>0</v>
      </c>
      <c r="AG316" s="191">
        <f t="shared" si="1335"/>
        <v>0</v>
      </c>
      <c r="AH316" s="191">
        <f t="shared" si="1336"/>
        <v>0</v>
      </c>
      <c r="AI316" s="191">
        <f t="shared" si="1337"/>
        <v>0</v>
      </c>
      <c r="AJ316" s="191">
        <f t="shared" si="1338"/>
        <v>0</v>
      </c>
      <c r="AK316" s="191">
        <f t="shared" si="1339"/>
        <v>0</v>
      </c>
      <c r="AL316" s="275">
        <f t="shared" si="1340"/>
        <v>0</v>
      </c>
      <c r="AM316" s="275">
        <f t="shared" si="1341"/>
        <v>0</v>
      </c>
      <c r="AN316" s="275">
        <f t="shared" si="1342"/>
        <v>0</v>
      </c>
      <c r="AO316" s="275">
        <f t="shared" si="1343"/>
        <v>0</v>
      </c>
      <c r="AP316" s="275">
        <f t="shared" si="1344"/>
        <v>0</v>
      </c>
      <c r="AQ316" s="275">
        <f t="shared" si="1345"/>
        <v>0</v>
      </c>
      <c r="AR316" s="275">
        <f t="shared" si="1346"/>
        <v>0</v>
      </c>
      <c r="AS316" s="275">
        <f t="shared" si="1347"/>
        <v>0</v>
      </c>
      <c r="AT316" s="275">
        <f t="shared" si="1348"/>
        <v>0</v>
      </c>
    </row>
    <row r="317" spans="1:46" s="69" customFormat="1" hidden="1" outlineLevel="1">
      <c r="A317" s="131"/>
      <c r="B317" s="133"/>
      <c r="C317" s="73" t="s">
        <v>232</v>
      </c>
      <c r="D317" s="32"/>
      <c r="E317" s="258">
        <f t="shared" ref="E317:Q317" si="1533">IF(E313&gt;0,E313/E315*100,)</f>
        <v>1.9104924573618311E-2</v>
      </c>
      <c r="F317" s="258">
        <f t="shared" si="1533"/>
        <v>1.9392624476637702E-2</v>
      </c>
      <c r="G317" s="258">
        <f t="shared" si="1533"/>
        <v>1.7712236343099683E-2</v>
      </c>
      <c r="H317" s="258">
        <f t="shared" si="1533"/>
        <v>1.9551043550076176E-2</v>
      </c>
      <c r="I317" s="258">
        <f t="shared" ref="I317:J317" si="1534">IF(I313&gt;0,I313/I315*100,)</f>
        <v>2.0449408853436907E-2</v>
      </c>
      <c r="J317" s="258">
        <f t="shared" si="1534"/>
        <v>1.97346222308366E-2</v>
      </c>
      <c r="K317" s="258">
        <f t="shared" si="1533"/>
        <v>2.0457591890192982E-2</v>
      </c>
      <c r="L317" s="258">
        <f t="shared" ref="L317:O317" si="1535">IF(L313&gt;0,L313/L315*100,)</f>
        <v>1.9950168279221813E-2</v>
      </c>
      <c r="M317" s="258">
        <f t="shared" si="1535"/>
        <v>2.0563401813240425E-2</v>
      </c>
      <c r="N317" s="258">
        <f t="shared" si="1535"/>
        <v>2.0298779068621594E-2</v>
      </c>
      <c r="O317" s="258">
        <f t="shared" si="1535"/>
        <v>2.0978643208990184E-2</v>
      </c>
      <c r="P317" s="258">
        <f t="shared" si="1533"/>
        <v>4.6601459724229473E-2</v>
      </c>
      <c r="Q317" s="258">
        <f t="shared" si="1533"/>
        <v>4.660145972422948E-2</v>
      </c>
      <c r="R317" s="258">
        <f t="shared" ref="R317:S317" si="1536">IF(R313&gt;0,R313/R315*100,)</f>
        <v>4.660145972422948E-2</v>
      </c>
      <c r="S317" s="258">
        <f t="shared" si="1536"/>
        <v>4.660145972422948E-2</v>
      </c>
      <c r="T317" s="258">
        <f t="shared" ref="T317" si="1537">IF(T313&gt;0,T313/T315*100,)</f>
        <v>0</v>
      </c>
      <c r="U317" s="258">
        <f t="shared" ref="U317:X317" si="1538">IF(U313&gt;0,U313/U315*100,)</f>
        <v>0</v>
      </c>
      <c r="V317" s="258">
        <f t="shared" si="1538"/>
        <v>0</v>
      </c>
      <c r="W317" s="258">
        <f t="shared" si="1538"/>
        <v>0</v>
      </c>
      <c r="X317" s="258">
        <f t="shared" si="1538"/>
        <v>0</v>
      </c>
      <c r="Y317" s="258">
        <f t="shared" ref="Y317:AA317" si="1539">IF(Y313&gt;0,Y313/Y315*100,)</f>
        <v>0</v>
      </c>
      <c r="Z317" s="258">
        <f t="shared" si="1539"/>
        <v>0</v>
      </c>
      <c r="AA317" s="258">
        <f t="shared" si="1539"/>
        <v>0</v>
      </c>
      <c r="AB317" s="258">
        <f t="shared" ref="AB317" si="1540">IF(AB313&gt;0,AB313/AB315*100,)</f>
        <v>0</v>
      </c>
      <c r="AC317" s="191">
        <f t="shared" si="1331"/>
        <v>0</v>
      </c>
      <c r="AD317" s="191">
        <f t="shared" si="1332"/>
        <v>0</v>
      </c>
      <c r="AE317" s="191">
        <f t="shared" si="1333"/>
        <v>0</v>
      </c>
      <c r="AF317" s="191">
        <f t="shared" si="1334"/>
        <v>0</v>
      </c>
      <c r="AG317" s="191">
        <f t="shared" si="1335"/>
        <v>0</v>
      </c>
      <c r="AH317" s="191">
        <f t="shared" si="1336"/>
        <v>0</v>
      </c>
      <c r="AI317" s="191">
        <f t="shared" si="1337"/>
        <v>0</v>
      </c>
      <c r="AJ317" s="191">
        <f t="shared" si="1338"/>
        <v>0</v>
      </c>
      <c r="AK317" s="191">
        <f t="shared" si="1339"/>
        <v>0</v>
      </c>
      <c r="AL317" s="275">
        <f t="shared" si="1340"/>
        <v>0</v>
      </c>
      <c r="AM317" s="275">
        <f t="shared" si="1341"/>
        <v>0</v>
      </c>
      <c r="AN317" s="275">
        <f t="shared" si="1342"/>
        <v>0</v>
      </c>
      <c r="AO317" s="275">
        <f t="shared" si="1343"/>
        <v>0</v>
      </c>
      <c r="AP317" s="275">
        <f t="shared" si="1344"/>
        <v>0</v>
      </c>
      <c r="AQ317" s="275">
        <f t="shared" si="1345"/>
        <v>0</v>
      </c>
      <c r="AR317" s="275">
        <f t="shared" si="1346"/>
        <v>0</v>
      </c>
      <c r="AS317" s="275">
        <f t="shared" si="1347"/>
        <v>0</v>
      </c>
      <c r="AT317" s="275">
        <f t="shared" si="1348"/>
        <v>0</v>
      </c>
    </row>
    <row r="318" spans="1:46" s="69" customFormat="1" hidden="1" outlineLevel="1">
      <c r="A318" s="131" t="s">
        <v>226</v>
      </c>
      <c r="B318" s="33" t="s">
        <v>240</v>
      </c>
      <c r="C318" s="73" t="s">
        <v>231</v>
      </c>
      <c r="D318" s="32"/>
      <c r="E318" s="250">
        <v>1764.13105193091</v>
      </c>
      <c r="F318" s="855">
        <v>1671.4552000000001</v>
      </c>
      <c r="G318" s="855">
        <v>1676.5938100000001</v>
      </c>
      <c r="H318" s="855">
        <v>1649.1246900000001</v>
      </c>
      <c r="I318" s="1557">
        <v>1496.27305</v>
      </c>
      <c r="J318" s="1557">
        <v>1545.8878500000001</v>
      </c>
      <c r="K318" s="855">
        <f>L318+M318+N318+O318</f>
        <v>1466.934362745098</v>
      </c>
      <c r="L318" s="1110">
        <v>316.55434313725482</v>
      </c>
      <c r="M318" s="1110">
        <v>368.34938235294112</v>
      </c>
      <c r="N318" s="1110">
        <v>427.44749999999999</v>
      </c>
      <c r="O318" s="1110">
        <v>354.583137254902</v>
      </c>
      <c r="P318" s="855">
        <v>1490.2100242418801</v>
      </c>
      <c r="Q318" s="855">
        <v>1475.3079239994613</v>
      </c>
      <c r="R318" s="855">
        <v>1460.5548447594667</v>
      </c>
      <c r="S318" s="855">
        <v>1460.5548447594667</v>
      </c>
      <c r="T318" s="257">
        <f t="shared" ref="T318:T321" si="1541">SUM(U318:X318)</f>
        <v>0</v>
      </c>
      <c r="U318" s="250"/>
      <c r="V318" s="1057"/>
      <c r="W318" s="1455"/>
      <c r="X318" s="1455"/>
      <c r="Y318" s="250"/>
      <c r="Z318" s="250"/>
      <c r="AA318" s="250"/>
      <c r="AB318" s="250"/>
      <c r="AC318" s="191">
        <f t="shared" si="1331"/>
        <v>0</v>
      </c>
      <c r="AD318" s="191">
        <f t="shared" si="1332"/>
        <v>0</v>
      </c>
      <c r="AE318" s="191">
        <f t="shared" si="1333"/>
        <v>0</v>
      </c>
      <c r="AF318" s="191">
        <f t="shared" si="1334"/>
        <v>0</v>
      </c>
      <c r="AG318" s="191">
        <f t="shared" si="1335"/>
        <v>0</v>
      </c>
      <c r="AH318" s="191">
        <f t="shared" si="1336"/>
        <v>0</v>
      </c>
      <c r="AI318" s="191">
        <f t="shared" si="1337"/>
        <v>0</v>
      </c>
      <c r="AJ318" s="191">
        <f t="shared" si="1338"/>
        <v>0</v>
      </c>
      <c r="AK318" s="191">
        <f t="shared" si="1339"/>
        <v>0</v>
      </c>
      <c r="AL318" s="275">
        <f t="shared" si="1340"/>
        <v>0</v>
      </c>
      <c r="AM318" s="275">
        <f t="shared" si="1341"/>
        <v>0</v>
      </c>
      <c r="AN318" s="275">
        <f t="shared" si="1342"/>
        <v>0</v>
      </c>
      <c r="AO318" s="275">
        <f t="shared" si="1343"/>
        <v>0</v>
      </c>
      <c r="AP318" s="275">
        <f t="shared" si="1344"/>
        <v>0</v>
      </c>
      <c r="AQ318" s="275">
        <f t="shared" si="1345"/>
        <v>0</v>
      </c>
      <c r="AR318" s="275">
        <f t="shared" si="1346"/>
        <v>0</v>
      </c>
      <c r="AS318" s="275">
        <f t="shared" si="1347"/>
        <v>0</v>
      </c>
      <c r="AT318" s="275">
        <f t="shared" si="1348"/>
        <v>0</v>
      </c>
    </row>
    <row r="319" spans="1:46" s="69" customFormat="1" hidden="1" outlineLevel="1">
      <c r="A319" s="131"/>
      <c r="B319" s="38"/>
      <c r="C319" s="73" t="s">
        <v>214</v>
      </c>
      <c r="D319" s="32"/>
      <c r="E319" s="257">
        <f t="shared" ref="E319:J319" si="1542">E318*0.76*1.49/1000</f>
        <v>1.9977020032065624</v>
      </c>
      <c r="F319" s="257">
        <f t="shared" si="1542"/>
        <v>1.8927558684800001</v>
      </c>
      <c r="G319" s="257">
        <f t="shared" si="1542"/>
        <v>1.898574830444</v>
      </c>
      <c r="H319" s="257">
        <f t="shared" si="1542"/>
        <v>1.8674687989559999</v>
      </c>
      <c r="I319" s="257">
        <f t="shared" si="1542"/>
        <v>1.6943796018200001</v>
      </c>
      <c r="J319" s="257">
        <f t="shared" si="1542"/>
        <v>1.7505634013400002</v>
      </c>
      <c r="K319" s="257">
        <f t="shared" ref="K319:Q319" si="1543">K318*0.76*1.49/1000</f>
        <v>1.6611564723725492</v>
      </c>
      <c r="L319" s="257">
        <f t="shared" si="1543"/>
        <v>0.35846613816862738</v>
      </c>
      <c r="M319" s="257">
        <f t="shared" si="1543"/>
        <v>0.41711884057647058</v>
      </c>
      <c r="N319" s="257">
        <f t="shared" si="1543"/>
        <v>0.48404154899999996</v>
      </c>
      <c r="O319" s="257">
        <f t="shared" si="1543"/>
        <v>0.40152994462745101</v>
      </c>
      <c r="P319" s="257">
        <f t="shared" si="1543"/>
        <v>1.687513831451505</v>
      </c>
      <c r="Q319" s="257">
        <f t="shared" si="1543"/>
        <v>1.6706386931369901</v>
      </c>
      <c r="R319" s="257">
        <f t="shared" ref="R319:S319" si="1544">R318*0.76*1.49/1000</f>
        <v>1.6539323062056202</v>
      </c>
      <c r="S319" s="257">
        <f t="shared" si="1544"/>
        <v>1.6539323062056202</v>
      </c>
      <c r="T319" s="257">
        <f t="shared" si="1541"/>
        <v>0</v>
      </c>
      <c r="U319" s="257">
        <f t="shared" ref="U319:X319" si="1545">U318*0.76*1.49/1000</f>
        <v>0</v>
      </c>
      <c r="V319" s="257">
        <f t="shared" si="1545"/>
        <v>0</v>
      </c>
      <c r="W319" s="257">
        <f t="shared" si="1545"/>
        <v>0</v>
      </c>
      <c r="X319" s="257">
        <f t="shared" si="1545"/>
        <v>0</v>
      </c>
      <c r="Y319" s="257">
        <f t="shared" ref="Y319:AA319" si="1546">Y318*0.76*1.49/1000</f>
        <v>0</v>
      </c>
      <c r="Z319" s="257">
        <f t="shared" si="1546"/>
        <v>0</v>
      </c>
      <c r="AA319" s="257">
        <f t="shared" si="1546"/>
        <v>0</v>
      </c>
      <c r="AB319" s="257">
        <f t="shared" ref="AB319" si="1547">AB318*0.76*1.49/1000</f>
        <v>0</v>
      </c>
      <c r="AC319" s="191">
        <f t="shared" si="1331"/>
        <v>0</v>
      </c>
      <c r="AD319" s="191">
        <f t="shared" si="1332"/>
        <v>0</v>
      </c>
      <c r="AE319" s="191">
        <f t="shared" si="1333"/>
        <v>0</v>
      </c>
      <c r="AF319" s="191">
        <f t="shared" si="1334"/>
        <v>0</v>
      </c>
      <c r="AG319" s="191">
        <f t="shared" si="1335"/>
        <v>0</v>
      </c>
      <c r="AH319" s="191">
        <f t="shared" si="1336"/>
        <v>0</v>
      </c>
      <c r="AI319" s="191">
        <f t="shared" si="1337"/>
        <v>0</v>
      </c>
      <c r="AJ319" s="191">
        <f t="shared" si="1338"/>
        <v>0</v>
      </c>
      <c r="AK319" s="191">
        <f t="shared" si="1339"/>
        <v>0</v>
      </c>
      <c r="AL319" s="275">
        <f t="shared" si="1340"/>
        <v>0</v>
      </c>
      <c r="AM319" s="275">
        <f t="shared" si="1341"/>
        <v>0</v>
      </c>
      <c r="AN319" s="275">
        <f t="shared" si="1342"/>
        <v>0</v>
      </c>
      <c r="AO319" s="275">
        <f t="shared" si="1343"/>
        <v>0</v>
      </c>
      <c r="AP319" s="275">
        <f t="shared" si="1344"/>
        <v>0</v>
      </c>
      <c r="AQ319" s="275">
        <f t="shared" si="1345"/>
        <v>0</v>
      </c>
      <c r="AR319" s="275">
        <f t="shared" si="1346"/>
        <v>0</v>
      </c>
      <c r="AS319" s="275">
        <f t="shared" si="1347"/>
        <v>0</v>
      </c>
      <c r="AT319" s="275">
        <f t="shared" si="1348"/>
        <v>0</v>
      </c>
    </row>
    <row r="320" spans="1:46" s="181" customFormat="1" hidden="1" outlineLevel="1">
      <c r="A320" s="182"/>
      <c r="B320" s="184"/>
      <c r="C320" s="73" t="s">
        <v>372</v>
      </c>
      <c r="D320" s="180"/>
      <c r="E320" s="250">
        <v>9259546.6517970078</v>
      </c>
      <c r="F320" s="855">
        <v>9808965.1999999993</v>
      </c>
      <c r="G320" s="855">
        <v>10661980.4</v>
      </c>
      <c r="H320" s="855">
        <v>9201102.4000000004</v>
      </c>
      <c r="I320" s="1557">
        <v>8179924.7000000002</v>
      </c>
      <c r="J320" s="1557">
        <v>8746503.8999999985</v>
      </c>
      <c r="K320" s="855">
        <f t="shared" ref="K320:K321" si="1548">L320+M320+N320+O320</f>
        <v>8016326.2059999993</v>
      </c>
      <c r="L320" s="1110">
        <v>1719051.5160000001</v>
      </c>
      <c r="M320" s="1110">
        <v>2016208.39</v>
      </c>
      <c r="N320" s="1110">
        <v>2376594.08</v>
      </c>
      <c r="O320" s="1110">
        <v>1904472.22</v>
      </c>
      <c r="P320" s="855">
        <v>2915899</v>
      </c>
      <c r="Q320" s="855">
        <v>2886740.01</v>
      </c>
      <c r="R320" s="855">
        <v>2857872.6098999996</v>
      </c>
      <c r="S320" s="855">
        <v>2857872.6098999996</v>
      </c>
      <c r="T320" s="257">
        <f t="shared" si="1541"/>
        <v>0</v>
      </c>
      <c r="U320" s="250"/>
      <c r="V320" s="1057"/>
      <c r="W320" s="1455"/>
      <c r="X320" s="1455"/>
      <c r="Y320" s="250"/>
      <c r="Z320" s="250"/>
      <c r="AA320" s="250"/>
      <c r="AB320" s="250"/>
      <c r="AC320" s="191">
        <f t="shared" si="1331"/>
        <v>0</v>
      </c>
      <c r="AD320" s="191">
        <f t="shared" si="1332"/>
        <v>0</v>
      </c>
      <c r="AE320" s="191">
        <f t="shared" si="1333"/>
        <v>0</v>
      </c>
      <c r="AF320" s="191">
        <f t="shared" si="1334"/>
        <v>0</v>
      </c>
      <c r="AG320" s="191">
        <f t="shared" si="1335"/>
        <v>0</v>
      </c>
      <c r="AH320" s="191">
        <f t="shared" si="1336"/>
        <v>0</v>
      </c>
      <c r="AI320" s="191">
        <f t="shared" si="1337"/>
        <v>0</v>
      </c>
      <c r="AJ320" s="191">
        <f t="shared" si="1338"/>
        <v>0</v>
      </c>
      <c r="AK320" s="191">
        <f t="shared" si="1339"/>
        <v>0</v>
      </c>
      <c r="AL320" s="275">
        <f t="shared" si="1340"/>
        <v>0</v>
      </c>
      <c r="AM320" s="275">
        <f t="shared" si="1341"/>
        <v>0</v>
      </c>
      <c r="AN320" s="275">
        <f t="shared" si="1342"/>
        <v>0</v>
      </c>
      <c r="AO320" s="275">
        <f t="shared" si="1343"/>
        <v>0</v>
      </c>
      <c r="AP320" s="275">
        <f t="shared" si="1344"/>
        <v>0</v>
      </c>
      <c r="AQ320" s="275">
        <f t="shared" si="1345"/>
        <v>0</v>
      </c>
      <c r="AR320" s="275">
        <f t="shared" si="1346"/>
        <v>0</v>
      </c>
      <c r="AS320" s="275">
        <f t="shared" si="1347"/>
        <v>0</v>
      </c>
      <c r="AT320" s="275">
        <f t="shared" si="1348"/>
        <v>0</v>
      </c>
    </row>
    <row r="321" spans="1:46" s="69" customFormat="1" hidden="1" outlineLevel="1">
      <c r="A321" s="131"/>
      <c r="B321" s="38"/>
      <c r="C321" s="73" t="s">
        <v>577</v>
      </c>
      <c r="D321" s="32"/>
      <c r="E321" s="250">
        <v>53.857129970185603</v>
      </c>
      <c r="F321" s="855">
        <v>56.665420345000001</v>
      </c>
      <c r="G321" s="855">
        <v>58.547430672000004</v>
      </c>
      <c r="H321" s="855">
        <v>61.842175874999995</v>
      </c>
      <c r="I321" s="1557">
        <v>56.110239374999999</v>
      </c>
      <c r="J321" s="1557">
        <v>60.792107576999996</v>
      </c>
      <c r="K321" s="855">
        <f t="shared" si="1548"/>
        <v>55.010038602941172</v>
      </c>
      <c r="L321" s="1110">
        <v>11.870787867647056</v>
      </c>
      <c r="M321" s="1110">
        <v>13.813101838235292</v>
      </c>
      <c r="N321" s="1110">
        <v>16.029281249999997</v>
      </c>
      <c r="O321" s="1110">
        <v>13.296867647058827</v>
      </c>
      <c r="P321" s="855">
        <v>43.562350848465996</v>
      </c>
      <c r="Q321" s="855">
        <v>43.126727339981336</v>
      </c>
      <c r="R321" s="855">
        <v>42.695460066581525</v>
      </c>
      <c r="S321" s="855">
        <v>42.695460066581525</v>
      </c>
      <c r="T321" s="257">
        <f t="shared" si="1541"/>
        <v>0</v>
      </c>
      <c r="U321" s="250"/>
      <c r="V321" s="1057"/>
      <c r="W321" s="1455"/>
      <c r="X321" s="1455"/>
      <c r="Y321" s="250"/>
      <c r="Z321" s="250"/>
      <c r="AA321" s="250"/>
      <c r="AB321" s="250"/>
      <c r="AC321" s="191">
        <f t="shared" si="1331"/>
        <v>0</v>
      </c>
      <c r="AD321" s="191">
        <f t="shared" si="1332"/>
        <v>0</v>
      </c>
      <c r="AE321" s="191">
        <f t="shared" si="1333"/>
        <v>0</v>
      </c>
      <c r="AF321" s="191">
        <f t="shared" si="1334"/>
        <v>0</v>
      </c>
      <c r="AG321" s="191">
        <f t="shared" si="1335"/>
        <v>0</v>
      </c>
      <c r="AH321" s="191">
        <f t="shared" si="1336"/>
        <v>0</v>
      </c>
      <c r="AI321" s="191">
        <f t="shared" si="1337"/>
        <v>0</v>
      </c>
      <c r="AJ321" s="191">
        <f t="shared" si="1338"/>
        <v>0</v>
      </c>
      <c r="AK321" s="191">
        <f t="shared" si="1339"/>
        <v>0</v>
      </c>
      <c r="AL321" s="275">
        <f t="shared" si="1340"/>
        <v>0</v>
      </c>
      <c r="AM321" s="275">
        <f t="shared" si="1341"/>
        <v>0</v>
      </c>
      <c r="AN321" s="275">
        <f t="shared" si="1342"/>
        <v>0</v>
      </c>
      <c r="AO321" s="275">
        <f t="shared" si="1343"/>
        <v>0</v>
      </c>
      <c r="AP321" s="275">
        <f t="shared" si="1344"/>
        <v>0</v>
      </c>
      <c r="AQ321" s="275">
        <f t="shared" si="1345"/>
        <v>0</v>
      </c>
      <c r="AR321" s="275">
        <f t="shared" si="1346"/>
        <v>0</v>
      </c>
      <c r="AS321" s="275">
        <f t="shared" si="1347"/>
        <v>0</v>
      </c>
      <c r="AT321" s="275">
        <f t="shared" si="1348"/>
        <v>0</v>
      </c>
    </row>
    <row r="322" spans="1:46" s="69" customFormat="1" hidden="1" outlineLevel="1">
      <c r="A322" s="131"/>
      <c r="B322" s="38"/>
      <c r="C322" s="73" t="s">
        <v>232</v>
      </c>
      <c r="D322" s="32"/>
      <c r="E322" s="258">
        <f t="shared" ref="E322:Q322" si="1549">IF(E318&gt;0,E318/E320*100,)</f>
        <v>1.9052024016624439E-2</v>
      </c>
      <c r="F322" s="258">
        <f t="shared" si="1549"/>
        <v>1.7040076765691862E-2</v>
      </c>
      <c r="G322" s="258">
        <f t="shared" si="1549"/>
        <v>1.5724975540191387E-2</v>
      </c>
      <c r="H322" s="258">
        <f t="shared" si="1549"/>
        <v>1.7923120712144233E-2</v>
      </c>
      <c r="I322" s="258">
        <f t="shared" si="1549"/>
        <v>1.8292014961947021E-2</v>
      </c>
      <c r="J322" s="258">
        <f t="shared" si="1549"/>
        <v>1.7674351577205611E-2</v>
      </c>
      <c r="K322" s="258">
        <f t="shared" si="1549"/>
        <v>1.8299334695825353E-2</v>
      </c>
      <c r="L322" s="258">
        <f t="shared" si="1549"/>
        <v>1.8414476831609673E-2</v>
      </c>
      <c r="M322" s="258">
        <f t="shared" si="1549"/>
        <v>1.8269410254410316E-2</v>
      </c>
      <c r="N322" s="258">
        <f t="shared" si="1549"/>
        <v>1.7985717611482058E-2</v>
      </c>
      <c r="O322" s="258">
        <f t="shared" si="1549"/>
        <v>1.8618446282976077E-2</v>
      </c>
      <c r="P322" s="258">
        <f t="shared" si="1549"/>
        <v>5.1106366312477905E-2</v>
      </c>
      <c r="Q322" s="258">
        <f t="shared" si="1549"/>
        <v>5.1106366312477912E-2</v>
      </c>
      <c r="R322" s="258">
        <f t="shared" ref="R322:S322" si="1550">IF(R318&gt;0,R318/R320*100,)</f>
        <v>5.1106366312477912E-2</v>
      </c>
      <c r="S322" s="258">
        <f t="shared" si="1550"/>
        <v>5.1106366312477912E-2</v>
      </c>
      <c r="T322" s="258">
        <f t="shared" ref="T322" si="1551">IF(T318&gt;0,T318/T320*100,)</f>
        <v>0</v>
      </c>
      <c r="U322" s="258">
        <f t="shared" ref="U322:X322" si="1552">IF(U318&gt;0,U318/U320*100,)</f>
        <v>0</v>
      </c>
      <c r="V322" s="258">
        <f t="shared" si="1552"/>
        <v>0</v>
      </c>
      <c r="W322" s="258">
        <f t="shared" si="1552"/>
        <v>0</v>
      </c>
      <c r="X322" s="258">
        <f t="shared" si="1552"/>
        <v>0</v>
      </c>
      <c r="Y322" s="258">
        <f t="shared" ref="Y322:AA322" si="1553">IF(Y318&gt;0,Y318/Y320*100,)</f>
        <v>0</v>
      </c>
      <c r="Z322" s="258">
        <f t="shared" si="1553"/>
        <v>0</v>
      </c>
      <c r="AA322" s="258">
        <f t="shared" si="1553"/>
        <v>0</v>
      </c>
      <c r="AB322" s="258">
        <f t="shared" ref="AB322" si="1554">IF(AB318&gt;0,AB318/AB320*100,)</f>
        <v>0</v>
      </c>
      <c r="AC322" s="191">
        <f t="shared" si="1331"/>
        <v>0</v>
      </c>
      <c r="AD322" s="191">
        <f t="shared" si="1332"/>
        <v>0</v>
      </c>
      <c r="AE322" s="191">
        <f t="shared" si="1333"/>
        <v>0</v>
      </c>
      <c r="AF322" s="191">
        <f t="shared" si="1334"/>
        <v>0</v>
      </c>
      <c r="AG322" s="191">
        <f t="shared" si="1335"/>
        <v>0</v>
      </c>
      <c r="AH322" s="191">
        <f t="shared" si="1336"/>
        <v>0</v>
      </c>
      <c r="AI322" s="191">
        <f t="shared" si="1337"/>
        <v>0</v>
      </c>
      <c r="AJ322" s="191">
        <f t="shared" si="1338"/>
        <v>0</v>
      </c>
      <c r="AK322" s="191">
        <f t="shared" si="1339"/>
        <v>0</v>
      </c>
      <c r="AL322" s="275">
        <f t="shared" si="1340"/>
        <v>0</v>
      </c>
      <c r="AM322" s="275">
        <f t="shared" si="1341"/>
        <v>0</v>
      </c>
      <c r="AN322" s="275">
        <f t="shared" si="1342"/>
        <v>0</v>
      </c>
      <c r="AO322" s="275">
        <f t="shared" si="1343"/>
        <v>0</v>
      </c>
      <c r="AP322" s="275">
        <f t="shared" si="1344"/>
        <v>0</v>
      </c>
      <c r="AQ322" s="275">
        <f t="shared" si="1345"/>
        <v>0</v>
      </c>
      <c r="AR322" s="275">
        <f t="shared" si="1346"/>
        <v>0</v>
      </c>
      <c r="AS322" s="275">
        <f t="shared" si="1347"/>
        <v>0</v>
      </c>
      <c r="AT322" s="275">
        <f t="shared" si="1348"/>
        <v>0</v>
      </c>
    </row>
    <row r="323" spans="1:46" s="856" customFormat="1" hidden="1" outlineLevel="1">
      <c r="A323" s="865" t="s">
        <v>227</v>
      </c>
      <c r="B323" s="866" t="s">
        <v>241</v>
      </c>
      <c r="C323" s="73" t="s">
        <v>233</v>
      </c>
      <c r="D323" s="94"/>
      <c r="E323" s="250">
        <v>527.16156017048581</v>
      </c>
      <c r="F323" s="855">
        <v>403.40679999999998</v>
      </c>
      <c r="G323" s="855">
        <v>376.56694999999996</v>
      </c>
      <c r="H323" s="855">
        <v>342.61138</v>
      </c>
      <c r="I323" s="1557">
        <v>345.08213000000001</v>
      </c>
      <c r="J323" s="1557">
        <v>377.34303</v>
      </c>
      <c r="K323" s="855">
        <f>L323+M323+N323+O323</f>
        <v>338.31581372549016</v>
      </c>
      <c r="L323" s="1110">
        <v>51.149049019607844</v>
      </c>
      <c r="M323" s="1110">
        <v>83.96106862745097</v>
      </c>
      <c r="N323" s="1110">
        <v>106.69281372549018</v>
      </c>
      <c r="O323" s="1110">
        <v>96.512882352941176</v>
      </c>
      <c r="P323" s="855">
        <v>349.17988202227798</v>
      </c>
      <c r="Q323" s="855">
        <v>345.68808320205522</v>
      </c>
      <c r="R323" s="855">
        <v>342.23120237003468</v>
      </c>
      <c r="S323" s="855">
        <v>342.23120237003468</v>
      </c>
      <c r="T323" s="257">
        <f t="shared" ref="T323:T327" si="1555">SUM(U323:X323)</f>
        <v>0</v>
      </c>
      <c r="U323" s="250"/>
      <c r="V323" s="1057"/>
      <c r="W323" s="1455"/>
      <c r="X323" s="1455"/>
      <c r="Y323" s="250"/>
      <c r="Z323" s="250"/>
      <c r="AA323" s="250"/>
      <c r="AB323" s="250"/>
      <c r="AC323" s="191">
        <f t="shared" si="1331"/>
        <v>0</v>
      </c>
      <c r="AD323" s="191">
        <f t="shared" si="1332"/>
        <v>0</v>
      </c>
      <c r="AE323" s="191">
        <f t="shared" si="1333"/>
        <v>0</v>
      </c>
      <c r="AF323" s="191">
        <f t="shared" si="1334"/>
        <v>0</v>
      </c>
      <c r="AG323" s="191">
        <f t="shared" si="1335"/>
        <v>0</v>
      </c>
      <c r="AH323" s="191">
        <f t="shared" si="1336"/>
        <v>0</v>
      </c>
      <c r="AI323" s="191">
        <f t="shared" si="1337"/>
        <v>0</v>
      </c>
      <c r="AJ323" s="191">
        <f t="shared" si="1338"/>
        <v>0</v>
      </c>
      <c r="AK323" s="191">
        <f t="shared" si="1339"/>
        <v>0</v>
      </c>
      <c r="AL323" s="275">
        <f t="shared" si="1340"/>
        <v>0</v>
      </c>
      <c r="AM323" s="275">
        <f t="shared" si="1341"/>
        <v>0</v>
      </c>
      <c r="AN323" s="275">
        <f t="shared" si="1342"/>
        <v>0</v>
      </c>
      <c r="AO323" s="275">
        <f t="shared" si="1343"/>
        <v>0</v>
      </c>
      <c r="AP323" s="275">
        <f t="shared" si="1344"/>
        <v>0</v>
      </c>
      <c r="AQ323" s="275">
        <f t="shared" si="1345"/>
        <v>0</v>
      </c>
      <c r="AR323" s="275">
        <f t="shared" si="1346"/>
        <v>0</v>
      </c>
      <c r="AS323" s="275">
        <f t="shared" si="1347"/>
        <v>0</v>
      </c>
      <c r="AT323" s="275">
        <f t="shared" si="1348"/>
        <v>0</v>
      </c>
    </row>
    <row r="324" spans="1:46" s="69" customFormat="1" hidden="1" outlineLevel="1">
      <c r="A324" s="131"/>
      <c r="B324" s="133"/>
      <c r="C324" s="73" t="s">
        <v>214</v>
      </c>
      <c r="D324" s="32"/>
      <c r="E324" s="257">
        <f t="shared" ref="E324:J324" si="1556">E323*0.76*1.49/1000</f>
        <v>0.59695775073705803</v>
      </c>
      <c r="F324" s="257">
        <f t="shared" si="1556"/>
        <v>0.45681786031999999</v>
      </c>
      <c r="G324" s="257">
        <f t="shared" si="1556"/>
        <v>0.42642441417999999</v>
      </c>
      <c r="H324" s="257">
        <f t="shared" si="1556"/>
        <v>0.38797312671199996</v>
      </c>
      <c r="I324" s="257">
        <f t="shared" si="1556"/>
        <v>0.39077100401200004</v>
      </c>
      <c r="J324" s="257">
        <f t="shared" si="1556"/>
        <v>0.42730324717200008</v>
      </c>
      <c r="K324" s="257">
        <f t="shared" ref="K324:Q324" si="1557">K323*0.76*1.49/1000</f>
        <v>0.38310882746274499</v>
      </c>
      <c r="L324" s="257">
        <f t="shared" si="1557"/>
        <v>5.7921183109803924E-2</v>
      </c>
      <c r="M324" s="257">
        <f t="shared" si="1557"/>
        <v>9.5077514113725489E-2</v>
      </c>
      <c r="N324" s="257">
        <f t="shared" si="1557"/>
        <v>0.1208189422627451</v>
      </c>
      <c r="O324" s="257">
        <f t="shared" si="1557"/>
        <v>0.10929118797647058</v>
      </c>
      <c r="P324" s="257">
        <f t="shared" si="1557"/>
        <v>0.39541129840202754</v>
      </c>
      <c r="Q324" s="257">
        <f t="shared" si="1557"/>
        <v>0.39145718541800734</v>
      </c>
      <c r="R324" s="257">
        <f t="shared" ref="R324:S324" si="1558">R323*0.76*1.49/1000</f>
        <v>0.38754261356382724</v>
      </c>
      <c r="S324" s="257">
        <f t="shared" si="1558"/>
        <v>0.38754261356382724</v>
      </c>
      <c r="T324" s="257">
        <f t="shared" si="1555"/>
        <v>0</v>
      </c>
      <c r="U324" s="257">
        <f t="shared" ref="U324:X324" si="1559">U323*0.76*1.49/1000</f>
        <v>0</v>
      </c>
      <c r="V324" s="257">
        <f t="shared" si="1559"/>
        <v>0</v>
      </c>
      <c r="W324" s="257">
        <f t="shared" si="1559"/>
        <v>0</v>
      </c>
      <c r="X324" s="257">
        <f t="shared" si="1559"/>
        <v>0</v>
      </c>
      <c r="Y324" s="257">
        <f t="shared" ref="Y324:AA324" si="1560">Y323*0.76*1.49/1000</f>
        <v>0</v>
      </c>
      <c r="Z324" s="257">
        <f t="shared" si="1560"/>
        <v>0</v>
      </c>
      <c r="AA324" s="257">
        <f t="shared" si="1560"/>
        <v>0</v>
      </c>
      <c r="AB324" s="257">
        <f t="shared" ref="AB324" si="1561">AB323*0.76*1.49/1000</f>
        <v>0</v>
      </c>
      <c r="AC324" s="191">
        <f t="shared" si="1331"/>
        <v>0</v>
      </c>
      <c r="AD324" s="191">
        <f t="shared" si="1332"/>
        <v>0</v>
      </c>
      <c r="AE324" s="191">
        <f t="shared" si="1333"/>
        <v>0</v>
      </c>
      <c r="AF324" s="191">
        <f t="shared" si="1334"/>
        <v>0</v>
      </c>
      <c r="AG324" s="191">
        <f t="shared" si="1335"/>
        <v>0</v>
      </c>
      <c r="AH324" s="191">
        <f t="shared" si="1336"/>
        <v>0</v>
      </c>
      <c r="AI324" s="191">
        <f t="shared" si="1337"/>
        <v>0</v>
      </c>
      <c r="AJ324" s="191">
        <f t="shared" si="1338"/>
        <v>0</v>
      </c>
      <c r="AK324" s="191">
        <f t="shared" si="1339"/>
        <v>0</v>
      </c>
      <c r="AL324" s="275">
        <f t="shared" si="1340"/>
        <v>0</v>
      </c>
      <c r="AM324" s="275">
        <f t="shared" si="1341"/>
        <v>0</v>
      </c>
      <c r="AN324" s="275">
        <f t="shared" si="1342"/>
        <v>0</v>
      </c>
      <c r="AO324" s="275">
        <f t="shared" si="1343"/>
        <v>0</v>
      </c>
      <c r="AP324" s="275">
        <f t="shared" si="1344"/>
        <v>0</v>
      </c>
      <c r="AQ324" s="275">
        <f t="shared" si="1345"/>
        <v>0</v>
      </c>
      <c r="AR324" s="275">
        <f t="shared" si="1346"/>
        <v>0</v>
      </c>
      <c r="AS324" s="275">
        <f t="shared" si="1347"/>
        <v>0</v>
      </c>
      <c r="AT324" s="275">
        <f t="shared" si="1348"/>
        <v>0</v>
      </c>
    </row>
    <row r="325" spans="1:46" s="181" customFormat="1" hidden="1" outlineLevel="1">
      <c r="A325" s="182"/>
      <c r="B325" s="183"/>
      <c r="C325" s="73" t="s">
        <v>372</v>
      </c>
      <c r="D325" s="180"/>
      <c r="E325" s="250">
        <v>2733657.5258599161</v>
      </c>
      <c r="F325" s="855">
        <v>890267.4</v>
      </c>
      <c r="G325" s="855">
        <v>929784.3</v>
      </c>
      <c r="H325" s="855">
        <v>986262.1</v>
      </c>
      <c r="I325" s="1557">
        <v>824517.4</v>
      </c>
      <c r="J325" s="1557">
        <v>998962</v>
      </c>
      <c r="K325" s="855">
        <f t="shared" ref="K325:K327" si="1562">L325+M325+N325+O325</f>
        <v>808027.05200000003</v>
      </c>
      <c r="L325" s="1110">
        <v>124057.71</v>
      </c>
      <c r="M325" s="1110">
        <v>183381.22600000002</v>
      </c>
      <c r="N325" s="1110">
        <v>254797.25600000002</v>
      </c>
      <c r="O325" s="1110">
        <v>245790.86</v>
      </c>
      <c r="P325" s="855">
        <v>1031166</v>
      </c>
      <c r="Q325" s="855">
        <v>1020854.34</v>
      </c>
      <c r="R325" s="855">
        <v>1010645.7966</v>
      </c>
      <c r="S325" s="855">
        <v>1010645.7966</v>
      </c>
      <c r="T325" s="257">
        <f t="shared" si="1555"/>
        <v>0</v>
      </c>
      <c r="U325" s="250"/>
      <c r="V325" s="1057"/>
      <c r="W325" s="1455"/>
      <c r="X325" s="1455"/>
      <c r="Y325" s="250"/>
      <c r="Z325" s="250"/>
      <c r="AA325" s="250"/>
      <c r="AB325" s="250"/>
      <c r="AC325" s="191">
        <f t="shared" si="1331"/>
        <v>0</v>
      </c>
      <c r="AD325" s="191">
        <f t="shared" si="1332"/>
        <v>0</v>
      </c>
      <c r="AE325" s="191">
        <f t="shared" si="1333"/>
        <v>0</v>
      </c>
      <c r="AF325" s="191">
        <f t="shared" si="1334"/>
        <v>0</v>
      </c>
      <c r="AG325" s="191">
        <f t="shared" si="1335"/>
        <v>0</v>
      </c>
      <c r="AH325" s="191">
        <f t="shared" si="1336"/>
        <v>0</v>
      </c>
      <c r="AI325" s="191">
        <f t="shared" si="1337"/>
        <v>0</v>
      </c>
      <c r="AJ325" s="191">
        <f t="shared" si="1338"/>
        <v>0</v>
      </c>
      <c r="AK325" s="191">
        <f t="shared" si="1339"/>
        <v>0</v>
      </c>
      <c r="AL325" s="275">
        <f t="shared" si="1340"/>
        <v>0</v>
      </c>
      <c r="AM325" s="275">
        <f t="shared" si="1341"/>
        <v>0</v>
      </c>
      <c r="AN325" s="275">
        <f t="shared" si="1342"/>
        <v>0</v>
      </c>
      <c r="AO325" s="275">
        <f t="shared" si="1343"/>
        <v>0</v>
      </c>
      <c r="AP325" s="275">
        <f t="shared" si="1344"/>
        <v>0</v>
      </c>
      <c r="AQ325" s="275">
        <f t="shared" si="1345"/>
        <v>0</v>
      </c>
      <c r="AR325" s="275">
        <f t="shared" si="1346"/>
        <v>0</v>
      </c>
      <c r="AS325" s="275">
        <f t="shared" si="1347"/>
        <v>0</v>
      </c>
      <c r="AT325" s="275">
        <f t="shared" si="1348"/>
        <v>0</v>
      </c>
    </row>
    <row r="326" spans="1:46" s="181" customFormat="1" hidden="1" outlineLevel="1">
      <c r="A326" s="182"/>
      <c r="B326" s="183"/>
      <c r="C326" s="73" t="s">
        <v>373</v>
      </c>
      <c r="D326" s="180"/>
      <c r="E326" s="250">
        <v>16528</v>
      </c>
      <c r="F326" s="855">
        <v>16528</v>
      </c>
      <c r="G326" s="855">
        <v>19377.824000000001</v>
      </c>
      <c r="H326" s="855">
        <v>44256.179999999993</v>
      </c>
      <c r="I326" s="1557">
        <v>84385.1</v>
      </c>
      <c r="J326" s="1557">
        <v>14476.91</v>
      </c>
      <c r="K326" s="855">
        <f t="shared" si="1562"/>
        <v>84385.1</v>
      </c>
      <c r="L326" s="1110">
        <v>1950.9</v>
      </c>
      <c r="M326" s="1110">
        <v>3278.5</v>
      </c>
      <c r="N326" s="1110">
        <v>4872.4000000000005</v>
      </c>
      <c r="O326" s="1110">
        <v>74283.3</v>
      </c>
      <c r="P326" s="855">
        <v>12332.701860213541</v>
      </c>
      <c r="Q326" s="855">
        <v>12209.374841611405</v>
      </c>
      <c r="R326" s="855">
        <v>12087.28109319529</v>
      </c>
      <c r="S326" s="855">
        <v>12087.28109319529</v>
      </c>
      <c r="T326" s="257">
        <f t="shared" si="1555"/>
        <v>0</v>
      </c>
      <c r="U326" s="250"/>
      <c r="V326" s="1057"/>
      <c r="W326" s="1455"/>
      <c r="X326" s="1455"/>
      <c r="Y326" s="250"/>
      <c r="Z326" s="250"/>
      <c r="AA326" s="250"/>
      <c r="AB326" s="250"/>
      <c r="AC326" s="191">
        <f t="shared" si="1331"/>
        <v>0</v>
      </c>
      <c r="AD326" s="191">
        <f t="shared" si="1332"/>
        <v>0</v>
      </c>
      <c r="AE326" s="191">
        <f t="shared" si="1333"/>
        <v>0</v>
      </c>
      <c r="AF326" s="191">
        <f t="shared" si="1334"/>
        <v>0</v>
      </c>
      <c r="AG326" s="191">
        <f t="shared" si="1335"/>
        <v>0</v>
      </c>
      <c r="AH326" s="191">
        <f t="shared" si="1336"/>
        <v>0</v>
      </c>
      <c r="AI326" s="191">
        <f t="shared" si="1337"/>
        <v>0</v>
      </c>
      <c r="AJ326" s="191">
        <f t="shared" si="1338"/>
        <v>0</v>
      </c>
      <c r="AK326" s="191">
        <f t="shared" si="1339"/>
        <v>0</v>
      </c>
      <c r="AL326" s="275">
        <f t="shared" si="1340"/>
        <v>0</v>
      </c>
      <c r="AM326" s="275">
        <f t="shared" si="1341"/>
        <v>0</v>
      </c>
      <c r="AN326" s="275">
        <f t="shared" si="1342"/>
        <v>0</v>
      </c>
      <c r="AO326" s="275">
        <f t="shared" si="1343"/>
        <v>0</v>
      </c>
      <c r="AP326" s="275">
        <f t="shared" si="1344"/>
        <v>0</v>
      </c>
      <c r="AQ326" s="275">
        <f t="shared" si="1345"/>
        <v>0</v>
      </c>
      <c r="AR326" s="275">
        <f t="shared" si="1346"/>
        <v>0</v>
      </c>
      <c r="AS326" s="275">
        <f t="shared" si="1347"/>
        <v>0</v>
      </c>
      <c r="AT326" s="275">
        <f t="shared" si="1348"/>
        <v>0</v>
      </c>
    </row>
    <row r="327" spans="1:46" s="69" customFormat="1" hidden="1" outlineLevel="1">
      <c r="A327" s="131"/>
      <c r="B327" s="133"/>
      <c r="C327" s="73" t="s">
        <v>577</v>
      </c>
      <c r="D327" s="32"/>
      <c r="E327" s="250">
        <v>16.318657748503455</v>
      </c>
      <c r="F327" s="855">
        <v>13.672107220099999</v>
      </c>
      <c r="G327" s="855">
        <v>13.158068616999991</v>
      </c>
      <c r="H327" s="855">
        <v>12.847926749999999</v>
      </c>
      <c r="I327" s="1557">
        <v>12.940579874999997</v>
      </c>
      <c r="J327" s="1557">
        <v>14.868310431000001</v>
      </c>
      <c r="K327" s="855">
        <f t="shared" si="1562"/>
        <v>12.686843014705882</v>
      </c>
      <c r="L327" s="1110">
        <v>1.9180893382352942</v>
      </c>
      <c r="M327" s="1110">
        <v>3.1485400735294116</v>
      </c>
      <c r="N327" s="1110">
        <v>4.0009805147058826</v>
      </c>
      <c r="O327" s="1110">
        <v>3.6192330882352937</v>
      </c>
      <c r="P327" s="855">
        <v>23.02</v>
      </c>
      <c r="Q327" s="855">
        <v>22.7898</v>
      </c>
      <c r="R327" s="855">
        <v>22.561902</v>
      </c>
      <c r="S327" s="855">
        <v>22.561902</v>
      </c>
      <c r="T327" s="257">
        <f t="shared" si="1555"/>
        <v>0</v>
      </c>
      <c r="U327" s="250"/>
      <c r="V327" s="1057"/>
      <c r="W327" s="1455"/>
      <c r="X327" s="1455"/>
      <c r="Y327" s="250"/>
      <c r="Z327" s="250"/>
      <c r="AA327" s="250"/>
      <c r="AB327" s="250"/>
      <c r="AC327" s="191">
        <f t="shared" si="1331"/>
        <v>0</v>
      </c>
      <c r="AD327" s="191">
        <f t="shared" si="1332"/>
        <v>0</v>
      </c>
      <c r="AE327" s="191">
        <f t="shared" si="1333"/>
        <v>0</v>
      </c>
      <c r="AF327" s="191">
        <f t="shared" si="1334"/>
        <v>0</v>
      </c>
      <c r="AG327" s="191">
        <f t="shared" si="1335"/>
        <v>0</v>
      </c>
      <c r="AH327" s="191">
        <f t="shared" si="1336"/>
        <v>0</v>
      </c>
      <c r="AI327" s="191">
        <f t="shared" si="1337"/>
        <v>0</v>
      </c>
      <c r="AJ327" s="191">
        <f t="shared" si="1338"/>
        <v>0</v>
      </c>
      <c r="AK327" s="191">
        <f t="shared" si="1339"/>
        <v>0</v>
      </c>
      <c r="AL327" s="275">
        <f t="shared" si="1340"/>
        <v>0</v>
      </c>
      <c r="AM327" s="275">
        <f t="shared" si="1341"/>
        <v>0</v>
      </c>
      <c r="AN327" s="275">
        <f t="shared" si="1342"/>
        <v>0</v>
      </c>
      <c r="AO327" s="275">
        <f t="shared" si="1343"/>
        <v>0</v>
      </c>
      <c r="AP327" s="275">
        <f t="shared" si="1344"/>
        <v>0</v>
      </c>
      <c r="AQ327" s="275">
        <f t="shared" si="1345"/>
        <v>0</v>
      </c>
      <c r="AR327" s="275">
        <f t="shared" si="1346"/>
        <v>0</v>
      </c>
      <c r="AS327" s="275">
        <f t="shared" si="1347"/>
        <v>0</v>
      </c>
      <c r="AT327" s="275">
        <f t="shared" si="1348"/>
        <v>0</v>
      </c>
    </row>
    <row r="328" spans="1:46" s="69" customFormat="1" hidden="1" outlineLevel="1">
      <c r="A328" s="131"/>
      <c r="B328" s="133"/>
      <c r="C328" s="73" t="s">
        <v>232</v>
      </c>
      <c r="D328" s="32"/>
      <c r="E328" s="258">
        <f t="shared" ref="E328:Q328" si="1563">IF(E323&gt;0,E323/E325*100,)</f>
        <v>1.9284111311809574E-2</v>
      </c>
      <c r="F328" s="258">
        <f t="shared" si="1563"/>
        <v>4.5312992478439618E-2</v>
      </c>
      <c r="G328" s="258">
        <f t="shared" si="1563"/>
        <v>4.0500463387045785E-2</v>
      </c>
      <c r="H328" s="258">
        <f t="shared" si="1563"/>
        <v>3.4738370256750209E-2</v>
      </c>
      <c r="I328" s="258">
        <f t="shared" ref="I328:J328" si="1564">IF(I323&gt;0,I323/I325*100,)</f>
        <v>4.1852619483833821E-2</v>
      </c>
      <c r="J328" s="258">
        <f t="shared" si="1564"/>
        <v>3.7773511905357764E-2</v>
      </c>
      <c r="K328" s="258">
        <f t="shared" si="1563"/>
        <v>4.1869367230726103E-2</v>
      </c>
      <c r="L328" s="258">
        <f t="shared" ref="L328:O328" si="1565">IF(L323&gt;0,L323/L325*100,)</f>
        <v>4.1230044484625618E-2</v>
      </c>
      <c r="M328" s="258">
        <f t="shared" si="1565"/>
        <v>4.5784985987306549E-2</v>
      </c>
      <c r="N328" s="258">
        <f t="shared" si="1565"/>
        <v>4.1873611749370709E-2</v>
      </c>
      <c r="O328" s="258">
        <f t="shared" si="1565"/>
        <v>3.926626171247425E-2</v>
      </c>
      <c r="P328" s="258">
        <f t="shared" si="1563"/>
        <v>3.3862625612391992E-2</v>
      </c>
      <c r="Q328" s="258">
        <f t="shared" si="1563"/>
        <v>3.3862625612391992E-2</v>
      </c>
      <c r="R328" s="258">
        <f t="shared" ref="R328:S328" si="1566">IF(R323&gt;0,R323/R325*100,)</f>
        <v>3.3862625612391992E-2</v>
      </c>
      <c r="S328" s="258">
        <f t="shared" si="1566"/>
        <v>3.3862625612391992E-2</v>
      </c>
      <c r="T328" s="258">
        <f t="shared" ref="T328" si="1567">IF(T323&gt;0,T323/T325*100,)</f>
        <v>0</v>
      </c>
      <c r="U328" s="258">
        <f t="shared" ref="U328:X328" si="1568">IF(U323&gt;0,U323/U325*100,)</f>
        <v>0</v>
      </c>
      <c r="V328" s="258">
        <f t="shared" si="1568"/>
        <v>0</v>
      </c>
      <c r="W328" s="258">
        <f t="shared" si="1568"/>
        <v>0</v>
      </c>
      <c r="X328" s="258">
        <f t="shared" si="1568"/>
        <v>0</v>
      </c>
      <c r="Y328" s="258">
        <f t="shared" ref="Y328:AA328" si="1569">IF(Y323&gt;0,Y323/Y325*100,)</f>
        <v>0</v>
      </c>
      <c r="Z328" s="258">
        <f t="shared" si="1569"/>
        <v>0</v>
      </c>
      <c r="AA328" s="258">
        <f t="shared" si="1569"/>
        <v>0</v>
      </c>
      <c r="AB328" s="258">
        <f t="shared" ref="AB328" si="1570">IF(AB323&gt;0,AB323/AB325*100,)</f>
        <v>0</v>
      </c>
      <c r="AC328" s="191">
        <f t="shared" si="1331"/>
        <v>0</v>
      </c>
      <c r="AD328" s="191">
        <f t="shared" si="1332"/>
        <v>0</v>
      </c>
      <c r="AE328" s="191">
        <f t="shared" si="1333"/>
        <v>0</v>
      </c>
      <c r="AF328" s="191">
        <f t="shared" si="1334"/>
        <v>0</v>
      </c>
      <c r="AG328" s="191">
        <f t="shared" si="1335"/>
        <v>0</v>
      </c>
      <c r="AH328" s="191">
        <f t="shared" si="1336"/>
        <v>0</v>
      </c>
      <c r="AI328" s="191">
        <f t="shared" si="1337"/>
        <v>0</v>
      </c>
      <c r="AJ328" s="191">
        <f t="shared" si="1338"/>
        <v>0</v>
      </c>
      <c r="AK328" s="191">
        <f t="shared" si="1339"/>
        <v>0</v>
      </c>
      <c r="AL328" s="275">
        <f t="shared" si="1340"/>
        <v>0</v>
      </c>
      <c r="AM328" s="275">
        <f t="shared" si="1341"/>
        <v>0</v>
      </c>
      <c r="AN328" s="275">
        <f t="shared" si="1342"/>
        <v>0</v>
      </c>
      <c r="AO328" s="275">
        <f t="shared" si="1343"/>
        <v>0</v>
      </c>
      <c r="AP328" s="275">
        <f t="shared" si="1344"/>
        <v>0</v>
      </c>
      <c r="AQ328" s="275">
        <f t="shared" si="1345"/>
        <v>0</v>
      </c>
      <c r="AR328" s="275">
        <f t="shared" si="1346"/>
        <v>0</v>
      </c>
      <c r="AS328" s="275">
        <f t="shared" si="1347"/>
        <v>0</v>
      </c>
      <c r="AT328" s="275">
        <f t="shared" si="1348"/>
        <v>0</v>
      </c>
    </row>
    <row r="329" spans="1:46" s="69" customFormat="1" hidden="1" outlineLevel="1">
      <c r="A329" s="131"/>
      <c r="B329" s="133"/>
      <c r="C329" s="73" t="s">
        <v>249</v>
      </c>
      <c r="D329" s="32"/>
      <c r="E329" s="258">
        <f t="shared" ref="E329:Q329" si="1571">IF(E323&gt;0,E323/E326,)</f>
        <v>3.1895060513703159E-2</v>
      </c>
      <c r="F329" s="258">
        <f t="shared" si="1571"/>
        <v>2.4407478218780251E-2</v>
      </c>
      <c r="G329" s="258">
        <f t="shared" si="1571"/>
        <v>1.943288111193496E-2</v>
      </c>
      <c r="H329" s="258">
        <f t="shared" si="1571"/>
        <v>7.7415488639100806E-3</v>
      </c>
      <c r="I329" s="258">
        <f t="shared" ref="I329:J329" si="1572">IF(I323&gt;0,I323/I326,)</f>
        <v>4.0893727684152767E-3</v>
      </c>
      <c r="J329" s="258">
        <f t="shared" si="1572"/>
        <v>2.6065163767682469E-2</v>
      </c>
      <c r="K329" s="258">
        <f t="shared" si="1571"/>
        <v>4.0091889886424278E-3</v>
      </c>
      <c r="L329" s="258">
        <f t="shared" ref="L329:O329" si="1573">IF(L323&gt;0,L323/L326,)</f>
        <v>2.621818084966315E-2</v>
      </c>
      <c r="M329" s="258">
        <f t="shared" si="1573"/>
        <v>2.5609598483285336E-2</v>
      </c>
      <c r="N329" s="258">
        <f t="shared" si="1573"/>
        <v>2.1897383984379397E-2</v>
      </c>
      <c r="O329" s="258">
        <f t="shared" si="1573"/>
        <v>1.2992541035864208E-3</v>
      </c>
      <c r="P329" s="258">
        <f t="shared" si="1571"/>
        <v>2.8313331983542488E-2</v>
      </c>
      <c r="Q329" s="258">
        <f t="shared" si="1571"/>
        <v>2.8313331983542491E-2</v>
      </c>
      <c r="R329" s="258">
        <f t="shared" ref="R329:S329" si="1574">IF(R323&gt;0,R323/R326,)</f>
        <v>2.8313331983542495E-2</v>
      </c>
      <c r="S329" s="258">
        <f t="shared" si="1574"/>
        <v>2.8313331983542495E-2</v>
      </c>
      <c r="T329" s="258">
        <f t="shared" ref="T329" si="1575">IF(T323&gt;0,T323/T326,)</f>
        <v>0</v>
      </c>
      <c r="U329" s="258">
        <f t="shared" ref="U329:X329" si="1576">IF(U323&gt;0,U323/U326,)</f>
        <v>0</v>
      </c>
      <c r="V329" s="258">
        <f t="shared" si="1576"/>
        <v>0</v>
      </c>
      <c r="W329" s="258">
        <f t="shared" si="1576"/>
        <v>0</v>
      </c>
      <c r="X329" s="258">
        <f t="shared" si="1576"/>
        <v>0</v>
      </c>
      <c r="Y329" s="258">
        <f t="shared" ref="Y329:AA329" si="1577">IF(Y323&gt;0,Y323/Y326,)</f>
        <v>0</v>
      </c>
      <c r="Z329" s="258">
        <f t="shared" si="1577"/>
        <v>0</v>
      </c>
      <c r="AA329" s="258">
        <f t="shared" si="1577"/>
        <v>0</v>
      </c>
      <c r="AB329" s="258">
        <f t="shared" ref="AB329" si="1578">IF(AB323&gt;0,AB323/AB326,)</f>
        <v>0</v>
      </c>
      <c r="AC329" s="191">
        <f t="shared" ref="AC329:AC392" si="1579">IF(T329&gt;0,K329-T329,)</f>
        <v>0</v>
      </c>
      <c r="AD329" s="191">
        <f t="shared" ref="AD329:AD392" si="1580">IF(U329&gt;0,L329-U329,)</f>
        <v>0</v>
      </c>
      <c r="AE329" s="191">
        <f t="shared" ref="AE329:AE392" si="1581">IF(V329&gt;0,M329-V329,)</f>
        <v>0</v>
      </c>
      <c r="AF329" s="191">
        <f t="shared" ref="AF329:AF392" si="1582">IF(W329&gt;0,N329-W329,)</f>
        <v>0</v>
      </c>
      <c r="AG329" s="191">
        <f t="shared" ref="AG329:AG392" si="1583">IF(X329&gt;0,O329-X329,)</f>
        <v>0</v>
      </c>
      <c r="AH329" s="191">
        <f t="shared" ref="AH329:AH392" si="1584">IF(Y329&gt;0,P329-Y329,)</f>
        <v>0</v>
      </c>
      <c r="AI329" s="191">
        <f t="shared" ref="AI329:AI392" si="1585">IF(Z329&gt;0,Q329-Z329,)</f>
        <v>0</v>
      </c>
      <c r="AJ329" s="191">
        <f t="shared" ref="AJ329:AJ392" si="1586">IF(AA329&gt;0,R329-AA329,)</f>
        <v>0</v>
      </c>
      <c r="AK329" s="191">
        <f t="shared" ref="AK329:AK392" si="1587">IF(AB329&gt;0,S329-AB329,)</f>
        <v>0</v>
      </c>
      <c r="AL329" s="275">
        <f t="shared" ref="AL329:AL392" si="1588">IF(T329&gt;0,AC329/K329,)</f>
        <v>0</v>
      </c>
      <c r="AM329" s="275">
        <f t="shared" ref="AM329:AM392" si="1589">IF(U329&gt;0,AD329/L329,)</f>
        <v>0</v>
      </c>
      <c r="AN329" s="275">
        <f t="shared" ref="AN329:AN392" si="1590">IF(V329&gt;0,AE329/M329,)</f>
        <v>0</v>
      </c>
      <c r="AO329" s="275">
        <f t="shared" ref="AO329:AO392" si="1591">IF(W329&gt;0,AF329/N329,)</f>
        <v>0</v>
      </c>
      <c r="AP329" s="275">
        <f t="shared" ref="AP329:AP392" si="1592">IF(X329&gt;0,AG329/O329,)</f>
        <v>0</v>
      </c>
      <c r="AQ329" s="275">
        <f t="shared" ref="AQ329:AQ392" si="1593">IF(Y329&gt;0,AH329/P329,)</f>
        <v>0</v>
      </c>
      <c r="AR329" s="275">
        <f t="shared" ref="AR329:AR392" si="1594">IF(Z329&gt;0,AI329/Q329,)</f>
        <v>0</v>
      </c>
      <c r="AS329" s="275">
        <f t="shared" ref="AS329:AS392" si="1595">IF(AA329&gt;0,AJ329/R329,)</f>
        <v>0</v>
      </c>
      <c r="AT329" s="275">
        <f t="shared" ref="AT329:AT392" si="1596">IF(AB329&gt;0,AK329/S329,)</f>
        <v>0</v>
      </c>
    </row>
    <row r="330" spans="1:46" s="69" customFormat="1" hidden="1" outlineLevel="1">
      <c r="A330" s="131" t="s">
        <v>228</v>
      </c>
      <c r="B330" s="36" t="s">
        <v>215</v>
      </c>
      <c r="C330" s="73" t="s">
        <v>231</v>
      </c>
      <c r="D330" s="32"/>
      <c r="E330" s="257">
        <f t="shared" ref="E330:H332" si="1597">E335+E340</f>
        <v>573.79544781852474</v>
      </c>
      <c r="F330" s="257">
        <f t="shared" si="1597"/>
        <v>571.88708999999994</v>
      </c>
      <c r="G330" s="257">
        <f t="shared" si="1597"/>
        <v>603.94711299999994</v>
      </c>
      <c r="H330" s="257">
        <f t="shared" si="1597"/>
        <v>721.04277000000002</v>
      </c>
      <c r="I330" s="257">
        <f t="shared" ref="I330:J330" si="1598">I335+I340</f>
        <v>687.68498</v>
      </c>
      <c r="J330" s="257">
        <f t="shared" si="1598"/>
        <v>766.07879000000003</v>
      </c>
      <c r="K330" s="257">
        <f t="shared" ref="K330:Q330" si="1599">K335+K340</f>
        <v>674.20096078431379</v>
      </c>
      <c r="L330" s="257">
        <f t="shared" ref="L330:O330" si="1600">L335+L340</f>
        <v>98.026862745098029</v>
      </c>
      <c r="M330" s="257">
        <f t="shared" si="1600"/>
        <v>177.72738235294116</v>
      </c>
      <c r="N330" s="257">
        <f t="shared" si="1600"/>
        <v>229.2032549019608</v>
      </c>
      <c r="O330" s="257">
        <f t="shared" si="1600"/>
        <v>169.24346078431373</v>
      </c>
      <c r="P330" s="257">
        <f t="shared" si="1599"/>
        <v>490.30230308607304</v>
      </c>
      <c r="Q330" s="257">
        <f t="shared" si="1599"/>
        <v>485.39928005521227</v>
      </c>
      <c r="R330" s="257">
        <f t="shared" ref="R330:S330" si="1601">R335+R340</f>
        <v>480.54528725466014</v>
      </c>
      <c r="S330" s="257">
        <f t="shared" si="1601"/>
        <v>480.54528725466014</v>
      </c>
      <c r="T330" s="257">
        <f t="shared" ref="T330:T333" si="1602">SUM(U330:X330)</f>
        <v>0</v>
      </c>
      <c r="U330" s="257">
        <f t="shared" ref="U330:X330" si="1603">U335+U340</f>
        <v>0</v>
      </c>
      <c r="V330" s="257">
        <f t="shared" si="1603"/>
        <v>0</v>
      </c>
      <c r="W330" s="257">
        <f t="shared" si="1603"/>
        <v>0</v>
      </c>
      <c r="X330" s="257">
        <f t="shared" si="1603"/>
        <v>0</v>
      </c>
      <c r="Y330" s="257">
        <f t="shared" ref="Y330:AA330" si="1604">Y335+Y340</f>
        <v>0</v>
      </c>
      <c r="Z330" s="257">
        <f t="shared" si="1604"/>
        <v>0</v>
      </c>
      <c r="AA330" s="257">
        <f t="shared" si="1604"/>
        <v>0</v>
      </c>
      <c r="AB330" s="257">
        <f t="shared" ref="AB330" si="1605">AB335+AB340</f>
        <v>0</v>
      </c>
      <c r="AC330" s="191">
        <f t="shared" si="1579"/>
        <v>0</v>
      </c>
      <c r="AD330" s="191">
        <f t="shared" si="1580"/>
        <v>0</v>
      </c>
      <c r="AE330" s="191">
        <f t="shared" si="1581"/>
        <v>0</v>
      </c>
      <c r="AF330" s="191">
        <f t="shared" si="1582"/>
        <v>0</v>
      </c>
      <c r="AG330" s="191">
        <f t="shared" si="1583"/>
        <v>0</v>
      </c>
      <c r="AH330" s="191">
        <f t="shared" si="1584"/>
        <v>0</v>
      </c>
      <c r="AI330" s="191">
        <f t="shared" si="1585"/>
        <v>0</v>
      </c>
      <c r="AJ330" s="191">
        <f t="shared" si="1586"/>
        <v>0</v>
      </c>
      <c r="AK330" s="191">
        <f t="shared" si="1587"/>
        <v>0</v>
      </c>
      <c r="AL330" s="275">
        <f t="shared" si="1588"/>
        <v>0</v>
      </c>
      <c r="AM330" s="275">
        <f t="shared" si="1589"/>
        <v>0</v>
      </c>
      <c r="AN330" s="275">
        <f t="shared" si="1590"/>
        <v>0</v>
      </c>
      <c r="AO330" s="275">
        <f t="shared" si="1591"/>
        <v>0</v>
      </c>
      <c r="AP330" s="275">
        <f t="shared" si="1592"/>
        <v>0</v>
      </c>
      <c r="AQ330" s="275">
        <f t="shared" si="1593"/>
        <v>0</v>
      </c>
      <c r="AR330" s="275">
        <f t="shared" si="1594"/>
        <v>0</v>
      </c>
      <c r="AS330" s="275">
        <f t="shared" si="1595"/>
        <v>0</v>
      </c>
      <c r="AT330" s="275">
        <f t="shared" si="1596"/>
        <v>0</v>
      </c>
    </row>
    <row r="331" spans="1:46" s="69" customFormat="1" hidden="1" outlineLevel="1">
      <c r="A331" s="131"/>
      <c r="B331" s="133"/>
      <c r="C331" s="73" t="s">
        <v>214</v>
      </c>
      <c r="D331" s="32"/>
      <c r="E331" s="257">
        <f t="shared" si="1597"/>
        <v>0.70720288943633158</v>
      </c>
      <c r="F331" s="257">
        <f t="shared" si="1597"/>
        <v>0.70485083842499996</v>
      </c>
      <c r="G331" s="257">
        <f t="shared" si="1597"/>
        <v>0.74436481677249988</v>
      </c>
      <c r="H331" s="257">
        <f t="shared" si="1597"/>
        <v>0.88868521402499989</v>
      </c>
      <c r="I331" s="257">
        <f t="shared" ref="I331:J331" si="1606">I336+I341</f>
        <v>0.84757173784999995</v>
      </c>
      <c r="J331" s="257">
        <f t="shared" si="1606"/>
        <v>0.94419210867499992</v>
      </c>
      <c r="K331" s="257">
        <f t="shared" ref="K331:Q331" si="1607">K336+K341</f>
        <v>0.83095268416666679</v>
      </c>
      <c r="L331" s="257">
        <f t="shared" ref="L331:O331" si="1608">L336+L341</f>
        <v>0.12081810833333331</v>
      </c>
      <c r="M331" s="257">
        <f t="shared" si="1608"/>
        <v>0.21904899874999997</v>
      </c>
      <c r="N331" s="257">
        <f t="shared" si="1608"/>
        <v>0.28249301166666668</v>
      </c>
      <c r="O331" s="257">
        <f t="shared" si="1608"/>
        <v>0.20859256541666665</v>
      </c>
      <c r="P331" s="257">
        <f t="shared" si="1607"/>
        <v>0.60429758855358495</v>
      </c>
      <c r="Q331" s="257">
        <f t="shared" si="1607"/>
        <v>0.59825461266804902</v>
      </c>
      <c r="R331" s="257">
        <f t="shared" ref="R331:S331" si="1609">R336+R341</f>
        <v>0.59227206654136855</v>
      </c>
      <c r="S331" s="257">
        <f t="shared" si="1609"/>
        <v>0.59227206654136855</v>
      </c>
      <c r="T331" s="257">
        <f t="shared" si="1602"/>
        <v>0</v>
      </c>
      <c r="U331" s="257">
        <f t="shared" ref="U331:X331" si="1610">U336+U341</f>
        <v>0</v>
      </c>
      <c r="V331" s="257">
        <f t="shared" si="1610"/>
        <v>0</v>
      </c>
      <c r="W331" s="257">
        <f t="shared" si="1610"/>
        <v>0</v>
      </c>
      <c r="X331" s="257">
        <f t="shared" si="1610"/>
        <v>0</v>
      </c>
      <c r="Y331" s="257">
        <f t="shared" ref="Y331:AA331" si="1611">Y336+Y341</f>
        <v>0</v>
      </c>
      <c r="Z331" s="257">
        <f t="shared" si="1611"/>
        <v>0</v>
      </c>
      <c r="AA331" s="257">
        <f t="shared" si="1611"/>
        <v>0</v>
      </c>
      <c r="AB331" s="257">
        <f t="shared" ref="AB331" si="1612">AB336+AB341</f>
        <v>0</v>
      </c>
      <c r="AC331" s="191">
        <f t="shared" si="1579"/>
        <v>0</v>
      </c>
      <c r="AD331" s="191">
        <f t="shared" si="1580"/>
        <v>0</v>
      </c>
      <c r="AE331" s="191">
        <f t="shared" si="1581"/>
        <v>0</v>
      </c>
      <c r="AF331" s="191">
        <f t="shared" si="1582"/>
        <v>0</v>
      </c>
      <c r="AG331" s="191">
        <f t="shared" si="1583"/>
        <v>0</v>
      </c>
      <c r="AH331" s="191">
        <f t="shared" si="1584"/>
        <v>0</v>
      </c>
      <c r="AI331" s="191">
        <f t="shared" si="1585"/>
        <v>0</v>
      </c>
      <c r="AJ331" s="191">
        <f t="shared" si="1586"/>
        <v>0</v>
      </c>
      <c r="AK331" s="191">
        <f t="shared" si="1587"/>
        <v>0</v>
      </c>
      <c r="AL331" s="275">
        <f t="shared" si="1588"/>
        <v>0</v>
      </c>
      <c r="AM331" s="275">
        <f t="shared" si="1589"/>
        <v>0</v>
      </c>
      <c r="AN331" s="275">
        <f t="shared" si="1590"/>
        <v>0</v>
      </c>
      <c r="AO331" s="275">
        <f t="shared" si="1591"/>
        <v>0</v>
      </c>
      <c r="AP331" s="275">
        <f t="shared" si="1592"/>
        <v>0</v>
      </c>
      <c r="AQ331" s="275">
        <f t="shared" si="1593"/>
        <v>0</v>
      </c>
      <c r="AR331" s="275">
        <f t="shared" si="1594"/>
        <v>0</v>
      </c>
      <c r="AS331" s="275">
        <f t="shared" si="1595"/>
        <v>0</v>
      </c>
      <c r="AT331" s="275">
        <f t="shared" si="1596"/>
        <v>0</v>
      </c>
    </row>
    <row r="332" spans="1:46" s="181" customFormat="1" hidden="1" outlineLevel="1">
      <c r="A332" s="182"/>
      <c r="B332" s="183"/>
      <c r="C332" s="73" t="s">
        <v>372</v>
      </c>
      <c r="D332" s="180"/>
      <c r="E332" s="257">
        <f t="shared" si="1597"/>
        <v>2992805.2858377919</v>
      </c>
      <c r="F332" s="257">
        <f t="shared" si="1597"/>
        <v>1002125.1</v>
      </c>
      <c r="G332" s="257">
        <f t="shared" si="1597"/>
        <v>1762713.4</v>
      </c>
      <c r="H332" s="257">
        <f t="shared" si="1597"/>
        <v>1445717.4</v>
      </c>
      <c r="I332" s="257">
        <f t="shared" ref="I332:J332" si="1613">I337+I342</f>
        <v>1324647.3999999999</v>
      </c>
      <c r="J332" s="257">
        <f t="shared" si="1613"/>
        <v>1492432</v>
      </c>
      <c r="K332" s="257">
        <f t="shared" ref="K332:Q332" si="1614">K337+K342</f>
        <v>1298154.452</v>
      </c>
      <c r="L332" s="257">
        <f t="shared" ref="L332:O332" si="1615">L337+L342</f>
        <v>271476.07200000004</v>
      </c>
      <c r="M332" s="257">
        <f t="shared" si="1615"/>
        <v>327294.81400000001</v>
      </c>
      <c r="N332" s="257">
        <f t="shared" si="1615"/>
        <v>408602.18</v>
      </c>
      <c r="O332" s="257">
        <f t="shared" si="1615"/>
        <v>290781.386</v>
      </c>
      <c r="P332" s="257">
        <f t="shared" si="1614"/>
        <v>1834012</v>
      </c>
      <c r="Q332" s="257">
        <f t="shared" si="1614"/>
        <v>1815671.88</v>
      </c>
      <c r="R332" s="257">
        <f t="shared" ref="R332:S332" si="1616">R337+R342</f>
        <v>1797515.1612</v>
      </c>
      <c r="S332" s="257">
        <f t="shared" si="1616"/>
        <v>1797515.1612</v>
      </c>
      <c r="T332" s="257">
        <f t="shared" si="1602"/>
        <v>0</v>
      </c>
      <c r="U332" s="257">
        <f t="shared" ref="U332:X332" si="1617">U337+U342</f>
        <v>0</v>
      </c>
      <c r="V332" s="257">
        <f t="shared" si="1617"/>
        <v>0</v>
      </c>
      <c r="W332" s="257">
        <f t="shared" si="1617"/>
        <v>0</v>
      </c>
      <c r="X332" s="257">
        <f t="shared" si="1617"/>
        <v>0</v>
      </c>
      <c r="Y332" s="257">
        <f t="shared" ref="Y332:AA332" si="1618">Y337+Y342</f>
        <v>0</v>
      </c>
      <c r="Z332" s="257">
        <f t="shared" si="1618"/>
        <v>0</v>
      </c>
      <c r="AA332" s="257">
        <f t="shared" si="1618"/>
        <v>0</v>
      </c>
      <c r="AB332" s="257">
        <f t="shared" ref="AB332" si="1619">AB337+AB342</f>
        <v>0</v>
      </c>
      <c r="AC332" s="191">
        <f t="shared" si="1579"/>
        <v>0</v>
      </c>
      <c r="AD332" s="191">
        <f t="shared" si="1580"/>
        <v>0</v>
      </c>
      <c r="AE332" s="191">
        <f t="shared" si="1581"/>
        <v>0</v>
      </c>
      <c r="AF332" s="191">
        <f t="shared" si="1582"/>
        <v>0</v>
      </c>
      <c r="AG332" s="191">
        <f t="shared" si="1583"/>
        <v>0</v>
      </c>
      <c r="AH332" s="191">
        <f t="shared" si="1584"/>
        <v>0</v>
      </c>
      <c r="AI332" s="191">
        <f t="shared" si="1585"/>
        <v>0</v>
      </c>
      <c r="AJ332" s="191">
        <f t="shared" si="1586"/>
        <v>0</v>
      </c>
      <c r="AK332" s="191">
        <f t="shared" si="1587"/>
        <v>0</v>
      </c>
      <c r="AL332" s="275">
        <f t="shared" si="1588"/>
        <v>0</v>
      </c>
      <c r="AM332" s="275">
        <f t="shared" si="1589"/>
        <v>0</v>
      </c>
      <c r="AN332" s="275">
        <f t="shared" si="1590"/>
        <v>0</v>
      </c>
      <c r="AO332" s="275">
        <f t="shared" si="1591"/>
        <v>0</v>
      </c>
      <c r="AP332" s="275">
        <f t="shared" si="1592"/>
        <v>0</v>
      </c>
      <c r="AQ332" s="275">
        <f t="shared" si="1593"/>
        <v>0</v>
      </c>
      <c r="AR332" s="275">
        <f t="shared" si="1594"/>
        <v>0</v>
      </c>
      <c r="AS332" s="275">
        <f t="shared" si="1595"/>
        <v>0</v>
      </c>
      <c r="AT332" s="275">
        <f t="shared" si="1596"/>
        <v>0</v>
      </c>
    </row>
    <row r="333" spans="1:46" s="69" customFormat="1" hidden="1" outlineLevel="1">
      <c r="A333" s="131"/>
      <c r="B333" s="133"/>
      <c r="C333" s="73" t="s">
        <v>577</v>
      </c>
      <c r="D333" s="32"/>
      <c r="E333" s="250">
        <v>17.95211718534232</v>
      </c>
      <c r="F333" s="257">
        <f>F338+F344</f>
        <v>18.807317016179997</v>
      </c>
      <c r="G333" s="257">
        <f t="shared" ref="G333:H333" si="1620">G338+G344</f>
        <v>21.380342800169998</v>
      </c>
      <c r="H333" s="257">
        <f t="shared" si="1620"/>
        <v>27.416536874999998</v>
      </c>
      <c r="I333" s="257">
        <f t="shared" ref="I333:J333" si="1621">I338+I344</f>
        <v>25.788186749999994</v>
      </c>
      <c r="J333" s="257">
        <f t="shared" si="1621"/>
        <v>30.217951484999997</v>
      </c>
      <c r="K333" s="888">
        <f t="shared" ref="K333:R333" si="1622">K338+K344</f>
        <v>25.282536029411762</v>
      </c>
      <c r="L333" s="888">
        <f t="shared" ref="L333:O333" si="1623">L338+L344</f>
        <v>3.6760073529411761</v>
      </c>
      <c r="M333" s="888">
        <f t="shared" si="1623"/>
        <v>6.6647768382352925</v>
      </c>
      <c r="N333" s="888">
        <f t="shared" si="1623"/>
        <v>8.5951220588235291</v>
      </c>
      <c r="O333" s="888">
        <f t="shared" si="1623"/>
        <v>6.3466297794117645</v>
      </c>
      <c r="P333" s="888">
        <f t="shared" si="1622"/>
        <v>18.185930608012512</v>
      </c>
      <c r="Q333" s="888">
        <f t="shared" si="1622"/>
        <v>18.004071301932385</v>
      </c>
      <c r="R333" s="888">
        <f t="shared" si="1622"/>
        <v>17.824030588913061</v>
      </c>
      <c r="S333" s="888">
        <f t="shared" ref="S333" si="1624">S338+S344</f>
        <v>17.824030588913061</v>
      </c>
      <c r="T333" s="257">
        <f t="shared" si="1602"/>
        <v>0</v>
      </c>
      <c r="U333" s="888">
        <f>U338+U344</f>
        <v>0</v>
      </c>
      <c r="V333" s="888">
        <f>V338+V344</f>
        <v>0</v>
      </c>
      <c r="W333" s="888">
        <f t="shared" ref="W333:X333" si="1625">W338+W344</f>
        <v>0</v>
      </c>
      <c r="X333" s="888">
        <f t="shared" si="1625"/>
        <v>0</v>
      </c>
      <c r="Y333" s="250"/>
      <c r="Z333" s="250"/>
      <c r="AA333" s="250"/>
      <c r="AB333" s="250"/>
      <c r="AC333" s="191">
        <f t="shared" si="1579"/>
        <v>0</v>
      </c>
      <c r="AD333" s="191">
        <f t="shared" si="1580"/>
        <v>0</v>
      </c>
      <c r="AE333" s="191">
        <f t="shared" si="1581"/>
        <v>0</v>
      </c>
      <c r="AF333" s="191">
        <f t="shared" si="1582"/>
        <v>0</v>
      </c>
      <c r="AG333" s="191">
        <f t="shared" si="1583"/>
        <v>0</v>
      </c>
      <c r="AH333" s="191">
        <f t="shared" si="1584"/>
        <v>0</v>
      </c>
      <c r="AI333" s="191">
        <f t="shared" si="1585"/>
        <v>0</v>
      </c>
      <c r="AJ333" s="191">
        <f t="shared" si="1586"/>
        <v>0</v>
      </c>
      <c r="AK333" s="191">
        <f t="shared" si="1587"/>
        <v>0</v>
      </c>
      <c r="AL333" s="275">
        <f t="shared" si="1588"/>
        <v>0</v>
      </c>
      <c r="AM333" s="275">
        <f t="shared" si="1589"/>
        <v>0</v>
      </c>
      <c r="AN333" s="275">
        <f t="shared" si="1590"/>
        <v>0</v>
      </c>
      <c r="AO333" s="275">
        <f t="shared" si="1591"/>
        <v>0</v>
      </c>
      <c r="AP333" s="275">
        <f t="shared" si="1592"/>
        <v>0</v>
      </c>
      <c r="AQ333" s="275">
        <f t="shared" si="1593"/>
        <v>0</v>
      </c>
      <c r="AR333" s="275">
        <f t="shared" si="1594"/>
        <v>0</v>
      </c>
      <c r="AS333" s="275">
        <f t="shared" si="1595"/>
        <v>0</v>
      </c>
      <c r="AT333" s="275">
        <f t="shared" si="1596"/>
        <v>0</v>
      </c>
    </row>
    <row r="334" spans="1:46" s="69" customFormat="1" hidden="1" outlineLevel="1">
      <c r="A334" s="131"/>
      <c r="B334" s="133"/>
      <c r="C334" s="73" t="s">
        <v>232</v>
      </c>
      <c r="D334" s="32"/>
      <c r="E334" s="258">
        <f t="shared" ref="E334:Q334" si="1626">IF(E330&gt;0,E330/E332*100,)</f>
        <v>1.9172495134707673E-2</v>
      </c>
      <c r="F334" s="258">
        <f t="shared" si="1626"/>
        <v>5.7067434993894474E-2</v>
      </c>
      <c r="G334" s="258">
        <f t="shared" si="1626"/>
        <v>3.4262354447410451E-2</v>
      </c>
      <c r="H334" s="258">
        <f t="shared" si="1626"/>
        <v>4.9874392464253396E-2</v>
      </c>
      <c r="I334" s="258">
        <f t="shared" ref="I334:J334" si="1627">IF(I330&gt;0,I330/I332*100,)</f>
        <v>5.1914568359851844E-2</v>
      </c>
      <c r="J334" s="258">
        <f t="shared" si="1627"/>
        <v>5.1330900838363155E-2</v>
      </c>
      <c r="K334" s="258">
        <f t="shared" si="1626"/>
        <v>5.1935342496850577E-2</v>
      </c>
      <c r="L334" s="258">
        <f t="shared" ref="L334:O334" si="1628">IF(L330&gt;0,L330/L332*100,)</f>
        <v>3.6108840835555482E-2</v>
      </c>
      <c r="M334" s="258">
        <f t="shared" si="1628"/>
        <v>5.4301924366250774E-2</v>
      </c>
      <c r="N334" s="258">
        <f t="shared" si="1628"/>
        <v>5.6094476760246557E-2</v>
      </c>
      <c r="O334" s="258">
        <f t="shared" si="1628"/>
        <v>5.8202989920514966E-2</v>
      </c>
      <c r="P334" s="258">
        <f t="shared" si="1626"/>
        <v>2.6733865595539887E-2</v>
      </c>
      <c r="Q334" s="258">
        <f t="shared" si="1626"/>
        <v>2.6733865595539887E-2</v>
      </c>
      <c r="R334" s="258">
        <f t="shared" ref="R334:S334" si="1629">IF(R330&gt;0,R330/R332*100,)</f>
        <v>2.6733865595539887E-2</v>
      </c>
      <c r="S334" s="258">
        <f t="shared" si="1629"/>
        <v>2.6733865595539887E-2</v>
      </c>
      <c r="T334" s="258">
        <f t="shared" ref="T334" si="1630">IF(T330&gt;0,T330/T332*100,)</f>
        <v>0</v>
      </c>
      <c r="U334" s="258">
        <f t="shared" ref="U334:X334" si="1631">IF(U330&gt;0,U330/U332*100,)</f>
        <v>0</v>
      </c>
      <c r="V334" s="258">
        <f t="shared" si="1631"/>
        <v>0</v>
      </c>
      <c r="W334" s="258">
        <f t="shared" si="1631"/>
        <v>0</v>
      </c>
      <c r="X334" s="258">
        <f t="shared" si="1631"/>
        <v>0</v>
      </c>
      <c r="Y334" s="258">
        <f t="shared" ref="Y334:AA334" si="1632">IF(Y330&gt;0,Y330/Y332*100,)</f>
        <v>0</v>
      </c>
      <c r="Z334" s="258">
        <f t="shared" si="1632"/>
        <v>0</v>
      </c>
      <c r="AA334" s="258">
        <f t="shared" si="1632"/>
        <v>0</v>
      </c>
      <c r="AB334" s="258">
        <f t="shared" ref="AB334" si="1633">IF(AB330&gt;0,AB330/AB332*100,)</f>
        <v>0</v>
      </c>
      <c r="AC334" s="191">
        <f t="shared" si="1579"/>
        <v>0</v>
      </c>
      <c r="AD334" s="191">
        <f t="shared" si="1580"/>
        <v>0</v>
      </c>
      <c r="AE334" s="191">
        <f t="shared" si="1581"/>
        <v>0</v>
      </c>
      <c r="AF334" s="191">
        <f t="shared" si="1582"/>
        <v>0</v>
      </c>
      <c r="AG334" s="191">
        <f t="shared" si="1583"/>
        <v>0</v>
      </c>
      <c r="AH334" s="191">
        <f t="shared" si="1584"/>
        <v>0</v>
      </c>
      <c r="AI334" s="191">
        <f t="shared" si="1585"/>
        <v>0</v>
      </c>
      <c r="AJ334" s="191">
        <f t="shared" si="1586"/>
        <v>0</v>
      </c>
      <c r="AK334" s="191">
        <f t="shared" si="1587"/>
        <v>0</v>
      </c>
      <c r="AL334" s="275">
        <f t="shared" si="1588"/>
        <v>0</v>
      </c>
      <c r="AM334" s="275">
        <f t="shared" si="1589"/>
        <v>0</v>
      </c>
      <c r="AN334" s="275">
        <f t="shared" si="1590"/>
        <v>0</v>
      </c>
      <c r="AO334" s="275">
        <f t="shared" si="1591"/>
        <v>0</v>
      </c>
      <c r="AP334" s="275">
        <f t="shared" si="1592"/>
        <v>0</v>
      </c>
      <c r="AQ334" s="275">
        <f t="shared" si="1593"/>
        <v>0</v>
      </c>
      <c r="AR334" s="275">
        <f t="shared" si="1594"/>
        <v>0</v>
      </c>
      <c r="AS334" s="275">
        <f t="shared" si="1595"/>
        <v>0</v>
      </c>
      <c r="AT334" s="275">
        <f t="shared" si="1596"/>
        <v>0</v>
      </c>
    </row>
    <row r="335" spans="1:46" s="69" customFormat="1" hidden="1" outlineLevel="1">
      <c r="A335" s="131" t="s">
        <v>229</v>
      </c>
      <c r="B335" s="33" t="s">
        <v>240</v>
      </c>
      <c r="C335" s="73" t="s">
        <v>231</v>
      </c>
      <c r="D335" s="32"/>
      <c r="E335" s="250">
        <v>337.68124507412597</v>
      </c>
      <c r="F335" s="855">
        <v>240.95549</v>
      </c>
      <c r="G335" s="855">
        <v>275.61632299999997</v>
      </c>
      <c r="H335" s="855">
        <v>359.37676999999996</v>
      </c>
      <c r="I335" s="1557">
        <v>272.31041999999997</v>
      </c>
      <c r="J335" s="1557">
        <v>287.14912999999996</v>
      </c>
      <c r="K335" s="855">
        <f>L335+M335+N335+O335</f>
        <v>266.971</v>
      </c>
      <c r="L335" s="1110">
        <v>42.643362745098038</v>
      </c>
      <c r="M335" s="1110">
        <v>75.030392156862746</v>
      </c>
      <c r="N335" s="1110">
        <v>89.536029411764687</v>
      </c>
      <c r="O335" s="1110">
        <v>59.761215686274511</v>
      </c>
      <c r="P335" s="855">
        <v>216.171540423121</v>
      </c>
      <c r="Q335" s="855">
        <v>214.00982501888979</v>
      </c>
      <c r="R335" s="855">
        <v>211.86972676870087</v>
      </c>
      <c r="S335" s="855">
        <v>211.86972676870087</v>
      </c>
      <c r="T335" s="257">
        <f t="shared" ref="T335:T338" si="1634">SUM(U335:X335)</f>
        <v>0</v>
      </c>
      <c r="U335" s="250"/>
      <c r="V335" s="1057"/>
      <c r="W335" s="1455"/>
      <c r="X335" s="1455"/>
      <c r="Y335" s="250"/>
      <c r="Z335" s="250"/>
      <c r="AA335" s="250"/>
      <c r="AB335" s="250"/>
      <c r="AC335" s="191">
        <f t="shared" si="1579"/>
        <v>0</v>
      </c>
      <c r="AD335" s="191">
        <f t="shared" si="1580"/>
        <v>0</v>
      </c>
      <c r="AE335" s="191">
        <f t="shared" si="1581"/>
        <v>0</v>
      </c>
      <c r="AF335" s="191">
        <f t="shared" si="1582"/>
        <v>0</v>
      </c>
      <c r="AG335" s="191">
        <f t="shared" si="1583"/>
        <v>0</v>
      </c>
      <c r="AH335" s="191">
        <f t="shared" si="1584"/>
        <v>0</v>
      </c>
      <c r="AI335" s="191">
        <f t="shared" si="1585"/>
        <v>0</v>
      </c>
      <c r="AJ335" s="191">
        <f t="shared" si="1586"/>
        <v>0</v>
      </c>
      <c r="AK335" s="191">
        <f t="shared" si="1587"/>
        <v>0</v>
      </c>
      <c r="AL335" s="275">
        <f t="shared" si="1588"/>
        <v>0</v>
      </c>
      <c r="AM335" s="275">
        <f t="shared" si="1589"/>
        <v>0</v>
      </c>
      <c r="AN335" s="275">
        <f t="shared" si="1590"/>
        <v>0</v>
      </c>
      <c r="AO335" s="275">
        <f t="shared" si="1591"/>
        <v>0</v>
      </c>
      <c r="AP335" s="275">
        <f t="shared" si="1592"/>
        <v>0</v>
      </c>
      <c r="AQ335" s="275">
        <f t="shared" si="1593"/>
        <v>0</v>
      </c>
      <c r="AR335" s="275">
        <f t="shared" si="1594"/>
        <v>0</v>
      </c>
      <c r="AS335" s="275">
        <f t="shared" si="1595"/>
        <v>0</v>
      </c>
      <c r="AT335" s="275">
        <f t="shared" si="1596"/>
        <v>0</v>
      </c>
    </row>
    <row r="336" spans="1:46" s="69" customFormat="1" hidden="1" outlineLevel="1">
      <c r="A336" s="131"/>
      <c r="B336" s="38"/>
      <c r="C336" s="73" t="s">
        <v>214</v>
      </c>
      <c r="D336" s="32"/>
      <c r="E336" s="255">
        <f t="shared" ref="E336:G336" si="1635">E335*0.85*1.45/1000</f>
        <v>0.41619213455386023</v>
      </c>
      <c r="F336" s="255">
        <f t="shared" si="1635"/>
        <v>0.29697764142499999</v>
      </c>
      <c r="G336" s="255">
        <f t="shared" si="1635"/>
        <v>0.33969711809749992</v>
      </c>
      <c r="H336" s="255">
        <f>H335*0.85*1.45/1000</f>
        <v>0.44293186902499992</v>
      </c>
      <c r="I336" s="255">
        <f>I335*0.85*1.45/1000</f>
        <v>0.33562259264999994</v>
      </c>
      <c r="J336" s="255">
        <f>J335*0.85*1.45/1000</f>
        <v>0.35391130272499993</v>
      </c>
      <c r="K336" s="255">
        <f t="shared" ref="K336:Q336" si="1636">K335*0.85*1.45/1000</f>
        <v>0.32904175750000003</v>
      </c>
      <c r="L336" s="255">
        <f t="shared" si="1636"/>
        <v>5.2557944583333321E-2</v>
      </c>
      <c r="M336" s="255">
        <f t="shared" si="1636"/>
        <v>9.2474958333333329E-2</v>
      </c>
      <c r="N336" s="255">
        <f t="shared" si="1636"/>
        <v>0.11035315624999999</v>
      </c>
      <c r="O336" s="255">
        <f t="shared" si="1636"/>
        <v>7.3655698333333339E-2</v>
      </c>
      <c r="P336" s="255">
        <f t="shared" si="1636"/>
        <v>0.26643142357149663</v>
      </c>
      <c r="Q336" s="255">
        <f t="shared" si="1636"/>
        <v>0.26376710933578162</v>
      </c>
      <c r="R336" s="255">
        <f t="shared" ref="R336:S336" si="1637">R335*0.85*1.45/1000</f>
        <v>0.26112943824242379</v>
      </c>
      <c r="S336" s="255">
        <f t="shared" si="1637"/>
        <v>0.26112943824242379</v>
      </c>
      <c r="T336" s="257">
        <f t="shared" si="1634"/>
        <v>0</v>
      </c>
      <c r="U336" s="255">
        <f t="shared" ref="U336:X336" si="1638">U335*0.85*1.45/1000</f>
        <v>0</v>
      </c>
      <c r="V336" s="255">
        <f t="shared" si="1638"/>
        <v>0</v>
      </c>
      <c r="W336" s="255">
        <f t="shared" si="1638"/>
        <v>0</v>
      </c>
      <c r="X336" s="255">
        <f t="shared" si="1638"/>
        <v>0</v>
      </c>
      <c r="Y336" s="255">
        <f t="shared" ref="Y336:AA336" si="1639">Y335*0.85*1.45/1000</f>
        <v>0</v>
      </c>
      <c r="Z336" s="255">
        <f t="shared" si="1639"/>
        <v>0</v>
      </c>
      <c r="AA336" s="255">
        <f t="shared" si="1639"/>
        <v>0</v>
      </c>
      <c r="AB336" s="255">
        <f t="shared" ref="AB336" si="1640">AB335*0.85*1.45/1000</f>
        <v>0</v>
      </c>
      <c r="AC336" s="191">
        <f t="shared" si="1579"/>
        <v>0</v>
      </c>
      <c r="AD336" s="191">
        <f t="shared" si="1580"/>
        <v>0</v>
      </c>
      <c r="AE336" s="191">
        <f t="shared" si="1581"/>
        <v>0</v>
      </c>
      <c r="AF336" s="191">
        <f t="shared" si="1582"/>
        <v>0</v>
      </c>
      <c r="AG336" s="191">
        <f t="shared" si="1583"/>
        <v>0</v>
      </c>
      <c r="AH336" s="191">
        <f t="shared" si="1584"/>
        <v>0</v>
      </c>
      <c r="AI336" s="191">
        <f t="shared" si="1585"/>
        <v>0</v>
      </c>
      <c r="AJ336" s="191">
        <f t="shared" si="1586"/>
        <v>0</v>
      </c>
      <c r="AK336" s="191">
        <f t="shared" si="1587"/>
        <v>0</v>
      </c>
      <c r="AL336" s="275">
        <f t="shared" si="1588"/>
        <v>0</v>
      </c>
      <c r="AM336" s="275">
        <f t="shared" si="1589"/>
        <v>0</v>
      </c>
      <c r="AN336" s="275">
        <f t="shared" si="1590"/>
        <v>0</v>
      </c>
      <c r="AO336" s="275">
        <f t="shared" si="1591"/>
        <v>0</v>
      </c>
      <c r="AP336" s="275">
        <f t="shared" si="1592"/>
        <v>0</v>
      </c>
      <c r="AQ336" s="275">
        <f t="shared" si="1593"/>
        <v>0</v>
      </c>
      <c r="AR336" s="275">
        <f t="shared" si="1594"/>
        <v>0</v>
      </c>
      <c r="AS336" s="275">
        <f t="shared" si="1595"/>
        <v>0</v>
      </c>
      <c r="AT336" s="275">
        <f t="shared" si="1596"/>
        <v>0</v>
      </c>
    </row>
    <row r="337" spans="1:46" s="181" customFormat="1" hidden="1" outlineLevel="1">
      <c r="A337" s="182"/>
      <c r="B337" s="184"/>
      <c r="C337" s="73" t="s">
        <v>372</v>
      </c>
      <c r="D337" s="180"/>
      <c r="E337" s="250">
        <v>1761601.074914003</v>
      </c>
      <c r="F337" s="250">
        <v>419447.1</v>
      </c>
      <c r="G337" s="250">
        <v>1213682.2999999998</v>
      </c>
      <c r="H337" s="250">
        <v>626363.9</v>
      </c>
      <c r="I337" s="1557">
        <v>587328</v>
      </c>
      <c r="J337" s="1557">
        <v>573739.20000000007</v>
      </c>
      <c r="K337" s="855">
        <f t="shared" ref="K337:K338" si="1641">L337+M337+N337+O337</f>
        <v>575581.43999999994</v>
      </c>
      <c r="L337" s="1110">
        <v>135738.03600000002</v>
      </c>
      <c r="M337" s="1110">
        <v>147427.67199999999</v>
      </c>
      <c r="N337" s="1110">
        <v>174827.492</v>
      </c>
      <c r="O337" s="1110">
        <v>117588.24</v>
      </c>
      <c r="P337" s="855">
        <v>1035447</v>
      </c>
      <c r="Q337" s="855">
        <v>1025092.53</v>
      </c>
      <c r="R337" s="855">
        <v>1014841.6047</v>
      </c>
      <c r="S337" s="855">
        <v>1014841.6047</v>
      </c>
      <c r="T337" s="257">
        <f t="shared" si="1634"/>
        <v>0</v>
      </c>
      <c r="U337" s="250"/>
      <c r="V337" s="1057"/>
      <c r="W337" s="1455"/>
      <c r="X337" s="1455"/>
      <c r="Y337" s="250"/>
      <c r="Z337" s="250"/>
      <c r="AA337" s="250"/>
      <c r="AB337" s="250"/>
      <c r="AC337" s="191">
        <f t="shared" si="1579"/>
        <v>0</v>
      </c>
      <c r="AD337" s="191">
        <f t="shared" si="1580"/>
        <v>0</v>
      </c>
      <c r="AE337" s="191">
        <f t="shared" si="1581"/>
        <v>0</v>
      </c>
      <c r="AF337" s="191">
        <f t="shared" si="1582"/>
        <v>0</v>
      </c>
      <c r="AG337" s="191">
        <f t="shared" si="1583"/>
        <v>0</v>
      </c>
      <c r="AH337" s="191">
        <f t="shared" si="1584"/>
        <v>0</v>
      </c>
      <c r="AI337" s="191">
        <f t="shared" si="1585"/>
        <v>0</v>
      </c>
      <c r="AJ337" s="191">
        <f t="shared" si="1586"/>
        <v>0</v>
      </c>
      <c r="AK337" s="191">
        <f t="shared" si="1587"/>
        <v>0</v>
      </c>
      <c r="AL337" s="275">
        <f t="shared" si="1588"/>
        <v>0</v>
      </c>
      <c r="AM337" s="275">
        <f t="shared" si="1589"/>
        <v>0</v>
      </c>
      <c r="AN337" s="275">
        <f t="shared" si="1590"/>
        <v>0</v>
      </c>
      <c r="AO337" s="275">
        <f t="shared" si="1591"/>
        <v>0</v>
      </c>
      <c r="AP337" s="275">
        <f t="shared" si="1592"/>
        <v>0</v>
      </c>
      <c r="AQ337" s="275">
        <f t="shared" si="1593"/>
        <v>0</v>
      </c>
      <c r="AR337" s="275">
        <f t="shared" si="1594"/>
        <v>0</v>
      </c>
      <c r="AS337" s="275">
        <f t="shared" si="1595"/>
        <v>0</v>
      </c>
      <c r="AT337" s="275">
        <f t="shared" si="1596"/>
        <v>0</v>
      </c>
    </row>
    <row r="338" spans="1:46" s="69" customFormat="1" hidden="1" outlineLevel="1">
      <c r="A338" s="131"/>
      <c r="B338" s="38"/>
      <c r="C338" s="73" t="s">
        <v>577</v>
      </c>
      <c r="D338" s="32"/>
      <c r="E338" s="250">
        <v>10.57249912093277</v>
      </c>
      <c r="F338" s="250">
        <v>7.4057549502190376</v>
      </c>
      <c r="G338" s="250">
        <v>9.7500569446699998</v>
      </c>
      <c r="H338" s="250">
        <v>12.142819874999999</v>
      </c>
      <c r="I338" s="1557">
        <v>10.211640749999999</v>
      </c>
      <c r="J338" s="1557">
        <v>11.330263643999999</v>
      </c>
      <c r="K338" s="855">
        <f t="shared" si="1641"/>
        <v>10.011412499999999</v>
      </c>
      <c r="L338" s="1110">
        <v>1.5991261029411763</v>
      </c>
      <c r="M338" s="1110">
        <v>2.8136397058823528</v>
      </c>
      <c r="N338" s="1110">
        <v>3.3576011029411759</v>
      </c>
      <c r="O338" s="1110">
        <v>2.241045588235294</v>
      </c>
      <c r="P338" s="855">
        <v>10.7210039148092</v>
      </c>
      <c r="Q338" s="855">
        <v>10.613793875661109</v>
      </c>
      <c r="R338" s="855">
        <v>10.507655936904499</v>
      </c>
      <c r="S338" s="855">
        <v>10.507655936904499</v>
      </c>
      <c r="T338" s="257">
        <f t="shared" si="1634"/>
        <v>0</v>
      </c>
      <c r="U338" s="250"/>
      <c r="V338" s="1057"/>
      <c r="W338" s="1455"/>
      <c r="X338" s="1455"/>
      <c r="Y338" s="250"/>
      <c r="Z338" s="250"/>
      <c r="AA338" s="250"/>
      <c r="AB338" s="250"/>
      <c r="AC338" s="191">
        <f t="shared" si="1579"/>
        <v>0</v>
      </c>
      <c r="AD338" s="191">
        <f t="shared" si="1580"/>
        <v>0</v>
      </c>
      <c r="AE338" s="191">
        <f t="shared" si="1581"/>
        <v>0</v>
      </c>
      <c r="AF338" s="191">
        <f t="shared" si="1582"/>
        <v>0</v>
      </c>
      <c r="AG338" s="191">
        <f t="shared" si="1583"/>
        <v>0</v>
      </c>
      <c r="AH338" s="191">
        <f t="shared" si="1584"/>
        <v>0</v>
      </c>
      <c r="AI338" s="191">
        <f t="shared" si="1585"/>
        <v>0</v>
      </c>
      <c r="AJ338" s="191">
        <f t="shared" si="1586"/>
        <v>0</v>
      </c>
      <c r="AK338" s="191">
        <f t="shared" si="1587"/>
        <v>0</v>
      </c>
      <c r="AL338" s="275">
        <f t="shared" si="1588"/>
        <v>0</v>
      </c>
      <c r="AM338" s="275">
        <f t="shared" si="1589"/>
        <v>0</v>
      </c>
      <c r="AN338" s="275">
        <f t="shared" si="1590"/>
        <v>0</v>
      </c>
      <c r="AO338" s="275">
        <f t="shared" si="1591"/>
        <v>0</v>
      </c>
      <c r="AP338" s="275">
        <f t="shared" si="1592"/>
        <v>0</v>
      </c>
      <c r="AQ338" s="275">
        <f t="shared" si="1593"/>
        <v>0</v>
      </c>
      <c r="AR338" s="275">
        <f t="shared" si="1594"/>
        <v>0</v>
      </c>
      <c r="AS338" s="275">
        <f t="shared" si="1595"/>
        <v>0</v>
      </c>
      <c r="AT338" s="275">
        <f t="shared" si="1596"/>
        <v>0</v>
      </c>
    </row>
    <row r="339" spans="1:46" s="69" customFormat="1" hidden="1" outlineLevel="1">
      <c r="A339" s="131"/>
      <c r="B339" s="38"/>
      <c r="C339" s="73" t="s">
        <v>232</v>
      </c>
      <c r="D339" s="32"/>
      <c r="E339" s="258">
        <f t="shared" ref="E339:Q339" si="1642">IF(E335&gt;0,E335/E337*100,)</f>
        <v>1.9168996311529313E-2</v>
      </c>
      <c r="F339" s="258">
        <f t="shared" si="1642"/>
        <v>5.7445978289038122E-2</v>
      </c>
      <c r="G339" s="258">
        <f t="shared" si="1642"/>
        <v>2.27090996548273E-2</v>
      </c>
      <c r="H339" s="258">
        <f t="shared" si="1642"/>
        <v>5.7375077011941458E-2</v>
      </c>
      <c r="I339" s="258">
        <f t="shared" si="1642"/>
        <v>4.6364283671134349E-2</v>
      </c>
      <c r="J339" s="258">
        <f t="shared" si="1642"/>
        <v>5.0048720742804378E-2</v>
      </c>
      <c r="K339" s="258">
        <f t="shared" si="1642"/>
        <v>4.6382836805856704E-2</v>
      </c>
      <c r="L339" s="258">
        <f t="shared" si="1642"/>
        <v>3.1415927327177497E-2</v>
      </c>
      <c r="M339" s="258">
        <f t="shared" si="1642"/>
        <v>5.0893018345200998E-2</v>
      </c>
      <c r="N339" s="258">
        <f t="shared" si="1642"/>
        <v>5.1213930021809552E-2</v>
      </c>
      <c r="O339" s="258">
        <f t="shared" si="1642"/>
        <v>5.0822442521696473E-2</v>
      </c>
      <c r="P339" s="258">
        <f t="shared" si="1642"/>
        <v>2.0877122674856464E-2</v>
      </c>
      <c r="Q339" s="258">
        <f t="shared" si="1642"/>
        <v>2.0877122674856464E-2</v>
      </c>
      <c r="R339" s="258">
        <f t="shared" ref="R339:S339" si="1643">IF(R335&gt;0,R335/R337*100,)</f>
        <v>2.087712267485646E-2</v>
      </c>
      <c r="S339" s="258">
        <f t="shared" si="1643"/>
        <v>2.087712267485646E-2</v>
      </c>
      <c r="T339" s="258">
        <f t="shared" ref="T339" si="1644">IF(T335&gt;0,T335/T337*100,)</f>
        <v>0</v>
      </c>
      <c r="U339" s="258">
        <f t="shared" ref="U339:X339" si="1645">IF(U335&gt;0,U335/U337*100,)</f>
        <v>0</v>
      </c>
      <c r="V339" s="258">
        <f t="shared" si="1645"/>
        <v>0</v>
      </c>
      <c r="W339" s="258">
        <f t="shared" si="1645"/>
        <v>0</v>
      </c>
      <c r="X339" s="258">
        <f t="shared" si="1645"/>
        <v>0</v>
      </c>
      <c r="Y339" s="258">
        <f t="shared" ref="Y339:AA339" si="1646">IF(Y335&gt;0,Y335/Y337*100,)</f>
        <v>0</v>
      </c>
      <c r="Z339" s="258">
        <f t="shared" si="1646"/>
        <v>0</v>
      </c>
      <c r="AA339" s="258">
        <f t="shared" si="1646"/>
        <v>0</v>
      </c>
      <c r="AB339" s="258">
        <f t="shared" ref="AB339" si="1647">IF(AB335&gt;0,AB335/AB337*100,)</f>
        <v>0</v>
      </c>
      <c r="AC339" s="191">
        <f t="shared" si="1579"/>
        <v>0</v>
      </c>
      <c r="AD339" s="191">
        <f t="shared" si="1580"/>
        <v>0</v>
      </c>
      <c r="AE339" s="191">
        <f t="shared" si="1581"/>
        <v>0</v>
      </c>
      <c r="AF339" s="191">
        <f t="shared" si="1582"/>
        <v>0</v>
      </c>
      <c r="AG339" s="191">
        <f t="shared" si="1583"/>
        <v>0</v>
      </c>
      <c r="AH339" s="191">
        <f t="shared" si="1584"/>
        <v>0</v>
      </c>
      <c r="AI339" s="191">
        <f t="shared" si="1585"/>
        <v>0</v>
      </c>
      <c r="AJ339" s="191">
        <f t="shared" si="1586"/>
        <v>0</v>
      </c>
      <c r="AK339" s="191">
        <f t="shared" si="1587"/>
        <v>0</v>
      </c>
      <c r="AL339" s="275">
        <f t="shared" si="1588"/>
        <v>0</v>
      </c>
      <c r="AM339" s="275">
        <f t="shared" si="1589"/>
        <v>0</v>
      </c>
      <c r="AN339" s="275">
        <f t="shared" si="1590"/>
        <v>0</v>
      </c>
      <c r="AO339" s="275">
        <f t="shared" si="1591"/>
        <v>0</v>
      </c>
      <c r="AP339" s="275">
        <f t="shared" si="1592"/>
        <v>0</v>
      </c>
      <c r="AQ339" s="275">
        <f t="shared" si="1593"/>
        <v>0</v>
      </c>
      <c r="AR339" s="275">
        <f t="shared" si="1594"/>
        <v>0</v>
      </c>
      <c r="AS339" s="275">
        <f t="shared" si="1595"/>
        <v>0</v>
      </c>
      <c r="AT339" s="275">
        <f t="shared" si="1596"/>
        <v>0</v>
      </c>
    </row>
    <row r="340" spans="1:46" s="69" customFormat="1" hidden="1" outlineLevel="1">
      <c r="A340" s="131" t="s">
        <v>230</v>
      </c>
      <c r="B340" s="33" t="s">
        <v>241</v>
      </c>
      <c r="C340" s="73" t="s">
        <v>233</v>
      </c>
      <c r="D340" s="32"/>
      <c r="E340" s="250">
        <v>236.11420274439871</v>
      </c>
      <c r="F340" s="855">
        <v>330.9316</v>
      </c>
      <c r="G340" s="855">
        <v>328.33078999999998</v>
      </c>
      <c r="H340" s="855">
        <v>361.666</v>
      </c>
      <c r="I340" s="1557">
        <v>415.37456000000003</v>
      </c>
      <c r="J340" s="1557">
        <v>478.92966000000001</v>
      </c>
      <c r="K340" s="855">
        <f>L340+M340+N340+O340</f>
        <v>407.22996078431379</v>
      </c>
      <c r="L340" s="1110">
        <v>55.383499999999991</v>
      </c>
      <c r="M340" s="1110">
        <v>102.69699019607842</v>
      </c>
      <c r="N340" s="1110">
        <v>139.6672254901961</v>
      </c>
      <c r="O340" s="1110">
        <v>109.48224509803921</v>
      </c>
      <c r="P340" s="855">
        <v>274.13076266295201</v>
      </c>
      <c r="Q340" s="855">
        <v>271.38945503632249</v>
      </c>
      <c r="R340" s="855">
        <v>268.67556048595924</v>
      </c>
      <c r="S340" s="855">
        <v>268.67556048595924</v>
      </c>
      <c r="T340" s="257">
        <f t="shared" ref="T340" si="1648">SUM(U340:X340)</f>
        <v>0</v>
      </c>
      <c r="U340" s="250"/>
      <c r="V340" s="1057"/>
      <c r="W340" s="1455"/>
      <c r="X340" s="1455"/>
      <c r="Y340" s="250"/>
      <c r="Z340" s="250"/>
      <c r="AA340" s="250"/>
      <c r="AB340" s="250"/>
      <c r="AC340" s="191">
        <f t="shared" si="1579"/>
        <v>0</v>
      </c>
      <c r="AD340" s="191">
        <f t="shared" si="1580"/>
        <v>0</v>
      </c>
      <c r="AE340" s="191">
        <f t="shared" si="1581"/>
        <v>0</v>
      </c>
      <c r="AF340" s="191">
        <f t="shared" si="1582"/>
        <v>0</v>
      </c>
      <c r="AG340" s="191">
        <f t="shared" si="1583"/>
        <v>0</v>
      </c>
      <c r="AH340" s="191">
        <f t="shared" si="1584"/>
        <v>0</v>
      </c>
      <c r="AI340" s="191">
        <f t="shared" si="1585"/>
        <v>0</v>
      </c>
      <c r="AJ340" s="191">
        <f t="shared" si="1586"/>
        <v>0</v>
      </c>
      <c r="AK340" s="191">
        <f t="shared" si="1587"/>
        <v>0</v>
      </c>
      <c r="AL340" s="275">
        <f t="shared" si="1588"/>
        <v>0</v>
      </c>
      <c r="AM340" s="275">
        <f t="shared" si="1589"/>
        <v>0</v>
      </c>
      <c r="AN340" s="275">
        <f t="shared" si="1590"/>
        <v>0</v>
      </c>
      <c r="AO340" s="275">
        <f t="shared" si="1591"/>
        <v>0</v>
      </c>
      <c r="AP340" s="275">
        <f t="shared" si="1592"/>
        <v>0</v>
      </c>
      <c r="AQ340" s="275">
        <f t="shared" si="1593"/>
        <v>0</v>
      </c>
      <c r="AR340" s="275">
        <f t="shared" si="1594"/>
        <v>0</v>
      </c>
      <c r="AS340" s="275">
        <f t="shared" si="1595"/>
        <v>0</v>
      </c>
      <c r="AT340" s="275">
        <f t="shared" si="1596"/>
        <v>0</v>
      </c>
    </row>
    <row r="341" spans="1:46" s="69" customFormat="1" hidden="1" outlineLevel="1">
      <c r="A341" s="131"/>
      <c r="B341" s="38"/>
      <c r="C341" s="73" t="s">
        <v>214</v>
      </c>
      <c r="D341" s="32"/>
      <c r="E341" s="255">
        <f t="shared" ref="E341:G341" si="1649">E340*0.85*1.45/1000</f>
        <v>0.29101075488247141</v>
      </c>
      <c r="F341" s="255">
        <f t="shared" si="1649"/>
        <v>0.40787319699999997</v>
      </c>
      <c r="G341" s="255">
        <f t="shared" si="1649"/>
        <v>0.40466769867499996</v>
      </c>
      <c r="H341" s="255">
        <f>H340*0.85*1.45/1000</f>
        <v>0.44575334499999997</v>
      </c>
      <c r="I341" s="255">
        <f>I340*0.85*1.45/1000</f>
        <v>0.51194914520000001</v>
      </c>
      <c r="J341" s="255">
        <f>J340*0.85*1.45/1000</f>
        <v>0.59028080594999999</v>
      </c>
      <c r="K341" s="255">
        <f t="shared" ref="K341:Q341" si="1650">K340*0.85*1.45/1000</f>
        <v>0.5019109266666667</v>
      </c>
      <c r="L341" s="255">
        <f t="shared" si="1650"/>
        <v>6.8260163749999991E-2</v>
      </c>
      <c r="M341" s="255">
        <f t="shared" si="1650"/>
        <v>0.12657404041666664</v>
      </c>
      <c r="N341" s="255">
        <f t="shared" si="1650"/>
        <v>0.17213985541666668</v>
      </c>
      <c r="O341" s="255">
        <f t="shared" si="1650"/>
        <v>0.1349368670833333</v>
      </c>
      <c r="P341" s="255">
        <f t="shared" si="1650"/>
        <v>0.33786616498208832</v>
      </c>
      <c r="Q341" s="255">
        <f t="shared" si="1650"/>
        <v>0.33448750333226746</v>
      </c>
      <c r="R341" s="255">
        <f t="shared" ref="R341:S341" si="1651">R340*0.85*1.45/1000</f>
        <v>0.3311426282989447</v>
      </c>
      <c r="S341" s="255">
        <f t="shared" si="1651"/>
        <v>0.3311426282989447</v>
      </c>
      <c r="T341" s="257">
        <f>SUM(U341:X341)</f>
        <v>0</v>
      </c>
      <c r="U341" s="255">
        <f t="shared" ref="U341:X341" si="1652">U340*0.85*1.45/1000</f>
        <v>0</v>
      </c>
      <c r="V341" s="255">
        <f t="shared" si="1652"/>
        <v>0</v>
      </c>
      <c r="W341" s="255">
        <f t="shared" si="1652"/>
        <v>0</v>
      </c>
      <c r="X341" s="255">
        <f t="shared" si="1652"/>
        <v>0</v>
      </c>
      <c r="Y341" s="255">
        <f t="shared" ref="Y341:AA341" si="1653">Y340*0.85*1.45/1000</f>
        <v>0</v>
      </c>
      <c r="Z341" s="255">
        <f t="shared" si="1653"/>
        <v>0</v>
      </c>
      <c r="AA341" s="255">
        <f t="shared" si="1653"/>
        <v>0</v>
      </c>
      <c r="AB341" s="255">
        <f t="shared" ref="AB341" si="1654">AB340*0.85*1.45/1000</f>
        <v>0</v>
      </c>
      <c r="AC341" s="191">
        <f t="shared" si="1579"/>
        <v>0</v>
      </c>
      <c r="AD341" s="191">
        <f t="shared" si="1580"/>
        <v>0</v>
      </c>
      <c r="AE341" s="191">
        <f t="shared" si="1581"/>
        <v>0</v>
      </c>
      <c r="AF341" s="191">
        <f t="shared" si="1582"/>
        <v>0</v>
      </c>
      <c r="AG341" s="191">
        <f t="shared" si="1583"/>
        <v>0</v>
      </c>
      <c r="AH341" s="191">
        <f t="shared" si="1584"/>
        <v>0</v>
      </c>
      <c r="AI341" s="191">
        <f t="shared" si="1585"/>
        <v>0</v>
      </c>
      <c r="AJ341" s="191">
        <f t="shared" si="1586"/>
        <v>0</v>
      </c>
      <c r="AK341" s="191">
        <f t="shared" si="1587"/>
        <v>0</v>
      </c>
      <c r="AL341" s="275">
        <f t="shared" si="1588"/>
        <v>0</v>
      </c>
      <c r="AM341" s="275">
        <f t="shared" si="1589"/>
        <v>0</v>
      </c>
      <c r="AN341" s="275">
        <f t="shared" si="1590"/>
        <v>0</v>
      </c>
      <c r="AO341" s="275">
        <f t="shared" si="1591"/>
        <v>0</v>
      </c>
      <c r="AP341" s="275">
        <f t="shared" si="1592"/>
        <v>0</v>
      </c>
      <c r="AQ341" s="275">
        <f t="shared" si="1593"/>
        <v>0</v>
      </c>
      <c r="AR341" s="275">
        <f t="shared" si="1594"/>
        <v>0</v>
      </c>
      <c r="AS341" s="275">
        <f t="shared" si="1595"/>
        <v>0</v>
      </c>
      <c r="AT341" s="275">
        <f t="shared" si="1596"/>
        <v>0</v>
      </c>
    </row>
    <row r="342" spans="1:46" s="181" customFormat="1" hidden="1" outlineLevel="1">
      <c r="A342" s="182"/>
      <c r="B342" s="184"/>
      <c r="C342" s="73" t="s">
        <v>372</v>
      </c>
      <c r="D342" s="180"/>
      <c r="E342" s="250">
        <v>1231204.2109237886</v>
      </c>
      <c r="F342" s="250">
        <v>582678</v>
      </c>
      <c r="G342" s="250">
        <v>549031.1</v>
      </c>
      <c r="H342" s="250">
        <v>819353.5</v>
      </c>
      <c r="I342" s="1557">
        <v>737319.4</v>
      </c>
      <c r="J342" s="1557">
        <v>918692.8</v>
      </c>
      <c r="K342" s="855">
        <f t="shared" ref="K342:K344" si="1655">L342+M342+N342+O342</f>
        <v>722573.01199999999</v>
      </c>
      <c r="L342" s="1110">
        <v>135738.03600000002</v>
      </c>
      <c r="M342" s="1110">
        <v>179867.14200000002</v>
      </c>
      <c r="N342" s="1110">
        <v>233774.68799999999</v>
      </c>
      <c r="O342" s="1110">
        <v>173193.14599999998</v>
      </c>
      <c r="P342" s="855">
        <v>798565</v>
      </c>
      <c r="Q342" s="855">
        <v>790579.35</v>
      </c>
      <c r="R342" s="855">
        <v>782673.55649999995</v>
      </c>
      <c r="S342" s="855">
        <v>782673.55649999995</v>
      </c>
      <c r="T342" s="257">
        <f t="shared" ref="T342:T344" si="1656">SUM(U342:X342)</f>
        <v>0</v>
      </c>
      <c r="U342" s="250"/>
      <c r="V342" s="1057"/>
      <c r="W342" s="1455"/>
      <c r="X342" s="1455"/>
      <c r="Y342" s="250"/>
      <c r="Z342" s="250"/>
      <c r="AA342" s="250"/>
      <c r="AB342" s="250"/>
      <c r="AC342" s="191">
        <f t="shared" si="1579"/>
        <v>0</v>
      </c>
      <c r="AD342" s="191">
        <f t="shared" si="1580"/>
        <v>0</v>
      </c>
      <c r="AE342" s="191">
        <f t="shared" si="1581"/>
        <v>0</v>
      </c>
      <c r="AF342" s="191">
        <f t="shared" si="1582"/>
        <v>0</v>
      </c>
      <c r="AG342" s="191">
        <f t="shared" si="1583"/>
        <v>0</v>
      </c>
      <c r="AH342" s="191">
        <f t="shared" si="1584"/>
        <v>0</v>
      </c>
      <c r="AI342" s="191">
        <f t="shared" si="1585"/>
        <v>0</v>
      </c>
      <c r="AJ342" s="191">
        <f t="shared" si="1586"/>
        <v>0</v>
      </c>
      <c r="AK342" s="191">
        <f t="shared" si="1587"/>
        <v>0</v>
      </c>
      <c r="AL342" s="275">
        <f t="shared" si="1588"/>
        <v>0</v>
      </c>
      <c r="AM342" s="275">
        <f t="shared" si="1589"/>
        <v>0</v>
      </c>
      <c r="AN342" s="275">
        <f t="shared" si="1590"/>
        <v>0</v>
      </c>
      <c r="AO342" s="275">
        <f t="shared" si="1591"/>
        <v>0</v>
      </c>
      <c r="AP342" s="275">
        <f t="shared" si="1592"/>
        <v>0</v>
      </c>
      <c r="AQ342" s="275">
        <f t="shared" si="1593"/>
        <v>0</v>
      </c>
      <c r="AR342" s="275">
        <f t="shared" si="1594"/>
        <v>0</v>
      </c>
      <c r="AS342" s="275">
        <f t="shared" si="1595"/>
        <v>0</v>
      </c>
      <c r="AT342" s="275">
        <f t="shared" si="1596"/>
        <v>0</v>
      </c>
    </row>
    <row r="343" spans="1:46" s="181" customFormat="1" hidden="1" outlineLevel="1">
      <c r="A343" s="182"/>
      <c r="B343" s="184"/>
      <c r="C343" s="73" t="s">
        <v>373</v>
      </c>
      <c r="D343" s="180"/>
      <c r="E343" s="250">
        <v>24260</v>
      </c>
      <c r="F343" s="250">
        <v>24260</v>
      </c>
      <c r="G343" s="250">
        <v>20513.754000000001</v>
      </c>
      <c r="H343" s="250">
        <v>26163.762000000002</v>
      </c>
      <c r="I343" s="1557">
        <v>26264.499999999996</v>
      </c>
      <c r="J343" s="1557">
        <v>26237.455000000002</v>
      </c>
      <c r="K343" s="855">
        <f t="shared" si="1655"/>
        <v>26264.499999999996</v>
      </c>
      <c r="L343" s="1110">
        <v>4296.1000000000004</v>
      </c>
      <c r="M343" s="1110">
        <v>6092</v>
      </c>
      <c r="N343" s="1110">
        <v>8462.5999999999985</v>
      </c>
      <c r="O343" s="1110">
        <v>7413.7999999999993</v>
      </c>
      <c r="P343" s="855">
        <v>18103.185522404579</v>
      </c>
      <c r="Q343" s="855">
        <v>17922.153667180533</v>
      </c>
      <c r="R343" s="855">
        <v>17742.932130508729</v>
      </c>
      <c r="S343" s="855">
        <v>17742.932130508729</v>
      </c>
      <c r="T343" s="257">
        <f t="shared" si="1656"/>
        <v>0</v>
      </c>
      <c r="U343" s="250"/>
      <c r="V343" s="1057"/>
      <c r="W343" s="1455"/>
      <c r="X343" s="1455"/>
      <c r="Y343" s="250"/>
      <c r="Z343" s="250"/>
      <c r="AA343" s="250"/>
      <c r="AB343" s="250"/>
      <c r="AC343" s="191">
        <f t="shared" si="1579"/>
        <v>0</v>
      </c>
      <c r="AD343" s="191">
        <f t="shared" si="1580"/>
        <v>0</v>
      </c>
      <c r="AE343" s="191">
        <f t="shared" si="1581"/>
        <v>0</v>
      </c>
      <c r="AF343" s="191">
        <f t="shared" si="1582"/>
        <v>0</v>
      </c>
      <c r="AG343" s="191">
        <f t="shared" si="1583"/>
        <v>0</v>
      </c>
      <c r="AH343" s="191">
        <f t="shared" si="1584"/>
        <v>0</v>
      </c>
      <c r="AI343" s="191">
        <f t="shared" si="1585"/>
        <v>0</v>
      </c>
      <c r="AJ343" s="191">
        <f t="shared" si="1586"/>
        <v>0</v>
      </c>
      <c r="AK343" s="191">
        <f t="shared" si="1587"/>
        <v>0</v>
      </c>
      <c r="AL343" s="275">
        <f t="shared" si="1588"/>
        <v>0</v>
      </c>
      <c r="AM343" s="275">
        <f t="shared" si="1589"/>
        <v>0</v>
      </c>
      <c r="AN343" s="275">
        <f t="shared" si="1590"/>
        <v>0</v>
      </c>
      <c r="AO343" s="275">
        <f t="shared" si="1591"/>
        <v>0</v>
      </c>
      <c r="AP343" s="275">
        <f t="shared" si="1592"/>
        <v>0</v>
      </c>
      <c r="AQ343" s="275">
        <f t="shared" si="1593"/>
        <v>0</v>
      </c>
      <c r="AR343" s="275">
        <f t="shared" si="1594"/>
        <v>0</v>
      </c>
      <c r="AS343" s="275">
        <f t="shared" si="1595"/>
        <v>0</v>
      </c>
      <c r="AT343" s="275">
        <f t="shared" si="1596"/>
        <v>0</v>
      </c>
    </row>
    <row r="344" spans="1:46" s="69" customFormat="1" hidden="1" outlineLevel="1">
      <c r="A344" s="131"/>
      <c r="B344" s="133"/>
      <c r="C344" s="73" t="s">
        <v>577</v>
      </c>
      <c r="D344" s="32"/>
      <c r="E344" s="250">
        <v>7.3796180644095504</v>
      </c>
      <c r="F344" s="250">
        <v>11.40156206596096</v>
      </c>
      <c r="G344" s="250">
        <v>11.630285855499999</v>
      </c>
      <c r="H344" s="250">
        <v>15.273717000000001</v>
      </c>
      <c r="I344" s="1557">
        <v>15.576545999999997</v>
      </c>
      <c r="J344" s="1557">
        <v>18.887687840999998</v>
      </c>
      <c r="K344" s="855">
        <f t="shared" si="1655"/>
        <v>15.271123529411764</v>
      </c>
      <c r="L344" s="1110">
        <v>2.0768812499999996</v>
      </c>
      <c r="M344" s="1110">
        <v>3.8511371323529402</v>
      </c>
      <c r="N344" s="1110">
        <v>5.2375209558823528</v>
      </c>
      <c r="O344" s="1110">
        <v>4.1055841911764706</v>
      </c>
      <c r="P344" s="855">
        <v>7.46492669320331</v>
      </c>
      <c r="Q344" s="855">
        <v>7.3902774262712772</v>
      </c>
      <c r="R344" s="855">
        <v>7.3163746520085642</v>
      </c>
      <c r="S344" s="855">
        <v>7.3163746520085642</v>
      </c>
      <c r="T344" s="257">
        <f t="shared" si="1656"/>
        <v>0</v>
      </c>
      <c r="U344" s="250"/>
      <c r="V344" s="1057"/>
      <c r="W344" s="1455"/>
      <c r="X344" s="1455"/>
      <c r="Y344" s="250"/>
      <c r="Z344" s="250"/>
      <c r="AA344" s="250"/>
      <c r="AB344" s="250"/>
      <c r="AC344" s="191">
        <f t="shared" si="1579"/>
        <v>0</v>
      </c>
      <c r="AD344" s="191">
        <f t="shared" si="1580"/>
        <v>0</v>
      </c>
      <c r="AE344" s="191">
        <f t="shared" si="1581"/>
        <v>0</v>
      </c>
      <c r="AF344" s="191">
        <f t="shared" si="1582"/>
        <v>0</v>
      </c>
      <c r="AG344" s="191">
        <f t="shared" si="1583"/>
        <v>0</v>
      </c>
      <c r="AH344" s="191">
        <f t="shared" si="1584"/>
        <v>0</v>
      </c>
      <c r="AI344" s="191">
        <f t="shared" si="1585"/>
        <v>0</v>
      </c>
      <c r="AJ344" s="191">
        <f t="shared" si="1586"/>
        <v>0</v>
      </c>
      <c r="AK344" s="191">
        <f t="shared" si="1587"/>
        <v>0</v>
      </c>
      <c r="AL344" s="275">
        <f t="shared" si="1588"/>
        <v>0</v>
      </c>
      <c r="AM344" s="275">
        <f t="shared" si="1589"/>
        <v>0</v>
      </c>
      <c r="AN344" s="275">
        <f t="shared" si="1590"/>
        <v>0</v>
      </c>
      <c r="AO344" s="275">
        <f t="shared" si="1591"/>
        <v>0</v>
      </c>
      <c r="AP344" s="275">
        <f t="shared" si="1592"/>
        <v>0</v>
      </c>
      <c r="AQ344" s="275">
        <f t="shared" si="1593"/>
        <v>0</v>
      </c>
      <c r="AR344" s="275">
        <f t="shared" si="1594"/>
        <v>0</v>
      </c>
      <c r="AS344" s="275">
        <f t="shared" si="1595"/>
        <v>0</v>
      </c>
      <c r="AT344" s="275">
        <f t="shared" si="1596"/>
        <v>0</v>
      </c>
    </row>
    <row r="345" spans="1:46" s="69" customFormat="1" hidden="1" outlineLevel="1">
      <c r="A345" s="132"/>
      <c r="B345" s="40"/>
      <c r="C345" s="73" t="s">
        <v>232</v>
      </c>
      <c r="D345" s="32"/>
      <c r="E345" s="258">
        <f t="shared" ref="E345:Q345" si="1657">IF(E340&gt;0,E340/E342*100,)</f>
        <v>1.917750123411608E-2</v>
      </c>
      <c r="F345" s="258">
        <f t="shared" si="1657"/>
        <v>5.6794936482928819E-2</v>
      </c>
      <c r="G345" s="258">
        <f t="shared" si="1657"/>
        <v>5.9801856397570193E-2</v>
      </c>
      <c r="H345" s="258">
        <f t="shared" si="1657"/>
        <v>4.414041070185213E-2</v>
      </c>
      <c r="I345" s="258">
        <f t="shared" ref="I345:J345" si="1658">IF(I340&gt;0,I340/I342*100,)</f>
        <v>5.6335769816988408E-2</v>
      </c>
      <c r="J345" s="258">
        <f t="shared" si="1658"/>
        <v>5.2131644005482564E-2</v>
      </c>
      <c r="K345" s="258">
        <f t="shared" si="1657"/>
        <v>5.6358313142245306E-2</v>
      </c>
      <c r="L345" s="258">
        <f t="shared" ref="L345:O345" si="1659">IF(L340&gt;0,L340/L342*100,)</f>
        <v>4.0801754343933475E-2</v>
      </c>
      <c r="M345" s="258">
        <f t="shared" si="1659"/>
        <v>5.7096026019070462E-2</v>
      </c>
      <c r="N345" s="258">
        <f t="shared" si="1659"/>
        <v>5.9744374673359038E-2</v>
      </c>
      <c r="O345" s="258">
        <f t="shared" si="1659"/>
        <v>6.3213959458903318E-2</v>
      </c>
      <c r="P345" s="258">
        <f t="shared" si="1657"/>
        <v>3.432792104123672E-2</v>
      </c>
      <c r="Q345" s="258">
        <f t="shared" si="1657"/>
        <v>3.432792104123672E-2</v>
      </c>
      <c r="R345" s="258">
        <f t="shared" ref="R345:S345" si="1660">IF(R340&gt;0,R340/R342*100,)</f>
        <v>3.432792104123672E-2</v>
      </c>
      <c r="S345" s="258">
        <f t="shared" si="1660"/>
        <v>3.432792104123672E-2</v>
      </c>
      <c r="T345" s="258">
        <f t="shared" ref="T345" si="1661">IF(T340&gt;0,T340/T342*100,)</f>
        <v>0</v>
      </c>
      <c r="U345" s="258">
        <f t="shared" ref="U345:X345" si="1662">IF(U340&gt;0,U340/U342*100,)</f>
        <v>0</v>
      </c>
      <c r="V345" s="258">
        <f t="shared" si="1662"/>
        <v>0</v>
      </c>
      <c r="W345" s="258">
        <f t="shared" si="1662"/>
        <v>0</v>
      </c>
      <c r="X345" s="258">
        <f t="shared" si="1662"/>
        <v>0</v>
      </c>
      <c r="Y345" s="258">
        <f t="shared" ref="Y345:AA345" si="1663">IF(Y340&gt;0,Y340/Y342*100,)</f>
        <v>0</v>
      </c>
      <c r="Z345" s="258">
        <f t="shared" si="1663"/>
        <v>0</v>
      </c>
      <c r="AA345" s="258">
        <f t="shared" si="1663"/>
        <v>0</v>
      </c>
      <c r="AB345" s="258">
        <f t="shared" ref="AB345" si="1664">IF(AB340&gt;0,AB340/AB342*100,)</f>
        <v>0</v>
      </c>
      <c r="AC345" s="191">
        <f t="shared" si="1579"/>
        <v>0</v>
      </c>
      <c r="AD345" s="191">
        <f t="shared" si="1580"/>
        <v>0</v>
      </c>
      <c r="AE345" s="191">
        <f t="shared" si="1581"/>
        <v>0</v>
      </c>
      <c r="AF345" s="191">
        <f t="shared" si="1582"/>
        <v>0</v>
      </c>
      <c r="AG345" s="191">
        <f t="shared" si="1583"/>
        <v>0</v>
      </c>
      <c r="AH345" s="191">
        <f t="shared" si="1584"/>
        <v>0</v>
      </c>
      <c r="AI345" s="191">
        <f t="shared" si="1585"/>
        <v>0</v>
      </c>
      <c r="AJ345" s="191">
        <f t="shared" si="1586"/>
        <v>0</v>
      </c>
      <c r="AK345" s="191">
        <f t="shared" si="1587"/>
        <v>0</v>
      </c>
      <c r="AL345" s="275">
        <f t="shared" si="1588"/>
        <v>0</v>
      </c>
      <c r="AM345" s="275">
        <f t="shared" si="1589"/>
        <v>0</v>
      </c>
      <c r="AN345" s="275">
        <f t="shared" si="1590"/>
        <v>0</v>
      </c>
      <c r="AO345" s="275">
        <f t="shared" si="1591"/>
        <v>0</v>
      </c>
      <c r="AP345" s="275">
        <f t="shared" si="1592"/>
        <v>0</v>
      </c>
      <c r="AQ345" s="275">
        <f t="shared" si="1593"/>
        <v>0</v>
      </c>
      <c r="AR345" s="275">
        <f t="shared" si="1594"/>
        <v>0</v>
      </c>
      <c r="AS345" s="275">
        <f t="shared" si="1595"/>
        <v>0</v>
      </c>
      <c r="AT345" s="275">
        <f t="shared" si="1596"/>
        <v>0</v>
      </c>
    </row>
    <row r="346" spans="1:46" s="69" customFormat="1" hidden="1" outlineLevel="1">
      <c r="A346" s="132"/>
      <c r="B346" s="40"/>
      <c r="C346" s="73" t="s">
        <v>249</v>
      </c>
      <c r="D346" s="32"/>
      <c r="E346" s="258">
        <f t="shared" ref="E346:Q346" si="1665">IF(E340&gt;0,E340/E343,)</f>
        <v>9.7326546885572428E-3</v>
      </c>
      <c r="F346" s="258">
        <f t="shared" si="1665"/>
        <v>1.3641038746908491E-2</v>
      </c>
      <c r="G346" s="258">
        <f t="shared" si="1665"/>
        <v>1.6005397646866582E-2</v>
      </c>
      <c r="H346" s="258">
        <f t="shared" si="1665"/>
        <v>1.3823165032612663E-2</v>
      </c>
      <c r="I346" s="258">
        <f t="shared" ref="I346:J346" si="1666">IF(I340&gt;0,I340/I343,)</f>
        <v>1.5815056825753397E-2</v>
      </c>
      <c r="J346" s="258">
        <f t="shared" si="1666"/>
        <v>1.8253662941013143E-2</v>
      </c>
      <c r="K346" s="258">
        <f t="shared" si="1665"/>
        <v>1.5504957672307253E-2</v>
      </c>
      <c r="L346" s="258">
        <f t="shared" ref="L346:O346" si="1667">IF(L340&gt;0,L340/L343,)</f>
        <v>1.2891576080631267E-2</v>
      </c>
      <c r="M346" s="258">
        <f t="shared" si="1667"/>
        <v>1.6857680596861199E-2</v>
      </c>
      <c r="N346" s="258">
        <f t="shared" si="1667"/>
        <v>1.6504056139980162E-2</v>
      </c>
      <c r="O346" s="258">
        <f t="shared" si="1667"/>
        <v>1.4767358857541237E-2</v>
      </c>
      <c r="P346" s="258">
        <f t="shared" si="1665"/>
        <v>1.5142680956546936E-2</v>
      </c>
      <c r="Q346" s="258">
        <f t="shared" si="1665"/>
        <v>1.5142680956546936E-2</v>
      </c>
      <c r="R346" s="258">
        <f t="shared" ref="R346:S346" si="1668">IF(R340&gt;0,R340/R343,)</f>
        <v>1.5142680956546934E-2</v>
      </c>
      <c r="S346" s="258">
        <f t="shared" si="1668"/>
        <v>1.5142680956546934E-2</v>
      </c>
      <c r="T346" s="258">
        <f t="shared" ref="T346" si="1669">IF(T340&gt;0,T340/T343,)</f>
        <v>0</v>
      </c>
      <c r="U346" s="258">
        <f t="shared" ref="U346:X346" si="1670">IF(U340&gt;0,U340/U343,)</f>
        <v>0</v>
      </c>
      <c r="V346" s="258">
        <f t="shared" si="1670"/>
        <v>0</v>
      </c>
      <c r="W346" s="258">
        <f t="shared" si="1670"/>
        <v>0</v>
      </c>
      <c r="X346" s="258">
        <f t="shared" si="1670"/>
        <v>0</v>
      </c>
      <c r="Y346" s="258">
        <f t="shared" ref="Y346:AA346" si="1671">IF(Y340&gt;0,Y340/Y343,)</f>
        <v>0</v>
      </c>
      <c r="Z346" s="258">
        <f t="shared" si="1671"/>
        <v>0</v>
      </c>
      <c r="AA346" s="258">
        <f t="shared" si="1671"/>
        <v>0</v>
      </c>
      <c r="AB346" s="258">
        <f t="shared" ref="AB346" si="1672">IF(AB340&gt;0,AB340/AB343,)</f>
        <v>0</v>
      </c>
      <c r="AC346" s="191">
        <f t="shared" si="1579"/>
        <v>0</v>
      </c>
      <c r="AD346" s="191">
        <f t="shared" si="1580"/>
        <v>0</v>
      </c>
      <c r="AE346" s="191">
        <f t="shared" si="1581"/>
        <v>0</v>
      </c>
      <c r="AF346" s="191">
        <f t="shared" si="1582"/>
        <v>0</v>
      </c>
      <c r="AG346" s="191">
        <f t="shared" si="1583"/>
        <v>0</v>
      </c>
      <c r="AH346" s="191">
        <f t="shared" si="1584"/>
        <v>0</v>
      </c>
      <c r="AI346" s="191">
        <f t="shared" si="1585"/>
        <v>0</v>
      </c>
      <c r="AJ346" s="191">
        <f t="shared" si="1586"/>
        <v>0</v>
      </c>
      <c r="AK346" s="191">
        <f t="shared" si="1587"/>
        <v>0</v>
      </c>
      <c r="AL346" s="275">
        <f t="shared" si="1588"/>
        <v>0</v>
      </c>
      <c r="AM346" s="275">
        <f t="shared" si="1589"/>
        <v>0</v>
      </c>
      <c r="AN346" s="275">
        <f t="shared" si="1590"/>
        <v>0</v>
      </c>
      <c r="AO346" s="275">
        <f t="shared" si="1591"/>
        <v>0</v>
      </c>
      <c r="AP346" s="275">
        <f t="shared" si="1592"/>
        <v>0</v>
      </c>
      <c r="AQ346" s="275">
        <f t="shared" si="1593"/>
        <v>0</v>
      </c>
      <c r="AR346" s="275">
        <f t="shared" si="1594"/>
        <v>0</v>
      </c>
      <c r="AS346" s="275">
        <f t="shared" si="1595"/>
        <v>0</v>
      </c>
      <c r="AT346" s="275">
        <f t="shared" si="1596"/>
        <v>0</v>
      </c>
    </row>
    <row r="347" spans="1:46" s="69" customFormat="1" hidden="1" outlineLevel="1">
      <c r="A347" s="1845" t="s">
        <v>237</v>
      </c>
      <c r="B347" s="1855" t="s">
        <v>242</v>
      </c>
      <c r="C347" s="73" t="s">
        <v>214</v>
      </c>
      <c r="D347" s="32"/>
      <c r="E347" s="257">
        <f t="shared" ref="E347:G347" si="1673">E350+E353</f>
        <v>0</v>
      </c>
      <c r="F347" s="257">
        <f t="shared" si="1673"/>
        <v>0</v>
      </c>
      <c r="G347" s="257">
        <f t="shared" si="1673"/>
        <v>0</v>
      </c>
      <c r="H347" s="257">
        <f t="shared" ref="H347:J348" si="1674">H350+H353</f>
        <v>0</v>
      </c>
      <c r="I347" s="257">
        <f t="shared" si="1674"/>
        <v>0</v>
      </c>
      <c r="J347" s="257">
        <f t="shared" si="1674"/>
        <v>0</v>
      </c>
      <c r="K347" s="257">
        <f t="shared" ref="K347:AA347" si="1675">K350+K353</f>
        <v>0</v>
      </c>
      <c r="L347" s="257">
        <f t="shared" ref="L347:O347" si="1676">L350+L353</f>
        <v>0</v>
      </c>
      <c r="M347" s="257">
        <f t="shared" si="1676"/>
        <v>0</v>
      </c>
      <c r="N347" s="257">
        <f t="shared" si="1676"/>
        <v>0</v>
      </c>
      <c r="O347" s="257">
        <f t="shared" si="1676"/>
        <v>0</v>
      </c>
      <c r="P347" s="257">
        <f t="shared" si="1675"/>
        <v>0</v>
      </c>
      <c r="Q347" s="257">
        <f t="shared" si="1675"/>
        <v>0</v>
      </c>
      <c r="R347" s="257">
        <f t="shared" ref="R347:S347" si="1677">R350+R353</f>
        <v>0</v>
      </c>
      <c r="S347" s="257">
        <f t="shared" si="1677"/>
        <v>0</v>
      </c>
      <c r="T347" s="257">
        <f t="shared" ref="T347" si="1678">T350+T353</f>
        <v>0</v>
      </c>
      <c r="U347" s="257">
        <f t="shared" ref="U347:X347" si="1679">U350+U353</f>
        <v>0</v>
      </c>
      <c r="V347" s="257">
        <f t="shared" si="1679"/>
        <v>0</v>
      </c>
      <c r="W347" s="257">
        <f t="shared" si="1679"/>
        <v>0</v>
      </c>
      <c r="X347" s="257">
        <f t="shared" si="1679"/>
        <v>0</v>
      </c>
      <c r="Y347" s="257">
        <f t="shared" si="1675"/>
        <v>0</v>
      </c>
      <c r="Z347" s="257">
        <f t="shared" si="1675"/>
        <v>0</v>
      </c>
      <c r="AA347" s="257">
        <f t="shared" si="1675"/>
        <v>0</v>
      </c>
      <c r="AB347" s="257">
        <f t="shared" ref="AB347" si="1680">AB350+AB353</f>
        <v>0</v>
      </c>
      <c r="AC347" s="191">
        <f t="shared" si="1579"/>
        <v>0</v>
      </c>
      <c r="AD347" s="191">
        <f t="shared" si="1580"/>
        <v>0</v>
      </c>
      <c r="AE347" s="191">
        <f t="shared" si="1581"/>
        <v>0</v>
      </c>
      <c r="AF347" s="191">
        <f t="shared" si="1582"/>
        <v>0</v>
      </c>
      <c r="AG347" s="191">
        <f t="shared" si="1583"/>
        <v>0</v>
      </c>
      <c r="AH347" s="191">
        <f t="shared" si="1584"/>
        <v>0</v>
      </c>
      <c r="AI347" s="191">
        <f t="shared" si="1585"/>
        <v>0</v>
      </c>
      <c r="AJ347" s="191">
        <f t="shared" si="1586"/>
        <v>0</v>
      </c>
      <c r="AK347" s="191">
        <f t="shared" si="1587"/>
        <v>0</v>
      </c>
      <c r="AL347" s="275">
        <f t="shared" si="1588"/>
        <v>0</v>
      </c>
      <c r="AM347" s="275">
        <f t="shared" si="1589"/>
        <v>0</v>
      </c>
      <c r="AN347" s="275">
        <f t="shared" si="1590"/>
        <v>0</v>
      </c>
      <c r="AO347" s="275">
        <f t="shared" si="1591"/>
        <v>0</v>
      </c>
      <c r="AP347" s="275">
        <f t="shared" si="1592"/>
        <v>0</v>
      </c>
      <c r="AQ347" s="275">
        <f t="shared" si="1593"/>
        <v>0</v>
      </c>
      <c r="AR347" s="275">
        <f t="shared" si="1594"/>
        <v>0</v>
      </c>
      <c r="AS347" s="275">
        <f t="shared" si="1595"/>
        <v>0</v>
      </c>
      <c r="AT347" s="275">
        <f t="shared" si="1596"/>
        <v>0</v>
      </c>
    </row>
    <row r="348" spans="1:46" s="69" customFormat="1" hidden="1" outlineLevel="1">
      <c r="A348" s="1845"/>
      <c r="B348" s="1856"/>
      <c r="C348" s="73" t="s">
        <v>577</v>
      </c>
      <c r="D348" s="32"/>
      <c r="E348" s="257">
        <f t="shared" ref="E348:G348" si="1681">E351+E354</f>
        <v>0</v>
      </c>
      <c r="F348" s="257">
        <f t="shared" si="1681"/>
        <v>0</v>
      </c>
      <c r="G348" s="257">
        <f t="shared" si="1681"/>
        <v>0</v>
      </c>
      <c r="H348" s="257">
        <f t="shared" si="1674"/>
        <v>0</v>
      </c>
      <c r="I348" s="257">
        <f t="shared" si="1674"/>
        <v>0</v>
      </c>
      <c r="J348" s="257">
        <f t="shared" si="1674"/>
        <v>0</v>
      </c>
      <c r="K348" s="257">
        <f t="shared" ref="K348:AA348" si="1682">K351+K354</f>
        <v>0</v>
      </c>
      <c r="L348" s="257">
        <f t="shared" ref="L348:O348" si="1683">L351+L354</f>
        <v>0</v>
      </c>
      <c r="M348" s="257">
        <f t="shared" si="1683"/>
        <v>0</v>
      </c>
      <c r="N348" s="257">
        <f t="shared" si="1683"/>
        <v>0</v>
      </c>
      <c r="O348" s="257">
        <f t="shared" si="1683"/>
        <v>0</v>
      </c>
      <c r="P348" s="257">
        <f t="shared" si="1682"/>
        <v>0</v>
      </c>
      <c r="Q348" s="257">
        <f t="shared" si="1682"/>
        <v>0</v>
      </c>
      <c r="R348" s="257">
        <f t="shared" ref="R348:S348" si="1684">R351+R354</f>
        <v>0</v>
      </c>
      <c r="S348" s="257">
        <f t="shared" si="1684"/>
        <v>0</v>
      </c>
      <c r="T348" s="257">
        <f t="shared" ref="T348" si="1685">T351+T354</f>
        <v>0</v>
      </c>
      <c r="U348" s="257">
        <f t="shared" ref="U348:X348" si="1686">U351+U354</f>
        <v>0</v>
      </c>
      <c r="V348" s="257">
        <f t="shared" si="1686"/>
        <v>0</v>
      </c>
      <c r="W348" s="257">
        <f t="shared" si="1686"/>
        <v>0</v>
      </c>
      <c r="X348" s="257">
        <f t="shared" si="1686"/>
        <v>0</v>
      </c>
      <c r="Y348" s="257">
        <f t="shared" si="1682"/>
        <v>0</v>
      </c>
      <c r="Z348" s="257">
        <f t="shared" si="1682"/>
        <v>0</v>
      </c>
      <c r="AA348" s="257">
        <f t="shared" si="1682"/>
        <v>0</v>
      </c>
      <c r="AB348" s="257">
        <f t="shared" ref="AB348" si="1687">AB351+AB354</f>
        <v>0</v>
      </c>
      <c r="AC348" s="191">
        <f t="shared" si="1579"/>
        <v>0</v>
      </c>
      <c r="AD348" s="191">
        <f t="shared" si="1580"/>
        <v>0</v>
      </c>
      <c r="AE348" s="191">
        <f t="shared" si="1581"/>
        <v>0</v>
      </c>
      <c r="AF348" s="191">
        <f t="shared" si="1582"/>
        <v>0</v>
      </c>
      <c r="AG348" s="191">
        <f t="shared" si="1583"/>
        <v>0</v>
      </c>
      <c r="AH348" s="191">
        <f t="shared" si="1584"/>
        <v>0</v>
      </c>
      <c r="AI348" s="191">
        <f t="shared" si="1585"/>
        <v>0</v>
      </c>
      <c r="AJ348" s="191">
        <f t="shared" si="1586"/>
        <v>0</v>
      </c>
      <c r="AK348" s="191">
        <f t="shared" si="1587"/>
        <v>0</v>
      </c>
      <c r="AL348" s="275">
        <f t="shared" si="1588"/>
        <v>0</v>
      </c>
      <c r="AM348" s="275">
        <f t="shared" si="1589"/>
        <v>0</v>
      </c>
      <c r="AN348" s="275">
        <f t="shared" si="1590"/>
        <v>0</v>
      </c>
      <c r="AO348" s="275">
        <f t="shared" si="1591"/>
        <v>0</v>
      </c>
      <c r="AP348" s="275">
        <f t="shared" si="1592"/>
        <v>0</v>
      </c>
      <c r="AQ348" s="275">
        <f t="shared" si="1593"/>
        <v>0</v>
      </c>
      <c r="AR348" s="275">
        <f t="shared" si="1594"/>
        <v>0</v>
      </c>
      <c r="AS348" s="275">
        <f t="shared" si="1595"/>
        <v>0</v>
      </c>
      <c r="AT348" s="275">
        <f t="shared" si="1596"/>
        <v>0</v>
      </c>
    </row>
    <row r="349" spans="1:46" s="69" customFormat="1" hidden="1" outlineLevel="1">
      <c r="A349" s="1845" t="s">
        <v>243</v>
      </c>
      <c r="B349" s="1849" t="s">
        <v>236</v>
      </c>
      <c r="C349" s="73" t="s">
        <v>374</v>
      </c>
      <c r="D349" s="32"/>
      <c r="E349" s="250"/>
      <c r="F349" s="250">
        <v>0</v>
      </c>
      <c r="G349" s="250">
        <v>0</v>
      </c>
      <c r="H349" s="250">
        <v>0</v>
      </c>
      <c r="I349" s="1557">
        <v>0</v>
      </c>
      <c r="J349" s="1557">
        <v>0</v>
      </c>
      <c r="K349" s="250">
        <v>0</v>
      </c>
      <c r="L349" s="1110"/>
      <c r="M349" s="1110"/>
      <c r="N349" s="1110"/>
      <c r="O349" s="1110"/>
      <c r="P349" s="250">
        <v>0</v>
      </c>
      <c r="Q349" s="250">
        <v>0</v>
      </c>
      <c r="R349" s="250">
        <v>0</v>
      </c>
      <c r="S349" s="250">
        <v>0</v>
      </c>
      <c r="T349" s="257">
        <f t="shared" ref="T349:T354" si="1688">SUM(U349:X349)</f>
        <v>0</v>
      </c>
      <c r="U349" s="250"/>
      <c r="V349" s="250"/>
      <c r="W349" s="250"/>
      <c r="X349" s="250"/>
      <c r="Y349" s="250"/>
      <c r="Z349" s="250"/>
      <c r="AA349" s="250"/>
      <c r="AB349" s="250"/>
      <c r="AC349" s="191">
        <f t="shared" si="1579"/>
        <v>0</v>
      </c>
      <c r="AD349" s="191">
        <f t="shared" si="1580"/>
        <v>0</v>
      </c>
      <c r="AE349" s="191">
        <f t="shared" si="1581"/>
        <v>0</v>
      </c>
      <c r="AF349" s="191">
        <f t="shared" si="1582"/>
        <v>0</v>
      </c>
      <c r="AG349" s="191">
        <f t="shared" si="1583"/>
        <v>0</v>
      </c>
      <c r="AH349" s="191">
        <f t="shared" si="1584"/>
        <v>0</v>
      </c>
      <c r="AI349" s="191">
        <f t="shared" si="1585"/>
        <v>0</v>
      </c>
      <c r="AJ349" s="191">
        <f t="shared" si="1586"/>
        <v>0</v>
      </c>
      <c r="AK349" s="191">
        <f t="shared" si="1587"/>
        <v>0</v>
      </c>
      <c r="AL349" s="275">
        <f t="shared" si="1588"/>
        <v>0</v>
      </c>
      <c r="AM349" s="275">
        <f t="shared" si="1589"/>
        <v>0</v>
      </c>
      <c r="AN349" s="275">
        <f t="shared" si="1590"/>
        <v>0</v>
      </c>
      <c r="AO349" s="275">
        <f t="shared" si="1591"/>
        <v>0</v>
      </c>
      <c r="AP349" s="275">
        <f t="shared" si="1592"/>
        <v>0</v>
      </c>
      <c r="AQ349" s="275">
        <f t="shared" si="1593"/>
        <v>0</v>
      </c>
      <c r="AR349" s="275">
        <f t="shared" si="1594"/>
        <v>0</v>
      </c>
      <c r="AS349" s="275">
        <f t="shared" si="1595"/>
        <v>0</v>
      </c>
      <c r="AT349" s="275">
        <f t="shared" si="1596"/>
        <v>0</v>
      </c>
    </row>
    <row r="350" spans="1:46" s="69" customFormat="1" hidden="1" outlineLevel="1">
      <c r="A350" s="1845"/>
      <c r="B350" s="1850"/>
      <c r="C350" s="73" t="s">
        <v>214</v>
      </c>
      <c r="D350" s="32"/>
      <c r="E350" s="250"/>
      <c r="F350" s="250">
        <v>0</v>
      </c>
      <c r="G350" s="250">
        <v>0</v>
      </c>
      <c r="H350" s="250">
        <v>0</v>
      </c>
      <c r="I350" s="1557">
        <v>0</v>
      </c>
      <c r="J350" s="1557">
        <v>0</v>
      </c>
      <c r="K350" s="250">
        <v>0</v>
      </c>
      <c r="L350" s="1110"/>
      <c r="M350" s="1110"/>
      <c r="N350" s="1110"/>
      <c r="O350" s="1110"/>
      <c r="P350" s="250">
        <v>0</v>
      </c>
      <c r="Q350" s="250">
        <v>0</v>
      </c>
      <c r="R350" s="250">
        <v>0</v>
      </c>
      <c r="S350" s="250">
        <v>0</v>
      </c>
      <c r="T350" s="257">
        <f t="shared" si="1688"/>
        <v>0</v>
      </c>
      <c r="U350" s="250"/>
      <c r="V350" s="250"/>
      <c r="W350" s="250"/>
      <c r="X350" s="250"/>
      <c r="Y350" s="250"/>
      <c r="Z350" s="250"/>
      <c r="AA350" s="250"/>
      <c r="AB350" s="250"/>
      <c r="AC350" s="191">
        <f t="shared" si="1579"/>
        <v>0</v>
      </c>
      <c r="AD350" s="191">
        <f t="shared" si="1580"/>
        <v>0</v>
      </c>
      <c r="AE350" s="191">
        <f t="shared" si="1581"/>
        <v>0</v>
      </c>
      <c r="AF350" s="191">
        <f t="shared" si="1582"/>
        <v>0</v>
      </c>
      <c r="AG350" s="191">
        <f t="shared" si="1583"/>
        <v>0</v>
      </c>
      <c r="AH350" s="191">
        <f t="shared" si="1584"/>
        <v>0</v>
      </c>
      <c r="AI350" s="191">
        <f t="shared" si="1585"/>
        <v>0</v>
      </c>
      <c r="AJ350" s="191">
        <f t="shared" si="1586"/>
        <v>0</v>
      </c>
      <c r="AK350" s="191">
        <f t="shared" si="1587"/>
        <v>0</v>
      </c>
      <c r="AL350" s="275">
        <f t="shared" si="1588"/>
        <v>0</v>
      </c>
      <c r="AM350" s="275">
        <f t="shared" si="1589"/>
        <v>0</v>
      </c>
      <c r="AN350" s="275">
        <f t="shared" si="1590"/>
        <v>0</v>
      </c>
      <c r="AO350" s="275">
        <f t="shared" si="1591"/>
        <v>0</v>
      </c>
      <c r="AP350" s="275">
        <f t="shared" si="1592"/>
        <v>0</v>
      </c>
      <c r="AQ350" s="275">
        <f t="shared" si="1593"/>
        <v>0</v>
      </c>
      <c r="AR350" s="275">
        <f t="shared" si="1594"/>
        <v>0</v>
      </c>
      <c r="AS350" s="275">
        <f t="shared" si="1595"/>
        <v>0</v>
      </c>
      <c r="AT350" s="275">
        <f t="shared" si="1596"/>
        <v>0</v>
      </c>
    </row>
    <row r="351" spans="1:46" s="69" customFormat="1" hidden="1" outlineLevel="1">
      <c r="A351" s="1845"/>
      <c r="B351" s="1851"/>
      <c r="C351" s="73" t="s">
        <v>577</v>
      </c>
      <c r="D351" s="32"/>
      <c r="E351" s="250"/>
      <c r="F351" s="250">
        <v>0</v>
      </c>
      <c r="G351" s="250">
        <v>0</v>
      </c>
      <c r="H351" s="250">
        <v>0</v>
      </c>
      <c r="I351" s="1557">
        <v>0</v>
      </c>
      <c r="J351" s="1557">
        <v>0</v>
      </c>
      <c r="K351" s="250">
        <v>0</v>
      </c>
      <c r="L351" s="1110"/>
      <c r="M351" s="1110"/>
      <c r="N351" s="1110"/>
      <c r="O351" s="1110"/>
      <c r="P351" s="250">
        <v>0</v>
      </c>
      <c r="Q351" s="250">
        <v>0</v>
      </c>
      <c r="R351" s="250">
        <v>0</v>
      </c>
      <c r="S351" s="250">
        <v>0</v>
      </c>
      <c r="T351" s="257">
        <f t="shared" si="1688"/>
        <v>0</v>
      </c>
      <c r="U351" s="250"/>
      <c r="V351" s="250"/>
      <c r="W351" s="250"/>
      <c r="X351" s="250"/>
      <c r="Y351" s="250"/>
      <c r="Z351" s="250"/>
      <c r="AA351" s="250"/>
      <c r="AB351" s="250"/>
      <c r="AC351" s="191">
        <f t="shared" si="1579"/>
        <v>0</v>
      </c>
      <c r="AD351" s="191">
        <f t="shared" si="1580"/>
        <v>0</v>
      </c>
      <c r="AE351" s="191">
        <f t="shared" si="1581"/>
        <v>0</v>
      </c>
      <c r="AF351" s="191">
        <f t="shared" si="1582"/>
        <v>0</v>
      </c>
      <c r="AG351" s="191">
        <f t="shared" si="1583"/>
        <v>0</v>
      </c>
      <c r="AH351" s="191">
        <f t="shared" si="1584"/>
        <v>0</v>
      </c>
      <c r="AI351" s="191">
        <f t="shared" si="1585"/>
        <v>0</v>
      </c>
      <c r="AJ351" s="191">
        <f t="shared" si="1586"/>
        <v>0</v>
      </c>
      <c r="AK351" s="191">
        <f t="shared" si="1587"/>
        <v>0</v>
      </c>
      <c r="AL351" s="275">
        <f t="shared" si="1588"/>
        <v>0</v>
      </c>
      <c r="AM351" s="275">
        <f t="shared" si="1589"/>
        <v>0</v>
      </c>
      <c r="AN351" s="275">
        <f t="shared" si="1590"/>
        <v>0</v>
      </c>
      <c r="AO351" s="275">
        <f t="shared" si="1591"/>
        <v>0</v>
      </c>
      <c r="AP351" s="275">
        <f t="shared" si="1592"/>
        <v>0</v>
      </c>
      <c r="AQ351" s="275">
        <f t="shared" si="1593"/>
        <v>0</v>
      </c>
      <c r="AR351" s="275">
        <f t="shared" si="1594"/>
        <v>0</v>
      </c>
      <c r="AS351" s="275">
        <f t="shared" si="1595"/>
        <v>0</v>
      </c>
      <c r="AT351" s="275">
        <f t="shared" si="1596"/>
        <v>0</v>
      </c>
    </row>
    <row r="352" spans="1:46" s="69" customFormat="1" hidden="1" outlineLevel="1">
      <c r="A352" s="1845" t="s">
        <v>238</v>
      </c>
      <c r="B352" s="1849" t="s">
        <v>235</v>
      </c>
      <c r="C352" s="73" t="s">
        <v>584</v>
      </c>
      <c r="D352" s="32"/>
      <c r="E352" s="250"/>
      <c r="F352" s="250">
        <v>0</v>
      </c>
      <c r="G352" s="250">
        <v>0</v>
      </c>
      <c r="H352" s="250">
        <v>0</v>
      </c>
      <c r="I352" s="1557">
        <v>0</v>
      </c>
      <c r="J352" s="1557">
        <v>0</v>
      </c>
      <c r="K352" s="250">
        <v>0</v>
      </c>
      <c r="L352" s="1110"/>
      <c r="M352" s="1110"/>
      <c r="N352" s="1110"/>
      <c r="O352" s="1110"/>
      <c r="P352" s="250">
        <v>0</v>
      </c>
      <c r="Q352" s="250">
        <v>0</v>
      </c>
      <c r="R352" s="250">
        <v>0</v>
      </c>
      <c r="S352" s="250">
        <v>0</v>
      </c>
      <c r="T352" s="257">
        <f t="shared" si="1688"/>
        <v>0</v>
      </c>
      <c r="U352" s="250"/>
      <c r="V352" s="250"/>
      <c r="W352" s="250"/>
      <c r="X352" s="250"/>
      <c r="Y352" s="250"/>
      <c r="Z352" s="250"/>
      <c r="AA352" s="250"/>
      <c r="AB352" s="250"/>
      <c r="AC352" s="191">
        <f t="shared" si="1579"/>
        <v>0</v>
      </c>
      <c r="AD352" s="191">
        <f t="shared" si="1580"/>
        <v>0</v>
      </c>
      <c r="AE352" s="191">
        <f t="shared" si="1581"/>
        <v>0</v>
      </c>
      <c r="AF352" s="191">
        <f t="shared" si="1582"/>
        <v>0</v>
      </c>
      <c r="AG352" s="191">
        <f t="shared" si="1583"/>
        <v>0</v>
      </c>
      <c r="AH352" s="191">
        <f t="shared" si="1584"/>
        <v>0</v>
      </c>
      <c r="AI352" s="191">
        <f t="shared" si="1585"/>
        <v>0</v>
      </c>
      <c r="AJ352" s="191">
        <f t="shared" si="1586"/>
        <v>0</v>
      </c>
      <c r="AK352" s="191">
        <f t="shared" si="1587"/>
        <v>0</v>
      </c>
      <c r="AL352" s="275">
        <f t="shared" si="1588"/>
        <v>0</v>
      </c>
      <c r="AM352" s="275">
        <f t="shared" si="1589"/>
        <v>0</v>
      </c>
      <c r="AN352" s="275">
        <f t="shared" si="1590"/>
        <v>0</v>
      </c>
      <c r="AO352" s="275">
        <f t="shared" si="1591"/>
        <v>0</v>
      </c>
      <c r="AP352" s="275">
        <f t="shared" si="1592"/>
        <v>0</v>
      </c>
      <c r="AQ352" s="275">
        <f t="shared" si="1593"/>
        <v>0</v>
      </c>
      <c r="AR352" s="275">
        <f t="shared" si="1594"/>
        <v>0</v>
      </c>
      <c r="AS352" s="275">
        <f t="shared" si="1595"/>
        <v>0</v>
      </c>
      <c r="AT352" s="275">
        <f t="shared" si="1596"/>
        <v>0</v>
      </c>
    </row>
    <row r="353" spans="1:46" s="69" customFormat="1" hidden="1" outlineLevel="1">
      <c r="A353" s="1845"/>
      <c r="B353" s="1850"/>
      <c r="C353" s="73" t="s">
        <v>53</v>
      </c>
      <c r="D353" s="32"/>
      <c r="E353" s="250"/>
      <c r="F353" s="250">
        <v>0</v>
      </c>
      <c r="G353" s="250">
        <v>0</v>
      </c>
      <c r="H353" s="250">
        <v>0</v>
      </c>
      <c r="I353" s="1557">
        <v>0</v>
      </c>
      <c r="J353" s="1557">
        <v>0</v>
      </c>
      <c r="K353" s="250">
        <v>0</v>
      </c>
      <c r="L353" s="1110"/>
      <c r="M353" s="1110"/>
      <c r="N353" s="1110"/>
      <c r="O353" s="1110"/>
      <c r="P353" s="250">
        <v>0</v>
      </c>
      <c r="Q353" s="250">
        <v>0</v>
      </c>
      <c r="R353" s="250">
        <v>0</v>
      </c>
      <c r="S353" s="250">
        <v>0</v>
      </c>
      <c r="T353" s="257">
        <f t="shared" si="1688"/>
        <v>0</v>
      </c>
      <c r="U353" s="250"/>
      <c r="V353" s="250"/>
      <c r="W353" s="250"/>
      <c r="X353" s="250"/>
      <c r="Y353" s="250"/>
      <c r="Z353" s="250"/>
      <c r="AA353" s="250"/>
      <c r="AB353" s="250"/>
      <c r="AC353" s="191">
        <f t="shared" si="1579"/>
        <v>0</v>
      </c>
      <c r="AD353" s="191">
        <f t="shared" si="1580"/>
        <v>0</v>
      </c>
      <c r="AE353" s="191">
        <f t="shared" si="1581"/>
        <v>0</v>
      </c>
      <c r="AF353" s="191">
        <f t="shared" si="1582"/>
        <v>0</v>
      </c>
      <c r="AG353" s="191">
        <f t="shared" si="1583"/>
        <v>0</v>
      </c>
      <c r="AH353" s="191">
        <f t="shared" si="1584"/>
        <v>0</v>
      </c>
      <c r="AI353" s="191">
        <f t="shared" si="1585"/>
        <v>0</v>
      </c>
      <c r="AJ353" s="191">
        <f t="shared" si="1586"/>
        <v>0</v>
      </c>
      <c r="AK353" s="191">
        <f t="shared" si="1587"/>
        <v>0</v>
      </c>
      <c r="AL353" s="275">
        <f t="shared" si="1588"/>
        <v>0</v>
      </c>
      <c r="AM353" s="275">
        <f t="shared" si="1589"/>
        <v>0</v>
      </c>
      <c r="AN353" s="275">
        <f t="shared" si="1590"/>
        <v>0</v>
      </c>
      <c r="AO353" s="275">
        <f t="shared" si="1591"/>
        <v>0</v>
      </c>
      <c r="AP353" s="275">
        <f t="shared" si="1592"/>
        <v>0</v>
      </c>
      <c r="AQ353" s="275">
        <f t="shared" si="1593"/>
        <v>0</v>
      </c>
      <c r="AR353" s="275">
        <f t="shared" si="1594"/>
        <v>0</v>
      </c>
      <c r="AS353" s="275">
        <f t="shared" si="1595"/>
        <v>0</v>
      </c>
      <c r="AT353" s="275">
        <f t="shared" si="1596"/>
        <v>0</v>
      </c>
    </row>
    <row r="354" spans="1:46" s="69" customFormat="1" hidden="1" outlineLevel="1">
      <c r="A354" s="1845"/>
      <c r="B354" s="1851"/>
      <c r="C354" s="73" t="s">
        <v>577</v>
      </c>
      <c r="D354" s="32"/>
      <c r="E354" s="250"/>
      <c r="F354" s="250">
        <v>0</v>
      </c>
      <c r="G354" s="250">
        <v>0</v>
      </c>
      <c r="H354" s="250">
        <v>0</v>
      </c>
      <c r="I354" s="1557">
        <v>0</v>
      </c>
      <c r="J354" s="1557">
        <v>0</v>
      </c>
      <c r="K354" s="250">
        <v>0</v>
      </c>
      <c r="L354" s="1110"/>
      <c r="M354" s="1110"/>
      <c r="N354" s="1110"/>
      <c r="O354" s="1110"/>
      <c r="P354" s="250">
        <v>0</v>
      </c>
      <c r="Q354" s="250">
        <v>0</v>
      </c>
      <c r="R354" s="250">
        <v>0</v>
      </c>
      <c r="S354" s="250">
        <v>0</v>
      </c>
      <c r="T354" s="257">
        <f t="shared" si="1688"/>
        <v>0</v>
      </c>
      <c r="U354" s="250"/>
      <c r="V354" s="250"/>
      <c r="W354" s="250"/>
      <c r="X354" s="250"/>
      <c r="Y354" s="250"/>
      <c r="Z354" s="250"/>
      <c r="AA354" s="250"/>
      <c r="AB354" s="250"/>
      <c r="AC354" s="191">
        <f t="shared" si="1579"/>
        <v>0</v>
      </c>
      <c r="AD354" s="191">
        <f t="shared" si="1580"/>
        <v>0</v>
      </c>
      <c r="AE354" s="191">
        <f t="shared" si="1581"/>
        <v>0</v>
      </c>
      <c r="AF354" s="191">
        <f t="shared" si="1582"/>
        <v>0</v>
      </c>
      <c r="AG354" s="191">
        <f t="shared" si="1583"/>
        <v>0</v>
      </c>
      <c r="AH354" s="191">
        <f t="shared" si="1584"/>
        <v>0</v>
      </c>
      <c r="AI354" s="191">
        <f t="shared" si="1585"/>
        <v>0</v>
      </c>
      <c r="AJ354" s="191">
        <f t="shared" si="1586"/>
        <v>0</v>
      </c>
      <c r="AK354" s="191">
        <f t="shared" si="1587"/>
        <v>0</v>
      </c>
      <c r="AL354" s="275">
        <f t="shared" si="1588"/>
        <v>0</v>
      </c>
      <c r="AM354" s="275">
        <f t="shared" si="1589"/>
        <v>0</v>
      </c>
      <c r="AN354" s="275">
        <f t="shared" si="1590"/>
        <v>0</v>
      </c>
      <c r="AO354" s="275">
        <f t="shared" si="1591"/>
        <v>0</v>
      </c>
      <c r="AP354" s="275">
        <f t="shared" si="1592"/>
        <v>0</v>
      </c>
      <c r="AQ354" s="275">
        <f t="shared" si="1593"/>
        <v>0</v>
      </c>
      <c r="AR354" s="275">
        <f t="shared" si="1594"/>
        <v>0</v>
      </c>
      <c r="AS354" s="275">
        <f t="shared" si="1595"/>
        <v>0</v>
      </c>
      <c r="AT354" s="275">
        <f t="shared" si="1596"/>
        <v>0</v>
      </c>
    </row>
    <row r="355" spans="1:46" s="69" customFormat="1" ht="33" hidden="1" customHeight="1" outlineLevel="1">
      <c r="A355" s="1845" t="s">
        <v>415</v>
      </c>
      <c r="B355" s="33" t="s">
        <v>416</v>
      </c>
      <c r="C355" s="154" t="s">
        <v>12</v>
      </c>
      <c r="D355" s="32"/>
      <c r="E355" s="251">
        <v>17944</v>
      </c>
      <c r="F355" s="251">
        <v>17944</v>
      </c>
      <c r="G355" s="251">
        <v>17944</v>
      </c>
      <c r="H355" s="251">
        <v>17944</v>
      </c>
      <c r="I355" s="1559">
        <v>17944</v>
      </c>
      <c r="J355" s="1559">
        <v>17944</v>
      </c>
      <c r="K355" s="1113">
        <v>17944</v>
      </c>
      <c r="L355" s="1113">
        <v>17944</v>
      </c>
      <c r="M355" s="1113">
        <v>17944</v>
      </c>
      <c r="N355" s="1113">
        <v>17944</v>
      </c>
      <c r="O355" s="1113">
        <v>17944</v>
      </c>
      <c r="P355" s="857">
        <v>17944</v>
      </c>
      <c r="Q355" s="857">
        <v>17944</v>
      </c>
      <c r="R355" s="857">
        <v>17944</v>
      </c>
      <c r="S355" s="857">
        <v>17944</v>
      </c>
      <c r="T355" s="263">
        <f>X355</f>
        <v>0</v>
      </c>
      <c r="U355" s="251"/>
      <c r="V355" s="251"/>
      <c r="W355" s="1465"/>
      <c r="X355" s="1465"/>
      <c r="Y355" s="251"/>
      <c r="Z355" s="251"/>
      <c r="AA355" s="251"/>
      <c r="AB355" s="251"/>
      <c r="AC355" s="191">
        <f t="shared" si="1579"/>
        <v>0</v>
      </c>
      <c r="AD355" s="191">
        <f t="shared" si="1580"/>
        <v>0</v>
      </c>
      <c r="AE355" s="191">
        <f t="shared" si="1581"/>
        <v>0</v>
      </c>
      <c r="AF355" s="191">
        <f t="shared" si="1582"/>
        <v>0</v>
      </c>
      <c r="AG355" s="191">
        <f t="shared" si="1583"/>
        <v>0</v>
      </c>
      <c r="AH355" s="191">
        <f t="shared" si="1584"/>
        <v>0</v>
      </c>
      <c r="AI355" s="191">
        <f t="shared" si="1585"/>
        <v>0</v>
      </c>
      <c r="AJ355" s="191">
        <f t="shared" si="1586"/>
        <v>0</v>
      </c>
      <c r="AK355" s="191">
        <f t="shared" si="1587"/>
        <v>0</v>
      </c>
      <c r="AL355" s="275">
        <f t="shared" si="1588"/>
        <v>0</v>
      </c>
      <c r="AM355" s="275">
        <f t="shared" si="1589"/>
        <v>0</v>
      </c>
      <c r="AN355" s="275">
        <f t="shared" si="1590"/>
        <v>0</v>
      </c>
      <c r="AO355" s="275">
        <f t="shared" si="1591"/>
        <v>0</v>
      </c>
      <c r="AP355" s="275">
        <f t="shared" si="1592"/>
        <v>0</v>
      </c>
      <c r="AQ355" s="275">
        <f t="shared" si="1593"/>
        <v>0</v>
      </c>
      <c r="AR355" s="275">
        <f t="shared" si="1594"/>
        <v>0</v>
      </c>
      <c r="AS355" s="275">
        <f t="shared" si="1595"/>
        <v>0</v>
      </c>
      <c r="AT355" s="275">
        <f t="shared" si="1596"/>
        <v>0</v>
      </c>
    </row>
    <row r="356" spans="1:46" s="69" customFormat="1" ht="51" hidden="1" customHeight="1" outlineLevel="1">
      <c r="A356" s="1845"/>
      <c r="B356" s="153" t="s">
        <v>417</v>
      </c>
      <c r="C356" s="154" t="s">
        <v>12</v>
      </c>
      <c r="D356" s="32"/>
      <c r="E356" s="251">
        <v>95</v>
      </c>
      <c r="F356" s="251">
        <v>700</v>
      </c>
      <c r="G356" s="251">
        <v>5450</v>
      </c>
      <c r="H356" s="251">
        <v>10427</v>
      </c>
      <c r="I356" s="1559">
        <v>13463</v>
      </c>
      <c r="J356" s="1559">
        <v>13605</v>
      </c>
      <c r="K356" s="1113">
        <v>14000</v>
      </c>
      <c r="L356" s="1113">
        <v>13605</v>
      </c>
      <c r="M356" s="1113">
        <v>13605</v>
      </c>
      <c r="N356" s="1113">
        <v>13605</v>
      </c>
      <c r="O356" s="1113">
        <v>14000</v>
      </c>
      <c r="P356" s="857">
        <v>14100</v>
      </c>
      <c r="Q356" s="857">
        <v>14200</v>
      </c>
      <c r="R356" s="857">
        <v>14300</v>
      </c>
      <c r="S356" s="857">
        <v>14300</v>
      </c>
      <c r="T356" s="263">
        <f>X356</f>
        <v>0</v>
      </c>
      <c r="U356" s="251"/>
      <c r="V356" s="251"/>
      <c r="W356" s="1465"/>
      <c r="X356" s="1465"/>
      <c r="Y356" s="251"/>
      <c r="Z356" s="251"/>
      <c r="AA356" s="251"/>
      <c r="AB356" s="251"/>
      <c r="AC356" s="191">
        <f t="shared" si="1579"/>
        <v>0</v>
      </c>
      <c r="AD356" s="191">
        <f t="shared" si="1580"/>
        <v>0</v>
      </c>
      <c r="AE356" s="191">
        <f t="shared" si="1581"/>
        <v>0</v>
      </c>
      <c r="AF356" s="191">
        <f t="shared" si="1582"/>
        <v>0</v>
      </c>
      <c r="AG356" s="191">
        <f t="shared" si="1583"/>
        <v>0</v>
      </c>
      <c r="AH356" s="191">
        <f t="shared" si="1584"/>
        <v>0</v>
      </c>
      <c r="AI356" s="191">
        <f t="shared" si="1585"/>
        <v>0</v>
      </c>
      <c r="AJ356" s="191">
        <f t="shared" si="1586"/>
        <v>0</v>
      </c>
      <c r="AK356" s="191">
        <f t="shared" si="1587"/>
        <v>0</v>
      </c>
      <c r="AL356" s="275">
        <f t="shared" si="1588"/>
        <v>0</v>
      </c>
      <c r="AM356" s="275">
        <f t="shared" si="1589"/>
        <v>0</v>
      </c>
      <c r="AN356" s="275">
        <f t="shared" si="1590"/>
        <v>0</v>
      </c>
      <c r="AO356" s="275">
        <f t="shared" si="1591"/>
        <v>0</v>
      </c>
      <c r="AP356" s="275">
        <f t="shared" si="1592"/>
        <v>0</v>
      </c>
      <c r="AQ356" s="275">
        <f t="shared" si="1593"/>
        <v>0</v>
      </c>
      <c r="AR356" s="275">
        <f t="shared" si="1594"/>
        <v>0</v>
      </c>
      <c r="AS356" s="275">
        <f t="shared" si="1595"/>
        <v>0</v>
      </c>
      <c r="AT356" s="275">
        <f t="shared" si="1596"/>
        <v>0</v>
      </c>
    </row>
    <row r="357" spans="1:46" s="69" customFormat="1" ht="59.25" hidden="1" customHeight="1" outlineLevel="1">
      <c r="A357" s="1845"/>
      <c r="B357" s="153" t="s">
        <v>418</v>
      </c>
      <c r="C357" s="93" t="s">
        <v>204</v>
      </c>
      <c r="D357" s="32"/>
      <c r="E357" s="259">
        <f t="shared" ref="E357" si="1689">IF(E355&gt;0,E356/E355*100,)</f>
        <v>0.52942487739634414</v>
      </c>
      <c r="F357" s="259">
        <f t="shared" ref="F357" si="1690">IF(F355&gt;0,F356/F355*100,)</f>
        <v>3.901025412394115</v>
      </c>
      <c r="G357" s="259">
        <f t="shared" ref="G357" si="1691">IF(G355&gt;0,G356/G355*100,)</f>
        <v>30.372269282211324</v>
      </c>
      <c r="H357" s="259">
        <f t="shared" ref="H357:J357" si="1692">IF(H355&gt;0,H356/H355*100,)</f>
        <v>58.10855996433348</v>
      </c>
      <c r="I357" s="259">
        <f t="shared" si="1692"/>
        <v>75.027864467231382</v>
      </c>
      <c r="J357" s="259">
        <f t="shared" si="1692"/>
        <v>75.819215336602767</v>
      </c>
      <c r="K357" s="259">
        <f t="shared" ref="K357:O357" si="1693">IF(K355&gt;0,K356/K355*100,)</f>
        <v>78.020508247882304</v>
      </c>
      <c r="L357" s="259">
        <f t="shared" si="1693"/>
        <v>75.819215336602767</v>
      </c>
      <c r="M357" s="259">
        <f t="shared" si="1693"/>
        <v>75.819215336602767</v>
      </c>
      <c r="N357" s="259">
        <f t="shared" si="1693"/>
        <v>75.819215336602767</v>
      </c>
      <c r="O357" s="259">
        <f t="shared" si="1693"/>
        <v>78.020508247882304</v>
      </c>
      <c r="P357" s="259">
        <f t="shared" ref="P357" si="1694">IF(P355&gt;0,P356/P355*100,)</f>
        <v>78.577797592510038</v>
      </c>
      <c r="Q357" s="259">
        <f t="shared" ref="Q357:R357" si="1695">IF(Q355&gt;0,Q356/Q355*100,)</f>
        <v>79.135086937137771</v>
      </c>
      <c r="R357" s="259">
        <f t="shared" si="1695"/>
        <v>79.692376281765505</v>
      </c>
      <c r="S357" s="259">
        <f t="shared" ref="S357" si="1696">IF(S355&gt;0,S356/S355*100,)</f>
        <v>79.692376281765505</v>
      </c>
      <c r="T357" s="259">
        <f t="shared" ref="T357" si="1697">IF(T355&gt;0,T356/T355*100,)</f>
        <v>0</v>
      </c>
      <c r="U357" s="259">
        <f t="shared" ref="U357:X357" si="1698">IF(U355&gt;0,U356/U355*100,)</f>
        <v>0</v>
      </c>
      <c r="V357" s="259">
        <f t="shared" si="1698"/>
        <v>0</v>
      </c>
      <c r="W357" s="259">
        <f t="shared" si="1698"/>
        <v>0</v>
      </c>
      <c r="X357" s="259">
        <f t="shared" si="1698"/>
        <v>0</v>
      </c>
      <c r="Y357" s="259">
        <f t="shared" ref="Y357" si="1699">IF(Y355&gt;0,Y356/Y355*100,)</f>
        <v>0</v>
      </c>
      <c r="Z357" s="259">
        <f t="shared" ref="Z357" si="1700">IF(Z355&gt;0,Z356/Z355*100,)</f>
        <v>0</v>
      </c>
      <c r="AA357" s="259">
        <f t="shared" ref="AA357:AB357" si="1701">IF(AA355&gt;0,AA356/AA355*100,)</f>
        <v>0</v>
      </c>
      <c r="AB357" s="259">
        <f t="shared" si="1701"/>
        <v>0</v>
      </c>
      <c r="AC357" s="191">
        <f t="shared" si="1579"/>
        <v>0</v>
      </c>
      <c r="AD357" s="191">
        <f t="shared" si="1580"/>
        <v>0</v>
      </c>
      <c r="AE357" s="191">
        <f t="shared" si="1581"/>
        <v>0</v>
      </c>
      <c r="AF357" s="191">
        <f t="shared" si="1582"/>
        <v>0</v>
      </c>
      <c r="AG357" s="191">
        <f t="shared" si="1583"/>
        <v>0</v>
      </c>
      <c r="AH357" s="191">
        <f t="shared" si="1584"/>
        <v>0</v>
      </c>
      <c r="AI357" s="191">
        <f t="shared" si="1585"/>
        <v>0</v>
      </c>
      <c r="AJ357" s="191">
        <f t="shared" si="1586"/>
        <v>0</v>
      </c>
      <c r="AK357" s="191">
        <f t="shared" si="1587"/>
        <v>0</v>
      </c>
      <c r="AL357" s="275">
        <f t="shared" si="1588"/>
        <v>0</v>
      </c>
      <c r="AM357" s="275">
        <f t="shared" si="1589"/>
        <v>0</v>
      </c>
      <c r="AN357" s="275">
        <f t="shared" si="1590"/>
        <v>0</v>
      </c>
      <c r="AO357" s="275">
        <f t="shared" si="1591"/>
        <v>0</v>
      </c>
      <c r="AP357" s="275">
        <f t="shared" si="1592"/>
        <v>0</v>
      </c>
      <c r="AQ357" s="275">
        <f t="shared" si="1593"/>
        <v>0</v>
      </c>
      <c r="AR357" s="275">
        <f t="shared" si="1594"/>
        <v>0</v>
      </c>
      <c r="AS357" s="275">
        <f t="shared" si="1595"/>
        <v>0</v>
      </c>
      <c r="AT357" s="275">
        <f t="shared" si="1596"/>
        <v>0</v>
      </c>
    </row>
    <row r="358" spans="1:46" s="217" customFormat="1" collapsed="1">
      <c r="A358" s="1563" t="s">
        <v>405</v>
      </c>
      <c r="B358" s="1565"/>
      <c r="C358" s="1565"/>
      <c r="D358" s="1565"/>
      <c r="E358" s="1565"/>
      <c r="F358" s="1566"/>
      <c r="G358" s="1566"/>
      <c r="H358" s="1566"/>
      <c r="I358" s="1567"/>
      <c r="J358" s="1567"/>
      <c r="K358" s="1568"/>
      <c r="L358" s="1569"/>
      <c r="M358" s="1569"/>
      <c r="N358" s="1569"/>
      <c r="O358" s="1569"/>
      <c r="P358" s="1565"/>
      <c r="Q358" s="1565"/>
      <c r="R358" s="1566"/>
      <c r="S358" s="1570"/>
      <c r="T358" s="1565"/>
      <c r="U358" s="1566"/>
      <c r="V358" s="1566"/>
      <c r="W358" s="1566"/>
      <c r="X358" s="1566"/>
      <c r="Y358" s="1565"/>
      <c r="Z358" s="1565"/>
      <c r="AA358" s="1565"/>
      <c r="AB358" s="1567"/>
      <c r="AC358" s="1567"/>
      <c r="AD358" s="1567"/>
      <c r="AE358" s="1567"/>
      <c r="AF358" s="1567"/>
      <c r="AG358" s="1567"/>
      <c r="AH358" s="1567"/>
      <c r="AI358" s="1567"/>
      <c r="AJ358" s="1567"/>
      <c r="AK358" s="1567"/>
      <c r="AL358" s="1567"/>
      <c r="AM358" s="1567"/>
      <c r="AN358" s="1567"/>
      <c r="AO358" s="1567"/>
      <c r="AP358" s="1567"/>
      <c r="AQ358" s="1567"/>
      <c r="AR358" s="1567"/>
      <c r="AS358" s="1567"/>
      <c r="AT358" s="1575"/>
    </row>
    <row r="359" spans="1:46" ht="45" hidden="1" outlineLevel="1">
      <c r="A359" s="91">
        <v>1</v>
      </c>
      <c r="B359" s="47" t="s">
        <v>72</v>
      </c>
      <c r="C359" s="73" t="s">
        <v>580</v>
      </c>
      <c r="D359" s="78"/>
      <c r="E359" s="250">
        <v>14516.885028999999</v>
      </c>
      <c r="F359" s="250">
        <v>14165.284358929999</v>
      </c>
      <c r="G359" s="250">
        <v>14045.638529988999</v>
      </c>
      <c r="H359" s="250">
        <v>13222.979713077571</v>
      </c>
      <c r="I359" s="1557">
        <v>12939.017995396207</v>
      </c>
      <c r="J359" s="1557">
        <v>13785.437523999999</v>
      </c>
      <c r="K359" s="1120">
        <f>SUM(L359:O359)</f>
        <v>13589.307282</v>
      </c>
      <c r="L359" s="1419">
        <v>3737.7783489999997</v>
      </c>
      <c r="M359" s="1420">
        <v>3104.7637919999997</v>
      </c>
      <c r="N359" s="1420">
        <v>3186.160903</v>
      </c>
      <c r="O359" s="1420">
        <v>3560.6042379999999</v>
      </c>
      <c r="P359" s="1420">
        <v>13607.04919526427</v>
      </c>
      <c r="Q359" s="1420">
        <v>13624.191539392505</v>
      </c>
      <c r="R359" s="1420">
        <v>13641.396542477432</v>
      </c>
      <c r="S359" s="1420">
        <v>13658.664244995107</v>
      </c>
      <c r="T359" s="257">
        <f>SUM(U359:X359)</f>
        <v>0</v>
      </c>
      <c r="U359" s="250"/>
      <c r="V359" s="1088"/>
      <c r="W359" s="1455"/>
      <c r="X359" s="1455"/>
      <c r="Y359" s="250"/>
      <c r="Z359" s="250"/>
      <c r="AA359" s="250"/>
      <c r="AB359" s="250"/>
      <c r="AC359" s="191">
        <f t="shared" si="1579"/>
        <v>0</v>
      </c>
      <c r="AD359" s="191">
        <f t="shared" si="1580"/>
        <v>0</v>
      </c>
      <c r="AE359" s="191">
        <f t="shared" si="1581"/>
        <v>0</v>
      </c>
      <c r="AF359" s="191">
        <f t="shared" si="1582"/>
        <v>0</v>
      </c>
      <c r="AG359" s="191">
        <f t="shared" si="1583"/>
        <v>0</v>
      </c>
      <c r="AH359" s="191">
        <f t="shared" si="1584"/>
        <v>0</v>
      </c>
      <c r="AI359" s="191">
        <f t="shared" si="1585"/>
        <v>0</v>
      </c>
      <c r="AJ359" s="191">
        <f t="shared" si="1586"/>
        <v>0</v>
      </c>
      <c r="AK359" s="191">
        <f t="shared" si="1587"/>
        <v>0</v>
      </c>
      <c r="AL359" s="275">
        <f t="shared" si="1588"/>
        <v>0</v>
      </c>
      <c r="AM359" s="275">
        <f t="shared" si="1589"/>
        <v>0</v>
      </c>
      <c r="AN359" s="275">
        <f t="shared" si="1590"/>
        <v>0</v>
      </c>
      <c r="AO359" s="275">
        <f t="shared" si="1591"/>
        <v>0</v>
      </c>
      <c r="AP359" s="275">
        <f t="shared" si="1592"/>
        <v>0</v>
      </c>
      <c r="AQ359" s="275">
        <f t="shared" si="1593"/>
        <v>0</v>
      </c>
      <c r="AR359" s="275">
        <f t="shared" si="1594"/>
        <v>0</v>
      </c>
      <c r="AS359" s="275">
        <f t="shared" si="1595"/>
        <v>0</v>
      </c>
      <c r="AT359" s="275">
        <f t="shared" si="1596"/>
        <v>0</v>
      </c>
    </row>
    <row r="360" spans="1:46" hidden="1" outlineLevel="1">
      <c r="A360" s="90" t="s">
        <v>43</v>
      </c>
      <c r="B360" s="145" t="s">
        <v>68</v>
      </c>
      <c r="C360" s="73" t="s">
        <v>580</v>
      </c>
      <c r="D360" s="70"/>
      <c r="E360" s="250">
        <v>13396.800754</v>
      </c>
      <c r="F360" s="250">
        <v>13165.381673354999</v>
      </c>
      <c r="G360" s="250">
        <v>13163.570128175001</v>
      </c>
      <c r="H360" s="250">
        <v>12776.297682077489</v>
      </c>
      <c r="I360" s="1557">
        <v>12326.843493079208</v>
      </c>
      <c r="J360" s="1557">
        <v>13141.893039</v>
      </c>
      <c r="K360" s="1120">
        <f t="shared" ref="K360:K371" si="1702">SUM(L360:O360)</f>
        <v>12823.452405</v>
      </c>
      <c r="L360" s="1419">
        <v>3515.7457259999996</v>
      </c>
      <c r="M360" s="1420">
        <v>2926.8178629999998</v>
      </c>
      <c r="N360" s="1420">
        <v>3028.9183499999999</v>
      </c>
      <c r="O360" s="1420">
        <v>3351.9704660000002</v>
      </c>
      <c r="P360" s="1420">
        <v>12840.194434777255</v>
      </c>
      <c r="Q360" s="1420">
        <v>12856.370684933756</v>
      </c>
      <c r="R360" s="1420">
        <v>12872.606062765586</v>
      </c>
      <c r="S360" s="1420">
        <v>12888.900606467683</v>
      </c>
      <c r="T360" s="257">
        <f t="shared" ref="T360:T371" si="1703">SUM(U360:X360)</f>
        <v>0</v>
      </c>
      <c r="U360" s="250"/>
      <c r="V360" s="1088"/>
      <c r="W360" s="1455"/>
      <c r="X360" s="1455"/>
      <c r="Y360" s="250"/>
      <c r="Z360" s="250"/>
      <c r="AA360" s="250"/>
      <c r="AB360" s="250"/>
      <c r="AC360" s="191">
        <f t="shared" si="1579"/>
        <v>0</v>
      </c>
      <c r="AD360" s="191">
        <f t="shared" si="1580"/>
        <v>0</v>
      </c>
      <c r="AE360" s="191">
        <f t="shared" si="1581"/>
        <v>0</v>
      </c>
      <c r="AF360" s="191">
        <f t="shared" si="1582"/>
        <v>0</v>
      </c>
      <c r="AG360" s="191">
        <f t="shared" si="1583"/>
        <v>0</v>
      </c>
      <c r="AH360" s="191">
        <f t="shared" si="1584"/>
        <v>0</v>
      </c>
      <c r="AI360" s="191">
        <f t="shared" si="1585"/>
        <v>0</v>
      </c>
      <c r="AJ360" s="191">
        <f t="shared" si="1586"/>
        <v>0</v>
      </c>
      <c r="AK360" s="191">
        <f t="shared" si="1587"/>
        <v>0</v>
      </c>
      <c r="AL360" s="275">
        <f t="shared" si="1588"/>
        <v>0</v>
      </c>
      <c r="AM360" s="275">
        <f t="shared" si="1589"/>
        <v>0</v>
      </c>
      <c r="AN360" s="275">
        <f t="shared" si="1590"/>
        <v>0</v>
      </c>
      <c r="AO360" s="275">
        <f t="shared" si="1591"/>
        <v>0</v>
      </c>
      <c r="AP360" s="275">
        <f t="shared" si="1592"/>
        <v>0</v>
      </c>
      <c r="AQ360" s="275">
        <f t="shared" si="1593"/>
        <v>0</v>
      </c>
      <c r="AR360" s="275">
        <f t="shared" si="1594"/>
        <v>0</v>
      </c>
      <c r="AS360" s="275">
        <f t="shared" si="1595"/>
        <v>0</v>
      </c>
      <c r="AT360" s="275">
        <f t="shared" si="1596"/>
        <v>0</v>
      </c>
    </row>
    <row r="361" spans="1:46" hidden="1" outlineLevel="1">
      <c r="A361" s="90" t="s">
        <v>44</v>
      </c>
      <c r="B361" s="145" t="s">
        <v>69</v>
      </c>
      <c r="C361" s="73" t="s">
        <v>580</v>
      </c>
      <c r="D361" s="70"/>
      <c r="E361" s="250">
        <v>3504.7146629066901</v>
      </c>
      <c r="F361" s="250">
        <v>3410.9933426089174</v>
      </c>
      <c r="G361" s="250">
        <v>3087.5443686849835</v>
      </c>
      <c r="H361" s="250">
        <v>2985.6847623522817</v>
      </c>
      <c r="I361" s="1557">
        <v>3267.3549475234386</v>
      </c>
      <c r="J361" s="1557">
        <v>3655.3819119999998</v>
      </c>
      <c r="K361" s="1120">
        <f t="shared" si="1702"/>
        <v>3298.5272100000002</v>
      </c>
      <c r="L361" s="1419">
        <v>941.904584</v>
      </c>
      <c r="M361" s="1420">
        <v>720.66840400000001</v>
      </c>
      <c r="N361" s="1420">
        <v>759.10543799999994</v>
      </c>
      <c r="O361" s="1420">
        <v>876.84878400000002</v>
      </c>
      <c r="P361" s="1420">
        <v>3272.2938759235185</v>
      </c>
      <c r="Q361" s="1420">
        <v>3276.4163558899554</v>
      </c>
      <c r="R361" s="1420">
        <v>3280.5539044077964</v>
      </c>
      <c r="S361" s="1420">
        <v>3284.706531210933</v>
      </c>
      <c r="T361" s="257">
        <f t="shared" si="1703"/>
        <v>0</v>
      </c>
      <c r="U361" s="250"/>
      <c r="V361" s="1088"/>
      <c r="W361" s="1455"/>
      <c r="X361" s="1455"/>
      <c r="Y361" s="250"/>
      <c r="Z361" s="250"/>
      <c r="AA361" s="250"/>
      <c r="AB361" s="250"/>
      <c r="AC361" s="191">
        <f t="shared" si="1579"/>
        <v>0</v>
      </c>
      <c r="AD361" s="191">
        <f t="shared" si="1580"/>
        <v>0</v>
      </c>
      <c r="AE361" s="191">
        <f t="shared" si="1581"/>
        <v>0</v>
      </c>
      <c r="AF361" s="191">
        <f t="shared" si="1582"/>
        <v>0</v>
      </c>
      <c r="AG361" s="191">
        <f t="shared" si="1583"/>
        <v>0</v>
      </c>
      <c r="AH361" s="191">
        <f t="shared" si="1584"/>
        <v>0</v>
      </c>
      <c r="AI361" s="191">
        <f t="shared" si="1585"/>
        <v>0</v>
      </c>
      <c r="AJ361" s="191">
        <f t="shared" si="1586"/>
        <v>0</v>
      </c>
      <c r="AK361" s="191">
        <f t="shared" si="1587"/>
        <v>0</v>
      </c>
      <c r="AL361" s="275">
        <f t="shared" si="1588"/>
        <v>0</v>
      </c>
      <c r="AM361" s="275">
        <f t="shared" si="1589"/>
        <v>0</v>
      </c>
      <c r="AN361" s="275">
        <f t="shared" si="1590"/>
        <v>0</v>
      </c>
      <c r="AO361" s="275">
        <f t="shared" si="1591"/>
        <v>0</v>
      </c>
      <c r="AP361" s="275">
        <f t="shared" si="1592"/>
        <v>0</v>
      </c>
      <c r="AQ361" s="275">
        <f t="shared" si="1593"/>
        <v>0</v>
      </c>
      <c r="AR361" s="275">
        <f t="shared" si="1594"/>
        <v>0</v>
      </c>
      <c r="AS361" s="275">
        <f t="shared" si="1595"/>
        <v>0</v>
      </c>
      <c r="AT361" s="275">
        <f t="shared" si="1596"/>
        <v>0</v>
      </c>
    </row>
    <row r="362" spans="1:46" hidden="1" outlineLevel="1">
      <c r="A362" s="90" t="s">
        <v>45</v>
      </c>
      <c r="B362" s="145" t="s">
        <v>70</v>
      </c>
      <c r="C362" s="73" t="s">
        <v>580</v>
      </c>
      <c r="D362" s="70"/>
      <c r="E362" s="250">
        <v>11813.606495263</v>
      </c>
      <c r="F362" s="250">
        <v>11580.88065793</v>
      </c>
      <c r="G362" s="250">
        <v>11583.483066041297</v>
      </c>
      <c r="H362" s="250">
        <v>10917.164154205511</v>
      </c>
      <c r="I362" s="1557">
        <v>10689.38562883932</v>
      </c>
      <c r="J362" s="1557">
        <v>11318.28362</v>
      </c>
      <c r="K362" s="1120">
        <f t="shared" si="1702"/>
        <v>11021.090509</v>
      </c>
      <c r="L362" s="1419">
        <v>3095.4369049999996</v>
      </c>
      <c r="M362" s="1420">
        <v>2481.2337280000002</v>
      </c>
      <c r="N362" s="1420">
        <v>2513.5090750000004</v>
      </c>
      <c r="O362" s="1420">
        <v>2930.910801</v>
      </c>
      <c r="P362" s="1420">
        <v>11131.130797496216</v>
      </c>
      <c r="Q362" s="1420">
        <v>11145.153946228087</v>
      </c>
      <c r="R362" s="1420">
        <v>11159.228352586249</v>
      </c>
      <c r="S362" s="1420">
        <v>11173.354049681795</v>
      </c>
      <c r="T362" s="257">
        <f t="shared" si="1703"/>
        <v>0</v>
      </c>
      <c r="U362" s="250"/>
      <c r="V362" s="1088"/>
      <c r="W362" s="1455"/>
      <c r="X362" s="1455"/>
      <c r="Y362" s="250"/>
      <c r="Z362" s="250"/>
      <c r="AA362" s="250"/>
      <c r="AB362" s="250"/>
      <c r="AC362" s="191">
        <f t="shared" si="1579"/>
        <v>0</v>
      </c>
      <c r="AD362" s="191">
        <f t="shared" si="1580"/>
        <v>0</v>
      </c>
      <c r="AE362" s="191">
        <f t="shared" si="1581"/>
        <v>0</v>
      </c>
      <c r="AF362" s="191">
        <f t="shared" si="1582"/>
        <v>0</v>
      </c>
      <c r="AG362" s="191">
        <f t="shared" si="1583"/>
        <v>0</v>
      </c>
      <c r="AH362" s="191">
        <f t="shared" si="1584"/>
        <v>0</v>
      </c>
      <c r="AI362" s="191">
        <f t="shared" si="1585"/>
        <v>0</v>
      </c>
      <c r="AJ362" s="191">
        <f t="shared" si="1586"/>
        <v>0</v>
      </c>
      <c r="AK362" s="191">
        <f t="shared" si="1587"/>
        <v>0</v>
      </c>
      <c r="AL362" s="275">
        <f t="shared" si="1588"/>
        <v>0</v>
      </c>
      <c r="AM362" s="275">
        <f t="shared" si="1589"/>
        <v>0</v>
      </c>
      <c r="AN362" s="275">
        <f t="shared" si="1590"/>
        <v>0</v>
      </c>
      <c r="AO362" s="275">
        <f t="shared" si="1591"/>
        <v>0</v>
      </c>
      <c r="AP362" s="275">
        <f t="shared" si="1592"/>
        <v>0</v>
      </c>
      <c r="AQ362" s="275">
        <f t="shared" si="1593"/>
        <v>0</v>
      </c>
      <c r="AR362" s="275">
        <f t="shared" si="1594"/>
        <v>0</v>
      </c>
      <c r="AS362" s="275">
        <f t="shared" si="1595"/>
        <v>0</v>
      </c>
      <c r="AT362" s="275">
        <f t="shared" si="1596"/>
        <v>0</v>
      </c>
    </row>
    <row r="363" spans="1:46" hidden="1" outlineLevel="1">
      <c r="A363" s="90" t="s">
        <v>46</v>
      </c>
      <c r="B363" s="145" t="s">
        <v>71</v>
      </c>
      <c r="C363" s="73" t="s">
        <v>580</v>
      </c>
      <c r="D363" s="70"/>
      <c r="E363" s="250">
        <v>3125.3625213630003</v>
      </c>
      <c r="F363" s="250">
        <v>3279.2294277300007</v>
      </c>
      <c r="G363" s="250">
        <v>2813.2325258992778</v>
      </c>
      <c r="H363" s="250">
        <v>2649.6699133503043</v>
      </c>
      <c r="I363" s="1557">
        <v>2609.8866947411279</v>
      </c>
      <c r="J363" s="1557">
        <v>2675.9353529999998</v>
      </c>
      <c r="K363" s="1120">
        <f t="shared" si="1702"/>
        <v>2804.2769720000001</v>
      </c>
      <c r="L363" s="1419">
        <v>809.26630799999998</v>
      </c>
      <c r="M363" s="1420">
        <v>637.58508600000005</v>
      </c>
      <c r="N363" s="1420">
        <v>607.95351399999993</v>
      </c>
      <c r="O363" s="1420">
        <v>749.47206400000005</v>
      </c>
      <c r="P363" s="1420">
        <v>2691.6668938643643</v>
      </c>
      <c r="Q363" s="1420">
        <v>2695.0578921264459</v>
      </c>
      <c r="R363" s="1420">
        <v>2698.461285216893</v>
      </c>
      <c r="S363" s="1420">
        <v>2701.8770811424415</v>
      </c>
      <c r="T363" s="257">
        <f t="shared" si="1703"/>
        <v>0</v>
      </c>
      <c r="U363" s="250"/>
      <c r="V363" s="1088"/>
      <c r="W363" s="1455"/>
      <c r="X363" s="1455"/>
      <c r="Y363" s="250"/>
      <c r="Z363" s="250"/>
      <c r="AA363" s="250"/>
      <c r="AB363" s="250"/>
      <c r="AC363" s="191">
        <f t="shared" si="1579"/>
        <v>0</v>
      </c>
      <c r="AD363" s="191">
        <f t="shared" si="1580"/>
        <v>0</v>
      </c>
      <c r="AE363" s="191">
        <f t="shared" si="1581"/>
        <v>0</v>
      </c>
      <c r="AF363" s="191">
        <f t="shared" si="1582"/>
        <v>0</v>
      </c>
      <c r="AG363" s="191">
        <f t="shared" si="1583"/>
        <v>0</v>
      </c>
      <c r="AH363" s="191">
        <f t="shared" si="1584"/>
        <v>0</v>
      </c>
      <c r="AI363" s="191">
        <f t="shared" si="1585"/>
        <v>0</v>
      </c>
      <c r="AJ363" s="191">
        <f t="shared" si="1586"/>
        <v>0</v>
      </c>
      <c r="AK363" s="191">
        <f t="shared" si="1587"/>
        <v>0</v>
      </c>
      <c r="AL363" s="275">
        <f t="shared" si="1588"/>
        <v>0</v>
      </c>
      <c r="AM363" s="275">
        <f t="shared" si="1589"/>
        <v>0</v>
      </c>
      <c r="AN363" s="275">
        <f t="shared" si="1590"/>
        <v>0</v>
      </c>
      <c r="AO363" s="275">
        <f t="shared" si="1591"/>
        <v>0</v>
      </c>
      <c r="AP363" s="275">
        <f t="shared" si="1592"/>
        <v>0</v>
      </c>
      <c r="AQ363" s="275">
        <f t="shared" si="1593"/>
        <v>0</v>
      </c>
      <c r="AR363" s="275">
        <f t="shared" si="1594"/>
        <v>0</v>
      </c>
      <c r="AS363" s="275">
        <f t="shared" si="1595"/>
        <v>0</v>
      </c>
      <c r="AT363" s="275">
        <f t="shared" si="1596"/>
        <v>0</v>
      </c>
    </row>
    <row r="364" spans="1:46" ht="60" hidden="1" outlineLevel="1">
      <c r="A364" s="90">
        <v>2</v>
      </c>
      <c r="B364" s="29" t="s">
        <v>282</v>
      </c>
      <c r="C364" s="73" t="s">
        <v>580</v>
      </c>
      <c r="D364" s="70"/>
      <c r="E364" s="250">
        <v>13389.570929399999</v>
      </c>
      <c r="F364" s="250">
        <v>13397.042816829999</v>
      </c>
      <c r="G364" s="250">
        <v>13591.679997989002</v>
      </c>
      <c r="H364" s="250">
        <v>13222.979713077571</v>
      </c>
      <c r="I364" s="1557">
        <v>12939.017995396207</v>
      </c>
      <c r="J364" s="1557">
        <v>13785.437523999999</v>
      </c>
      <c r="K364" s="1120">
        <f t="shared" si="1702"/>
        <v>13588.807282</v>
      </c>
      <c r="L364" s="1419">
        <v>3737.7783489999997</v>
      </c>
      <c r="M364" s="1420">
        <v>3104.7637919999997</v>
      </c>
      <c r="N364" s="1420">
        <v>3185.660903</v>
      </c>
      <c r="O364" s="1420">
        <v>3560.6042379999999</v>
      </c>
      <c r="P364" s="1420">
        <v>13607.04919526427</v>
      </c>
      <c r="Q364" s="1420">
        <v>13624.191539392505</v>
      </c>
      <c r="R364" s="1420">
        <v>13641.396542477432</v>
      </c>
      <c r="S364" s="1420">
        <v>13658.664244995107</v>
      </c>
      <c r="T364" s="257">
        <f t="shared" si="1703"/>
        <v>0</v>
      </c>
      <c r="U364" s="250"/>
      <c r="V364" s="1088"/>
      <c r="W364" s="1455"/>
      <c r="X364" s="1455"/>
      <c r="Y364" s="250"/>
      <c r="Z364" s="250"/>
      <c r="AA364" s="250"/>
      <c r="AB364" s="250"/>
      <c r="AC364" s="191">
        <f t="shared" si="1579"/>
        <v>0</v>
      </c>
      <c r="AD364" s="191">
        <f t="shared" si="1580"/>
        <v>0</v>
      </c>
      <c r="AE364" s="191">
        <f t="shared" si="1581"/>
        <v>0</v>
      </c>
      <c r="AF364" s="191">
        <f t="shared" si="1582"/>
        <v>0</v>
      </c>
      <c r="AG364" s="191">
        <f t="shared" si="1583"/>
        <v>0</v>
      </c>
      <c r="AH364" s="191">
        <f t="shared" si="1584"/>
        <v>0</v>
      </c>
      <c r="AI364" s="191">
        <f t="shared" si="1585"/>
        <v>0</v>
      </c>
      <c r="AJ364" s="191">
        <f t="shared" si="1586"/>
        <v>0</v>
      </c>
      <c r="AK364" s="191">
        <f t="shared" si="1587"/>
        <v>0</v>
      </c>
      <c r="AL364" s="275">
        <f t="shared" si="1588"/>
        <v>0</v>
      </c>
      <c r="AM364" s="275">
        <f t="shared" si="1589"/>
        <v>0</v>
      </c>
      <c r="AN364" s="275">
        <f t="shared" si="1590"/>
        <v>0</v>
      </c>
      <c r="AO364" s="275">
        <f t="shared" si="1591"/>
        <v>0</v>
      </c>
      <c r="AP364" s="275">
        <f t="shared" si="1592"/>
        <v>0</v>
      </c>
      <c r="AQ364" s="275">
        <f t="shared" si="1593"/>
        <v>0</v>
      </c>
      <c r="AR364" s="275">
        <f t="shared" si="1594"/>
        <v>0</v>
      </c>
      <c r="AS364" s="275">
        <f t="shared" si="1595"/>
        <v>0</v>
      </c>
      <c r="AT364" s="275">
        <f t="shared" si="1596"/>
        <v>0</v>
      </c>
    </row>
    <row r="365" spans="1:46" ht="60" hidden="1" outlineLevel="1">
      <c r="A365" s="90">
        <v>3</v>
      </c>
      <c r="B365" s="29" t="s">
        <v>273</v>
      </c>
      <c r="C365" s="73" t="s">
        <v>580</v>
      </c>
      <c r="D365" s="70"/>
      <c r="E365" s="250">
        <v>14516.885028999999</v>
      </c>
      <c r="F365" s="250">
        <v>14165.284358930001</v>
      </c>
      <c r="G365" s="250">
        <v>14045.638529988999</v>
      </c>
      <c r="H365" s="250">
        <v>13222.979713077571</v>
      </c>
      <c r="I365" s="1557">
        <v>12939.017995396207</v>
      </c>
      <c r="J365" s="1557">
        <v>13785.437523999999</v>
      </c>
      <c r="K365" s="1120">
        <f t="shared" si="1702"/>
        <v>13588.807282</v>
      </c>
      <c r="L365" s="1419">
        <v>3737.7783489999997</v>
      </c>
      <c r="M365" s="1420">
        <v>3104.7637919999997</v>
      </c>
      <c r="N365" s="1420">
        <v>3185.660903</v>
      </c>
      <c r="O365" s="1420">
        <v>3560.6042379999999</v>
      </c>
      <c r="P365" s="1420">
        <v>13607.04919526427</v>
      </c>
      <c r="Q365" s="1420">
        <v>13624.191539392505</v>
      </c>
      <c r="R365" s="1420">
        <v>13641.396542477432</v>
      </c>
      <c r="S365" s="1420">
        <v>13658.664244995107</v>
      </c>
      <c r="T365" s="257">
        <f t="shared" si="1703"/>
        <v>0</v>
      </c>
      <c r="U365" s="250"/>
      <c r="V365" s="1088"/>
      <c r="W365" s="1455"/>
      <c r="X365" s="1455"/>
      <c r="Y365" s="250"/>
      <c r="Z365" s="250"/>
      <c r="AA365" s="250"/>
      <c r="AB365" s="250"/>
      <c r="AC365" s="191">
        <f t="shared" si="1579"/>
        <v>0</v>
      </c>
      <c r="AD365" s="191">
        <f t="shared" si="1580"/>
        <v>0</v>
      </c>
      <c r="AE365" s="191">
        <f t="shared" si="1581"/>
        <v>0</v>
      </c>
      <c r="AF365" s="191">
        <f t="shared" si="1582"/>
        <v>0</v>
      </c>
      <c r="AG365" s="191">
        <f t="shared" si="1583"/>
        <v>0</v>
      </c>
      <c r="AH365" s="191">
        <f t="shared" si="1584"/>
        <v>0</v>
      </c>
      <c r="AI365" s="191">
        <f t="shared" si="1585"/>
        <v>0</v>
      </c>
      <c r="AJ365" s="191">
        <f t="shared" si="1586"/>
        <v>0</v>
      </c>
      <c r="AK365" s="191">
        <f t="shared" si="1587"/>
        <v>0</v>
      </c>
      <c r="AL365" s="275">
        <f t="shared" si="1588"/>
        <v>0</v>
      </c>
      <c r="AM365" s="275">
        <f t="shared" si="1589"/>
        <v>0</v>
      </c>
      <c r="AN365" s="275">
        <f t="shared" si="1590"/>
        <v>0</v>
      </c>
      <c r="AO365" s="275">
        <f t="shared" si="1591"/>
        <v>0</v>
      </c>
      <c r="AP365" s="275">
        <f t="shared" si="1592"/>
        <v>0</v>
      </c>
      <c r="AQ365" s="275">
        <f t="shared" si="1593"/>
        <v>0</v>
      </c>
      <c r="AR365" s="275">
        <f t="shared" si="1594"/>
        <v>0</v>
      </c>
      <c r="AS365" s="275">
        <f t="shared" si="1595"/>
        <v>0</v>
      </c>
      <c r="AT365" s="275">
        <f t="shared" si="1596"/>
        <v>0</v>
      </c>
    </row>
    <row r="366" spans="1:46" hidden="1" outlineLevel="1">
      <c r="A366" s="90" t="s">
        <v>60</v>
      </c>
      <c r="B366" s="145" t="s">
        <v>68</v>
      </c>
      <c r="C366" s="73" t="s">
        <v>580</v>
      </c>
      <c r="D366" s="70"/>
      <c r="E366" s="250">
        <v>13396.8007535943</v>
      </c>
      <c r="F366" s="250">
        <v>13165.381673162101</v>
      </c>
      <c r="G366" s="250">
        <v>13163.601000134999</v>
      </c>
      <c r="H366" s="250">
        <v>12776.297682077489</v>
      </c>
      <c r="I366" s="1557">
        <v>12326.843493079208</v>
      </c>
      <c r="J366" s="1557">
        <v>13141.893039</v>
      </c>
      <c r="K366" s="1120">
        <f t="shared" si="1702"/>
        <v>12823.452405</v>
      </c>
      <c r="L366" s="1419">
        <v>3515.7457259999996</v>
      </c>
      <c r="M366" s="1420">
        <v>2926.8178629999998</v>
      </c>
      <c r="N366" s="1420">
        <v>3028.9183499999999</v>
      </c>
      <c r="O366" s="1420">
        <v>3351.9704660000002</v>
      </c>
      <c r="P366" s="1420">
        <v>12780.835025720631</v>
      </c>
      <c r="Q366" s="1420">
        <v>12796.936494092875</v>
      </c>
      <c r="R366" s="1420">
        <v>12813.096816796933</v>
      </c>
      <c r="S366" s="1420">
        <v>12829.316031851175</v>
      </c>
      <c r="T366" s="257">
        <f t="shared" si="1703"/>
        <v>0</v>
      </c>
      <c r="U366" s="250"/>
      <c r="V366" s="1088"/>
      <c r="W366" s="1455"/>
      <c r="X366" s="1455"/>
      <c r="Y366" s="250"/>
      <c r="Z366" s="250"/>
      <c r="AA366" s="250"/>
      <c r="AB366" s="250"/>
      <c r="AC366" s="191">
        <f t="shared" si="1579"/>
        <v>0</v>
      </c>
      <c r="AD366" s="191">
        <f t="shared" si="1580"/>
        <v>0</v>
      </c>
      <c r="AE366" s="191">
        <f t="shared" si="1581"/>
        <v>0</v>
      </c>
      <c r="AF366" s="191">
        <f t="shared" si="1582"/>
        <v>0</v>
      </c>
      <c r="AG366" s="191">
        <f t="shared" si="1583"/>
        <v>0</v>
      </c>
      <c r="AH366" s="191">
        <f t="shared" si="1584"/>
        <v>0</v>
      </c>
      <c r="AI366" s="191">
        <f t="shared" si="1585"/>
        <v>0</v>
      </c>
      <c r="AJ366" s="191">
        <f t="shared" si="1586"/>
        <v>0</v>
      </c>
      <c r="AK366" s="191">
        <f t="shared" si="1587"/>
        <v>0</v>
      </c>
      <c r="AL366" s="275">
        <f t="shared" si="1588"/>
        <v>0</v>
      </c>
      <c r="AM366" s="275">
        <f t="shared" si="1589"/>
        <v>0</v>
      </c>
      <c r="AN366" s="275">
        <f t="shared" si="1590"/>
        <v>0</v>
      </c>
      <c r="AO366" s="275">
        <f t="shared" si="1591"/>
        <v>0</v>
      </c>
      <c r="AP366" s="275">
        <f t="shared" si="1592"/>
        <v>0</v>
      </c>
      <c r="AQ366" s="275">
        <f t="shared" si="1593"/>
        <v>0</v>
      </c>
      <c r="AR366" s="275">
        <f t="shared" si="1594"/>
        <v>0</v>
      </c>
      <c r="AS366" s="275">
        <f t="shared" si="1595"/>
        <v>0</v>
      </c>
      <c r="AT366" s="275">
        <f t="shared" si="1596"/>
        <v>0</v>
      </c>
    </row>
    <row r="367" spans="1:46" hidden="1" outlineLevel="1">
      <c r="A367" s="90" t="s">
        <v>83</v>
      </c>
      <c r="B367" s="145" t="s">
        <v>69</v>
      </c>
      <c r="C367" s="73" t="s">
        <v>580</v>
      </c>
      <c r="D367" s="70"/>
      <c r="E367" s="250">
        <v>3272.2254289132902</v>
      </c>
      <c r="F367" s="250">
        <v>3130.2293546628375</v>
      </c>
      <c r="G367" s="250">
        <v>2742.4336529949833</v>
      </c>
      <c r="H367" s="250">
        <v>2904.096402975732</v>
      </c>
      <c r="I367" s="1557">
        <v>3226.7088712803748</v>
      </c>
      <c r="J367" s="1557">
        <v>3633.5610459999998</v>
      </c>
      <c r="K367" s="1120">
        <f t="shared" si="1702"/>
        <v>3273.4082119999998</v>
      </c>
      <c r="L367" s="1419">
        <v>937.07071499999995</v>
      </c>
      <c r="M367" s="1420">
        <v>713.84317199999998</v>
      </c>
      <c r="N367" s="1420">
        <v>751.8070550000001</v>
      </c>
      <c r="O367" s="1420">
        <v>870.68727000000001</v>
      </c>
      <c r="P367" s="1420">
        <v>3243.5892623547065</v>
      </c>
      <c r="Q367" s="1420">
        <v>3247.6755798617592</v>
      </c>
      <c r="R367" s="1420">
        <v>3251.7768337386447</v>
      </c>
      <c r="S367" s="1420">
        <v>3255.8930336338694</v>
      </c>
      <c r="T367" s="257">
        <f t="shared" si="1703"/>
        <v>0</v>
      </c>
      <c r="U367" s="250"/>
      <c r="V367" s="1088"/>
      <c r="W367" s="1455"/>
      <c r="X367" s="1455"/>
      <c r="Y367" s="250"/>
      <c r="Z367" s="250"/>
      <c r="AA367" s="250"/>
      <c r="AB367" s="250"/>
      <c r="AC367" s="191">
        <f t="shared" si="1579"/>
        <v>0</v>
      </c>
      <c r="AD367" s="191">
        <f t="shared" si="1580"/>
        <v>0</v>
      </c>
      <c r="AE367" s="191">
        <f t="shared" si="1581"/>
        <v>0</v>
      </c>
      <c r="AF367" s="191">
        <f t="shared" si="1582"/>
        <v>0</v>
      </c>
      <c r="AG367" s="191">
        <f t="shared" si="1583"/>
        <v>0</v>
      </c>
      <c r="AH367" s="191">
        <f t="shared" si="1584"/>
        <v>0</v>
      </c>
      <c r="AI367" s="191">
        <f t="shared" si="1585"/>
        <v>0</v>
      </c>
      <c r="AJ367" s="191">
        <f t="shared" si="1586"/>
        <v>0</v>
      </c>
      <c r="AK367" s="191">
        <f t="shared" si="1587"/>
        <v>0</v>
      </c>
      <c r="AL367" s="275">
        <f t="shared" si="1588"/>
        <v>0</v>
      </c>
      <c r="AM367" s="275">
        <f t="shared" si="1589"/>
        <v>0</v>
      </c>
      <c r="AN367" s="275">
        <f t="shared" si="1590"/>
        <v>0</v>
      </c>
      <c r="AO367" s="275">
        <f t="shared" si="1591"/>
        <v>0</v>
      </c>
      <c r="AP367" s="275">
        <f t="shared" si="1592"/>
        <v>0</v>
      </c>
      <c r="AQ367" s="275">
        <f t="shared" si="1593"/>
        <v>0</v>
      </c>
      <c r="AR367" s="275">
        <f t="shared" si="1594"/>
        <v>0</v>
      </c>
      <c r="AS367" s="275">
        <f t="shared" si="1595"/>
        <v>0</v>
      </c>
      <c r="AT367" s="275">
        <f t="shared" si="1596"/>
        <v>0</v>
      </c>
    </row>
    <row r="368" spans="1:46" hidden="1" outlineLevel="1">
      <c r="A368" s="90" t="s">
        <v>81</v>
      </c>
      <c r="B368" s="145" t="s">
        <v>70</v>
      </c>
      <c r="C368" s="73" t="s">
        <v>580</v>
      </c>
      <c r="D368" s="70"/>
      <c r="E368" s="250">
        <v>4358.4384549593951</v>
      </c>
      <c r="F368" s="250">
        <v>4413.2356784415624</v>
      </c>
      <c r="G368" s="250">
        <v>4575.3219959262988</v>
      </c>
      <c r="H368" s="250">
        <v>4419.364733425512</v>
      </c>
      <c r="I368" s="1557">
        <v>4422.4387218393222</v>
      </c>
      <c r="J368" s="1557">
        <v>4756.539006</v>
      </c>
      <c r="K368" s="1120">
        <f t="shared" si="1702"/>
        <v>4565.5012939999997</v>
      </c>
      <c r="L368" s="1419">
        <v>1336.1568670000001</v>
      </c>
      <c r="M368" s="1420">
        <v>1042.724123</v>
      </c>
      <c r="N368" s="1420">
        <v>997.161925</v>
      </c>
      <c r="O368" s="1420">
        <v>1189.4583789999999</v>
      </c>
      <c r="P368" s="1420">
        <v>4570.3436344952215</v>
      </c>
      <c r="Q368" s="1420">
        <v>4576.1014150575247</v>
      </c>
      <c r="R368" s="1420">
        <v>4581.8802415468153</v>
      </c>
      <c r="S368" s="1420">
        <v>4587.6801275582129</v>
      </c>
      <c r="T368" s="257">
        <f t="shared" si="1703"/>
        <v>0</v>
      </c>
      <c r="U368" s="250"/>
      <c r="V368" s="1088"/>
      <c r="W368" s="1455"/>
      <c r="X368" s="1455"/>
      <c r="Y368" s="250"/>
      <c r="Z368" s="250"/>
      <c r="AA368" s="250"/>
      <c r="AB368" s="250"/>
      <c r="AC368" s="191">
        <f t="shared" si="1579"/>
        <v>0</v>
      </c>
      <c r="AD368" s="191">
        <f t="shared" si="1580"/>
        <v>0</v>
      </c>
      <c r="AE368" s="191">
        <f t="shared" si="1581"/>
        <v>0</v>
      </c>
      <c r="AF368" s="191">
        <f t="shared" si="1582"/>
        <v>0</v>
      </c>
      <c r="AG368" s="191">
        <f t="shared" si="1583"/>
        <v>0</v>
      </c>
      <c r="AH368" s="191">
        <f t="shared" si="1584"/>
        <v>0</v>
      </c>
      <c r="AI368" s="191">
        <f t="shared" si="1585"/>
        <v>0</v>
      </c>
      <c r="AJ368" s="191">
        <f t="shared" si="1586"/>
        <v>0</v>
      </c>
      <c r="AK368" s="191">
        <f t="shared" si="1587"/>
        <v>0</v>
      </c>
      <c r="AL368" s="275">
        <f t="shared" si="1588"/>
        <v>0</v>
      </c>
      <c r="AM368" s="275">
        <f t="shared" si="1589"/>
        <v>0</v>
      </c>
      <c r="AN368" s="275">
        <f t="shared" si="1590"/>
        <v>0</v>
      </c>
      <c r="AO368" s="275">
        <f t="shared" si="1591"/>
        <v>0</v>
      </c>
      <c r="AP368" s="275">
        <f t="shared" si="1592"/>
        <v>0</v>
      </c>
      <c r="AQ368" s="275">
        <f t="shared" si="1593"/>
        <v>0</v>
      </c>
      <c r="AR368" s="275">
        <f t="shared" si="1594"/>
        <v>0</v>
      </c>
      <c r="AS368" s="275">
        <f t="shared" si="1595"/>
        <v>0</v>
      </c>
      <c r="AT368" s="275">
        <f t="shared" si="1596"/>
        <v>0</v>
      </c>
    </row>
    <row r="369" spans="1:46" hidden="1" outlineLevel="1">
      <c r="A369" s="90" t="s">
        <v>82</v>
      </c>
      <c r="B369" s="145" t="s">
        <v>71</v>
      </c>
      <c r="C369" s="73" t="s">
        <v>580</v>
      </c>
      <c r="D369" s="70"/>
      <c r="E369" s="250">
        <v>2372.1424240189999</v>
      </c>
      <c r="F369" s="250">
        <v>2336.9823317735627</v>
      </c>
      <c r="G369" s="250">
        <v>2374.5474074492777</v>
      </c>
      <c r="H369" s="250">
        <v>2309.2398984140327</v>
      </c>
      <c r="I369" s="1557">
        <v>2361.6964968411285</v>
      </c>
      <c r="J369" s="1557">
        <v>2443.5727820000002</v>
      </c>
      <c r="K369" s="1120">
        <f t="shared" si="1702"/>
        <v>2651.8747579999999</v>
      </c>
      <c r="L369" s="1419">
        <v>746.64184699999998</v>
      </c>
      <c r="M369" s="1420">
        <v>592.54019499999993</v>
      </c>
      <c r="N369" s="1420">
        <v>577.04289500000004</v>
      </c>
      <c r="O369" s="1420">
        <v>735.64982099999997</v>
      </c>
      <c r="P369" s="1420">
        <v>2431.9814322539914</v>
      </c>
      <c r="Q369" s="1420">
        <v>2435.0452752685142</v>
      </c>
      <c r="R369" s="1420">
        <v>2438.1203172885707</v>
      </c>
      <c r="S369" s="1420">
        <v>2441.2065655484275</v>
      </c>
      <c r="T369" s="257">
        <f t="shared" si="1703"/>
        <v>0</v>
      </c>
      <c r="U369" s="250"/>
      <c r="V369" s="1088"/>
      <c r="W369" s="1455"/>
      <c r="X369" s="1455"/>
      <c r="Y369" s="250"/>
      <c r="Z369" s="250"/>
      <c r="AA369" s="250"/>
      <c r="AB369" s="250"/>
      <c r="AC369" s="191">
        <f t="shared" si="1579"/>
        <v>0</v>
      </c>
      <c r="AD369" s="191">
        <f t="shared" si="1580"/>
        <v>0</v>
      </c>
      <c r="AE369" s="191">
        <f t="shared" si="1581"/>
        <v>0</v>
      </c>
      <c r="AF369" s="191">
        <f t="shared" si="1582"/>
        <v>0</v>
      </c>
      <c r="AG369" s="191">
        <f t="shared" si="1583"/>
        <v>0</v>
      </c>
      <c r="AH369" s="191">
        <f t="shared" si="1584"/>
        <v>0</v>
      </c>
      <c r="AI369" s="191">
        <f t="shared" si="1585"/>
        <v>0</v>
      </c>
      <c r="AJ369" s="191">
        <f t="shared" si="1586"/>
        <v>0</v>
      </c>
      <c r="AK369" s="191">
        <f t="shared" si="1587"/>
        <v>0</v>
      </c>
      <c r="AL369" s="275">
        <f t="shared" si="1588"/>
        <v>0</v>
      </c>
      <c r="AM369" s="275">
        <f t="shared" si="1589"/>
        <v>0</v>
      </c>
      <c r="AN369" s="275">
        <f t="shared" si="1590"/>
        <v>0</v>
      </c>
      <c r="AO369" s="275">
        <f t="shared" si="1591"/>
        <v>0</v>
      </c>
      <c r="AP369" s="275">
        <f t="shared" si="1592"/>
        <v>0</v>
      </c>
      <c r="AQ369" s="275">
        <f t="shared" si="1593"/>
        <v>0</v>
      </c>
      <c r="AR369" s="275">
        <f t="shared" si="1594"/>
        <v>0</v>
      </c>
      <c r="AS369" s="275">
        <f t="shared" si="1595"/>
        <v>0</v>
      </c>
      <c r="AT369" s="275">
        <f t="shared" si="1596"/>
        <v>0</v>
      </c>
    </row>
    <row r="370" spans="1:46" ht="15" hidden="1" customHeight="1" outlineLevel="1">
      <c r="A370" s="1816">
        <v>4</v>
      </c>
      <c r="B370" s="1864" t="s">
        <v>74</v>
      </c>
      <c r="C370" s="73" t="s">
        <v>580</v>
      </c>
      <c r="D370" s="70"/>
      <c r="E370" s="250">
        <v>1279.8255712985001</v>
      </c>
      <c r="F370" s="250">
        <v>1227.4811278085624</v>
      </c>
      <c r="G370" s="250">
        <v>1203.4485925940019</v>
      </c>
      <c r="H370" s="250">
        <v>1027.4596309820488</v>
      </c>
      <c r="I370" s="1557">
        <v>961.26215380097142</v>
      </c>
      <c r="J370" s="1557">
        <v>1070.4216569999999</v>
      </c>
      <c r="K370" s="1120">
        <f t="shared" si="1702"/>
        <v>1100.1253390000002</v>
      </c>
      <c r="L370" s="1419">
        <v>359.29141499999997</v>
      </c>
      <c r="M370" s="1420">
        <v>201.12077499999998</v>
      </c>
      <c r="N370" s="1420">
        <v>183.61970300000002</v>
      </c>
      <c r="O370" s="1420">
        <v>356.09344599999997</v>
      </c>
      <c r="P370" s="1420">
        <v>1080.39970610398</v>
      </c>
      <c r="Q370" s="1420">
        <v>1059.9621017647369</v>
      </c>
      <c r="R370" s="1420">
        <v>1039.4744165367811</v>
      </c>
      <c r="S370" s="1420">
        <v>1018.9363526766338</v>
      </c>
      <c r="T370" s="257">
        <f t="shared" si="1703"/>
        <v>0</v>
      </c>
      <c r="U370" s="250"/>
      <c r="V370" s="1088"/>
      <c r="W370" s="1455"/>
      <c r="X370" s="1455"/>
      <c r="Y370" s="250"/>
      <c r="Z370" s="250"/>
      <c r="AA370" s="250"/>
      <c r="AB370" s="250"/>
      <c r="AC370" s="191">
        <f t="shared" si="1579"/>
        <v>0</v>
      </c>
      <c r="AD370" s="191">
        <f t="shared" si="1580"/>
        <v>0</v>
      </c>
      <c r="AE370" s="191">
        <f t="shared" si="1581"/>
        <v>0</v>
      </c>
      <c r="AF370" s="191">
        <f t="shared" si="1582"/>
        <v>0</v>
      </c>
      <c r="AG370" s="191">
        <f t="shared" si="1583"/>
        <v>0</v>
      </c>
      <c r="AH370" s="191">
        <f t="shared" si="1584"/>
        <v>0</v>
      </c>
      <c r="AI370" s="191">
        <f t="shared" si="1585"/>
        <v>0</v>
      </c>
      <c r="AJ370" s="191">
        <f t="shared" si="1586"/>
        <v>0</v>
      </c>
      <c r="AK370" s="191">
        <f t="shared" si="1587"/>
        <v>0</v>
      </c>
      <c r="AL370" s="275">
        <f t="shared" si="1588"/>
        <v>0</v>
      </c>
      <c r="AM370" s="275">
        <f t="shared" si="1589"/>
        <v>0</v>
      </c>
      <c r="AN370" s="275">
        <f t="shared" si="1590"/>
        <v>0</v>
      </c>
      <c r="AO370" s="275">
        <f t="shared" si="1591"/>
        <v>0</v>
      </c>
      <c r="AP370" s="275">
        <f t="shared" si="1592"/>
        <v>0</v>
      </c>
      <c r="AQ370" s="275">
        <f t="shared" si="1593"/>
        <v>0</v>
      </c>
      <c r="AR370" s="275">
        <f t="shared" si="1594"/>
        <v>0</v>
      </c>
      <c r="AS370" s="275">
        <f t="shared" si="1595"/>
        <v>0</v>
      </c>
      <c r="AT370" s="275">
        <f t="shared" si="1596"/>
        <v>0</v>
      </c>
    </row>
    <row r="371" spans="1:46" hidden="1" outlineLevel="1">
      <c r="A371" s="1816"/>
      <c r="B371" s="1869"/>
      <c r="C371" s="73" t="s">
        <v>577</v>
      </c>
      <c r="D371" s="70"/>
      <c r="E371" s="250">
        <v>3456.3136592609453</v>
      </c>
      <c r="F371" s="250">
        <v>3536.0360681741204</v>
      </c>
      <c r="G371" s="250">
        <v>3492.4435354269099</v>
      </c>
      <c r="H371" s="250">
        <v>3123.6237413453837</v>
      </c>
      <c r="I371" s="1557">
        <v>3117.8481392954809</v>
      </c>
      <c r="J371" s="1557">
        <v>3533.0896341683897</v>
      </c>
      <c r="K371" s="1120">
        <f t="shared" si="1702"/>
        <v>3935.0938770401694</v>
      </c>
      <c r="L371" s="1419">
        <v>1232.9839417696498</v>
      </c>
      <c r="M371" s="1419">
        <v>670.33956549049992</v>
      </c>
      <c r="N371" s="1419">
        <v>692.84120814772007</v>
      </c>
      <c r="O371" s="1419">
        <v>1338.9291616322998</v>
      </c>
      <c r="P371" s="1420">
        <v>3955.3973440319755</v>
      </c>
      <c r="Q371" s="1420">
        <v>3971.9535854589276</v>
      </c>
      <c r="R371" s="1420">
        <v>3987.0704405334695</v>
      </c>
      <c r="S371" s="1420">
        <v>4000.649801514267</v>
      </c>
      <c r="T371" s="257">
        <f t="shared" si="1703"/>
        <v>0</v>
      </c>
      <c r="U371" s="250"/>
      <c r="V371" s="250"/>
      <c r="W371" s="1455"/>
      <c r="X371" s="1455"/>
      <c r="Y371" s="250"/>
      <c r="Z371" s="250"/>
      <c r="AA371" s="250"/>
      <c r="AB371" s="250"/>
      <c r="AC371" s="191">
        <f t="shared" si="1579"/>
        <v>0</v>
      </c>
      <c r="AD371" s="191">
        <f t="shared" si="1580"/>
        <v>0</v>
      </c>
      <c r="AE371" s="191">
        <f t="shared" si="1581"/>
        <v>0</v>
      </c>
      <c r="AF371" s="191">
        <f t="shared" si="1582"/>
        <v>0</v>
      </c>
      <c r="AG371" s="191">
        <f t="shared" si="1583"/>
        <v>0</v>
      </c>
      <c r="AH371" s="191">
        <f t="shared" si="1584"/>
        <v>0</v>
      </c>
      <c r="AI371" s="191">
        <f t="shared" si="1585"/>
        <v>0</v>
      </c>
      <c r="AJ371" s="191">
        <f t="shared" si="1586"/>
        <v>0</v>
      </c>
      <c r="AK371" s="191">
        <f t="shared" si="1587"/>
        <v>0</v>
      </c>
      <c r="AL371" s="275">
        <f t="shared" si="1588"/>
        <v>0</v>
      </c>
      <c r="AM371" s="275">
        <f t="shared" si="1589"/>
        <v>0</v>
      </c>
      <c r="AN371" s="275">
        <f t="shared" si="1590"/>
        <v>0</v>
      </c>
      <c r="AO371" s="275">
        <f t="shared" si="1591"/>
        <v>0</v>
      </c>
      <c r="AP371" s="275">
        <f t="shared" si="1592"/>
        <v>0</v>
      </c>
      <c r="AQ371" s="275">
        <f t="shared" si="1593"/>
        <v>0</v>
      </c>
      <c r="AR371" s="275">
        <f t="shared" si="1594"/>
        <v>0</v>
      </c>
      <c r="AS371" s="275">
        <f t="shared" si="1595"/>
        <v>0</v>
      </c>
      <c r="AT371" s="275">
        <f t="shared" si="1596"/>
        <v>0</v>
      </c>
    </row>
    <row r="372" spans="1:46" hidden="1" outlineLevel="1">
      <c r="A372" s="1816"/>
      <c r="B372" s="1869"/>
      <c r="C372" s="73" t="s">
        <v>79</v>
      </c>
      <c r="D372" s="67"/>
      <c r="E372" s="254">
        <f t="shared" ref="E372:H372" si="1704">IF(E359&gt;0,E370/E359*100,)</f>
        <v>8.8161170164386249</v>
      </c>
      <c r="F372" s="254">
        <f t="shared" si="1704"/>
        <v>8.6654181921504492</v>
      </c>
      <c r="G372" s="254">
        <f t="shared" si="1704"/>
        <v>8.5681301709744648</v>
      </c>
      <c r="H372" s="254">
        <f t="shared" si="1704"/>
        <v>7.7702579394104925</v>
      </c>
      <c r="I372" s="254">
        <f t="shared" ref="I372:J372" si="1705">IF(I359&gt;0,I370/I359*100,)</f>
        <v>7.4291739461448705</v>
      </c>
      <c r="J372" s="254">
        <f t="shared" si="1705"/>
        <v>7.7648725703223453</v>
      </c>
      <c r="K372" s="1121">
        <f t="shared" ref="K372:Q372" si="1706">IF(K359&gt;0,K370/K359*100,)</f>
        <v>8.0955218405959073</v>
      </c>
      <c r="L372" s="1122">
        <f t="shared" si="1706"/>
        <v>9.6124323449014657</v>
      </c>
      <c r="M372" s="1122">
        <f t="shared" si="1706"/>
        <v>6.477812435143214</v>
      </c>
      <c r="N372" s="1122">
        <f t="shared" si="1706"/>
        <v>5.7630392371932269</v>
      </c>
      <c r="O372" s="1122">
        <f t="shared" si="1706"/>
        <v>10.000927432474734</v>
      </c>
      <c r="P372" s="1122">
        <f t="shared" si="1706"/>
        <v>7.9399999999999773</v>
      </c>
      <c r="Q372" s="254">
        <f t="shared" si="1706"/>
        <v>7.7799999999999994</v>
      </c>
      <c r="R372" s="254">
        <f t="shared" ref="R372:S372" si="1707">IF(R359&gt;0,R370/R359*100,)</f>
        <v>7.6200000000000063</v>
      </c>
      <c r="S372" s="254">
        <f t="shared" si="1707"/>
        <v>7.459999999999992</v>
      </c>
      <c r="T372" s="254">
        <f t="shared" ref="T372" si="1708">IF(T359&gt;0,T370/T359*100,)</f>
        <v>0</v>
      </c>
      <c r="U372" s="254">
        <f t="shared" ref="U372:X372" si="1709">IF(U359&gt;0,U370/U359*100,)</f>
        <v>0</v>
      </c>
      <c r="V372" s="254">
        <f t="shared" si="1709"/>
        <v>0</v>
      </c>
      <c r="W372" s="254">
        <f t="shared" si="1709"/>
        <v>0</v>
      </c>
      <c r="X372" s="254">
        <f t="shared" si="1709"/>
        <v>0</v>
      </c>
      <c r="Y372" s="254">
        <f t="shared" ref="Y372:AA372" si="1710">IF(Y359&gt;0,Y370/Y359*100,)</f>
        <v>0</v>
      </c>
      <c r="Z372" s="254">
        <f t="shared" si="1710"/>
        <v>0</v>
      </c>
      <c r="AA372" s="254">
        <f t="shared" si="1710"/>
        <v>0</v>
      </c>
      <c r="AB372" s="254">
        <f t="shared" ref="AB372" si="1711">IF(AB359&gt;0,AB370/AB359*100,)</f>
        <v>0</v>
      </c>
      <c r="AC372" s="191">
        <f t="shared" si="1579"/>
        <v>0</v>
      </c>
      <c r="AD372" s="191">
        <f t="shared" si="1580"/>
        <v>0</v>
      </c>
      <c r="AE372" s="191">
        <f t="shared" si="1581"/>
        <v>0</v>
      </c>
      <c r="AF372" s="191">
        <f t="shared" si="1582"/>
        <v>0</v>
      </c>
      <c r="AG372" s="191">
        <f t="shared" si="1583"/>
        <v>0</v>
      </c>
      <c r="AH372" s="191">
        <f t="shared" si="1584"/>
        <v>0</v>
      </c>
      <c r="AI372" s="191">
        <f t="shared" si="1585"/>
        <v>0</v>
      </c>
      <c r="AJ372" s="191">
        <f t="shared" si="1586"/>
        <v>0</v>
      </c>
      <c r="AK372" s="191">
        <f t="shared" si="1587"/>
        <v>0</v>
      </c>
      <c r="AL372" s="275">
        <f t="shared" si="1588"/>
        <v>0</v>
      </c>
      <c r="AM372" s="275">
        <f t="shared" si="1589"/>
        <v>0</v>
      </c>
      <c r="AN372" s="275">
        <f t="shared" si="1590"/>
        <v>0</v>
      </c>
      <c r="AO372" s="275">
        <f t="shared" si="1591"/>
        <v>0</v>
      </c>
      <c r="AP372" s="275">
        <f t="shared" si="1592"/>
        <v>0</v>
      </c>
      <c r="AQ372" s="275">
        <f t="shared" si="1593"/>
        <v>0</v>
      </c>
      <c r="AR372" s="275">
        <f t="shared" si="1594"/>
        <v>0</v>
      </c>
      <c r="AS372" s="275">
        <f t="shared" si="1595"/>
        <v>0</v>
      </c>
      <c r="AT372" s="275">
        <f t="shared" si="1596"/>
        <v>0</v>
      </c>
    </row>
    <row r="373" spans="1:46" hidden="1" outlineLevel="1">
      <c r="A373" s="1816"/>
      <c r="B373" s="1865"/>
      <c r="C373" s="73" t="s">
        <v>80</v>
      </c>
      <c r="D373" s="67"/>
      <c r="E373" s="254">
        <f t="shared" ref="E373:H373" si="1712">IF(E364&gt;0,E370/E364*100,)</f>
        <v>9.5583762769301117</v>
      </c>
      <c r="F373" s="254">
        <f t="shared" si="1712"/>
        <v>9.1623289153524432</v>
      </c>
      <c r="G373" s="254">
        <f t="shared" si="1712"/>
        <v>8.8543034619124477</v>
      </c>
      <c r="H373" s="254">
        <f t="shared" si="1712"/>
        <v>7.7702579394104925</v>
      </c>
      <c r="I373" s="254">
        <f t="shared" ref="I373:J373" si="1713">IF(I364&gt;0,I370/I364*100,)</f>
        <v>7.4291739461448705</v>
      </c>
      <c r="J373" s="254">
        <f t="shared" si="1713"/>
        <v>7.7648725703223453</v>
      </c>
      <c r="K373" s="1121">
        <f t="shared" ref="K373:Q373" si="1714">IF(K364&gt;0,K370/K364*100,)</f>
        <v>8.0958197152243656</v>
      </c>
      <c r="L373" s="1122">
        <f t="shared" si="1714"/>
        <v>9.6124323449014657</v>
      </c>
      <c r="M373" s="1122">
        <f t="shared" si="1714"/>
        <v>6.477812435143214</v>
      </c>
      <c r="N373" s="1122">
        <f t="shared" si="1714"/>
        <v>5.7639437652350791</v>
      </c>
      <c r="O373" s="1122">
        <f t="shared" si="1714"/>
        <v>10.000927432474734</v>
      </c>
      <c r="P373" s="1122">
        <f t="shared" si="1714"/>
        <v>7.9399999999999773</v>
      </c>
      <c r="Q373" s="254">
        <f t="shared" si="1714"/>
        <v>7.7799999999999994</v>
      </c>
      <c r="R373" s="254">
        <f t="shared" ref="R373:S373" si="1715">IF(R364&gt;0,R370/R364*100,)</f>
        <v>7.6200000000000063</v>
      </c>
      <c r="S373" s="254">
        <f t="shared" si="1715"/>
        <v>7.459999999999992</v>
      </c>
      <c r="T373" s="254">
        <f t="shared" ref="T373" si="1716">IF(T364&gt;0,T370/T364*100,)</f>
        <v>0</v>
      </c>
      <c r="U373" s="254">
        <f t="shared" ref="U373:X373" si="1717">IF(U364&gt;0,U370/U364*100,)</f>
        <v>0</v>
      </c>
      <c r="V373" s="254">
        <f t="shared" si="1717"/>
        <v>0</v>
      </c>
      <c r="W373" s="254">
        <f t="shared" si="1717"/>
        <v>0</v>
      </c>
      <c r="X373" s="254">
        <f t="shared" si="1717"/>
        <v>0</v>
      </c>
      <c r="Y373" s="254">
        <f t="shared" ref="Y373:AA373" si="1718">IF(Y364&gt;0,Y370/Y364*100,)</f>
        <v>0</v>
      </c>
      <c r="Z373" s="254">
        <f t="shared" si="1718"/>
        <v>0</v>
      </c>
      <c r="AA373" s="254">
        <f t="shared" si="1718"/>
        <v>0</v>
      </c>
      <c r="AB373" s="254">
        <f t="shared" ref="AB373" si="1719">IF(AB364&gt;0,AB370/AB364*100,)</f>
        <v>0</v>
      </c>
      <c r="AC373" s="191">
        <f t="shared" si="1579"/>
        <v>0</v>
      </c>
      <c r="AD373" s="191">
        <f t="shared" si="1580"/>
        <v>0</v>
      </c>
      <c r="AE373" s="191">
        <f t="shared" si="1581"/>
        <v>0</v>
      </c>
      <c r="AF373" s="191">
        <f t="shared" si="1582"/>
        <v>0</v>
      </c>
      <c r="AG373" s="191">
        <f t="shared" si="1583"/>
        <v>0</v>
      </c>
      <c r="AH373" s="191">
        <f t="shared" si="1584"/>
        <v>0</v>
      </c>
      <c r="AI373" s="191">
        <f t="shared" si="1585"/>
        <v>0</v>
      </c>
      <c r="AJ373" s="191">
        <f t="shared" si="1586"/>
        <v>0</v>
      </c>
      <c r="AK373" s="191">
        <f t="shared" si="1587"/>
        <v>0</v>
      </c>
      <c r="AL373" s="275">
        <f t="shared" si="1588"/>
        <v>0</v>
      </c>
      <c r="AM373" s="275">
        <f t="shared" si="1589"/>
        <v>0</v>
      </c>
      <c r="AN373" s="275">
        <f t="shared" si="1590"/>
        <v>0</v>
      </c>
      <c r="AO373" s="275">
        <f t="shared" si="1591"/>
        <v>0</v>
      </c>
      <c r="AP373" s="275">
        <f t="shared" si="1592"/>
        <v>0</v>
      </c>
      <c r="AQ373" s="275">
        <f t="shared" si="1593"/>
        <v>0</v>
      </c>
      <c r="AR373" s="275">
        <f t="shared" si="1594"/>
        <v>0</v>
      </c>
      <c r="AS373" s="275">
        <f t="shared" si="1595"/>
        <v>0</v>
      </c>
      <c r="AT373" s="275">
        <f t="shared" si="1596"/>
        <v>0</v>
      </c>
    </row>
    <row r="374" spans="1:46" hidden="1" outlineLevel="1">
      <c r="A374" s="1816" t="s">
        <v>59</v>
      </c>
      <c r="B374" s="1868" t="s">
        <v>68</v>
      </c>
      <c r="C374" s="73" t="s">
        <v>580</v>
      </c>
      <c r="D374" s="70"/>
      <c r="E374" s="250">
        <v>272.26236631479958</v>
      </c>
      <c r="F374" s="855">
        <v>266.61138650000021</v>
      </c>
      <c r="G374" s="855">
        <v>268.62199936481454</v>
      </c>
      <c r="H374" s="855">
        <v>227.61163282022937</v>
      </c>
      <c r="I374" s="1557">
        <v>173.5883958486701</v>
      </c>
      <c r="J374" s="1557">
        <v>241.72654600000001</v>
      </c>
      <c r="K374" s="888">
        <f t="shared" ref="K374:K375" si="1720">L374+M374+N374+O374</f>
        <v>275.80752799999999</v>
      </c>
      <c r="L374" s="1419">
        <v>79.604135999999997</v>
      </c>
      <c r="M374" s="1420">
        <v>53.102461000000005</v>
      </c>
      <c r="N374" s="1420">
        <v>50.868307000000001</v>
      </c>
      <c r="O374" s="1420">
        <v>92.232624000000001</v>
      </c>
      <c r="P374" s="1420">
        <v>270.86220196423466</v>
      </c>
      <c r="Q374" s="1420">
        <v>265.73838113854811</v>
      </c>
      <c r="R374" s="1420">
        <v>260.60200475613902</v>
      </c>
      <c r="S374" s="1420">
        <v>255.45299817106485</v>
      </c>
      <c r="T374" s="257">
        <f>SUM(U374:X374)</f>
        <v>0</v>
      </c>
      <c r="U374" s="250"/>
      <c r="V374" s="1088"/>
      <c r="W374" s="1455"/>
      <c r="X374" s="1455"/>
      <c r="Y374" s="250"/>
      <c r="Z374" s="250"/>
      <c r="AA374" s="250"/>
      <c r="AB374" s="250"/>
      <c r="AC374" s="191">
        <f t="shared" si="1579"/>
        <v>0</v>
      </c>
      <c r="AD374" s="191">
        <f t="shared" si="1580"/>
        <v>0</v>
      </c>
      <c r="AE374" s="191">
        <f t="shared" si="1581"/>
        <v>0</v>
      </c>
      <c r="AF374" s="191">
        <f t="shared" si="1582"/>
        <v>0</v>
      </c>
      <c r="AG374" s="191">
        <f t="shared" si="1583"/>
        <v>0</v>
      </c>
      <c r="AH374" s="191">
        <f t="shared" si="1584"/>
        <v>0</v>
      </c>
      <c r="AI374" s="191">
        <f t="shared" si="1585"/>
        <v>0</v>
      </c>
      <c r="AJ374" s="191">
        <f t="shared" si="1586"/>
        <v>0</v>
      </c>
      <c r="AK374" s="191">
        <f t="shared" si="1587"/>
        <v>0</v>
      </c>
      <c r="AL374" s="275">
        <f t="shared" si="1588"/>
        <v>0</v>
      </c>
      <c r="AM374" s="275">
        <f t="shared" si="1589"/>
        <v>0</v>
      </c>
      <c r="AN374" s="275">
        <f t="shared" si="1590"/>
        <v>0</v>
      </c>
      <c r="AO374" s="275">
        <f t="shared" si="1591"/>
        <v>0</v>
      </c>
      <c r="AP374" s="275">
        <f t="shared" si="1592"/>
        <v>0</v>
      </c>
      <c r="AQ374" s="275">
        <f t="shared" si="1593"/>
        <v>0</v>
      </c>
      <c r="AR374" s="275">
        <f t="shared" si="1594"/>
        <v>0</v>
      </c>
      <c r="AS374" s="275">
        <f t="shared" si="1595"/>
        <v>0</v>
      </c>
      <c r="AT374" s="275">
        <f t="shared" si="1596"/>
        <v>0</v>
      </c>
    </row>
    <row r="375" spans="1:46" hidden="1" outlineLevel="1">
      <c r="A375" s="1816"/>
      <c r="B375" s="1868"/>
      <c r="C375" s="73" t="s">
        <v>577</v>
      </c>
      <c r="D375" s="70"/>
      <c r="E375" s="250">
        <v>733.38007243034235</v>
      </c>
      <c r="F375" s="855">
        <v>768.62625779892119</v>
      </c>
      <c r="G375" s="855">
        <v>776.92910853881904</v>
      </c>
      <c r="H375" s="855">
        <v>697.30447391724147</v>
      </c>
      <c r="I375" s="1557">
        <v>566.36800146052076</v>
      </c>
      <c r="J375" s="1557">
        <v>800.92322735120001</v>
      </c>
      <c r="K375" s="888">
        <f t="shared" si="1720"/>
        <v>988.90748269065989</v>
      </c>
      <c r="L375" s="1419">
        <v>273.17830955255999</v>
      </c>
      <c r="M375" s="1420">
        <v>176.99156456222002</v>
      </c>
      <c r="N375" s="1420">
        <v>191.93833070468</v>
      </c>
      <c r="O375" s="1420">
        <v>346.79927787119999</v>
      </c>
      <c r="P375" s="1420">
        <v>991.64006450116131</v>
      </c>
      <c r="Q375" s="1420">
        <v>995.79080610523567</v>
      </c>
      <c r="R375" s="1420">
        <v>999.58068556293222</v>
      </c>
      <c r="S375" s="1420">
        <v>1002.9851067190519</v>
      </c>
      <c r="T375" s="257">
        <f t="shared" ref="T375" si="1721">SUM(U375:X375)</f>
        <v>0</v>
      </c>
      <c r="U375" s="250"/>
      <c r="V375" s="1088"/>
      <c r="W375" s="1455"/>
      <c r="X375" s="1455"/>
      <c r="Y375" s="250"/>
      <c r="Z375" s="250"/>
      <c r="AA375" s="250"/>
      <c r="AB375" s="250"/>
      <c r="AC375" s="191">
        <f t="shared" si="1579"/>
        <v>0</v>
      </c>
      <c r="AD375" s="191">
        <f t="shared" si="1580"/>
        <v>0</v>
      </c>
      <c r="AE375" s="191">
        <f t="shared" si="1581"/>
        <v>0</v>
      </c>
      <c r="AF375" s="191">
        <f t="shared" si="1582"/>
        <v>0</v>
      </c>
      <c r="AG375" s="191">
        <f t="shared" si="1583"/>
        <v>0</v>
      </c>
      <c r="AH375" s="191">
        <f t="shared" si="1584"/>
        <v>0</v>
      </c>
      <c r="AI375" s="191">
        <f t="shared" si="1585"/>
        <v>0</v>
      </c>
      <c r="AJ375" s="191">
        <f t="shared" si="1586"/>
        <v>0</v>
      </c>
      <c r="AK375" s="191">
        <f t="shared" si="1587"/>
        <v>0</v>
      </c>
      <c r="AL375" s="275">
        <f t="shared" si="1588"/>
        <v>0</v>
      </c>
      <c r="AM375" s="275">
        <f t="shared" si="1589"/>
        <v>0</v>
      </c>
      <c r="AN375" s="275">
        <f t="shared" si="1590"/>
        <v>0</v>
      </c>
      <c r="AO375" s="275">
        <f t="shared" si="1591"/>
        <v>0</v>
      </c>
      <c r="AP375" s="275">
        <f t="shared" si="1592"/>
        <v>0</v>
      </c>
      <c r="AQ375" s="275">
        <f t="shared" si="1593"/>
        <v>0</v>
      </c>
      <c r="AR375" s="275">
        <f t="shared" si="1594"/>
        <v>0</v>
      </c>
      <c r="AS375" s="275">
        <f t="shared" si="1595"/>
        <v>0</v>
      </c>
      <c r="AT375" s="275">
        <f t="shared" si="1596"/>
        <v>0</v>
      </c>
    </row>
    <row r="376" spans="1:46" hidden="1" outlineLevel="1">
      <c r="A376" s="1816"/>
      <c r="B376" s="1868"/>
      <c r="C376" s="73" t="s">
        <v>75</v>
      </c>
      <c r="D376" s="67"/>
      <c r="E376" s="255">
        <f t="shared" ref="E376:H376" si="1722">IF(E360&gt;0,E374/E360*100,)</f>
        <v>2.0322939134069591</v>
      </c>
      <c r="F376" s="255">
        <f t="shared" si="1722"/>
        <v>2.0250942442450159</v>
      </c>
      <c r="G376" s="255">
        <f t="shared" si="1722"/>
        <v>2.0406470034285169</v>
      </c>
      <c r="H376" s="255">
        <f t="shared" si="1722"/>
        <v>1.7815147899968045</v>
      </c>
      <c r="I376" s="255">
        <f t="shared" ref="I376:J376" si="1723">IF(I360&gt;0,I374/I360*100,)</f>
        <v>1.4082144869132938</v>
      </c>
      <c r="J376" s="255">
        <f t="shared" si="1723"/>
        <v>1.8393586470583052</v>
      </c>
      <c r="K376" s="1123">
        <f t="shared" ref="K376:Q376" si="1724">IF(K360&gt;0,K374/K360*100,)</f>
        <v>2.1508055653753564</v>
      </c>
      <c r="L376" s="1123">
        <f t="shared" si="1724"/>
        <v>2.2642176711274482</v>
      </c>
      <c r="M376" s="1123">
        <f t="shared" si="1724"/>
        <v>1.8143411543063968</v>
      </c>
      <c r="N376" s="1123">
        <f t="shared" si="1724"/>
        <v>1.6794215334328837</v>
      </c>
      <c r="O376" s="1123">
        <f t="shared" si="1724"/>
        <v>2.7515941723097508</v>
      </c>
      <c r="P376" s="1123">
        <f t="shared" si="1724"/>
        <v>2.1094867631491083</v>
      </c>
      <c r="Q376" s="255">
        <f t="shared" si="1724"/>
        <v>2.0669782137657569</v>
      </c>
      <c r="R376" s="255">
        <f t="shared" ref="R376:S376" si="1725">IF(R360&gt;0,R374/R360*100,)</f>
        <v>2.0244696643824009</v>
      </c>
      <c r="S376" s="255">
        <f t="shared" si="1725"/>
        <v>1.9819611149990393</v>
      </c>
      <c r="T376" s="255">
        <f t="shared" ref="T376" si="1726">IF(T360&gt;0,T374/T360*100,)</f>
        <v>0</v>
      </c>
      <c r="U376" s="255">
        <f t="shared" ref="U376:X376" si="1727">IF(U360&gt;0,U374/U360*100,)</f>
        <v>0</v>
      </c>
      <c r="V376" s="255">
        <f t="shared" si="1727"/>
        <v>0</v>
      </c>
      <c r="W376" s="255">
        <f t="shared" si="1727"/>
        <v>0</v>
      </c>
      <c r="X376" s="255">
        <f t="shared" si="1727"/>
        <v>0</v>
      </c>
      <c r="Y376" s="255">
        <f t="shared" ref="Y376:AA376" si="1728">IF(Y360&gt;0,Y374/Y360*100,)</f>
        <v>0</v>
      </c>
      <c r="Z376" s="255">
        <f t="shared" si="1728"/>
        <v>0</v>
      </c>
      <c r="AA376" s="255">
        <f t="shared" si="1728"/>
        <v>0</v>
      </c>
      <c r="AB376" s="255">
        <f t="shared" ref="AB376" si="1729">IF(AB360&gt;0,AB374/AB360*100,)</f>
        <v>0</v>
      </c>
      <c r="AC376" s="191">
        <f t="shared" si="1579"/>
        <v>0</v>
      </c>
      <c r="AD376" s="191">
        <f t="shared" si="1580"/>
        <v>0</v>
      </c>
      <c r="AE376" s="191">
        <f t="shared" si="1581"/>
        <v>0</v>
      </c>
      <c r="AF376" s="191">
        <f t="shared" si="1582"/>
        <v>0</v>
      </c>
      <c r="AG376" s="191">
        <f t="shared" si="1583"/>
        <v>0</v>
      </c>
      <c r="AH376" s="191">
        <f t="shared" si="1584"/>
        <v>0</v>
      </c>
      <c r="AI376" s="191">
        <f t="shared" si="1585"/>
        <v>0</v>
      </c>
      <c r="AJ376" s="191">
        <f t="shared" si="1586"/>
        <v>0</v>
      </c>
      <c r="AK376" s="191">
        <f t="shared" si="1587"/>
        <v>0</v>
      </c>
      <c r="AL376" s="275">
        <f t="shared" si="1588"/>
        <v>0</v>
      </c>
      <c r="AM376" s="275">
        <f t="shared" si="1589"/>
        <v>0</v>
      </c>
      <c r="AN376" s="275">
        <f t="shared" si="1590"/>
        <v>0</v>
      </c>
      <c r="AO376" s="275">
        <f t="shared" si="1591"/>
        <v>0</v>
      </c>
      <c r="AP376" s="275">
        <f t="shared" si="1592"/>
        <v>0</v>
      </c>
      <c r="AQ376" s="275">
        <f t="shared" si="1593"/>
        <v>0</v>
      </c>
      <c r="AR376" s="275">
        <f t="shared" si="1594"/>
        <v>0</v>
      </c>
      <c r="AS376" s="275">
        <f t="shared" si="1595"/>
        <v>0</v>
      </c>
      <c r="AT376" s="275">
        <f t="shared" si="1596"/>
        <v>0</v>
      </c>
    </row>
    <row r="377" spans="1:46" hidden="1" outlineLevel="1">
      <c r="A377" s="1816"/>
      <c r="B377" s="1868"/>
      <c r="C377" s="73" t="s">
        <v>132</v>
      </c>
      <c r="D377" s="67"/>
      <c r="E377" s="255">
        <f t="shared" ref="E377:H377" si="1730">IF(E366&gt;0,E374/E366*100,)</f>
        <v>2.0322939134685036</v>
      </c>
      <c r="F377" s="255">
        <f t="shared" si="1730"/>
        <v>2.0250942442746873</v>
      </c>
      <c r="G377" s="255">
        <f t="shared" si="1730"/>
        <v>2.0406422175972949</v>
      </c>
      <c r="H377" s="255">
        <f t="shared" si="1730"/>
        <v>1.7815147899968045</v>
      </c>
      <c r="I377" s="255">
        <f t="shared" ref="I377:J377" si="1731">IF(I366&gt;0,I374/I366*100,)</f>
        <v>1.4082144869132938</v>
      </c>
      <c r="J377" s="255">
        <f t="shared" si="1731"/>
        <v>1.8393586470583052</v>
      </c>
      <c r="K377" s="1123">
        <f t="shared" ref="K377:Q377" si="1732">IF(K366&gt;0,K374/K366*100,)</f>
        <v>2.1508055653753564</v>
      </c>
      <c r="L377" s="1123">
        <f t="shared" si="1732"/>
        <v>2.2642176711274482</v>
      </c>
      <c r="M377" s="1123">
        <f t="shared" si="1732"/>
        <v>1.8143411543063968</v>
      </c>
      <c r="N377" s="1123">
        <f t="shared" si="1732"/>
        <v>1.6794215334328837</v>
      </c>
      <c r="O377" s="1123">
        <f t="shared" si="1732"/>
        <v>2.7515941723097508</v>
      </c>
      <c r="P377" s="1123">
        <f t="shared" si="1732"/>
        <v>2.1192840797893209</v>
      </c>
      <c r="Q377" s="255">
        <f t="shared" si="1732"/>
        <v>2.0765781033703976</v>
      </c>
      <c r="R377" s="255">
        <f t="shared" ref="R377:S377" si="1733">IF(R366&gt;0,R374/R366*100,)</f>
        <v>2.0338721269514708</v>
      </c>
      <c r="S377" s="255">
        <f t="shared" si="1733"/>
        <v>1.9911661505325386</v>
      </c>
      <c r="T377" s="255">
        <f t="shared" ref="T377" si="1734">IF(T366&gt;0,T374/T366*100,)</f>
        <v>0</v>
      </c>
      <c r="U377" s="255">
        <f t="shared" ref="U377:X377" si="1735">IF(U366&gt;0,U374/U366*100,)</f>
        <v>0</v>
      </c>
      <c r="V377" s="255">
        <f t="shared" si="1735"/>
        <v>0</v>
      </c>
      <c r="W377" s="255">
        <f t="shared" si="1735"/>
        <v>0</v>
      </c>
      <c r="X377" s="255">
        <f t="shared" si="1735"/>
        <v>0</v>
      </c>
      <c r="Y377" s="255">
        <f t="shared" ref="Y377:AA377" si="1736">IF(Y366&gt;0,Y374/Y366*100,)</f>
        <v>0</v>
      </c>
      <c r="Z377" s="255">
        <f t="shared" si="1736"/>
        <v>0</v>
      </c>
      <c r="AA377" s="255">
        <f t="shared" si="1736"/>
        <v>0</v>
      </c>
      <c r="AB377" s="255">
        <f t="shared" ref="AB377" si="1737">IF(AB366&gt;0,AB374/AB366*100,)</f>
        <v>0</v>
      </c>
      <c r="AC377" s="191">
        <f t="shared" si="1579"/>
        <v>0</v>
      </c>
      <c r="AD377" s="191">
        <f t="shared" si="1580"/>
        <v>0</v>
      </c>
      <c r="AE377" s="191">
        <f t="shared" si="1581"/>
        <v>0</v>
      </c>
      <c r="AF377" s="191">
        <f t="shared" si="1582"/>
        <v>0</v>
      </c>
      <c r="AG377" s="191">
        <f t="shared" si="1583"/>
        <v>0</v>
      </c>
      <c r="AH377" s="191">
        <f t="shared" si="1584"/>
        <v>0</v>
      </c>
      <c r="AI377" s="191">
        <f t="shared" si="1585"/>
        <v>0</v>
      </c>
      <c r="AJ377" s="191">
        <f t="shared" si="1586"/>
        <v>0</v>
      </c>
      <c r="AK377" s="191">
        <f t="shared" si="1587"/>
        <v>0</v>
      </c>
      <c r="AL377" s="275">
        <f t="shared" si="1588"/>
        <v>0</v>
      </c>
      <c r="AM377" s="275">
        <f t="shared" si="1589"/>
        <v>0</v>
      </c>
      <c r="AN377" s="275">
        <f t="shared" si="1590"/>
        <v>0</v>
      </c>
      <c r="AO377" s="275">
        <f t="shared" si="1591"/>
        <v>0</v>
      </c>
      <c r="AP377" s="275">
        <f t="shared" si="1592"/>
        <v>0</v>
      </c>
      <c r="AQ377" s="275">
        <f t="shared" si="1593"/>
        <v>0</v>
      </c>
      <c r="AR377" s="275">
        <f t="shared" si="1594"/>
        <v>0</v>
      </c>
      <c r="AS377" s="275">
        <f t="shared" si="1595"/>
        <v>0</v>
      </c>
      <c r="AT377" s="275">
        <f t="shared" si="1596"/>
        <v>0</v>
      </c>
    </row>
    <row r="378" spans="1:46" hidden="1" outlineLevel="1">
      <c r="A378" s="1816" t="s">
        <v>61</v>
      </c>
      <c r="B378" s="1868" t="s">
        <v>69</v>
      </c>
      <c r="C378" s="73" t="s">
        <v>580</v>
      </c>
      <c r="D378" s="70"/>
      <c r="E378" s="250">
        <v>112.74521569470187</v>
      </c>
      <c r="F378" s="855">
        <v>106.37265149600016</v>
      </c>
      <c r="G378" s="855">
        <v>98.742566752887853</v>
      </c>
      <c r="H378" s="855">
        <v>98.799365555668516</v>
      </c>
      <c r="I378" s="1557">
        <v>100.87857612504476</v>
      </c>
      <c r="J378" s="1557">
        <v>104.37174200000001</v>
      </c>
      <c r="K378" s="1120">
        <f t="shared" ref="K378:K379" si="1738">L378+M378+N378+O378</f>
        <v>104.807422</v>
      </c>
      <c r="L378" s="1419">
        <v>30.490317999999998</v>
      </c>
      <c r="M378" s="1420">
        <v>22.107657</v>
      </c>
      <c r="N378" s="1420">
        <v>22.332342000000001</v>
      </c>
      <c r="O378" s="1420">
        <v>29.877105</v>
      </c>
      <c r="P378" s="1420">
        <v>102.92818829651569</v>
      </c>
      <c r="Q378" s="1420">
        <v>100.98112594924322</v>
      </c>
      <c r="R378" s="1420">
        <v>99.02929246484959</v>
      </c>
      <c r="S378" s="1420">
        <v>97.072659477724685</v>
      </c>
      <c r="T378" s="257">
        <f t="shared" ref="T378:T379" si="1739">SUM(U378:X378)</f>
        <v>0</v>
      </c>
      <c r="U378" s="250"/>
      <c r="V378" s="1088"/>
      <c r="W378" s="1455"/>
      <c r="X378" s="1455"/>
      <c r="Y378" s="250"/>
      <c r="Z378" s="250"/>
      <c r="AA378" s="250"/>
      <c r="AB378" s="250"/>
      <c r="AC378" s="191">
        <f t="shared" si="1579"/>
        <v>0</v>
      </c>
      <c r="AD378" s="191">
        <f t="shared" si="1580"/>
        <v>0</v>
      </c>
      <c r="AE378" s="191">
        <f t="shared" si="1581"/>
        <v>0</v>
      </c>
      <c r="AF378" s="191">
        <f t="shared" si="1582"/>
        <v>0</v>
      </c>
      <c r="AG378" s="191">
        <f t="shared" si="1583"/>
        <v>0</v>
      </c>
      <c r="AH378" s="191">
        <f t="shared" si="1584"/>
        <v>0</v>
      </c>
      <c r="AI378" s="191">
        <f t="shared" si="1585"/>
        <v>0</v>
      </c>
      <c r="AJ378" s="191">
        <f t="shared" si="1586"/>
        <v>0</v>
      </c>
      <c r="AK378" s="191">
        <f t="shared" si="1587"/>
        <v>0</v>
      </c>
      <c r="AL378" s="275">
        <f t="shared" si="1588"/>
        <v>0</v>
      </c>
      <c r="AM378" s="275">
        <f t="shared" si="1589"/>
        <v>0</v>
      </c>
      <c r="AN378" s="275">
        <f t="shared" si="1590"/>
        <v>0</v>
      </c>
      <c r="AO378" s="275">
        <f t="shared" si="1591"/>
        <v>0</v>
      </c>
      <c r="AP378" s="275">
        <f t="shared" si="1592"/>
        <v>0</v>
      </c>
      <c r="AQ378" s="275">
        <f t="shared" si="1593"/>
        <v>0</v>
      </c>
      <c r="AR378" s="275">
        <f t="shared" si="1594"/>
        <v>0</v>
      </c>
      <c r="AS378" s="275">
        <f t="shared" si="1595"/>
        <v>0</v>
      </c>
      <c r="AT378" s="275">
        <f t="shared" si="1596"/>
        <v>0</v>
      </c>
    </row>
    <row r="379" spans="1:46" hidden="1" outlineLevel="1">
      <c r="A379" s="1816"/>
      <c r="B379" s="1868"/>
      <c r="C379" s="73" t="s">
        <v>577</v>
      </c>
      <c r="D379" s="70"/>
      <c r="E379" s="250">
        <v>304.71642319717768</v>
      </c>
      <c r="F379" s="855">
        <v>305.35720635923269</v>
      </c>
      <c r="G379" s="855">
        <v>286.4763782288062</v>
      </c>
      <c r="H379" s="855">
        <v>302.081728213242</v>
      </c>
      <c r="I379" s="1557">
        <v>327.73920950652024</v>
      </c>
      <c r="J379" s="1557">
        <v>345.38472865883</v>
      </c>
      <c r="K379" s="1120">
        <f t="shared" si="1738"/>
        <v>374.92388690125</v>
      </c>
      <c r="L379" s="1419">
        <v>104.63392918377998</v>
      </c>
      <c r="M379" s="1420">
        <v>73.685262934139999</v>
      </c>
      <c r="N379" s="1420">
        <v>84.265286128080007</v>
      </c>
      <c r="O379" s="1420">
        <v>112.33940865525001</v>
      </c>
      <c r="P379" s="1420">
        <v>376.82524376295873</v>
      </c>
      <c r="Q379" s="1420">
        <v>378.40253402456113</v>
      </c>
      <c r="R379" s="1420">
        <v>379.84269593572498</v>
      </c>
      <c r="S379" s="1420">
        <v>381.13638290739044</v>
      </c>
      <c r="T379" s="257">
        <f t="shared" si="1739"/>
        <v>0</v>
      </c>
      <c r="U379" s="250"/>
      <c r="V379" s="1088"/>
      <c r="W379" s="1455"/>
      <c r="X379" s="1455"/>
      <c r="Y379" s="250"/>
      <c r="Z379" s="250"/>
      <c r="AA379" s="250"/>
      <c r="AB379" s="250"/>
      <c r="AC379" s="191">
        <f t="shared" si="1579"/>
        <v>0</v>
      </c>
      <c r="AD379" s="191">
        <f t="shared" si="1580"/>
        <v>0</v>
      </c>
      <c r="AE379" s="191">
        <f t="shared" si="1581"/>
        <v>0</v>
      </c>
      <c r="AF379" s="191">
        <f t="shared" si="1582"/>
        <v>0</v>
      </c>
      <c r="AG379" s="191">
        <f t="shared" si="1583"/>
        <v>0</v>
      </c>
      <c r="AH379" s="191">
        <f t="shared" si="1584"/>
        <v>0</v>
      </c>
      <c r="AI379" s="191">
        <f t="shared" si="1585"/>
        <v>0</v>
      </c>
      <c r="AJ379" s="191">
        <f t="shared" si="1586"/>
        <v>0</v>
      </c>
      <c r="AK379" s="191">
        <f t="shared" si="1587"/>
        <v>0</v>
      </c>
      <c r="AL379" s="275">
        <f t="shared" si="1588"/>
        <v>0</v>
      </c>
      <c r="AM379" s="275">
        <f t="shared" si="1589"/>
        <v>0</v>
      </c>
      <c r="AN379" s="275">
        <f t="shared" si="1590"/>
        <v>0</v>
      </c>
      <c r="AO379" s="275">
        <f t="shared" si="1591"/>
        <v>0</v>
      </c>
      <c r="AP379" s="275">
        <f t="shared" si="1592"/>
        <v>0</v>
      </c>
      <c r="AQ379" s="275">
        <f t="shared" si="1593"/>
        <v>0</v>
      </c>
      <c r="AR379" s="275">
        <f t="shared" si="1594"/>
        <v>0</v>
      </c>
      <c r="AS379" s="275">
        <f t="shared" si="1595"/>
        <v>0</v>
      </c>
      <c r="AT379" s="275">
        <f t="shared" si="1596"/>
        <v>0</v>
      </c>
    </row>
    <row r="380" spans="1:46" hidden="1" outlineLevel="1">
      <c r="A380" s="1816"/>
      <c r="B380" s="1868"/>
      <c r="C380" s="73" t="s">
        <v>76</v>
      </c>
      <c r="D380" s="67"/>
      <c r="E380" s="193">
        <f t="shared" ref="E380:H380" si="1740">IF(E361&gt;0,E378/E361*100,)</f>
        <v>3.2169584841807022</v>
      </c>
      <c r="F380" s="193">
        <f t="shared" si="1740"/>
        <v>3.1185241603151428</v>
      </c>
      <c r="G380" s="193">
        <f t="shared" si="1740"/>
        <v>3.1980938558931</v>
      </c>
      <c r="H380" s="193">
        <f t="shared" si="1740"/>
        <v>3.3091023808497821</v>
      </c>
      <c r="I380" s="193">
        <f t="shared" ref="I380:J380" si="1741">IF(I361&gt;0,I378/I361*100,)</f>
        <v>3.0874691530379286</v>
      </c>
      <c r="J380" s="193">
        <f t="shared" si="1741"/>
        <v>2.855289666378368</v>
      </c>
      <c r="K380" s="1123">
        <f t="shared" ref="K380:Q380" si="1742">IF(K361&gt;0,K378/K361*100,)</f>
        <v>3.1774005587178404</v>
      </c>
      <c r="L380" s="1124">
        <f t="shared" si="1742"/>
        <v>3.2370920067631817</v>
      </c>
      <c r="M380" s="1124">
        <f t="shared" si="1742"/>
        <v>3.0676600885086116</v>
      </c>
      <c r="N380" s="1124">
        <f t="shared" si="1742"/>
        <v>2.9419288654865361</v>
      </c>
      <c r="O380" s="1124">
        <f t="shared" si="1742"/>
        <v>3.4073269582135843</v>
      </c>
      <c r="P380" s="1124">
        <f t="shared" si="1742"/>
        <v>3.1454445168824243</v>
      </c>
      <c r="Q380" s="193">
        <f t="shared" si="1742"/>
        <v>3.0820602445019314</v>
      </c>
      <c r="R380" s="193">
        <f t="shared" ref="R380:S380" si="1743">IF(R361&gt;0,R378/R361*100,)</f>
        <v>3.0186759721214305</v>
      </c>
      <c r="S380" s="193">
        <f t="shared" si="1743"/>
        <v>2.9552916997409229</v>
      </c>
      <c r="T380" s="255">
        <f t="shared" ref="T380" si="1744">IF(T361&gt;0,T378/T361*100,)</f>
        <v>0</v>
      </c>
      <c r="U380" s="193">
        <f t="shared" ref="U380:X380" si="1745">IF(U361&gt;0,U378/U361*100,)</f>
        <v>0</v>
      </c>
      <c r="V380" s="193">
        <f t="shared" si="1745"/>
        <v>0</v>
      </c>
      <c r="W380" s="193">
        <f t="shared" si="1745"/>
        <v>0</v>
      </c>
      <c r="X380" s="193">
        <f t="shared" si="1745"/>
        <v>0</v>
      </c>
      <c r="Y380" s="193">
        <f t="shared" ref="Y380:AA380" si="1746">IF(Y361&gt;0,Y378/Y361*100,)</f>
        <v>0</v>
      </c>
      <c r="Z380" s="193">
        <f t="shared" si="1746"/>
        <v>0</v>
      </c>
      <c r="AA380" s="193">
        <f t="shared" si="1746"/>
        <v>0</v>
      </c>
      <c r="AB380" s="193">
        <f t="shared" ref="AB380" si="1747">IF(AB361&gt;0,AB378/AB361*100,)</f>
        <v>0</v>
      </c>
      <c r="AC380" s="191">
        <f t="shared" si="1579"/>
        <v>0</v>
      </c>
      <c r="AD380" s="191">
        <f t="shared" si="1580"/>
        <v>0</v>
      </c>
      <c r="AE380" s="191">
        <f t="shared" si="1581"/>
        <v>0</v>
      </c>
      <c r="AF380" s="191">
        <f t="shared" si="1582"/>
        <v>0</v>
      </c>
      <c r="AG380" s="191">
        <f t="shared" si="1583"/>
        <v>0</v>
      </c>
      <c r="AH380" s="191">
        <f t="shared" si="1584"/>
        <v>0</v>
      </c>
      <c r="AI380" s="191">
        <f t="shared" si="1585"/>
        <v>0</v>
      </c>
      <c r="AJ380" s="191">
        <f t="shared" si="1586"/>
        <v>0</v>
      </c>
      <c r="AK380" s="191">
        <f t="shared" si="1587"/>
        <v>0</v>
      </c>
      <c r="AL380" s="275">
        <f t="shared" si="1588"/>
        <v>0</v>
      </c>
      <c r="AM380" s="275">
        <f t="shared" si="1589"/>
        <v>0</v>
      </c>
      <c r="AN380" s="275">
        <f t="shared" si="1590"/>
        <v>0</v>
      </c>
      <c r="AO380" s="275">
        <f t="shared" si="1591"/>
        <v>0</v>
      </c>
      <c r="AP380" s="275">
        <f t="shared" si="1592"/>
        <v>0</v>
      </c>
      <c r="AQ380" s="275">
        <f t="shared" si="1593"/>
        <v>0</v>
      </c>
      <c r="AR380" s="275">
        <f t="shared" si="1594"/>
        <v>0</v>
      </c>
      <c r="AS380" s="275">
        <f t="shared" si="1595"/>
        <v>0</v>
      </c>
      <c r="AT380" s="275">
        <f t="shared" si="1596"/>
        <v>0</v>
      </c>
    </row>
    <row r="381" spans="1:46" hidden="1" outlineLevel="1">
      <c r="A381" s="1816"/>
      <c r="B381" s="1868"/>
      <c r="C381" s="73" t="s">
        <v>133</v>
      </c>
      <c r="D381" s="67"/>
      <c r="E381" s="193">
        <f t="shared" ref="E381:H381" si="1748">IF(E367&gt;0,E378/E367*100,)</f>
        <v>3.4455210419944899</v>
      </c>
      <c r="F381" s="193">
        <f t="shared" si="1748"/>
        <v>3.3982382580862911</v>
      </c>
      <c r="G381" s="193">
        <f t="shared" si="1748"/>
        <v>3.6005453275069073</v>
      </c>
      <c r="H381" s="193">
        <f t="shared" si="1748"/>
        <v>3.402069072308759</v>
      </c>
      <c r="I381" s="193">
        <f t="shared" ref="I381:J381" si="1749">IF(I367&gt;0,I378/I367*100,)</f>
        <v>3.1263612600109041</v>
      </c>
      <c r="J381" s="193">
        <f t="shared" si="1749"/>
        <v>2.8724367274604479</v>
      </c>
      <c r="K381" s="1123">
        <f t="shared" ref="K381:Q381" si="1750">IF(K367&gt;0,K378/K367*100,)</f>
        <v>3.2017828273230964</v>
      </c>
      <c r="L381" s="1124">
        <f t="shared" si="1750"/>
        <v>3.253790510356521</v>
      </c>
      <c r="M381" s="1124">
        <f t="shared" si="1750"/>
        <v>3.0969907491109265</v>
      </c>
      <c r="N381" s="1124">
        <f t="shared" si="1750"/>
        <v>2.9704884852404048</v>
      </c>
      <c r="O381" s="1124">
        <f t="shared" si="1750"/>
        <v>3.4314392812932706</v>
      </c>
      <c r="P381" s="1124">
        <f t="shared" si="1750"/>
        <v>3.1732805842930381</v>
      </c>
      <c r="Q381" s="193">
        <f t="shared" si="1750"/>
        <v>3.1093353836020037</v>
      </c>
      <c r="R381" s="193">
        <f t="shared" ref="R381:S381" si="1751">IF(R367&gt;0,R378/R367*100,)</f>
        <v>3.0453901829109618</v>
      </c>
      <c r="S381" s="193">
        <f t="shared" si="1751"/>
        <v>2.9814449822199123</v>
      </c>
      <c r="T381" s="255">
        <f t="shared" ref="T381" si="1752">IF(T367&gt;0,T378/T367*100,)</f>
        <v>0</v>
      </c>
      <c r="U381" s="193">
        <f t="shared" ref="U381:X381" si="1753">IF(U367&gt;0,U378/U367*100,)</f>
        <v>0</v>
      </c>
      <c r="V381" s="193">
        <f t="shared" si="1753"/>
        <v>0</v>
      </c>
      <c r="W381" s="193">
        <f t="shared" si="1753"/>
        <v>0</v>
      </c>
      <c r="X381" s="193">
        <f t="shared" si="1753"/>
        <v>0</v>
      </c>
      <c r="Y381" s="193">
        <f t="shared" ref="Y381:AA381" si="1754">IF(Y367&gt;0,Y378/Y367*100,)</f>
        <v>0</v>
      </c>
      <c r="Z381" s="193">
        <f t="shared" si="1754"/>
        <v>0</v>
      </c>
      <c r="AA381" s="193">
        <f t="shared" si="1754"/>
        <v>0</v>
      </c>
      <c r="AB381" s="193">
        <f t="shared" ref="AB381" si="1755">IF(AB367&gt;0,AB378/AB367*100,)</f>
        <v>0</v>
      </c>
      <c r="AC381" s="191">
        <f t="shared" si="1579"/>
        <v>0</v>
      </c>
      <c r="AD381" s="191">
        <f t="shared" si="1580"/>
        <v>0</v>
      </c>
      <c r="AE381" s="191">
        <f t="shared" si="1581"/>
        <v>0</v>
      </c>
      <c r="AF381" s="191">
        <f t="shared" si="1582"/>
        <v>0</v>
      </c>
      <c r="AG381" s="191">
        <f t="shared" si="1583"/>
        <v>0</v>
      </c>
      <c r="AH381" s="191">
        <f t="shared" si="1584"/>
        <v>0</v>
      </c>
      <c r="AI381" s="191">
        <f t="shared" si="1585"/>
        <v>0</v>
      </c>
      <c r="AJ381" s="191">
        <f t="shared" si="1586"/>
        <v>0</v>
      </c>
      <c r="AK381" s="191">
        <f t="shared" si="1587"/>
        <v>0</v>
      </c>
      <c r="AL381" s="275">
        <f t="shared" si="1588"/>
        <v>0</v>
      </c>
      <c r="AM381" s="275">
        <f t="shared" si="1589"/>
        <v>0</v>
      </c>
      <c r="AN381" s="275">
        <f t="shared" si="1590"/>
        <v>0</v>
      </c>
      <c r="AO381" s="275">
        <f t="shared" si="1591"/>
        <v>0</v>
      </c>
      <c r="AP381" s="275">
        <f t="shared" si="1592"/>
        <v>0</v>
      </c>
      <c r="AQ381" s="275">
        <f t="shared" si="1593"/>
        <v>0</v>
      </c>
      <c r="AR381" s="275">
        <f t="shared" si="1594"/>
        <v>0</v>
      </c>
      <c r="AS381" s="275">
        <f t="shared" si="1595"/>
        <v>0</v>
      </c>
      <c r="AT381" s="275">
        <f t="shared" si="1596"/>
        <v>0</v>
      </c>
    </row>
    <row r="382" spans="1:46" hidden="1" outlineLevel="1">
      <c r="A382" s="1816" t="s">
        <v>85</v>
      </c>
      <c r="B382" s="1868" t="s">
        <v>70</v>
      </c>
      <c r="C382" s="73" t="s">
        <v>580</v>
      </c>
      <c r="D382" s="70"/>
      <c r="E382" s="250">
        <v>389.35966126999779</v>
      </c>
      <c r="F382" s="855">
        <v>385.96852403900004</v>
      </c>
      <c r="G382" s="855">
        <v>349.60739602702159</v>
      </c>
      <c r="H382" s="855">
        <v>273.89534465536883</v>
      </c>
      <c r="I382" s="1557">
        <v>274.26669995697563</v>
      </c>
      <c r="J382" s="1557">
        <v>350.320424</v>
      </c>
      <c r="K382" s="1120">
        <f t="shared" ref="K382:K383" si="1756">L382+M382+N382+O382</f>
        <v>321.46706800000004</v>
      </c>
      <c r="L382" s="1419">
        <v>107.132064</v>
      </c>
      <c r="M382" s="1420">
        <v>60.054205000000003</v>
      </c>
      <c r="N382" s="1420">
        <v>55.385027999999998</v>
      </c>
      <c r="O382" s="1420">
        <v>98.895770999999996</v>
      </c>
      <c r="P382" s="1420">
        <v>310.85027013047034</v>
      </c>
      <c r="Q382" s="1420">
        <v>304.97000674851978</v>
      </c>
      <c r="R382" s="1420">
        <v>299.0753342014271</v>
      </c>
      <c r="S382" s="1420">
        <v>293.16616682308165</v>
      </c>
      <c r="T382" s="257">
        <f t="shared" ref="T382:T383" si="1757">SUM(U382:X382)</f>
        <v>0</v>
      </c>
      <c r="U382" s="250"/>
      <c r="V382" s="1088"/>
      <c r="W382" s="1455"/>
      <c r="X382" s="1455"/>
      <c r="Y382" s="250"/>
      <c r="Z382" s="250"/>
      <c r="AA382" s="250"/>
      <c r="AB382" s="250"/>
      <c r="AC382" s="191">
        <f t="shared" si="1579"/>
        <v>0</v>
      </c>
      <c r="AD382" s="191">
        <f t="shared" si="1580"/>
        <v>0</v>
      </c>
      <c r="AE382" s="191">
        <f t="shared" si="1581"/>
        <v>0</v>
      </c>
      <c r="AF382" s="191">
        <f t="shared" si="1582"/>
        <v>0</v>
      </c>
      <c r="AG382" s="191">
        <f t="shared" si="1583"/>
        <v>0</v>
      </c>
      <c r="AH382" s="191">
        <f t="shared" si="1584"/>
        <v>0</v>
      </c>
      <c r="AI382" s="191">
        <f t="shared" si="1585"/>
        <v>0</v>
      </c>
      <c r="AJ382" s="191">
        <f t="shared" si="1586"/>
        <v>0</v>
      </c>
      <c r="AK382" s="191">
        <f t="shared" si="1587"/>
        <v>0</v>
      </c>
      <c r="AL382" s="275">
        <f t="shared" si="1588"/>
        <v>0</v>
      </c>
      <c r="AM382" s="275">
        <f t="shared" si="1589"/>
        <v>0</v>
      </c>
      <c r="AN382" s="275">
        <f t="shared" si="1590"/>
        <v>0</v>
      </c>
      <c r="AO382" s="275">
        <f t="shared" si="1591"/>
        <v>0</v>
      </c>
      <c r="AP382" s="275">
        <f t="shared" si="1592"/>
        <v>0</v>
      </c>
      <c r="AQ382" s="275">
        <f t="shared" si="1593"/>
        <v>0</v>
      </c>
      <c r="AR382" s="275">
        <f t="shared" si="1594"/>
        <v>0</v>
      </c>
      <c r="AS382" s="275">
        <f t="shared" si="1595"/>
        <v>0</v>
      </c>
      <c r="AT382" s="275">
        <f t="shared" si="1596"/>
        <v>0</v>
      </c>
    </row>
    <row r="383" spans="1:46" hidden="1" outlineLevel="1">
      <c r="A383" s="1816"/>
      <c r="B383" s="1868"/>
      <c r="C383" s="73" t="s">
        <v>577</v>
      </c>
      <c r="D383" s="70"/>
      <c r="E383" s="250">
        <v>1058.1764964015183</v>
      </c>
      <c r="F383" s="855">
        <v>1109.0072542795533</v>
      </c>
      <c r="G383" s="855">
        <v>1017.4744670599844</v>
      </c>
      <c r="H383" s="855">
        <v>838.48594629893955</v>
      </c>
      <c r="I383" s="1557">
        <v>889.72329680802818</v>
      </c>
      <c r="J383" s="1557">
        <v>1154.4441161245002</v>
      </c>
      <c r="K383" s="1120">
        <f t="shared" si="1756"/>
        <v>1148.6420884978102</v>
      </c>
      <c r="L383" s="1419">
        <v>367.64617534944</v>
      </c>
      <c r="M383" s="1420">
        <v>200.16186634909999</v>
      </c>
      <c r="N383" s="1420">
        <v>208.98100305071998</v>
      </c>
      <c r="O383" s="1420">
        <v>371.85304374855002</v>
      </c>
      <c r="P383" s="1420">
        <v>1138.0383814611585</v>
      </c>
      <c r="Q383" s="1420">
        <v>1142.8019074884583</v>
      </c>
      <c r="R383" s="1420">
        <v>1147.1512963830457</v>
      </c>
      <c r="S383" s="1420">
        <v>1151.0583207974655</v>
      </c>
      <c r="T383" s="257">
        <f t="shared" si="1757"/>
        <v>0</v>
      </c>
      <c r="U383" s="250"/>
      <c r="V383" s="1088"/>
      <c r="W383" s="1455"/>
      <c r="X383" s="1455"/>
      <c r="Y383" s="250"/>
      <c r="Z383" s="250"/>
      <c r="AA383" s="250"/>
      <c r="AB383" s="250"/>
      <c r="AC383" s="191">
        <f t="shared" si="1579"/>
        <v>0</v>
      </c>
      <c r="AD383" s="191">
        <f t="shared" si="1580"/>
        <v>0</v>
      </c>
      <c r="AE383" s="191">
        <f t="shared" si="1581"/>
        <v>0</v>
      </c>
      <c r="AF383" s="191">
        <f t="shared" si="1582"/>
        <v>0</v>
      </c>
      <c r="AG383" s="191">
        <f t="shared" si="1583"/>
        <v>0</v>
      </c>
      <c r="AH383" s="191">
        <f t="shared" si="1584"/>
        <v>0</v>
      </c>
      <c r="AI383" s="191">
        <f t="shared" si="1585"/>
        <v>0</v>
      </c>
      <c r="AJ383" s="191">
        <f t="shared" si="1586"/>
        <v>0</v>
      </c>
      <c r="AK383" s="191">
        <f t="shared" si="1587"/>
        <v>0</v>
      </c>
      <c r="AL383" s="275">
        <f t="shared" si="1588"/>
        <v>0</v>
      </c>
      <c r="AM383" s="275">
        <f t="shared" si="1589"/>
        <v>0</v>
      </c>
      <c r="AN383" s="275">
        <f t="shared" si="1590"/>
        <v>0</v>
      </c>
      <c r="AO383" s="275">
        <f t="shared" si="1591"/>
        <v>0</v>
      </c>
      <c r="AP383" s="275">
        <f t="shared" si="1592"/>
        <v>0</v>
      </c>
      <c r="AQ383" s="275">
        <f t="shared" si="1593"/>
        <v>0</v>
      </c>
      <c r="AR383" s="275">
        <f t="shared" si="1594"/>
        <v>0</v>
      </c>
      <c r="AS383" s="275">
        <f t="shared" si="1595"/>
        <v>0</v>
      </c>
      <c r="AT383" s="275">
        <f t="shared" si="1596"/>
        <v>0</v>
      </c>
    </row>
    <row r="384" spans="1:46" hidden="1" outlineLevel="1">
      <c r="A384" s="1816"/>
      <c r="B384" s="1868"/>
      <c r="C384" s="73" t="s">
        <v>77</v>
      </c>
      <c r="D384" s="67"/>
      <c r="E384" s="255">
        <f t="shared" ref="E384:H384" si="1758">IF(E362&gt;0,E382/E362*100,)</f>
        <v>3.2958577164909171</v>
      </c>
      <c r="F384" s="255">
        <f t="shared" si="1758"/>
        <v>3.332808060453575</v>
      </c>
      <c r="G384" s="255">
        <f t="shared" si="1758"/>
        <v>3.0181543326285651</v>
      </c>
      <c r="H384" s="255">
        <f t="shared" si="1758"/>
        <v>2.5088506574288236</v>
      </c>
      <c r="I384" s="255">
        <f t="shared" ref="I384:J384" si="1759">IF(I362&gt;0,I382/I362*100,)</f>
        <v>2.5657854387535663</v>
      </c>
      <c r="J384" s="255">
        <f t="shared" si="1759"/>
        <v>3.095172693684451</v>
      </c>
      <c r="K384" s="1123">
        <f t="shared" ref="K384:Q384" si="1760">IF(K362&gt;0,K382/K362*100,)</f>
        <v>2.9168353870017203</v>
      </c>
      <c r="L384" s="1123">
        <f t="shared" si="1760"/>
        <v>3.4609674591315893</v>
      </c>
      <c r="M384" s="1123">
        <f t="shared" si="1760"/>
        <v>2.4203364770640423</v>
      </c>
      <c r="N384" s="1123">
        <f t="shared" si="1760"/>
        <v>2.2034942523531562</v>
      </c>
      <c r="O384" s="1123">
        <f t="shared" si="1760"/>
        <v>3.3742333941468869</v>
      </c>
      <c r="P384" s="1123">
        <f t="shared" si="1760"/>
        <v>2.7926207659009048</v>
      </c>
      <c r="Q384" s="255">
        <f t="shared" si="1760"/>
        <v>2.7363462920288542</v>
      </c>
      <c r="R384" s="255">
        <f t="shared" ref="R384:S384" si="1761">IF(R362&gt;0,R382/R362*100,)</f>
        <v>2.6800718181567968</v>
      </c>
      <c r="S384" s="255">
        <f t="shared" si="1761"/>
        <v>2.6237973442847333</v>
      </c>
      <c r="T384" s="255">
        <f t="shared" ref="T384" si="1762">IF(T362&gt;0,T382/T362*100,)</f>
        <v>0</v>
      </c>
      <c r="U384" s="255">
        <f t="shared" ref="U384:X384" si="1763">IF(U362&gt;0,U382/U362*100,)</f>
        <v>0</v>
      </c>
      <c r="V384" s="255">
        <f t="shared" si="1763"/>
        <v>0</v>
      </c>
      <c r="W384" s="255">
        <f t="shared" si="1763"/>
        <v>0</v>
      </c>
      <c r="X384" s="255">
        <f t="shared" si="1763"/>
        <v>0</v>
      </c>
      <c r="Y384" s="255">
        <f t="shared" ref="Y384:AA384" si="1764">IF(Y362&gt;0,Y382/Y362*100,)</f>
        <v>0</v>
      </c>
      <c r="Z384" s="255">
        <f t="shared" si="1764"/>
        <v>0</v>
      </c>
      <c r="AA384" s="255">
        <f t="shared" si="1764"/>
        <v>0</v>
      </c>
      <c r="AB384" s="255">
        <f t="shared" ref="AB384" si="1765">IF(AB362&gt;0,AB382/AB362*100,)</f>
        <v>0</v>
      </c>
      <c r="AC384" s="191">
        <f t="shared" si="1579"/>
        <v>0</v>
      </c>
      <c r="AD384" s="191">
        <f t="shared" si="1580"/>
        <v>0</v>
      </c>
      <c r="AE384" s="191">
        <f t="shared" si="1581"/>
        <v>0</v>
      </c>
      <c r="AF384" s="191">
        <f t="shared" si="1582"/>
        <v>0</v>
      </c>
      <c r="AG384" s="191">
        <f t="shared" si="1583"/>
        <v>0</v>
      </c>
      <c r="AH384" s="191">
        <f t="shared" si="1584"/>
        <v>0</v>
      </c>
      <c r="AI384" s="191">
        <f t="shared" si="1585"/>
        <v>0</v>
      </c>
      <c r="AJ384" s="191">
        <f t="shared" si="1586"/>
        <v>0</v>
      </c>
      <c r="AK384" s="191">
        <f t="shared" si="1587"/>
        <v>0</v>
      </c>
      <c r="AL384" s="275">
        <f t="shared" si="1588"/>
        <v>0</v>
      </c>
      <c r="AM384" s="275">
        <f t="shared" si="1589"/>
        <v>0</v>
      </c>
      <c r="AN384" s="275">
        <f t="shared" si="1590"/>
        <v>0</v>
      </c>
      <c r="AO384" s="275">
        <f t="shared" si="1591"/>
        <v>0</v>
      </c>
      <c r="AP384" s="275">
        <f t="shared" si="1592"/>
        <v>0</v>
      </c>
      <c r="AQ384" s="275">
        <f t="shared" si="1593"/>
        <v>0</v>
      </c>
      <c r="AR384" s="275">
        <f t="shared" si="1594"/>
        <v>0</v>
      </c>
      <c r="AS384" s="275">
        <f t="shared" si="1595"/>
        <v>0</v>
      </c>
      <c r="AT384" s="275">
        <f t="shared" si="1596"/>
        <v>0</v>
      </c>
    </row>
    <row r="385" spans="1:46" hidden="1" outlineLevel="1">
      <c r="A385" s="1816"/>
      <c r="B385" s="1868"/>
      <c r="C385" s="73" t="s">
        <v>134</v>
      </c>
      <c r="D385" s="67"/>
      <c r="E385" s="255">
        <f t="shared" ref="E385:H385" si="1766">IF(E368&gt;0,E382/E368*100,)</f>
        <v>8.9334670041503479</v>
      </c>
      <c r="F385" s="255">
        <f t="shared" si="1766"/>
        <v>8.7457038817219122</v>
      </c>
      <c r="G385" s="255">
        <f t="shared" si="1766"/>
        <v>7.6411539196213809</v>
      </c>
      <c r="H385" s="255">
        <f t="shared" si="1766"/>
        <v>6.1976180102036675</v>
      </c>
      <c r="I385" s="255">
        <f t="shared" ref="I385:J385" si="1767">IF(I368&gt;0,I382/I368*100,)</f>
        <v>6.2017071848291492</v>
      </c>
      <c r="J385" s="255">
        <f t="shared" si="1767"/>
        <v>7.3650278817875421</v>
      </c>
      <c r="K385" s="1123">
        <f t="shared" ref="K385:Q385" si="1768">IF(K368&gt;0,K382/K368*100,)</f>
        <v>7.0412217037912868</v>
      </c>
      <c r="L385" s="1123">
        <f t="shared" si="1768"/>
        <v>8.0179256377686965</v>
      </c>
      <c r="M385" s="1123">
        <f t="shared" si="1768"/>
        <v>5.7593570221833268</v>
      </c>
      <c r="N385" s="1123">
        <f t="shared" si="1768"/>
        <v>5.5542662241140022</v>
      </c>
      <c r="O385" s="1123">
        <f t="shared" si="1768"/>
        <v>8.3143532170619991</v>
      </c>
      <c r="P385" s="1123">
        <f t="shared" si="1768"/>
        <v>6.8014638502078988</v>
      </c>
      <c r="Q385" s="255">
        <f t="shared" si="1768"/>
        <v>6.6644066441583893</v>
      </c>
      <c r="R385" s="255">
        <f t="shared" ref="R385:S385" si="1769">IF(R368&gt;0,R382/R368*100,)</f>
        <v>6.527349438108863</v>
      </c>
      <c r="S385" s="255">
        <f t="shared" si="1769"/>
        <v>6.3902922320593216</v>
      </c>
      <c r="T385" s="255">
        <f t="shared" ref="T385" si="1770">IF(T368&gt;0,T382/T368*100,)</f>
        <v>0</v>
      </c>
      <c r="U385" s="255">
        <f t="shared" ref="U385:X385" si="1771">IF(U368&gt;0,U382/U368*100,)</f>
        <v>0</v>
      </c>
      <c r="V385" s="255">
        <f t="shared" si="1771"/>
        <v>0</v>
      </c>
      <c r="W385" s="255">
        <f t="shared" si="1771"/>
        <v>0</v>
      </c>
      <c r="X385" s="255">
        <f t="shared" si="1771"/>
        <v>0</v>
      </c>
      <c r="Y385" s="255">
        <f t="shared" ref="Y385:AA385" si="1772">IF(Y368&gt;0,Y382/Y368*100,)</f>
        <v>0</v>
      </c>
      <c r="Z385" s="255">
        <f t="shared" si="1772"/>
        <v>0</v>
      </c>
      <c r="AA385" s="255">
        <f t="shared" si="1772"/>
        <v>0</v>
      </c>
      <c r="AB385" s="255">
        <f t="shared" ref="AB385" si="1773">IF(AB368&gt;0,AB382/AB368*100,)</f>
        <v>0</v>
      </c>
      <c r="AC385" s="191">
        <f t="shared" si="1579"/>
        <v>0</v>
      </c>
      <c r="AD385" s="191">
        <f t="shared" si="1580"/>
        <v>0</v>
      </c>
      <c r="AE385" s="191">
        <f t="shared" si="1581"/>
        <v>0</v>
      </c>
      <c r="AF385" s="191">
        <f t="shared" si="1582"/>
        <v>0</v>
      </c>
      <c r="AG385" s="191">
        <f t="shared" si="1583"/>
        <v>0</v>
      </c>
      <c r="AH385" s="191">
        <f t="shared" si="1584"/>
        <v>0</v>
      </c>
      <c r="AI385" s="191">
        <f t="shared" si="1585"/>
        <v>0</v>
      </c>
      <c r="AJ385" s="191">
        <f t="shared" si="1586"/>
        <v>0</v>
      </c>
      <c r="AK385" s="191">
        <f t="shared" si="1587"/>
        <v>0</v>
      </c>
      <c r="AL385" s="275">
        <f t="shared" si="1588"/>
        <v>0</v>
      </c>
      <c r="AM385" s="275">
        <f t="shared" si="1589"/>
        <v>0</v>
      </c>
      <c r="AN385" s="275">
        <f t="shared" si="1590"/>
        <v>0</v>
      </c>
      <c r="AO385" s="275">
        <f t="shared" si="1591"/>
        <v>0</v>
      </c>
      <c r="AP385" s="275">
        <f t="shared" si="1592"/>
        <v>0</v>
      </c>
      <c r="AQ385" s="275">
        <f t="shared" si="1593"/>
        <v>0</v>
      </c>
      <c r="AR385" s="275">
        <f t="shared" si="1594"/>
        <v>0</v>
      </c>
      <c r="AS385" s="275">
        <f t="shared" si="1595"/>
        <v>0</v>
      </c>
      <c r="AT385" s="275">
        <f t="shared" si="1596"/>
        <v>0</v>
      </c>
    </row>
    <row r="386" spans="1:46" hidden="1" outlineLevel="1">
      <c r="A386" s="1816" t="s">
        <v>86</v>
      </c>
      <c r="B386" s="1868" t="s">
        <v>71</v>
      </c>
      <c r="C386" s="73" t="s">
        <v>580</v>
      </c>
      <c r="D386" s="70"/>
      <c r="E386" s="250">
        <v>505.45832801899985</v>
      </c>
      <c r="F386" s="250">
        <v>468.52856577356204</v>
      </c>
      <c r="G386" s="250">
        <v>486.47663044927799</v>
      </c>
      <c r="H386" s="250">
        <v>427.15328795078199</v>
      </c>
      <c r="I386" s="1557">
        <v>412.52848187028098</v>
      </c>
      <c r="J386" s="1557">
        <v>374.00294500000001</v>
      </c>
      <c r="K386" s="1120">
        <f t="shared" ref="K386:K387" si="1774">L386+M386+N386+O386</f>
        <v>398.04332099999999</v>
      </c>
      <c r="L386" s="1419">
        <v>142.064897</v>
      </c>
      <c r="M386" s="1420">
        <v>65.856452000000004</v>
      </c>
      <c r="N386" s="1420">
        <v>55.034025999999997</v>
      </c>
      <c r="O386" s="1420">
        <v>135.08794599999999</v>
      </c>
      <c r="P386" s="1420">
        <v>395.75904571275925</v>
      </c>
      <c r="Q386" s="1420">
        <v>388.27258792842576</v>
      </c>
      <c r="R386" s="1420">
        <v>380.76778511436532</v>
      </c>
      <c r="S386" s="1420">
        <v>373.24452820476256</v>
      </c>
      <c r="T386" s="257">
        <f t="shared" ref="T386:T387" si="1775">SUM(U386:X386)</f>
        <v>0</v>
      </c>
      <c r="U386" s="250"/>
      <c r="V386" s="1088"/>
      <c r="W386" s="1455"/>
      <c r="X386" s="1455"/>
      <c r="Y386" s="250"/>
      <c r="Z386" s="250"/>
      <c r="AA386" s="250"/>
      <c r="AB386" s="250"/>
      <c r="AC386" s="191">
        <f t="shared" si="1579"/>
        <v>0</v>
      </c>
      <c r="AD386" s="191">
        <f t="shared" si="1580"/>
        <v>0</v>
      </c>
      <c r="AE386" s="191">
        <f t="shared" si="1581"/>
        <v>0</v>
      </c>
      <c r="AF386" s="191">
        <f t="shared" si="1582"/>
        <v>0</v>
      </c>
      <c r="AG386" s="191">
        <f t="shared" si="1583"/>
        <v>0</v>
      </c>
      <c r="AH386" s="191">
        <f t="shared" si="1584"/>
        <v>0</v>
      </c>
      <c r="AI386" s="191">
        <f t="shared" si="1585"/>
        <v>0</v>
      </c>
      <c r="AJ386" s="191">
        <f t="shared" si="1586"/>
        <v>0</v>
      </c>
      <c r="AK386" s="191">
        <f t="shared" si="1587"/>
        <v>0</v>
      </c>
      <c r="AL386" s="275">
        <f t="shared" si="1588"/>
        <v>0</v>
      </c>
      <c r="AM386" s="275">
        <f t="shared" si="1589"/>
        <v>0</v>
      </c>
      <c r="AN386" s="275">
        <f t="shared" si="1590"/>
        <v>0</v>
      </c>
      <c r="AO386" s="275">
        <f t="shared" si="1591"/>
        <v>0</v>
      </c>
      <c r="AP386" s="275">
        <f t="shared" si="1592"/>
        <v>0</v>
      </c>
      <c r="AQ386" s="275">
        <f t="shared" si="1593"/>
        <v>0</v>
      </c>
      <c r="AR386" s="275">
        <f t="shared" si="1594"/>
        <v>0</v>
      </c>
      <c r="AS386" s="275">
        <f t="shared" si="1595"/>
        <v>0</v>
      </c>
      <c r="AT386" s="275">
        <f t="shared" si="1596"/>
        <v>0</v>
      </c>
    </row>
    <row r="387" spans="1:46" hidden="1" outlineLevel="1">
      <c r="A387" s="1816"/>
      <c r="B387" s="1868"/>
      <c r="C387" s="73" t="s">
        <v>577</v>
      </c>
      <c r="D387" s="70"/>
      <c r="E387" s="250">
        <v>1360.0406672319095</v>
      </c>
      <c r="F387" s="250">
        <v>1353.0453497364138</v>
      </c>
      <c r="G387" s="250">
        <v>1411.5635815992998</v>
      </c>
      <c r="H387" s="250">
        <v>1285.7515929159608</v>
      </c>
      <c r="I387" s="1557">
        <v>1334.0136315204118</v>
      </c>
      <c r="J387" s="1557">
        <v>1232.3375620338597</v>
      </c>
      <c r="K387" s="1120">
        <f t="shared" si="1774"/>
        <v>1422.6204189504499</v>
      </c>
      <c r="L387" s="1419">
        <v>487.52552768387</v>
      </c>
      <c r="M387" s="1420">
        <v>219.50087164504001</v>
      </c>
      <c r="N387" s="1420">
        <v>207.65658826423999</v>
      </c>
      <c r="O387" s="1420">
        <v>507.93743135729994</v>
      </c>
      <c r="P387" s="1420">
        <v>1448.8936543066973</v>
      </c>
      <c r="Q387" s="1420">
        <v>1454.9583378406726</v>
      </c>
      <c r="R387" s="1420">
        <v>1460.4957626517664</v>
      </c>
      <c r="S387" s="1420">
        <v>1465.4699910903591</v>
      </c>
      <c r="T387" s="257">
        <f t="shared" si="1775"/>
        <v>0</v>
      </c>
      <c r="U387" s="250"/>
      <c r="V387" s="1088"/>
      <c r="W387" s="1455"/>
      <c r="X387" s="1455"/>
      <c r="Y387" s="250"/>
      <c r="Z387" s="250"/>
      <c r="AA387" s="250"/>
      <c r="AB387" s="250"/>
      <c r="AC387" s="191">
        <f t="shared" si="1579"/>
        <v>0</v>
      </c>
      <c r="AD387" s="191">
        <f t="shared" si="1580"/>
        <v>0</v>
      </c>
      <c r="AE387" s="191">
        <f t="shared" si="1581"/>
        <v>0</v>
      </c>
      <c r="AF387" s="191">
        <f t="shared" si="1582"/>
        <v>0</v>
      </c>
      <c r="AG387" s="191">
        <f t="shared" si="1583"/>
        <v>0</v>
      </c>
      <c r="AH387" s="191">
        <f t="shared" si="1584"/>
        <v>0</v>
      </c>
      <c r="AI387" s="191">
        <f t="shared" si="1585"/>
        <v>0</v>
      </c>
      <c r="AJ387" s="191">
        <f t="shared" si="1586"/>
        <v>0</v>
      </c>
      <c r="AK387" s="191">
        <f t="shared" si="1587"/>
        <v>0</v>
      </c>
      <c r="AL387" s="275">
        <f t="shared" si="1588"/>
        <v>0</v>
      </c>
      <c r="AM387" s="275">
        <f t="shared" si="1589"/>
        <v>0</v>
      </c>
      <c r="AN387" s="275">
        <f t="shared" si="1590"/>
        <v>0</v>
      </c>
      <c r="AO387" s="275">
        <f t="shared" si="1591"/>
        <v>0</v>
      </c>
      <c r="AP387" s="275">
        <f t="shared" si="1592"/>
        <v>0</v>
      </c>
      <c r="AQ387" s="275">
        <f t="shared" si="1593"/>
        <v>0</v>
      </c>
      <c r="AR387" s="275">
        <f t="shared" si="1594"/>
        <v>0</v>
      </c>
      <c r="AS387" s="275">
        <f t="shared" si="1595"/>
        <v>0</v>
      </c>
      <c r="AT387" s="275">
        <f t="shared" si="1596"/>
        <v>0</v>
      </c>
    </row>
    <row r="388" spans="1:46" hidden="1" outlineLevel="1">
      <c r="A388" s="1816"/>
      <c r="B388" s="1868"/>
      <c r="C388" s="73" t="s">
        <v>78</v>
      </c>
      <c r="D388" s="67"/>
      <c r="E388" s="255">
        <f t="shared" ref="E388:H388" si="1776">IF(E363&gt;0,E386/E363*100,)</f>
        <v>16.172790342368497</v>
      </c>
      <c r="F388" s="255">
        <f t="shared" si="1776"/>
        <v>14.287764125668211</v>
      </c>
      <c r="G388" s="255">
        <f t="shared" si="1776"/>
        <v>17.29244298047389</v>
      </c>
      <c r="H388" s="255">
        <f t="shared" si="1776"/>
        <v>16.121000046027596</v>
      </c>
      <c r="I388" s="255">
        <f t="shared" ref="I388:J388" si="1777">IF(I363&gt;0,I386/I363*100,)</f>
        <v>15.80637514653483</v>
      </c>
      <c r="J388" s="255">
        <f t="shared" si="1777"/>
        <v>13.976531405390796</v>
      </c>
      <c r="K388" s="1123">
        <f t="shared" ref="K388:Q388" si="1778">IF(K363&gt;0,K386/K363*100,)</f>
        <v>14.194151468430629</v>
      </c>
      <c r="L388" s="1123">
        <f t="shared" si="1778"/>
        <v>17.554777159955609</v>
      </c>
      <c r="M388" s="1123">
        <f t="shared" si="1778"/>
        <v>10.329045243696305</v>
      </c>
      <c r="N388" s="1123">
        <f t="shared" si="1778"/>
        <v>9.05234113014766</v>
      </c>
      <c r="O388" s="1123">
        <f t="shared" si="1778"/>
        <v>18.024413782552941</v>
      </c>
      <c r="P388" s="1123">
        <f t="shared" si="1778"/>
        <v>14.70312120028259</v>
      </c>
      <c r="Q388" s="255">
        <f t="shared" si="1778"/>
        <v>14.406836642090539</v>
      </c>
      <c r="R388" s="255">
        <f t="shared" ref="R388:S388" si="1779">IF(R363&gt;0,R386/R363*100,)</f>
        <v>14.110552083898456</v>
      </c>
      <c r="S388" s="255">
        <f t="shared" si="1779"/>
        <v>13.814267525706336</v>
      </c>
      <c r="T388" s="255">
        <f t="shared" ref="T388" si="1780">IF(T363&gt;0,T386/T363*100,)</f>
        <v>0</v>
      </c>
      <c r="U388" s="255">
        <f t="shared" ref="U388:X388" si="1781">IF(U363&gt;0,U386/U363*100,)</f>
        <v>0</v>
      </c>
      <c r="V388" s="255">
        <f t="shared" si="1781"/>
        <v>0</v>
      </c>
      <c r="W388" s="255">
        <f t="shared" si="1781"/>
        <v>0</v>
      </c>
      <c r="X388" s="255">
        <f t="shared" si="1781"/>
        <v>0</v>
      </c>
      <c r="Y388" s="255">
        <f t="shared" ref="Y388:AA388" si="1782">IF(Y363&gt;0,Y386/Y363*100,)</f>
        <v>0</v>
      </c>
      <c r="Z388" s="255">
        <f t="shared" si="1782"/>
        <v>0</v>
      </c>
      <c r="AA388" s="255">
        <f t="shared" si="1782"/>
        <v>0</v>
      </c>
      <c r="AB388" s="255">
        <f t="shared" ref="AB388" si="1783">IF(AB363&gt;0,AB386/AB363*100,)</f>
        <v>0</v>
      </c>
      <c r="AC388" s="191">
        <f t="shared" si="1579"/>
        <v>0</v>
      </c>
      <c r="AD388" s="191">
        <f t="shared" si="1580"/>
        <v>0</v>
      </c>
      <c r="AE388" s="191">
        <f t="shared" si="1581"/>
        <v>0</v>
      </c>
      <c r="AF388" s="191">
        <f t="shared" si="1582"/>
        <v>0</v>
      </c>
      <c r="AG388" s="191">
        <f t="shared" si="1583"/>
        <v>0</v>
      </c>
      <c r="AH388" s="191">
        <f t="shared" si="1584"/>
        <v>0</v>
      </c>
      <c r="AI388" s="191">
        <f t="shared" si="1585"/>
        <v>0</v>
      </c>
      <c r="AJ388" s="191">
        <f t="shared" si="1586"/>
        <v>0</v>
      </c>
      <c r="AK388" s="191">
        <f t="shared" si="1587"/>
        <v>0</v>
      </c>
      <c r="AL388" s="275">
        <f t="shared" si="1588"/>
        <v>0</v>
      </c>
      <c r="AM388" s="275">
        <f t="shared" si="1589"/>
        <v>0</v>
      </c>
      <c r="AN388" s="275">
        <f t="shared" si="1590"/>
        <v>0</v>
      </c>
      <c r="AO388" s="275">
        <f t="shared" si="1591"/>
        <v>0</v>
      </c>
      <c r="AP388" s="275">
        <f t="shared" si="1592"/>
        <v>0</v>
      </c>
      <c r="AQ388" s="275">
        <f t="shared" si="1593"/>
        <v>0</v>
      </c>
      <c r="AR388" s="275">
        <f t="shared" si="1594"/>
        <v>0</v>
      </c>
      <c r="AS388" s="275">
        <f t="shared" si="1595"/>
        <v>0</v>
      </c>
      <c r="AT388" s="275">
        <f t="shared" si="1596"/>
        <v>0</v>
      </c>
    </row>
    <row r="389" spans="1:46" hidden="1" outlineLevel="1">
      <c r="A389" s="1816"/>
      <c r="B389" s="1868"/>
      <c r="C389" s="73" t="s">
        <v>135</v>
      </c>
      <c r="D389" s="67"/>
      <c r="E389" s="255">
        <f t="shared" ref="E389:H389" si="1784">IF(E369&gt;0,E386/E369*100,)</f>
        <v>21.308093599313803</v>
      </c>
      <c r="F389" s="255">
        <f t="shared" si="1784"/>
        <v>20.048442788952979</v>
      </c>
      <c r="G389" s="255">
        <f t="shared" si="1784"/>
        <v>20.487130681119893</v>
      </c>
      <c r="H389" s="255">
        <f t="shared" si="1784"/>
        <v>18.49757092124328</v>
      </c>
      <c r="I389" s="255">
        <f t="shared" ref="I389:J389" si="1785">IF(I369&gt;0,I386/I369*100,)</f>
        <v>17.467463851602258</v>
      </c>
      <c r="J389" s="255">
        <f t="shared" si="1785"/>
        <v>15.30557828090917</v>
      </c>
      <c r="K389" s="1123">
        <f t="shared" ref="K389:Q389" si="1786">IF(K369&gt;0,K386/K369*100,)</f>
        <v>15.009883849122559</v>
      </c>
      <c r="L389" s="1123">
        <f t="shared" si="1786"/>
        <v>19.02718118075158</v>
      </c>
      <c r="M389" s="1123">
        <f t="shared" si="1786"/>
        <v>11.114259008201124</v>
      </c>
      <c r="N389" s="1123">
        <f t="shared" si="1786"/>
        <v>9.5372504326563092</v>
      </c>
      <c r="O389" s="1123">
        <f t="shared" si="1786"/>
        <v>18.363077396847487</v>
      </c>
      <c r="P389" s="1123">
        <f t="shared" si="1786"/>
        <v>16.2731113183691</v>
      </c>
      <c r="Q389" s="255">
        <f t="shared" si="1786"/>
        <v>15.945189679711834</v>
      </c>
      <c r="R389" s="255">
        <f t="shared" ref="R389:S389" si="1787">IF(R369&gt;0,R386/R369*100,)</f>
        <v>15.617268041054533</v>
      </c>
      <c r="S389" s="255">
        <f t="shared" si="1787"/>
        <v>15.289346402397191</v>
      </c>
      <c r="T389" s="255">
        <f t="shared" ref="T389" si="1788">IF(T369&gt;0,T386/T369*100,)</f>
        <v>0</v>
      </c>
      <c r="U389" s="255">
        <f t="shared" ref="U389:X389" si="1789">IF(U369&gt;0,U386/U369*100,)</f>
        <v>0</v>
      </c>
      <c r="V389" s="255">
        <f t="shared" si="1789"/>
        <v>0</v>
      </c>
      <c r="W389" s="255">
        <f t="shared" si="1789"/>
        <v>0</v>
      </c>
      <c r="X389" s="255">
        <f t="shared" si="1789"/>
        <v>0</v>
      </c>
      <c r="Y389" s="255">
        <f t="shared" ref="Y389:AA389" si="1790">IF(Y369&gt;0,Y386/Y369*100,)</f>
        <v>0</v>
      </c>
      <c r="Z389" s="255">
        <f t="shared" si="1790"/>
        <v>0</v>
      </c>
      <c r="AA389" s="255">
        <f t="shared" si="1790"/>
        <v>0</v>
      </c>
      <c r="AB389" s="255">
        <f t="shared" ref="AB389" si="1791">IF(AB369&gt;0,AB386/AB369*100,)</f>
        <v>0</v>
      </c>
      <c r="AC389" s="191">
        <f t="shared" si="1579"/>
        <v>0</v>
      </c>
      <c r="AD389" s="191">
        <f t="shared" si="1580"/>
        <v>0</v>
      </c>
      <c r="AE389" s="191">
        <f t="shared" si="1581"/>
        <v>0</v>
      </c>
      <c r="AF389" s="191">
        <f t="shared" si="1582"/>
        <v>0</v>
      </c>
      <c r="AG389" s="191">
        <f t="shared" si="1583"/>
        <v>0</v>
      </c>
      <c r="AH389" s="191">
        <f t="shared" si="1584"/>
        <v>0</v>
      </c>
      <c r="AI389" s="191">
        <f t="shared" si="1585"/>
        <v>0</v>
      </c>
      <c r="AJ389" s="191">
        <f t="shared" si="1586"/>
        <v>0</v>
      </c>
      <c r="AK389" s="191">
        <f t="shared" si="1587"/>
        <v>0</v>
      </c>
      <c r="AL389" s="275">
        <f t="shared" si="1588"/>
        <v>0</v>
      </c>
      <c r="AM389" s="275">
        <f t="shared" si="1589"/>
        <v>0</v>
      </c>
      <c r="AN389" s="275">
        <f t="shared" si="1590"/>
        <v>0</v>
      </c>
      <c r="AO389" s="275">
        <f t="shared" si="1591"/>
        <v>0</v>
      </c>
      <c r="AP389" s="275">
        <f t="shared" si="1592"/>
        <v>0</v>
      </c>
      <c r="AQ389" s="275">
        <f t="shared" si="1593"/>
        <v>0</v>
      </c>
      <c r="AR389" s="275">
        <f t="shared" si="1594"/>
        <v>0</v>
      </c>
      <c r="AS389" s="275">
        <f t="shared" si="1595"/>
        <v>0</v>
      </c>
      <c r="AT389" s="275">
        <f t="shared" si="1596"/>
        <v>0</v>
      </c>
    </row>
    <row r="390" spans="1:46" ht="15" hidden="1" customHeight="1" outlineLevel="1">
      <c r="A390" s="1817">
        <v>5</v>
      </c>
      <c r="B390" s="1864" t="s">
        <v>116</v>
      </c>
      <c r="C390" s="73" t="s">
        <v>580</v>
      </c>
      <c r="D390" s="30"/>
      <c r="E390" s="250">
        <v>18.147533800000001</v>
      </c>
      <c r="F390" s="250">
        <v>17.624853799999997</v>
      </c>
      <c r="G390" s="250">
        <v>17.898377999999994</v>
      </c>
      <c r="H390" s="250">
        <v>15.178168160000002</v>
      </c>
      <c r="I390" s="1557">
        <v>15.0304743</v>
      </c>
      <c r="J390" s="1557">
        <v>15.973609300000001</v>
      </c>
      <c r="K390" s="1120">
        <f>L390+M390+N390+O390</f>
        <v>20.046913039358742</v>
      </c>
      <c r="L390" s="1118">
        <v>8.666619972556088</v>
      </c>
      <c r="M390" s="1118">
        <v>2.6583284867555892</v>
      </c>
      <c r="N390" s="1118">
        <v>2.1909918925766898</v>
      </c>
      <c r="O390" s="1118">
        <v>6.5309726874703742</v>
      </c>
      <c r="P390" s="1118">
        <f>K390</f>
        <v>20.046913039358742</v>
      </c>
      <c r="Q390" s="1110">
        <f>P390</f>
        <v>20.046913039358742</v>
      </c>
      <c r="R390" s="1110">
        <f>Q390</f>
        <v>20.046913039358742</v>
      </c>
      <c r="S390" s="1110">
        <f>R390</f>
        <v>20.046913039358742</v>
      </c>
      <c r="T390" s="257">
        <f t="shared" ref="T390" si="1792">SUM(U390:X390)</f>
        <v>0</v>
      </c>
      <c r="U390" s="250"/>
      <c r="V390" s="1088"/>
      <c r="W390" s="1455"/>
      <c r="X390" s="1455"/>
      <c r="Y390" s="250"/>
      <c r="Z390" s="250"/>
      <c r="AA390" s="250"/>
      <c r="AB390" s="250"/>
      <c r="AC390" s="191">
        <f t="shared" si="1579"/>
        <v>0</v>
      </c>
      <c r="AD390" s="191">
        <f t="shared" si="1580"/>
        <v>0</v>
      </c>
      <c r="AE390" s="191">
        <f t="shared" si="1581"/>
        <v>0</v>
      </c>
      <c r="AF390" s="191">
        <f t="shared" si="1582"/>
        <v>0</v>
      </c>
      <c r="AG390" s="191">
        <f t="shared" si="1583"/>
        <v>0</v>
      </c>
      <c r="AH390" s="191">
        <f t="shared" si="1584"/>
        <v>0</v>
      </c>
      <c r="AI390" s="191">
        <f t="shared" si="1585"/>
        <v>0</v>
      </c>
      <c r="AJ390" s="191">
        <f t="shared" si="1586"/>
        <v>0</v>
      </c>
      <c r="AK390" s="191">
        <f t="shared" si="1587"/>
        <v>0</v>
      </c>
      <c r="AL390" s="275">
        <f t="shared" si="1588"/>
        <v>0</v>
      </c>
      <c r="AM390" s="275">
        <f t="shared" si="1589"/>
        <v>0</v>
      </c>
      <c r="AN390" s="275">
        <f t="shared" si="1590"/>
        <v>0</v>
      </c>
      <c r="AO390" s="275">
        <f t="shared" si="1591"/>
        <v>0</v>
      </c>
      <c r="AP390" s="275">
        <f t="shared" si="1592"/>
        <v>0</v>
      </c>
      <c r="AQ390" s="275">
        <f t="shared" si="1593"/>
        <v>0</v>
      </c>
      <c r="AR390" s="275">
        <f t="shared" si="1594"/>
        <v>0</v>
      </c>
      <c r="AS390" s="275">
        <f t="shared" si="1595"/>
        <v>0</v>
      </c>
      <c r="AT390" s="275">
        <f t="shared" si="1596"/>
        <v>0</v>
      </c>
    </row>
    <row r="391" spans="1:46" hidden="1" outlineLevel="1">
      <c r="A391" s="1859"/>
      <c r="B391" s="1865"/>
      <c r="C391" s="73" t="s">
        <v>136</v>
      </c>
      <c r="D391" s="30"/>
      <c r="E391" s="255">
        <f t="shared" ref="E391:J391" si="1793">IF(E370&gt;0,E390/E370*100,)</f>
        <v>1.4179693082384399</v>
      </c>
      <c r="F391" s="255">
        <f t="shared" si="1793"/>
        <v>1.4358553790122925</v>
      </c>
      <c r="G391" s="255">
        <f t="shared" si="1793"/>
        <v>1.4872573793468411</v>
      </c>
      <c r="H391" s="255">
        <f t="shared" si="1793"/>
        <v>1.4772520206455866</v>
      </c>
      <c r="I391" s="255">
        <f t="shared" si="1793"/>
        <v>1.5636186487283728</v>
      </c>
      <c r="J391" s="255">
        <f t="shared" si="1793"/>
        <v>1.4922726194430878</v>
      </c>
      <c r="K391" s="1123">
        <f t="shared" ref="K391:Q391" si="1794">IF(K370&gt;0,K390/K370*100,)</f>
        <v>1.8222390057464843</v>
      </c>
      <c r="L391" s="1123">
        <f t="shared" si="1794"/>
        <v>2.4121422362836276</v>
      </c>
      <c r="M391" s="1123">
        <f t="shared" si="1794"/>
        <v>1.3217572807958746</v>
      </c>
      <c r="N391" s="1123">
        <f t="shared" si="1794"/>
        <v>1.1932226535497061</v>
      </c>
      <c r="O391" s="1123">
        <f t="shared" si="1794"/>
        <v>1.8340614692106338</v>
      </c>
      <c r="P391" s="1123">
        <f t="shared" si="1794"/>
        <v>1.8555089311945245</v>
      </c>
      <c r="Q391" s="255">
        <f t="shared" si="1794"/>
        <v>1.8912858305011586</v>
      </c>
      <c r="R391" s="255">
        <f t="shared" ref="R391:S391" si="1795">IF(R370&gt;0,R390/R370*100,)</f>
        <v>1.9285624273610389</v>
      </c>
      <c r="S391" s="255">
        <f t="shared" si="1795"/>
        <v>1.9674352560587034</v>
      </c>
      <c r="T391" s="255">
        <f t="shared" ref="T391:AA391" si="1796">IF(T370&gt;0,T390/T370*100,)</f>
        <v>0</v>
      </c>
      <c r="U391" s="255">
        <f t="shared" si="1796"/>
        <v>0</v>
      </c>
      <c r="V391" s="255">
        <f t="shared" si="1796"/>
        <v>0</v>
      </c>
      <c r="W391" s="255">
        <f t="shared" si="1796"/>
        <v>0</v>
      </c>
      <c r="X391" s="255">
        <f t="shared" ref="X391" si="1797">IF(X370&gt;0,X390/X370*100,)</f>
        <v>0</v>
      </c>
      <c r="Y391" s="255">
        <f t="shared" si="1796"/>
        <v>0</v>
      </c>
      <c r="Z391" s="255">
        <f t="shared" si="1796"/>
        <v>0</v>
      </c>
      <c r="AA391" s="255">
        <f t="shared" si="1796"/>
        <v>0</v>
      </c>
      <c r="AB391" s="255">
        <f t="shared" ref="AB391" si="1798">IF(AB370&gt;0,AB390/AB370*100,)</f>
        <v>0</v>
      </c>
      <c r="AC391" s="191">
        <f t="shared" si="1579"/>
        <v>0</v>
      </c>
      <c r="AD391" s="191">
        <f t="shared" si="1580"/>
        <v>0</v>
      </c>
      <c r="AE391" s="191">
        <f t="shared" si="1581"/>
        <v>0</v>
      </c>
      <c r="AF391" s="191">
        <f t="shared" si="1582"/>
        <v>0</v>
      </c>
      <c r="AG391" s="191">
        <f t="shared" si="1583"/>
        <v>0</v>
      </c>
      <c r="AH391" s="191">
        <f t="shared" si="1584"/>
        <v>0</v>
      </c>
      <c r="AI391" s="191">
        <f t="shared" si="1585"/>
        <v>0</v>
      </c>
      <c r="AJ391" s="191">
        <f t="shared" si="1586"/>
        <v>0</v>
      </c>
      <c r="AK391" s="191">
        <f t="shared" si="1587"/>
        <v>0</v>
      </c>
      <c r="AL391" s="275">
        <f t="shared" si="1588"/>
        <v>0</v>
      </c>
      <c r="AM391" s="275">
        <f t="shared" si="1589"/>
        <v>0</v>
      </c>
      <c r="AN391" s="275">
        <f t="shared" si="1590"/>
        <v>0</v>
      </c>
      <c r="AO391" s="275">
        <f t="shared" si="1591"/>
        <v>0</v>
      </c>
      <c r="AP391" s="275">
        <f t="shared" si="1592"/>
        <v>0</v>
      </c>
      <c r="AQ391" s="275">
        <f t="shared" si="1593"/>
        <v>0</v>
      </c>
      <c r="AR391" s="275">
        <f t="shared" si="1594"/>
        <v>0</v>
      </c>
      <c r="AS391" s="275">
        <f t="shared" si="1595"/>
        <v>0</v>
      </c>
      <c r="AT391" s="275">
        <f t="shared" si="1596"/>
        <v>0</v>
      </c>
    </row>
    <row r="392" spans="1:46" hidden="1" outlineLevel="1">
      <c r="A392" s="1817" t="s">
        <v>87</v>
      </c>
      <c r="B392" s="1866" t="s">
        <v>68</v>
      </c>
      <c r="C392" s="73" t="s">
        <v>580</v>
      </c>
      <c r="D392" s="70"/>
      <c r="E392" s="250">
        <v>11.272285328243372</v>
      </c>
      <c r="F392" s="250">
        <v>10.947624238736747</v>
      </c>
      <c r="G392" s="250">
        <v>11.117522962197421</v>
      </c>
      <c r="H392" s="250">
        <v>9.4278729079748924</v>
      </c>
      <c r="I392" s="1557">
        <v>9.4231693106541101</v>
      </c>
      <c r="J392" s="1557">
        <v>9.9219587485480716</v>
      </c>
      <c r="K392" s="1120">
        <f>L392+M392+N392+O392</f>
        <v>12.452078955771622</v>
      </c>
      <c r="L392" s="1118">
        <v>5.3832445906288893</v>
      </c>
      <c r="M392" s="1118">
        <v>1.6512126401939211</v>
      </c>
      <c r="N392" s="1118">
        <v>1.360927938593639</v>
      </c>
      <c r="O392" s="1118">
        <v>4.0566937863551713</v>
      </c>
      <c r="P392" s="1118">
        <f>K392</f>
        <v>12.452078955771622</v>
      </c>
      <c r="Q392" s="1110">
        <f>P392</f>
        <v>12.452078955771622</v>
      </c>
      <c r="R392" s="1110">
        <f>Q392</f>
        <v>12.452078955771622</v>
      </c>
      <c r="S392" s="1110">
        <f>R392</f>
        <v>12.452078955771622</v>
      </c>
      <c r="T392" s="257">
        <f t="shared" ref="T392" si="1799">SUM(U392:X392)</f>
        <v>0</v>
      </c>
      <c r="U392" s="250"/>
      <c r="V392" s="1088"/>
      <c r="W392" s="1455"/>
      <c r="X392" s="1455"/>
      <c r="Y392" s="250"/>
      <c r="Z392" s="250"/>
      <c r="AA392" s="250"/>
      <c r="AB392" s="250"/>
      <c r="AC392" s="191">
        <f t="shared" si="1579"/>
        <v>0</v>
      </c>
      <c r="AD392" s="191">
        <f t="shared" si="1580"/>
        <v>0</v>
      </c>
      <c r="AE392" s="191">
        <f t="shared" si="1581"/>
        <v>0</v>
      </c>
      <c r="AF392" s="191">
        <f t="shared" si="1582"/>
        <v>0</v>
      </c>
      <c r="AG392" s="191">
        <f t="shared" si="1583"/>
        <v>0</v>
      </c>
      <c r="AH392" s="191">
        <f t="shared" si="1584"/>
        <v>0</v>
      </c>
      <c r="AI392" s="191">
        <f t="shared" si="1585"/>
        <v>0</v>
      </c>
      <c r="AJ392" s="191">
        <f t="shared" si="1586"/>
        <v>0</v>
      </c>
      <c r="AK392" s="191">
        <f t="shared" si="1587"/>
        <v>0</v>
      </c>
      <c r="AL392" s="275">
        <f t="shared" si="1588"/>
        <v>0</v>
      </c>
      <c r="AM392" s="275">
        <f t="shared" si="1589"/>
        <v>0</v>
      </c>
      <c r="AN392" s="275">
        <f t="shared" si="1590"/>
        <v>0</v>
      </c>
      <c r="AO392" s="275">
        <f t="shared" si="1591"/>
        <v>0</v>
      </c>
      <c r="AP392" s="275">
        <f t="shared" si="1592"/>
        <v>0</v>
      </c>
      <c r="AQ392" s="275">
        <f t="shared" si="1593"/>
        <v>0</v>
      </c>
      <c r="AR392" s="275">
        <f t="shared" si="1594"/>
        <v>0</v>
      </c>
      <c r="AS392" s="275">
        <f t="shared" si="1595"/>
        <v>0</v>
      </c>
      <c r="AT392" s="275">
        <f t="shared" si="1596"/>
        <v>0</v>
      </c>
    </row>
    <row r="393" spans="1:46" hidden="1" outlineLevel="1">
      <c r="A393" s="1859"/>
      <c r="B393" s="1867"/>
      <c r="C393" s="73" t="s">
        <v>137</v>
      </c>
      <c r="D393" s="67"/>
      <c r="E393" s="255">
        <f t="shared" ref="E393:J393" si="1800">IF(E374&gt;0,E392/E374*100,)</f>
        <v>4.1402289566564443</v>
      </c>
      <c r="F393" s="255">
        <f t="shared" si="1800"/>
        <v>4.106210309489815</v>
      </c>
      <c r="G393" s="255">
        <f t="shared" si="1800"/>
        <v>4.1387239274839711</v>
      </c>
      <c r="H393" s="255">
        <f t="shared" si="1800"/>
        <v>4.1420874632629818</v>
      </c>
      <c r="I393" s="255">
        <f t="shared" si="1800"/>
        <v>5.4284557816116843</v>
      </c>
      <c r="J393" s="255">
        <f t="shared" si="1800"/>
        <v>4.1046210739916296</v>
      </c>
      <c r="K393" s="1123">
        <f t="shared" ref="K393:Q393" si="1801">IF(K374&gt;0,K392/K374*100,)</f>
        <v>4.5147712414041221</v>
      </c>
      <c r="L393" s="1123">
        <f t="shared" si="1801"/>
        <v>6.7625187096169093</v>
      </c>
      <c r="M393" s="1123">
        <f t="shared" si="1801"/>
        <v>3.109484210522599</v>
      </c>
      <c r="N393" s="1123">
        <f t="shared" si="1801"/>
        <v>2.67539460000829</v>
      </c>
      <c r="O393" s="1123">
        <f t="shared" si="1801"/>
        <v>4.3983284985529325</v>
      </c>
      <c r="P393" s="1123">
        <f t="shared" si="1801"/>
        <v>4.5972006671554073</v>
      </c>
      <c r="Q393" s="255">
        <f t="shared" si="1801"/>
        <v>4.6858413535978745</v>
      </c>
      <c r="R393" s="255">
        <f t="shared" ref="R393:S393" si="1802">IF(R374&gt;0,R392/R374*100,)</f>
        <v>4.7781976840215723</v>
      </c>
      <c r="S393" s="255">
        <f t="shared" si="1802"/>
        <v>4.8745088313401004</v>
      </c>
      <c r="T393" s="255">
        <f t="shared" ref="T393" si="1803">IF(T374&gt;0,T392/T374*100,)</f>
        <v>0</v>
      </c>
      <c r="U393" s="255">
        <f t="shared" ref="U393:X393" si="1804">IF(U374&gt;0,U392/U374*100,)</f>
        <v>0</v>
      </c>
      <c r="V393" s="255">
        <f t="shared" si="1804"/>
        <v>0</v>
      </c>
      <c r="W393" s="255">
        <f t="shared" si="1804"/>
        <v>0</v>
      </c>
      <c r="X393" s="255">
        <f t="shared" si="1804"/>
        <v>0</v>
      </c>
      <c r="Y393" s="255">
        <f t="shared" ref="Y393:AA393" si="1805">IF(Y374&gt;0,Y392/Y374*100,)</f>
        <v>0</v>
      </c>
      <c r="Z393" s="255">
        <f t="shared" si="1805"/>
        <v>0</v>
      </c>
      <c r="AA393" s="255">
        <f t="shared" si="1805"/>
        <v>0</v>
      </c>
      <c r="AB393" s="255">
        <f t="shared" ref="AB393" si="1806">IF(AB374&gt;0,AB392/AB374*100,)</f>
        <v>0</v>
      </c>
      <c r="AC393" s="191">
        <f t="shared" ref="AC393:AC456" si="1807">IF(T393&gt;0,K393-T393,)</f>
        <v>0</v>
      </c>
      <c r="AD393" s="191">
        <f t="shared" ref="AD393:AD456" si="1808">IF(U393&gt;0,L393-U393,)</f>
        <v>0</v>
      </c>
      <c r="AE393" s="191">
        <f t="shared" ref="AE393:AE456" si="1809">IF(V393&gt;0,M393-V393,)</f>
        <v>0</v>
      </c>
      <c r="AF393" s="191">
        <f t="shared" ref="AF393:AF456" si="1810">IF(W393&gt;0,N393-W393,)</f>
        <v>0</v>
      </c>
      <c r="AG393" s="191">
        <f t="shared" ref="AG393:AG456" si="1811">IF(X393&gt;0,O393-X393,)</f>
        <v>0</v>
      </c>
      <c r="AH393" s="191">
        <f t="shared" ref="AH393:AH456" si="1812">IF(Y393&gt;0,P393-Y393,)</f>
        <v>0</v>
      </c>
      <c r="AI393" s="191">
        <f t="shared" ref="AI393:AI456" si="1813">IF(Z393&gt;0,Q393-Z393,)</f>
        <v>0</v>
      </c>
      <c r="AJ393" s="191">
        <f t="shared" ref="AJ393:AJ456" si="1814">IF(AA393&gt;0,R393-AA393,)</f>
        <v>0</v>
      </c>
      <c r="AK393" s="191">
        <f t="shared" ref="AK393:AK456" si="1815">IF(AB393&gt;0,S393-AB393,)</f>
        <v>0</v>
      </c>
      <c r="AL393" s="275">
        <f t="shared" ref="AL393:AL456" si="1816">IF(T393&gt;0,AC393/K393,)</f>
        <v>0</v>
      </c>
      <c r="AM393" s="275">
        <f t="shared" ref="AM393:AM456" si="1817">IF(U393&gt;0,AD393/L393,)</f>
        <v>0</v>
      </c>
      <c r="AN393" s="275">
        <f t="shared" ref="AN393:AN456" si="1818">IF(V393&gt;0,AE393/M393,)</f>
        <v>0</v>
      </c>
      <c r="AO393" s="275">
        <f t="shared" ref="AO393:AO456" si="1819">IF(W393&gt;0,AF393/N393,)</f>
        <v>0</v>
      </c>
      <c r="AP393" s="275">
        <f t="shared" ref="AP393:AP456" si="1820">IF(X393&gt;0,AG393/O393,)</f>
        <v>0</v>
      </c>
      <c r="AQ393" s="275">
        <f t="shared" ref="AQ393:AQ456" si="1821">IF(Y393&gt;0,AH393/P393,)</f>
        <v>0</v>
      </c>
      <c r="AR393" s="275">
        <f t="shared" ref="AR393:AR456" si="1822">IF(Z393&gt;0,AI393/Q393,)</f>
        <v>0</v>
      </c>
      <c r="AS393" s="275">
        <f t="shared" ref="AS393:AS456" si="1823">IF(AA393&gt;0,AJ393/R393,)</f>
        <v>0</v>
      </c>
      <c r="AT393" s="275">
        <f t="shared" ref="AT393:AT456" si="1824">IF(AB393&gt;0,AK393/S393,)</f>
        <v>0</v>
      </c>
    </row>
    <row r="394" spans="1:46" hidden="1" outlineLevel="1">
      <c r="A394" s="1817" t="s">
        <v>88</v>
      </c>
      <c r="B394" s="1860" t="s">
        <v>69</v>
      </c>
      <c r="C394" s="73" t="s">
        <v>580</v>
      </c>
      <c r="D394" s="70"/>
      <c r="E394" s="250">
        <v>6.8752484717566302</v>
      </c>
      <c r="F394" s="250">
        <v>6.6772295612632506</v>
      </c>
      <c r="G394" s="250">
        <v>6.7808550378025743</v>
      </c>
      <c r="H394" s="250">
        <v>5.7502952520251061</v>
      </c>
      <c r="I394" s="1557">
        <v>5.6073049893458737</v>
      </c>
      <c r="J394" s="1557">
        <v>6.0516505514519281</v>
      </c>
      <c r="K394" s="1120">
        <f>L394+M394+N394+O394</f>
        <v>7.5948340835871164</v>
      </c>
      <c r="L394" s="1118">
        <v>3.2833753819271978</v>
      </c>
      <c r="M394" s="1118">
        <v>1.0071158465616679</v>
      </c>
      <c r="N394" s="1118">
        <v>0.83006395398305044</v>
      </c>
      <c r="O394" s="1118">
        <v>2.4742789011152002</v>
      </c>
      <c r="P394" s="1118">
        <f>K394</f>
        <v>7.5948340835871164</v>
      </c>
      <c r="Q394" s="1110">
        <f>P394</f>
        <v>7.5948340835871164</v>
      </c>
      <c r="R394" s="1110">
        <f>Q394</f>
        <v>7.5948340835871164</v>
      </c>
      <c r="S394" s="1110">
        <f>R394</f>
        <v>7.5948340835871164</v>
      </c>
      <c r="T394" s="257">
        <f t="shared" ref="T394" si="1825">SUM(U394:X394)</f>
        <v>0</v>
      </c>
      <c r="U394" s="250"/>
      <c r="V394" s="1088"/>
      <c r="W394" s="1455"/>
      <c r="X394" s="1455"/>
      <c r="Y394" s="250"/>
      <c r="Z394" s="250"/>
      <c r="AA394" s="250"/>
      <c r="AB394" s="250"/>
      <c r="AC394" s="191">
        <f t="shared" si="1807"/>
        <v>0</v>
      </c>
      <c r="AD394" s="191">
        <f t="shared" si="1808"/>
        <v>0</v>
      </c>
      <c r="AE394" s="191">
        <f t="shared" si="1809"/>
        <v>0</v>
      </c>
      <c r="AF394" s="191">
        <f t="shared" si="1810"/>
        <v>0</v>
      </c>
      <c r="AG394" s="191">
        <f t="shared" si="1811"/>
        <v>0</v>
      </c>
      <c r="AH394" s="191">
        <f t="shared" si="1812"/>
        <v>0</v>
      </c>
      <c r="AI394" s="191">
        <f t="shared" si="1813"/>
        <v>0</v>
      </c>
      <c r="AJ394" s="191">
        <f t="shared" si="1814"/>
        <v>0</v>
      </c>
      <c r="AK394" s="191">
        <f t="shared" si="1815"/>
        <v>0</v>
      </c>
      <c r="AL394" s="275">
        <f t="shared" si="1816"/>
        <v>0</v>
      </c>
      <c r="AM394" s="275">
        <f t="shared" si="1817"/>
        <v>0</v>
      </c>
      <c r="AN394" s="275">
        <f t="shared" si="1818"/>
        <v>0</v>
      </c>
      <c r="AO394" s="275">
        <f t="shared" si="1819"/>
        <v>0</v>
      </c>
      <c r="AP394" s="275">
        <f t="shared" si="1820"/>
        <v>0</v>
      </c>
      <c r="AQ394" s="275">
        <f t="shared" si="1821"/>
        <v>0</v>
      </c>
      <c r="AR394" s="275">
        <f t="shared" si="1822"/>
        <v>0</v>
      </c>
      <c r="AS394" s="275">
        <f t="shared" si="1823"/>
        <v>0</v>
      </c>
      <c r="AT394" s="275">
        <f t="shared" si="1824"/>
        <v>0</v>
      </c>
    </row>
    <row r="395" spans="1:46" hidden="1" outlineLevel="1">
      <c r="A395" s="1859"/>
      <c r="B395" s="1861"/>
      <c r="C395" s="73" t="s">
        <v>138</v>
      </c>
      <c r="D395" s="67"/>
      <c r="E395" s="255">
        <f t="shared" ref="E395:J395" si="1826">IF(E378&gt;0,E394/E378*100,)</f>
        <v>6.0980401069734365</v>
      </c>
      <c r="F395" s="255">
        <f t="shared" si="1826"/>
        <v>6.2772051531631972</v>
      </c>
      <c r="G395" s="255">
        <f t="shared" si="1826"/>
        <v>6.8672055637081755</v>
      </c>
      <c r="H395" s="255">
        <f t="shared" si="1826"/>
        <v>5.8201742690190672</v>
      </c>
      <c r="I395" s="255">
        <f t="shared" si="1826"/>
        <v>5.558469602500435</v>
      </c>
      <c r="J395" s="255">
        <f t="shared" si="1826"/>
        <v>5.79816953850586</v>
      </c>
      <c r="K395" s="1123">
        <f t="shared" ref="K395:Q395" si="1827">IF(K378&gt;0,K394/K378*100,)</f>
        <v>7.2464658882527582</v>
      </c>
      <c r="L395" s="1123">
        <f t="shared" si="1827"/>
        <v>10.768583594068117</v>
      </c>
      <c r="M395" s="1123">
        <f t="shared" si="1827"/>
        <v>4.5555069293940456</v>
      </c>
      <c r="N395" s="1123">
        <f t="shared" si="1827"/>
        <v>3.7168692561803431</v>
      </c>
      <c r="O395" s="1123">
        <f t="shared" si="1827"/>
        <v>8.2815215902451076</v>
      </c>
      <c r="P395" s="1123">
        <f t="shared" si="1827"/>
        <v>7.3787698095957017</v>
      </c>
      <c r="Q395" s="255">
        <f t="shared" si="1827"/>
        <v>7.521043177320637</v>
      </c>
      <c r="R395" s="255">
        <f t="shared" ref="R395:S395" si="1828">IF(R378&gt;0,R394/R378*100,)</f>
        <v>7.6692803659916082</v>
      </c>
      <c r="S395" s="255">
        <f t="shared" si="1828"/>
        <v>7.82386526180413</v>
      </c>
      <c r="T395" s="255">
        <f t="shared" ref="T395" si="1829">IF(T378&gt;0,T394/T378*100,)</f>
        <v>0</v>
      </c>
      <c r="U395" s="255">
        <f t="shared" ref="U395:X395" si="1830">IF(U378&gt;0,U394/U378*100,)</f>
        <v>0</v>
      </c>
      <c r="V395" s="255">
        <f t="shared" si="1830"/>
        <v>0</v>
      </c>
      <c r="W395" s="255">
        <f t="shared" si="1830"/>
        <v>0</v>
      </c>
      <c r="X395" s="255">
        <f t="shared" si="1830"/>
        <v>0</v>
      </c>
      <c r="Y395" s="255">
        <f t="shared" ref="Y395:AA395" si="1831">IF(Y378&gt;0,Y394/Y378*100,)</f>
        <v>0</v>
      </c>
      <c r="Z395" s="255">
        <f t="shared" si="1831"/>
        <v>0</v>
      </c>
      <c r="AA395" s="255">
        <f t="shared" si="1831"/>
        <v>0</v>
      </c>
      <c r="AB395" s="255">
        <f t="shared" ref="AB395" si="1832">IF(AB378&gt;0,AB394/AB378*100,)</f>
        <v>0</v>
      </c>
      <c r="AC395" s="191">
        <f t="shared" si="1807"/>
        <v>0</v>
      </c>
      <c r="AD395" s="191">
        <f t="shared" si="1808"/>
        <v>0</v>
      </c>
      <c r="AE395" s="191">
        <f t="shared" si="1809"/>
        <v>0</v>
      </c>
      <c r="AF395" s="191">
        <f t="shared" si="1810"/>
        <v>0</v>
      </c>
      <c r="AG395" s="191">
        <f t="shared" si="1811"/>
        <v>0</v>
      </c>
      <c r="AH395" s="191">
        <f t="shared" si="1812"/>
        <v>0</v>
      </c>
      <c r="AI395" s="191">
        <f t="shared" si="1813"/>
        <v>0</v>
      </c>
      <c r="AJ395" s="191">
        <f t="shared" si="1814"/>
        <v>0</v>
      </c>
      <c r="AK395" s="191">
        <f t="shared" si="1815"/>
        <v>0</v>
      </c>
      <c r="AL395" s="275">
        <f t="shared" si="1816"/>
        <v>0</v>
      </c>
      <c r="AM395" s="275">
        <f t="shared" si="1817"/>
        <v>0</v>
      </c>
      <c r="AN395" s="275">
        <f t="shared" si="1818"/>
        <v>0</v>
      </c>
      <c r="AO395" s="275">
        <f t="shared" si="1819"/>
        <v>0</v>
      </c>
      <c r="AP395" s="275">
        <f t="shared" si="1820"/>
        <v>0</v>
      </c>
      <c r="AQ395" s="275">
        <f t="shared" si="1821"/>
        <v>0</v>
      </c>
      <c r="AR395" s="275">
        <f t="shared" si="1822"/>
        <v>0</v>
      </c>
      <c r="AS395" s="275">
        <f t="shared" si="1823"/>
        <v>0</v>
      </c>
      <c r="AT395" s="275">
        <f t="shared" si="1824"/>
        <v>0</v>
      </c>
    </row>
    <row r="396" spans="1:46" hidden="1" outlineLevel="1">
      <c r="A396" s="1817" t="s">
        <v>89</v>
      </c>
      <c r="B396" s="1860" t="s">
        <v>70</v>
      </c>
      <c r="C396" s="73" t="s">
        <v>580</v>
      </c>
      <c r="D396" s="70"/>
      <c r="E396" s="250"/>
      <c r="F396" s="250">
        <v>0</v>
      </c>
      <c r="G396" s="250">
        <v>0</v>
      </c>
      <c r="H396" s="250">
        <v>0</v>
      </c>
      <c r="I396" s="1557">
        <v>0</v>
      </c>
      <c r="J396" s="1557">
        <v>0</v>
      </c>
      <c r="K396" s="1120">
        <v>0</v>
      </c>
      <c r="L396" s="1118"/>
      <c r="M396" s="1118"/>
      <c r="N396" s="1118"/>
      <c r="O396" s="1118"/>
      <c r="P396" s="1118">
        <v>0</v>
      </c>
      <c r="Q396" s="250">
        <v>0</v>
      </c>
      <c r="R396" s="250">
        <v>0</v>
      </c>
      <c r="S396" s="250">
        <v>0</v>
      </c>
      <c r="T396" s="257">
        <f t="shared" ref="T396" si="1833">SUM(U396:X396)</f>
        <v>0</v>
      </c>
      <c r="U396" s="250"/>
      <c r="V396" s="250"/>
      <c r="W396" s="250"/>
      <c r="X396" s="250"/>
      <c r="Y396" s="250"/>
      <c r="Z396" s="250"/>
      <c r="AA396" s="250"/>
      <c r="AB396" s="250"/>
      <c r="AC396" s="191">
        <f t="shared" si="1807"/>
        <v>0</v>
      </c>
      <c r="AD396" s="191">
        <f t="shared" si="1808"/>
        <v>0</v>
      </c>
      <c r="AE396" s="191">
        <f t="shared" si="1809"/>
        <v>0</v>
      </c>
      <c r="AF396" s="191">
        <f t="shared" si="1810"/>
        <v>0</v>
      </c>
      <c r="AG396" s="191">
        <f t="shared" si="1811"/>
        <v>0</v>
      </c>
      <c r="AH396" s="191">
        <f t="shared" si="1812"/>
        <v>0</v>
      </c>
      <c r="AI396" s="191">
        <f t="shared" si="1813"/>
        <v>0</v>
      </c>
      <c r="AJ396" s="191">
        <f t="shared" si="1814"/>
        <v>0</v>
      </c>
      <c r="AK396" s="191">
        <f t="shared" si="1815"/>
        <v>0</v>
      </c>
      <c r="AL396" s="275">
        <f t="shared" si="1816"/>
        <v>0</v>
      </c>
      <c r="AM396" s="275">
        <f t="shared" si="1817"/>
        <v>0</v>
      </c>
      <c r="AN396" s="275">
        <f t="shared" si="1818"/>
        <v>0</v>
      </c>
      <c r="AO396" s="275">
        <f t="shared" si="1819"/>
        <v>0</v>
      </c>
      <c r="AP396" s="275">
        <f t="shared" si="1820"/>
        <v>0</v>
      </c>
      <c r="AQ396" s="275">
        <f t="shared" si="1821"/>
        <v>0</v>
      </c>
      <c r="AR396" s="275">
        <f t="shared" si="1822"/>
        <v>0</v>
      </c>
      <c r="AS396" s="275">
        <f t="shared" si="1823"/>
        <v>0</v>
      </c>
      <c r="AT396" s="275">
        <f t="shared" si="1824"/>
        <v>0</v>
      </c>
    </row>
    <row r="397" spans="1:46" hidden="1" outlineLevel="1">
      <c r="A397" s="1859"/>
      <c r="B397" s="1861"/>
      <c r="C397" s="73" t="s">
        <v>139</v>
      </c>
      <c r="D397" s="67"/>
      <c r="E397" s="255">
        <f t="shared" ref="E397:H397" si="1834">IF(E382&gt;0,E396/E382*100,)</f>
        <v>0</v>
      </c>
      <c r="F397" s="255">
        <f>IF(F382&gt;0,F396/F382*100,)</f>
        <v>0</v>
      </c>
      <c r="G397" s="255">
        <f t="shared" si="1834"/>
        <v>0</v>
      </c>
      <c r="H397" s="255">
        <f t="shared" si="1834"/>
        <v>0</v>
      </c>
      <c r="I397" s="255">
        <f t="shared" ref="I397:J397" si="1835">IF(I382&gt;0,I396/I382*100,)</f>
        <v>0</v>
      </c>
      <c r="J397" s="255">
        <f t="shared" si="1835"/>
        <v>0</v>
      </c>
      <c r="K397" s="1123">
        <f t="shared" ref="K397:Q397" si="1836">IF(K382&gt;0,K396/K382*100,)</f>
        <v>0</v>
      </c>
      <c r="L397" s="1123">
        <f t="shared" si="1836"/>
        <v>0</v>
      </c>
      <c r="M397" s="1123">
        <f t="shared" si="1836"/>
        <v>0</v>
      </c>
      <c r="N397" s="1123">
        <f t="shared" si="1836"/>
        <v>0</v>
      </c>
      <c r="O397" s="1123">
        <f t="shared" si="1836"/>
        <v>0</v>
      </c>
      <c r="P397" s="1123">
        <f t="shared" si="1836"/>
        <v>0</v>
      </c>
      <c r="Q397" s="255">
        <f t="shared" si="1836"/>
        <v>0</v>
      </c>
      <c r="R397" s="255">
        <f t="shared" ref="R397:S397" si="1837">IF(R382&gt;0,R396/R382*100,)</f>
        <v>0</v>
      </c>
      <c r="S397" s="255">
        <f t="shared" si="1837"/>
        <v>0</v>
      </c>
      <c r="T397" s="255">
        <f t="shared" ref="T397" si="1838">IF(T382&gt;0,T396/T382*100,)</f>
        <v>0</v>
      </c>
      <c r="U397" s="255">
        <f t="shared" ref="U397:X397" si="1839">IF(U382&gt;0,U396/U382*100,)</f>
        <v>0</v>
      </c>
      <c r="V397" s="255">
        <f t="shared" si="1839"/>
        <v>0</v>
      </c>
      <c r="W397" s="255">
        <f t="shared" si="1839"/>
        <v>0</v>
      </c>
      <c r="X397" s="255">
        <f t="shared" si="1839"/>
        <v>0</v>
      </c>
      <c r="Y397" s="255">
        <f t="shared" ref="Y397:AA397" si="1840">IF(Y382&gt;0,Y396/Y382*100,)</f>
        <v>0</v>
      </c>
      <c r="Z397" s="255">
        <f t="shared" si="1840"/>
        <v>0</v>
      </c>
      <c r="AA397" s="255">
        <f t="shared" si="1840"/>
        <v>0</v>
      </c>
      <c r="AB397" s="255">
        <f t="shared" ref="AB397" si="1841">IF(AB382&gt;0,AB396/AB382*100,)</f>
        <v>0</v>
      </c>
      <c r="AC397" s="191">
        <f t="shared" si="1807"/>
        <v>0</v>
      </c>
      <c r="AD397" s="191">
        <f t="shared" si="1808"/>
        <v>0</v>
      </c>
      <c r="AE397" s="191">
        <f t="shared" si="1809"/>
        <v>0</v>
      </c>
      <c r="AF397" s="191">
        <f t="shared" si="1810"/>
        <v>0</v>
      </c>
      <c r="AG397" s="191">
        <f t="shared" si="1811"/>
        <v>0</v>
      </c>
      <c r="AH397" s="191">
        <f t="shared" si="1812"/>
        <v>0</v>
      </c>
      <c r="AI397" s="191">
        <f t="shared" si="1813"/>
        <v>0</v>
      </c>
      <c r="AJ397" s="191">
        <f t="shared" si="1814"/>
        <v>0</v>
      </c>
      <c r="AK397" s="191">
        <f t="shared" si="1815"/>
        <v>0</v>
      </c>
      <c r="AL397" s="275">
        <f t="shared" si="1816"/>
        <v>0</v>
      </c>
      <c r="AM397" s="275">
        <f t="shared" si="1817"/>
        <v>0</v>
      </c>
      <c r="AN397" s="275">
        <f t="shared" si="1818"/>
        <v>0</v>
      </c>
      <c r="AO397" s="275">
        <f t="shared" si="1819"/>
        <v>0</v>
      </c>
      <c r="AP397" s="275">
        <f t="shared" si="1820"/>
        <v>0</v>
      </c>
      <c r="AQ397" s="275">
        <f t="shared" si="1821"/>
        <v>0</v>
      </c>
      <c r="AR397" s="275">
        <f t="shared" si="1822"/>
        <v>0</v>
      </c>
      <c r="AS397" s="275">
        <f t="shared" si="1823"/>
        <v>0</v>
      </c>
      <c r="AT397" s="275">
        <f t="shared" si="1824"/>
        <v>0</v>
      </c>
    </row>
    <row r="398" spans="1:46" ht="15" hidden="1" customHeight="1" outlineLevel="1">
      <c r="A398" s="1846">
        <v>6</v>
      </c>
      <c r="B398" s="1862" t="s">
        <v>218</v>
      </c>
      <c r="C398" s="73" t="s">
        <v>581</v>
      </c>
      <c r="D398" s="31"/>
      <c r="E398" s="253">
        <f t="shared" ref="E398:J398" si="1842">E402+E406+E410+E415</f>
        <v>135.46561886330198</v>
      </c>
      <c r="F398" s="253">
        <f t="shared" si="1842"/>
        <v>137.27875673897699</v>
      </c>
      <c r="G398" s="253">
        <f t="shared" si="1842"/>
        <v>145.96179683</v>
      </c>
      <c r="H398" s="253">
        <f t="shared" si="1842"/>
        <v>142.10095219999999</v>
      </c>
      <c r="I398" s="253">
        <f t="shared" si="1842"/>
        <v>146.86465920653652</v>
      </c>
      <c r="J398" s="253">
        <f t="shared" si="1842"/>
        <v>154.99816940976666</v>
      </c>
      <c r="K398" s="1125">
        <f t="shared" ref="K398:Q398" si="1843">K402+K406+K410+K415</f>
        <v>159.04953484819762</v>
      </c>
      <c r="L398" s="1125">
        <f t="shared" si="1843"/>
        <v>72.930496213403231</v>
      </c>
      <c r="M398" s="1125">
        <f t="shared" si="1843"/>
        <v>19.459590776722049</v>
      </c>
      <c r="N398" s="1125">
        <f t="shared" si="1843"/>
        <v>13.918148700407183</v>
      </c>
      <c r="O398" s="1125">
        <f t="shared" si="1843"/>
        <v>52.741299157665146</v>
      </c>
      <c r="P398" s="1125">
        <f t="shared" si="1843"/>
        <v>175.25707616165761</v>
      </c>
      <c r="Q398" s="253">
        <f t="shared" si="1843"/>
        <v>181.3274690081239</v>
      </c>
      <c r="R398" s="253">
        <f t="shared" ref="R398:S398" si="1844">R402+R406+R410+R415</f>
        <v>187.61759944844889</v>
      </c>
      <c r="S398" s="253">
        <f t="shared" si="1844"/>
        <v>194.05450606638684</v>
      </c>
      <c r="T398" s="257">
        <f t="shared" ref="T398:T402" si="1845">SUM(U398:X398)</f>
        <v>0</v>
      </c>
      <c r="U398" s="253">
        <f t="shared" ref="U398:X398" si="1846">U402+U406+U410+U415</f>
        <v>0</v>
      </c>
      <c r="V398" s="253">
        <f t="shared" si="1846"/>
        <v>0</v>
      </c>
      <c r="W398" s="253">
        <f t="shared" si="1846"/>
        <v>0</v>
      </c>
      <c r="X398" s="253">
        <f t="shared" si="1846"/>
        <v>0</v>
      </c>
      <c r="Y398" s="253">
        <f t="shared" ref="Y398:AA398" si="1847">Y402+Y406+Y410+Y415</f>
        <v>0</v>
      </c>
      <c r="Z398" s="253">
        <f t="shared" si="1847"/>
        <v>0</v>
      </c>
      <c r="AA398" s="253">
        <f t="shared" si="1847"/>
        <v>0</v>
      </c>
      <c r="AB398" s="253">
        <f t="shared" ref="AB398" si="1848">AB402+AB406+AB410+AB415</f>
        <v>0</v>
      </c>
      <c r="AC398" s="191">
        <f t="shared" si="1807"/>
        <v>0</v>
      </c>
      <c r="AD398" s="191">
        <f t="shared" si="1808"/>
        <v>0</v>
      </c>
      <c r="AE398" s="191">
        <f t="shared" si="1809"/>
        <v>0</v>
      </c>
      <c r="AF398" s="191">
        <f t="shared" si="1810"/>
        <v>0</v>
      </c>
      <c r="AG398" s="191">
        <f t="shared" si="1811"/>
        <v>0</v>
      </c>
      <c r="AH398" s="191">
        <f t="shared" si="1812"/>
        <v>0</v>
      </c>
      <c r="AI398" s="191">
        <f t="shared" si="1813"/>
        <v>0</v>
      </c>
      <c r="AJ398" s="191">
        <f t="shared" si="1814"/>
        <v>0</v>
      </c>
      <c r="AK398" s="191">
        <f t="shared" si="1815"/>
        <v>0</v>
      </c>
      <c r="AL398" s="275">
        <f t="shared" si="1816"/>
        <v>0</v>
      </c>
      <c r="AM398" s="275">
        <f t="shared" si="1817"/>
        <v>0</v>
      </c>
      <c r="AN398" s="275">
        <f t="shared" si="1818"/>
        <v>0</v>
      </c>
      <c r="AO398" s="275">
        <f t="shared" si="1819"/>
        <v>0</v>
      </c>
      <c r="AP398" s="275">
        <f t="shared" si="1820"/>
        <v>0</v>
      </c>
      <c r="AQ398" s="275">
        <f t="shared" si="1821"/>
        <v>0</v>
      </c>
      <c r="AR398" s="275">
        <f t="shared" si="1822"/>
        <v>0</v>
      </c>
      <c r="AS398" s="275">
        <f t="shared" si="1823"/>
        <v>0</v>
      </c>
      <c r="AT398" s="275">
        <f t="shared" si="1824"/>
        <v>0</v>
      </c>
    </row>
    <row r="399" spans="1:46" hidden="1" outlineLevel="1">
      <c r="A399" s="1848"/>
      <c r="B399" s="1863"/>
      <c r="C399" s="73" t="s">
        <v>53</v>
      </c>
      <c r="D399" s="31"/>
      <c r="E399" s="253">
        <f t="shared" ref="E399:J399" si="1849">E401+E405+E409+E414</f>
        <v>4.8105955393464503</v>
      </c>
      <c r="F399" s="253">
        <f t="shared" si="1849"/>
        <v>4.59948430561652</v>
      </c>
      <c r="G399" s="253">
        <f t="shared" si="1849"/>
        <v>4.3053891735346994</v>
      </c>
      <c r="H399" s="253">
        <f t="shared" si="1849"/>
        <v>3.9818803592999998</v>
      </c>
      <c r="I399" s="253">
        <f t="shared" si="1849"/>
        <v>3.7836723023222332</v>
      </c>
      <c r="J399" s="253">
        <f t="shared" si="1849"/>
        <v>3.9369667769342334</v>
      </c>
      <c r="K399" s="1125">
        <f t="shared" ref="K399:Q399" si="1850">K401+K405+K409+K414</f>
        <v>3.8321327557392526</v>
      </c>
      <c r="L399" s="1125">
        <f>L401+L405+L409+L414</f>
        <v>1.8300915367876358</v>
      </c>
      <c r="M399" s="1125">
        <f>M401+M405+M409+M414</f>
        <v>0.42105091576069431</v>
      </c>
      <c r="N399" s="1125">
        <f t="shared" si="1850"/>
        <v>0.26108680412691021</v>
      </c>
      <c r="O399" s="1125">
        <f t="shared" si="1850"/>
        <v>1.3331205252744076</v>
      </c>
      <c r="P399" s="1125">
        <f t="shared" si="1850"/>
        <v>3.7210135097135746</v>
      </c>
      <c r="Q399" s="253">
        <f t="shared" si="1850"/>
        <v>3.613131722652505</v>
      </c>
      <c r="R399" s="253">
        <f t="shared" ref="R399:S399" si="1851">R401+R405+R409+R414</f>
        <v>3.5041056737475076</v>
      </c>
      <c r="S399" s="253">
        <f t="shared" si="1851"/>
        <v>3.3967014377234537</v>
      </c>
      <c r="T399" s="257">
        <f t="shared" si="1845"/>
        <v>0</v>
      </c>
      <c r="U399" s="253">
        <f t="shared" ref="U399:X399" si="1852">U401+U405+U409+U414</f>
        <v>0</v>
      </c>
      <c r="V399" s="253">
        <f t="shared" si="1852"/>
        <v>0</v>
      </c>
      <c r="W399" s="253">
        <f t="shared" si="1852"/>
        <v>0</v>
      </c>
      <c r="X399" s="253">
        <f t="shared" si="1852"/>
        <v>0</v>
      </c>
      <c r="Y399" s="253">
        <f t="shared" ref="Y399:AA399" si="1853">Y401+Y405+Y409+Y414</f>
        <v>0</v>
      </c>
      <c r="Z399" s="253">
        <f t="shared" si="1853"/>
        <v>0</v>
      </c>
      <c r="AA399" s="253">
        <f t="shared" si="1853"/>
        <v>0</v>
      </c>
      <c r="AB399" s="253">
        <f t="shared" ref="AB399" si="1854">AB401+AB405+AB409+AB414</f>
        <v>0</v>
      </c>
      <c r="AC399" s="191">
        <f t="shared" si="1807"/>
        <v>0</v>
      </c>
      <c r="AD399" s="191">
        <f t="shared" si="1808"/>
        <v>0</v>
      </c>
      <c r="AE399" s="191">
        <f t="shared" si="1809"/>
        <v>0</v>
      </c>
      <c r="AF399" s="191">
        <f t="shared" si="1810"/>
        <v>0</v>
      </c>
      <c r="AG399" s="191">
        <f t="shared" si="1811"/>
        <v>0</v>
      </c>
      <c r="AH399" s="191">
        <f t="shared" si="1812"/>
        <v>0</v>
      </c>
      <c r="AI399" s="191">
        <f t="shared" si="1813"/>
        <v>0</v>
      </c>
      <c r="AJ399" s="191">
        <f t="shared" si="1814"/>
        <v>0</v>
      </c>
      <c r="AK399" s="191">
        <f t="shared" si="1815"/>
        <v>0</v>
      </c>
      <c r="AL399" s="275">
        <f t="shared" si="1816"/>
        <v>0</v>
      </c>
      <c r="AM399" s="275">
        <f t="shared" si="1817"/>
        <v>0</v>
      </c>
      <c r="AN399" s="275">
        <f t="shared" si="1818"/>
        <v>0</v>
      </c>
      <c r="AO399" s="275">
        <f t="shared" si="1819"/>
        <v>0</v>
      </c>
      <c r="AP399" s="275">
        <f t="shared" si="1820"/>
        <v>0</v>
      </c>
      <c r="AQ399" s="275">
        <f t="shared" si="1821"/>
        <v>0</v>
      </c>
      <c r="AR399" s="275">
        <f t="shared" si="1822"/>
        <v>0</v>
      </c>
      <c r="AS399" s="275">
        <f t="shared" si="1823"/>
        <v>0</v>
      </c>
      <c r="AT399" s="275">
        <f t="shared" si="1824"/>
        <v>0</v>
      </c>
    </row>
    <row r="400" spans="1:46" hidden="1" outlineLevel="1">
      <c r="A400" s="1857" t="s">
        <v>140</v>
      </c>
      <c r="B400" s="1858" t="s">
        <v>235</v>
      </c>
      <c r="C400" s="73" t="s">
        <v>582</v>
      </c>
      <c r="D400" s="32"/>
      <c r="E400" s="250">
        <v>25.015180999999998</v>
      </c>
      <c r="F400" s="250">
        <v>24.73</v>
      </c>
      <c r="G400" s="250">
        <v>23.921604000000002</v>
      </c>
      <c r="H400" s="250">
        <v>22.560061000000001</v>
      </c>
      <c r="I400" s="1557">
        <v>21.882814</v>
      </c>
      <c r="J400" s="1557">
        <v>22.003107</v>
      </c>
      <c r="K400" s="1120">
        <f>L400+M400+N400+O400</f>
        <v>21.653144220327103</v>
      </c>
      <c r="L400" s="1421">
        <v>9.7554735364566145</v>
      </c>
      <c r="M400" s="1422">
        <v>2.7964114426879489</v>
      </c>
      <c r="N400" s="1422">
        <v>2.0999733061683385</v>
      </c>
      <c r="O400" s="1422">
        <v>7.0012859350142014</v>
      </c>
      <c r="P400" s="1386">
        <v>21.003549893717288</v>
      </c>
      <c r="Q400" s="1386">
        <v>20.37344339690577</v>
      </c>
      <c r="R400" s="1386">
        <v>19.762240094998596</v>
      </c>
      <c r="S400" s="1386">
        <v>19.169372892148637</v>
      </c>
      <c r="T400" s="257">
        <f t="shared" si="1845"/>
        <v>0</v>
      </c>
      <c r="U400" s="250"/>
      <c r="V400" s="1088"/>
      <c r="W400" s="1455"/>
      <c r="X400" s="1455"/>
      <c r="Y400" s="250"/>
      <c r="Z400" s="250"/>
      <c r="AA400" s="250"/>
      <c r="AB400" s="250"/>
      <c r="AC400" s="191">
        <f t="shared" si="1807"/>
        <v>0</v>
      </c>
      <c r="AD400" s="191">
        <f t="shared" si="1808"/>
        <v>0</v>
      </c>
      <c r="AE400" s="191">
        <f t="shared" si="1809"/>
        <v>0</v>
      </c>
      <c r="AF400" s="191">
        <f t="shared" si="1810"/>
        <v>0</v>
      </c>
      <c r="AG400" s="191">
        <f t="shared" si="1811"/>
        <v>0</v>
      </c>
      <c r="AH400" s="191">
        <f t="shared" si="1812"/>
        <v>0</v>
      </c>
      <c r="AI400" s="191">
        <f t="shared" si="1813"/>
        <v>0</v>
      </c>
      <c r="AJ400" s="191">
        <f t="shared" si="1814"/>
        <v>0</v>
      </c>
      <c r="AK400" s="191">
        <f t="shared" si="1815"/>
        <v>0</v>
      </c>
      <c r="AL400" s="275">
        <f t="shared" si="1816"/>
        <v>0</v>
      </c>
      <c r="AM400" s="275">
        <f t="shared" si="1817"/>
        <v>0</v>
      </c>
      <c r="AN400" s="275">
        <f t="shared" si="1818"/>
        <v>0</v>
      </c>
      <c r="AO400" s="275">
        <f t="shared" si="1819"/>
        <v>0</v>
      </c>
      <c r="AP400" s="275">
        <f t="shared" si="1820"/>
        <v>0</v>
      </c>
      <c r="AQ400" s="275">
        <f t="shared" si="1821"/>
        <v>0</v>
      </c>
      <c r="AR400" s="275">
        <f t="shared" si="1822"/>
        <v>0</v>
      </c>
      <c r="AS400" s="275">
        <f t="shared" si="1823"/>
        <v>0</v>
      </c>
      <c r="AT400" s="275">
        <f t="shared" si="1824"/>
        <v>0</v>
      </c>
    </row>
    <row r="401" spans="1:46" hidden="1" outlineLevel="1">
      <c r="A401" s="1857"/>
      <c r="B401" s="1858"/>
      <c r="C401" s="73" t="s">
        <v>53</v>
      </c>
      <c r="D401" s="32"/>
      <c r="E401" s="253">
        <f t="shared" ref="E401:J401" si="1855">0.12*E400</f>
        <v>3.0018217199999997</v>
      </c>
      <c r="F401" s="253">
        <f t="shared" si="1855"/>
        <v>2.9676</v>
      </c>
      <c r="G401" s="253">
        <f t="shared" si="1855"/>
        <v>2.87059248</v>
      </c>
      <c r="H401" s="253">
        <f t="shared" si="1855"/>
        <v>2.7072073200000002</v>
      </c>
      <c r="I401" s="253">
        <f t="shared" si="1855"/>
        <v>2.6259376799999998</v>
      </c>
      <c r="J401" s="253">
        <f t="shared" si="1855"/>
        <v>2.6403728399999999</v>
      </c>
      <c r="K401" s="1125">
        <f t="shared" ref="K401:Q401" si="1856">0.12*K400</f>
        <v>2.5983773064392524</v>
      </c>
      <c r="L401" s="1125">
        <f t="shared" si="1856"/>
        <v>1.1706568243747937</v>
      </c>
      <c r="M401" s="1125">
        <f t="shared" si="1856"/>
        <v>0.33556937312255386</v>
      </c>
      <c r="N401" s="1125">
        <f t="shared" si="1856"/>
        <v>0.25199679674020059</v>
      </c>
      <c r="O401" s="1125">
        <f t="shared" si="1856"/>
        <v>0.84015431220170411</v>
      </c>
      <c r="P401" s="1125">
        <f t="shared" si="1856"/>
        <v>2.5204259872460746</v>
      </c>
      <c r="Q401" s="253">
        <f t="shared" si="1856"/>
        <v>2.4448132076286924</v>
      </c>
      <c r="R401" s="253">
        <f t="shared" ref="R401:S401" si="1857">0.12*R400</f>
        <v>2.3714688113998315</v>
      </c>
      <c r="S401" s="253">
        <f t="shared" si="1857"/>
        <v>2.3003247470578363</v>
      </c>
      <c r="T401" s="257">
        <f t="shared" si="1845"/>
        <v>0</v>
      </c>
      <c r="U401" s="253">
        <f t="shared" ref="U401:X401" si="1858">0.12*U400</f>
        <v>0</v>
      </c>
      <c r="V401" s="253">
        <f t="shared" si="1858"/>
        <v>0</v>
      </c>
      <c r="W401" s="253">
        <f t="shared" si="1858"/>
        <v>0</v>
      </c>
      <c r="X401" s="253">
        <f t="shared" si="1858"/>
        <v>0</v>
      </c>
      <c r="Y401" s="253">
        <f t="shared" ref="Y401:AA401" si="1859">0.12*Y400</f>
        <v>0</v>
      </c>
      <c r="Z401" s="253">
        <f t="shared" si="1859"/>
        <v>0</v>
      </c>
      <c r="AA401" s="253">
        <f t="shared" si="1859"/>
        <v>0</v>
      </c>
      <c r="AB401" s="253">
        <f t="shared" ref="AB401" si="1860">0.12*AB400</f>
        <v>0</v>
      </c>
      <c r="AC401" s="191">
        <f t="shared" si="1807"/>
        <v>0</v>
      </c>
      <c r="AD401" s="191">
        <f t="shared" si="1808"/>
        <v>0</v>
      </c>
      <c r="AE401" s="191">
        <f t="shared" si="1809"/>
        <v>0</v>
      </c>
      <c r="AF401" s="191">
        <f t="shared" si="1810"/>
        <v>0</v>
      </c>
      <c r="AG401" s="191">
        <f t="shared" si="1811"/>
        <v>0</v>
      </c>
      <c r="AH401" s="191">
        <f t="shared" si="1812"/>
        <v>0</v>
      </c>
      <c r="AI401" s="191">
        <f t="shared" si="1813"/>
        <v>0</v>
      </c>
      <c r="AJ401" s="191">
        <f t="shared" si="1814"/>
        <v>0</v>
      </c>
      <c r="AK401" s="191">
        <f t="shared" si="1815"/>
        <v>0</v>
      </c>
      <c r="AL401" s="275">
        <f t="shared" si="1816"/>
        <v>0</v>
      </c>
      <c r="AM401" s="275">
        <f t="shared" si="1817"/>
        <v>0</v>
      </c>
      <c r="AN401" s="275">
        <f t="shared" si="1818"/>
        <v>0</v>
      </c>
      <c r="AO401" s="275">
        <f t="shared" si="1819"/>
        <v>0</v>
      </c>
      <c r="AP401" s="275">
        <f t="shared" si="1820"/>
        <v>0</v>
      </c>
      <c r="AQ401" s="275">
        <f t="shared" si="1821"/>
        <v>0</v>
      </c>
      <c r="AR401" s="275">
        <f t="shared" si="1822"/>
        <v>0</v>
      </c>
      <c r="AS401" s="275">
        <f t="shared" si="1823"/>
        <v>0</v>
      </c>
      <c r="AT401" s="275">
        <f t="shared" si="1824"/>
        <v>0</v>
      </c>
    </row>
    <row r="402" spans="1:46" hidden="1" outlineLevel="1">
      <c r="A402" s="1845"/>
      <c r="B402" s="1858"/>
      <c r="C402" s="73" t="s">
        <v>581</v>
      </c>
      <c r="D402" s="32"/>
      <c r="E402" s="250">
        <v>122.71600866</v>
      </c>
      <c r="F402" s="250">
        <v>127.28023974999999</v>
      </c>
      <c r="G402" s="250">
        <v>131.86523581</v>
      </c>
      <c r="H402" s="250">
        <v>132.15395219999999</v>
      </c>
      <c r="I402" s="1557">
        <v>133.66509413</v>
      </c>
      <c r="J402" s="1557">
        <v>139.206345215</v>
      </c>
      <c r="K402" s="1120">
        <f>L402+M402+N402+O402</f>
        <v>141.94833721754244</v>
      </c>
      <c r="L402" s="1421">
        <v>63.952525008806127</v>
      </c>
      <c r="M402" s="1422">
        <v>18.332023766461891</v>
      </c>
      <c r="N402" s="1422">
        <v>13.766486565585614</v>
      </c>
      <c r="O402" s="1422">
        <v>45.897301876688815</v>
      </c>
      <c r="P402" s="1118">
        <v>154.69794300000001</v>
      </c>
      <c r="Q402" s="1110">
        <v>160.112371</v>
      </c>
      <c r="R402" s="1110">
        <v>165.71630400000001</v>
      </c>
      <c r="S402" s="1110">
        <v>171.51637400000001</v>
      </c>
      <c r="T402" s="257">
        <f t="shared" si="1845"/>
        <v>0</v>
      </c>
      <c r="U402" s="250"/>
      <c r="V402" s="1088"/>
      <c r="W402" s="1455"/>
      <c r="X402" s="1455"/>
      <c r="Y402" s="250"/>
      <c r="Z402" s="250"/>
      <c r="AA402" s="250"/>
      <c r="AB402" s="250"/>
      <c r="AC402" s="191">
        <f t="shared" si="1807"/>
        <v>0</v>
      </c>
      <c r="AD402" s="191">
        <f t="shared" si="1808"/>
        <v>0</v>
      </c>
      <c r="AE402" s="191">
        <f t="shared" si="1809"/>
        <v>0</v>
      </c>
      <c r="AF402" s="191">
        <f t="shared" si="1810"/>
        <v>0</v>
      </c>
      <c r="AG402" s="191">
        <f t="shared" si="1811"/>
        <v>0</v>
      </c>
      <c r="AH402" s="191">
        <f t="shared" si="1812"/>
        <v>0</v>
      </c>
      <c r="AI402" s="191">
        <f t="shared" si="1813"/>
        <v>0</v>
      </c>
      <c r="AJ402" s="191">
        <f t="shared" si="1814"/>
        <v>0</v>
      </c>
      <c r="AK402" s="191">
        <f t="shared" si="1815"/>
        <v>0</v>
      </c>
      <c r="AL402" s="275">
        <f t="shared" si="1816"/>
        <v>0</v>
      </c>
      <c r="AM402" s="275">
        <f t="shared" si="1817"/>
        <v>0</v>
      </c>
      <c r="AN402" s="275">
        <f t="shared" si="1818"/>
        <v>0</v>
      </c>
      <c r="AO402" s="275">
        <f t="shared" si="1819"/>
        <v>0</v>
      </c>
      <c r="AP402" s="275">
        <f t="shared" si="1820"/>
        <v>0</v>
      </c>
      <c r="AQ402" s="275">
        <f t="shared" si="1821"/>
        <v>0</v>
      </c>
      <c r="AR402" s="275">
        <f t="shared" si="1822"/>
        <v>0</v>
      </c>
      <c r="AS402" s="275">
        <f t="shared" si="1823"/>
        <v>0</v>
      </c>
      <c r="AT402" s="275">
        <f t="shared" si="1824"/>
        <v>0</v>
      </c>
    </row>
    <row r="403" spans="1:46" hidden="1" outlineLevel="1">
      <c r="A403" s="1845"/>
      <c r="B403" s="1858"/>
      <c r="C403" s="73" t="s">
        <v>583</v>
      </c>
      <c r="D403" s="32"/>
      <c r="E403" s="256">
        <f>E400/'Ф5-Справочно'!D360/1000</f>
        <v>8.9732457162522777E-5</v>
      </c>
      <c r="F403" s="256">
        <f>F400/'Ф5-Справочно'!E360/1000</f>
        <v>8.8709478681333077E-5</v>
      </c>
      <c r="G403" s="256">
        <f>G400/'Ф5-Справочно'!F360/1000</f>
        <v>8.5809665186465511E-5</v>
      </c>
      <c r="H403" s="256">
        <f>H400/'Ф5-Справочно'!G360/1000</f>
        <v>8.0925647000771293E-5</v>
      </c>
      <c r="I403" s="256">
        <f>I400/'Ф5-Справочно'!H360/1000</f>
        <v>7.8545635319454408E-5</v>
      </c>
      <c r="J403" s="256">
        <f>J400/'Ф5-Справочно'!I360/1000</f>
        <v>7.8977412060301502E-5</v>
      </c>
      <c r="K403" s="1126">
        <f>K400/'Ф5-Справочно'!J360/1000</f>
        <v>7.7721264250994631E-5</v>
      </c>
      <c r="L403" s="1126">
        <f>L400/'Ф5-Справочно'!J360/1000</f>
        <v>3.501605720192611E-5</v>
      </c>
      <c r="M403" s="1126">
        <f>M400/'Ф5-Справочно'!J360/1000</f>
        <v>1.0037370576769377E-5</v>
      </c>
      <c r="N403" s="1126">
        <f>N400/'Ф5-Справочно'!J360/1000</f>
        <v>7.537592628027058E-6</v>
      </c>
      <c r="O403" s="1126">
        <f>O400/'Ф5-Справочно'!J360/1000</f>
        <v>2.5130243844272077E-5</v>
      </c>
      <c r="P403" s="256">
        <f>P400/'Ф5-Справочно'!J360/1000</f>
        <v>7.5389626323464764E-5</v>
      </c>
      <c r="Q403" s="256">
        <f>Q400/'Ф5-Справочно'!J360/1000</f>
        <v>7.3127937533760837E-5</v>
      </c>
      <c r="R403" s="256">
        <f>R400/'Ф5-Справочно'!J360/1000</f>
        <v>7.0934099407748006E-5</v>
      </c>
      <c r="S403" s="256">
        <f>S400/'Ф5-Справочно'!J360/1000</f>
        <v>6.8806076425515566E-5</v>
      </c>
      <c r="T403" s="256">
        <f>T400/'Ф5-Справочно'!M360/1000</f>
        <v>0</v>
      </c>
      <c r="U403" s="256">
        <f>U400/'Ф5-Справочно'!M360/1000</f>
        <v>0</v>
      </c>
      <c r="V403" s="256">
        <f>V400/'Ф5-Справочно'!M360/1000</f>
        <v>0</v>
      </c>
      <c r="W403" s="256">
        <f>W400/'Ф5-Справочно'!N360/1000</f>
        <v>0</v>
      </c>
      <c r="X403" s="256"/>
      <c r="Y403" s="256">
        <f>Y400/'Ф5-Справочно'!J360/1000</f>
        <v>0</v>
      </c>
      <c r="Z403" s="256">
        <f>Z400/'Ф5-Справочно'!K360/1000</f>
        <v>0</v>
      </c>
      <c r="AA403" s="256">
        <f>AA400/'Ф5-Справочно'!M360/1000</f>
        <v>0</v>
      </c>
      <c r="AB403" s="256">
        <f>AB400/'Ф5-Справочно'!N360/1000</f>
        <v>0</v>
      </c>
      <c r="AC403" s="191">
        <f t="shared" si="1807"/>
        <v>0</v>
      </c>
      <c r="AD403" s="191">
        <f t="shared" si="1808"/>
        <v>0</v>
      </c>
      <c r="AE403" s="191">
        <f t="shared" si="1809"/>
        <v>0</v>
      </c>
      <c r="AF403" s="191">
        <f t="shared" si="1810"/>
        <v>0</v>
      </c>
      <c r="AG403" s="191">
        <f t="shared" si="1811"/>
        <v>0</v>
      </c>
      <c r="AH403" s="191">
        <f t="shared" si="1812"/>
        <v>0</v>
      </c>
      <c r="AI403" s="191">
        <f t="shared" si="1813"/>
        <v>0</v>
      </c>
      <c r="AJ403" s="191">
        <f t="shared" si="1814"/>
        <v>0</v>
      </c>
      <c r="AK403" s="191">
        <f t="shared" si="1815"/>
        <v>0</v>
      </c>
      <c r="AL403" s="275">
        <f t="shared" si="1816"/>
        <v>0</v>
      </c>
      <c r="AM403" s="275">
        <f t="shared" si="1817"/>
        <v>0</v>
      </c>
      <c r="AN403" s="275">
        <f t="shared" si="1818"/>
        <v>0</v>
      </c>
      <c r="AO403" s="275">
        <f t="shared" si="1819"/>
        <v>0</v>
      </c>
      <c r="AP403" s="275">
        <f t="shared" si="1820"/>
        <v>0</v>
      </c>
      <c r="AQ403" s="275">
        <f t="shared" si="1821"/>
        <v>0</v>
      </c>
      <c r="AR403" s="275">
        <f t="shared" si="1822"/>
        <v>0</v>
      </c>
      <c r="AS403" s="275">
        <f t="shared" si="1823"/>
        <v>0</v>
      </c>
      <c r="AT403" s="275">
        <f t="shared" si="1824"/>
        <v>0</v>
      </c>
    </row>
    <row r="404" spans="1:46" ht="15" hidden="1" customHeight="1" outlineLevel="1">
      <c r="A404" s="1845" t="s">
        <v>141</v>
      </c>
      <c r="B404" s="1858" t="s">
        <v>244</v>
      </c>
      <c r="C404" s="73" t="s">
        <v>54</v>
      </c>
      <c r="D404" s="32"/>
      <c r="E404" s="250">
        <v>3003.0456000000004</v>
      </c>
      <c r="F404" s="250">
        <v>3629.8745200000003</v>
      </c>
      <c r="G404" s="250">
        <v>5254.7191430000003</v>
      </c>
      <c r="H404" s="250">
        <v>4863.6970000000001</v>
      </c>
      <c r="I404" s="1557">
        <v>4299.1997410000004</v>
      </c>
      <c r="J404" s="1557">
        <v>4799.9840209999993</v>
      </c>
      <c r="K404" s="1120">
        <f>L404+M404+N404+O404</f>
        <v>5381.0169999999998</v>
      </c>
      <c r="L404" s="1384">
        <v>2853.5559980405424</v>
      </c>
      <c r="M404" s="1384">
        <v>331.55172968887564</v>
      </c>
      <c r="N404" s="1384">
        <v>58.133175796033605</v>
      </c>
      <c r="O404" s="1384">
        <v>2137.7760964745485</v>
      </c>
      <c r="P404" s="1388">
        <v>5246.491575</v>
      </c>
      <c r="Q404" s="1386">
        <v>5115.329285625</v>
      </c>
      <c r="R404" s="1386">
        <v>4957.4460534843702</v>
      </c>
      <c r="S404" s="1386">
        <v>4792.76</v>
      </c>
      <c r="T404" s="257">
        <f t="shared" ref="T404:T406" si="1861">SUM(U404:X404)</f>
        <v>0</v>
      </c>
      <c r="U404" s="250"/>
      <c r="V404" s="1468"/>
      <c r="W404" s="1455"/>
      <c r="X404" s="1467"/>
      <c r="Y404" s="250"/>
      <c r="Z404" s="250"/>
      <c r="AA404" s="250"/>
      <c r="AB404" s="250"/>
      <c r="AC404" s="191">
        <f t="shared" si="1807"/>
        <v>0</v>
      </c>
      <c r="AD404" s="191">
        <f t="shared" si="1808"/>
        <v>0</v>
      </c>
      <c r="AE404" s="191">
        <f t="shared" si="1809"/>
        <v>0</v>
      </c>
      <c r="AF404" s="191">
        <f t="shared" si="1810"/>
        <v>0</v>
      </c>
      <c r="AG404" s="191">
        <f t="shared" si="1811"/>
        <v>0</v>
      </c>
      <c r="AH404" s="191">
        <f t="shared" si="1812"/>
        <v>0</v>
      </c>
      <c r="AI404" s="191">
        <f t="shared" si="1813"/>
        <v>0</v>
      </c>
      <c r="AJ404" s="191">
        <f t="shared" si="1814"/>
        <v>0</v>
      </c>
      <c r="AK404" s="191">
        <f t="shared" si="1815"/>
        <v>0</v>
      </c>
      <c r="AL404" s="275">
        <f t="shared" si="1816"/>
        <v>0</v>
      </c>
      <c r="AM404" s="275">
        <f t="shared" si="1817"/>
        <v>0</v>
      </c>
      <c r="AN404" s="275">
        <f t="shared" si="1818"/>
        <v>0</v>
      </c>
      <c r="AO404" s="275">
        <f t="shared" si="1819"/>
        <v>0</v>
      </c>
      <c r="AP404" s="275">
        <f t="shared" si="1820"/>
        <v>0</v>
      </c>
      <c r="AQ404" s="275">
        <f t="shared" si="1821"/>
        <v>0</v>
      </c>
      <c r="AR404" s="275">
        <f t="shared" si="1822"/>
        <v>0</v>
      </c>
      <c r="AS404" s="275">
        <f t="shared" si="1823"/>
        <v>0</v>
      </c>
      <c r="AT404" s="275">
        <f t="shared" si="1824"/>
        <v>0</v>
      </c>
    </row>
    <row r="405" spans="1:46" hidden="1" outlineLevel="1">
      <c r="A405" s="1845"/>
      <c r="B405" s="1858"/>
      <c r="C405" s="73" t="s">
        <v>53</v>
      </c>
      <c r="D405" s="32"/>
      <c r="E405" s="253">
        <f t="shared" ref="E405:G405" si="1862">0.1429*E404/1000</f>
        <v>0.42913521624000006</v>
      </c>
      <c r="F405" s="253">
        <f t="shared" si="1862"/>
        <v>0.51870906890800006</v>
      </c>
      <c r="G405" s="253">
        <f t="shared" si="1862"/>
        <v>0.75089936553470005</v>
      </c>
      <c r="H405" s="253">
        <f>0.1429*H404/1000</f>
        <v>0.69502230129999998</v>
      </c>
      <c r="I405" s="253">
        <f>0.1429*I404/1000</f>
        <v>0.61435564298890011</v>
      </c>
      <c r="J405" s="253">
        <f>0.1429*J404/1000</f>
        <v>0.68591771660089984</v>
      </c>
      <c r="K405" s="1125">
        <f>0.1429*K404/1000</f>
        <v>0.76894732929999998</v>
      </c>
      <c r="L405" s="1421">
        <v>0.42457871993575064</v>
      </c>
      <c r="M405" s="1423">
        <f t="shared" ref="M405:N405" si="1863">0.1429*M404/1000</f>
        <v>4.7378742172540331E-2</v>
      </c>
      <c r="N405" s="1423">
        <f t="shared" si="1863"/>
        <v>8.3072308212532031E-3</v>
      </c>
      <c r="O405" s="1421">
        <v>0.30189966258085149</v>
      </c>
      <c r="P405" s="1125">
        <f t="shared" ref="P405:Q405" si="1864">0.1429*P404/1000</f>
        <v>0.74972364606749997</v>
      </c>
      <c r="Q405" s="253">
        <f t="shared" si="1864"/>
        <v>0.73098055491581249</v>
      </c>
      <c r="R405" s="253">
        <f t="shared" ref="R405:S405" si="1865">0.1429*R404/1000</f>
        <v>0.70841904104291653</v>
      </c>
      <c r="S405" s="253">
        <f t="shared" si="1865"/>
        <v>0.68488540399999998</v>
      </c>
      <c r="T405" s="257">
        <f t="shared" si="1861"/>
        <v>0</v>
      </c>
      <c r="U405" s="253">
        <f t="shared" ref="U405:X405" si="1866">0.1429*U404/1000</f>
        <v>0</v>
      </c>
      <c r="V405" s="253">
        <f t="shared" si="1866"/>
        <v>0</v>
      </c>
      <c r="W405" s="253">
        <f t="shared" si="1866"/>
        <v>0</v>
      </c>
      <c r="X405" s="253">
        <f t="shared" si="1866"/>
        <v>0</v>
      </c>
      <c r="Y405" s="253">
        <f t="shared" ref="Y405" si="1867">0.1429*Y404/1000</f>
        <v>0</v>
      </c>
      <c r="Z405" s="253">
        <f t="shared" ref="Z405" si="1868">0.1429*Z404/1000</f>
        <v>0</v>
      </c>
      <c r="AA405" s="253">
        <f t="shared" ref="AA405:AB405" si="1869">0.1429*AA404/1000</f>
        <v>0</v>
      </c>
      <c r="AB405" s="253">
        <f t="shared" si="1869"/>
        <v>0</v>
      </c>
      <c r="AC405" s="191">
        <f t="shared" si="1807"/>
        <v>0</v>
      </c>
      <c r="AD405" s="191">
        <f t="shared" si="1808"/>
        <v>0</v>
      </c>
      <c r="AE405" s="191">
        <f t="shared" si="1809"/>
        <v>0</v>
      </c>
      <c r="AF405" s="191">
        <f t="shared" si="1810"/>
        <v>0</v>
      </c>
      <c r="AG405" s="191">
        <f t="shared" si="1811"/>
        <v>0</v>
      </c>
      <c r="AH405" s="191">
        <f t="shared" si="1812"/>
        <v>0</v>
      </c>
      <c r="AI405" s="191">
        <f t="shared" si="1813"/>
        <v>0</v>
      </c>
      <c r="AJ405" s="191">
        <f t="shared" si="1814"/>
        <v>0</v>
      </c>
      <c r="AK405" s="191">
        <f t="shared" si="1815"/>
        <v>0</v>
      </c>
      <c r="AL405" s="275">
        <f t="shared" si="1816"/>
        <v>0</v>
      </c>
      <c r="AM405" s="275">
        <f t="shared" si="1817"/>
        <v>0</v>
      </c>
      <c r="AN405" s="275">
        <f t="shared" si="1818"/>
        <v>0</v>
      </c>
      <c r="AO405" s="275">
        <f t="shared" si="1819"/>
        <v>0</v>
      </c>
      <c r="AP405" s="275">
        <f t="shared" si="1820"/>
        <v>0</v>
      </c>
      <c r="AQ405" s="275">
        <f t="shared" si="1821"/>
        <v>0</v>
      </c>
      <c r="AR405" s="275">
        <f t="shared" si="1822"/>
        <v>0</v>
      </c>
      <c r="AS405" s="275">
        <f t="shared" si="1823"/>
        <v>0</v>
      </c>
      <c r="AT405" s="275">
        <f t="shared" si="1824"/>
        <v>0</v>
      </c>
    </row>
    <row r="406" spans="1:46" hidden="1" outlineLevel="1">
      <c r="A406" s="1845"/>
      <c r="B406" s="1858"/>
      <c r="C406" s="73" t="s">
        <v>581</v>
      </c>
      <c r="D406" s="32"/>
      <c r="E406" s="250">
        <v>5.78994798</v>
      </c>
      <c r="F406" s="250">
        <v>6.6026962099999995</v>
      </c>
      <c r="G406" s="250">
        <v>9.7620440500000001</v>
      </c>
      <c r="H406" s="250">
        <v>6.7690000000000001</v>
      </c>
      <c r="I406" s="1557">
        <v>9.5652917065365415</v>
      </c>
      <c r="J406" s="1557">
        <v>11.456606638100002</v>
      </c>
      <c r="K406" s="1120">
        <f>L406+M406+N406+O406</f>
        <v>13.472779646981881</v>
      </c>
      <c r="L406" s="1384">
        <v>7.1446217642359588</v>
      </c>
      <c r="M406" s="1384">
        <v>0.83012623741458569</v>
      </c>
      <c r="N406" s="1384">
        <v>0.14555156909543701</v>
      </c>
      <c r="O406" s="1384">
        <v>5.3524800762358993</v>
      </c>
      <c r="P406" s="1387">
        <v>16.6410448848576</v>
      </c>
      <c r="Q406" s="1386">
        <v>17.136286680251903</v>
      </c>
      <c r="R406" s="1386">
        <v>17.670538147461983</v>
      </c>
      <c r="S406" s="1386">
        <v>18.254159673360462</v>
      </c>
      <c r="T406" s="257">
        <f t="shared" si="1861"/>
        <v>0</v>
      </c>
      <c r="U406" s="250"/>
      <c r="V406" s="1096"/>
      <c r="W406" s="1455"/>
      <c r="X406" s="1467"/>
      <c r="Y406" s="250"/>
      <c r="Z406" s="250"/>
      <c r="AA406" s="250"/>
      <c r="AB406" s="250"/>
      <c r="AC406" s="191">
        <f t="shared" si="1807"/>
        <v>0</v>
      </c>
      <c r="AD406" s="191">
        <f t="shared" si="1808"/>
        <v>0</v>
      </c>
      <c r="AE406" s="191">
        <f t="shared" si="1809"/>
        <v>0</v>
      </c>
      <c r="AF406" s="191">
        <f t="shared" si="1810"/>
        <v>0</v>
      </c>
      <c r="AG406" s="191">
        <f t="shared" si="1811"/>
        <v>0</v>
      </c>
      <c r="AH406" s="191">
        <f t="shared" si="1812"/>
        <v>0</v>
      </c>
      <c r="AI406" s="191">
        <f t="shared" si="1813"/>
        <v>0</v>
      </c>
      <c r="AJ406" s="191">
        <f t="shared" si="1814"/>
        <v>0</v>
      </c>
      <c r="AK406" s="191">
        <f t="shared" si="1815"/>
        <v>0</v>
      </c>
      <c r="AL406" s="275">
        <f t="shared" si="1816"/>
        <v>0</v>
      </c>
      <c r="AM406" s="275">
        <f t="shared" si="1817"/>
        <v>0</v>
      </c>
      <c r="AN406" s="275">
        <f t="shared" si="1818"/>
        <v>0</v>
      </c>
      <c r="AO406" s="275">
        <f t="shared" si="1819"/>
        <v>0</v>
      </c>
      <c r="AP406" s="275">
        <f t="shared" si="1820"/>
        <v>0</v>
      </c>
      <c r="AQ406" s="275">
        <f t="shared" si="1821"/>
        <v>0</v>
      </c>
      <c r="AR406" s="275">
        <f t="shared" si="1822"/>
        <v>0</v>
      </c>
      <c r="AS406" s="275">
        <f t="shared" si="1823"/>
        <v>0</v>
      </c>
      <c r="AT406" s="275">
        <f t="shared" si="1824"/>
        <v>0</v>
      </c>
    </row>
    <row r="407" spans="1:46" ht="17.25" hidden="1" outlineLevel="1">
      <c r="A407" s="1845"/>
      <c r="B407" s="1858"/>
      <c r="C407" s="73" t="s">
        <v>274</v>
      </c>
      <c r="D407" s="32"/>
      <c r="E407" s="256">
        <f>E404/'Ф5-Справочно'!D362/1000</f>
        <v>3.4859322973624118E-3</v>
      </c>
      <c r="F407" s="256">
        <f>F404/'Ф5-Справочно'!E362/1000</f>
        <v>4.2135546741750704E-3</v>
      </c>
      <c r="G407" s="256">
        <f>G404/'Ф5-Справочно'!F362/1000</f>
        <v>6.0996726703557982E-3</v>
      </c>
      <c r="H407" s="256">
        <f>H404/'Ф5-Справочно'!G362/1000</f>
        <v>5.6457745619595875E-3</v>
      </c>
      <c r="I407" s="256">
        <f>I404/'Ф5-Справочно'!H362/1000</f>
        <v>4.940700263169992E-3</v>
      </c>
      <c r="J407" s="256">
        <f>J404/'Ф5-Справочно'!I362/1000</f>
        <v>5.5162085375103425E-3</v>
      </c>
      <c r="K407" s="1126">
        <f>K404/'Ф5-Справочно'!J362/1000</f>
        <v>6.1839397352211082E-3</v>
      </c>
      <c r="L407" s="1126">
        <v>1.8377539762802243E-3</v>
      </c>
      <c r="M407" s="1126">
        <v>1.8377539762802243E-3</v>
      </c>
      <c r="N407" s="1126">
        <v>1.8377539762802243E-3</v>
      </c>
      <c r="O407" s="1126">
        <v>1.8377539762802243E-3</v>
      </c>
      <c r="P407" s="1126">
        <f>P404/'Ф5-Справочно'!K362/1000</f>
        <v>6.0293412418405811E-3</v>
      </c>
      <c r="Q407" s="256">
        <f>Q404/'Ф5-Справочно'!L362/1000</f>
        <v>5.8786077107945665E-3</v>
      </c>
      <c r="R407" s="256">
        <f>R404/'Ф5-Справочно'!M362/1000</f>
        <v>5.6971660998946985E-3</v>
      </c>
      <c r="S407" s="256">
        <f>S404/'Ф5-Справочно'!M362/1000</f>
        <v>5.5079065918911471E-3</v>
      </c>
      <c r="T407" s="256">
        <f>T404/'Ф5-Справочно'!M362/1000</f>
        <v>0</v>
      </c>
      <c r="U407" s="250"/>
      <c r="V407" s="1097"/>
      <c r="W407" s="1455"/>
      <c r="X407" s="1470"/>
      <c r="Y407" s="256">
        <f>Y404/'Ф5-Справочно'!J362/1000</f>
        <v>0</v>
      </c>
      <c r="Z407" s="256">
        <f>Z404/'Ф5-Справочно'!K362/1000</f>
        <v>0</v>
      </c>
      <c r="AA407" s="256">
        <f>AA404/'Ф5-Справочно'!M362/1000</f>
        <v>0</v>
      </c>
      <c r="AB407" s="256">
        <f>AB404/'Ф5-Справочно'!N362/1000</f>
        <v>0</v>
      </c>
      <c r="AC407" s="191">
        <f t="shared" si="1807"/>
        <v>0</v>
      </c>
      <c r="AD407" s="191">
        <f t="shared" si="1808"/>
        <v>0</v>
      </c>
      <c r="AE407" s="191">
        <f t="shared" si="1809"/>
        <v>0</v>
      </c>
      <c r="AF407" s="191">
        <f t="shared" si="1810"/>
        <v>0</v>
      </c>
      <c r="AG407" s="191">
        <f t="shared" si="1811"/>
        <v>0</v>
      </c>
      <c r="AH407" s="191">
        <f t="shared" si="1812"/>
        <v>0</v>
      </c>
      <c r="AI407" s="191">
        <f t="shared" si="1813"/>
        <v>0</v>
      </c>
      <c r="AJ407" s="191">
        <f t="shared" si="1814"/>
        <v>0</v>
      </c>
      <c r="AK407" s="191">
        <f t="shared" si="1815"/>
        <v>0</v>
      </c>
      <c r="AL407" s="275">
        <f t="shared" si="1816"/>
        <v>0</v>
      </c>
      <c r="AM407" s="275">
        <f t="shared" si="1817"/>
        <v>0</v>
      </c>
      <c r="AN407" s="275">
        <f t="shared" si="1818"/>
        <v>0</v>
      </c>
      <c r="AO407" s="275">
        <f t="shared" si="1819"/>
        <v>0</v>
      </c>
      <c r="AP407" s="275">
        <f t="shared" si="1820"/>
        <v>0</v>
      </c>
      <c r="AQ407" s="275">
        <f t="shared" si="1821"/>
        <v>0</v>
      </c>
      <c r="AR407" s="275">
        <f t="shared" si="1822"/>
        <v>0</v>
      </c>
      <c r="AS407" s="275">
        <f t="shared" si="1823"/>
        <v>0</v>
      </c>
      <c r="AT407" s="275">
        <f t="shared" si="1824"/>
        <v>0</v>
      </c>
    </row>
    <row r="408" spans="1:46" ht="17.25" hidden="1" customHeight="1" outlineLevel="1">
      <c r="A408" s="1845" t="s">
        <v>142</v>
      </c>
      <c r="B408" s="1858" t="s">
        <v>245</v>
      </c>
      <c r="C408" s="73" t="s">
        <v>290</v>
      </c>
      <c r="D408" s="32"/>
      <c r="E408" s="250">
        <v>1195.5273857074963</v>
      </c>
      <c r="F408" s="250">
        <v>964.62325538000005</v>
      </c>
      <c r="G408" s="250">
        <v>592.63200000000006</v>
      </c>
      <c r="H408" s="250">
        <v>502.29700000000003</v>
      </c>
      <c r="I408" s="1557">
        <v>470.8656666666667</v>
      </c>
      <c r="J408" s="1557">
        <v>529.18216666666672</v>
      </c>
      <c r="K408" s="1120">
        <f>L408+M408+N408+O408</f>
        <v>402.78000000000009</v>
      </c>
      <c r="L408" s="1583">
        <v>203.51472485016595</v>
      </c>
      <c r="M408" s="1583">
        <v>33.018024666897816</v>
      </c>
      <c r="N408" s="1583">
        <v>0.67831591460696428</v>
      </c>
      <c r="O408" s="1583">
        <v>165.56893456832933</v>
      </c>
      <c r="P408" s="1584">
        <v>390.69660000000005</v>
      </c>
      <c r="Q408" s="1585">
        <v>378.97570200000001</v>
      </c>
      <c r="R408" s="1585">
        <v>367.60643094</v>
      </c>
      <c r="S408" s="1585">
        <v>356.57823801180001</v>
      </c>
      <c r="T408" s="257">
        <f t="shared" ref="T408:T409" si="1870">SUM(U408:X408)</f>
        <v>0</v>
      </c>
      <c r="U408" s="1455"/>
      <c r="V408" s="1469"/>
      <c r="W408" s="1455"/>
      <c r="X408" s="1470"/>
      <c r="Y408" s="250"/>
      <c r="Z408" s="250"/>
      <c r="AA408" s="250"/>
      <c r="AB408" s="250"/>
      <c r="AC408" s="191">
        <f t="shared" si="1807"/>
        <v>0</v>
      </c>
      <c r="AD408" s="191">
        <f t="shared" si="1808"/>
        <v>0</v>
      </c>
      <c r="AE408" s="191">
        <f t="shared" si="1809"/>
        <v>0</v>
      </c>
      <c r="AF408" s="191">
        <f t="shared" si="1810"/>
        <v>0</v>
      </c>
      <c r="AG408" s="191">
        <f t="shared" si="1811"/>
        <v>0</v>
      </c>
      <c r="AH408" s="191">
        <f t="shared" si="1812"/>
        <v>0</v>
      </c>
      <c r="AI408" s="191">
        <f t="shared" si="1813"/>
        <v>0</v>
      </c>
      <c r="AJ408" s="191">
        <f t="shared" si="1814"/>
        <v>0</v>
      </c>
      <c r="AK408" s="191">
        <f t="shared" si="1815"/>
        <v>0</v>
      </c>
      <c r="AL408" s="275">
        <f t="shared" si="1816"/>
        <v>0</v>
      </c>
      <c r="AM408" s="275">
        <f t="shared" si="1817"/>
        <v>0</v>
      </c>
      <c r="AN408" s="275">
        <f t="shared" si="1818"/>
        <v>0</v>
      </c>
      <c r="AO408" s="275">
        <f t="shared" si="1819"/>
        <v>0</v>
      </c>
      <c r="AP408" s="275">
        <f t="shared" si="1820"/>
        <v>0</v>
      </c>
      <c r="AQ408" s="275">
        <f t="shared" si="1821"/>
        <v>0</v>
      </c>
      <c r="AR408" s="275">
        <f t="shared" si="1822"/>
        <v>0</v>
      </c>
      <c r="AS408" s="275">
        <f t="shared" si="1823"/>
        <v>0</v>
      </c>
      <c r="AT408" s="275">
        <f t="shared" si="1824"/>
        <v>0</v>
      </c>
    </row>
    <row r="409" spans="1:46" hidden="1" outlineLevel="1">
      <c r="A409" s="1845"/>
      <c r="B409" s="1858"/>
      <c r="C409" s="73" t="s">
        <v>53</v>
      </c>
      <c r="D409" s="32"/>
      <c r="E409" s="253">
        <f t="shared" ref="E409:J409" si="1871">1.154*E408/1000</f>
        <v>1.3796386031064505</v>
      </c>
      <c r="F409" s="253">
        <f t="shared" si="1871"/>
        <v>1.1131752367085201</v>
      </c>
      <c r="G409" s="253">
        <f t="shared" si="1871"/>
        <v>0.68389732800000003</v>
      </c>
      <c r="H409" s="253">
        <f t="shared" si="1871"/>
        <v>0.57965073799999989</v>
      </c>
      <c r="I409" s="253">
        <f t="shared" si="1871"/>
        <v>0.54337897933333335</v>
      </c>
      <c r="J409" s="253">
        <f t="shared" si="1871"/>
        <v>0.61067622033333335</v>
      </c>
      <c r="K409" s="1125">
        <f t="shared" ref="K409:Q409" si="1872">1.154*K408/1000</f>
        <v>0.4648081200000001</v>
      </c>
      <c r="L409" s="1125">
        <f t="shared" si="1872"/>
        <v>0.23485599247709149</v>
      </c>
      <c r="M409" s="1125">
        <f t="shared" si="1872"/>
        <v>3.8102800465600078E-2</v>
      </c>
      <c r="N409" s="1125">
        <f t="shared" si="1872"/>
        <v>7.8277656545643667E-4</v>
      </c>
      <c r="O409" s="1125">
        <f t="shared" si="1872"/>
        <v>0.19106655049185203</v>
      </c>
      <c r="P409" s="1125">
        <f t="shared" si="1872"/>
        <v>0.45086387640000003</v>
      </c>
      <c r="Q409" s="253">
        <f t="shared" si="1872"/>
        <v>0.43733796010800002</v>
      </c>
      <c r="R409" s="253">
        <f t="shared" ref="R409:S409" si="1873">1.154*R408/1000</f>
        <v>0.42421782130475999</v>
      </c>
      <c r="S409" s="253">
        <f t="shared" si="1873"/>
        <v>0.41149128666561718</v>
      </c>
      <c r="T409" s="257">
        <f t="shared" si="1870"/>
        <v>0</v>
      </c>
      <c r="U409" s="253">
        <f t="shared" ref="U409:X409" si="1874">1.154*U408/1000</f>
        <v>0</v>
      </c>
      <c r="V409" s="253">
        <f t="shared" si="1874"/>
        <v>0</v>
      </c>
      <c r="W409" s="253">
        <f t="shared" si="1874"/>
        <v>0</v>
      </c>
      <c r="X409" s="253">
        <f t="shared" si="1874"/>
        <v>0</v>
      </c>
      <c r="Y409" s="253">
        <f t="shared" ref="Y409:AA409" si="1875">1.154*Y408/1000</f>
        <v>0</v>
      </c>
      <c r="Z409" s="253">
        <f t="shared" si="1875"/>
        <v>0</v>
      </c>
      <c r="AA409" s="253">
        <f t="shared" si="1875"/>
        <v>0</v>
      </c>
      <c r="AB409" s="253">
        <f t="shared" ref="AB409" si="1876">1.154*AB408/1000</f>
        <v>0</v>
      </c>
      <c r="AC409" s="191">
        <f t="shared" si="1807"/>
        <v>0</v>
      </c>
      <c r="AD409" s="191">
        <f t="shared" si="1808"/>
        <v>0</v>
      </c>
      <c r="AE409" s="191">
        <f t="shared" si="1809"/>
        <v>0</v>
      </c>
      <c r="AF409" s="191">
        <f t="shared" si="1810"/>
        <v>0</v>
      </c>
      <c r="AG409" s="191">
        <f t="shared" si="1811"/>
        <v>0</v>
      </c>
      <c r="AH409" s="191">
        <f t="shared" si="1812"/>
        <v>0</v>
      </c>
      <c r="AI409" s="191">
        <f t="shared" si="1813"/>
        <v>0</v>
      </c>
      <c r="AJ409" s="191">
        <f t="shared" si="1814"/>
        <v>0</v>
      </c>
      <c r="AK409" s="191">
        <f t="shared" si="1815"/>
        <v>0</v>
      </c>
      <c r="AL409" s="275">
        <f t="shared" si="1816"/>
        <v>0</v>
      </c>
      <c r="AM409" s="275">
        <f t="shared" si="1817"/>
        <v>0</v>
      </c>
      <c r="AN409" s="275">
        <f t="shared" si="1818"/>
        <v>0</v>
      </c>
      <c r="AO409" s="275">
        <f t="shared" si="1819"/>
        <v>0</v>
      </c>
      <c r="AP409" s="275">
        <f t="shared" si="1820"/>
        <v>0</v>
      </c>
      <c r="AQ409" s="275">
        <f t="shared" si="1821"/>
        <v>0</v>
      </c>
      <c r="AR409" s="275">
        <f t="shared" si="1822"/>
        <v>0</v>
      </c>
      <c r="AS409" s="275">
        <f t="shared" si="1823"/>
        <v>0</v>
      </c>
      <c r="AT409" s="275">
        <f t="shared" si="1824"/>
        <v>0</v>
      </c>
    </row>
    <row r="410" spans="1:46" hidden="1" outlineLevel="1">
      <c r="A410" s="1845"/>
      <c r="B410" s="1858"/>
      <c r="C410" s="73" t="s">
        <v>581</v>
      </c>
      <c r="D410" s="32"/>
      <c r="E410" s="250">
        <v>6.9596622233020007</v>
      </c>
      <c r="F410" s="250">
        <v>3.3958207789769999</v>
      </c>
      <c r="G410" s="250">
        <v>4.3345169699999992</v>
      </c>
      <c r="H410" s="250">
        <v>3.1779999999999999</v>
      </c>
      <c r="I410" s="1557">
        <v>3.6342733699999998</v>
      </c>
      <c r="J410" s="1557">
        <v>4.3352175566666666</v>
      </c>
      <c r="K410" s="1120">
        <f t="shared" ref="K410:K415" si="1877">L410+M410+N410+O410</f>
        <v>3.6284179836732884</v>
      </c>
      <c r="L410" s="1384">
        <v>1.8333494403611477</v>
      </c>
      <c r="M410" s="1384">
        <v>0.29744077284557391</v>
      </c>
      <c r="N410" s="1384">
        <v>6.110565726132635E-3</v>
      </c>
      <c r="O410" s="1384">
        <v>1.4915172047404337</v>
      </c>
      <c r="P410" s="1387">
        <v>3.9180882767999998</v>
      </c>
      <c r="Q410" s="1386">
        <v>4.0788113278719997</v>
      </c>
      <c r="R410" s="1386">
        <v>4.2307573009868804</v>
      </c>
      <c r="S410" s="1386">
        <v>4.2839723930263549</v>
      </c>
      <c r="T410" s="257">
        <f>SUM(U410:X410)</f>
        <v>0</v>
      </c>
      <c r="U410" s="1455"/>
      <c r="V410" s="1469"/>
      <c r="W410" s="1455"/>
      <c r="X410" s="1467"/>
      <c r="Y410" s="250"/>
      <c r="Z410" s="250"/>
      <c r="AA410" s="250"/>
      <c r="AB410" s="250"/>
      <c r="AC410" s="191">
        <f t="shared" si="1807"/>
        <v>0</v>
      </c>
      <c r="AD410" s="191">
        <f t="shared" si="1808"/>
        <v>0</v>
      </c>
      <c r="AE410" s="191">
        <f t="shared" si="1809"/>
        <v>0</v>
      </c>
      <c r="AF410" s="191">
        <f t="shared" si="1810"/>
        <v>0</v>
      </c>
      <c r="AG410" s="191">
        <f t="shared" si="1811"/>
        <v>0</v>
      </c>
      <c r="AH410" s="191">
        <f t="shared" si="1812"/>
        <v>0</v>
      </c>
      <c r="AI410" s="191">
        <f t="shared" si="1813"/>
        <v>0</v>
      </c>
      <c r="AJ410" s="191">
        <f t="shared" si="1814"/>
        <v>0</v>
      </c>
      <c r="AK410" s="191">
        <f t="shared" si="1815"/>
        <v>0</v>
      </c>
      <c r="AL410" s="275">
        <f t="shared" si="1816"/>
        <v>0</v>
      </c>
      <c r="AM410" s="275">
        <f t="shared" si="1817"/>
        <v>0</v>
      </c>
      <c r="AN410" s="275">
        <f t="shared" si="1818"/>
        <v>0</v>
      </c>
      <c r="AO410" s="275">
        <f t="shared" si="1819"/>
        <v>0</v>
      </c>
      <c r="AP410" s="275">
        <f t="shared" si="1820"/>
        <v>0</v>
      </c>
      <c r="AQ410" s="275">
        <f t="shared" si="1821"/>
        <v>0</v>
      </c>
      <c r="AR410" s="275">
        <f t="shared" si="1822"/>
        <v>0</v>
      </c>
      <c r="AS410" s="275">
        <f t="shared" si="1823"/>
        <v>0</v>
      </c>
      <c r="AT410" s="275">
        <f t="shared" si="1824"/>
        <v>0</v>
      </c>
    </row>
    <row r="411" spans="1:46" ht="17.25" hidden="1" customHeight="1" outlineLevel="1">
      <c r="A411" s="1845" t="s">
        <v>143</v>
      </c>
      <c r="B411" s="1858" t="s">
        <v>280</v>
      </c>
      <c r="C411" s="73" t="s">
        <v>246</v>
      </c>
      <c r="D411" s="32"/>
      <c r="E411" s="250"/>
      <c r="F411" s="250">
        <v>0</v>
      </c>
      <c r="G411" s="250">
        <v>0</v>
      </c>
      <c r="H411" s="250">
        <v>0</v>
      </c>
      <c r="I411" s="1557">
        <v>0</v>
      </c>
      <c r="J411" s="1557">
        <v>0</v>
      </c>
      <c r="K411" s="1118">
        <f t="shared" si="1877"/>
        <v>0</v>
      </c>
      <c r="L411" s="1118"/>
      <c r="M411" s="1118"/>
      <c r="N411" s="1118"/>
      <c r="O411" s="1118"/>
      <c r="P411" s="1118">
        <v>0</v>
      </c>
      <c r="Q411" s="250">
        <v>0</v>
      </c>
      <c r="R411" s="250">
        <v>0</v>
      </c>
      <c r="S411" s="250">
        <v>0</v>
      </c>
      <c r="T411" s="257">
        <f t="shared" ref="T411:T423" si="1878">SUM(U411:X411)</f>
        <v>0</v>
      </c>
      <c r="U411" s="250"/>
      <c r="V411" s="250"/>
      <c r="W411" s="250"/>
      <c r="X411" s="250"/>
      <c r="Y411" s="250"/>
      <c r="Z411" s="250"/>
      <c r="AA411" s="250"/>
      <c r="AB411" s="250"/>
      <c r="AC411" s="191">
        <f t="shared" si="1807"/>
        <v>0</v>
      </c>
      <c r="AD411" s="191">
        <f t="shared" si="1808"/>
        <v>0</v>
      </c>
      <c r="AE411" s="191">
        <f t="shared" si="1809"/>
        <v>0</v>
      </c>
      <c r="AF411" s="191">
        <f t="shared" si="1810"/>
        <v>0</v>
      </c>
      <c r="AG411" s="191">
        <f t="shared" si="1811"/>
        <v>0</v>
      </c>
      <c r="AH411" s="191">
        <f t="shared" si="1812"/>
        <v>0</v>
      </c>
      <c r="AI411" s="191">
        <f t="shared" si="1813"/>
        <v>0</v>
      </c>
      <c r="AJ411" s="191">
        <f t="shared" si="1814"/>
        <v>0</v>
      </c>
      <c r="AK411" s="191">
        <f t="shared" si="1815"/>
        <v>0</v>
      </c>
      <c r="AL411" s="275">
        <f t="shared" si="1816"/>
        <v>0</v>
      </c>
      <c r="AM411" s="275">
        <f t="shared" si="1817"/>
        <v>0</v>
      </c>
      <c r="AN411" s="275">
        <f t="shared" si="1818"/>
        <v>0</v>
      </c>
      <c r="AO411" s="275">
        <f t="shared" si="1819"/>
        <v>0</v>
      </c>
      <c r="AP411" s="275">
        <f t="shared" si="1820"/>
        <v>0</v>
      </c>
      <c r="AQ411" s="275">
        <f t="shared" si="1821"/>
        <v>0</v>
      </c>
      <c r="AR411" s="275">
        <f t="shared" si="1822"/>
        <v>0</v>
      </c>
      <c r="AS411" s="275">
        <f t="shared" si="1823"/>
        <v>0</v>
      </c>
      <c r="AT411" s="275">
        <f t="shared" si="1824"/>
        <v>0</v>
      </c>
    </row>
    <row r="412" spans="1:46" hidden="1" outlineLevel="1">
      <c r="A412" s="1845"/>
      <c r="B412" s="1858"/>
      <c r="C412" s="73" t="s">
        <v>233</v>
      </c>
      <c r="D412" s="32"/>
      <c r="E412" s="250"/>
      <c r="F412" s="250">
        <v>0</v>
      </c>
      <c r="G412" s="250">
        <v>0</v>
      </c>
      <c r="H412" s="250">
        <v>0</v>
      </c>
      <c r="I412" s="1557">
        <v>0</v>
      </c>
      <c r="J412" s="1557">
        <v>0</v>
      </c>
      <c r="K412" s="1118">
        <f t="shared" si="1877"/>
        <v>0</v>
      </c>
      <c r="L412" s="1118"/>
      <c r="M412" s="1118"/>
      <c r="N412" s="1118"/>
      <c r="O412" s="1118"/>
      <c r="P412" s="1118">
        <v>0</v>
      </c>
      <c r="Q412" s="250">
        <v>0</v>
      </c>
      <c r="R412" s="250">
        <v>0</v>
      </c>
      <c r="S412" s="250">
        <v>0</v>
      </c>
      <c r="T412" s="257">
        <f t="shared" si="1878"/>
        <v>0</v>
      </c>
      <c r="U412" s="250"/>
      <c r="V412" s="250"/>
      <c r="W412" s="250"/>
      <c r="X412" s="250"/>
      <c r="Y412" s="250"/>
      <c r="Z412" s="250"/>
      <c r="AA412" s="250"/>
      <c r="AB412" s="250"/>
      <c r="AC412" s="191">
        <f t="shared" si="1807"/>
        <v>0</v>
      </c>
      <c r="AD412" s="191">
        <f t="shared" si="1808"/>
        <v>0</v>
      </c>
      <c r="AE412" s="191">
        <f t="shared" si="1809"/>
        <v>0</v>
      </c>
      <c r="AF412" s="191">
        <f t="shared" si="1810"/>
        <v>0</v>
      </c>
      <c r="AG412" s="191">
        <f t="shared" si="1811"/>
        <v>0</v>
      </c>
      <c r="AH412" s="191">
        <f t="shared" si="1812"/>
        <v>0</v>
      </c>
      <c r="AI412" s="191">
        <f t="shared" si="1813"/>
        <v>0</v>
      </c>
      <c r="AJ412" s="191">
        <f t="shared" si="1814"/>
        <v>0</v>
      </c>
      <c r="AK412" s="191">
        <f t="shared" si="1815"/>
        <v>0</v>
      </c>
      <c r="AL412" s="275">
        <f t="shared" si="1816"/>
        <v>0</v>
      </c>
      <c r="AM412" s="275">
        <f t="shared" si="1817"/>
        <v>0</v>
      </c>
      <c r="AN412" s="275">
        <f t="shared" si="1818"/>
        <v>0</v>
      </c>
      <c r="AO412" s="275">
        <f t="shared" si="1819"/>
        <v>0</v>
      </c>
      <c r="AP412" s="275">
        <f t="shared" si="1820"/>
        <v>0</v>
      </c>
      <c r="AQ412" s="275">
        <f t="shared" si="1821"/>
        <v>0</v>
      </c>
      <c r="AR412" s="275">
        <f t="shared" si="1822"/>
        <v>0</v>
      </c>
      <c r="AS412" s="275">
        <f t="shared" si="1823"/>
        <v>0</v>
      </c>
      <c r="AT412" s="275">
        <f t="shared" si="1824"/>
        <v>0</v>
      </c>
    </row>
    <row r="413" spans="1:46" hidden="1" outlineLevel="1">
      <c r="A413" s="1845"/>
      <c r="B413" s="1858"/>
      <c r="C413" s="73" t="s">
        <v>291</v>
      </c>
      <c r="D413" s="32"/>
      <c r="E413" s="250"/>
      <c r="F413" s="250">
        <v>0</v>
      </c>
      <c r="G413" s="250">
        <v>0</v>
      </c>
      <c r="H413" s="250">
        <v>0</v>
      </c>
      <c r="I413" s="1557">
        <v>0</v>
      </c>
      <c r="J413" s="1557">
        <v>0</v>
      </c>
      <c r="K413" s="1118">
        <f t="shared" si="1877"/>
        <v>0</v>
      </c>
      <c r="L413" s="1118"/>
      <c r="M413" s="1118"/>
      <c r="N413" s="1118"/>
      <c r="O413" s="1118"/>
      <c r="P413" s="1118">
        <v>0</v>
      </c>
      <c r="Q413" s="250">
        <v>0</v>
      </c>
      <c r="R413" s="250">
        <v>0</v>
      </c>
      <c r="S413" s="250">
        <v>0</v>
      </c>
      <c r="T413" s="257">
        <f t="shared" si="1878"/>
        <v>0</v>
      </c>
      <c r="U413" s="250"/>
      <c r="V413" s="250"/>
      <c r="W413" s="250"/>
      <c r="X413" s="250"/>
      <c r="Y413" s="250"/>
      <c r="Z413" s="250"/>
      <c r="AA413" s="250"/>
      <c r="AB413" s="250"/>
      <c r="AC413" s="191">
        <f t="shared" si="1807"/>
        <v>0</v>
      </c>
      <c r="AD413" s="191">
        <f t="shared" si="1808"/>
        <v>0</v>
      </c>
      <c r="AE413" s="191">
        <f t="shared" si="1809"/>
        <v>0</v>
      </c>
      <c r="AF413" s="191">
        <f t="shared" si="1810"/>
        <v>0</v>
      </c>
      <c r="AG413" s="191">
        <f t="shared" si="1811"/>
        <v>0</v>
      </c>
      <c r="AH413" s="191">
        <f t="shared" si="1812"/>
        <v>0</v>
      </c>
      <c r="AI413" s="191">
        <f t="shared" si="1813"/>
        <v>0</v>
      </c>
      <c r="AJ413" s="191">
        <f t="shared" si="1814"/>
        <v>0</v>
      </c>
      <c r="AK413" s="191">
        <f t="shared" si="1815"/>
        <v>0</v>
      </c>
      <c r="AL413" s="275">
        <f t="shared" si="1816"/>
        <v>0</v>
      </c>
      <c r="AM413" s="275">
        <f t="shared" si="1817"/>
        <v>0</v>
      </c>
      <c r="AN413" s="275">
        <f t="shared" si="1818"/>
        <v>0</v>
      </c>
      <c r="AO413" s="275">
        <f t="shared" si="1819"/>
        <v>0</v>
      </c>
      <c r="AP413" s="275">
        <f t="shared" si="1820"/>
        <v>0</v>
      </c>
      <c r="AQ413" s="275">
        <f t="shared" si="1821"/>
        <v>0</v>
      </c>
      <c r="AR413" s="275">
        <f t="shared" si="1822"/>
        <v>0</v>
      </c>
      <c r="AS413" s="275">
        <f t="shared" si="1823"/>
        <v>0</v>
      </c>
      <c r="AT413" s="275">
        <f t="shared" si="1824"/>
        <v>0</v>
      </c>
    </row>
    <row r="414" spans="1:46" hidden="1" outlineLevel="1">
      <c r="A414" s="1845"/>
      <c r="B414" s="1858"/>
      <c r="C414" s="73" t="s">
        <v>53</v>
      </c>
      <c r="D414" s="32"/>
      <c r="E414" s="250"/>
      <c r="F414" s="250">
        <v>0</v>
      </c>
      <c r="G414" s="250">
        <v>0</v>
      </c>
      <c r="H414" s="250">
        <v>0</v>
      </c>
      <c r="I414" s="1557">
        <v>0</v>
      </c>
      <c r="J414" s="1557">
        <v>0</v>
      </c>
      <c r="K414" s="1118">
        <f t="shared" si="1877"/>
        <v>0</v>
      </c>
      <c r="L414" s="1118"/>
      <c r="M414" s="1118"/>
      <c r="N414" s="1118"/>
      <c r="O414" s="1118"/>
      <c r="P414" s="1118">
        <v>0</v>
      </c>
      <c r="Q414" s="250">
        <v>0</v>
      </c>
      <c r="R414" s="250">
        <v>0</v>
      </c>
      <c r="S414" s="250">
        <v>0</v>
      </c>
      <c r="T414" s="257">
        <f t="shared" si="1878"/>
        <v>0</v>
      </c>
      <c r="U414" s="250"/>
      <c r="V414" s="250"/>
      <c r="W414" s="250"/>
      <c r="X414" s="250"/>
      <c r="Y414" s="250"/>
      <c r="Z414" s="250"/>
      <c r="AA414" s="250"/>
      <c r="AB414" s="250"/>
      <c r="AC414" s="191">
        <f t="shared" si="1807"/>
        <v>0</v>
      </c>
      <c r="AD414" s="191">
        <f t="shared" si="1808"/>
        <v>0</v>
      </c>
      <c r="AE414" s="191">
        <f t="shared" si="1809"/>
        <v>0</v>
      </c>
      <c r="AF414" s="191">
        <f t="shared" si="1810"/>
        <v>0</v>
      </c>
      <c r="AG414" s="191">
        <f t="shared" si="1811"/>
        <v>0</v>
      </c>
      <c r="AH414" s="191">
        <f t="shared" si="1812"/>
        <v>0</v>
      </c>
      <c r="AI414" s="191">
        <f t="shared" si="1813"/>
        <v>0</v>
      </c>
      <c r="AJ414" s="191">
        <f t="shared" si="1814"/>
        <v>0</v>
      </c>
      <c r="AK414" s="191">
        <f t="shared" si="1815"/>
        <v>0</v>
      </c>
      <c r="AL414" s="275">
        <f t="shared" si="1816"/>
        <v>0</v>
      </c>
      <c r="AM414" s="275">
        <f t="shared" si="1817"/>
        <v>0</v>
      </c>
      <c r="AN414" s="275">
        <f t="shared" si="1818"/>
        <v>0</v>
      </c>
      <c r="AO414" s="275">
        <f t="shared" si="1819"/>
        <v>0</v>
      </c>
      <c r="AP414" s="275">
        <f t="shared" si="1820"/>
        <v>0</v>
      </c>
      <c r="AQ414" s="275">
        <f t="shared" si="1821"/>
        <v>0</v>
      </c>
      <c r="AR414" s="275">
        <f t="shared" si="1822"/>
        <v>0</v>
      </c>
      <c r="AS414" s="275">
        <f t="shared" si="1823"/>
        <v>0</v>
      </c>
      <c r="AT414" s="275">
        <f t="shared" si="1824"/>
        <v>0</v>
      </c>
    </row>
    <row r="415" spans="1:46" hidden="1" outlineLevel="1">
      <c r="A415" s="1845"/>
      <c r="B415" s="1858"/>
      <c r="C415" s="73" t="s">
        <v>581</v>
      </c>
      <c r="D415" s="32"/>
      <c r="E415" s="250"/>
      <c r="F415" s="250">
        <v>0</v>
      </c>
      <c r="G415" s="250">
        <v>0</v>
      </c>
      <c r="H415" s="250">
        <v>0</v>
      </c>
      <c r="I415" s="1557">
        <v>0</v>
      </c>
      <c r="J415" s="1557">
        <v>0</v>
      </c>
      <c r="K415" s="1118">
        <f t="shared" si="1877"/>
        <v>0</v>
      </c>
      <c r="L415" s="1118"/>
      <c r="M415" s="1118"/>
      <c r="N415" s="1118"/>
      <c r="O415" s="1118"/>
      <c r="P415" s="1118">
        <v>0</v>
      </c>
      <c r="Q415" s="250">
        <v>0</v>
      </c>
      <c r="R415" s="250">
        <v>0</v>
      </c>
      <c r="S415" s="250">
        <v>0</v>
      </c>
      <c r="T415" s="257">
        <f t="shared" si="1878"/>
        <v>0</v>
      </c>
      <c r="U415" s="250"/>
      <c r="V415" s="250"/>
      <c r="W415" s="250"/>
      <c r="X415" s="250"/>
      <c r="Y415" s="250"/>
      <c r="Z415" s="250"/>
      <c r="AA415" s="250"/>
      <c r="AB415" s="250"/>
      <c r="AC415" s="191">
        <f t="shared" si="1807"/>
        <v>0</v>
      </c>
      <c r="AD415" s="191">
        <f t="shared" si="1808"/>
        <v>0</v>
      </c>
      <c r="AE415" s="191">
        <f t="shared" si="1809"/>
        <v>0</v>
      </c>
      <c r="AF415" s="191">
        <f t="shared" si="1810"/>
        <v>0</v>
      </c>
      <c r="AG415" s="191">
        <f t="shared" si="1811"/>
        <v>0</v>
      </c>
      <c r="AH415" s="191">
        <f t="shared" si="1812"/>
        <v>0</v>
      </c>
      <c r="AI415" s="191">
        <f t="shared" si="1813"/>
        <v>0</v>
      </c>
      <c r="AJ415" s="191">
        <f t="shared" si="1814"/>
        <v>0</v>
      </c>
      <c r="AK415" s="191">
        <f t="shared" si="1815"/>
        <v>0</v>
      </c>
      <c r="AL415" s="275">
        <f t="shared" si="1816"/>
        <v>0</v>
      </c>
      <c r="AM415" s="275">
        <f t="shared" si="1817"/>
        <v>0</v>
      </c>
      <c r="AN415" s="275">
        <f t="shared" si="1818"/>
        <v>0</v>
      </c>
      <c r="AO415" s="275">
        <f t="shared" si="1819"/>
        <v>0</v>
      </c>
      <c r="AP415" s="275">
        <f t="shared" si="1820"/>
        <v>0</v>
      </c>
      <c r="AQ415" s="275">
        <f t="shared" si="1821"/>
        <v>0</v>
      </c>
      <c r="AR415" s="275">
        <f t="shared" si="1822"/>
        <v>0</v>
      </c>
      <c r="AS415" s="275">
        <f t="shared" si="1823"/>
        <v>0</v>
      </c>
      <c r="AT415" s="275">
        <f t="shared" si="1824"/>
        <v>0</v>
      </c>
    </row>
    <row r="416" spans="1:46" ht="15" hidden="1" customHeight="1" outlineLevel="1">
      <c r="A416" s="1846" t="s">
        <v>220</v>
      </c>
      <c r="B416" s="1852" t="s">
        <v>219</v>
      </c>
      <c r="C416" s="73" t="s">
        <v>581</v>
      </c>
      <c r="D416" s="31"/>
      <c r="E416" s="253">
        <f t="shared" ref="E416:G416" si="1879">E419+E421+E425</f>
        <v>3.161996357</v>
      </c>
      <c r="F416" s="253">
        <f t="shared" si="1879"/>
        <v>4.39763942</v>
      </c>
      <c r="G416" s="253">
        <f t="shared" si="1879"/>
        <v>3.98912054</v>
      </c>
      <c r="H416" s="253">
        <f>H419+H421+H425</f>
        <v>4.6523945299999996</v>
      </c>
      <c r="I416" s="253">
        <f>I419+I421+I425</f>
        <v>5.3863405950000001</v>
      </c>
      <c r="J416" s="253">
        <f>J419+J421+J425</f>
        <v>4.3507272700000001</v>
      </c>
      <c r="K416" s="1125">
        <f t="shared" ref="K416:Q416" si="1880">K419+K421+K425</f>
        <v>7.2528977029818282</v>
      </c>
      <c r="L416" s="1125">
        <v>1.6641062257544474</v>
      </c>
      <c r="M416" s="1125">
        <v>1.8855901210259729</v>
      </c>
      <c r="N416" s="1125">
        <v>1.9008619704465577</v>
      </c>
      <c r="O416" s="1125">
        <v>1.8023393857548502</v>
      </c>
      <c r="P416" s="1125">
        <f t="shared" si="1880"/>
        <v>7.1803687259520101</v>
      </c>
      <c r="Q416" s="253">
        <f t="shared" si="1880"/>
        <v>7.1085650386924897</v>
      </c>
      <c r="R416" s="253">
        <f t="shared" ref="R416:S416" si="1881">R419+R421+R425</f>
        <v>7.0374793883055649</v>
      </c>
      <c r="S416" s="253">
        <f t="shared" si="1881"/>
        <v>6.9671045944225085</v>
      </c>
      <c r="T416" s="257">
        <f t="shared" si="1878"/>
        <v>0</v>
      </c>
      <c r="U416" s="253">
        <f t="shared" ref="U416:X416" si="1882">U419+U421+U425</f>
        <v>0</v>
      </c>
      <c r="V416" s="253">
        <f t="shared" si="1882"/>
        <v>0</v>
      </c>
      <c r="W416" s="253">
        <f t="shared" si="1882"/>
        <v>0</v>
      </c>
      <c r="X416" s="253">
        <f t="shared" si="1882"/>
        <v>0</v>
      </c>
      <c r="Y416" s="253">
        <f t="shared" ref="Y416:AA416" si="1883">Y419+Y421+Y425</f>
        <v>0</v>
      </c>
      <c r="Z416" s="253">
        <f t="shared" si="1883"/>
        <v>0</v>
      </c>
      <c r="AA416" s="253">
        <f t="shared" si="1883"/>
        <v>0</v>
      </c>
      <c r="AB416" s="253">
        <f t="shared" ref="AB416" si="1884">AB419+AB421+AB425</f>
        <v>0</v>
      </c>
      <c r="AC416" s="191">
        <f t="shared" si="1807"/>
        <v>0</v>
      </c>
      <c r="AD416" s="191">
        <f t="shared" si="1808"/>
        <v>0</v>
      </c>
      <c r="AE416" s="191">
        <f t="shared" si="1809"/>
        <v>0</v>
      </c>
      <c r="AF416" s="191">
        <f t="shared" si="1810"/>
        <v>0</v>
      </c>
      <c r="AG416" s="191">
        <f t="shared" si="1811"/>
        <v>0</v>
      </c>
      <c r="AH416" s="191">
        <f t="shared" si="1812"/>
        <v>0</v>
      </c>
      <c r="AI416" s="191">
        <f t="shared" si="1813"/>
        <v>0</v>
      </c>
      <c r="AJ416" s="191">
        <f t="shared" si="1814"/>
        <v>0</v>
      </c>
      <c r="AK416" s="191">
        <f t="shared" si="1815"/>
        <v>0</v>
      </c>
      <c r="AL416" s="275">
        <f t="shared" si="1816"/>
        <v>0</v>
      </c>
      <c r="AM416" s="275">
        <f t="shared" si="1817"/>
        <v>0</v>
      </c>
      <c r="AN416" s="275">
        <f t="shared" si="1818"/>
        <v>0</v>
      </c>
      <c r="AO416" s="275">
        <f t="shared" si="1819"/>
        <v>0</v>
      </c>
      <c r="AP416" s="275">
        <f t="shared" si="1820"/>
        <v>0</v>
      </c>
      <c r="AQ416" s="275">
        <f t="shared" si="1821"/>
        <v>0</v>
      </c>
      <c r="AR416" s="275">
        <f t="shared" si="1822"/>
        <v>0</v>
      </c>
      <c r="AS416" s="275">
        <f t="shared" si="1823"/>
        <v>0</v>
      </c>
      <c r="AT416" s="275">
        <f t="shared" si="1824"/>
        <v>0</v>
      </c>
    </row>
    <row r="417" spans="1:46" ht="17.25" hidden="1" outlineLevel="1">
      <c r="A417" s="1848"/>
      <c r="B417" s="1854"/>
      <c r="C417" s="73" t="s">
        <v>246</v>
      </c>
      <c r="D417" s="31"/>
      <c r="E417" s="253">
        <f>E418+E420</f>
        <v>63.109305925050855</v>
      </c>
      <c r="F417" s="253">
        <f>F418+F420</f>
        <v>78.289249009000002</v>
      </c>
      <c r="G417" s="253">
        <f t="shared" ref="G417:H417" si="1885">G418+G420</f>
        <v>62.749724999999998</v>
      </c>
      <c r="H417" s="253">
        <f t="shared" si="1885"/>
        <v>51.693413478510301</v>
      </c>
      <c r="I417" s="253">
        <f t="shared" ref="I417:J417" si="1886">I418+I420</f>
        <v>63.54590120000001</v>
      </c>
      <c r="J417" s="253">
        <f t="shared" si="1886"/>
        <v>47.213850000000001</v>
      </c>
      <c r="K417" s="1125">
        <f t="shared" ref="K417:Q417" si="1887">K418+K420</f>
        <v>60.587753436532502</v>
      </c>
      <c r="L417" s="1125">
        <v>13.758172832495806</v>
      </c>
      <c r="M417" s="1125">
        <v>15.745677913430537</v>
      </c>
      <c r="N417" s="1125">
        <v>16.46762089280795</v>
      </c>
      <c r="O417" s="1125">
        <v>14.61628179779821</v>
      </c>
      <c r="P417" s="1125">
        <f t="shared" si="1887"/>
        <v>59.981875902167175</v>
      </c>
      <c r="Q417" s="253">
        <f t="shared" si="1887"/>
        <v>59.382057143145509</v>
      </c>
      <c r="R417" s="253">
        <f t="shared" ref="R417:S417" si="1888">R418+R420</f>
        <v>58.788236571714052</v>
      </c>
      <c r="S417" s="253">
        <f t="shared" si="1888"/>
        <v>58.200354205996909</v>
      </c>
      <c r="T417" s="257">
        <f t="shared" si="1878"/>
        <v>0</v>
      </c>
      <c r="U417" s="253">
        <f t="shared" ref="U417:X417" si="1889">U418+U420</f>
        <v>0</v>
      </c>
      <c r="V417" s="253">
        <f t="shared" si="1889"/>
        <v>0</v>
      </c>
      <c r="W417" s="253">
        <f t="shared" si="1889"/>
        <v>0</v>
      </c>
      <c r="X417" s="253">
        <f t="shared" si="1889"/>
        <v>0</v>
      </c>
      <c r="Y417" s="253">
        <f t="shared" ref="Y417:AA417" si="1890">Y418+Y420</f>
        <v>0</v>
      </c>
      <c r="Z417" s="253">
        <f t="shared" si="1890"/>
        <v>0</v>
      </c>
      <c r="AA417" s="253">
        <f t="shared" si="1890"/>
        <v>0</v>
      </c>
      <c r="AB417" s="253">
        <f t="shared" ref="AB417" si="1891">AB418+AB420</f>
        <v>0</v>
      </c>
      <c r="AC417" s="191">
        <f t="shared" si="1807"/>
        <v>0</v>
      </c>
      <c r="AD417" s="191">
        <f t="shared" si="1808"/>
        <v>0</v>
      </c>
      <c r="AE417" s="191">
        <f t="shared" si="1809"/>
        <v>0</v>
      </c>
      <c r="AF417" s="191">
        <f t="shared" si="1810"/>
        <v>0</v>
      </c>
      <c r="AG417" s="191">
        <f t="shared" si="1811"/>
        <v>0</v>
      </c>
      <c r="AH417" s="191">
        <f t="shared" si="1812"/>
        <v>0</v>
      </c>
      <c r="AI417" s="191">
        <f t="shared" si="1813"/>
        <v>0</v>
      </c>
      <c r="AJ417" s="191">
        <f t="shared" si="1814"/>
        <v>0</v>
      </c>
      <c r="AK417" s="191">
        <f t="shared" si="1815"/>
        <v>0</v>
      </c>
      <c r="AL417" s="275">
        <f t="shared" si="1816"/>
        <v>0</v>
      </c>
      <c r="AM417" s="275">
        <f t="shared" si="1817"/>
        <v>0</v>
      </c>
      <c r="AN417" s="275">
        <f t="shared" si="1818"/>
        <v>0</v>
      </c>
      <c r="AO417" s="275">
        <f t="shared" si="1819"/>
        <v>0</v>
      </c>
      <c r="AP417" s="275">
        <f t="shared" si="1820"/>
        <v>0</v>
      </c>
      <c r="AQ417" s="275">
        <f t="shared" si="1821"/>
        <v>0</v>
      </c>
      <c r="AR417" s="275">
        <f t="shared" si="1822"/>
        <v>0</v>
      </c>
      <c r="AS417" s="275">
        <f t="shared" si="1823"/>
        <v>0</v>
      </c>
      <c r="AT417" s="275">
        <f t="shared" si="1824"/>
        <v>0</v>
      </c>
    </row>
    <row r="418" spans="1:46" ht="17.25" hidden="1" outlineLevel="1">
      <c r="A418" s="1857" t="s">
        <v>221</v>
      </c>
      <c r="B418" s="1849" t="s">
        <v>21</v>
      </c>
      <c r="C418" s="73" t="s">
        <v>246</v>
      </c>
      <c r="D418" s="32"/>
      <c r="E418" s="250">
        <v>2.4510000000000001</v>
      </c>
      <c r="F418" s="250">
        <v>3.1259999999999999</v>
      </c>
      <c r="G418" s="250">
        <v>3.601</v>
      </c>
      <c r="H418" s="250">
        <v>3.9682000000000004</v>
      </c>
      <c r="I418" s="1557">
        <v>4.8665000000000003</v>
      </c>
      <c r="J418" s="1557">
        <v>3.9333400000000003</v>
      </c>
      <c r="K418" s="1118">
        <f t="shared" ref="K418:K425" si="1892">L418+M418+N418+O418</f>
        <v>3.7294117647058824</v>
      </c>
      <c r="L418" s="1127">
        <v>0.93235294117647061</v>
      </c>
      <c r="M418" s="1127">
        <v>0.93235294117647061</v>
      </c>
      <c r="N418" s="1127">
        <v>0.93235294117647061</v>
      </c>
      <c r="O418" s="1127">
        <v>0.93235294117647061</v>
      </c>
      <c r="P418" s="1387">
        <v>3.6921176470588235</v>
      </c>
      <c r="Q418" s="1386">
        <v>3.6551964705882352</v>
      </c>
      <c r="R418" s="1386">
        <v>3.6186445058823526</v>
      </c>
      <c r="S418" s="1386">
        <v>3.5824580608235292</v>
      </c>
      <c r="T418" s="257">
        <f t="shared" si="1878"/>
        <v>0</v>
      </c>
      <c r="U418" s="250"/>
      <c r="V418" s="1096"/>
      <c r="W418" s="1455"/>
      <c r="X418" s="1467"/>
      <c r="Y418" s="250"/>
      <c r="Z418" s="250"/>
      <c r="AA418" s="250"/>
      <c r="AB418" s="250"/>
      <c r="AC418" s="191">
        <f t="shared" si="1807"/>
        <v>0</v>
      </c>
      <c r="AD418" s="191">
        <f t="shared" si="1808"/>
        <v>0</v>
      </c>
      <c r="AE418" s="191">
        <f t="shared" si="1809"/>
        <v>0</v>
      </c>
      <c r="AF418" s="191">
        <f t="shared" si="1810"/>
        <v>0</v>
      </c>
      <c r="AG418" s="191">
        <f t="shared" si="1811"/>
        <v>0</v>
      </c>
      <c r="AH418" s="191">
        <f t="shared" si="1812"/>
        <v>0</v>
      </c>
      <c r="AI418" s="191">
        <f t="shared" si="1813"/>
        <v>0</v>
      </c>
      <c r="AJ418" s="191">
        <f t="shared" si="1814"/>
        <v>0</v>
      </c>
      <c r="AK418" s="191">
        <f t="shared" si="1815"/>
        <v>0</v>
      </c>
      <c r="AL418" s="275">
        <f t="shared" si="1816"/>
        <v>0</v>
      </c>
      <c r="AM418" s="275">
        <f t="shared" si="1817"/>
        <v>0</v>
      </c>
      <c r="AN418" s="275">
        <f t="shared" si="1818"/>
        <v>0</v>
      </c>
      <c r="AO418" s="275">
        <f t="shared" si="1819"/>
        <v>0</v>
      </c>
      <c r="AP418" s="275">
        <f t="shared" si="1820"/>
        <v>0</v>
      </c>
      <c r="AQ418" s="275">
        <f t="shared" si="1821"/>
        <v>0</v>
      </c>
      <c r="AR418" s="275">
        <f t="shared" si="1822"/>
        <v>0</v>
      </c>
      <c r="AS418" s="275">
        <f t="shared" si="1823"/>
        <v>0</v>
      </c>
      <c r="AT418" s="275">
        <f t="shared" si="1824"/>
        <v>0</v>
      </c>
    </row>
    <row r="419" spans="1:46" hidden="1" outlineLevel="1">
      <c r="A419" s="1845"/>
      <c r="B419" s="1851"/>
      <c r="C419" s="73" t="s">
        <v>581</v>
      </c>
      <c r="D419" s="32"/>
      <c r="E419" s="250">
        <v>7.843681999999999E-2</v>
      </c>
      <c r="F419" s="250">
        <v>7.0999999999999994E-2</v>
      </c>
      <c r="G419" s="250">
        <v>0.12217599999999999</v>
      </c>
      <c r="H419" s="250">
        <v>0.627</v>
      </c>
      <c r="I419" s="1557">
        <v>0.83699999999999997</v>
      </c>
      <c r="J419" s="1557">
        <v>0.8981382</v>
      </c>
      <c r="K419" s="1118">
        <f t="shared" si="1892"/>
        <v>0.8817993079584775</v>
      </c>
      <c r="L419" s="1127">
        <v>0.22044982698961937</v>
      </c>
      <c r="M419" s="1127">
        <v>0.22044982698961937</v>
      </c>
      <c r="N419" s="1127">
        <v>0.22044982698961937</v>
      </c>
      <c r="O419" s="1127">
        <v>0.22044982698961937</v>
      </c>
      <c r="P419" s="1387">
        <v>0.87298131487889274</v>
      </c>
      <c r="Q419" s="1386">
        <v>0.86425150173010379</v>
      </c>
      <c r="R419" s="1386">
        <v>0.85560898671280272</v>
      </c>
      <c r="S419" s="1386">
        <v>0.84705289684567464</v>
      </c>
      <c r="T419" s="257">
        <f t="shared" si="1878"/>
        <v>0</v>
      </c>
      <c r="U419" s="250"/>
      <c r="V419" s="1096"/>
      <c r="W419" s="1455"/>
      <c r="X419" s="1467"/>
      <c r="Y419" s="250"/>
      <c r="Z419" s="250"/>
      <c r="AA419" s="250"/>
      <c r="AB419" s="250"/>
      <c r="AC419" s="191">
        <f t="shared" si="1807"/>
        <v>0</v>
      </c>
      <c r="AD419" s="191">
        <f t="shared" si="1808"/>
        <v>0</v>
      </c>
      <c r="AE419" s="191">
        <f t="shared" si="1809"/>
        <v>0</v>
      </c>
      <c r="AF419" s="191">
        <f t="shared" si="1810"/>
        <v>0</v>
      </c>
      <c r="AG419" s="191">
        <f t="shared" si="1811"/>
        <v>0</v>
      </c>
      <c r="AH419" s="191">
        <f t="shared" si="1812"/>
        <v>0</v>
      </c>
      <c r="AI419" s="191">
        <f t="shared" si="1813"/>
        <v>0</v>
      </c>
      <c r="AJ419" s="191">
        <f t="shared" si="1814"/>
        <v>0</v>
      </c>
      <c r="AK419" s="191">
        <f t="shared" si="1815"/>
        <v>0</v>
      </c>
      <c r="AL419" s="275">
        <f t="shared" si="1816"/>
        <v>0</v>
      </c>
      <c r="AM419" s="275">
        <f t="shared" si="1817"/>
        <v>0</v>
      </c>
      <c r="AN419" s="275">
        <f t="shared" si="1818"/>
        <v>0</v>
      </c>
      <c r="AO419" s="275">
        <f t="shared" si="1819"/>
        <v>0</v>
      </c>
      <c r="AP419" s="275">
        <f t="shared" si="1820"/>
        <v>0</v>
      </c>
      <c r="AQ419" s="275">
        <f t="shared" si="1821"/>
        <v>0</v>
      </c>
      <c r="AR419" s="275">
        <f t="shared" si="1822"/>
        <v>0</v>
      </c>
      <c r="AS419" s="275">
        <f t="shared" si="1823"/>
        <v>0</v>
      </c>
      <c r="AT419" s="275">
        <f t="shared" si="1824"/>
        <v>0</v>
      </c>
    </row>
    <row r="420" spans="1:46" ht="17.25" hidden="1" outlineLevel="1">
      <c r="A420" s="1845" t="s">
        <v>222</v>
      </c>
      <c r="B420" s="1849" t="s">
        <v>22</v>
      </c>
      <c r="C420" s="73" t="s">
        <v>246</v>
      </c>
      <c r="D420" s="32"/>
      <c r="E420" s="250">
        <v>60.658305925050854</v>
      </c>
      <c r="F420" s="250">
        <v>75.163249008999998</v>
      </c>
      <c r="G420" s="250">
        <v>59.148724999999999</v>
      </c>
      <c r="H420" s="250">
        <v>47.725213478510298</v>
      </c>
      <c r="I420" s="1557">
        <v>58.679401200000008</v>
      </c>
      <c r="J420" s="1557">
        <v>43.28051</v>
      </c>
      <c r="K420" s="1118">
        <f t="shared" si="1892"/>
        <v>56.858341671826622</v>
      </c>
      <c r="L420" s="1127">
        <v>12.825819891319334</v>
      </c>
      <c r="M420" s="1127">
        <v>14.813324972254065</v>
      </c>
      <c r="N420" s="1127">
        <v>15.53526795163148</v>
      </c>
      <c r="O420" s="1127">
        <v>13.683928856621739</v>
      </c>
      <c r="P420" s="1387">
        <v>56.289758255108353</v>
      </c>
      <c r="Q420" s="1386">
        <v>55.726860672557272</v>
      </c>
      <c r="R420" s="1386">
        <v>55.169592065831701</v>
      </c>
      <c r="S420" s="1386">
        <v>54.617896145173383</v>
      </c>
      <c r="T420" s="257">
        <f t="shared" si="1878"/>
        <v>0</v>
      </c>
      <c r="U420" s="250"/>
      <c r="V420" s="1096"/>
      <c r="W420" s="1455"/>
      <c r="X420" s="1467"/>
      <c r="Y420" s="250"/>
      <c r="Z420" s="250"/>
      <c r="AA420" s="250"/>
      <c r="AB420" s="250"/>
      <c r="AC420" s="191">
        <f t="shared" si="1807"/>
        <v>0</v>
      </c>
      <c r="AD420" s="191">
        <f t="shared" si="1808"/>
        <v>0</v>
      </c>
      <c r="AE420" s="191">
        <f t="shared" si="1809"/>
        <v>0</v>
      </c>
      <c r="AF420" s="191">
        <f t="shared" si="1810"/>
        <v>0</v>
      </c>
      <c r="AG420" s="191">
        <f t="shared" si="1811"/>
        <v>0</v>
      </c>
      <c r="AH420" s="191">
        <f t="shared" si="1812"/>
        <v>0</v>
      </c>
      <c r="AI420" s="191">
        <f t="shared" si="1813"/>
        <v>0</v>
      </c>
      <c r="AJ420" s="191">
        <f t="shared" si="1814"/>
        <v>0</v>
      </c>
      <c r="AK420" s="191">
        <f t="shared" si="1815"/>
        <v>0</v>
      </c>
      <c r="AL420" s="275">
        <f t="shared" si="1816"/>
        <v>0</v>
      </c>
      <c r="AM420" s="275">
        <f t="shared" si="1817"/>
        <v>0</v>
      </c>
      <c r="AN420" s="275">
        <f t="shared" si="1818"/>
        <v>0</v>
      </c>
      <c r="AO420" s="275">
        <f t="shared" si="1819"/>
        <v>0</v>
      </c>
      <c r="AP420" s="275">
        <f t="shared" si="1820"/>
        <v>0</v>
      </c>
      <c r="AQ420" s="275">
        <f t="shared" si="1821"/>
        <v>0</v>
      </c>
      <c r="AR420" s="275">
        <f t="shared" si="1822"/>
        <v>0</v>
      </c>
      <c r="AS420" s="275">
        <f t="shared" si="1823"/>
        <v>0</v>
      </c>
      <c r="AT420" s="275">
        <f t="shared" si="1824"/>
        <v>0</v>
      </c>
    </row>
    <row r="421" spans="1:46" hidden="1" outlineLevel="1">
      <c r="A421" s="1845"/>
      <c r="B421" s="1851"/>
      <c r="C421" s="73" t="s">
        <v>581</v>
      </c>
      <c r="D421" s="32"/>
      <c r="E421" s="250">
        <v>3.0835595370000002</v>
      </c>
      <c r="F421" s="250">
        <v>4.3266394200000002</v>
      </c>
      <c r="G421" s="250">
        <v>3.86694454</v>
      </c>
      <c r="H421" s="250">
        <v>4.0253945299999998</v>
      </c>
      <c r="I421" s="1557">
        <v>4.5493405950000003</v>
      </c>
      <c r="J421" s="1557">
        <v>3.4525890700000001</v>
      </c>
      <c r="K421" s="1118">
        <f t="shared" si="1892"/>
        <v>6.3710983950233508</v>
      </c>
      <c r="L421" s="1127">
        <v>1.4436563987648279</v>
      </c>
      <c r="M421" s="1127">
        <v>1.6651402940363538</v>
      </c>
      <c r="N421" s="1127">
        <v>1.6804121434569383</v>
      </c>
      <c r="O421" s="1127">
        <v>1.5818895587652311</v>
      </c>
      <c r="P421" s="1387">
        <v>6.3073874110731172</v>
      </c>
      <c r="Q421" s="1386">
        <v>6.2443135369623857</v>
      </c>
      <c r="R421" s="1386">
        <v>6.1818704015927617</v>
      </c>
      <c r="S421" s="1386">
        <v>6.1200516975768338</v>
      </c>
      <c r="T421" s="257">
        <f t="shared" si="1878"/>
        <v>0</v>
      </c>
      <c r="U421" s="250"/>
      <c r="V421" s="1096"/>
      <c r="W421" s="1455"/>
      <c r="X421" s="1467"/>
      <c r="Y421" s="250"/>
      <c r="Z421" s="250"/>
      <c r="AA421" s="250"/>
      <c r="AB421" s="250"/>
      <c r="AC421" s="191">
        <f t="shared" si="1807"/>
        <v>0</v>
      </c>
      <c r="AD421" s="191">
        <f t="shared" si="1808"/>
        <v>0</v>
      </c>
      <c r="AE421" s="191">
        <f t="shared" si="1809"/>
        <v>0</v>
      </c>
      <c r="AF421" s="191">
        <f t="shared" si="1810"/>
        <v>0</v>
      </c>
      <c r="AG421" s="191">
        <f t="shared" si="1811"/>
        <v>0</v>
      </c>
      <c r="AH421" s="191">
        <f t="shared" si="1812"/>
        <v>0</v>
      </c>
      <c r="AI421" s="191">
        <f t="shared" si="1813"/>
        <v>0</v>
      </c>
      <c r="AJ421" s="191">
        <f t="shared" si="1814"/>
        <v>0</v>
      </c>
      <c r="AK421" s="191">
        <f t="shared" si="1815"/>
        <v>0</v>
      </c>
      <c r="AL421" s="275">
        <f t="shared" si="1816"/>
        <v>0</v>
      </c>
      <c r="AM421" s="275">
        <f t="shared" si="1817"/>
        <v>0</v>
      </c>
      <c r="AN421" s="275">
        <f t="shared" si="1818"/>
        <v>0</v>
      </c>
      <c r="AO421" s="275">
        <f t="shared" si="1819"/>
        <v>0</v>
      </c>
      <c r="AP421" s="275">
        <f t="shared" si="1820"/>
        <v>0</v>
      </c>
      <c r="AQ421" s="275">
        <f t="shared" si="1821"/>
        <v>0</v>
      </c>
      <c r="AR421" s="275">
        <f t="shared" si="1822"/>
        <v>0</v>
      </c>
      <c r="AS421" s="275">
        <f t="shared" si="1823"/>
        <v>0</v>
      </c>
      <c r="AT421" s="275">
        <f t="shared" si="1824"/>
        <v>0</v>
      </c>
    </row>
    <row r="422" spans="1:46" ht="17.25" hidden="1" outlineLevel="1">
      <c r="A422" s="1846" t="s">
        <v>224</v>
      </c>
      <c r="B422" s="1849" t="s">
        <v>223</v>
      </c>
      <c r="C422" s="73" t="s">
        <v>246</v>
      </c>
      <c r="D422" s="32"/>
      <c r="E422" s="250"/>
      <c r="F422" s="250">
        <v>0</v>
      </c>
      <c r="G422" s="250">
        <v>0</v>
      </c>
      <c r="H422" s="250">
        <v>0</v>
      </c>
      <c r="I422" s="1557">
        <v>0</v>
      </c>
      <c r="J422" s="1557">
        <v>0</v>
      </c>
      <c r="K422" s="1118">
        <f t="shared" si="1892"/>
        <v>0</v>
      </c>
      <c r="L422" s="1118"/>
      <c r="M422" s="1118"/>
      <c r="N422" s="1118"/>
      <c r="O422" s="1118"/>
      <c r="P422" s="1118">
        <v>0</v>
      </c>
      <c r="Q422" s="250">
        <v>0</v>
      </c>
      <c r="R422" s="250">
        <v>0</v>
      </c>
      <c r="S422" s="250">
        <v>0</v>
      </c>
      <c r="T422" s="257">
        <f t="shared" si="1878"/>
        <v>0</v>
      </c>
      <c r="U422" s="250"/>
      <c r="V422" s="250"/>
      <c r="W422" s="250"/>
      <c r="X422" s="250"/>
      <c r="Y422" s="250"/>
      <c r="Z422" s="250"/>
      <c r="AA422" s="250"/>
      <c r="AB422" s="250"/>
      <c r="AC422" s="191">
        <f t="shared" si="1807"/>
        <v>0</v>
      </c>
      <c r="AD422" s="191">
        <f t="shared" si="1808"/>
        <v>0</v>
      </c>
      <c r="AE422" s="191">
        <f t="shared" si="1809"/>
        <v>0</v>
      </c>
      <c r="AF422" s="191">
        <f t="shared" si="1810"/>
        <v>0</v>
      </c>
      <c r="AG422" s="191">
        <f t="shared" si="1811"/>
        <v>0</v>
      </c>
      <c r="AH422" s="191">
        <f t="shared" si="1812"/>
        <v>0</v>
      </c>
      <c r="AI422" s="191">
        <f t="shared" si="1813"/>
        <v>0</v>
      </c>
      <c r="AJ422" s="191">
        <f t="shared" si="1814"/>
        <v>0</v>
      </c>
      <c r="AK422" s="191">
        <f t="shared" si="1815"/>
        <v>0</v>
      </c>
      <c r="AL422" s="275">
        <f t="shared" si="1816"/>
        <v>0</v>
      </c>
      <c r="AM422" s="275">
        <f t="shared" si="1817"/>
        <v>0</v>
      </c>
      <c r="AN422" s="275">
        <f t="shared" si="1818"/>
        <v>0</v>
      </c>
      <c r="AO422" s="275">
        <f t="shared" si="1819"/>
        <v>0</v>
      </c>
      <c r="AP422" s="275">
        <f t="shared" si="1820"/>
        <v>0</v>
      </c>
      <c r="AQ422" s="275">
        <f t="shared" si="1821"/>
        <v>0</v>
      </c>
      <c r="AR422" s="275">
        <f t="shared" si="1822"/>
        <v>0</v>
      </c>
      <c r="AS422" s="275">
        <f t="shared" si="1823"/>
        <v>0</v>
      </c>
      <c r="AT422" s="275">
        <f t="shared" si="1824"/>
        <v>0</v>
      </c>
    </row>
    <row r="423" spans="1:46" hidden="1" outlineLevel="1">
      <c r="A423" s="1847"/>
      <c r="B423" s="1850"/>
      <c r="C423" s="73" t="s">
        <v>233</v>
      </c>
      <c r="D423" s="32"/>
      <c r="E423" s="250"/>
      <c r="F423" s="250">
        <v>0</v>
      </c>
      <c r="G423" s="250">
        <v>0</v>
      </c>
      <c r="H423" s="250">
        <v>0</v>
      </c>
      <c r="I423" s="1557">
        <v>0</v>
      </c>
      <c r="J423" s="1557">
        <v>0</v>
      </c>
      <c r="K423" s="1118">
        <f t="shared" si="1892"/>
        <v>0</v>
      </c>
      <c r="L423" s="1118"/>
      <c r="M423" s="1118"/>
      <c r="N423" s="1118"/>
      <c r="O423" s="1118"/>
      <c r="P423" s="1118">
        <v>0</v>
      </c>
      <c r="Q423" s="250">
        <v>0</v>
      </c>
      <c r="R423" s="250">
        <v>0</v>
      </c>
      <c r="S423" s="250">
        <v>0</v>
      </c>
      <c r="T423" s="257">
        <f t="shared" si="1878"/>
        <v>0</v>
      </c>
      <c r="U423" s="250"/>
      <c r="V423" s="250"/>
      <c r="W423" s="250"/>
      <c r="X423" s="250"/>
      <c r="Y423" s="250"/>
      <c r="Z423" s="250"/>
      <c r="AA423" s="250"/>
      <c r="AB423" s="250"/>
      <c r="AC423" s="191">
        <f t="shared" si="1807"/>
        <v>0</v>
      </c>
      <c r="AD423" s="191">
        <f t="shared" si="1808"/>
        <v>0</v>
      </c>
      <c r="AE423" s="191">
        <f t="shared" si="1809"/>
        <v>0</v>
      </c>
      <c r="AF423" s="191">
        <f t="shared" si="1810"/>
        <v>0</v>
      </c>
      <c r="AG423" s="191">
        <f t="shared" si="1811"/>
        <v>0</v>
      </c>
      <c r="AH423" s="191">
        <f t="shared" si="1812"/>
        <v>0</v>
      </c>
      <c r="AI423" s="191">
        <f t="shared" si="1813"/>
        <v>0</v>
      </c>
      <c r="AJ423" s="191">
        <f t="shared" si="1814"/>
        <v>0</v>
      </c>
      <c r="AK423" s="191">
        <f t="shared" si="1815"/>
        <v>0</v>
      </c>
      <c r="AL423" s="275">
        <f t="shared" si="1816"/>
        <v>0</v>
      </c>
      <c r="AM423" s="275">
        <f t="shared" si="1817"/>
        <v>0</v>
      </c>
      <c r="AN423" s="275">
        <f t="shared" si="1818"/>
        <v>0</v>
      </c>
      <c r="AO423" s="275">
        <f t="shared" si="1819"/>
        <v>0</v>
      </c>
      <c r="AP423" s="275">
        <f t="shared" si="1820"/>
        <v>0</v>
      </c>
      <c r="AQ423" s="275">
        <f t="shared" si="1821"/>
        <v>0</v>
      </c>
      <c r="AR423" s="275">
        <f t="shared" si="1822"/>
        <v>0</v>
      </c>
      <c r="AS423" s="275">
        <f t="shared" si="1823"/>
        <v>0</v>
      </c>
      <c r="AT423" s="275">
        <f t="shared" si="1824"/>
        <v>0</v>
      </c>
    </row>
    <row r="424" spans="1:46" hidden="1" outlineLevel="1">
      <c r="A424" s="1847"/>
      <c r="B424" s="1850"/>
      <c r="C424" s="73" t="s">
        <v>291</v>
      </c>
      <c r="D424" s="32"/>
      <c r="E424" s="250"/>
      <c r="F424" s="250">
        <v>0</v>
      </c>
      <c r="G424" s="250">
        <v>0</v>
      </c>
      <c r="H424" s="250">
        <v>0</v>
      </c>
      <c r="I424" s="1557">
        <v>0</v>
      </c>
      <c r="J424" s="1557">
        <v>0</v>
      </c>
      <c r="K424" s="1118">
        <f t="shared" si="1892"/>
        <v>0</v>
      </c>
      <c r="L424" s="1118"/>
      <c r="M424" s="1118"/>
      <c r="N424" s="1118"/>
      <c r="O424" s="1118"/>
      <c r="P424" s="1118">
        <v>0</v>
      </c>
      <c r="Q424" s="250">
        <v>0</v>
      </c>
      <c r="R424" s="250">
        <v>0</v>
      </c>
      <c r="S424" s="250">
        <v>0</v>
      </c>
      <c r="T424" s="257">
        <f t="shared" ref="T424:T433" si="1893">SUM(U424:X424)</f>
        <v>0</v>
      </c>
      <c r="U424" s="250"/>
      <c r="V424" s="250"/>
      <c r="W424" s="250"/>
      <c r="X424" s="250"/>
      <c r="Y424" s="250"/>
      <c r="Z424" s="250"/>
      <c r="AA424" s="250"/>
      <c r="AB424" s="250"/>
      <c r="AC424" s="191">
        <f t="shared" si="1807"/>
        <v>0</v>
      </c>
      <c r="AD424" s="191">
        <f t="shared" si="1808"/>
        <v>0</v>
      </c>
      <c r="AE424" s="191">
        <f t="shared" si="1809"/>
        <v>0</v>
      </c>
      <c r="AF424" s="191">
        <f t="shared" si="1810"/>
        <v>0</v>
      </c>
      <c r="AG424" s="191">
        <f t="shared" si="1811"/>
        <v>0</v>
      </c>
      <c r="AH424" s="191">
        <f t="shared" si="1812"/>
        <v>0</v>
      </c>
      <c r="AI424" s="191">
        <f t="shared" si="1813"/>
        <v>0</v>
      </c>
      <c r="AJ424" s="191">
        <f t="shared" si="1814"/>
        <v>0</v>
      </c>
      <c r="AK424" s="191">
        <f t="shared" si="1815"/>
        <v>0</v>
      </c>
      <c r="AL424" s="275">
        <f t="shared" si="1816"/>
        <v>0</v>
      </c>
      <c r="AM424" s="275">
        <f t="shared" si="1817"/>
        <v>0</v>
      </c>
      <c r="AN424" s="275">
        <f t="shared" si="1818"/>
        <v>0</v>
      </c>
      <c r="AO424" s="275">
        <f t="shared" si="1819"/>
        <v>0</v>
      </c>
      <c r="AP424" s="275">
        <f t="shared" si="1820"/>
        <v>0</v>
      </c>
      <c r="AQ424" s="275">
        <f t="shared" si="1821"/>
        <v>0</v>
      </c>
      <c r="AR424" s="275">
        <f t="shared" si="1822"/>
        <v>0</v>
      </c>
      <c r="AS424" s="275">
        <f t="shared" si="1823"/>
        <v>0</v>
      </c>
      <c r="AT424" s="275">
        <f t="shared" si="1824"/>
        <v>0</v>
      </c>
    </row>
    <row r="425" spans="1:46" hidden="1" outlineLevel="1">
      <c r="A425" s="1848"/>
      <c r="B425" s="1851"/>
      <c r="C425" s="73" t="s">
        <v>581</v>
      </c>
      <c r="D425" s="32"/>
      <c r="E425" s="250"/>
      <c r="F425" s="250">
        <v>0</v>
      </c>
      <c r="G425" s="250">
        <v>0</v>
      </c>
      <c r="H425" s="250">
        <v>0</v>
      </c>
      <c r="I425" s="1557">
        <v>0</v>
      </c>
      <c r="J425" s="1557">
        <v>0</v>
      </c>
      <c r="K425" s="1118">
        <f t="shared" si="1892"/>
        <v>0</v>
      </c>
      <c r="L425" s="1118"/>
      <c r="M425" s="1118"/>
      <c r="N425" s="1118"/>
      <c r="O425" s="1118"/>
      <c r="P425" s="1118">
        <v>0</v>
      </c>
      <c r="Q425" s="250">
        <v>0</v>
      </c>
      <c r="R425" s="250">
        <v>0</v>
      </c>
      <c r="S425" s="250">
        <v>0</v>
      </c>
      <c r="T425" s="257">
        <f t="shared" si="1893"/>
        <v>0</v>
      </c>
      <c r="U425" s="250"/>
      <c r="V425" s="250"/>
      <c r="W425" s="250"/>
      <c r="X425" s="250"/>
      <c r="Y425" s="250"/>
      <c r="Z425" s="250"/>
      <c r="AA425" s="250"/>
      <c r="AB425" s="250"/>
      <c r="AC425" s="191">
        <f t="shared" si="1807"/>
        <v>0</v>
      </c>
      <c r="AD425" s="191">
        <f t="shared" si="1808"/>
        <v>0</v>
      </c>
      <c r="AE425" s="191">
        <f t="shared" si="1809"/>
        <v>0</v>
      </c>
      <c r="AF425" s="191">
        <f t="shared" si="1810"/>
        <v>0</v>
      </c>
      <c r="AG425" s="191">
        <f t="shared" si="1811"/>
        <v>0</v>
      </c>
      <c r="AH425" s="191">
        <f t="shared" si="1812"/>
        <v>0</v>
      </c>
      <c r="AI425" s="191">
        <f t="shared" si="1813"/>
        <v>0</v>
      </c>
      <c r="AJ425" s="191">
        <f t="shared" si="1814"/>
        <v>0</v>
      </c>
      <c r="AK425" s="191">
        <f t="shared" si="1815"/>
        <v>0</v>
      </c>
      <c r="AL425" s="275">
        <f t="shared" si="1816"/>
        <v>0</v>
      </c>
      <c r="AM425" s="275">
        <f t="shared" si="1817"/>
        <v>0</v>
      </c>
      <c r="AN425" s="275">
        <f t="shared" si="1818"/>
        <v>0</v>
      </c>
      <c r="AO425" s="275">
        <f t="shared" si="1819"/>
        <v>0</v>
      </c>
      <c r="AP425" s="275">
        <f t="shared" si="1820"/>
        <v>0</v>
      </c>
      <c r="AQ425" s="275">
        <f t="shared" si="1821"/>
        <v>0</v>
      </c>
      <c r="AR425" s="275">
        <f t="shared" si="1822"/>
        <v>0</v>
      </c>
      <c r="AS425" s="275">
        <f t="shared" si="1823"/>
        <v>0</v>
      </c>
      <c r="AT425" s="275">
        <f t="shared" si="1824"/>
        <v>0</v>
      </c>
    </row>
    <row r="426" spans="1:46" s="69" customFormat="1" ht="15" hidden="1" customHeight="1" outlineLevel="1">
      <c r="A426" s="1846">
        <v>8</v>
      </c>
      <c r="B426" s="1852" t="s">
        <v>234</v>
      </c>
      <c r="C426" s="73" t="s">
        <v>231</v>
      </c>
      <c r="D426" s="32"/>
      <c r="E426" s="257">
        <f t="shared" ref="E426" si="1894">E430+E447</f>
        <v>3418.6789170000002</v>
      </c>
      <c r="F426" s="257">
        <f>F430+F447</f>
        <v>3475.433</v>
      </c>
      <c r="G426" s="257">
        <f t="shared" ref="G426" si="1895">G430+G447</f>
        <v>2865.4090000000006</v>
      </c>
      <c r="H426" s="257">
        <f t="shared" ref="H426:J429" si="1896">H430+H447</f>
        <v>2938.576</v>
      </c>
      <c r="I426" s="257">
        <f t="shared" si="1896"/>
        <v>2761.2280000000001</v>
      </c>
      <c r="J426" s="257">
        <f t="shared" si="1896"/>
        <v>3148.3150000000001</v>
      </c>
      <c r="K426" s="1120">
        <f t="shared" ref="K426:Q429" si="1897">K430+K447</f>
        <v>3039.7915376676983</v>
      </c>
      <c r="L426" s="1120">
        <f t="shared" si="1897"/>
        <v>653.07868937048499</v>
      </c>
      <c r="M426" s="1120">
        <f t="shared" si="1897"/>
        <v>865.04282765737867</v>
      </c>
      <c r="N426" s="1120">
        <f t="shared" si="1897"/>
        <v>879.70510835913319</v>
      </c>
      <c r="O426" s="1120">
        <f t="shared" si="1897"/>
        <v>641.96491228070181</v>
      </c>
      <c r="P426" s="1120">
        <f t="shared" si="1897"/>
        <v>3039.7915376676988</v>
      </c>
      <c r="Q426" s="257">
        <f t="shared" si="1897"/>
        <v>3039.7915376676988</v>
      </c>
      <c r="R426" s="257">
        <f t="shared" ref="R426:S426" si="1898">R430+R447</f>
        <v>3039.7915376676988</v>
      </c>
      <c r="S426" s="257">
        <f t="shared" si="1898"/>
        <v>3039.7915376676988</v>
      </c>
      <c r="T426" s="257">
        <f t="shared" si="1893"/>
        <v>0</v>
      </c>
      <c r="U426" s="257">
        <f t="shared" ref="U426:X426" si="1899">U430+U447</f>
        <v>0</v>
      </c>
      <c r="V426" s="257">
        <f t="shared" si="1899"/>
        <v>0</v>
      </c>
      <c r="W426" s="257">
        <f t="shared" si="1899"/>
        <v>0</v>
      </c>
      <c r="X426" s="257">
        <f t="shared" si="1899"/>
        <v>0</v>
      </c>
      <c r="Y426" s="257">
        <f t="shared" ref="Y426:AA426" si="1900">Y430+Y447</f>
        <v>0</v>
      </c>
      <c r="Z426" s="257">
        <f t="shared" si="1900"/>
        <v>0</v>
      </c>
      <c r="AA426" s="257">
        <f t="shared" si="1900"/>
        <v>0</v>
      </c>
      <c r="AB426" s="257">
        <f t="shared" ref="AB426" si="1901">AB430+AB447</f>
        <v>0</v>
      </c>
      <c r="AC426" s="191">
        <f t="shared" si="1807"/>
        <v>0</v>
      </c>
      <c r="AD426" s="191">
        <f t="shared" si="1808"/>
        <v>0</v>
      </c>
      <c r="AE426" s="191">
        <f t="shared" si="1809"/>
        <v>0</v>
      </c>
      <c r="AF426" s="191">
        <f t="shared" si="1810"/>
        <v>0</v>
      </c>
      <c r="AG426" s="191">
        <f t="shared" si="1811"/>
        <v>0</v>
      </c>
      <c r="AH426" s="191">
        <f t="shared" si="1812"/>
        <v>0</v>
      </c>
      <c r="AI426" s="191">
        <f t="shared" si="1813"/>
        <v>0</v>
      </c>
      <c r="AJ426" s="191">
        <f t="shared" si="1814"/>
        <v>0</v>
      </c>
      <c r="AK426" s="191">
        <f t="shared" si="1815"/>
        <v>0</v>
      </c>
      <c r="AL426" s="275">
        <f t="shared" si="1816"/>
        <v>0</v>
      </c>
      <c r="AM426" s="275">
        <f t="shared" si="1817"/>
        <v>0</v>
      </c>
      <c r="AN426" s="275">
        <f t="shared" si="1818"/>
        <v>0</v>
      </c>
      <c r="AO426" s="275">
        <f t="shared" si="1819"/>
        <v>0</v>
      </c>
      <c r="AP426" s="275">
        <f t="shared" si="1820"/>
        <v>0</v>
      </c>
      <c r="AQ426" s="275">
        <f t="shared" si="1821"/>
        <v>0</v>
      </c>
      <c r="AR426" s="275">
        <f t="shared" si="1822"/>
        <v>0</v>
      </c>
      <c r="AS426" s="275">
        <f t="shared" si="1823"/>
        <v>0</v>
      </c>
      <c r="AT426" s="275">
        <f t="shared" si="1824"/>
        <v>0</v>
      </c>
    </row>
    <row r="427" spans="1:46" s="69" customFormat="1" hidden="1" outlineLevel="1">
      <c r="A427" s="1847"/>
      <c r="B427" s="1853"/>
      <c r="C427" s="73" t="s">
        <v>53</v>
      </c>
      <c r="D427" s="32"/>
      <c r="E427" s="257">
        <f t="shared" ref="E427:G427" si="1902">E431+E448</f>
        <v>3.9587578076544001</v>
      </c>
      <c r="F427" s="257">
        <f t="shared" si="1902"/>
        <v>4.0013853685000003</v>
      </c>
      <c r="G427" s="257">
        <f t="shared" si="1902"/>
        <v>3.2964877986000003</v>
      </c>
      <c r="H427" s="257">
        <f t="shared" si="1896"/>
        <v>3.4346407528</v>
      </c>
      <c r="I427" s="257">
        <f t="shared" si="1896"/>
        <v>3.2232589351999996</v>
      </c>
      <c r="J427" s="257">
        <f t="shared" si="1896"/>
        <v>3.6613625205000004</v>
      </c>
      <c r="K427" s="1120">
        <f t="shared" ref="K427:Q427" si="1903">K431+K448</f>
        <v>3.5274136333333335</v>
      </c>
      <c r="L427" s="1120">
        <f t="shared" si="1897"/>
        <v>0.75749315833333331</v>
      </c>
      <c r="M427" s="1120">
        <f t="shared" si="1897"/>
        <v>1.0041480666666667</v>
      </c>
      <c r="N427" s="1120">
        <f t="shared" si="1897"/>
        <v>1.021210425</v>
      </c>
      <c r="O427" s="1120">
        <f t="shared" si="1897"/>
        <v>0.74456198333333334</v>
      </c>
      <c r="P427" s="1120">
        <f t="shared" si="1903"/>
        <v>3.5274136333333335</v>
      </c>
      <c r="Q427" s="257">
        <f t="shared" si="1903"/>
        <v>3.5274136333333335</v>
      </c>
      <c r="R427" s="257">
        <f t="shared" ref="R427:S427" si="1904">R431+R448</f>
        <v>3.5274136333333335</v>
      </c>
      <c r="S427" s="257">
        <f t="shared" si="1904"/>
        <v>3.5274136333333335</v>
      </c>
      <c r="T427" s="257">
        <f t="shared" si="1893"/>
        <v>0</v>
      </c>
      <c r="U427" s="257">
        <f t="shared" ref="U427:X427" si="1905">U431+U448</f>
        <v>0</v>
      </c>
      <c r="V427" s="257">
        <f t="shared" si="1905"/>
        <v>0</v>
      </c>
      <c r="W427" s="257">
        <f t="shared" si="1905"/>
        <v>0</v>
      </c>
      <c r="X427" s="257">
        <f t="shared" si="1905"/>
        <v>0</v>
      </c>
      <c r="Y427" s="257">
        <f t="shared" ref="Y427:AA427" si="1906">Y431+Y448</f>
        <v>0</v>
      </c>
      <c r="Z427" s="257">
        <f t="shared" si="1906"/>
        <v>0</v>
      </c>
      <c r="AA427" s="257">
        <f t="shared" si="1906"/>
        <v>0</v>
      </c>
      <c r="AB427" s="257">
        <f t="shared" ref="AB427" si="1907">AB431+AB448</f>
        <v>0</v>
      </c>
      <c r="AC427" s="191">
        <f t="shared" si="1807"/>
        <v>0</v>
      </c>
      <c r="AD427" s="191">
        <f t="shared" si="1808"/>
        <v>0</v>
      </c>
      <c r="AE427" s="191">
        <f t="shared" si="1809"/>
        <v>0</v>
      </c>
      <c r="AF427" s="191">
        <f t="shared" si="1810"/>
        <v>0</v>
      </c>
      <c r="AG427" s="191">
        <f t="shared" si="1811"/>
        <v>0</v>
      </c>
      <c r="AH427" s="191">
        <f t="shared" si="1812"/>
        <v>0</v>
      </c>
      <c r="AI427" s="191">
        <f t="shared" si="1813"/>
        <v>0</v>
      </c>
      <c r="AJ427" s="191">
        <f t="shared" si="1814"/>
        <v>0</v>
      </c>
      <c r="AK427" s="191">
        <f t="shared" si="1815"/>
        <v>0</v>
      </c>
      <c r="AL427" s="275">
        <f t="shared" si="1816"/>
        <v>0</v>
      </c>
      <c r="AM427" s="275">
        <f t="shared" si="1817"/>
        <v>0</v>
      </c>
      <c r="AN427" s="275">
        <f t="shared" si="1818"/>
        <v>0</v>
      </c>
      <c r="AO427" s="275">
        <f t="shared" si="1819"/>
        <v>0</v>
      </c>
      <c r="AP427" s="275">
        <f t="shared" si="1820"/>
        <v>0</v>
      </c>
      <c r="AQ427" s="275">
        <f t="shared" si="1821"/>
        <v>0</v>
      </c>
      <c r="AR427" s="275">
        <f t="shared" si="1822"/>
        <v>0</v>
      </c>
      <c r="AS427" s="275">
        <f t="shared" si="1823"/>
        <v>0</v>
      </c>
      <c r="AT427" s="275">
        <f t="shared" si="1824"/>
        <v>0</v>
      </c>
    </row>
    <row r="428" spans="1:46" s="69" customFormat="1" hidden="1" outlineLevel="1">
      <c r="A428" s="1847"/>
      <c r="B428" s="1853"/>
      <c r="C428" s="73" t="s">
        <v>372</v>
      </c>
      <c r="D428" s="32"/>
      <c r="E428" s="257">
        <f t="shared" ref="E428:G428" si="1908">E432+E449</f>
        <v>14673607.437000001</v>
      </c>
      <c r="F428" s="257">
        <f t="shared" si="1908"/>
        <v>14574522</v>
      </c>
      <c r="G428" s="257">
        <f t="shared" si="1908"/>
        <v>12739011.800000001</v>
      </c>
      <c r="H428" s="257">
        <f t="shared" si="1896"/>
        <v>9923214.5</v>
      </c>
      <c r="I428" s="257">
        <f t="shared" si="1896"/>
        <v>9715339</v>
      </c>
      <c r="J428" s="257">
        <f t="shared" si="1896"/>
        <v>11463205</v>
      </c>
      <c r="K428" s="1120">
        <f t="shared" ref="K428:Q428" si="1909">K432+K449</f>
        <v>11714540</v>
      </c>
      <c r="L428" s="1120">
        <f t="shared" si="1897"/>
        <v>2596350</v>
      </c>
      <c r="M428" s="1120">
        <f t="shared" si="1897"/>
        <v>3255880</v>
      </c>
      <c r="N428" s="1120">
        <f t="shared" si="1897"/>
        <v>3346030</v>
      </c>
      <c r="O428" s="1120">
        <f t="shared" si="1897"/>
        <v>2516280</v>
      </c>
      <c r="P428" s="1120">
        <f t="shared" si="1909"/>
        <v>11714540</v>
      </c>
      <c r="Q428" s="257">
        <f t="shared" si="1909"/>
        <v>11714540</v>
      </c>
      <c r="R428" s="257">
        <f t="shared" ref="R428:S428" si="1910">R432+R449</f>
        <v>11714540</v>
      </c>
      <c r="S428" s="257">
        <f t="shared" si="1910"/>
        <v>11714540</v>
      </c>
      <c r="T428" s="257">
        <f t="shared" si="1893"/>
        <v>0</v>
      </c>
      <c r="U428" s="257">
        <f t="shared" ref="U428:X428" si="1911">U432+U449</f>
        <v>0</v>
      </c>
      <c r="V428" s="257">
        <f t="shared" si="1911"/>
        <v>0</v>
      </c>
      <c r="W428" s="257">
        <f t="shared" si="1911"/>
        <v>0</v>
      </c>
      <c r="X428" s="257">
        <f t="shared" si="1911"/>
        <v>0</v>
      </c>
      <c r="Y428" s="257">
        <f t="shared" ref="Y428:AA428" si="1912">Y432+Y449</f>
        <v>0</v>
      </c>
      <c r="Z428" s="257">
        <f t="shared" si="1912"/>
        <v>0</v>
      </c>
      <c r="AA428" s="257">
        <f t="shared" si="1912"/>
        <v>0</v>
      </c>
      <c r="AB428" s="257">
        <f t="shared" ref="AB428" si="1913">AB432+AB449</f>
        <v>0</v>
      </c>
      <c r="AC428" s="191">
        <f t="shared" si="1807"/>
        <v>0</v>
      </c>
      <c r="AD428" s="191">
        <f t="shared" si="1808"/>
        <v>0</v>
      </c>
      <c r="AE428" s="191">
        <f t="shared" si="1809"/>
        <v>0</v>
      </c>
      <c r="AF428" s="191">
        <f t="shared" si="1810"/>
        <v>0</v>
      </c>
      <c r="AG428" s="191">
        <f t="shared" si="1811"/>
        <v>0</v>
      </c>
      <c r="AH428" s="191">
        <f t="shared" si="1812"/>
        <v>0</v>
      </c>
      <c r="AI428" s="191">
        <f t="shared" si="1813"/>
        <v>0</v>
      </c>
      <c r="AJ428" s="191">
        <f t="shared" si="1814"/>
        <v>0</v>
      </c>
      <c r="AK428" s="191">
        <f t="shared" si="1815"/>
        <v>0</v>
      </c>
      <c r="AL428" s="275">
        <f t="shared" si="1816"/>
        <v>0</v>
      </c>
      <c r="AM428" s="275">
        <f t="shared" si="1817"/>
        <v>0</v>
      </c>
      <c r="AN428" s="275">
        <f t="shared" si="1818"/>
        <v>0</v>
      </c>
      <c r="AO428" s="275">
        <f t="shared" si="1819"/>
        <v>0</v>
      </c>
      <c r="AP428" s="275">
        <f t="shared" si="1820"/>
        <v>0</v>
      </c>
      <c r="AQ428" s="275">
        <f t="shared" si="1821"/>
        <v>0</v>
      </c>
      <c r="AR428" s="275">
        <f t="shared" si="1822"/>
        <v>0</v>
      </c>
      <c r="AS428" s="275">
        <f t="shared" si="1823"/>
        <v>0</v>
      </c>
      <c r="AT428" s="275">
        <f t="shared" si="1824"/>
        <v>0</v>
      </c>
    </row>
    <row r="429" spans="1:46" s="69" customFormat="1" ht="13.5" hidden="1" customHeight="1" outlineLevel="1">
      <c r="A429" s="1848"/>
      <c r="B429" s="1854"/>
      <c r="C429" s="73" t="s">
        <v>577</v>
      </c>
      <c r="D429" s="34"/>
      <c r="E429" s="257">
        <f t="shared" ref="E429:G429" si="1914">E433+E450</f>
        <v>99.215004087400004</v>
      </c>
      <c r="F429" s="257">
        <f t="shared" si="1914"/>
        <v>96.899000000000001</v>
      </c>
      <c r="G429" s="257">
        <f t="shared" si="1914"/>
        <v>94.350999999999999</v>
      </c>
      <c r="H429" s="257">
        <f t="shared" si="1896"/>
        <v>96.435000000000002</v>
      </c>
      <c r="I429" s="257">
        <f t="shared" si="1896"/>
        <v>93.653000000000006</v>
      </c>
      <c r="J429" s="257">
        <f t="shared" si="1896"/>
        <v>110.83200000000002</v>
      </c>
      <c r="K429" s="1120">
        <f>K433+K450</f>
        <v>119.19800000000001</v>
      </c>
      <c r="L429" s="1120">
        <f>L433+L450</f>
        <v>25.645</v>
      </c>
      <c r="M429" s="1120">
        <f t="shared" si="1897"/>
        <v>33.884999999999998</v>
      </c>
      <c r="N429" s="1120">
        <f t="shared" si="1897"/>
        <v>34.454999999999998</v>
      </c>
      <c r="O429" s="1120">
        <f t="shared" si="1897"/>
        <v>25.213000000000001</v>
      </c>
      <c r="P429" s="1120">
        <f t="shared" ref="P429:Q429" si="1915">P433+P450</f>
        <v>119.19799999999999</v>
      </c>
      <c r="Q429" s="257">
        <f t="shared" si="1915"/>
        <v>119.19799999999999</v>
      </c>
      <c r="R429" s="257">
        <f>R433+R450</f>
        <v>119.19799999999999</v>
      </c>
      <c r="S429" s="257">
        <f>S433+S450</f>
        <v>119.19799999999999</v>
      </c>
      <c r="T429" s="257">
        <f t="shared" si="1893"/>
        <v>0</v>
      </c>
      <c r="U429" s="257">
        <f t="shared" ref="U429:X429" si="1916">U433+U450</f>
        <v>0</v>
      </c>
      <c r="V429" s="257">
        <f t="shared" si="1916"/>
        <v>0</v>
      </c>
      <c r="W429" s="257">
        <f t="shared" si="1916"/>
        <v>0</v>
      </c>
      <c r="X429" s="257">
        <f t="shared" si="1916"/>
        <v>0</v>
      </c>
      <c r="Y429" s="257">
        <f t="shared" ref="Y429:AA429" si="1917">Y433+Y450</f>
        <v>0</v>
      </c>
      <c r="Z429" s="257">
        <f t="shared" si="1917"/>
        <v>0</v>
      </c>
      <c r="AA429" s="257">
        <f t="shared" si="1917"/>
        <v>0</v>
      </c>
      <c r="AB429" s="257">
        <f t="shared" ref="AB429" si="1918">AB433+AB450</f>
        <v>0</v>
      </c>
      <c r="AC429" s="191">
        <f t="shared" si="1807"/>
        <v>0</v>
      </c>
      <c r="AD429" s="191">
        <f t="shared" si="1808"/>
        <v>0</v>
      </c>
      <c r="AE429" s="191">
        <f t="shared" si="1809"/>
        <v>0</v>
      </c>
      <c r="AF429" s="191">
        <f t="shared" si="1810"/>
        <v>0</v>
      </c>
      <c r="AG429" s="191">
        <f t="shared" si="1811"/>
        <v>0</v>
      </c>
      <c r="AH429" s="191">
        <f t="shared" si="1812"/>
        <v>0</v>
      </c>
      <c r="AI429" s="191">
        <f t="shared" si="1813"/>
        <v>0</v>
      </c>
      <c r="AJ429" s="191">
        <f t="shared" si="1814"/>
        <v>0</v>
      </c>
      <c r="AK429" s="191">
        <f t="shared" si="1815"/>
        <v>0</v>
      </c>
      <c r="AL429" s="275">
        <f t="shared" si="1816"/>
        <v>0</v>
      </c>
      <c r="AM429" s="275">
        <f t="shared" si="1817"/>
        <v>0</v>
      </c>
      <c r="AN429" s="275">
        <f t="shared" si="1818"/>
        <v>0</v>
      </c>
      <c r="AO429" s="275">
        <f t="shared" si="1819"/>
        <v>0</v>
      </c>
      <c r="AP429" s="275">
        <f t="shared" si="1820"/>
        <v>0</v>
      </c>
      <c r="AQ429" s="275">
        <f t="shared" si="1821"/>
        <v>0</v>
      </c>
      <c r="AR429" s="275">
        <f t="shared" si="1822"/>
        <v>0</v>
      </c>
      <c r="AS429" s="275">
        <f t="shared" si="1823"/>
        <v>0</v>
      </c>
      <c r="AT429" s="275">
        <f t="shared" si="1824"/>
        <v>0</v>
      </c>
    </row>
    <row r="430" spans="1:46" s="69" customFormat="1" hidden="1" outlineLevel="1">
      <c r="A430" s="131" t="s">
        <v>225</v>
      </c>
      <c r="B430" s="36" t="s">
        <v>239</v>
      </c>
      <c r="C430" s="73" t="s">
        <v>231</v>
      </c>
      <c r="D430" s="32"/>
      <c r="E430" s="257">
        <f t="shared" ref="E430:G430" si="1919">E435+E440</f>
        <v>2545.0944810000001</v>
      </c>
      <c r="F430" s="257">
        <f t="shared" si="1919"/>
        <v>2818.04</v>
      </c>
      <c r="G430" s="257">
        <f t="shared" si="1919"/>
        <v>2348.9390000000003</v>
      </c>
      <c r="H430" s="257">
        <f t="shared" ref="H430:J432" si="1920">H435+H440</f>
        <v>1869.672</v>
      </c>
      <c r="I430" s="257">
        <f t="shared" si="1920"/>
        <v>1797.748</v>
      </c>
      <c r="J430" s="257">
        <f t="shared" si="1920"/>
        <v>2187.17</v>
      </c>
      <c r="K430" s="1118">
        <f t="shared" ref="K430:K431" si="1921">L430+M430+N430+O430</f>
        <v>2189.1052631578946</v>
      </c>
      <c r="L430" s="1120">
        <f t="shared" ref="L430:O432" si="1922">L435+L440</f>
        <v>473.78947368421052</v>
      </c>
      <c r="M430" s="1120">
        <f t="shared" si="1922"/>
        <v>619.5526315789474</v>
      </c>
      <c r="N430" s="1120">
        <f t="shared" si="1922"/>
        <v>629.63157894736844</v>
      </c>
      <c r="O430" s="1120">
        <f t="shared" si="1922"/>
        <v>466.13157894736844</v>
      </c>
      <c r="P430" s="1120">
        <f>P435+P440</f>
        <v>2189.105263157895</v>
      </c>
      <c r="Q430" s="1120">
        <f t="shared" ref="Q430:S430" si="1923">Q435+Q440</f>
        <v>2189.105263157895</v>
      </c>
      <c r="R430" s="1120">
        <f t="shared" si="1923"/>
        <v>2189.105263157895</v>
      </c>
      <c r="S430" s="1120">
        <f t="shared" si="1923"/>
        <v>2189.105263157895</v>
      </c>
      <c r="T430" s="257">
        <f t="shared" si="1893"/>
        <v>0</v>
      </c>
      <c r="U430" s="257">
        <f t="shared" ref="U430:X430" si="1924">U435+U440</f>
        <v>0</v>
      </c>
      <c r="V430" s="257">
        <f t="shared" si="1924"/>
        <v>0</v>
      </c>
      <c r="W430" s="257">
        <f t="shared" si="1924"/>
        <v>0</v>
      </c>
      <c r="X430" s="257">
        <f t="shared" si="1924"/>
        <v>0</v>
      </c>
      <c r="Y430" s="257">
        <f t="shared" ref="Y430:AA430" si="1925">Y435+Y440</f>
        <v>0</v>
      </c>
      <c r="Z430" s="257">
        <f t="shared" si="1925"/>
        <v>0</v>
      </c>
      <c r="AA430" s="257">
        <f t="shared" si="1925"/>
        <v>0</v>
      </c>
      <c r="AB430" s="257">
        <f t="shared" ref="AB430" si="1926">AB435+AB440</f>
        <v>0</v>
      </c>
      <c r="AC430" s="191">
        <f t="shared" si="1807"/>
        <v>0</v>
      </c>
      <c r="AD430" s="191">
        <f t="shared" si="1808"/>
        <v>0</v>
      </c>
      <c r="AE430" s="191">
        <f t="shared" si="1809"/>
        <v>0</v>
      </c>
      <c r="AF430" s="191">
        <f t="shared" si="1810"/>
        <v>0</v>
      </c>
      <c r="AG430" s="191">
        <f t="shared" si="1811"/>
        <v>0</v>
      </c>
      <c r="AH430" s="191">
        <f t="shared" si="1812"/>
        <v>0</v>
      </c>
      <c r="AI430" s="191">
        <f t="shared" si="1813"/>
        <v>0</v>
      </c>
      <c r="AJ430" s="191">
        <f t="shared" si="1814"/>
        <v>0</v>
      </c>
      <c r="AK430" s="191">
        <f t="shared" si="1815"/>
        <v>0</v>
      </c>
      <c r="AL430" s="275">
        <f t="shared" si="1816"/>
        <v>0</v>
      </c>
      <c r="AM430" s="275">
        <f t="shared" si="1817"/>
        <v>0</v>
      </c>
      <c r="AN430" s="275">
        <f t="shared" si="1818"/>
        <v>0</v>
      </c>
      <c r="AO430" s="275">
        <f t="shared" si="1819"/>
        <v>0</v>
      </c>
      <c r="AP430" s="275">
        <f t="shared" si="1820"/>
        <v>0</v>
      </c>
      <c r="AQ430" s="275">
        <f t="shared" si="1821"/>
        <v>0</v>
      </c>
      <c r="AR430" s="275">
        <f t="shared" si="1822"/>
        <v>0</v>
      </c>
      <c r="AS430" s="275">
        <f t="shared" si="1823"/>
        <v>0</v>
      </c>
      <c r="AT430" s="275">
        <f t="shared" si="1824"/>
        <v>0</v>
      </c>
    </row>
    <row r="431" spans="1:46" s="69" customFormat="1" hidden="1" outlineLevel="1">
      <c r="A431" s="131"/>
      <c r="B431" s="133"/>
      <c r="C431" s="73" t="s">
        <v>53</v>
      </c>
      <c r="D431" s="32"/>
      <c r="E431" s="257">
        <f t="shared" ref="E431:G432" si="1927">E436+E441</f>
        <v>2.8820649902844</v>
      </c>
      <c r="F431" s="257">
        <f t="shared" si="1927"/>
        <v>3.1911484960000003</v>
      </c>
      <c r="G431" s="257">
        <f t="shared" si="1927"/>
        <v>2.6599385236000002</v>
      </c>
      <c r="H431" s="257">
        <f t="shared" si="1920"/>
        <v>2.1172165727999999</v>
      </c>
      <c r="I431" s="257">
        <f t="shared" si="1920"/>
        <v>2.0357698352</v>
      </c>
      <c r="J431" s="257">
        <f t="shared" si="1920"/>
        <v>2.4767513080000003</v>
      </c>
      <c r="K431" s="1118">
        <f t="shared" si="1921"/>
        <v>2.4789428000000004</v>
      </c>
      <c r="L431" s="1120">
        <f t="shared" si="1922"/>
        <v>0.53651919999999997</v>
      </c>
      <c r="M431" s="1120">
        <f t="shared" si="1922"/>
        <v>0.70158140000000002</v>
      </c>
      <c r="N431" s="1120">
        <f t="shared" si="1922"/>
        <v>0.71299480000000004</v>
      </c>
      <c r="O431" s="1120">
        <f t="shared" si="1922"/>
        <v>0.52784740000000008</v>
      </c>
      <c r="P431" s="1120">
        <f>P436+P441</f>
        <v>2.4789428</v>
      </c>
      <c r="Q431" s="1120">
        <f t="shared" ref="Q431:S431" si="1928">Q436+Q441</f>
        <v>2.4789428</v>
      </c>
      <c r="R431" s="1120">
        <f t="shared" si="1928"/>
        <v>2.4789428</v>
      </c>
      <c r="S431" s="1120">
        <f t="shared" si="1928"/>
        <v>2.4789428</v>
      </c>
      <c r="T431" s="257">
        <f t="shared" si="1893"/>
        <v>0</v>
      </c>
      <c r="U431" s="257">
        <f t="shared" ref="U431:X431" si="1929">U436+U441</f>
        <v>0</v>
      </c>
      <c r="V431" s="257">
        <f t="shared" si="1929"/>
        <v>0</v>
      </c>
      <c r="W431" s="257">
        <f t="shared" si="1929"/>
        <v>0</v>
      </c>
      <c r="X431" s="257">
        <f t="shared" si="1929"/>
        <v>0</v>
      </c>
      <c r="Y431" s="257">
        <f t="shared" ref="Y431:AA431" si="1930">Y436+Y441</f>
        <v>0</v>
      </c>
      <c r="Z431" s="257">
        <f t="shared" si="1930"/>
        <v>0</v>
      </c>
      <c r="AA431" s="257">
        <f t="shared" si="1930"/>
        <v>0</v>
      </c>
      <c r="AB431" s="257">
        <f t="shared" ref="AB431" si="1931">AB436+AB441</f>
        <v>0</v>
      </c>
      <c r="AC431" s="191">
        <f t="shared" si="1807"/>
        <v>0</v>
      </c>
      <c r="AD431" s="191">
        <f t="shared" si="1808"/>
        <v>0</v>
      </c>
      <c r="AE431" s="191">
        <f t="shared" si="1809"/>
        <v>0</v>
      </c>
      <c r="AF431" s="191">
        <f t="shared" si="1810"/>
        <v>0</v>
      </c>
      <c r="AG431" s="191">
        <f t="shared" si="1811"/>
        <v>0</v>
      </c>
      <c r="AH431" s="191">
        <f t="shared" si="1812"/>
        <v>0</v>
      </c>
      <c r="AI431" s="191">
        <f t="shared" si="1813"/>
        <v>0</v>
      </c>
      <c r="AJ431" s="191">
        <f t="shared" si="1814"/>
        <v>0</v>
      </c>
      <c r="AK431" s="191">
        <f t="shared" si="1815"/>
        <v>0</v>
      </c>
      <c r="AL431" s="275">
        <f t="shared" si="1816"/>
        <v>0</v>
      </c>
      <c r="AM431" s="275">
        <f t="shared" si="1817"/>
        <v>0</v>
      </c>
      <c r="AN431" s="275">
        <f t="shared" si="1818"/>
        <v>0</v>
      </c>
      <c r="AO431" s="275">
        <f t="shared" si="1819"/>
        <v>0</v>
      </c>
      <c r="AP431" s="275">
        <f t="shared" si="1820"/>
        <v>0</v>
      </c>
      <c r="AQ431" s="275">
        <f t="shared" si="1821"/>
        <v>0</v>
      </c>
      <c r="AR431" s="275">
        <f t="shared" si="1822"/>
        <v>0</v>
      </c>
      <c r="AS431" s="275">
        <f t="shared" si="1823"/>
        <v>0</v>
      </c>
      <c r="AT431" s="275">
        <f t="shared" si="1824"/>
        <v>0</v>
      </c>
    </row>
    <row r="432" spans="1:46" s="69" customFormat="1" hidden="1" outlineLevel="1">
      <c r="A432" s="131"/>
      <c r="B432" s="133"/>
      <c r="C432" s="73" t="s">
        <v>372</v>
      </c>
      <c r="D432" s="32"/>
      <c r="E432" s="257">
        <f t="shared" ref="E432" si="1932">E437+E442</f>
        <v>12595893.346000001</v>
      </c>
      <c r="F432" s="257">
        <f t="shared" si="1927"/>
        <v>13072228</v>
      </c>
      <c r="G432" s="257">
        <f>G437+G442</f>
        <v>11305496.800000001</v>
      </c>
      <c r="H432" s="257">
        <f t="shared" si="1920"/>
        <v>7477943</v>
      </c>
      <c r="I432" s="257">
        <f t="shared" si="1920"/>
        <v>7376068</v>
      </c>
      <c r="J432" s="257">
        <f t="shared" si="1920"/>
        <v>9230982</v>
      </c>
      <c r="K432" s="1120">
        <f t="shared" ref="K432:Q432" si="1933">K437+K442</f>
        <v>9193560</v>
      </c>
      <c r="L432" s="1120">
        <f t="shared" si="1922"/>
        <v>2053250</v>
      </c>
      <c r="M432" s="1120">
        <f t="shared" si="1922"/>
        <v>2539620</v>
      </c>
      <c r="N432" s="1120">
        <f t="shared" si="1922"/>
        <v>2601670</v>
      </c>
      <c r="O432" s="1120">
        <f t="shared" si="1922"/>
        <v>1999020</v>
      </c>
      <c r="P432" s="1120">
        <f t="shared" si="1933"/>
        <v>9193560</v>
      </c>
      <c r="Q432" s="257">
        <f t="shared" si="1933"/>
        <v>9193560</v>
      </c>
      <c r="R432" s="257">
        <f t="shared" ref="R432:S432" si="1934">R437+R442</f>
        <v>9193560</v>
      </c>
      <c r="S432" s="257">
        <f t="shared" si="1934"/>
        <v>9193560</v>
      </c>
      <c r="T432" s="257">
        <f t="shared" si="1893"/>
        <v>0</v>
      </c>
      <c r="U432" s="257">
        <f t="shared" ref="U432:X432" si="1935">U437+U442</f>
        <v>0</v>
      </c>
      <c r="V432" s="257">
        <f t="shared" si="1935"/>
        <v>0</v>
      </c>
      <c r="W432" s="257">
        <f t="shared" si="1935"/>
        <v>0</v>
      </c>
      <c r="X432" s="257">
        <f t="shared" si="1935"/>
        <v>0</v>
      </c>
      <c r="Y432" s="257">
        <f t="shared" ref="Y432:AA432" si="1936">Y437+Y442</f>
        <v>0</v>
      </c>
      <c r="Z432" s="257">
        <f t="shared" si="1936"/>
        <v>0</v>
      </c>
      <c r="AA432" s="257">
        <f t="shared" si="1936"/>
        <v>0</v>
      </c>
      <c r="AB432" s="257">
        <f t="shared" ref="AB432" si="1937">AB437+AB442</f>
        <v>0</v>
      </c>
      <c r="AC432" s="191">
        <f t="shared" si="1807"/>
        <v>0</v>
      </c>
      <c r="AD432" s="191">
        <f t="shared" si="1808"/>
        <v>0</v>
      </c>
      <c r="AE432" s="191">
        <f t="shared" si="1809"/>
        <v>0</v>
      </c>
      <c r="AF432" s="191">
        <f t="shared" si="1810"/>
        <v>0</v>
      </c>
      <c r="AG432" s="191">
        <f t="shared" si="1811"/>
        <v>0</v>
      </c>
      <c r="AH432" s="191">
        <f t="shared" si="1812"/>
        <v>0</v>
      </c>
      <c r="AI432" s="191">
        <f t="shared" si="1813"/>
        <v>0</v>
      </c>
      <c r="AJ432" s="191">
        <f t="shared" si="1814"/>
        <v>0</v>
      </c>
      <c r="AK432" s="191">
        <f t="shared" si="1815"/>
        <v>0</v>
      </c>
      <c r="AL432" s="275">
        <f t="shared" si="1816"/>
        <v>0</v>
      </c>
      <c r="AM432" s="275">
        <f t="shared" si="1817"/>
        <v>0</v>
      </c>
      <c r="AN432" s="275">
        <f t="shared" si="1818"/>
        <v>0</v>
      </c>
      <c r="AO432" s="275">
        <f t="shared" si="1819"/>
        <v>0</v>
      </c>
      <c r="AP432" s="275">
        <f t="shared" si="1820"/>
        <v>0</v>
      </c>
      <c r="AQ432" s="275">
        <f t="shared" si="1821"/>
        <v>0</v>
      </c>
      <c r="AR432" s="275">
        <f t="shared" si="1822"/>
        <v>0</v>
      </c>
      <c r="AS432" s="275">
        <f t="shared" si="1823"/>
        <v>0</v>
      </c>
      <c r="AT432" s="275">
        <f t="shared" si="1824"/>
        <v>0</v>
      </c>
    </row>
    <row r="433" spans="1:64" s="69" customFormat="1" hidden="1" outlineLevel="1">
      <c r="A433" s="131"/>
      <c r="B433" s="133"/>
      <c r="C433" s="73" t="s">
        <v>577</v>
      </c>
      <c r="D433" s="32"/>
      <c r="E433" s="257">
        <f t="shared" ref="E433:G433" si="1938">E438+E444</f>
        <v>74.163545670000005</v>
      </c>
      <c r="F433" s="257">
        <f t="shared" si="1938"/>
        <v>79.158999999999992</v>
      </c>
      <c r="G433" s="257">
        <f t="shared" si="1938"/>
        <v>72.97</v>
      </c>
      <c r="H433" s="257">
        <f>H438+H444</f>
        <v>61.670749999999998</v>
      </c>
      <c r="I433" s="257">
        <f>I438+I444</f>
        <v>61.093000000000004</v>
      </c>
      <c r="J433" s="257">
        <f>J438+J444</f>
        <v>79.217000000000013</v>
      </c>
      <c r="K433" s="1120">
        <f>K438+K444</f>
        <v>83.306000000000012</v>
      </c>
      <c r="L433" s="1120">
        <f t="shared" ref="L433:Q433" si="1939">L438+L444</f>
        <v>18.033999999999999</v>
      </c>
      <c r="M433" s="1120">
        <f t="shared" si="1939"/>
        <v>23.573</v>
      </c>
      <c r="N433" s="1120">
        <f t="shared" si="1939"/>
        <v>23.956</v>
      </c>
      <c r="O433" s="1120">
        <f t="shared" si="1939"/>
        <v>17.743000000000002</v>
      </c>
      <c r="P433" s="1120">
        <f t="shared" si="1939"/>
        <v>83.305999999999997</v>
      </c>
      <c r="Q433" s="257">
        <f t="shared" si="1939"/>
        <v>83.305999999999997</v>
      </c>
      <c r="R433" s="257">
        <f t="shared" ref="R433:S433" si="1940">R438+R444</f>
        <v>83.305999999999997</v>
      </c>
      <c r="S433" s="257">
        <f t="shared" si="1940"/>
        <v>83.305999999999997</v>
      </c>
      <c r="T433" s="257">
        <f t="shared" si="1893"/>
        <v>0</v>
      </c>
      <c r="U433" s="257">
        <f t="shared" ref="U433:X433" si="1941">U438+U444</f>
        <v>0</v>
      </c>
      <c r="V433" s="257">
        <f t="shared" si="1941"/>
        <v>0</v>
      </c>
      <c r="W433" s="257">
        <f t="shared" si="1941"/>
        <v>0</v>
      </c>
      <c r="X433" s="257">
        <f t="shared" si="1941"/>
        <v>0</v>
      </c>
      <c r="Y433" s="257">
        <f t="shared" ref="Y433:AA433" si="1942">Y438+Y444</f>
        <v>0</v>
      </c>
      <c r="Z433" s="257">
        <f t="shared" si="1942"/>
        <v>0</v>
      </c>
      <c r="AA433" s="257">
        <f t="shared" si="1942"/>
        <v>0</v>
      </c>
      <c r="AB433" s="257">
        <f t="shared" ref="AB433" si="1943">AB438+AB444</f>
        <v>0</v>
      </c>
      <c r="AC433" s="191">
        <f t="shared" si="1807"/>
        <v>0</v>
      </c>
      <c r="AD433" s="191">
        <f t="shared" si="1808"/>
        <v>0</v>
      </c>
      <c r="AE433" s="191">
        <f t="shared" si="1809"/>
        <v>0</v>
      </c>
      <c r="AF433" s="191">
        <f t="shared" si="1810"/>
        <v>0</v>
      </c>
      <c r="AG433" s="191">
        <f t="shared" si="1811"/>
        <v>0</v>
      </c>
      <c r="AH433" s="191">
        <f t="shared" si="1812"/>
        <v>0</v>
      </c>
      <c r="AI433" s="191">
        <f t="shared" si="1813"/>
        <v>0</v>
      </c>
      <c r="AJ433" s="191">
        <f t="shared" si="1814"/>
        <v>0</v>
      </c>
      <c r="AK433" s="191">
        <f t="shared" si="1815"/>
        <v>0</v>
      </c>
      <c r="AL433" s="275">
        <f t="shared" si="1816"/>
        <v>0</v>
      </c>
      <c r="AM433" s="275">
        <f t="shared" si="1817"/>
        <v>0</v>
      </c>
      <c r="AN433" s="275">
        <f t="shared" si="1818"/>
        <v>0</v>
      </c>
      <c r="AO433" s="275">
        <f t="shared" si="1819"/>
        <v>0</v>
      </c>
      <c r="AP433" s="275">
        <f t="shared" si="1820"/>
        <v>0</v>
      </c>
      <c r="AQ433" s="275">
        <f t="shared" si="1821"/>
        <v>0</v>
      </c>
      <c r="AR433" s="275">
        <f t="shared" si="1822"/>
        <v>0</v>
      </c>
      <c r="AS433" s="275">
        <f t="shared" si="1823"/>
        <v>0</v>
      </c>
      <c r="AT433" s="275">
        <f t="shared" si="1824"/>
        <v>0</v>
      </c>
    </row>
    <row r="434" spans="1:64" s="69" customFormat="1" hidden="1" outlineLevel="1">
      <c r="A434" s="131"/>
      <c r="B434" s="133"/>
      <c r="C434" s="73" t="s">
        <v>232</v>
      </c>
      <c r="D434" s="32"/>
      <c r="E434" s="258">
        <f t="shared" ref="E434:Q434" si="1944">IF(E430&gt;0,E430/E432*100,)</f>
        <v>2.0205748104466365E-2</v>
      </c>
      <c r="F434" s="258">
        <f t="shared" si="1944"/>
        <v>2.155745753516539E-2</v>
      </c>
      <c r="G434" s="258">
        <f t="shared" si="1944"/>
        <v>2.0776963998609954E-2</v>
      </c>
      <c r="H434" s="258">
        <f t="shared" si="1944"/>
        <v>2.5002490658193037E-2</v>
      </c>
      <c r="I434" s="258">
        <f t="shared" ref="I434:J434" si="1945">IF(I430&gt;0,I430/I432*100,)</f>
        <v>2.4372714568249642E-2</v>
      </c>
      <c r="J434" s="258">
        <f t="shared" si="1945"/>
        <v>2.3693795524679824E-2</v>
      </c>
      <c r="K434" s="1128">
        <f t="shared" si="1944"/>
        <v>2.3811290328859491E-2</v>
      </c>
      <c r="L434" s="1128">
        <f t="shared" si="1944"/>
        <v>2.3075099168840155E-2</v>
      </c>
      <c r="M434" s="1128">
        <f t="shared" si="1944"/>
        <v>2.4395485607254134E-2</v>
      </c>
      <c r="N434" s="1128">
        <f t="shared" si="1944"/>
        <v>2.4201054666709014E-2</v>
      </c>
      <c r="O434" s="1128">
        <f t="shared" si="1944"/>
        <v>2.3318004769705577E-2</v>
      </c>
      <c r="P434" s="1128">
        <f t="shared" si="1944"/>
        <v>2.3811290328859494E-2</v>
      </c>
      <c r="Q434" s="258">
        <f t="shared" si="1944"/>
        <v>2.3811290328859494E-2</v>
      </c>
      <c r="R434" s="258">
        <f t="shared" ref="R434:S434" si="1946">IF(R430&gt;0,R430/R432*100,)</f>
        <v>2.3811290328859494E-2</v>
      </c>
      <c r="S434" s="258">
        <f t="shared" si="1946"/>
        <v>2.3811290328859494E-2</v>
      </c>
      <c r="T434" s="258">
        <f t="shared" ref="T434" si="1947">IF(T430&gt;0,T430/T432*100,)</f>
        <v>0</v>
      </c>
      <c r="U434" s="258">
        <f t="shared" ref="U434:X434" si="1948">IF(U430&gt;0,U430/U432*100,)</f>
        <v>0</v>
      </c>
      <c r="V434" s="258">
        <f t="shared" si="1948"/>
        <v>0</v>
      </c>
      <c r="W434" s="258">
        <f t="shared" si="1948"/>
        <v>0</v>
      </c>
      <c r="X434" s="258">
        <f t="shared" si="1948"/>
        <v>0</v>
      </c>
      <c r="Y434" s="258">
        <f t="shared" ref="Y434:AA434" si="1949">IF(Y430&gt;0,Y430/Y432*100,)</f>
        <v>0</v>
      </c>
      <c r="Z434" s="258">
        <f t="shared" si="1949"/>
        <v>0</v>
      </c>
      <c r="AA434" s="258">
        <f t="shared" si="1949"/>
        <v>0</v>
      </c>
      <c r="AB434" s="258">
        <f t="shared" ref="AB434" si="1950">IF(AB430&gt;0,AB430/AB432*100,)</f>
        <v>0</v>
      </c>
      <c r="AC434" s="191">
        <f t="shared" si="1807"/>
        <v>0</v>
      </c>
      <c r="AD434" s="191">
        <f t="shared" si="1808"/>
        <v>0</v>
      </c>
      <c r="AE434" s="191">
        <f t="shared" si="1809"/>
        <v>0</v>
      </c>
      <c r="AF434" s="191">
        <f t="shared" si="1810"/>
        <v>0</v>
      </c>
      <c r="AG434" s="191">
        <f t="shared" si="1811"/>
        <v>0</v>
      </c>
      <c r="AH434" s="191">
        <f t="shared" si="1812"/>
        <v>0</v>
      </c>
      <c r="AI434" s="191">
        <f t="shared" si="1813"/>
        <v>0</v>
      </c>
      <c r="AJ434" s="191">
        <f t="shared" si="1814"/>
        <v>0</v>
      </c>
      <c r="AK434" s="191">
        <f t="shared" si="1815"/>
        <v>0</v>
      </c>
      <c r="AL434" s="275">
        <f t="shared" si="1816"/>
        <v>0</v>
      </c>
      <c r="AM434" s="275">
        <f t="shared" si="1817"/>
        <v>0</v>
      </c>
      <c r="AN434" s="275">
        <f t="shared" si="1818"/>
        <v>0</v>
      </c>
      <c r="AO434" s="275">
        <f t="shared" si="1819"/>
        <v>0</v>
      </c>
      <c r="AP434" s="275">
        <f t="shared" si="1820"/>
        <v>0</v>
      </c>
      <c r="AQ434" s="275">
        <f t="shared" si="1821"/>
        <v>0</v>
      </c>
      <c r="AR434" s="275">
        <f t="shared" si="1822"/>
        <v>0</v>
      </c>
      <c r="AS434" s="275">
        <f t="shared" si="1823"/>
        <v>0</v>
      </c>
      <c r="AT434" s="275">
        <f t="shared" si="1824"/>
        <v>0</v>
      </c>
    </row>
    <row r="435" spans="1:64" s="125" customFormat="1" hidden="1" outlineLevel="1">
      <c r="A435" s="148" t="s">
        <v>226</v>
      </c>
      <c r="B435" s="33" t="s">
        <v>240</v>
      </c>
      <c r="C435" s="75" t="s">
        <v>231</v>
      </c>
      <c r="D435" s="32"/>
      <c r="E435" s="250">
        <v>2079.5081060000002</v>
      </c>
      <c r="F435" s="250">
        <v>2041.0700000000002</v>
      </c>
      <c r="G435" s="250">
        <v>1771.88</v>
      </c>
      <c r="H435" s="250">
        <v>1174.454</v>
      </c>
      <c r="I435" s="1557">
        <v>1125.9735000000001</v>
      </c>
      <c r="J435" s="1557">
        <v>1448.2800000000002</v>
      </c>
      <c r="K435" s="1118">
        <f>L435+M435+N435+O435</f>
        <v>1463.1315789473686</v>
      </c>
      <c r="L435" s="1129">
        <v>321.4736842105263</v>
      </c>
      <c r="M435" s="1118">
        <v>409.36842105263156</v>
      </c>
      <c r="N435" s="1118">
        <v>415.44736842105266</v>
      </c>
      <c r="O435" s="1118">
        <v>316.84210526315792</v>
      </c>
      <c r="P435" s="1386">
        <v>1463.1315789473686</v>
      </c>
      <c r="Q435" s="1386">
        <v>1463.1315789473686</v>
      </c>
      <c r="R435" s="1386">
        <v>1463.1315789473686</v>
      </c>
      <c r="S435" s="1386">
        <v>1463.1315789473686</v>
      </c>
      <c r="T435" s="257">
        <f t="shared" ref="T435:T438" si="1951">SUM(U435:X435)</f>
        <v>0</v>
      </c>
      <c r="U435" s="1088"/>
      <c r="V435" s="1088"/>
      <c r="W435" s="1455"/>
      <c r="X435" s="1471"/>
      <c r="Y435" s="250"/>
      <c r="Z435" s="250"/>
      <c r="AA435" s="250"/>
      <c r="AB435" s="250"/>
      <c r="AC435" s="191">
        <f t="shared" si="1807"/>
        <v>0</v>
      </c>
      <c r="AD435" s="191">
        <f t="shared" si="1808"/>
        <v>0</v>
      </c>
      <c r="AE435" s="191">
        <f t="shared" si="1809"/>
        <v>0</v>
      </c>
      <c r="AF435" s="191">
        <f t="shared" si="1810"/>
        <v>0</v>
      </c>
      <c r="AG435" s="191">
        <f t="shared" si="1811"/>
        <v>0</v>
      </c>
      <c r="AH435" s="191">
        <f t="shared" si="1812"/>
        <v>0</v>
      </c>
      <c r="AI435" s="191">
        <f t="shared" si="1813"/>
        <v>0</v>
      </c>
      <c r="AJ435" s="191">
        <f t="shared" si="1814"/>
        <v>0</v>
      </c>
      <c r="AK435" s="191">
        <f t="shared" si="1815"/>
        <v>0</v>
      </c>
      <c r="AL435" s="275">
        <f t="shared" si="1816"/>
        <v>0</v>
      </c>
      <c r="AM435" s="275">
        <f t="shared" si="1817"/>
        <v>0</v>
      </c>
      <c r="AN435" s="275">
        <f t="shared" si="1818"/>
        <v>0</v>
      </c>
      <c r="AO435" s="275">
        <f t="shared" si="1819"/>
        <v>0</v>
      </c>
      <c r="AP435" s="275">
        <f t="shared" si="1820"/>
        <v>0</v>
      </c>
      <c r="AQ435" s="275">
        <f t="shared" si="1821"/>
        <v>0</v>
      </c>
      <c r="AR435" s="275">
        <f t="shared" si="1822"/>
        <v>0</v>
      </c>
      <c r="AS435" s="275">
        <f t="shared" si="1823"/>
        <v>0</v>
      </c>
      <c r="AT435" s="275">
        <f t="shared" si="1824"/>
        <v>0</v>
      </c>
    </row>
    <row r="436" spans="1:64" s="69" customFormat="1" hidden="1" outlineLevel="1">
      <c r="A436" s="131"/>
      <c r="B436" s="38"/>
      <c r="C436" s="73" t="s">
        <v>214</v>
      </c>
      <c r="D436" s="32"/>
      <c r="E436" s="257">
        <f t="shared" ref="E436:J436" si="1952">E435*0.76*1.49/1000</f>
        <v>2.3548349792344001</v>
      </c>
      <c r="F436" s="257">
        <f t="shared" si="1952"/>
        <v>2.3113076680000004</v>
      </c>
      <c r="G436" s="257">
        <f t="shared" si="1952"/>
        <v>2.0064769120000001</v>
      </c>
      <c r="H436" s="257">
        <f t="shared" si="1952"/>
        <v>1.3299517096</v>
      </c>
      <c r="I436" s="257">
        <f t="shared" si="1952"/>
        <v>1.2750523914</v>
      </c>
      <c r="J436" s="257">
        <f t="shared" si="1952"/>
        <v>1.6400322720000005</v>
      </c>
      <c r="K436" s="1120">
        <f t="shared" ref="K436:Q436" si="1953">K435*0.76*1.49/1000</f>
        <v>1.6568502000000001</v>
      </c>
      <c r="L436" s="1120">
        <f t="shared" si="1953"/>
        <v>0.36403679999999999</v>
      </c>
      <c r="M436" s="1120">
        <f t="shared" si="1953"/>
        <v>0.4635688</v>
      </c>
      <c r="N436" s="1120">
        <f t="shared" si="1953"/>
        <v>0.4704526</v>
      </c>
      <c r="O436" s="1120">
        <f t="shared" si="1953"/>
        <v>0.35879200000000006</v>
      </c>
      <c r="P436" s="1120">
        <f t="shared" si="1953"/>
        <v>1.6568502000000001</v>
      </c>
      <c r="Q436" s="257">
        <f t="shared" si="1953"/>
        <v>1.6568502000000001</v>
      </c>
      <c r="R436" s="257">
        <f t="shared" ref="R436:S436" si="1954">R435*0.76*1.49/1000</f>
        <v>1.6568502000000001</v>
      </c>
      <c r="S436" s="257">
        <f t="shared" si="1954"/>
        <v>1.6568502000000001</v>
      </c>
      <c r="T436" s="257">
        <f t="shared" si="1951"/>
        <v>0</v>
      </c>
      <c r="U436" s="257">
        <f t="shared" ref="U436:X436" si="1955">U435*0.76*1.49/1000</f>
        <v>0</v>
      </c>
      <c r="V436" s="257">
        <f t="shared" si="1955"/>
        <v>0</v>
      </c>
      <c r="W436" s="257">
        <f t="shared" si="1955"/>
        <v>0</v>
      </c>
      <c r="X436" s="257">
        <f t="shared" si="1955"/>
        <v>0</v>
      </c>
      <c r="Y436" s="257">
        <f t="shared" ref="Y436:AA436" si="1956">Y435*0.76*1.49/1000</f>
        <v>0</v>
      </c>
      <c r="Z436" s="257">
        <f t="shared" si="1956"/>
        <v>0</v>
      </c>
      <c r="AA436" s="257">
        <f t="shared" si="1956"/>
        <v>0</v>
      </c>
      <c r="AB436" s="257">
        <f t="shared" ref="AB436" si="1957">AB435*0.76*1.49/1000</f>
        <v>0</v>
      </c>
      <c r="AC436" s="191">
        <f t="shared" si="1807"/>
        <v>0</v>
      </c>
      <c r="AD436" s="191">
        <f t="shared" si="1808"/>
        <v>0</v>
      </c>
      <c r="AE436" s="191">
        <f t="shared" si="1809"/>
        <v>0</v>
      </c>
      <c r="AF436" s="191">
        <f t="shared" si="1810"/>
        <v>0</v>
      </c>
      <c r="AG436" s="191">
        <f t="shared" si="1811"/>
        <v>0</v>
      </c>
      <c r="AH436" s="191">
        <f t="shared" si="1812"/>
        <v>0</v>
      </c>
      <c r="AI436" s="191">
        <f t="shared" si="1813"/>
        <v>0</v>
      </c>
      <c r="AJ436" s="191">
        <f t="shared" si="1814"/>
        <v>0</v>
      </c>
      <c r="AK436" s="191">
        <f t="shared" si="1815"/>
        <v>0</v>
      </c>
      <c r="AL436" s="275">
        <f t="shared" si="1816"/>
        <v>0</v>
      </c>
      <c r="AM436" s="275">
        <f t="shared" si="1817"/>
        <v>0</v>
      </c>
      <c r="AN436" s="275">
        <f t="shared" si="1818"/>
        <v>0</v>
      </c>
      <c r="AO436" s="275">
        <f t="shared" si="1819"/>
        <v>0</v>
      </c>
      <c r="AP436" s="275">
        <f t="shared" si="1820"/>
        <v>0</v>
      </c>
      <c r="AQ436" s="275">
        <f t="shared" si="1821"/>
        <v>0</v>
      </c>
      <c r="AR436" s="275">
        <f t="shared" si="1822"/>
        <v>0</v>
      </c>
      <c r="AS436" s="275">
        <f t="shared" si="1823"/>
        <v>0</v>
      </c>
      <c r="AT436" s="275">
        <f t="shared" si="1824"/>
        <v>0</v>
      </c>
    </row>
    <row r="437" spans="1:64" s="69" customFormat="1" hidden="1" outlineLevel="1">
      <c r="A437" s="131"/>
      <c r="B437" s="38"/>
      <c r="C437" s="73" t="s">
        <v>372</v>
      </c>
      <c r="D437" s="32"/>
      <c r="E437" s="250">
        <v>11451117.376</v>
      </c>
      <c r="F437" s="250">
        <v>11278107</v>
      </c>
      <c r="G437" s="250">
        <v>9729590.4000000004</v>
      </c>
      <c r="H437" s="250">
        <v>6016915</v>
      </c>
      <c r="I437" s="1557">
        <v>5943626</v>
      </c>
      <c r="J437" s="1557">
        <v>7531182</v>
      </c>
      <c r="K437" s="1118">
        <f t="shared" ref="K437:K438" si="1958">L437+M437+N437+O437</f>
        <v>7491000</v>
      </c>
      <c r="L437" s="1129">
        <v>1690000</v>
      </c>
      <c r="M437" s="1118">
        <v>2050300</v>
      </c>
      <c r="N437" s="1118">
        <v>2100350</v>
      </c>
      <c r="O437" s="1118">
        <v>1650350</v>
      </c>
      <c r="P437" s="1386">
        <v>7491000</v>
      </c>
      <c r="Q437" s="1386">
        <v>7491000</v>
      </c>
      <c r="R437" s="1386">
        <v>7491000</v>
      </c>
      <c r="S437" s="1386">
        <v>7491000</v>
      </c>
      <c r="T437" s="257">
        <f t="shared" si="1951"/>
        <v>0</v>
      </c>
      <c r="U437" s="1088"/>
      <c r="V437" s="1088"/>
      <c r="W437" s="1455"/>
      <c r="X437" s="1471"/>
      <c r="Y437" s="250"/>
      <c r="Z437" s="250"/>
      <c r="AA437" s="250"/>
      <c r="AB437" s="250"/>
      <c r="AC437" s="191">
        <f t="shared" si="1807"/>
        <v>0</v>
      </c>
      <c r="AD437" s="191">
        <f t="shared" si="1808"/>
        <v>0</v>
      </c>
      <c r="AE437" s="191">
        <f t="shared" si="1809"/>
        <v>0</v>
      </c>
      <c r="AF437" s="191">
        <f t="shared" si="1810"/>
        <v>0</v>
      </c>
      <c r="AG437" s="191">
        <f t="shared" si="1811"/>
        <v>0</v>
      </c>
      <c r="AH437" s="191">
        <f t="shared" si="1812"/>
        <v>0</v>
      </c>
      <c r="AI437" s="191">
        <f t="shared" si="1813"/>
        <v>0</v>
      </c>
      <c r="AJ437" s="191">
        <f t="shared" si="1814"/>
        <v>0</v>
      </c>
      <c r="AK437" s="191">
        <f t="shared" si="1815"/>
        <v>0</v>
      </c>
      <c r="AL437" s="275">
        <f t="shared" si="1816"/>
        <v>0</v>
      </c>
      <c r="AM437" s="275">
        <f t="shared" si="1817"/>
        <v>0</v>
      </c>
      <c r="AN437" s="275">
        <f t="shared" si="1818"/>
        <v>0</v>
      </c>
      <c r="AO437" s="275">
        <f t="shared" si="1819"/>
        <v>0</v>
      </c>
      <c r="AP437" s="275">
        <f t="shared" si="1820"/>
        <v>0</v>
      </c>
      <c r="AQ437" s="275">
        <f t="shared" si="1821"/>
        <v>0</v>
      </c>
      <c r="AR437" s="275">
        <f t="shared" si="1822"/>
        <v>0</v>
      </c>
      <c r="AS437" s="275">
        <f t="shared" si="1823"/>
        <v>0</v>
      </c>
      <c r="AT437" s="275">
        <f t="shared" si="1824"/>
        <v>0</v>
      </c>
    </row>
    <row r="438" spans="1:64" s="69" customFormat="1" hidden="1" outlineLevel="1">
      <c r="A438" s="131"/>
      <c r="B438" s="38"/>
      <c r="C438" s="73" t="s">
        <v>577</v>
      </c>
      <c r="D438" s="32"/>
      <c r="E438" s="250">
        <v>60.509113524000007</v>
      </c>
      <c r="F438" s="250">
        <v>60.835000000000001</v>
      </c>
      <c r="G438" s="250">
        <v>57.197262078852674</v>
      </c>
      <c r="H438" s="250">
        <v>38.726999999999997</v>
      </c>
      <c r="I438" s="1557">
        <v>38.421750000000003</v>
      </c>
      <c r="J438" s="1557">
        <v>53.787000000000006</v>
      </c>
      <c r="K438" s="1118">
        <f t="shared" si="1958"/>
        <v>55.719000000000001</v>
      </c>
      <c r="L438" s="1129">
        <v>12.245999999999999</v>
      </c>
      <c r="M438" s="1118">
        <v>15.585999999999999</v>
      </c>
      <c r="N438" s="1118">
        <v>15.817</v>
      </c>
      <c r="O438" s="1118">
        <v>12.07</v>
      </c>
      <c r="P438" s="1386">
        <v>55.718999999999994</v>
      </c>
      <c r="Q438" s="1386">
        <v>55.718999999999994</v>
      </c>
      <c r="R438" s="1386">
        <v>55.718999999999994</v>
      </c>
      <c r="S438" s="1386">
        <v>55.718999999999994</v>
      </c>
      <c r="T438" s="257">
        <f t="shared" si="1951"/>
        <v>0</v>
      </c>
      <c r="U438" s="1088"/>
      <c r="V438" s="1088"/>
      <c r="W438" s="1455"/>
      <c r="X438" s="1471"/>
      <c r="Y438" s="250"/>
      <c r="Z438" s="250"/>
      <c r="AA438" s="250"/>
      <c r="AB438" s="250"/>
      <c r="AC438" s="191">
        <f t="shared" si="1807"/>
        <v>0</v>
      </c>
      <c r="AD438" s="191">
        <f t="shared" si="1808"/>
        <v>0</v>
      </c>
      <c r="AE438" s="191">
        <f t="shared" si="1809"/>
        <v>0</v>
      </c>
      <c r="AF438" s="191">
        <f t="shared" si="1810"/>
        <v>0</v>
      </c>
      <c r="AG438" s="191">
        <f t="shared" si="1811"/>
        <v>0</v>
      </c>
      <c r="AH438" s="191">
        <f t="shared" si="1812"/>
        <v>0</v>
      </c>
      <c r="AI438" s="191">
        <f t="shared" si="1813"/>
        <v>0</v>
      </c>
      <c r="AJ438" s="191">
        <f t="shared" si="1814"/>
        <v>0</v>
      </c>
      <c r="AK438" s="191">
        <f t="shared" si="1815"/>
        <v>0</v>
      </c>
      <c r="AL438" s="275">
        <f t="shared" si="1816"/>
        <v>0</v>
      </c>
      <c r="AM438" s="275">
        <f t="shared" si="1817"/>
        <v>0</v>
      </c>
      <c r="AN438" s="275">
        <f t="shared" si="1818"/>
        <v>0</v>
      </c>
      <c r="AO438" s="275">
        <f t="shared" si="1819"/>
        <v>0</v>
      </c>
      <c r="AP438" s="275">
        <f t="shared" si="1820"/>
        <v>0</v>
      </c>
      <c r="AQ438" s="275">
        <f t="shared" si="1821"/>
        <v>0</v>
      </c>
      <c r="AR438" s="275">
        <f t="shared" si="1822"/>
        <v>0</v>
      </c>
      <c r="AS438" s="275">
        <f t="shared" si="1823"/>
        <v>0</v>
      </c>
      <c r="AT438" s="275">
        <f t="shared" si="1824"/>
        <v>0</v>
      </c>
    </row>
    <row r="439" spans="1:64" s="69" customFormat="1" hidden="1" outlineLevel="1">
      <c r="A439" s="131"/>
      <c r="B439" s="38"/>
      <c r="C439" s="73" t="s">
        <v>232</v>
      </c>
      <c r="D439" s="32"/>
      <c r="E439" s="258">
        <f t="shared" ref="E439:Q439" si="1959">IF(E435&gt;0,E435/E437*100,)</f>
        <v>1.8159870672170116E-2</v>
      </c>
      <c r="F439" s="258">
        <f t="shared" si="1959"/>
        <v>1.809762932733304E-2</v>
      </c>
      <c r="G439" s="258">
        <f t="shared" si="1959"/>
        <v>1.8211249673984221E-2</v>
      </c>
      <c r="H439" s="258">
        <f t="shared" si="1959"/>
        <v>1.9519205439997075E-2</v>
      </c>
      <c r="I439" s="258">
        <f t="shared" si="1959"/>
        <v>1.8944218562877275E-2</v>
      </c>
      <c r="J439" s="258">
        <f t="shared" si="1959"/>
        <v>1.9230447491509303E-2</v>
      </c>
      <c r="K439" s="1128">
        <f t="shared" si="1959"/>
        <v>1.9531859283772109E-2</v>
      </c>
      <c r="L439" s="1128">
        <f t="shared" si="1959"/>
        <v>1.9022111491747117E-2</v>
      </c>
      <c r="M439" s="1128">
        <f t="shared" si="1959"/>
        <v>1.9966269377780399E-2</v>
      </c>
      <c r="N439" s="1128">
        <f t="shared" si="1959"/>
        <v>1.9779911368155434E-2</v>
      </c>
      <c r="O439" s="1128">
        <f t="shared" si="1959"/>
        <v>1.9198479429403333E-2</v>
      </c>
      <c r="P439" s="1128">
        <f t="shared" si="1959"/>
        <v>1.9531859283772109E-2</v>
      </c>
      <c r="Q439" s="258">
        <f t="shared" si="1959"/>
        <v>1.9531859283772109E-2</v>
      </c>
      <c r="R439" s="258">
        <f t="shared" ref="R439:S439" si="1960">IF(R435&gt;0,R435/R437*100,)</f>
        <v>1.9531859283772109E-2</v>
      </c>
      <c r="S439" s="258">
        <f t="shared" si="1960"/>
        <v>1.9531859283772109E-2</v>
      </c>
      <c r="T439" s="258">
        <f t="shared" ref="T439" si="1961">IF(T435&gt;0,T435/T437*100,)</f>
        <v>0</v>
      </c>
      <c r="U439" s="258">
        <f t="shared" ref="U439:X439" si="1962">IF(U435&gt;0,U435/U437*100,)</f>
        <v>0</v>
      </c>
      <c r="V439" s="258">
        <f t="shared" si="1962"/>
        <v>0</v>
      </c>
      <c r="W439" s="258">
        <f t="shared" si="1962"/>
        <v>0</v>
      </c>
      <c r="X439" s="258">
        <f t="shared" si="1962"/>
        <v>0</v>
      </c>
      <c r="Y439" s="258">
        <f t="shared" ref="Y439:AA439" si="1963">IF(Y435&gt;0,Y435/Y437*100,)</f>
        <v>0</v>
      </c>
      <c r="Z439" s="258">
        <f t="shared" si="1963"/>
        <v>0</v>
      </c>
      <c r="AA439" s="258">
        <f t="shared" si="1963"/>
        <v>0</v>
      </c>
      <c r="AB439" s="258">
        <f t="shared" ref="AB439" si="1964">IF(AB435&gt;0,AB435/AB437*100,)</f>
        <v>0</v>
      </c>
      <c r="AC439" s="191">
        <f t="shared" si="1807"/>
        <v>0</v>
      </c>
      <c r="AD439" s="191">
        <f t="shared" si="1808"/>
        <v>0</v>
      </c>
      <c r="AE439" s="191">
        <f t="shared" si="1809"/>
        <v>0</v>
      </c>
      <c r="AF439" s="191">
        <f t="shared" si="1810"/>
        <v>0</v>
      </c>
      <c r="AG439" s="191">
        <f t="shared" si="1811"/>
        <v>0</v>
      </c>
      <c r="AH439" s="191">
        <f t="shared" si="1812"/>
        <v>0</v>
      </c>
      <c r="AI439" s="191">
        <f t="shared" si="1813"/>
        <v>0</v>
      </c>
      <c r="AJ439" s="191">
        <f t="shared" si="1814"/>
        <v>0</v>
      </c>
      <c r="AK439" s="191">
        <f t="shared" si="1815"/>
        <v>0</v>
      </c>
      <c r="AL439" s="275">
        <f t="shared" si="1816"/>
        <v>0</v>
      </c>
      <c r="AM439" s="275">
        <f t="shared" si="1817"/>
        <v>0</v>
      </c>
      <c r="AN439" s="275">
        <f t="shared" si="1818"/>
        <v>0</v>
      </c>
      <c r="AO439" s="275">
        <f t="shared" si="1819"/>
        <v>0</v>
      </c>
      <c r="AP439" s="275">
        <f t="shared" si="1820"/>
        <v>0</v>
      </c>
      <c r="AQ439" s="275">
        <f t="shared" si="1821"/>
        <v>0</v>
      </c>
      <c r="AR439" s="275">
        <f t="shared" si="1822"/>
        <v>0</v>
      </c>
      <c r="AS439" s="275">
        <f t="shared" si="1823"/>
        <v>0</v>
      </c>
      <c r="AT439" s="275">
        <f t="shared" si="1824"/>
        <v>0</v>
      </c>
    </row>
    <row r="440" spans="1:64" s="69" customFormat="1" hidden="1" outlineLevel="1">
      <c r="A440" s="131" t="s">
        <v>227</v>
      </c>
      <c r="B440" s="33" t="s">
        <v>241</v>
      </c>
      <c r="C440" s="73" t="s">
        <v>233</v>
      </c>
      <c r="D440" s="32"/>
      <c r="E440" s="250">
        <v>465.58637499999998</v>
      </c>
      <c r="F440" s="250">
        <v>776.97</v>
      </c>
      <c r="G440" s="250">
        <v>577.05899999999997</v>
      </c>
      <c r="H440" s="250">
        <v>695.21799999999996</v>
      </c>
      <c r="I440" s="1557">
        <v>671.77449999999999</v>
      </c>
      <c r="J440" s="1557">
        <v>738.89</v>
      </c>
      <c r="K440" s="1118">
        <f>L440+M440+N440+O440</f>
        <v>725.97368421052636</v>
      </c>
      <c r="L440" s="1129">
        <v>152.31578947368422</v>
      </c>
      <c r="M440" s="1118">
        <v>210.18421052631581</v>
      </c>
      <c r="N440" s="1118">
        <v>214.18421052631578</v>
      </c>
      <c r="O440" s="1118">
        <v>149.28947368421052</v>
      </c>
      <c r="P440" s="1386">
        <v>725.97368421052636</v>
      </c>
      <c r="Q440" s="1386">
        <v>725.97368421052636</v>
      </c>
      <c r="R440" s="1386">
        <v>725.97368421052636</v>
      </c>
      <c r="S440" s="1386">
        <v>725.97368421052636</v>
      </c>
      <c r="T440" s="257">
        <f t="shared" ref="T440:T444" si="1965">SUM(U440:X440)</f>
        <v>0</v>
      </c>
      <c r="U440" s="250"/>
      <c r="V440" s="1088"/>
      <c r="W440" s="1455"/>
      <c r="X440" s="1471"/>
      <c r="Y440" s="250"/>
      <c r="Z440" s="250"/>
      <c r="AA440" s="250"/>
      <c r="AB440" s="250"/>
      <c r="AC440" s="191">
        <f t="shared" si="1807"/>
        <v>0</v>
      </c>
      <c r="AD440" s="191">
        <f t="shared" si="1808"/>
        <v>0</v>
      </c>
      <c r="AE440" s="191">
        <f t="shared" si="1809"/>
        <v>0</v>
      </c>
      <c r="AF440" s="191">
        <f t="shared" si="1810"/>
        <v>0</v>
      </c>
      <c r="AG440" s="191">
        <f t="shared" si="1811"/>
        <v>0</v>
      </c>
      <c r="AH440" s="191">
        <f t="shared" si="1812"/>
        <v>0</v>
      </c>
      <c r="AI440" s="191">
        <f t="shared" si="1813"/>
        <v>0</v>
      </c>
      <c r="AJ440" s="191">
        <f t="shared" si="1814"/>
        <v>0</v>
      </c>
      <c r="AK440" s="191">
        <f t="shared" si="1815"/>
        <v>0</v>
      </c>
      <c r="AL440" s="275">
        <f t="shared" si="1816"/>
        <v>0</v>
      </c>
      <c r="AM440" s="275">
        <f t="shared" si="1817"/>
        <v>0</v>
      </c>
      <c r="AN440" s="275">
        <f t="shared" si="1818"/>
        <v>0</v>
      </c>
      <c r="AO440" s="275">
        <f t="shared" si="1819"/>
        <v>0</v>
      </c>
      <c r="AP440" s="275">
        <f t="shared" si="1820"/>
        <v>0</v>
      </c>
      <c r="AQ440" s="275">
        <f t="shared" si="1821"/>
        <v>0</v>
      </c>
      <c r="AR440" s="275">
        <f t="shared" si="1822"/>
        <v>0</v>
      </c>
      <c r="AS440" s="275">
        <f t="shared" si="1823"/>
        <v>0</v>
      </c>
      <c r="AT440" s="275">
        <f t="shared" si="1824"/>
        <v>0</v>
      </c>
    </row>
    <row r="441" spans="1:64" s="69" customFormat="1" hidden="1" outlineLevel="1">
      <c r="A441" s="131"/>
      <c r="B441" s="133"/>
      <c r="C441" s="73" t="s">
        <v>214</v>
      </c>
      <c r="D441" s="32"/>
      <c r="E441" s="257">
        <f t="shared" ref="E441:J441" si="1966">E440*0.76*1.49/1000</f>
        <v>0.52723001105</v>
      </c>
      <c r="F441" s="257">
        <f t="shared" si="1966"/>
        <v>0.87984082799999996</v>
      </c>
      <c r="G441" s="257">
        <f t="shared" si="1966"/>
        <v>0.65346161159999994</v>
      </c>
      <c r="H441" s="257">
        <f t="shared" si="1966"/>
        <v>0.7872648632</v>
      </c>
      <c r="I441" s="257">
        <f t="shared" si="1966"/>
        <v>0.76071744379999995</v>
      </c>
      <c r="J441" s="257">
        <f t="shared" si="1966"/>
        <v>0.83671903599999997</v>
      </c>
      <c r="K441" s="1120">
        <f t="shared" ref="K441:Q441" si="1967">K440*0.76*1.49/1000</f>
        <v>0.82209260000000006</v>
      </c>
      <c r="L441" s="1120">
        <f t="shared" si="1967"/>
        <v>0.17248240000000001</v>
      </c>
      <c r="M441" s="1120">
        <f t="shared" si="1967"/>
        <v>0.23801260000000002</v>
      </c>
      <c r="N441" s="1120">
        <f t="shared" si="1967"/>
        <v>0.24254220000000001</v>
      </c>
      <c r="O441" s="1120">
        <f t="shared" si="1967"/>
        <v>0.16905539999999999</v>
      </c>
      <c r="P441" s="1120">
        <f t="shared" si="1967"/>
        <v>0.82209260000000006</v>
      </c>
      <c r="Q441" s="257">
        <f t="shared" si="1967"/>
        <v>0.82209260000000006</v>
      </c>
      <c r="R441" s="257">
        <f t="shared" ref="R441:S441" si="1968">R440*0.76*1.49/1000</f>
        <v>0.82209260000000006</v>
      </c>
      <c r="S441" s="257">
        <f t="shared" si="1968"/>
        <v>0.82209260000000006</v>
      </c>
      <c r="T441" s="257">
        <f t="shared" si="1965"/>
        <v>0</v>
      </c>
      <c r="U441" s="257">
        <f t="shared" ref="U441:X441" si="1969">U440*0.76*1.49/1000</f>
        <v>0</v>
      </c>
      <c r="V441" s="257">
        <f t="shared" si="1969"/>
        <v>0</v>
      </c>
      <c r="W441" s="257">
        <f t="shared" si="1969"/>
        <v>0</v>
      </c>
      <c r="X441" s="257">
        <f t="shared" si="1969"/>
        <v>0</v>
      </c>
      <c r="Y441" s="257">
        <f t="shared" ref="Y441:AA441" si="1970">Y440*0.76*1.49/1000</f>
        <v>0</v>
      </c>
      <c r="Z441" s="257">
        <f t="shared" si="1970"/>
        <v>0</v>
      </c>
      <c r="AA441" s="257">
        <f t="shared" si="1970"/>
        <v>0</v>
      </c>
      <c r="AB441" s="257">
        <f t="shared" ref="AB441" si="1971">AB440*0.76*1.49/1000</f>
        <v>0</v>
      </c>
      <c r="AC441" s="191">
        <f t="shared" si="1807"/>
        <v>0</v>
      </c>
      <c r="AD441" s="191">
        <f t="shared" si="1808"/>
        <v>0</v>
      </c>
      <c r="AE441" s="191">
        <f t="shared" si="1809"/>
        <v>0</v>
      </c>
      <c r="AF441" s="191">
        <f t="shared" si="1810"/>
        <v>0</v>
      </c>
      <c r="AG441" s="191">
        <f t="shared" si="1811"/>
        <v>0</v>
      </c>
      <c r="AH441" s="191">
        <f t="shared" si="1812"/>
        <v>0</v>
      </c>
      <c r="AI441" s="191">
        <f t="shared" si="1813"/>
        <v>0</v>
      </c>
      <c r="AJ441" s="191">
        <f t="shared" si="1814"/>
        <v>0</v>
      </c>
      <c r="AK441" s="191">
        <f t="shared" si="1815"/>
        <v>0</v>
      </c>
      <c r="AL441" s="275">
        <f t="shared" si="1816"/>
        <v>0</v>
      </c>
      <c r="AM441" s="275">
        <f t="shared" si="1817"/>
        <v>0</v>
      </c>
      <c r="AN441" s="275">
        <f t="shared" si="1818"/>
        <v>0</v>
      </c>
      <c r="AO441" s="275">
        <f t="shared" si="1819"/>
        <v>0</v>
      </c>
      <c r="AP441" s="275">
        <f t="shared" si="1820"/>
        <v>0</v>
      </c>
      <c r="AQ441" s="275">
        <f t="shared" si="1821"/>
        <v>0</v>
      </c>
      <c r="AR441" s="275">
        <f t="shared" si="1822"/>
        <v>0</v>
      </c>
      <c r="AS441" s="275">
        <f t="shared" si="1823"/>
        <v>0</v>
      </c>
      <c r="AT441" s="275">
        <f t="shared" si="1824"/>
        <v>0</v>
      </c>
    </row>
    <row r="442" spans="1:64" s="69" customFormat="1" hidden="1" outlineLevel="1">
      <c r="A442" s="131"/>
      <c r="B442" s="133"/>
      <c r="C442" s="73" t="s">
        <v>372</v>
      </c>
      <c r="D442" s="32"/>
      <c r="E442" s="250">
        <v>1144775.97</v>
      </c>
      <c r="F442" s="250">
        <v>1794121</v>
      </c>
      <c r="G442" s="250">
        <v>1575906.4</v>
      </c>
      <c r="H442" s="250">
        <v>1461028</v>
      </c>
      <c r="I442" s="1557">
        <v>1432442</v>
      </c>
      <c r="J442" s="1557">
        <v>1699800</v>
      </c>
      <c r="K442" s="1118">
        <f t="shared" ref="K442:K444" si="1972">L442+M442+N442+O442</f>
        <v>1702560</v>
      </c>
      <c r="L442" s="1129">
        <v>363250</v>
      </c>
      <c r="M442" s="1118">
        <v>489320</v>
      </c>
      <c r="N442" s="1118">
        <v>501320</v>
      </c>
      <c r="O442" s="1118">
        <v>348670</v>
      </c>
      <c r="P442" s="1386">
        <v>1702560</v>
      </c>
      <c r="Q442" s="1386">
        <v>1702560</v>
      </c>
      <c r="R442" s="1386">
        <v>1702560</v>
      </c>
      <c r="S442" s="1386">
        <v>1702560</v>
      </c>
      <c r="T442" s="257">
        <f t="shared" si="1965"/>
        <v>0</v>
      </c>
      <c r="U442" s="250"/>
      <c r="V442" s="1088"/>
      <c r="W442" s="1455"/>
      <c r="X442" s="1471"/>
      <c r="Y442" s="250"/>
      <c r="Z442" s="250"/>
      <c r="AA442" s="250"/>
      <c r="AB442" s="250"/>
      <c r="AC442" s="191">
        <f t="shared" si="1807"/>
        <v>0</v>
      </c>
      <c r="AD442" s="191">
        <f t="shared" si="1808"/>
        <v>0</v>
      </c>
      <c r="AE442" s="191">
        <f t="shared" si="1809"/>
        <v>0</v>
      </c>
      <c r="AF442" s="191">
        <f t="shared" si="1810"/>
        <v>0</v>
      </c>
      <c r="AG442" s="191">
        <f t="shared" si="1811"/>
        <v>0</v>
      </c>
      <c r="AH442" s="191">
        <f t="shared" si="1812"/>
        <v>0</v>
      </c>
      <c r="AI442" s="191">
        <f t="shared" si="1813"/>
        <v>0</v>
      </c>
      <c r="AJ442" s="191">
        <f t="shared" si="1814"/>
        <v>0</v>
      </c>
      <c r="AK442" s="191">
        <f t="shared" si="1815"/>
        <v>0</v>
      </c>
      <c r="AL442" s="275">
        <f t="shared" si="1816"/>
        <v>0</v>
      </c>
      <c r="AM442" s="275">
        <f t="shared" si="1817"/>
        <v>0</v>
      </c>
      <c r="AN442" s="275">
        <f t="shared" si="1818"/>
        <v>0</v>
      </c>
      <c r="AO442" s="275">
        <f t="shared" si="1819"/>
        <v>0</v>
      </c>
      <c r="AP442" s="275">
        <f t="shared" si="1820"/>
        <v>0</v>
      </c>
      <c r="AQ442" s="275">
        <f t="shared" si="1821"/>
        <v>0</v>
      </c>
      <c r="AR442" s="275">
        <f t="shared" si="1822"/>
        <v>0</v>
      </c>
      <c r="AS442" s="275">
        <f t="shared" si="1823"/>
        <v>0</v>
      </c>
      <c r="AT442" s="275">
        <f t="shared" si="1824"/>
        <v>0</v>
      </c>
    </row>
    <row r="443" spans="1:64" s="69" customFormat="1" hidden="1" outlineLevel="1">
      <c r="A443" s="131"/>
      <c r="B443" s="133"/>
      <c r="C443" s="73" t="s">
        <v>373</v>
      </c>
      <c r="D443" s="32"/>
      <c r="E443" s="250">
        <v>54691.925999999999</v>
      </c>
      <c r="F443" s="250">
        <v>45608.749000000003</v>
      </c>
      <c r="G443" s="250">
        <v>36195.5</v>
      </c>
      <c r="H443" s="250">
        <v>36696</v>
      </c>
      <c r="I443" s="1557">
        <v>36420</v>
      </c>
      <c r="J443" s="1557">
        <v>37770</v>
      </c>
      <c r="K443" s="1118">
        <f t="shared" si="1972"/>
        <v>36000</v>
      </c>
      <c r="L443" s="1129">
        <v>6000</v>
      </c>
      <c r="M443" s="1118">
        <v>11900</v>
      </c>
      <c r="N443" s="1118">
        <v>12500</v>
      </c>
      <c r="O443" s="1118">
        <v>5600</v>
      </c>
      <c r="P443" s="1386">
        <v>36000</v>
      </c>
      <c r="Q443" s="1386">
        <v>36000</v>
      </c>
      <c r="R443" s="1386">
        <v>36000</v>
      </c>
      <c r="S443" s="1386">
        <v>36000</v>
      </c>
      <c r="T443" s="257">
        <f t="shared" si="1965"/>
        <v>0</v>
      </c>
      <c r="U443" s="250"/>
      <c r="V443" s="1088"/>
      <c r="W443" s="1455"/>
      <c r="X443" s="1471"/>
      <c r="Y443" s="250"/>
      <c r="Z443" s="250"/>
      <c r="AA443" s="250"/>
      <c r="AB443" s="250"/>
      <c r="AC443" s="191">
        <f t="shared" si="1807"/>
        <v>0</v>
      </c>
      <c r="AD443" s="191">
        <f t="shared" si="1808"/>
        <v>0</v>
      </c>
      <c r="AE443" s="191">
        <f t="shared" si="1809"/>
        <v>0</v>
      </c>
      <c r="AF443" s="191">
        <f t="shared" si="1810"/>
        <v>0</v>
      </c>
      <c r="AG443" s="191">
        <f t="shared" si="1811"/>
        <v>0</v>
      </c>
      <c r="AH443" s="191">
        <f t="shared" si="1812"/>
        <v>0</v>
      </c>
      <c r="AI443" s="191">
        <f t="shared" si="1813"/>
        <v>0</v>
      </c>
      <c r="AJ443" s="191">
        <f t="shared" si="1814"/>
        <v>0</v>
      </c>
      <c r="AK443" s="191">
        <f t="shared" si="1815"/>
        <v>0</v>
      </c>
      <c r="AL443" s="275">
        <f t="shared" si="1816"/>
        <v>0</v>
      </c>
      <c r="AM443" s="275">
        <f t="shared" si="1817"/>
        <v>0</v>
      </c>
      <c r="AN443" s="275">
        <f t="shared" si="1818"/>
        <v>0</v>
      </c>
      <c r="AO443" s="275">
        <f t="shared" si="1819"/>
        <v>0</v>
      </c>
      <c r="AP443" s="275">
        <f t="shared" si="1820"/>
        <v>0</v>
      </c>
      <c r="AQ443" s="275">
        <f t="shared" si="1821"/>
        <v>0</v>
      </c>
      <c r="AR443" s="275">
        <f t="shared" si="1822"/>
        <v>0</v>
      </c>
      <c r="AS443" s="275">
        <f t="shared" si="1823"/>
        <v>0</v>
      </c>
      <c r="AT443" s="275">
        <f t="shared" si="1824"/>
        <v>0</v>
      </c>
    </row>
    <row r="444" spans="1:64" s="69" customFormat="1" hidden="1" outlineLevel="1">
      <c r="A444" s="131"/>
      <c r="B444" s="133"/>
      <c r="C444" s="73" t="s">
        <v>577</v>
      </c>
      <c r="D444" s="32"/>
      <c r="E444" s="250">
        <v>13.654432146000001</v>
      </c>
      <c r="F444" s="250">
        <v>18.323999999999998</v>
      </c>
      <c r="G444" s="250">
        <v>15.772737921147328</v>
      </c>
      <c r="H444" s="250">
        <v>22.943750000000001</v>
      </c>
      <c r="I444" s="1557">
        <v>22.671249999999997</v>
      </c>
      <c r="J444" s="1557">
        <v>25.43</v>
      </c>
      <c r="K444" s="1118">
        <f t="shared" si="1972"/>
        <v>27.587000000000003</v>
      </c>
      <c r="L444" s="1129">
        <v>5.7880000000000003</v>
      </c>
      <c r="M444" s="1118">
        <v>7.9870000000000001</v>
      </c>
      <c r="N444" s="1118">
        <v>8.1389999999999993</v>
      </c>
      <c r="O444" s="1118">
        <v>5.673</v>
      </c>
      <c r="P444" s="1386">
        <v>27.587000000000003</v>
      </c>
      <c r="Q444" s="1386">
        <v>27.587000000000003</v>
      </c>
      <c r="R444" s="1386">
        <v>27.587000000000003</v>
      </c>
      <c r="S444" s="1386">
        <v>27.587000000000003</v>
      </c>
      <c r="T444" s="257">
        <f t="shared" si="1965"/>
        <v>0</v>
      </c>
      <c r="U444" s="250"/>
      <c r="V444" s="1088"/>
      <c r="W444" s="1455"/>
      <c r="X444" s="1471"/>
      <c r="Y444" s="250"/>
      <c r="Z444" s="250"/>
      <c r="AA444" s="250"/>
      <c r="AB444" s="250"/>
      <c r="AC444" s="191">
        <f t="shared" si="1807"/>
        <v>0</v>
      </c>
      <c r="AD444" s="191">
        <f t="shared" si="1808"/>
        <v>0</v>
      </c>
      <c r="AE444" s="191">
        <f t="shared" si="1809"/>
        <v>0</v>
      </c>
      <c r="AF444" s="191">
        <f t="shared" si="1810"/>
        <v>0</v>
      </c>
      <c r="AG444" s="191">
        <f t="shared" si="1811"/>
        <v>0</v>
      </c>
      <c r="AH444" s="191">
        <f t="shared" si="1812"/>
        <v>0</v>
      </c>
      <c r="AI444" s="191">
        <f t="shared" si="1813"/>
        <v>0</v>
      </c>
      <c r="AJ444" s="191">
        <f t="shared" si="1814"/>
        <v>0</v>
      </c>
      <c r="AK444" s="191">
        <f t="shared" si="1815"/>
        <v>0</v>
      </c>
      <c r="AL444" s="275">
        <f t="shared" si="1816"/>
        <v>0</v>
      </c>
      <c r="AM444" s="275">
        <f t="shared" si="1817"/>
        <v>0</v>
      </c>
      <c r="AN444" s="275">
        <f t="shared" si="1818"/>
        <v>0</v>
      </c>
      <c r="AO444" s="275">
        <f t="shared" si="1819"/>
        <v>0</v>
      </c>
      <c r="AP444" s="275">
        <f t="shared" si="1820"/>
        <v>0</v>
      </c>
      <c r="AQ444" s="275">
        <f t="shared" si="1821"/>
        <v>0</v>
      </c>
      <c r="AR444" s="275">
        <f t="shared" si="1822"/>
        <v>0</v>
      </c>
      <c r="AS444" s="275">
        <f t="shared" si="1823"/>
        <v>0</v>
      </c>
      <c r="AT444" s="275">
        <f t="shared" si="1824"/>
        <v>0</v>
      </c>
    </row>
    <row r="445" spans="1:64" s="69" customFormat="1" hidden="1" outlineLevel="1">
      <c r="A445" s="131"/>
      <c r="B445" s="133"/>
      <c r="C445" s="73" t="s">
        <v>232</v>
      </c>
      <c r="D445" s="32"/>
      <c r="E445" s="258">
        <f t="shared" ref="E445:Q445" si="1973">IF(E440&gt;0,E440/E442*100,)</f>
        <v>4.0670523071863571E-2</v>
      </c>
      <c r="F445" s="258">
        <f t="shared" si="1973"/>
        <v>4.3306443656810217E-2</v>
      </c>
      <c r="G445" s="258">
        <f t="shared" si="1973"/>
        <v>3.6617593532204701E-2</v>
      </c>
      <c r="H445" s="258">
        <f t="shared" si="1973"/>
        <v>4.7584166764771105E-2</v>
      </c>
      <c r="I445" s="258">
        <f t="shared" ref="I445:J445" si="1974">IF(I440&gt;0,I440/I442*100,)</f>
        <v>4.6897151856759293E-2</v>
      </c>
      <c r="J445" s="258">
        <f t="shared" si="1974"/>
        <v>4.3469231674314622E-2</v>
      </c>
      <c r="K445" s="1128">
        <f t="shared" si="1973"/>
        <v>4.2640123356035987E-2</v>
      </c>
      <c r="L445" s="1128">
        <f t="shared" si="1973"/>
        <v>4.1931394211613002E-2</v>
      </c>
      <c r="M445" s="1128">
        <f t="shared" si="1973"/>
        <v>4.2954346956248633E-2</v>
      </c>
      <c r="N445" s="1128">
        <f t="shared" si="1973"/>
        <v>4.2724050611648405E-2</v>
      </c>
      <c r="O445" s="1128">
        <f t="shared" si="1973"/>
        <v>4.281683932779147E-2</v>
      </c>
      <c r="P445" s="1128">
        <f t="shared" si="1973"/>
        <v>4.2640123356035987E-2</v>
      </c>
      <c r="Q445" s="258">
        <f t="shared" si="1973"/>
        <v>4.2640123356035987E-2</v>
      </c>
      <c r="R445" s="258">
        <f t="shared" ref="R445:S445" si="1975">IF(R440&gt;0,R440/R442*100,)</f>
        <v>4.2640123356035987E-2</v>
      </c>
      <c r="S445" s="258">
        <f t="shared" si="1975"/>
        <v>4.2640123356035987E-2</v>
      </c>
      <c r="T445" s="258">
        <f t="shared" ref="T445" si="1976">IF(T440&gt;0,T440/T442*100,)</f>
        <v>0</v>
      </c>
      <c r="U445" s="258">
        <f t="shared" ref="U445:X445" si="1977">IF(U440&gt;0,U440/U442*100,)</f>
        <v>0</v>
      </c>
      <c r="V445" s="258">
        <f t="shared" si="1977"/>
        <v>0</v>
      </c>
      <c r="W445" s="258">
        <f t="shared" si="1977"/>
        <v>0</v>
      </c>
      <c r="X445" s="258">
        <f t="shared" si="1977"/>
        <v>0</v>
      </c>
      <c r="Y445" s="258">
        <f t="shared" ref="Y445:AA445" si="1978">IF(Y440&gt;0,Y440/Y442*100,)</f>
        <v>0</v>
      </c>
      <c r="Z445" s="258">
        <f t="shared" si="1978"/>
        <v>0</v>
      </c>
      <c r="AA445" s="258">
        <f t="shared" si="1978"/>
        <v>0</v>
      </c>
      <c r="AB445" s="258">
        <f t="shared" ref="AB445" si="1979">IF(AB440&gt;0,AB440/AB442*100,)</f>
        <v>0</v>
      </c>
      <c r="AC445" s="191">
        <f t="shared" si="1807"/>
        <v>0</v>
      </c>
      <c r="AD445" s="191">
        <f t="shared" si="1808"/>
        <v>0</v>
      </c>
      <c r="AE445" s="191">
        <f t="shared" si="1809"/>
        <v>0</v>
      </c>
      <c r="AF445" s="191">
        <f t="shared" si="1810"/>
        <v>0</v>
      </c>
      <c r="AG445" s="191">
        <f t="shared" si="1811"/>
        <v>0</v>
      </c>
      <c r="AH445" s="191">
        <f t="shared" si="1812"/>
        <v>0</v>
      </c>
      <c r="AI445" s="191">
        <f t="shared" si="1813"/>
        <v>0</v>
      </c>
      <c r="AJ445" s="191">
        <f t="shared" si="1814"/>
        <v>0</v>
      </c>
      <c r="AK445" s="191">
        <f t="shared" si="1815"/>
        <v>0</v>
      </c>
      <c r="AL445" s="275">
        <f t="shared" si="1816"/>
        <v>0</v>
      </c>
      <c r="AM445" s="275">
        <f t="shared" si="1817"/>
        <v>0</v>
      </c>
      <c r="AN445" s="275">
        <f t="shared" si="1818"/>
        <v>0</v>
      </c>
      <c r="AO445" s="275">
        <f t="shared" si="1819"/>
        <v>0</v>
      </c>
      <c r="AP445" s="275">
        <f t="shared" si="1820"/>
        <v>0</v>
      </c>
      <c r="AQ445" s="275">
        <f t="shared" si="1821"/>
        <v>0</v>
      </c>
      <c r="AR445" s="275">
        <f t="shared" si="1822"/>
        <v>0</v>
      </c>
      <c r="AS445" s="275">
        <f t="shared" si="1823"/>
        <v>0</v>
      </c>
      <c r="AT445" s="275">
        <f t="shared" si="1824"/>
        <v>0</v>
      </c>
    </row>
    <row r="446" spans="1:64" s="69" customFormat="1" hidden="1" outlineLevel="1">
      <c r="A446" s="131"/>
      <c r="B446" s="133"/>
      <c r="C446" s="73" t="s">
        <v>249</v>
      </c>
      <c r="D446" s="32"/>
      <c r="E446" s="258">
        <f t="shared" ref="E446:Q446" si="1980">IF(E440&gt;0,E440/E443,)</f>
        <v>8.5128904584563358E-3</v>
      </c>
      <c r="F446" s="258">
        <f t="shared" si="1980"/>
        <v>1.7035547280632495E-2</v>
      </c>
      <c r="G446" s="258">
        <f t="shared" si="1980"/>
        <v>1.594283819811855E-2</v>
      </c>
      <c r="H446" s="258">
        <f t="shared" si="1980"/>
        <v>1.8945334641377806E-2</v>
      </c>
      <c r="I446" s="258">
        <f t="shared" ref="I446:J446" si="1981">IF(I440&gt;0,I440/I443,)</f>
        <v>1.8445208676551344E-2</v>
      </c>
      <c r="J446" s="258">
        <f t="shared" si="1981"/>
        <v>1.9562880593063277E-2</v>
      </c>
      <c r="K446" s="1128">
        <f t="shared" si="1980"/>
        <v>2.016593567251462E-2</v>
      </c>
      <c r="L446" s="1128">
        <f t="shared" si="1980"/>
        <v>2.5385964912280703E-2</v>
      </c>
      <c r="M446" s="1128">
        <f t="shared" si="1980"/>
        <v>1.7662538699690405E-2</v>
      </c>
      <c r="N446" s="1128">
        <f t="shared" si="1980"/>
        <v>1.7134736842105262E-2</v>
      </c>
      <c r="O446" s="1128">
        <f t="shared" si="1980"/>
        <v>2.6658834586466163E-2</v>
      </c>
      <c r="P446" s="1128">
        <f t="shared" si="1980"/>
        <v>2.016593567251462E-2</v>
      </c>
      <c r="Q446" s="258">
        <f t="shared" si="1980"/>
        <v>2.016593567251462E-2</v>
      </c>
      <c r="R446" s="258">
        <f t="shared" ref="R446:S446" si="1982">IF(R440&gt;0,R440/R443,)</f>
        <v>2.016593567251462E-2</v>
      </c>
      <c r="S446" s="258">
        <f t="shared" si="1982"/>
        <v>2.016593567251462E-2</v>
      </c>
      <c r="T446" s="258">
        <f t="shared" ref="T446" si="1983">IF(T440&gt;0,T440/T443,)</f>
        <v>0</v>
      </c>
      <c r="U446" s="258">
        <f t="shared" ref="U446:X446" si="1984">IF(U440&gt;0,U440/U443,)</f>
        <v>0</v>
      </c>
      <c r="V446" s="258">
        <f t="shared" si="1984"/>
        <v>0</v>
      </c>
      <c r="W446" s="258">
        <f t="shared" si="1984"/>
        <v>0</v>
      </c>
      <c r="X446" s="258">
        <f t="shared" si="1984"/>
        <v>0</v>
      </c>
      <c r="Y446" s="258">
        <f t="shared" ref="Y446:AA446" si="1985">IF(Y440&gt;0,Y440/Y443,)</f>
        <v>0</v>
      </c>
      <c r="Z446" s="258">
        <f t="shared" si="1985"/>
        <v>0</v>
      </c>
      <c r="AA446" s="258">
        <f t="shared" si="1985"/>
        <v>0</v>
      </c>
      <c r="AB446" s="258">
        <f t="shared" ref="AB446" si="1986">IF(AB440&gt;0,AB440/AB443,)</f>
        <v>0</v>
      </c>
      <c r="AC446" s="191">
        <f t="shared" si="1807"/>
        <v>0</v>
      </c>
      <c r="AD446" s="191">
        <f t="shared" si="1808"/>
        <v>0</v>
      </c>
      <c r="AE446" s="191">
        <f t="shared" si="1809"/>
        <v>0</v>
      </c>
      <c r="AF446" s="191">
        <f t="shared" si="1810"/>
        <v>0</v>
      </c>
      <c r="AG446" s="191">
        <f t="shared" si="1811"/>
        <v>0</v>
      </c>
      <c r="AH446" s="191">
        <f t="shared" si="1812"/>
        <v>0</v>
      </c>
      <c r="AI446" s="191">
        <f t="shared" si="1813"/>
        <v>0</v>
      </c>
      <c r="AJ446" s="191">
        <f t="shared" si="1814"/>
        <v>0</v>
      </c>
      <c r="AK446" s="191">
        <f t="shared" si="1815"/>
        <v>0</v>
      </c>
      <c r="AL446" s="275">
        <f t="shared" si="1816"/>
        <v>0</v>
      </c>
      <c r="AM446" s="275">
        <f t="shared" si="1817"/>
        <v>0</v>
      </c>
      <c r="AN446" s="275">
        <f t="shared" si="1818"/>
        <v>0</v>
      </c>
      <c r="AO446" s="275">
        <f t="shared" si="1819"/>
        <v>0</v>
      </c>
      <c r="AP446" s="275">
        <f t="shared" si="1820"/>
        <v>0</v>
      </c>
      <c r="AQ446" s="275">
        <f t="shared" si="1821"/>
        <v>0</v>
      </c>
      <c r="AR446" s="275">
        <f t="shared" si="1822"/>
        <v>0</v>
      </c>
      <c r="AS446" s="275">
        <f t="shared" si="1823"/>
        <v>0</v>
      </c>
      <c r="AT446" s="275">
        <f t="shared" si="1824"/>
        <v>0</v>
      </c>
    </row>
    <row r="447" spans="1:64" s="155" customFormat="1" hidden="1" outlineLevel="1">
      <c r="A447" s="164" t="s">
        <v>228</v>
      </c>
      <c r="B447" s="36" t="s">
        <v>215</v>
      </c>
      <c r="C447" s="75" t="s">
        <v>231</v>
      </c>
      <c r="D447" s="32"/>
      <c r="E447" s="257">
        <f t="shared" ref="E447:J447" si="1987">E452+E457</f>
        <v>873.5844360000001</v>
      </c>
      <c r="F447" s="257">
        <f t="shared" si="1987"/>
        <v>657.39300000000003</v>
      </c>
      <c r="G447" s="257">
        <f t="shared" si="1987"/>
        <v>516.47</v>
      </c>
      <c r="H447" s="257">
        <f t="shared" si="1987"/>
        <v>1068.904</v>
      </c>
      <c r="I447" s="257">
        <f t="shared" si="1987"/>
        <v>963.48</v>
      </c>
      <c r="J447" s="257">
        <f t="shared" si="1987"/>
        <v>961.1450000000001</v>
      </c>
      <c r="K447" s="1120">
        <f t="shared" ref="K447:Q449" si="1988">K452+K457</f>
        <v>850.68627450980375</v>
      </c>
      <c r="L447" s="1120">
        <f t="shared" si="1988"/>
        <v>179.2892156862745</v>
      </c>
      <c r="M447" s="1120">
        <f t="shared" si="1988"/>
        <v>245.49019607843132</v>
      </c>
      <c r="N447" s="1120">
        <f t="shared" si="1988"/>
        <v>250.0735294117647</v>
      </c>
      <c r="O447" s="1120">
        <f t="shared" si="1988"/>
        <v>175.83333333333331</v>
      </c>
      <c r="P447" s="1120">
        <f t="shared" si="1988"/>
        <v>850.68627450980375</v>
      </c>
      <c r="Q447" s="257">
        <f t="shared" si="1988"/>
        <v>850.68627450980375</v>
      </c>
      <c r="R447" s="257">
        <f t="shared" ref="R447:S447" si="1989">R452+R457</f>
        <v>850.68627450980375</v>
      </c>
      <c r="S447" s="257">
        <f t="shared" si="1989"/>
        <v>850.68627450980375</v>
      </c>
      <c r="T447" s="257">
        <f t="shared" ref="T447:T450" si="1990">SUM(U447:X447)</f>
        <v>0</v>
      </c>
      <c r="U447" s="257">
        <f t="shared" ref="U447:X447" si="1991">U452+U457</f>
        <v>0</v>
      </c>
      <c r="V447" s="257">
        <f t="shared" si="1991"/>
        <v>0</v>
      </c>
      <c r="W447" s="257">
        <f t="shared" si="1991"/>
        <v>0</v>
      </c>
      <c r="X447" s="257">
        <f t="shared" si="1991"/>
        <v>0</v>
      </c>
      <c r="Y447" s="257">
        <f t="shared" ref="Y447:AA447" si="1992">Y452+Y457</f>
        <v>0</v>
      </c>
      <c r="Z447" s="257">
        <f t="shared" si="1992"/>
        <v>0</v>
      </c>
      <c r="AA447" s="257">
        <f t="shared" si="1992"/>
        <v>0</v>
      </c>
      <c r="AB447" s="257">
        <f t="shared" ref="AB447" si="1993">AB452+AB457</f>
        <v>0</v>
      </c>
      <c r="AC447" s="191">
        <f t="shared" si="1807"/>
        <v>0</v>
      </c>
      <c r="AD447" s="191">
        <f t="shared" si="1808"/>
        <v>0</v>
      </c>
      <c r="AE447" s="191">
        <f t="shared" si="1809"/>
        <v>0</v>
      </c>
      <c r="AF447" s="191">
        <f t="shared" si="1810"/>
        <v>0</v>
      </c>
      <c r="AG447" s="191">
        <f t="shared" si="1811"/>
        <v>0</v>
      </c>
      <c r="AH447" s="191">
        <f t="shared" si="1812"/>
        <v>0</v>
      </c>
      <c r="AI447" s="191">
        <f t="shared" si="1813"/>
        <v>0</v>
      </c>
      <c r="AJ447" s="191">
        <f t="shared" si="1814"/>
        <v>0</v>
      </c>
      <c r="AK447" s="191">
        <f t="shared" si="1815"/>
        <v>0</v>
      </c>
      <c r="AL447" s="275">
        <f t="shared" si="1816"/>
        <v>0</v>
      </c>
      <c r="AM447" s="275">
        <f t="shared" si="1817"/>
        <v>0</v>
      </c>
      <c r="AN447" s="275">
        <f t="shared" si="1818"/>
        <v>0</v>
      </c>
      <c r="AO447" s="275">
        <f t="shared" si="1819"/>
        <v>0</v>
      </c>
      <c r="AP447" s="275">
        <f t="shared" si="1820"/>
        <v>0</v>
      </c>
      <c r="AQ447" s="275">
        <f t="shared" si="1821"/>
        <v>0</v>
      </c>
      <c r="AR447" s="275">
        <f t="shared" si="1822"/>
        <v>0</v>
      </c>
      <c r="AS447" s="275">
        <f t="shared" si="1823"/>
        <v>0</v>
      </c>
      <c r="AT447" s="275">
        <f t="shared" si="1824"/>
        <v>0</v>
      </c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5"/>
      <c r="BL447" s="95"/>
    </row>
    <row r="448" spans="1:64" s="155" customFormat="1" hidden="1" outlineLevel="1">
      <c r="A448" s="164"/>
      <c r="B448" s="167"/>
      <c r="C448" s="75" t="s">
        <v>214</v>
      </c>
      <c r="D448" s="32"/>
      <c r="E448" s="257">
        <f t="shared" ref="E448:F448" si="1994">E453+E458</f>
        <v>1.0766928173700001</v>
      </c>
      <c r="F448" s="257">
        <f t="shared" si="1994"/>
        <v>0.81023687249999998</v>
      </c>
      <c r="G448" s="257">
        <f t="shared" ref="G448:J449" si="1995">G453+G458</f>
        <v>0.63654927499999991</v>
      </c>
      <c r="H448" s="257">
        <f t="shared" si="1995"/>
        <v>1.3174241799999999</v>
      </c>
      <c r="I448" s="257">
        <f t="shared" si="1995"/>
        <v>1.1874890999999999</v>
      </c>
      <c r="J448" s="257">
        <f t="shared" si="1995"/>
        <v>1.1846112125000001</v>
      </c>
      <c r="K448" s="1120">
        <f t="shared" ref="K448:Q448" si="1996">K453+K458</f>
        <v>1.0484708333333332</v>
      </c>
      <c r="L448" s="1120">
        <f t="shared" si="1988"/>
        <v>0.22097395833333333</v>
      </c>
      <c r="M448" s="1120">
        <f t="shared" si="1988"/>
        <v>0.30256666666666659</v>
      </c>
      <c r="N448" s="1120">
        <f t="shared" si="1988"/>
        <v>0.30821562499999999</v>
      </c>
      <c r="O448" s="1120">
        <f t="shared" si="1988"/>
        <v>0.21671458333333327</v>
      </c>
      <c r="P448" s="1120">
        <f t="shared" si="1996"/>
        <v>1.0484708333333332</v>
      </c>
      <c r="Q448" s="257">
        <f t="shared" si="1996"/>
        <v>1.0484708333333332</v>
      </c>
      <c r="R448" s="257">
        <f t="shared" ref="R448:S448" si="1997">R453+R458</f>
        <v>1.0484708333333332</v>
      </c>
      <c r="S448" s="257">
        <f t="shared" si="1997"/>
        <v>1.0484708333333332</v>
      </c>
      <c r="T448" s="257">
        <f t="shared" si="1990"/>
        <v>0</v>
      </c>
      <c r="U448" s="257">
        <f t="shared" ref="U448:X448" si="1998">U453+U458</f>
        <v>0</v>
      </c>
      <c r="V448" s="257">
        <f t="shared" si="1998"/>
        <v>0</v>
      </c>
      <c r="W448" s="257">
        <f t="shared" si="1998"/>
        <v>0</v>
      </c>
      <c r="X448" s="257">
        <f t="shared" si="1998"/>
        <v>0</v>
      </c>
      <c r="Y448" s="257">
        <f t="shared" ref="Y448:AA448" si="1999">Y453+Y458</f>
        <v>0</v>
      </c>
      <c r="Z448" s="257">
        <f t="shared" si="1999"/>
        <v>0</v>
      </c>
      <c r="AA448" s="257">
        <f t="shared" si="1999"/>
        <v>0</v>
      </c>
      <c r="AB448" s="257">
        <f t="shared" ref="AB448" si="2000">AB453+AB458</f>
        <v>0</v>
      </c>
      <c r="AC448" s="191">
        <f t="shared" si="1807"/>
        <v>0</v>
      </c>
      <c r="AD448" s="191">
        <f t="shared" si="1808"/>
        <v>0</v>
      </c>
      <c r="AE448" s="191">
        <f t="shared" si="1809"/>
        <v>0</v>
      </c>
      <c r="AF448" s="191">
        <f t="shared" si="1810"/>
        <v>0</v>
      </c>
      <c r="AG448" s="191">
        <f t="shared" si="1811"/>
        <v>0</v>
      </c>
      <c r="AH448" s="191">
        <f t="shared" si="1812"/>
        <v>0</v>
      </c>
      <c r="AI448" s="191">
        <f t="shared" si="1813"/>
        <v>0</v>
      </c>
      <c r="AJ448" s="191">
        <f t="shared" si="1814"/>
        <v>0</v>
      </c>
      <c r="AK448" s="191">
        <f t="shared" si="1815"/>
        <v>0</v>
      </c>
      <c r="AL448" s="275">
        <f t="shared" si="1816"/>
        <v>0</v>
      </c>
      <c r="AM448" s="275">
        <f t="shared" si="1817"/>
        <v>0</v>
      </c>
      <c r="AN448" s="275">
        <f t="shared" si="1818"/>
        <v>0</v>
      </c>
      <c r="AO448" s="275">
        <f t="shared" si="1819"/>
        <v>0</v>
      </c>
      <c r="AP448" s="275">
        <f t="shared" si="1820"/>
        <v>0</v>
      </c>
      <c r="AQ448" s="275">
        <f t="shared" si="1821"/>
        <v>0</v>
      </c>
      <c r="AR448" s="275">
        <f t="shared" si="1822"/>
        <v>0</v>
      </c>
      <c r="AS448" s="275">
        <f t="shared" si="1823"/>
        <v>0</v>
      </c>
      <c r="AT448" s="275">
        <f t="shared" si="1824"/>
        <v>0</v>
      </c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5"/>
      <c r="BL448" s="95"/>
    </row>
    <row r="449" spans="1:64" s="155" customFormat="1" hidden="1" outlineLevel="1">
      <c r="A449" s="164"/>
      <c r="B449" s="167"/>
      <c r="C449" s="75" t="s">
        <v>372</v>
      </c>
      <c r="D449" s="32"/>
      <c r="E449" s="257">
        <f>E454+E459</f>
        <v>2077714.091</v>
      </c>
      <c r="F449" s="257">
        <f>F454+F459</f>
        <v>1502294</v>
      </c>
      <c r="G449" s="257">
        <f t="shared" si="1995"/>
        <v>1433515</v>
      </c>
      <c r="H449" s="257">
        <f t="shared" si="1995"/>
        <v>2445271.5</v>
      </c>
      <c r="I449" s="257">
        <f t="shared" si="1995"/>
        <v>2339271</v>
      </c>
      <c r="J449" s="257">
        <f t="shared" si="1995"/>
        <v>2232223</v>
      </c>
      <c r="K449" s="1120">
        <f t="shared" ref="K449:Q449" si="2001">K454+K459</f>
        <v>2520980</v>
      </c>
      <c r="L449" s="1120">
        <f t="shared" si="1988"/>
        <v>543100</v>
      </c>
      <c r="M449" s="1120">
        <f t="shared" si="1988"/>
        <v>716260</v>
      </c>
      <c r="N449" s="1120">
        <f t="shared" si="1988"/>
        <v>744360</v>
      </c>
      <c r="O449" s="1120">
        <f t="shared" si="1988"/>
        <v>517260</v>
      </c>
      <c r="P449" s="1120">
        <f t="shared" si="2001"/>
        <v>2520980</v>
      </c>
      <c r="Q449" s="257">
        <f t="shared" si="2001"/>
        <v>2520980</v>
      </c>
      <c r="R449" s="257">
        <f t="shared" ref="R449:S449" si="2002">R454+R459</f>
        <v>2520980</v>
      </c>
      <c r="S449" s="257">
        <f t="shared" si="2002"/>
        <v>2520980</v>
      </c>
      <c r="T449" s="257">
        <f t="shared" si="1990"/>
        <v>0</v>
      </c>
      <c r="U449" s="257">
        <f t="shared" ref="U449:X449" si="2003">U454+U459</f>
        <v>0</v>
      </c>
      <c r="V449" s="257">
        <f t="shared" si="2003"/>
        <v>0</v>
      </c>
      <c r="W449" s="257">
        <f t="shared" si="2003"/>
        <v>0</v>
      </c>
      <c r="X449" s="257">
        <f t="shared" si="2003"/>
        <v>0</v>
      </c>
      <c r="Y449" s="257">
        <f t="shared" ref="Y449:AA449" si="2004">Y454+Y459</f>
        <v>0</v>
      </c>
      <c r="Z449" s="257">
        <f t="shared" si="2004"/>
        <v>0</v>
      </c>
      <c r="AA449" s="257">
        <f t="shared" si="2004"/>
        <v>0</v>
      </c>
      <c r="AB449" s="257">
        <f t="shared" ref="AB449" si="2005">AB454+AB459</f>
        <v>0</v>
      </c>
      <c r="AC449" s="191">
        <f t="shared" si="1807"/>
        <v>0</v>
      </c>
      <c r="AD449" s="191">
        <f t="shared" si="1808"/>
        <v>0</v>
      </c>
      <c r="AE449" s="191">
        <f t="shared" si="1809"/>
        <v>0</v>
      </c>
      <c r="AF449" s="191">
        <f t="shared" si="1810"/>
        <v>0</v>
      </c>
      <c r="AG449" s="191">
        <f t="shared" si="1811"/>
        <v>0</v>
      </c>
      <c r="AH449" s="191">
        <f t="shared" si="1812"/>
        <v>0</v>
      </c>
      <c r="AI449" s="191">
        <f t="shared" si="1813"/>
        <v>0</v>
      </c>
      <c r="AJ449" s="191">
        <f t="shared" si="1814"/>
        <v>0</v>
      </c>
      <c r="AK449" s="191">
        <f t="shared" si="1815"/>
        <v>0</v>
      </c>
      <c r="AL449" s="275">
        <f t="shared" si="1816"/>
        <v>0</v>
      </c>
      <c r="AM449" s="275">
        <f t="shared" si="1817"/>
        <v>0</v>
      </c>
      <c r="AN449" s="275">
        <f t="shared" si="1818"/>
        <v>0</v>
      </c>
      <c r="AO449" s="275">
        <f t="shared" si="1819"/>
        <v>0</v>
      </c>
      <c r="AP449" s="275">
        <f t="shared" si="1820"/>
        <v>0</v>
      </c>
      <c r="AQ449" s="275">
        <f t="shared" si="1821"/>
        <v>0</v>
      </c>
      <c r="AR449" s="275">
        <f t="shared" si="1822"/>
        <v>0</v>
      </c>
      <c r="AS449" s="275">
        <f t="shared" si="1823"/>
        <v>0</v>
      </c>
      <c r="AT449" s="275">
        <f t="shared" si="1824"/>
        <v>0</v>
      </c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5"/>
      <c r="BL449" s="95"/>
    </row>
    <row r="450" spans="1:64" s="155" customFormat="1" hidden="1" outlineLevel="1">
      <c r="A450" s="164"/>
      <c r="B450" s="167"/>
      <c r="C450" s="75" t="s">
        <v>577</v>
      </c>
      <c r="D450" s="32"/>
      <c r="E450" s="250">
        <v>25.051458417399999</v>
      </c>
      <c r="F450" s="257">
        <f>SUM(F455+F461)</f>
        <v>17.740000000000002</v>
      </c>
      <c r="G450" s="257">
        <f t="shared" ref="G450:H450" si="2006">SUM(G455+G461)</f>
        <v>21.381</v>
      </c>
      <c r="H450" s="257">
        <f t="shared" si="2006"/>
        <v>34.764250000000004</v>
      </c>
      <c r="I450" s="257">
        <f t="shared" ref="I450:J450" si="2007">SUM(I455+I461)</f>
        <v>32.56</v>
      </c>
      <c r="J450" s="257">
        <f t="shared" si="2007"/>
        <v>31.615000000000002</v>
      </c>
      <c r="K450" s="1120">
        <f t="shared" ref="K450:R450" si="2008">K455+K461</f>
        <v>35.891999999999996</v>
      </c>
      <c r="L450" s="1120">
        <f t="shared" si="2008"/>
        <v>7.6109999999999998</v>
      </c>
      <c r="M450" s="1120">
        <f t="shared" si="2008"/>
        <v>10.311999999999999</v>
      </c>
      <c r="N450" s="1120">
        <f t="shared" si="2008"/>
        <v>10.498999999999999</v>
      </c>
      <c r="O450" s="1120">
        <f t="shared" si="2008"/>
        <v>7.47</v>
      </c>
      <c r="P450" s="1120">
        <f t="shared" si="2008"/>
        <v>35.891999999999996</v>
      </c>
      <c r="Q450" s="888">
        <f t="shared" si="2008"/>
        <v>35.891999999999996</v>
      </c>
      <c r="R450" s="888">
        <f t="shared" si="2008"/>
        <v>35.891999999999996</v>
      </c>
      <c r="S450" s="888">
        <f t="shared" ref="S450" si="2009">S455+S461</f>
        <v>35.891999999999996</v>
      </c>
      <c r="T450" s="257">
        <f t="shared" si="1990"/>
        <v>0</v>
      </c>
      <c r="U450" s="888">
        <f t="shared" ref="U450:X450" si="2010">U455+U461</f>
        <v>0</v>
      </c>
      <c r="V450" s="888">
        <f t="shared" si="2010"/>
        <v>0</v>
      </c>
      <c r="W450" s="888">
        <f t="shared" si="2010"/>
        <v>0</v>
      </c>
      <c r="X450" s="888">
        <f t="shared" si="2010"/>
        <v>0</v>
      </c>
      <c r="Y450" s="250"/>
      <c r="Z450" s="250"/>
      <c r="AA450" s="250"/>
      <c r="AB450" s="250"/>
      <c r="AC450" s="191">
        <f t="shared" si="1807"/>
        <v>0</v>
      </c>
      <c r="AD450" s="191">
        <f t="shared" si="1808"/>
        <v>0</v>
      </c>
      <c r="AE450" s="191">
        <f t="shared" si="1809"/>
        <v>0</v>
      </c>
      <c r="AF450" s="191">
        <f t="shared" si="1810"/>
        <v>0</v>
      </c>
      <c r="AG450" s="191">
        <f t="shared" si="1811"/>
        <v>0</v>
      </c>
      <c r="AH450" s="191">
        <f t="shared" si="1812"/>
        <v>0</v>
      </c>
      <c r="AI450" s="191">
        <f t="shared" si="1813"/>
        <v>0</v>
      </c>
      <c r="AJ450" s="191">
        <f t="shared" si="1814"/>
        <v>0</v>
      </c>
      <c r="AK450" s="191">
        <f t="shared" si="1815"/>
        <v>0</v>
      </c>
      <c r="AL450" s="275">
        <f t="shared" si="1816"/>
        <v>0</v>
      </c>
      <c r="AM450" s="275">
        <f t="shared" si="1817"/>
        <v>0</v>
      </c>
      <c r="AN450" s="275">
        <f t="shared" si="1818"/>
        <v>0</v>
      </c>
      <c r="AO450" s="275">
        <f t="shared" si="1819"/>
        <v>0</v>
      </c>
      <c r="AP450" s="275">
        <f t="shared" si="1820"/>
        <v>0</v>
      </c>
      <c r="AQ450" s="275">
        <f t="shared" si="1821"/>
        <v>0</v>
      </c>
      <c r="AR450" s="275">
        <f t="shared" si="1822"/>
        <v>0</v>
      </c>
      <c r="AS450" s="275">
        <f t="shared" si="1823"/>
        <v>0</v>
      </c>
      <c r="AT450" s="275">
        <f t="shared" si="1824"/>
        <v>0</v>
      </c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5"/>
      <c r="BL450" s="95"/>
    </row>
    <row r="451" spans="1:64" s="155" customFormat="1" hidden="1" outlineLevel="1">
      <c r="A451" s="164"/>
      <c r="B451" s="167"/>
      <c r="C451" s="75" t="s">
        <v>232</v>
      </c>
      <c r="D451" s="32"/>
      <c r="E451" s="258">
        <f t="shared" ref="E451:Q451" si="2011">IF(E447&gt;0,E447/E449*100,)</f>
        <v>4.2045459468369177E-2</v>
      </c>
      <c r="F451" s="258">
        <f t="shared" si="2011"/>
        <v>4.3759277478309842E-2</v>
      </c>
      <c r="G451" s="258">
        <f t="shared" si="2011"/>
        <v>3.6028224329707051E-2</v>
      </c>
      <c r="H451" s="258">
        <f t="shared" si="2011"/>
        <v>4.3713100978766566E-2</v>
      </c>
      <c r="I451" s="258">
        <f t="shared" ref="I451:J451" si="2012">IF(I447&gt;0,I447/I449*100,)</f>
        <v>4.1187190368281404E-2</v>
      </c>
      <c r="J451" s="258">
        <f t="shared" si="2012"/>
        <v>4.3057750054542043E-2</v>
      </c>
      <c r="K451" s="1128">
        <f t="shared" si="2011"/>
        <v>3.3744269074320453E-2</v>
      </c>
      <c r="L451" s="1128">
        <f t="shared" si="2011"/>
        <v>3.3012192172026243E-2</v>
      </c>
      <c r="M451" s="1128">
        <f t="shared" si="2011"/>
        <v>3.427389440683988E-2</v>
      </c>
      <c r="N451" s="1128">
        <f t="shared" si="2011"/>
        <v>3.3595777501714857E-2</v>
      </c>
      <c r="O451" s="1128">
        <f t="shared" si="2011"/>
        <v>3.3993220688499651E-2</v>
      </c>
      <c r="P451" s="1128">
        <f t="shared" si="2011"/>
        <v>3.3744269074320453E-2</v>
      </c>
      <c r="Q451" s="258">
        <f t="shared" si="2011"/>
        <v>3.3744269074320453E-2</v>
      </c>
      <c r="R451" s="258">
        <f t="shared" ref="R451:S451" si="2013">IF(R447&gt;0,R447/R449*100,)</f>
        <v>3.3744269074320453E-2</v>
      </c>
      <c r="S451" s="258">
        <f t="shared" si="2013"/>
        <v>3.3744269074320453E-2</v>
      </c>
      <c r="T451" s="258">
        <f t="shared" ref="T451" si="2014">IF(T447&gt;0,T447/T449*100,)</f>
        <v>0</v>
      </c>
      <c r="U451" s="258">
        <f t="shared" ref="U451:X451" si="2015">IF(U447&gt;0,U447/U449*100,)</f>
        <v>0</v>
      </c>
      <c r="V451" s="258">
        <f t="shared" si="2015"/>
        <v>0</v>
      </c>
      <c r="W451" s="258">
        <f t="shared" si="2015"/>
        <v>0</v>
      </c>
      <c r="X451" s="258">
        <f t="shared" si="2015"/>
        <v>0</v>
      </c>
      <c r="Y451" s="258">
        <f t="shared" ref="Y451:AA451" si="2016">IF(Y447&gt;0,Y447/Y449*100,)</f>
        <v>0</v>
      </c>
      <c r="Z451" s="258">
        <f t="shared" si="2016"/>
        <v>0</v>
      </c>
      <c r="AA451" s="258">
        <f t="shared" si="2016"/>
        <v>0</v>
      </c>
      <c r="AB451" s="258">
        <f t="shared" ref="AB451" si="2017">IF(AB447&gt;0,AB447/AB449*100,)</f>
        <v>0</v>
      </c>
      <c r="AC451" s="191">
        <f t="shared" si="1807"/>
        <v>0</v>
      </c>
      <c r="AD451" s="191">
        <f t="shared" si="1808"/>
        <v>0</v>
      </c>
      <c r="AE451" s="191">
        <f t="shared" si="1809"/>
        <v>0</v>
      </c>
      <c r="AF451" s="191">
        <f t="shared" si="1810"/>
        <v>0</v>
      </c>
      <c r="AG451" s="191">
        <f t="shared" si="1811"/>
        <v>0</v>
      </c>
      <c r="AH451" s="191">
        <f t="shared" si="1812"/>
        <v>0</v>
      </c>
      <c r="AI451" s="191">
        <f t="shared" si="1813"/>
        <v>0</v>
      </c>
      <c r="AJ451" s="191">
        <f t="shared" si="1814"/>
        <v>0</v>
      </c>
      <c r="AK451" s="191">
        <f t="shared" si="1815"/>
        <v>0</v>
      </c>
      <c r="AL451" s="275">
        <f t="shared" si="1816"/>
        <v>0</v>
      </c>
      <c r="AM451" s="275">
        <f t="shared" si="1817"/>
        <v>0</v>
      </c>
      <c r="AN451" s="275">
        <f t="shared" si="1818"/>
        <v>0</v>
      </c>
      <c r="AO451" s="275">
        <f t="shared" si="1819"/>
        <v>0</v>
      </c>
      <c r="AP451" s="275">
        <f t="shared" si="1820"/>
        <v>0</v>
      </c>
      <c r="AQ451" s="275">
        <f t="shared" si="1821"/>
        <v>0</v>
      </c>
      <c r="AR451" s="275">
        <f t="shared" si="1822"/>
        <v>0</v>
      </c>
      <c r="AS451" s="275">
        <f t="shared" si="1823"/>
        <v>0</v>
      </c>
      <c r="AT451" s="275">
        <f t="shared" si="1824"/>
        <v>0</v>
      </c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5"/>
      <c r="BL451" s="95"/>
    </row>
    <row r="452" spans="1:64" s="155" customFormat="1" hidden="1" outlineLevel="1">
      <c r="A452" s="164" t="s">
        <v>229</v>
      </c>
      <c r="B452" s="33" t="s">
        <v>240</v>
      </c>
      <c r="C452" s="75" t="s">
        <v>231</v>
      </c>
      <c r="D452" s="32"/>
      <c r="E452" s="250">
        <v>372.06427100000002</v>
      </c>
      <c r="F452" s="250">
        <v>318.97500000000002</v>
      </c>
      <c r="G452" s="250">
        <v>256.97000000000003</v>
      </c>
      <c r="H452" s="250">
        <v>519.25</v>
      </c>
      <c r="I452" s="1557">
        <v>458.21999999999997</v>
      </c>
      <c r="J452" s="1557">
        <v>484.18500000000006</v>
      </c>
      <c r="K452" s="1118">
        <f>L452+M452+N452+O452</f>
        <v>431.54411764705878</v>
      </c>
      <c r="L452" s="1118">
        <v>91.348039215686271</v>
      </c>
      <c r="M452" s="1118">
        <v>124.14215686274508</v>
      </c>
      <c r="N452" s="1118">
        <v>126.42156862745097</v>
      </c>
      <c r="O452" s="1118">
        <v>89.632352941176464</v>
      </c>
      <c r="P452" s="1386">
        <v>431.54411764705878</v>
      </c>
      <c r="Q452" s="1386">
        <v>431.54411764705878</v>
      </c>
      <c r="R452" s="1386">
        <v>431.54411764705878</v>
      </c>
      <c r="S452" s="1386">
        <v>431.54411764705878</v>
      </c>
      <c r="T452" s="257">
        <f t="shared" ref="T452:T455" si="2018">SUM(U452:X452)</f>
        <v>0</v>
      </c>
      <c r="U452" s="1088"/>
      <c r="V452" s="1088"/>
      <c r="W452" s="1455"/>
      <c r="X452" s="1455"/>
      <c r="Y452" s="250"/>
      <c r="Z452" s="250"/>
      <c r="AA452" s="250"/>
      <c r="AB452" s="250"/>
      <c r="AC452" s="191">
        <f t="shared" si="1807"/>
        <v>0</v>
      </c>
      <c r="AD452" s="191">
        <f t="shared" si="1808"/>
        <v>0</v>
      </c>
      <c r="AE452" s="191">
        <f t="shared" si="1809"/>
        <v>0</v>
      </c>
      <c r="AF452" s="191">
        <f t="shared" si="1810"/>
        <v>0</v>
      </c>
      <c r="AG452" s="191">
        <f t="shared" si="1811"/>
        <v>0</v>
      </c>
      <c r="AH452" s="191">
        <f t="shared" si="1812"/>
        <v>0</v>
      </c>
      <c r="AI452" s="191">
        <f t="shared" si="1813"/>
        <v>0</v>
      </c>
      <c r="AJ452" s="191">
        <f t="shared" si="1814"/>
        <v>0</v>
      </c>
      <c r="AK452" s="191">
        <f t="shared" si="1815"/>
        <v>0</v>
      </c>
      <c r="AL452" s="275">
        <f t="shared" si="1816"/>
        <v>0</v>
      </c>
      <c r="AM452" s="275">
        <f t="shared" si="1817"/>
        <v>0</v>
      </c>
      <c r="AN452" s="275">
        <f t="shared" si="1818"/>
        <v>0</v>
      </c>
      <c r="AO452" s="275">
        <f t="shared" si="1819"/>
        <v>0</v>
      </c>
      <c r="AP452" s="275">
        <f t="shared" si="1820"/>
        <v>0</v>
      </c>
      <c r="AQ452" s="275">
        <f t="shared" si="1821"/>
        <v>0</v>
      </c>
      <c r="AR452" s="275">
        <f t="shared" si="1822"/>
        <v>0</v>
      </c>
      <c r="AS452" s="275">
        <f t="shared" si="1823"/>
        <v>0</v>
      </c>
      <c r="AT452" s="275">
        <f t="shared" si="1824"/>
        <v>0</v>
      </c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5"/>
      <c r="BL452" s="95"/>
    </row>
    <row r="453" spans="1:64" s="155" customFormat="1" hidden="1" outlineLevel="1">
      <c r="A453" s="164"/>
      <c r="B453" s="38"/>
      <c r="C453" s="75" t="s">
        <v>214</v>
      </c>
      <c r="D453" s="32"/>
      <c r="E453" s="255">
        <f t="shared" ref="E453:G453" si="2019">E452*0.85*1.45/1000</f>
        <v>0.4585692140075</v>
      </c>
      <c r="F453" s="255">
        <f t="shared" si="2019"/>
        <v>0.39313668750000003</v>
      </c>
      <c r="G453" s="255">
        <f t="shared" si="2019"/>
        <v>0.316715525</v>
      </c>
      <c r="H453" s="255">
        <f>H452*0.85*1.45/1000</f>
        <v>0.63997562500000005</v>
      </c>
      <c r="I453" s="255">
        <f>I452*0.85*1.45/1000</f>
        <v>0.5647561499999999</v>
      </c>
      <c r="J453" s="255">
        <f>J452*0.85*1.45/1000</f>
        <v>0.59675801250000005</v>
      </c>
      <c r="K453" s="1123">
        <f t="shared" ref="K453:Q453" si="2020">K452*0.85*1.45/1000</f>
        <v>0.53187812499999998</v>
      </c>
      <c r="L453" s="1123">
        <f t="shared" si="2020"/>
        <v>0.11258645833333332</v>
      </c>
      <c r="M453" s="1123">
        <f t="shared" si="2020"/>
        <v>0.15300520833333331</v>
      </c>
      <c r="N453" s="1123">
        <f t="shared" si="2020"/>
        <v>0.15581458333333331</v>
      </c>
      <c r="O453" s="1123">
        <f t="shared" si="2020"/>
        <v>0.11047187499999998</v>
      </c>
      <c r="P453" s="1123">
        <f t="shared" si="2020"/>
        <v>0.53187812499999998</v>
      </c>
      <c r="Q453" s="255">
        <f t="shared" si="2020"/>
        <v>0.53187812499999998</v>
      </c>
      <c r="R453" s="255">
        <f t="shared" ref="R453:S453" si="2021">R452*0.85*1.45/1000</f>
        <v>0.53187812499999998</v>
      </c>
      <c r="S453" s="255">
        <f t="shared" si="2021"/>
        <v>0.53187812499999998</v>
      </c>
      <c r="T453" s="257">
        <f t="shared" si="2018"/>
        <v>0</v>
      </c>
      <c r="U453" s="255">
        <f t="shared" ref="U453:X453" si="2022">U452*0.85*1.45/1000</f>
        <v>0</v>
      </c>
      <c r="V453" s="255">
        <f t="shared" si="2022"/>
        <v>0</v>
      </c>
      <c r="W453" s="255">
        <f t="shared" si="2022"/>
        <v>0</v>
      </c>
      <c r="X453" s="255">
        <f t="shared" si="2022"/>
        <v>0</v>
      </c>
      <c r="Y453" s="255">
        <f t="shared" ref="Y453:AA453" si="2023">Y452*0.85*1.45/1000</f>
        <v>0</v>
      </c>
      <c r="Z453" s="255">
        <f t="shared" si="2023"/>
        <v>0</v>
      </c>
      <c r="AA453" s="255">
        <f t="shared" si="2023"/>
        <v>0</v>
      </c>
      <c r="AB453" s="255">
        <f t="shared" ref="AB453" si="2024">AB452*0.85*1.45/1000</f>
        <v>0</v>
      </c>
      <c r="AC453" s="191">
        <f t="shared" si="1807"/>
        <v>0</v>
      </c>
      <c r="AD453" s="191">
        <f t="shared" si="1808"/>
        <v>0</v>
      </c>
      <c r="AE453" s="191">
        <f t="shared" si="1809"/>
        <v>0</v>
      </c>
      <c r="AF453" s="191">
        <f t="shared" si="1810"/>
        <v>0</v>
      </c>
      <c r="AG453" s="191">
        <f t="shared" si="1811"/>
        <v>0</v>
      </c>
      <c r="AH453" s="191">
        <f t="shared" si="1812"/>
        <v>0</v>
      </c>
      <c r="AI453" s="191">
        <f t="shared" si="1813"/>
        <v>0</v>
      </c>
      <c r="AJ453" s="191">
        <f t="shared" si="1814"/>
        <v>0</v>
      </c>
      <c r="AK453" s="191">
        <f t="shared" si="1815"/>
        <v>0</v>
      </c>
      <c r="AL453" s="275">
        <f t="shared" si="1816"/>
        <v>0</v>
      </c>
      <c r="AM453" s="275">
        <f t="shared" si="1817"/>
        <v>0</v>
      </c>
      <c r="AN453" s="275">
        <f t="shared" si="1818"/>
        <v>0</v>
      </c>
      <c r="AO453" s="275">
        <f t="shared" si="1819"/>
        <v>0</v>
      </c>
      <c r="AP453" s="275">
        <f t="shared" si="1820"/>
        <v>0</v>
      </c>
      <c r="AQ453" s="275">
        <f t="shared" si="1821"/>
        <v>0</v>
      </c>
      <c r="AR453" s="275">
        <f t="shared" si="1822"/>
        <v>0</v>
      </c>
      <c r="AS453" s="275">
        <f t="shared" si="1823"/>
        <v>0</v>
      </c>
      <c r="AT453" s="275">
        <f t="shared" si="1824"/>
        <v>0</v>
      </c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5"/>
      <c r="BL453" s="95"/>
    </row>
    <row r="454" spans="1:64" s="155" customFormat="1" hidden="1" outlineLevel="1">
      <c r="A454" s="164"/>
      <c r="B454" s="38"/>
      <c r="C454" s="75" t="s">
        <v>372</v>
      </c>
      <c r="D454" s="32"/>
      <c r="E454" s="250">
        <v>1243679.5260000001</v>
      </c>
      <c r="F454" s="250">
        <v>750022</v>
      </c>
      <c r="G454" s="250">
        <v>681342</v>
      </c>
      <c r="H454" s="250">
        <v>1220919</v>
      </c>
      <c r="I454" s="1557">
        <v>1186815</v>
      </c>
      <c r="J454" s="1557">
        <v>1486317</v>
      </c>
      <c r="K454" s="1118">
        <f t="shared" ref="K454:K455" si="2025">L454+M454+N454+O454</f>
        <v>1517460</v>
      </c>
      <c r="L454" s="1118">
        <v>330900</v>
      </c>
      <c r="M454" s="1118">
        <v>420260</v>
      </c>
      <c r="N454" s="1118">
        <v>445700</v>
      </c>
      <c r="O454" s="1118">
        <v>320600</v>
      </c>
      <c r="P454" s="1386">
        <v>1517460</v>
      </c>
      <c r="Q454" s="1386">
        <v>1517460</v>
      </c>
      <c r="R454" s="1386">
        <v>1517460</v>
      </c>
      <c r="S454" s="1386">
        <v>1517460</v>
      </c>
      <c r="T454" s="257">
        <f t="shared" si="2018"/>
        <v>0</v>
      </c>
      <c r="U454" s="1088"/>
      <c r="V454" s="1088"/>
      <c r="W454" s="1455"/>
      <c r="X454" s="1455"/>
      <c r="Y454" s="250"/>
      <c r="Z454" s="250"/>
      <c r="AA454" s="250"/>
      <c r="AB454" s="250"/>
      <c r="AC454" s="191">
        <f t="shared" si="1807"/>
        <v>0</v>
      </c>
      <c r="AD454" s="191">
        <f t="shared" si="1808"/>
        <v>0</v>
      </c>
      <c r="AE454" s="191">
        <f t="shared" si="1809"/>
        <v>0</v>
      </c>
      <c r="AF454" s="191">
        <f t="shared" si="1810"/>
        <v>0</v>
      </c>
      <c r="AG454" s="191">
        <f t="shared" si="1811"/>
        <v>0</v>
      </c>
      <c r="AH454" s="191">
        <f t="shared" si="1812"/>
        <v>0</v>
      </c>
      <c r="AI454" s="191">
        <f t="shared" si="1813"/>
        <v>0</v>
      </c>
      <c r="AJ454" s="191">
        <f t="shared" si="1814"/>
        <v>0</v>
      </c>
      <c r="AK454" s="191">
        <f t="shared" si="1815"/>
        <v>0</v>
      </c>
      <c r="AL454" s="275">
        <f t="shared" si="1816"/>
        <v>0</v>
      </c>
      <c r="AM454" s="275">
        <f t="shared" si="1817"/>
        <v>0</v>
      </c>
      <c r="AN454" s="275">
        <f t="shared" si="1818"/>
        <v>0</v>
      </c>
      <c r="AO454" s="275">
        <f t="shared" si="1819"/>
        <v>0</v>
      </c>
      <c r="AP454" s="275">
        <f t="shared" si="1820"/>
        <v>0</v>
      </c>
      <c r="AQ454" s="275">
        <f t="shared" si="1821"/>
        <v>0</v>
      </c>
      <c r="AR454" s="275">
        <f t="shared" si="1822"/>
        <v>0</v>
      </c>
      <c r="AS454" s="275">
        <f t="shared" si="1823"/>
        <v>0</v>
      </c>
      <c r="AT454" s="275">
        <f t="shared" si="1824"/>
        <v>0</v>
      </c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5"/>
      <c r="BL454" s="95"/>
    </row>
    <row r="455" spans="1:64" s="155" customFormat="1" hidden="1" outlineLevel="1">
      <c r="A455" s="164"/>
      <c r="B455" s="38"/>
      <c r="C455" s="75" t="s">
        <v>577</v>
      </c>
      <c r="D455" s="32"/>
      <c r="E455" s="250">
        <v>10.8586526686</v>
      </c>
      <c r="F455" s="250">
        <v>8.5</v>
      </c>
      <c r="G455" s="250">
        <v>10.092064177362895</v>
      </c>
      <c r="H455" s="250">
        <v>16.440000000000001</v>
      </c>
      <c r="I455" s="1557">
        <v>15.674999999999999</v>
      </c>
      <c r="J455" s="1557">
        <v>15.925000000000001</v>
      </c>
      <c r="K455" s="1118">
        <f t="shared" si="2025"/>
        <v>18.791</v>
      </c>
      <c r="L455" s="1118">
        <v>4.0229999999999997</v>
      </c>
      <c r="M455" s="1118">
        <v>5.3609999999999998</v>
      </c>
      <c r="N455" s="1118">
        <v>5.4539999999999997</v>
      </c>
      <c r="O455" s="1130">
        <v>3.9529999999999998</v>
      </c>
      <c r="P455" s="1386">
        <v>18.791</v>
      </c>
      <c r="Q455" s="1386">
        <v>18.791</v>
      </c>
      <c r="R455" s="1386">
        <v>18.791</v>
      </c>
      <c r="S455" s="1386">
        <v>18.791</v>
      </c>
      <c r="T455" s="257">
        <f t="shared" si="2018"/>
        <v>0</v>
      </c>
      <c r="U455" s="1088"/>
      <c r="V455" s="1088"/>
      <c r="W455" s="1455"/>
      <c r="X455" s="1455"/>
      <c r="Y455" s="250"/>
      <c r="Z455" s="250"/>
      <c r="AA455" s="250"/>
      <c r="AB455" s="250"/>
      <c r="AC455" s="191">
        <f t="shared" si="1807"/>
        <v>0</v>
      </c>
      <c r="AD455" s="191">
        <f t="shared" si="1808"/>
        <v>0</v>
      </c>
      <c r="AE455" s="191">
        <f t="shared" si="1809"/>
        <v>0</v>
      </c>
      <c r="AF455" s="191">
        <f t="shared" si="1810"/>
        <v>0</v>
      </c>
      <c r="AG455" s="191">
        <f t="shared" si="1811"/>
        <v>0</v>
      </c>
      <c r="AH455" s="191">
        <f t="shared" si="1812"/>
        <v>0</v>
      </c>
      <c r="AI455" s="191">
        <f t="shared" si="1813"/>
        <v>0</v>
      </c>
      <c r="AJ455" s="191">
        <f t="shared" si="1814"/>
        <v>0</v>
      </c>
      <c r="AK455" s="191">
        <f t="shared" si="1815"/>
        <v>0</v>
      </c>
      <c r="AL455" s="275">
        <f t="shared" si="1816"/>
        <v>0</v>
      </c>
      <c r="AM455" s="275">
        <f t="shared" si="1817"/>
        <v>0</v>
      </c>
      <c r="AN455" s="275">
        <f t="shared" si="1818"/>
        <v>0</v>
      </c>
      <c r="AO455" s="275">
        <f t="shared" si="1819"/>
        <v>0</v>
      </c>
      <c r="AP455" s="275">
        <f t="shared" si="1820"/>
        <v>0</v>
      </c>
      <c r="AQ455" s="275">
        <f t="shared" si="1821"/>
        <v>0</v>
      </c>
      <c r="AR455" s="275">
        <f t="shared" si="1822"/>
        <v>0</v>
      </c>
      <c r="AS455" s="275">
        <f t="shared" si="1823"/>
        <v>0</v>
      </c>
      <c r="AT455" s="275">
        <f t="shared" si="1824"/>
        <v>0</v>
      </c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5"/>
      <c r="BL455" s="95"/>
    </row>
    <row r="456" spans="1:64" s="155" customFormat="1" hidden="1" outlineLevel="1">
      <c r="A456" s="164"/>
      <c r="B456" s="38"/>
      <c r="C456" s="75" t="s">
        <v>232</v>
      </c>
      <c r="D456" s="32"/>
      <c r="E456" s="258">
        <f t="shared" ref="E456:Q456" si="2026">IF(E452&gt;0,E452/E454*100,)</f>
        <v>2.9916410395261262E-2</v>
      </c>
      <c r="F456" s="258">
        <f t="shared" si="2026"/>
        <v>4.2528752489926963E-2</v>
      </c>
      <c r="G456" s="258">
        <f t="shared" si="2026"/>
        <v>3.7715273680471777E-2</v>
      </c>
      <c r="H456" s="258">
        <f t="shared" si="2026"/>
        <v>4.2529438889885404E-2</v>
      </c>
      <c r="I456" s="258">
        <f t="shared" si="2026"/>
        <v>3.8609218791471285E-2</v>
      </c>
      <c r="J456" s="258">
        <f t="shared" si="2026"/>
        <v>3.2576159729048385E-2</v>
      </c>
      <c r="K456" s="1128">
        <f t="shared" si="2026"/>
        <v>2.8438582740043149E-2</v>
      </c>
      <c r="L456" s="1128">
        <f t="shared" si="2026"/>
        <v>2.760593509086923E-2</v>
      </c>
      <c r="M456" s="1128">
        <f t="shared" si="2026"/>
        <v>2.9539370119151261E-2</v>
      </c>
      <c r="N456" s="1128">
        <f t="shared" si="2026"/>
        <v>2.8364722599831943E-2</v>
      </c>
      <c r="O456" s="1128">
        <f t="shared" si="2026"/>
        <v>2.7957689626068764E-2</v>
      </c>
      <c r="P456" s="1128">
        <f t="shared" si="2026"/>
        <v>2.8438582740043149E-2</v>
      </c>
      <c r="Q456" s="258">
        <f t="shared" si="2026"/>
        <v>2.8438582740043149E-2</v>
      </c>
      <c r="R456" s="258">
        <f t="shared" ref="R456:S456" si="2027">IF(R452&gt;0,R452/R454*100,)</f>
        <v>2.8438582740043149E-2</v>
      </c>
      <c r="S456" s="258">
        <f t="shared" si="2027"/>
        <v>2.8438582740043149E-2</v>
      </c>
      <c r="T456" s="258">
        <f t="shared" ref="T456" si="2028">IF(T452&gt;0,T452/T454*100,)</f>
        <v>0</v>
      </c>
      <c r="U456" s="258">
        <f t="shared" ref="U456:X456" si="2029">IF(U452&gt;0,U452/U454*100,)</f>
        <v>0</v>
      </c>
      <c r="V456" s="258">
        <f t="shared" si="2029"/>
        <v>0</v>
      </c>
      <c r="W456" s="258">
        <f t="shared" si="2029"/>
        <v>0</v>
      </c>
      <c r="X456" s="258">
        <f t="shared" si="2029"/>
        <v>0</v>
      </c>
      <c r="Y456" s="258">
        <f t="shared" ref="Y456:AA456" si="2030">IF(Y452&gt;0,Y452/Y454*100,)</f>
        <v>0</v>
      </c>
      <c r="Z456" s="258">
        <f t="shared" si="2030"/>
        <v>0</v>
      </c>
      <c r="AA456" s="258">
        <f t="shared" si="2030"/>
        <v>0</v>
      </c>
      <c r="AB456" s="258">
        <f t="shared" ref="AB456" si="2031">IF(AB452&gt;0,AB452/AB454*100,)</f>
        <v>0</v>
      </c>
      <c r="AC456" s="191">
        <f t="shared" si="1807"/>
        <v>0</v>
      </c>
      <c r="AD456" s="191">
        <f t="shared" si="1808"/>
        <v>0</v>
      </c>
      <c r="AE456" s="191">
        <f t="shared" si="1809"/>
        <v>0</v>
      </c>
      <c r="AF456" s="191">
        <f t="shared" si="1810"/>
        <v>0</v>
      </c>
      <c r="AG456" s="191">
        <f t="shared" si="1811"/>
        <v>0</v>
      </c>
      <c r="AH456" s="191">
        <f t="shared" si="1812"/>
        <v>0</v>
      </c>
      <c r="AI456" s="191">
        <f t="shared" si="1813"/>
        <v>0</v>
      </c>
      <c r="AJ456" s="191">
        <f t="shared" si="1814"/>
        <v>0</v>
      </c>
      <c r="AK456" s="191">
        <f t="shared" si="1815"/>
        <v>0</v>
      </c>
      <c r="AL456" s="275">
        <f t="shared" si="1816"/>
        <v>0</v>
      </c>
      <c r="AM456" s="275">
        <f t="shared" si="1817"/>
        <v>0</v>
      </c>
      <c r="AN456" s="275">
        <f t="shared" si="1818"/>
        <v>0</v>
      </c>
      <c r="AO456" s="275">
        <f t="shared" si="1819"/>
        <v>0</v>
      </c>
      <c r="AP456" s="275">
        <f t="shared" si="1820"/>
        <v>0</v>
      </c>
      <c r="AQ456" s="275">
        <f t="shared" si="1821"/>
        <v>0</v>
      </c>
      <c r="AR456" s="275">
        <f t="shared" si="1822"/>
        <v>0</v>
      </c>
      <c r="AS456" s="275">
        <f t="shared" si="1823"/>
        <v>0</v>
      </c>
      <c r="AT456" s="275">
        <f t="shared" si="1824"/>
        <v>0</v>
      </c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5"/>
      <c r="BL456" s="95"/>
    </row>
    <row r="457" spans="1:64" s="155" customFormat="1" hidden="1" outlineLevel="1">
      <c r="A457" s="164" t="s">
        <v>230</v>
      </c>
      <c r="B457" s="33" t="s">
        <v>241</v>
      </c>
      <c r="C457" s="75" t="s">
        <v>233</v>
      </c>
      <c r="D457" s="32"/>
      <c r="E457" s="250">
        <v>501.52016500000008</v>
      </c>
      <c r="F457" s="250">
        <v>338.41800000000001</v>
      </c>
      <c r="G457" s="250">
        <v>259.5</v>
      </c>
      <c r="H457" s="250">
        <v>549.654</v>
      </c>
      <c r="I457" s="1557">
        <v>505.26</v>
      </c>
      <c r="J457" s="1557">
        <v>476.96000000000004</v>
      </c>
      <c r="K457" s="1118">
        <f>L457+M457+N457+O457</f>
        <v>419.14215686274503</v>
      </c>
      <c r="L457" s="1118">
        <v>87.941176470588232</v>
      </c>
      <c r="M457" s="1118">
        <v>121.34803921568626</v>
      </c>
      <c r="N457" s="1118">
        <v>123.65196078431372</v>
      </c>
      <c r="O457" s="1118">
        <v>86.20098039215685</v>
      </c>
      <c r="P457" s="1386">
        <v>419.14215686274503</v>
      </c>
      <c r="Q457" s="1386">
        <v>419.14215686274503</v>
      </c>
      <c r="R457" s="1386">
        <v>419.14215686274503</v>
      </c>
      <c r="S457" s="1386">
        <v>419.14215686274503</v>
      </c>
      <c r="T457" s="257">
        <f t="shared" ref="T457" si="2032">SUM(U457:X457)</f>
        <v>0</v>
      </c>
      <c r="U457" s="250"/>
      <c r="V457" s="1088"/>
      <c r="W457" s="1455"/>
      <c r="X457" s="1455"/>
      <c r="Y457" s="250"/>
      <c r="Z457" s="250"/>
      <c r="AA457" s="250"/>
      <c r="AB457" s="250"/>
      <c r="AC457" s="191">
        <f t="shared" ref="AC457:AC520" si="2033">IF(T457&gt;0,K457-T457,)</f>
        <v>0</v>
      </c>
      <c r="AD457" s="191">
        <f t="shared" ref="AD457:AD520" si="2034">IF(U457&gt;0,L457-U457,)</f>
        <v>0</v>
      </c>
      <c r="AE457" s="191">
        <f t="shared" ref="AE457:AE520" si="2035">IF(V457&gt;0,M457-V457,)</f>
        <v>0</v>
      </c>
      <c r="AF457" s="191">
        <f t="shared" ref="AF457:AF520" si="2036">IF(W457&gt;0,N457-W457,)</f>
        <v>0</v>
      </c>
      <c r="AG457" s="191">
        <f t="shared" ref="AG457:AG520" si="2037">IF(X457&gt;0,O457-X457,)</f>
        <v>0</v>
      </c>
      <c r="AH457" s="191">
        <f t="shared" ref="AH457:AH520" si="2038">IF(Y457&gt;0,P457-Y457,)</f>
        <v>0</v>
      </c>
      <c r="AI457" s="191">
        <f t="shared" ref="AI457:AI520" si="2039">IF(Z457&gt;0,Q457-Z457,)</f>
        <v>0</v>
      </c>
      <c r="AJ457" s="191">
        <f t="shared" ref="AJ457:AJ520" si="2040">IF(AA457&gt;0,R457-AA457,)</f>
        <v>0</v>
      </c>
      <c r="AK457" s="191">
        <f t="shared" ref="AK457:AK520" si="2041">IF(AB457&gt;0,S457-AB457,)</f>
        <v>0</v>
      </c>
      <c r="AL457" s="275">
        <f t="shared" ref="AL457:AL520" si="2042">IF(T457&gt;0,AC457/K457,)</f>
        <v>0</v>
      </c>
      <c r="AM457" s="275">
        <f t="shared" ref="AM457:AM520" si="2043">IF(U457&gt;0,AD457/L457,)</f>
        <v>0</v>
      </c>
      <c r="AN457" s="275">
        <f t="shared" ref="AN457:AN520" si="2044">IF(V457&gt;0,AE457/M457,)</f>
        <v>0</v>
      </c>
      <c r="AO457" s="275">
        <f t="shared" ref="AO457:AO520" si="2045">IF(W457&gt;0,AF457/N457,)</f>
        <v>0</v>
      </c>
      <c r="AP457" s="275">
        <f t="shared" ref="AP457:AP520" si="2046">IF(X457&gt;0,AG457/O457,)</f>
        <v>0</v>
      </c>
      <c r="AQ457" s="275">
        <f t="shared" ref="AQ457:AQ520" si="2047">IF(Y457&gt;0,AH457/P457,)</f>
        <v>0</v>
      </c>
      <c r="AR457" s="275">
        <f t="shared" ref="AR457:AR520" si="2048">IF(Z457&gt;0,AI457/Q457,)</f>
        <v>0</v>
      </c>
      <c r="AS457" s="275">
        <f t="shared" ref="AS457:AS520" si="2049">IF(AA457&gt;0,AJ457/R457,)</f>
        <v>0</v>
      </c>
      <c r="AT457" s="275">
        <f t="shared" ref="AT457:AT520" si="2050">IF(AB457&gt;0,AK457/S457,)</f>
        <v>0</v>
      </c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5"/>
      <c r="BL457" s="95"/>
    </row>
    <row r="458" spans="1:64" s="155" customFormat="1" hidden="1" outlineLevel="1">
      <c r="A458" s="164"/>
      <c r="B458" s="38"/>
      <c r="C458" s="75" t="s">
        <v>214</v>
      </c>
      <c r="D458" s="32"/>
      <c r="E458" s="255">
        <f t="shared" ref="E458:G458" si="2051">E457*0.85*1.45/1000</f>
        <v>0.61812360336250005</v>
      </c>
      <c r="F458" s="255">
        <f t="shared" si="2051"/>
        <v>0.41710018500000001</v>
      </c>
      <c r="G458" s="255">
        <f t="shared" si="2051"/>
        <v>0.31983374999999997</v>
      </c>
      <c r="H458" s="255">
        <f>H457*0.85*1.45/1000</f>
        <v>0.6774485549999999</v>
      </c>
      <c r="I458" s="255">
        <f>I457*0.85*1.45/1000</f>
        <v>0.62273294999999995</v>
      </c>
      <c r="J458" s="255">
        <f>J457*0.85*1.45/1000</f>
        <v>0.58785319999999996</v>
      </c>
      <c r="K458" s="1123">
        <f t="shared" ref="K458:Q458" si="2052">K457*0.85*1.45/1000</f>
        <v>0.51659270833333326</v>
      </c>
      <c r="L458" s="1123">
        <f t="shared" si="2052"/>
        <v>0.1083875</v>
      </c>
      <c r="M458" s="1123">
        <f t="shared" si="2052"/>
        <v>0.14956145833333329</v>
      </c>
      <c r="N458" s="1123">
        <f t="shared" si="2052"/>
        <v>0.15240104166666665</v>
      </c>
      <c r="O458" s="1123">
        <f t="shared" si="2052"/>
        <v>0.1062427083333333</v>
      </c>
      <c r="P458" s="1123">
        <f t="shared" si="2052"/>
        <v>0.51659270833333326</v>
      </c>
      <c r="Q458" s="255">
        <f t="shared" si="2052"/>
        <v>0.51659270833333326</v>
      </c>
      <c r="R458" s="255">
        <f t="shared" ref="R458:S458" si="2053">R457*0.85*1.45/1000</f>
        <v>0.51659270833333326</v>
      </c>
      <c r="S458" s="255">
        <f t="shared" si="2053"/>
        <v>0.51659270833333326</v>
      </c>
      <c r="T458" s="257">
        <f>SUM(U458:X458)</f>
        <v>0</v>
      </c>
      <c r="U458" s="255">
        <f t="shared" ref="U458:X458" si="2054">U457*0.85*1.45/1000</f>
        <v>0</v>
      </c>
      <c r="V458" s="255">
        <f t="shared" si="2054"/>
        <v>0</v>
      </c>
      <c r="W458" s="255">
        <f t="shared" si="2054"/>
        <v>0</v>
      </c>
      <c r="X458" s="255">
        <f t="shared" si="2054"/>
        <v>0</v>
      </c>
      <c r="Y458" s="255">
        <f t="shared" ref="Y458:AA458" si="2055">Y457*0.85*1.45/1000</f>
        <v>0</v>
      </c>
      <c r="Z458" s="255">
        <f t="shared" si="2055"/>
        <v>0</v>
      </c>
      <c r="AA458" s="255">
        <f t="shared" si="2055"/>
        <v>0</v>
      </c>
      <c r="AB458" s="255">
        <f t="shared" ref="AB458" si="2056">AB457*0.85*1.45/1000</f>
        <v>0</v>
      </c>
      <c r="AC458" s="191">
        <f t="shared" si="2033"/>
        <v>0</v>
      </c>
      <c r="AD458" s="191">
        <f t="shared" si="2034"/>
        <v>0</v>
      </c>
      <c r="AE458" s="191">
        <f t="shared" si="2035"/>
        <v>0</v>
      </c>
      <c r="AF458" s="191">
        <f t="shared" si="2036"/>
        <v>0</v>
      </c>
      <c r="AG458" s="191">
        <f t="shared" si="2037"/>
        <v>0</v>
      </c>
      <c r="AH458" s="191">
        <f t="shared" si="2038"/>
        <v>0</v>
      </c>
      <c r="AI458" s="191">
        <f t="shared" si="2039"/>
        <v>0</v>
      </c>
      <c r="AJ458" s="191">
        <f t="shared" si="2040"/>
        <v>0</v>
      </c>
      <c r="AK458" s="191">
        <f t="shared" si="2041"/>
        <v>0</v>
      </c>
      <c r="AL458" s="275">
        <f t="shared" si="2042"/>
        <v>0</v>
      </c>
      <c r="AM458" s="275">
        <f t="shared" si="2043"/>
        <v>0</v>
      </c>
      <c r="AN458" s="275">
        <f t="shared" si="2044"/>
        <v>0</v>
      </c>
      <c r="AO458" s="275">
        <f t="shared" si="2045"/>
        <v>0</v>
      </c>
      <c r="AP458" s="275">
        <f t="shared" si="2046"/>
        <v>0</v>
      </c>
      <c r="AQ458" s="275">
        <f t="shared" si="2047"/>
        <v>0</v>
      </c>
      <c r="AR458" s="275">
        <f t="shared" si="2048"/>
        <v>0</v>
      </c>
      <c r="AS458" s="275">
        <f t="shared" si="2049"/>
        <v>0</v>
      </c>
      <c r="AT458" s="275">
        <f t="shared" si="2050"/>
        <v>0</v>
      </c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5"/>
      <c r="BL458" s="95"/>
    </row>
    <row r="459" spans="1:64" s="155" customFormat="1" hidden="1" outlineLevel="1">
      <c r="A459" s="164"/>
      <c r="B459" s="38"/>
      <c r="C459" s="75" t="s">
        <v>372</v>
      </c>
      <c r="D459" s="32"/>
      <c r="E459" s="250">
        <v>834034.56500000006</v>
      </c>
      <c r="F459" s="250">
        <v>752272</v>
      </c>
      <c r="G459" s="250">
        <v>752173</v>
      </c>
      <c r="H459" s="250">
        <v>1224352.5</v>
      </c>
      <c r="I459" s="1557">
        <v>1152456</v>
      </c>
      <c r="J459" s="1557">
        <v>745906</v>
      </c>
      <c r="K459" s="1118">
        <f t="shared" ref="K459:K461" si="2057">L459+M459+N459+O459</f>
        <v>1003520</v>
      </c>
      <c r="L459" s="1118">
        <v>212200</v>
      </c>
      <c r="M459" s="1118">
        <v>296000</v>
      </c>
      <c r="N459" s="1118">
        <v>298660</v>
      </c>
      <c r="O459" s="1118">
        <v>196660</v>
      </c>
      <c r="P459" s="1386">
        <v>1003520</v>
      </c>
      <c r="Q459" s="1386">
        <v>1003520</v>
      </c>
      <c r="R459" s="1386">
        <v>1003520</v>
      </c>
      <c r="S459" s="1386">
        <v>1003520</v>
      </c>
      <c r="T459" s="257">
        <f t="shared" ref="T459:T461" si="2058">SUM(U459:X459)</f>
        <v>0</v>
      </c>
      <c r="U459" s="250"/>
      <c r="V459" s="1088"/>
      <c r="W459" s="1455"/>
      <c r="X459" s="1455"/>
      <c r="Y459" s="250"/>
      <c r="Z459" s="250"/>
      <c r="AA459" s="250"/>
      <c r="AB459" s="250"/>
      <c r="AC459" s="191">
        <f t="shared" si="2033"/>
        <v>0</v>
      </c>
      <c r="AD459" s="191">
        <f t="shared" si="2034"/>
        <v>0</v>
      </c>
      <c r="AE459" s="191">
        <f t="shared" si="2035"/>
        <v>0</v>
      </c>
      <c r="AF459" s="191">
        <f t="shared" si="2036"/>
        <v>0</v>
      </c>
      <c r="AG459" s="191">
        <f t="shared" si="2037"/>
        <v>0</v>
      </c>
      <c r="AH459" s="191">
        <f t="shared" si="2038"/>
        <v>0</v>
      </c>
      <c r="AI459" s="191">
        <f t="shared" si="2039"/>
        <v>0</v>
      </c>
      <c r="AJ459" s="191">
        <f t="shared" si="2040"/>
        <v>0</v>
      </c>
      <c r="AK459" s="191">
        <f t="shared" si="2041"/>
        <v>0</v>
      </c>
      <c r="AL459" s="275">
        <f t="shared" si="2042"/>
        <v>0</v>
      </c>
      <c r="AM459" s="275">
        <f t="shared" si="2043"/>
        <v>0</v>
      </c>
      <c r="AN459" s="275">
        <f t="shared" si="2044"/>
        <v>0</v>
      </c>
      <c r="AO459" s="275">
        <f t="shared" si="2045"/>
        <v>0</v>
      </c>
      <c r="AP459" s="275">
        <f t="shared" si="2046"/>
        <v>0</v>
      </c>
      <c r="AQ459" s="275">
        <f t="shared" si="2047"/>
        <v>0</v>
      </c>
      <c r="AR459" s="275">
        <f t="shared" si="2048"/>
        <v>0</v>
      </c>
      <c r="AS459" s="275">
        <f t="shared" si="2049"/>
        <v>0</v>
      </c>
      <c r="AT459" s="275">
        <f t="shared" si="2050"/>
        <v>0</v>
      </c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5"/>
      <c r="BL459" s="95"/>
    </row>
    <row r="460" spans="1:64" s="155" customFormat="1" hidden="1" outlineLevel="1">
      <c r="A460" s="164"/>
      <c r="B460" s="38"/>
      <c r="C460" s="75" t="s">
        <v>373</v>
      </c>
      <c r="D460" s="32"/>
      <c r="E460" s="250">
        <v>34169.764000000003</v>
      </c>
      <c r="F460" s="250">
        <v>25524.04</v>
      </c>
      <c r="G460" s="250">
        <v>25480</v>
      </c>
      <c r="H460" s="250">
        <v>41525.512499999997</v>
      </c>
      <c r="I460" s="1557">
        <v>29928.9</v>
      </c>
      <c r="J460" s="1557">
        <v>43752</v>
      </c>
      <c r="K460" s="1118">
        <f t="shared" si="2057"/>
        <v>42826</v>
      </c>
      <c r="L460" s="1118">
        <v>7869</v>
      </c>
      <c r="M460" s="1118">
        <v>13298</v>
      </c>
      <c r="N460" s="1118">
        <v>14036</v>
      </c>
      <c r="O460" s="1118">
        <v>7623</v>
      </c>
      <c r="P460" s="1386">
        <v>42826</v>
      </c>
      <c r="Q460" s="1386">
        <v>42826</v>
      </c>
      <c r="R460" s="1386">
        <v>42826</v>
      </c>
      <c r="S460" s="1386">
        <v>42826</v>
      </c>
      <c r="T460" s="257">
        <f t="shared" si="2058"/>
        <v>0</v>
      </c>
      <c r="U460" s="250"/>
      <c r="V460" s="1088"/>
      <c r="W460" s="1455"/>
      <c r="X460" s="1455"/>
      <c r="Y460" s="250"/>
      <c r="Z460" s="250"/>
      <c r="AA460" s="250"/>
      <c r="AB460" s="250"/>
      <c r="AC460" s="191">
        <f t="shared" si="2033"/>
        <v>0</v>
      </c>
      <c r="AD460" s="191">
        <f t="shared" si="2034"/>
        <v>0</v>
      </c>
      <c r="AE460" s="191">
        <f t="shared" si="2035"/>
        <v>0</v>
      </c>
      <c r="AF460" s="191">
        <f t="shared" si="2036"/>
        <v>0</v>
      </c>
      <c r="AG460" s="191">
        <f t="shared" si="2037"/>
        <v>0</v>
      </c>
      <c r="AH460" s="191">
        <f t="shared" si="2038"/>
        <v>0</v>
      </c>
      <c r="AI460" s="191">
        <f t="shared" si="2039"/>
        <v>0</v>
      </c>
      <c r="AJ460" s="191">
        <f t="shared" si="2040"/>
        <v>0</v>
      </c>
      <c r="AK460" s="191">
        <f t="shared" si="2041"/>
        <v>0</v>
      </c>
      <c r="AL460" s="275">
        <f t="shared" si="2042"/>
        <v>0</v>
      </c>
      <c r="AM460" s="275">
        <f t="shared" si="2043"/>
        <v>0</v>
      </c>
      <c r="AN460" s="275">
        <f t="shared" si="2044"/>
        <v>0</v>
      </c>
      <c r="AO460" s="275">
        <f t="shared" si="2045"/>
        <v>0</v>
      </c>
      <c r="AP460" s="275">
        <f t="shared" si="2046"/>
        <v>0</v>
      </c>
      <c r="AQ460" s="275">
        <f t="shared" si="2047"/>
        <v>0</v>
      </c>
      <c r="AR460" s="275">
        <f t="shared" si="2048"/>
        <v>0</v>
      </c>
      <c r="AS460" s="275">
        <f t="shared" si="2049"/>
        <v>0</v>
      </c>
      <c r="AT460" s="275">
        <f t="shared" si="2050"/>
        <v>0</v>
      </c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5"/>
      <c r="BL460" s="95"/>
    </row>
    <row r="461" spans="1:64" s="155" customFormat="1" hidden="1" outlineLevel="1">
      <c r="A461" s="164"/>
      <c r="B461" s="167"/>
      <c r="C461" s="75" t="s">
        <v>577</v>
      </c>
      <c r="D461" s="32"/>
      <c r="E461" s="250">
        <v>14.192805748799998</v>
      </c>
      <c r="F461" s="250">
        <v>9.24</v>
      </c>
      <c r="G461" s="250">
        <v>11.288935822637105</v>
      </c>
      <c r="H461" s="250">
        <v>18.324249999999999</v>
      </c>
      <c r="I461" s="1557">
        <v>16.885000000000002</v>
      </c>
      <c r="J461" s="1557">
        <v>15.69</v>
      </c>
      <c r="K461" s="1118">
        <f t="shared" si="2057"/>
        <v>17.100999999999999</v>
      </c>
      <c r="L461" s="1118">
        <v>3.5880000000000001</v>
      </c>
      <c r="M461" s="1118">
        <v>4.9509999999999996</v>
      </c>
      <c r="N461" s="1118">
        <v>5.0449999999999999</v>
      </c>
      <c r="O461" s="1118">
        <v>3.5169999999999999</v>
      </c>
      <c r="P461" s="1386">
        <v>17.100999999999999</v>
      </c>
      <c r="Q461" s="1386">
        <v>17.100999999999999</v>
      </c>
      <c r="R461" s="1386">
        <v>17.100999999999999</v>
      </c>
      <c r="S461" s="1386">
        <v>17.100999999999999</v>
      </c>
      <c r="T461" s="257">
        <f t="shared" si="2058"/>
        <v>0</v>
      </c>
      <c r="U461" s="250"/>
      <c r="V461" s="1088"/>
      <c r="W461" s="1455"/>
      <c r="X461" s="1455"/>
      <c r="Y461" s="250"/>
      <c r="Z461" s="250"/>
      <c r="AA461" s="250"/>
      <c r="AB461" s="250"/>
      <c r="AC461" s="191">
        <f t="shared" si="2033"/>
        <v>0</v>
      </c>
      <c r="AD461" s="191">
        <f t="shared" si="2034"/>
        <v>0</v>
      </c>
      <c r="AE461" s="191">
        <f t="shared" si="2035"/>
        <v>0</v>
      </c>
      <c r="AF461" s="191">
        <f t="shared" si="2036"/>
        <v>0</v>
      </c>
      <c r="AG461" s="191">
        <f t="shared" si="2037"/>
        <v>0</v>
      </c>
      <c r="AH461" s="191">
        <f t="shared" si="2038"/>
        <v>0</v>
      </c>
      <c r="AI461" s="191">
        <f t="shared" si="2039"/>
        <v>0</v>
      </c>
      <c r="AJ461" s="191">
        <f t="shared" si="2040"/>
        <v>0</v>
      </c>
      <c r="AK461" s="191">
        <f t="shared" si="2041"/>
        <v>0</v>
      </c>
      <c r="AL461" s="275">
        <f t="shared" si="2042"/>
        <v>0</v>
      </c>
      <c r="AM461" s="275">
        <f t="shared" si="2043"/>
        <v>0</v>
      </c>
      <c r="AN461" s="275">
        <f t="shared" si="2044"/>
        <v>0</v>
      </c>
      <c r="AO461" s="275">
        <f t="shared" si="2045"/>
        <v>0</v>
      </c>
      <c r="AP461" s="275">
        <f t="shared" si="2046"/>
        <v>0</v>
      </c>
      <c r="AQ461" s="275">
        <f t="shared" si="2047"/>
        <v>0</v>
      </c>
      <c r="AR461" s="275">
        <f t="shared" si="2048"/>
        <v>0</v>
      </c>
      <c r="AS461" s="275">
        <f t="shared" si="2049"/>
        <v>0</v>
      </c>
      <c r="AT461" s="275">
        <f t="shared" si="2050"/>
        <v>0</v>
      </c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5"/>
      <c r="BL461" s="95"/>
    </row>
    <row r="462" spans="1:64" s="155" customFormat="1" hidden="1" outlineLevel="1">
      <c r="A462" s="166"/>
      <c r="B462" s="40"/>
      <c r="C462" s="75" t="s">
        <v>232</v>
      </c>
      <c r="D462" s="32"/>
      <c r="E462" s="258">
        <f t="shared" ref="E462:Q462" si="2059">IF(E457&gt;0,E457/E459*100,)</f>
        <v>6.0131820196204937E-2</v>
      </c>
      <c r="F462" s="258">
        <f t="shared" si="2059"/>
        <v>4.4986122040963909E-2</v>
      </c>
      <c r="G462" s="258">
        <f t="shared" si="2059"/>
        <v>3.4500041878663554E-2</v>
      </c>
      <c r="H462" s="258">
        <f t="shared" si="2059"/>
        <v>4.4893443677372323E-2</v>
      </c>
      <c r="I462" s="258">
        <f t="shared" ref="I462:J462" si="2060">IF(I457&gt;0,I457/I459*100,)</f>
        <v>4.3842020866740251E-2</v>
      </c>
      <c r="J462" s="258">
        <f t="shared" si="2060"/>
        <v>6.3943714087297876E-2</v>
      </c>
      <c r="K462" s="1128">
        <f t="shared" si="2059"/>
        <v>4.1767195159313715E-2</v>
      </c>
      <c r="L462" s="1128">
        <f t="shared" si="2059"/>
        <v>4.1442590231191435E-2</v>
      </c>
      <c r="M462" s="1128">
        <f t="shared" si="2059"/>
        <v>4.0995959194488604E-2</v>
      </c>
      <c r="N462" s="1128">
        <f t="shared" si="2059"/>
        <v>4.1402250312835231E-2</v>
      </c>
      <c r="O462" s="1128">
        <f t="shared" si="2059"/>
        <v>4.3832492826277256E-2</v>
      </c>
      <c r="P462" s="1128">
        <f t="shared" si="2059"/>
        <v>4.1767195159313715E-2</v>
      </c>
      <c r="Q462" s="258">
        <f t="shared" si="2059"/>
        <v>4.1767195159313715E-2</v>
      </c>
      <c r="R462" s="258">
        <f t="shared" ref="R462:S462" si="2061">IF(R457&gt;0,R457/R459*100,)</f>
        <v>4.1767195159313715E-2</v>
      </c>
      <c r="S462" s="258">
        <f t="shared" si="2061"/>
        <v>4.1767195159313715E-2</v>
      </c>
      <c r="T462" s="258">
        <f t="shared" ref="T462" si="2062">IF(T457&gt;0,T457/T459*100,)</f>
        <v>0</v>
      </c>
      <c r="U462" s="258">
        <f t="shared" ref="U462:X462" si="2063">IF(U457&gt;0,U457/U459*100,)</f>
        <v>0</v>
      </c>
      <c r="V462" s="258">
        <f t="shared" si="2063"/>
        <v>0</v>
      </c>
      <c r="W462" s="258">
        <f t="shared" si="2063"/>
        <v>0</v>
      </c>
      <c r="X462" s="258">
        <f t="shared" si="2063"/>
        <v>0</v>
      </c>
      <c r="Y462" s="258">
        <f t="shared" ref="Y462:AA462" si="2064">IF(Y457&gt;0,Y457/Y459*100,)</f>
        <v>0</v>
      </c>
      <c r="Z462" s="258">
        <f t="shared" si="2064"/>
        <v>0</v>
      </c>
      <c r="AA462" s="258">
        <f t="shared" si="2064"/>
        <v>0</v>
      </c>
      <c r="AB462" s="258">
        <f t="shared" ref="AB462" si="2065">IF(AB457&gt;0,AB457/AB459*100,)</f>
        <v>0</v>
      </c>
      <c r="AC462" s="191">
        <f t="shared" si="2033"/>
        <v>0</v>
      </c>
      <c r="AD462" s="191">
        <f t="shared" si="2034"/>
        <v>0</v>
      </c>
      <c r="AE462" s="191">
        <f t="shared" si="2035"/>
        <v>0</v>
      </c>
      <c r="AF462" s="191">
        <f t="shared" si="2036"/>
        <v>0</v>
      </c>
      <c r="AG462" s="191">
        <f t="shared" si="2037"/>
        <v>0</v>
      </c>
      <c r="AH462" s="191">
        <f t="shared" si="2038"/>
        <v>0</v>
      </c>
      <c r="AI462" s="191">
        <f t="shared" si="2039"/>
        <v>0</v>
      </c>
      <c r="AJ462" s="191">
        <f t="shared" si="2040"/>
        <v>0</v>
      </c>
      <c r="AK462" s="191">
        <f t="shared" si="2041"/>
        <v>0</v>
      </c>
      <c r="AL462" s="275">
        <f t="shared" si="2042"/>
        <v>0</v>
      </c>
      <c r="AM462" s="275">
        <f t="shared" si="2043"/>
        <v>0</v>
      </c>
      <c r="AN462" s="275">
        <f t="shared" si="2044"/>
        <v>0</v>
      </c>
      <c r="AO462" s="275">
        <f t="shared" si="2045"/>
        <v>0</v>
      </c>
      <c r="AP462" s="275">
        <f t="shared" si="2046"/>
        <v>0</v>
      </c>
      <c r="AQ462" s="275">
        <f t="shared" si="2047"/>
        <v>0</v>
      </c>
      <c r="AR462" s="275">
        <f t="shared" si="2048"/>
        <v>0</v>
      </c>
      <c r="AS462" s="275">
        <f t="shared" si="2049"/>
        <v>0</v>
      </c>
      <c r="AT462" s="275">
        <f t="shared" si="2050"/>
        <v>0</v>
      </c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5"/>
      <c r="BL462" s="95"/>
    </row>
    <row r="463" spans="1:64" s="155" customFormat="1" hidden="1" outlineLevel="1">
      <c r="A463" s="166"/>
      <c r="B463" s="40"/>
      <c r="C463" s="75" t="s">
        <v>249</v>
      </c>
      <c r="D463" s="32"/>
      <c r="E463" s="258">
        <f t="shared" ref="E463:Q463" si="2066">IF(E457&gt;0,E457/E460,)</f>
        <v>1.467730842390366E-2</v>
      </c>
      <c r="F463" s="258">
        <f t="shared" si="2066"/>
        <v>1.3258794454169481E-2</v>
      </c>
      <c r="G463" s="258">
        <f t="shared" si="2066"/>
        <v>1.0184458398744113E-2</v>
      </c>
      <c r="H463" s="258">
        <f t="shared" si="2066"/>
        <v>1.3236537417810317E-2</v>
      </c>
      <c r="I463" s="258">
        <f t="shared" ref="I463:J463" si="2067">IF(I457&gt;0,I457/I460,)</f>
        <v>1.6882010364564017E-2</v>
      </c>
      <c r="J463" s="258">
        <f t="shared" si="2067"/>
        <v>1.0901444505394041E-2</v>
      </c>
      <c r="K463" s="1128">
        <f t="shared" si="2066"/>
        <v>9.7870956162785464E-3</v>
      </c>
      <c r="L463" s="1128">
        <f t="shared" si="2066"/>
        <v>1.1175648299731635E-2</v>
      </c>
      <c r="M463" s="1128">
        <f t="shared" si="2066"/>
        <v>9.1252849462841214E-3</v>
      </c>
      <c r="N463" s="1128">
        <f t="shared" si="2066"/>
        <v>8.8096295799596543E-3</v>
      </c>
      <c r="O463" s="1128">
        <f t="shared" si="2066"/>
        <v>1.1308012644911039E-2</v>
      </c>
      <c r="P463" s="1128">
        <f t="shared" si="2066"/>
        <v>9.7870956162785464E-3</v>
      </c>
      <c r="Q463" s="258">
        <f t="shared" si="2066"/>
        <v>9.7870956162785464E-3</v>
      </c>
      <c r="R463" s="258">
        <f t="shared" ref="R463:S463" si="2068">IF(R457&gt;0,R457/R460,)</f>
        <v>9.7870956162785464E-3</v>
      </c>
      <c r="S463" s="258">
        <f t="shared" si="2068"/>
        <v>9.7870956162785464E-3</v>
      </c>
      <c r="T463" s="258">
        <f t="shared" ref="T463" si="2069">IF(T457&gt;0,T457/T460,)</f>
        <v>0</v>
      </c>
      <c r="U463" s="258">
        <f t="shared" ref="U463:X463" si="2070">IF(U457&gt;0,U457/U460,)</f>
        <v>0</v>
      </c>
      <c r="V463" s="258">
        <f t="shared" si="2070"/>
        <v>0</v>
      </c>
      <c r="W463" s="258">
        <f t="shared" si="2070"/>
        <v>0</v>
      </c>
      <c r="X463" s="258">
        <f t="shared" si="2070"/>
        <v>0</v>
      </c>
      <c r="Y463" s="258">
        <f t="shared" ref="Y463:AA463" si="2071">IF(Y457&gt;0,Y457/Y460,)</f>
        <v>0</v>
      </c>
      <c r="Z463" s="258">
        <f t="shared" si="2071"/>
        <v>0</v>
      </c>
      <c r="AA463" s="258">
        <f t="shared" si="2071"/>
        <v>0</v>
      </c>
      <c r="AB463" s="258">
        <f t="shared" ref="AB463" si="2072">IF(AB457&gt;0,AB457/AB460,)</f>
        <v>0</v>
      </c>
      <c r="AC463" s="191">
        <f t="shared" si="2033"/>
        <v>0</v>
      </c>
      <c r="AD463" s="191">
        <f t="shared" si="2034"/>
        <v>0</v>
      </c>
      <c r="AE463" s="191">
        <f t="shared" si="2035"/>
        <v>0</v>
      </c>
      <c r="AF463" s="191">
        <f t="shared" si="2036"/>
        <v>0</v>
      </c>
      <c r="AG463" s="191">
        <f t="shared" si="2037"/>
        <v>0</v>
      </c>
      <c r="AH463" s="191">
        <f t="shared" si="2038"/>
        <v>0</v>
      </c>
      <c r="AI463" s="191">
        <f t="shared" si="2039"/>
        <v>0</v>
      </c>
      <c r="AJ463" s="191">
        <f t="shared" si="2040"/>
        <v>0</v>
      </c>
      <c r="AK463" s="191">
        <f t="shared" si="2041"/>
        <v>0</v>
      </c>
      <c r="AL463" s="275">
        <f t="shared" si="2042"/>
        <v>0</v>
      </c>
      <c r="AM463" s="275">
        <f t="shared" si="2043"/>
        <v>0</v>
      </c>
      <c r="AN463" s="275">
        <f t="shared" si="2044"/>
        <v>0</v>
      </c>
      <c r="AO463" s="275">
        <f t="shared" si="2045"/>
        <v>0</v>
      </c>
      <c r="AP463" s="275">
        <f t="shared" si="2046"/>
        <v>0</v>
      </c>
      <c r="AQ463" s="275">
        <f t="shared" si="2047"/>
        <v>0</v>
      </c>
      <c r="AR463" s="275">
        <f t="shared" si="2048"/>
        <v>0</v>
      </c>
      <c r="AS463" s="275">
        <f t="shared" si="2049"/>
        <v>0</v>
      </c>
      <c r="AT463" s="275">
        <f t="shared" si="2050"/>
        <v>0</v>
      </c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5"/>
      <c r="BL463" s="95"/>
    </row>
    <row r="464" spans="1:64" s="155" customFormat="1" ht="15" hidden="1" customHeight="1" outlineLevel="1">
      <c r="A464" s="1845" t="s">
        <v>237</v>
      </c>
      <c r="B464" s="1855" t="s">
        <v>242</v>
      </c>
      <c r="C464" s="75" t="s">
        <v>214</v>
      </c>
      <c r="D464" s="32"/>
      <c r="E464" s="257">
        <f t="shared" ref="E464:G464" si="2073">E467+E470</f>
        <v>0.23905685038199997</v>
      </c>
      <c r="F464" s="257">
        <f t="shared" si="2073"/>
        <v>0.25912608400000003</v>
      </c>
      <c r="G464" s="257">
        <f t="shared" si="2073"/>
        <v>0.25328107399999994</v>
      </c>
      <c r="H464" s="257">
        <f t="shared" ref="H464:J465" si="2074">H467+H470</f>
        <v>0.4845645999999999</v>
      </c>
      <c r="I464" s="257">
        <f t="shared" si="2074"/>
        <v>0.62349999999999994</v>
      </c>
      <c r="J464" s="257">
        <f t="shared" si="2074"/>
        <v>0.47727131999999994</v>
      </c>
      <c r="K464" s="1120">
        <f t="shared" ref="K464:AA465" si="2075">K467+K470</f>
        <v>0.62566681647940059</v>
      </c>
      <c r="L464" s="1120">
        <f t="shared" si="2075"/>
        <v>0.13126209737827713</v>
      </c>
      <c r="M464" s="1120">
        <f t="shared" si="2075"/>
        <v>0.18113910112359546</v>
      </c>
      <c r="N464" s="1120">
        <f t="shared" si="2075"/>
        <v>0.18459677902621718</v>
      </c>
      <c r="O464" s="1120">
        <f t="shared" si="2075"/>
        <v>0.12866883895131084</v>
      </c>
      <c r="P464" s="1120">
        <f t="shared" si="2075"/>
        <v>0.6256668164794007</v>
      </c>
      <c r="Q464" s="257">
        <f t="shared" si="2075"/>
        <v>0.6256668164794007</v>
      </c>
      <c r="R464" s="257">
        <f t="shared" ref="R464:S464" si="2076">R467+R470</f>
        <v>0.6256668164794007</v>
      </c>
      <c r="S464" s="257">
        <f t="shared" si="2076"/>
        <v>0.6256668164794007</v>
      </c>
      <c r="T464" s="257">
        <f t="shared" ref="T464" si="2077">T467+T470</f>
        <v>0</v>
      </c>
      <c r="U464" s="257">
        <f t="shared" ref="U464:X464" si="2078">U467+U470</f>
        <v>0</v>
      </c>
      <c r="V464" s="257">
        <f t="shared" si="2078"/>
        <v>0</v>
      </c>
      <c r="W464" s="257">
        <f t="shared" si="2078"/>
        <v>0</v>
      </c>
      <c r="X464" s="257">
        <f t="shared" si="2078"/>
        <v>0</v>
      </c>
      <c r="Y464" s="257">
        <f t="shared" si="2075"/>
        <v>0</v>
      </c>
      <c r="Z464" s="257">
        <f t="shared" si="2075"/>
        <v>0</v>
      </c>
      <c r="AA464" s="257">
        <f t="shared" si="2075"/>
        <v>0</v>
      </c>
      <c r="AB464" s="257">
        <f t="shared" ref="AB464" si="2079">AB467+AB470</f>
        <v>0</v>
      </c>
      <c r="AC464" s="191">
        <f t="shared" si="2033"/>
        <v>0</v>
      </c>
      <c r="AD464" s="191">
        <f t="shared" si="2034"/>
        <v>0</v>
      </c>
      <c r="AE464" s="191">
        <f t="shared" si="2035"/>
        <v>0</v>
      </c>
      <c r="AF464" s="191">
        <f t="shared" si="2036"/>
        <v>0</v>
      </c>
      <c r="AG464" s="191">
        <f t="shared" si="2037"/>
        <v>0</v>
      </c>
      <c r="AH464" s="191">
        <f t="shared" si="2038"/>
        <v>0</v>
      </c>
      <c r="AI464" s="191">
        <f t="shared" si="2039"/>
        <v>0</v>
      </c>
      <c r="AJ464" s="191">
        <f t="shared" si="2040"/>
        <v>0</v>
      </c>
      <c r="AK464" s="191">
        <f t="shared" si="2041"/>
        <v>0</v>
      </c>
      <c r="AL464" s="275">
        <f t="shared" si="2042"/>
        <v>0</v>
      </c>
      <c r="AM464" s="275">
        <f t="shared" si="2043"/>
        <v>0</v>
      </c>
      <c r="AN464" s="275">
        <f t="shared" si="2044"/>
        <v>0</v>
      </c>
      <c r="AO464" s="275">
        <f t="shared" si="2045"/>
        <v>0</v>
      </c>
      <c r="AP464" s="275">
        <f t="shared" si="2046"/>
        <v>0</v>
      </c>
      <c r="AQ464" s="275">
        <f t="shared" si="2047"/>
        <v>0</v>
      </c>
      <c r="AR464" s="275">
        <f t="shared" si="2048"/>
        <v>0</v>
      </c>
      <c r="AS464" s="275">
        <f t="shared" si="2049"/>
        <v>0</v>
      </c>
      <c r="AT464" s="275">
        <f t="shared" si="2050"/>
        <v>0</v>
      </c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5"/>
      <c r="BL464" s="95"/>
    </row>
    <row r="465" spans="1:64" s="155" customFormat="1" hidden="1" outlineLevel="1">
      <c r="A465" s="1845"/>
      <c r="B465" s="1856"/>
      <c r="C465" s="75" t="s">
        <v>577</v>
      </c>
      <c r="D465" s="32"/>
      <c r="E465" s="257">
        <f t="shared" ref="E465:G465" si="2080">E468+E471</f>
        <v>2.4481556376249998</v>
      </c>
      <c r="F465" s="257">
        <f t="shared" si="2080"/>
        <v>2.8319999999999999</v>
      </c>
      <c r="G465" s="257">
        <f t="shared" si="2080"/>
        <v>3.7256363636363634</v>
      </c>
      <c r="H465" s="257">
        <f t="shared" si="2074"/>
        <v>8.6317500000000003</v>
      </c>
      <c r="I465" s="257">
        <f t="shared" si="2074"/>
        <v>7.4499999999999993</v>
      </c>
      <c r="J465" s="257">
        <f t="shared" si="2074"/>
        <v>6.81</v>
      </c>
      <c r="K465" s="1120">
        <f t="shared" si="2075"/>
        <v>14.475999999999999</v>
      </c>
      <c r="L465" s="1120">
        <f>L468+L471</f>
        <v>3.0369999999999999</v>
      </c>
      <c r="M465" s="1120">
        <f t="shared" si="2075"/>
        <v>4.1909999999999998</v>
      </c>
      <c r="N465" s="1120">
        <f t="shared" si="2075"/>
        <v>4.2709999999999999</v>
      </c>
      <c r="O465" s="1120">
        <f t="shared" si="2075"/>
        <v>2.9769999999999999</v>
      </c>
      <c r="P465" s="1120">
        <f t="shared" ref="P465:AA465" si="2081">P468+P471</f>
        <v>14.475999999999999</v>
      </c>
      <c r="Q465" s="257">
        <f t="shared" si="2081"/>
        <v>14.475999999999999</v>
      </c>
      <c r="R465" s="257">
        <f t="shared" ref="R465:S465" si="2082">R468+R471</f>
        <v>14.475999999999999</v>
      </c>
      <c r="S465" s="257">
        <f t="shared" si="2082"/>
        <v>14.475999999999999</v>
      </c>
      <c r="T465" s="257">
        <f t="shared" ref="T465" si="2083">T468+T471</f>
        <v>0</v>
      </c>
      <c r="U465" s="257">
        <f t="shared" ref="U465:X465" si="2084">U468+U471</f>
        <v>0</v>
      </c>
      <c r="V465" s="257">
        <f t="shared" si="2084"/>
        <v>0</v>
      </c>
      <c r="W465" s="257">
        <f t="shared" si="2084"/>
        <v>0</v>
      </c>
      <c r="X465" s="257">
        <f t="shared" si="2084"/>
        <v>0</v>
      </c>
      <c r="Y465" s="257">
        <f t="shared" si="2081"/>
        <v>0</v>
      </c>
      <c r="Z465" s="257">
        <f t="shared" si="2081"/>
        <v>0</v>
      </c>
      <c r="AA465" s="257">
        <f t="shared" si="2081"/>
        <v>0</v>
      </c>
      <c r="AB465" s="257">
        <f t="shared" ref="AB465" si="2085">AB468+AB471</f>
        <v>0</v>
      </c>
      <c r="AC465" s="191">
        <f t="shared" si="2033"/>
        <v>0</v>
      </c>
      <c r="AD465" s="191">
        <f t="shared" si="2034"/>
        <v>0</v>
      </c>
      <c r="AE465" s="191">
        <f t="shared" si="2035"/>
        <v>0</v>
      </c>
      <c r="AF465" s="191">
        <f t="shared" si="2036"/>
        <v>0</v>
      </c>
      <c r="AG465" s="191">
        <f t="shared" si="2037"/>
        <v>0</v>
      </c>
      <c r="AH465" s="191">
        <f t="shared" si="2038"/>
        <v>0</v>
      </c>
      <c r="AI465" s="191">
        <f t="shared" si="2039"/>
        <v>0</v>
      </c>
      <c r="AJ465" s="191">
        <f t="shared" si="2040"/>
        <v>0</v>
      </c>
      <c r="AK465" s="191">
        <f t="shared" si="2041"/>
        <v>0</v>
      </c>
      <c r="AL465" s="275">
        <f t="shared" si="2042"/>
        <v>0</v>
      </c>
      <c r="AM465" s="275">
        <f t="shared" si="2043"/>
        <v>0</v>
      </c>
      <c r="AN465" s="275">
        <f t="shared" si="2044"/>
        <v>0</v>
      </c>
      <c r="AO465" s="275">
        <f t="shared" si="2045"/>
        <v>0</v>
      </c>
      <c r="AP465" s="275">
        <f t="shared" si="2046"/>
        <v>0</v>
      </c>
      <c r="AQ465" s="275">
        <f t="shared" si="2047"/>
        <v>0</v>
      </c>
      <c r="AR465" s="275">
        <f t="shared" si="2048"/>
        <v>0</v>
      </c>
      <c r="AS465" s="275">
        <f t="shared" si="2049"/>
        <v>0</v>
      </c>
      <c r="AT465" s="275">
        <f t="shared" si="2050"/>
        <v>0</v>
      </c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5"/>
      <c r="BL465" s="95"/>
    </row>
    <row r="466" spans="1:64" s="155" customFormat="1" hidden="1" outlineLevel="1">
      <c r="A466" s="1845" t="s">
        <v>243</v>
      </c>
      <c r="B466" s="1849" t="s">
        <v>236</v>
      </c>
      <c r="C466" s="73" t="s">
        <v>293</v>
      </c>
      <c r="D466" s="32"/>
      <c r="E466" s="250">
        <v>207.15498300000002</v>
      </c>
      <c r="F466" s="250">
        <v>210.60700000000003</v>
      </c>
      <c r="G466" s="250">
        <v>219.48099999999999</v>
      </c>
      <c r="H466" s="250">
        <v>419.9</v>
      </c>
      <c r="I466" s="1557">
        <v>356.37</v>
      </c>
      <c r="J466" s="1557">
        <v>413.58</v>
      </c>
      <c r="K466" s="1118">
        <f>L466+M466+N466+O466</f>
        <v>542.17228464419475</v>
      </c>
      <c r="L466" s="1118">
        <v>113.74531835205991</v>
      </c>
      <c r="M466" s="1118">
        <v>156.96629213483143</v>
      </c>
      <c r="N466" s="1118">
        <v>159.96254681647937</v>
      </c>
      <c r="O466" s="1118">
        <v>111.49812734082396</v>
      </c>
      <c r="P466" s="1386">
        <v>542.17228464419475</v>
      </c>
      <c r="Q466" s="1386">
        <v>542.17228464419475</v>
      </c>
      <c r="R466" s="1386">
        <v>542.17228464419475</v>
      </c>
      <c r="S466" s="1386">
        <v>542.17228464419475</v>
      </c>
      <c r="T466" s="257">
        <f t="shared" ref="T466:T471" si="2086">SUM(U466:X466)</f>
        <v>0</v>
      </c>
      <c r="U466" s="250"/>
      <c r="V466" s="1088"/>
      <c r="W466" s="1455"/>
      <c r="X466" s="1471"/>
      <c r="Y466" s="250"/>
      <c r="Z466" s="250"/>
      <c r="AA466" s="250"/>
      <c r="AB466" s="250"/>
      <c r="AC466" s="191">
        <f t="shared" si="2033"/>
        <v>0</v>
      </c>
      <c r="AD466" s="191">
        <f t="shared" si="2034"/>
        <v>0</v>
      </c>
      <c r="AE466" s="191">
        <f t="shared" si="2035"/>
        <v>0</v>
      </c>
      <c r="AF466" s="191">
        <f t="shared" si="2036"/>
        <v>0</v>
      </c>
      <c r="AG466" s="191">
        <f t="shared" si="2037"/>
        <v>0</v>
      </c>
      <c r="AH466" s="191">
        <f t="shared" si="2038"/>
        <v>0</v>
      </c>
      <c r="AI466" s="191">
        <f t="shared" si="2039"/>
        <v>0</v>
      </c>
      <c r="AJ466" s="191">
        <f t="shared" si="2040"/>
        <v>0</v>
      </c>
      <c r="AK466" s="191">
        <f t="shared" si="2041"/>
        <v>0</v>
      </c>
      <c r="AL466" s="275">
        <f t="shared" si="2042"/>
        <v>0</v>
      </c>
      <c r="AM466" s="275">
        <f t="shared" si="2043"/>
        <v>0</v>
      </c>
      <c r="AN466" s="275">
        <f t="shared" si="2044"/>
        <v>0</v>
      </c>
      <c r="AO466" s="275">
        <f t="shared" si="2045"/>
        <v>0</v>
      </c>
      <c r="AP466" s="275">
        <f t="shared" si="2046"/>
        <v>0</v>
      </c>
      <c r="AQ466" s="275">
        <f t="shared" si="2047"/>
        <v>0</v>
      </c>
      <c r="AR466" s="275">
        <f t="shared" si="2048"/>
        <v>0</v>
      </c>
      <c r="AS466" s="275">
        <f t="shared" si="2049"/>
        <v>0</v>
      </c>
      <c r="AT466" s="275">
        <f t="shared" si="2050"/>
        <v>0</v>
      </c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5"/>
      <c r="BL466" s="95"/>
    </row>
    <row r="467" spans="1:64" s="155" customFormat="1" hidden="1" outlineLevel="1">
      <c r="A467" s="1845"/>
      <c r="B467" s="1850"/>
      <c r="C467" s="75" t="s">
        <v>214</v>
      </c>
      <c r="D467" s="32"/>
      <c r="E467" s="250">
        <v>0.23905685038199997</v>
      </c>
      <c r="F467" s="250">
        <v>0.25912608400000003</v>
      </c>
      <c r="G467" s="250">
        <v>0.25328107399999994</v>
      </c>
      <c r="H467" s="250">
        <v>0.4845645999999999</v>
      </c>
      <c r="I467" s="1557">
        <v>0.62349999999999994</v>
      </c>
      <c r="J467" s="1557">
        <v>0.47727131999999994</v>
      </c>
      <c r="K467" s="1120">
        <f>SUM(L467:O467)</f>
        <v>0.62566681647940059</v>
      </c>
      <c r="L467" s="1120">
        <f t="shared" ref="L467:O467" si="2087">L466*1.154*0.001</f>
        <v>0.13126209737827713</v>
      </c>
      <c r="M467" s="1120">
        <f t="shared" si="2087"/>
        <v>0.18113910112359546</v>
      </c>
      <c r="N467" s="1120">
        <f t="shared" si="2087"/>
        <v>0.18459677902621718</v>
      </c>
      <c r="O467" s="1120">
        <f t="shared" si="2087"/>
        <v>0.12866883895131084</v>
      </c>
      <c r="P467" s="1120">
        <f>P466*1.154*0.001</f>
        <v>0.6256668164794007</v>
      </c>
      <c r="Q467" s="1120">
        <f t="shared" ref="Q467:S467" si="2088">Q466*1.154*0.001</f>
        <v>0.6256668164794007</v>
      </c>
      <c r="R467" s="1120">
        <f t="shared" si="2088"/>
        <v>0.6256668164794007</v>
      </c>
      <c r="S467" s="1120">
        <f t="shared" si="2088"/>
        <v>0.6256668164794007</v>
      </c>
      <c r="T467" s="257">
        <f t="shared" si="2086"/>
        <v>0</v>
      </c>
      <c r="U467" s="888">
        <f t="shared" ref="U467:X467" si="2089">U466*1.154*0.001</f>
        <v>0</v>
      </c>
      <c r="V467" s="888">
        <f t="shared" si="2089"/>
        <v>0</v>
      </c>
      <c r="W467" s="888">
        <f t="shared" si="2089"/>
        <v>0</v>
      </c>
      <c r="X467" s="888">
        <f t="shared" si="2089"/>
        <v>0</v>
      </c>
      <c r="Y467" s="250"/>
      <c r="Z467" s="250"/>
      <c r="AA467" s="250"/>
      <c r="AB467" s="250"/>
      <c r="AC467" s="191">
        <f t="shared" si="2033"/>
        <v>0</v>
      </c>
      <c r="AD467" s="191">
        <f t="shared" si="2034"/>
        <v>0</v>
      </c>
      <c r="AE467" s="191">
        <f t="shared" si="2035"/>
        <v>0</v>
      </c>
      <c r="AF467" s="191">
        <f t="shared" si="2036"/>
        <v>0</v>
      </c>
      <c r="AG467" s="191">
        <f t="shared" si="2037"/>
        <v>0</v>
      </c>
      <c r="AH467" s="191">
        <f t="shared" si="2038"/>
        <v>0</v>
      </c>
      <c r="AI467" s="191">
        <f t="shared" si="2039"/>
        <v>0</v>
      </c>
      <c r="AJ467" s="191">
        <f t="shared" si="2040"/>
        <v>0</v>
      </c>
      <c r="AK467" s="191">
        <f t="shared" si="2041"/>
        <v>0</v>
      </c>
      <c r="AL467" s="275">
        <f t="shared" si="2042"/>
        <v>0</v>
      </c>
      <c r="AM467" s="275">
        <f t="shared" si="2043"/>
        <v>0</v>
      </c>
      <c r="AN467" s="275">
        <f t="shared" si="2044"/>
        <v>0</v>
      </c>
      <c r="AO467" s="275">
        <f t="shared" si="2045"/>
        <v>0</v>
      </c>
      <c r="AP467" s="275">
        <f t="shared" si="2046"/>
        <v>0</v>
      </c>
      <c r="AQ467" s="275">
        <f t="shared" si="2047"/>
        <v>0</v>
      </c>
      <c r="AR467" s="275">
        <f t="shared" si="2048"/>
        <v>0</v>
      </c>
      <c r="AS467" s="275">
        <f t="shared" si="2049"/>
        <v>0</v>
      </c>
      <c r="AT467" s="275">
        <f t="shared" si="2050"/>
        <v>0</v>
      </c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5"/>
      <c r="BL467" s="95"/>
    </row>
    <row r="468" spans="1:64" s="155" customFormat="1" hidden="1" outlineLevel="1">
      <c r="A468" s="1845"/>
      <c r="B468" s="1851"/>
      <c r="C468" s="75" t="s">
        <v>577</v>
      </c>
      <c r="D468" s="32"/>
      <c r="E468" s="250">
        <v>2.4481556376249998</v>
      </c>
      <c r="F468" s="250">
        <v>2.8319999999999999</v>
      </c>
      <c r="G468" s="250">
        <v>3.7256363636363634</v>
      </c>
      <c r="H468" s="250">
        <v>8.6317500000000003</v>
      </c>
      <c r="I468" s="1557">
        <v>7.4499999999999993</v>
      </c>
      <c r="J468" s="1557">
        <v>6.81</v>
      </c>
      <c r="K468" s="1118">
        <f>L468+M468+N468+O468</f>
        <v>14.475999999999999</v>
      </c>
      <c r="L468" s="1118">
        <v>3.0369999999999999</v>
      </c>
      <c r="M468" s="1118">
        <v>4.1909999999999998</v>
      </c>
      <c r="N468" s="1118">
        <v>4.2709999999999999</v>
      </c>
      <c r="O468" s="1118">
        <v>2.9769999999999999</v>
      </c>
      <c r="P468" s="1386">
        <v>14.475999999999999</v>
      </c>
      <c r="Q468" s="1386">
        <v>14.475999999999999</v>
      </c>
      <c r="R468" s="1386">
        <v>14.475999999999999</v>
      </c>
      <c r="S468" s="1386">
        <v>14.475999999999999</v>
      </c>
      <c r="T468" s="257">
        <f t="shared" si="2086"/>
        <v>0</v>
      </c>
      <c r="U468" s="250"/>
      <c r="V468" s="1088"/>
      <c r="W468" s="1455"/>
      <c r="X468" s="1471"/>
      <c r="Y468" s="250"/>
      <c r="Z468" s="250"/>
      <c r="AA468" s="250"/>
      <c r="AB468" s="250"/>
      <c r="AC468" s="191">
        <f t="shared" si="2033"/>
        <v>0</v>
      </c>
      <c r="AD468" s="191">
        <f t="shared" si="2034"/>
        <v>0</v>
      </c>
      <c r="AE468" s="191">
        <f t="shared" si="2035"/>
        <v>0</v>
      </c>
      <c r="AF468" s="191">
        <f t="shared" si="2036"/>
        <v>0</v>
      </c>
      <c r="AG468" s="191">
        <f t="shared" si="2037"/>
        <v>0</v>
      </c>
      <c r="AH468" s="191">
        <f t="shared" si="2038"/>
        <v>0</v>
      </c>
      <c r="AI468" s="191">
        <f t="shared" si="2039"/>
        <v>0</v>
      </c>
      <c r="AJ468" s="191">
        <f t="shared" si="2040"/>
        <v>0</v>
      </c>
      <c r="AK468" s="191">
        <f t="shared" si="2041"/>
        <v>0</v>
      </c>
      <c r="AL468" s="275">
        <f t="shared" si="2042"/>
        <v>0</v>
      </c>
      <c r="AM468" s="275">
        <f t="shared" si="2043"/>
        <v>0</v>
      </c>
      <c r="AN468" s="275">
        <f t="shared" si="2044"/>
        <v>0</v>
      </c>
      <c r="AO468" s="275">
        <f t="shared" si="2045"/>
        <v>0</v>
      </c>
      <c r="AP468" s="275">
        <f t="shared" si="2046"/>
        <v>0</v>
      </c>
      <c r="AQ468" s="275">
        <f t="shared" si="2047"/>
        <v>0</v>
      </c>
      <c r="AR468" s="275">
        <f t="shared" si="2048"/>
        <v>0</v>
      </c>
      <c r="AS468" s="275">
        <f t="shared" si="2049"/>
        <v>0</v>
      </c>
      <c r="AT468" s="275">
        <f t="shared" si="2050"/>
        <v>0</v>
      </c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5"/>
      <c r="BL468" s="95"/>
    </row>
    <row r="469" spans="1:64" s="155" customFormat="1" hidden="1" outlineLevel="1">
      <c r="A469" s="1845" t="s">
        <v>238</v>
      </c>
      <c r="B469" s="1849" t="s">
        <v>235</v>
      </c>
      <c r="C469" s="75" t="s">
        <v>584</v>
      </c>
      <c r="D469" s="32"/>
      <c r="E469" s="250"/>
      <c r="F469" s="250">
        <v>0</v>
      </c>
      <c r="G469" s="250">
        <v>0</v>
      </c>
      <c r="H469" s="250">
        <v>0</v>
      </c>
      <c r="I469" s="1557">
        <v>0</v>
      </c>
      <c r="J469" s="1557">
        <v>0</v>
      </c>
      <c r="K469" s="1118">
        <v>0</v>
      </c>
      <c r="L469" s="1118"/>
      <c r="M469" s="1118"/>
      <c r="N469" s="1118"/>
      <c r="O469" s="1118"/>
      <c r="P469" s="1118">
        <v>0</v>
      </c>
      <c r="Q469" s="250">
        <v>0</v>
      </c>
      <c r="R469" s="250">
        <v>0</v>
      </c>
      <c r="S469" s="250">
        <v>0</v>
      </c>
      <c r="T469" s="257">
        <f t="shared" si="2086"/>
        <v>0</v>
      </c>
      <c r="U469" s="250"/>
      <c r="V469" s="250"/>
      <c r="W469" s="250"/>
      <c r="X469" s="250"/>
      <c r="Y469" s="250"/>
      <c r="Z469" s="250"/>
      <c r="AA469" s="250"/>
      <c r="AB469" s="250"/>
      <c r="AC469" s="191">
        <f t="shared" si="2033"/>
        <v>0</v>
      </c>
      <c r="AD469" s="191">
        <f t="shared" si="2034"/>
        <v>0</v>
      </c>
      <c r="AE469" s="191">
        <f t="shared" si="2035"/>
        <v>0</v>
      </c>
      <c r="AF469" s="191">
        <f t="shared" si="2036"/>
        <v>0</v>
      </c>
      <c r="AG469" s="191">
        <f t="shared" si="2037"/>
        <v>0</v>
      </c>
      <c r="AH469" s="191">
        <f t="shared" si="2038"/>
        <v>0</v>
      </c>
      <c r="AI469" s="191">
        <f t="shared" si="2039"/>
        <v>0</v>
      </c>
      <c r="AJ469" s="191">
        <f t="shared" si="2040"/>
        <v>0</v>
      </c>
      <c r="AK469" s="191">
        <f t="shared" si="2041"/>
        <v>0</v>
      </c>
      <c r="AL469" s="275">
        <f t="shared" si="2042"/>
        <v>0</v>
      </c>
      <c r="AM469" s="275">
        <f t="shared" si="2043"/>
        <v>0</v>
      </c>
      <c r="AN469" s="275">
        <f t="shared" si="2044"/>
        <v>0</v>
      </c>
      <c r="AO469" s="275">
        <f t="shared" si="2045"/>
        <v>0</v>
      </c>
      <c r="AP469" s="275">
        <f t="shared" si="2046"/>
        <v>0</v>
      </c>
      <c r="AQ469" s="275">
        <f t="shared" si="2047"/>
        <v>0</v>
      </c>
      <c r="AR469" s="275">
        <f t="shared" si="2048"/>
        <v>0</v>
      </c>
      <c r="AS469" s="275">
        <f t="shared" si="2049"/>
        <v>0</v>
      </c>
      <c r="AT469" s="275">
        <f t="shared" si="2050"/>
        <v>0</v>
      </c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5"/>
      <c r="BL469" s="95"/>
    </row>
    <row r="470" spans="1:64" s="155" customFormat="1" hidden="1" outlineLevel="1">
      <c r="A470" s="1845"/>
      <c r="B470" s="1850"/>
      <c r="C470" s="75" t="s">
        <v>53</v>
      </c>
      <c r="D470" s="32"/>
      <c r="E470" s="250"/>
      <c r="F470" s="250">
        <v>0</v>
      </c>
      <c r="G470" s="250">
        <v>0</v>
      </c>
      <c r="H470" s="250">
        <v>0</v>
      </c>
      <c r="I470" s="1557">
        <v>0</v>
      </c>
      <c r="J470" s="1557">
        <v>0</v>
      </c>
      <c r="K470" s="1118">
        <v>0</v>
      </c>
      <c r="L470" s="1118"/>
      <c r="M470" s="1118"/>
      <c r="N470" s="1118"/>
      <c r="O470" s="1118"/>
      <c r="P470" s="1118">
        <v>0</v>
      </c>
      <c r="Q470" s="250">
        <v>0</v>
      </c>
      <c r="R470" s="250">
        <v>0</v>
      </c>
      <c r="S470" s="250">
        <v>0</v>
      </c>
      <c r="T470" s="257">
        <f t="shared" si="2086"/>
        <v>0</v>
      </c>
      <c r="U470" s="250"/>
      <c r="V470" s="250"/>
      <c r="W470" s="250"/>
      <c r="X470" s="250"/>
      <c r="Y470" s="250"/>
      <c r="Z470" s="250"/>
      <c r="AA470" s="250"/>
      <c r="AB470" s="250"/>
      <c r="AC470" s="191">
        <f t="shared" si="2033"/>
        <v>0</v>
      </c>
      <c r="AD470" s="191">
        <f t="shared" si="2034"/>
        <v>0</v>
      </c>
      <c r="AE470" s="191">
        <f t="shared" si="2035"/>
        <v>0</v>
      </c>
      <c r="AF470" s="191">
        <f t="shared" si="2036"/>
        <v>0</v>
      </c>
      <c r="AG470" s="191">
        <f t="shared" si="2037"/>
        <v>0</v>
      </c>
      <c r="AH470" s="191">
        <f t="shared" si="2038"/>
        <v>0</v>
      </c>
      <c r="AI470" s="191">
        <f t="shared" si="2039"/>
        <v>0</v>
      </c>
      <c r="AJ470" s="191">
        <f t="shared" si="2040"/>
        <v>0</v>
      </c>
      <c r="AK470" s="191">
        <f t="shared" si="2041"/>
        <v>0</v>
      </c>
      <c r="AL470" s="275">
        <f t="shared" si="2042"/>
        <v>0</v>
      </c>
      <c r="AM470" s="275">
        <f t="shared" si="2043"/>
        <v>0</v>
      </c>
      <c r="AN470" s="275">
        <f t="shared" si="2044"/>
        <v>0</v>
      </c>
      <c r="AO470" s="275">
        <f t="shared" si="2045"/>
        <v>0</v>
      </c>
      <c r="AP470" s="275">
        <f t="shared" si="2046"/>
        <v>0</v>
      </c>
      <c r="AQ470" s="275">
        <f t="shared" si="2047"/>
        <v>0</v>
      </c>
      <c r="AR470" s="275">
        <f t="shared" si="2048"/>
        <v>0</v>
      </c>
      <c r="AS470" s="275">
        <f t="shared" si="2049"/>
        <v>0</v>
      </c>
      <c r="AT470" s="275">
        <f t="shared" si="2050"/>
        <v>0</v>
      </c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5"/>
      <c r="BL470" s="95"/>
    </row>
    <row r="471" spans="1:64" s="155" customFormat="1" hidden="1" outlineLevel="1">
      <c r="A471" s="1845"/>
      <c r="B471" s="1851"/>
      <c r="C471" s="75" t="s">
        <v>577</v>
      </c>
      <c r="D471" s="32"/>
      <c r="E471" s="250"/>
      <c r="F471" s="250">
        <v>0</v>
      </c>
      <c r="G471" s="250">
        <v>0</v>
      </c>
      <c r="H471" s="250">
        <v>0</v>
      </c>
      <c r="I471" s="1557">
        <v>0</v>
      </c>
      <c r="J471" s="1557">
        <v>0</v>
      </c>
      <c r="K471" s="1118">
        <v>0</v>
      </c>
      <c r="L471" s="1118"/>
      <c r="M471" s="1118"/>
      <c r="N471" s="1118"/>
      <c r="O471" s="1118"/>
      <c r="P471" s="1118">
        <v>0</v>
      </c>
      <c r="Q471" s="250">
        <v>0</v>
      </c>
      <c r="R471" s="250">
        <v>0</v>
      </c>
      <c r="S471" s="250">
        <v>0</v>
      </c>
      <c r="T471" s="257">
        <f t="shared" si="2086"/>
        <v>0</v>
      </c>
      <c r="U471" s="250"/>
      <c r="V471" s="250"/>
      <c r="W471" s="250"/>
      <c r="X471" s="250"/>
      <c r="Y471" s="250"/>
      <c r="Z471" s="250"/>
      <c r="AA471" s="250"/>
      <c r="AB471" s="250"/>
      <c r="AC471" s="191">
        <f t="shared" si="2033"/>
        <v>0</v>
      </c>
      <c r="AD471" s="191">
        <f t="shared" si="2034"/>
        <v>0</v>
      </c>
      <c r="AE471" s="191">
        <f t="shared" si="2035"/>
        <v>0</v>
      </c>
      <c r="AF471" s="191">
        <f t="shared" si="2036"/>
        <v>0</v>
      </c>
      <c r="AG471" s="191">
        <f t="shared" si="2037"/>
        <v>0</v>
      </c>
      <c r="AH471" s="191">
        <f t="shared" si="2038"/>
        <v>0</v>
      </c>
      <c r="AI471" s="191">
        <f t="shared" si="2039"/>
        <v>0</v>
      </c>
      <c r="AJ471" s="191">
        <f t="shared" si="2040"/>
        <v>0</v>
      </c>
      <c r="AK471" s="191">
        <f t="shared" si="2041"/>
        <v>0</v>
      </c>
      <c r="AL471" s="275">
        <f t="shared" si="2042"/>
        <v>0</v>
      </c>
      <c r="AM471" s="275">
        <f t="shared" si="2043"/>
        <v>0</v>
      </c>
      <c r="AN471" s="275">
        <f t="shared" si="2044"/>
        <v>0</v>
      </c>
      <c r="AO471" s="275">
        <f t="shared" si="2045"/>
        <v>0</v>
      </c>
      <c r="AP471" s="275">
        <f t="shared" si="2046"/>
        <v>0</v>
      </c>
      <c r="AQ471" s="275">
        <f t="shared" si="2047"/>
        <v>0</v>
      </c>
      <c r="AR471" s="275">
        <f t="shared" si="2048"/>
        <v>0</v>
      </c>
      <c r="AS471" s="275">
        <f t="shared" si="2049"/>
        <v>0</v>
      </c>
      <c r="AT471" s="275">
        <f t="shared" si="2050"/>
        <v>0</v>
      </c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5"/>
      <c r="BL471" s="95"/>
    </row>
    <row r="472" spans="1:64" s="155" customFormat="1" ht="33" hidden="1" customHeight="1" outlineLevel="1">
      <c r="A472" s="1845" t="s">
        <v>415</v>
      </c>
      <c r="B472" s="33" t="s">
        <v>416</v>
      </c>
      <c r="C472" s="168" t="s">
        <v>12</v>
      </c>
      <c r="D472" s="32"/>
      <c r="E472" s="251">
        <v>26646</v>
      </c>
      <c r="F472" s="251">
        <v>26646</v>
      </c>
      <c r="G472" s="251">
        <v>26646</v>
      </c>
      <c r="H472" s="251">
        <v>26646</v>
      </c>
      <c r="I472" s="1559">
        <v>29646</v>
      </c>
      <c r="J472" s="1559">
        <v>33000</v>
      </c>
      <c r="K472" s="1131">
        <v>35000</v>
      </c>
      <c r="L472" s="1131">
        <v>35000</v>
      </c>
      <c r="M472" s="1131">
        <v>35000</v>
      </c>
      <c r="N472" s="1131">
        <v>35000</v>
      </c>
      <c r="O472" s="1131">
        <v>35000</v>
      </c>
      <c r="P472" s="1131">
        <v>35000</v>
      </c>
      <c r="Q472" s="1131">
        <v>35000</v>
      </c>
      <c r="R472" s="1131">
        <v>35000</v>
      </c>
      <c r="S472" s="1131">
        <v>35000</v>
      </c>
      <c r="T472" s="263">
        <f>X472</f>
        <v>0</v>
      </c>
      <c r="U472" s="251"/>
      <c r="V472" s="1098"/>
      <c r="W472" s="1472"/>
      <c r="X472" s="1465"/>
      <c r="Y472" s="251"/>
      <c r="Z472" s="251"/>
      <c r="AA472" s="251"/>
      <c r="AB472" s="251"/>
      <c r="AC472" s="191">
        <f t="shared" si="2033"/>
        <v>0</v>
      </c>
      <c r="AD472" s="191">
        <f t="shared" si="2034"/>
        <v>0</v>
      </c>
      <c r="AE472" s="191">
        <f t="shared" si="2035"/>
        <v>0</v>
      </c>
      <c r="AF472" s="191">
        <f t="shared" si="2036"/>
        <v>0</v>
      </c>
      <c r="AG472" s="191">
        <f t="shared" si="2037"/>
        <v>0</v>
      </c>
      <c r="AH472" s="191">
        <f t="shared" si="2038"/>
        <v>0</v>
      </c>
      <c r="AI472" s="191">
        <f t="shared" si="2039"/>
        <v>0</v>
      </c>
      <c r="AJ472" s="191">
        <f t="shared" si="2040"/>
        <v>0</v>
      </c>
      <c r="AK472" s="191">
        <f t="shared" si="2041"/>
        <v>0</v>
      </c>
      <c r="AL472" s="275">
        <f t="shared" si="2042"/>
        <v>0</v>
      </c>
      <c r="AM472" s="275">
        <f t="shared" si="2043"/>
        <v>0</v>
      </c>
      <c r="AN472" s="275">
        <f t="shared" si="2044"/>
        <v>0</v>
      </c>
      <c r="AO472" s="275">
        <f t="shared" si="2045"/>
        <v>0</v>
      </c>
      <c r="AP472" s="275">
        <f t="shared" si="2046"/>
        <v>0</v>
      </c>
      <c r="AQ472" s="275">
        <f t="shared" si="2047"/>
        <v>0</v>
      </c>
      <c r="AR472" s="275">
        <f t="shared" si="2048"/>
        <v>0</v>
      </c>
      <c r="AS472" s="275">
        <f t="shared" si="2049"/>
        <v>0</v>
      </c>
      <c r="AT472" s="275">
        <f t="shared" si="2050"/>
        <v>0</v>
      </c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5"/>
      <c r="BL472" s="95"/>
    </row>
    <row r="473" spans="1:64" s="155" customFormat="1" ht="47.65" hidden="1" customHeight="1" outlineLevel="1">
      <c r="A473" s="1845"/>
      <c r="B473" s="1449" t="s">
        <v>417</v>
      </c>
      <c r="C473" s="168" t="s">
        <v>12</v>
      </c>
      <c r="D473" s="32"/>
      <c r="E473" s="251">
        <v>209</v>
      </c>
      <c r="F473" s="251">
        <v>2257</v>
      </c>
      <c r="G473" s="251">
        <v>8844</v>
      </c>
      <c r="H473" s="251">
        <v>20373</v>
      </c>
      <c r="I473" s="1559">
        <v>24540</v>
      </c>
      <c r="J473" s="1559">
        <v>28470</v>
      </c>
      <c r="K473" s="1131">
        <v>30514</v>
      </c>
      <c r="L473" s="1448">
        <v>28893</v>
      </c>
      <c r="M473" s="1448">
        <v>29559</v>
      </c>
      <c r="N473" s="1448">
        <v>30154</v>
      </c>
      <c r="O473" s="1448">
        <v>30514</v>
      </c>
      <c r="P473" s="1448">
        <v>31535</v>
      </c>
      <c r="Q473" s="1448">
        <v>32655</v>
      </c>
      <c r="R473" s="1448">
        <v>33945</v>
      </c>
      <c r="S473" s="1448">
        <v>35000</v>
      </c>
      <c r="T473" s="263">
        <f>X473</f>
        <v>0</v>
      </c>
      <c r="U473" s="251"/>
      <c r="V473" s="1098"/>
      <c r="W473" s="1472"/>
      <c r="X473" s="1465"/>
      <c r="Y473" s="251"/>
      <c r="Z473" s="251"/>
      <c r="AA473" s="251"/>
      <c r="AB473" s="251"/>
      <c r="AC473" s="191">
        <f t="shared" si="2033"/>
        <v>0</v>
      </c>
      <c r="AD473" s="191">
        <f t="shared" si="2034"/>
        <v>0</v>
      </c>
      <c r="AE473" s="191">
        <f t="shared" si="2035"/>
        <v>0</v>
      </c>
      <c r="AF473" s="191">
        <f t="shared" si="2036"/>
        <v>0</v>
      </c>
      <c r="AG473" s="191">
        <f t="shared" si="2037"/>
        <v>0</v>
      </c>
      <c r="AH473" s="191">
        <f t="shared" si="2038"/>
        <v>0</v>
      </c>
      <c r="AI473" s="191">
        <f t="shared" si="2039"/>
        <v>0</v>
      </c>
      <c r="AJ473" s="191">
        <f t="shared" si="2040"/>
        <v>0</v>
      </c>
      <c r="AK473" s="191">
        <f t="shared" si="2041"/>
        <v>0</v>
      </c>
      <c r="AL473" s="275">
        <f t="shared" si="2042"/>
        <v>0</v>
      </c>
      <c r="AM473" s="275">
        <f t="shared" si="2043"/>
        <v>0</v>
      </c>
      <c r="AN473" s="275">
        <f t="shared" si="2044"/>
        <v>0</v>
      </c>
      <c r="AO473" s="275">
        <f t="shared" si="2045"/>
        <v>0</v>
      </c>
      <c r="AP473" s="275">
        <f t="shared" si="2046"/>
        <v>0</v>
      </c>
      <c r="AQ473" s="275">
        <f t="shared" si="2047"/>
        <v>0</v>
      </c>
      <c r="AR473" s="275">
        <f t="shared" si="2048"/>
        <v>0</v>
      </c>
      <c r="AS473" s="275">
        <f t="shared" si="2049"/>
        <v>0</v>
      </c>
      <c r="AT473" s="275">
        <f t="shared" si="2050"/>
        <v>0</v>
      </c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5"/>
      <c r="BL473" s="95"/>
    </row>
    <row r="474" spans="1:64" s="155" customFormat="1" ht="61.5" hidden="1" customHeight="1" outlineLevel="1">
      <c r="A474" s="1845"/>
      <c r="B474" s="165" t="s">
        <v>418</v>
      </c>
      <c r="C474" s="161" t="s">
        <v>204</v>
      </c>
      <c r="D474" s="32"/>
      <c r="E474" s="259">
        <f t="shared" ref="E474" si="2090">IF(E472&gt;0,E473/E472*100,)</f>
        <v>0.78435787735495011</v>
      </c>
      <c r="F474" s="259">
        <f t="shared" ref="F474" si="2091">IF(F472&gt;0,F473/F472*100,)</f>
        <v>8.4703144937326424</v>
      </c>
      <c r="G474" s="259">
        <f t="shared" ref="G474" si="2092">IF(G472&gt;0,G473/G472*100,)</f>
        <v>33.190722810177888</v>
      </c>
      <c r="H474" s="259">
        <f t="shared" ref="H474:J474" si="2093">IF(H472&gt;0,H473/H472*100,)</f>
        <v>76.458004953839222</v>
      </c>
      <c r="I474" s="259">
        <f t="shared" si="2093"/>
        <v>82.776765836875114</v>
      </c>
      <c r="J474" s="259">
        <f t="shared" si="2093"/>
        <v>86.272727272727266</v>
      </c>
      <c r="K474" s="1132">
        <f t="shared" ref="K474:O474" si="2094">IF(K472&gt;0,K473/K472*100,)</f>
        <v>87.182857142857145</v>
      </c>
      <c r="L474" s="1132">
        <f t="shared" si="2094"/>
        <v>82.551428571428573</v>
      </c>
      <c r="M474" s="1132">
        <f t="shared" si="2094"/>
        <v>84.454285714285717</v>
      </c>
      <c r="N474" s="1132">
        <f t="shared" si="2094"/>
        <v>86.15428571428572</v>
      </c>
      <c r="O474" s="1132">
        <f t="shared" si="2094"/>
        <v>87.182857142857145</v>
      </c>
      <c r="P474" s="1132">
        <f t="shared" ref="P474" si="2095">IF(P472&gt;0,P473/P472*100,)</f>
        <v>90.100000000000009</v>
      </c>
      <c r="Q474" s="259">
        <f t="shared" ref="Q474:R474" si="2096">IF(Q472&gt;0,Q473/Q472*100,)</f>
        <v>93.300000000000011</v>
      </c>
      <c r="R474" s="259">
        <f t="shared" si="2096"/>
        <v>96.98571428571428</v>
      </c>
      <c r="S474" s="259">
        <f t="shared" ref="S474" si="2097">IF(S472&gt;0,S473/S472*100,)</f>
        <v>100</v>
      </c>
      <c r="T474" s="259">
        <f t="shared" ref="T474" si="2098">IF(T472&gt;0,T473/T472*100,)</f>
        <v>0</v>
      </c>
      <c r="U474" s="259">
        <f t="shared" ref="U474:X474" si="2099">IF(U472&gt;0,U473/U472*100,)</f>
        <v>0</v>
      </c>
      <c r="V474" s="259">
        <f t="shared" si="2099"/>
        <v>0</v>
      </c>
      <c r="W474" s="259">
        <f t="shared" si="2099"/>
        <v>0</v>
      </c>
      <c r="X474" s="259">
        <f t="shared" si="2099"/>
        <v>0</v>
      </c>
      <c r="Y474" s="259">
        <f t="shared" ref="Y474" si="2100">IF(Y472&gt;0,Y473/Y472*100,)</f>
        <v>0</v>
      </c>
      <c r="Z474" s="259">
        <f t="shared" ref="Z474" si="2101">IF(Z472&gt;0,Z473/Z472*100,)</f>
        <v>0</v>
      </c>
      <c r="AA474" s="259">
        <f t="shared" ref="AA474:AB474" si="2102">IF(AA472&gt;0,AA473/AA472*100,)</f>
        <v>0</v>
      </c>
      <c r="AB474" s="259">
        <f t="shared" si="2102"/>
        <v>0</v>
      </c>
      <c r="AC474" s="191">
        <f t="shared" si="2033"/>
        <v>0</v>
      </c>
      <c r="AD474" s="191">
        <f t="shared" si="2034"/>
        <v>0</v>
      </c>
      <c r="AE474" s="191">
        <f t="shared" si="2035"/>
        <v>0</v>
      </c>
      <c r="AF474" s="191">
        <f t="shared" si="2036"/>
        <v>0</v>
      </c>
      <c r="AG474" s="191">
        <f t="shared" si="2037"/>
        <v>0</v>
      </c>
      <c r="AH474" s="191">
        <f t="shared" si="2038"/>
        <v>0</v>
      </c>
      <c r="AI474" s="191">
        <f t="shared" si="2039"/>
        <v>0</v>
      </c>
      <c r="AJ474" s="191">
        <f t="shared" si="2040"/>
        <v>0</v>
      </c>
      <c r="AK474" s="191">
        <f t="shared" si="2041"/>
        <v>0</v>
      </c>
      <c r="AL474" s="275">
        <f t="shared" si="2042"/>
        <v>0</v>
      </c>
      <c r="AM474" s="275">
        <f t="shared" si="2043"/>
        <v>0</v>
      </c>
      <c r="AN474" s="275">
        <f t="shared" si="2044"/>
        <v>0</v>
      </c>
      <c r="AO474" s="275">
        <f t="shared" si="2045"/>
        <v>0</v>
      </c>
      <c r="AP474" s="275">
        <f t="shared" si="2046"/>
        <v>0</v>
      </c>
      <c r="AQ474" s="275">
        <f t="shared" si="2047"/>
        <v>0</v>
      </c>
      <c r="AR474" s="275">
        <f t="shared" si="2048"/>
        <v>0</v>
      </c>
      <c r="AS474" s="275">
        <f t="shared" si="2049"/>
        <v>0</v>
      </c>
      <c r="AT474" s="275">
        <f t="shared" si="2050"/>
        <v>0</v>
      </c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5"/>
      <c r="BL474" s="95"/>
    </row>
    <row r="475" spans="1:64" s="217" customFormat="1" collapsed="1">
      <c r="A475" s="1563" t="s">
        <v>406</v>
      </c>
      <c r="B475" s="1565"/>
      <c r="C475" s="1565"/>
      <c r="D475" s="1565"/>
      <c r="E475" s="1565"/>
      <c r="F475" s="1566"/>
      <c r="G475" s="1566"/>
      <c r="H475" s="1566"/>
      <c r="I475" s="1567"/>
      <c r="J475" s="1567"/>
      <c r="K475" s="1565"/>
      <c r="L475" s="1569"/>
      <c r="M475" s="1569"/>
      <c r="N475" s="1569"/>
      <c r="O475" s="1569"/>
      <c r="P475" s="1565"/>
      <c r="Q475" s="1565"/>
      <c r="R475" s="1566"/>
      <c r="S475" s="1570"/>
      <c r="T475" s="1565"/>
      <c r="U475" s="1566"/>
      <c r="V475" s="1566"/>
      <c r="W475" s="1566"/>
      <c r="X475" s="1566"/>
      <c r="Y475" s="1565"/>
      <c r="Z475" s="1565"/>
      <c r="AA475" s="1565"/>
      <c r="AB475" s="1567"/>
      <c r="AC475" s="1567"/>
      <c r="AD475" s="1567"/>
      <c r="AE475" s="1567"/>
      <c r="AF475" s="1567"/>
      <c r="AG475" s="1567"/>
      <c r="AH475" s="1567"/>
      <c r="AI475" s="1567"/>
      <c r="AJ475" s="1567"/>
      <c r="AK475" s="1567"/>
      <c r="AL475" s="1567"/>
      <c r="AM475" s="1567"/>
      <c r="AN475" s="1567"/>
      <c r="AO475" s="1567"/>
      <c r="AP475" s="1567"/>
      <c r="AQ475" s="1567"/>
      <c r="AR475" s="1567"/>
      <c r="AS475" s="1567"/>
      <c r="AT475" s="1575"/>
    </row>
    <row r="476" spans="1:64" ht="45" outlineLevel="1">
      <c r="A476" s="91">
        <v>1</v>
      </c>
      <c r="B476" s="47" t="s">
        <v>72</v>
      </c>
      <c r="C476" s="73" t="s">
        <v>580</v>
      </c>
      <c r="D476" s="78"/>
      <c r="E476" s="250">
        <v>530.40915400000006</v>
      </c>
      <c r="F476" s="855">
        <v>612.22256200000004</v>
      </c>
      <c r="G476" s="855">
        <v>748.35868099999993</v>
      </c>
      <c r="H476" s="855">
        <v>764.03501100000017</v>
      </c>
      <c r="I476" s="1557">
        <v>684.06200100000001</v>
      </c>
      <c r="J476" s="1557">
        <v>823.54710140647978</v>
      </c>
      <c r="K476" s="1147">
        <f t="shared" ref="K476:K486" si="2103">SUM(L476:O476)</f>
        <v>843.67338100000006</v>
      </c>
      <c r="L476" s="1146">
        <v>221.40176600000004</v>
      </c>
      <c r="M476" s="1146">
        <v>199.61159499999997</v>
      </c>
      <c r="N476" s="1146">
        <v>204.65967000000006</v>
      </c>
      <c r="O476" s="1146">
        <v>218.00035</v>
      </c>
      <c r="P476" s="1396">
        <v>843.67338100000006</v>
      </c>
      <c r="Q476" s="1396">
        <v>843.67338100000006</v>
      </c>
      <c r="R476" s="1396">
        <v>843.67338100000006</v>
      </c>
      <c r="S476" s="1396">
        <v>843.67338100000006</v>
      </c>
      <c r="T476" s="257">
        <f>SUM(U476:X476)</f>
        <v>0</v>
      </c>
      <c r="U476" s="250"/>
      <c r="V476" s="1048"/>
      <c r="W476" s="1455"/>
      <c r="X476" s="1455"/>
      <c r="Y476" s="250"/>
      <c r="Z476" s="250"/>
      <c r="AA476" s="250"/>
      <c r="AB476" s="250"/>
      <c r="AC476" s="191">
        <f t="shared" si="2033"/>
        <v>0</v>
      </c>
      <c r="AD476" s="191">
        <f t="shared" si="2034"/>
        <v>0</v>
      </c>
      <c r="AE476" s="191">
        <f t="shared" si="2035"/>
        <v>0</v>
      </c>
      <c r="AF476" s="191">
        <f t="shared" si="2036"/>
        <v>0</v>
      </c>
      <c r="AG476" s="191">
        <f t="shared" si="2037"/>
        <v>0</v>
      </c>
      <c r="AH476" s="191">
        <f t="shared" si="2038"/>
        <v>0</v>
      </c>
      <c r="AI476" s="191">
        <f t="shared" si="2039"/>
        <v>0</v>
      </c>
      <c r="AJ476" s="191">
        <f t="shared" si="2040"/>
        <v>0</v>
      </c>
      <c r="AK476" s="191">
        <f t="shared" si="2041"/>
        <v>0</v>
      </c>
      <c r="AL476" s="275">
        <f t="shared" si="2042"/>
        <v>0</v>
      </c>
      <c r="AM476" s="275">
        <f t="shared" si="2043"/>
        <v>0</v>
      </c>
      <c r="AN476" s="275">
        <f t="shared" si="2044"/>
        <v>0</v>
      </c>
      <c r="AO476" s="275">
        <f t="shared" si="2045"/>
        <v>0</v>
      </c>
      <c r="AP476" s="275">
        <f t="shared" si="2046"/>
        <v>0</v>
      </c>
      <c r="AQ476" s="275">
        <f t="shared" si="2047"/>
        <v>0</v>
      </c>
      <c r="AR476" s="275">
        <f t="shared" si="2048"/>
        <v>0</v>
      </c>
      <c r="AS476" s="275">
        <f t="shared" si="2049"/>
        <v>0</v>
      </c>
      <c r="AT476" s="275">
        <f t="shared" si="2050"/>
        <v>0</v>
      </c>
    </row>
    <row r="477" spans="1:64" outlineLevel="1">
      <c r="A477" s="90" t="s">
        <v>43</v>
      </c>
      <c r="B477" s="145" t="s">
        <v>68</v>
      </c>
      <c r="C477" s="73" t="s">
        <v>580</v>
      </c>
      <c r="D477" s="70"/>
      <c r="E477" s="250">
        <v>517.41850899999997</v>
      </c>
      <c r="F477" s="855">
        <v>600.66872499999999</v>
      </c>
      <c r="G477" s="855">
        <v>736.92947200000003</v>
      </c>
      <c r="H477" s="855">
        <v>752.28793900000016</v>
      </c>
      <c r="I477" s="1557">
        <v>668.04932099999996</v>
      </c>
      <c r="J477" s="1557">
        <v>780.09002299999997</v>
      </c>
      <c r="K477" s="1147">
        <f t="shared" si="2103"/>
        <v>787.3967966324002</v>
      </c>
      <c r="L477" s="1146">
        <v>206.45255170300004</v>
      </c>
      <c r="M477" s="1146">
        <v>186.00163922640002</v>
      </c>
      <c r="N477" s="1146">
        <v>194.79514400000005</v>
      </c>
      <c r="O477" s="1146">
        <v>200.14746170300006</v>
      </c>
      <c r="P477" s="855">
        <v>787.4</v>
      </c>
      <c r="Q477" s="855">
        <v>787.4</v>
      </c>
      <c r="R477" s="855">
        <v>787.4</v>
      </c>
      <c r="S477" s="855">
        <v>787.4</v>
      </c>
      <c r="T477" s="257">
        <f t="shared" ref="T477:T488" si="2104">SUM(U477:X477)</f>
        <v>0</v>
      </c>
      <c r="U477" s="250"/>
      <c r="V477" s="1048"/>
      <c r="W477" s="1455"/>
      <c r="X477" s="1455"/>
      <c r="Y477" s="250"/>
      <c r="Z477" s="250"/>
      <c r="AA477" s="250"/>
      <c r="AB477" s="250"/>
      <c r="AC477" s="191">
        <f t="shared" si="2033"/>
        <v>0</v>
      </c>
      <c r="AD477" s="191">
        <f t="shared" si="2034"/>
        <v>0</v>
      </c>
      <c r="AE477" s="191">
        <f t="shared" si="2035"/>
        <v>0</v>
      </c>
      <c r="AF477" s="191">
        <f t="shared" si="2036"/>
        <v>0</v>
      </c>
      <c r="AG477" s="191">
        <f t="shared" si="2037"/>
        <v>0</v>
      </c>
      <c r="AH477" s="191">
        <f t="shared" si="2038"/>
        <v>0</v>
      </c>
      <c r="AI477" s="191">
        <f t="shared" si="2039"/>
        <v>0</v>
      </c>
      <c r="AJ477" s="191">
        <f t="shared" si="2040"/>
        <v>0</v>
      </c>
      <c r="AK477" s="191">
        <f t="shared" si="2041"/>
        <v>0</v>
      </c>
      <c r="AL477" s="275">
        <f t="shared" si="2042"/>
        <v>0</v>
      </c>
      <c r="AM477" s="275">
        <f t="shared" si="2043"/>
        <v>0</v>
      </c>
      <c r="AN477" s="275">
        <f t="shared" si="2044"/>
        <v>0</v>
      </c>
      <c r="AO477" s="275">
        <f t="shared" si="2045"/>
        <v>0</v>
      </c>
      <c r="AP477" s="275">
        <f t="shared" si="2046"/>
        <v>0</v>
      </c>
      <c r="AQ477" s="275">
        <f t="shared" si="2047"/>
        <v>0</v>
      </c>
      <c r="AR477" s="275">
        <f t="shared" si="2048"/>
        <v>0</v>
      </c>
      <c r="AS477" s="275">
        <f t="shared" si="2049"/>
        <v>0</v>
      </c>
      <c r="AT477" s="275">
        <f t="shared" si="2050"/>
        <v>0</v>
      </c>
    </row>
    <row r="478" spans="1:64" outlineLevel="1">
      <c r="A478" s="90" t="s">
        <v>44</v>
      </c>
      <c r="B478" s="145" t="s">
        <v>69</v>
      </c>
      <c r="C478" s="73" t="s">
        <v>580</v>
      </c>
      <c r="D478" s="70"/>
      <c r="E478" s="250">
        <v>130.49905700000002</v>
      </c>
      <c r="F478" s="855">
        <v>166.85788148090143</v>
      </c>
      <c r="G478" s="855">
        <v>248.99410499999999</v>
      </c>
      <c r="H478" s="855">
        <v>212.82446299999998</v>
      </c>
      <c r="I478" s="1557">
        <v>201.882395</v>
      </c>
      <c r="J478" s="1557">
        <v>764.06148640647984</v>
      </c>
      <c r="K478" s="1147">
        <f t="shared" si="2103"/>
        <v>1145.8708589999999</v>
      </c>
      <c r="L478" s="1146">
        <v>310.65974899999998</v>
      </c>
      <c r="M478" s="1146">
        <v>266.12489399999998</v>
      </c>
      <c r="N478" s="1146">
        <v>264.83962400000001</v>
      </c>
      <c r="O478" s="1146">
        <v>304.24659199999996</v>
      </c>
      <c r="P478" s="855">
        <v>1145.8699999999999</v>
      </c>
      <c r="Q478" s="855">
        <v>1145.8699999999999</v>
      </c>
      <c r="R478" s="855">
        <v>1145.8699999999999</v>
      </c>
      <c r="S478" s="855">
        <v>1145.8699999999999</v>
      </c>
      <c r="T478" s="257">
        <f t="shared" si="2104"/>
        <v>0</v>
      </c>
      <c r="U478" s="250"/>
      <c r="V478" s="1048"/>
      <c r="W478" s="1455"/>
      <c r="X478" s="1455"/>
      <c r="Y478" s="250"/>
      <c r="Z478" s="250"/>
      <c r="AA478" s="250"/>
      <c r="AB478" s="250"/>
      <c r="AC478" s="191">
        <f t="shared" si="2033"/>
        <v>0</v>
      </c>
      <c r="AD478" s="191">
        <f t="shared" si="2034"/>
        <v>0</v>
      </c>
      <c r="AE478" s="191">
        <f t="shared" si="2035"/>
        <v>0</v>
      </c>
      <c r="AF478" s="191">
        <f t="shared" si="2036"/>
        <v>0</v>
      </c>
      <c r="AG478" s="191">
        <f t="shared" si="2037"/>
        <v>0</v>
      </c>
      <c r="AH478" s="191">
        <f t="shared" si="2038"/>
        <v>0</v>
      </c>
      <c r="AI478" s="191">
        <f t="shared" si="2039"/>
        <v>0</v>
      </c>
      <c r="AJ478" s="191">
        <f t="shared" si="2040"/>
        <v>0</v>
      </c>
      <c r="AK478" s="191">
        <f t="shared" si="2041"/>
        <v>0</v>
      </c>
      <c r="AL478" s="275">
        <f t="shared" si="2042"/>
        <v>0</v>
      </c>
      <c r="AM478" s="275">
        <f t="shared" si="2043"/>
        <v>0</v>
      </c>
      <c r="AN478" s="275">
        <f t="shared" si="2044"/>
        <v>0</v>
      </c>
      <c r="AO478" s="275">
        <f t="shared" si="2045"/>
        <v>0</v>
      </c>
      <c r="AP478" s="275">
        <f t="shared" si="2046"/>
        <v>0</v>
      </c>
      <c r="AQ478" s="275">
        <f t="shared" si="2047"/>
        <v>0</v>
      </c>
      <c r="AR478" s="275">
        <f t="shared" si="2048"/>
        <v>0</v>
      </c>
      <c r="AS478" s="275">
        <f t="shared" si="2049"/>
        <v>0</v>
      </c>
      <c r="AT478" s="275">
        <f t="shared" si="2050"/>
        <v>0</v>
      </c>
    </row>
    <row r="479" spans="1:64" outlineLevel="1">
      <c r="A479" s="90" t="s">
        <v>45</v>
      </c>
      <c r="B479" s="145" t="s">
        <v>70</v>
      </c>
      <c r="C479" s="73" t="s">
        <v>580</v>
      </c>
      <c r="D479" s="70"/>
      <c r="E479" s="250">
        <v>486.90610500000003</v>
      </c>
      <c r="F479" s="855">
        <v>563.15212400000007</v>
      </c>
      <c r="G479" s="855">
        <v>674.72091699999999</v>
      </c>
      <c r="H479" s="855">
        <v>691.44910500000003</v>
      </c>
      <c r="I479" s="1557">
        <v>637.21229800000003</v>
      </c>
      <c r="J479" s="1557">
        <v>709.53479540647982</v>
      </c>
      <c r="K479" s="1147">
        <f t="shared" si="2103"/>
        <v>696.41964299999995</v>
      </c>
      <c r="L479" s="1146">
        <v>179.222285</v>
      </c>
      <c r="M479" s="1146">
        <v>168.76260199999999</v>
      </c>
      <c r="N479" s="1146">
        <v>172.87952900000002</v>
      </c>
      <c r="O479" s="1146">
        <v>175.555227</v>
      </c>
      <c r="P479" s="855">
        <v>696.42</v>
      </c>
      <c r="Q479" s="855">
        <v>696.42</v>
      </c>
      <c r="R479" s="855">
        <v>696.42</v>
      </c>
      <c r="S479" s="855">
        <v>696.42</v>
      </c>
      <c r="T479" s="257">
        <f t="shared" si="2104"/>
        <v>0</v>
      </c>
      <c r="U479" s="250"/>
      <c r="V479" s="1048"/>
      <c r="W479" s="1455"/>
      <c r="X479" s="1455"/>
      <c r="Y479" s="250"/>
      <c r="Z479" s="250"/>
      <c r="AA479" s="250"/>
      <c r="AB479" s="250"/>
      <c r="AC479" s="191">
        <f t="shared" si="2033"/>
        <v>0</v>
      </c>
      <c r="AD479" s="191">
        <f t="shared" si="2034"/>
        <v>0</v>
      </c>
      <c r="AE479" s="191">
        <f t="shared" si="2035"/>
        <v>0</v>
      </c>
      <c r="AF479" s="191">
        <f t="shared" si="2036"/>
        <v>0</v>
      </c>
      <c r="AG479" s="191">
        <f t="shared" si="2037"/>
        <v>0</v>
      </c>
      <c r="AH479" s="191">
        <f t="shared" si="2038"/>
        <v>0</v>
      </c>
      <c r="AI479" s="191">
        <f t="shared" si="2039"/>
        <v>0</v>
      </c>
      <c r="AJ479" s="191">
        <f t="shared" si="2040"/>
        <v>0</v>
      </c>
      <c r="AK479" s="191">
        <f t="shared" si="2041"/>
        <v>0</v>
      </c>
      <c r="AL479" s="275">
        <f t="shared" si="2042"/>
        <v>0</v>
      </c>
      <c r="AM479" s="275">
        <f t="shared" si="2043"/>
        <v>0</v>
      </c>
      <c r="AN479" s="275">
        <f t="shared" si="2044"/>
        <v>0</v>
      </c>
      <c r="AO479" s="275">
        <f t="shared" si="2045"/>
        <v>0</v>
      </c>
      <c r="AP479" s="275">
        <f t="shared" si="2046"/>
        <v>0</v>
      </c>
      <c r="AQ479" s="275">
        <f t="shared" si="2047"/>
        <v>0</v>
      </c>
      <c r="AR479" s="275">
        <f t="shared" si="2048"/>
        <v>0</v>
      </c>
      <c r="AS479" s="275">
        <f t="shared" si="2049"/>
        <v>0</v>
      </c>
      <c r="AT479" s="275">
        <f t="shared" si="2050"/>
        <v>0</v>
      </c>
    </row>
    <row r="480" spans="1:64" outlineLevel="1">
      <c r="A480" s="90" t="s">
        <v>46</v>
      </c>
      <c r="B480" s="145" t="s">
        <v>71</v>
      </c>
      <c r="C480" s="73" t="s">
        <v>580</v>
      </c>
      <c r="D480" s="70"/>
      <c r="E480" s="250">
        <v>159.10569100000001</v>
      </c>
      <c r="F480" s="855">
        <v>304.37339200000002</v>
      </c>
      <c r="G480" s="855">
        <v>299.94183857480004</v>
      </c>
      <c r="H480" s="855">
        <v>280.47058400000003</v>
      </c>
      <c r="I480" s="1557">
        <v>294.63347499999998</v>
      </c>
      <c r="J480" s="1557">
        <v>304.28618940647982</v>
      </c>
      <c r="K480" s="1147">
        <f t="shared" si="2103"/>
        <v>299.95983699999999</v>
      </c>
      <c r="L480" s="1146">
        <v>80.846792999999991</v>
      </c>
      <c r="M480" s="1146">
        <v>66.452405999999968</v>
      </c>
      <c r="N480" s="1146">
        <v>74.732091000000025</v>
      </c>
      <c r="O480" s="1146">
        <v>77.92854699999998</v>
      </c>
      <c r="P480" s="855">
        <v>299.95999999999998</v>
      </c>
      <c r="Q480" s="855">
        <v>299.95999999999998</v>
      </c>
      <c r="R480" s="855">
        <v>299.95999999999998</v>
      </c>
      <c r="S480" s="855">
        <v>299.95999999999998</v>
      </c>
      <c r="T480" s="257">
        <f t="shared" si="2104"/>
        <v>0</v>
      </c>
      <c r="U480" s="250"/>
      <c r="V480" s="1048"/>
      <c r="W480" s="1455"/>
      <c r="X480" s="1455"/>
      <c r="Y480" s="250"/>
      <c r="Z480" s="250"/>
      <c r="AA480" s="250"/>
      <c r="AB480" s="250"/>
      <c r="AC480" s="191">
        <f t="shared" si="2033"/>
        <v>0</v>
      </c>
      <c r="AD480" s="191">
        <f t="shared" si="2034"/>
        <v>0</v>
      </c>
      <c r="AE480" s="191">
        <f t="shared" si="2035"/>
        <v>0</v>
      </c>
      <c r="AF480" s="191">
        <f t="shared" si="2036"/>
        <v>0</v>
      </c>
      <c r="AG480" s="191">
        <f t="shared" si="2037"/>
        <v>0</v>
      </c>
      <c r="AH480" s="191">
        <f t="shared" si="2038"/>
        <v>0</v>
      </c>
      <c r="AI480" s="191">
        <f t="shared" si="2039"/>
        <v>0</v>
      </c>
      <c r="AJ480" s="191">
        <f t="shared" si="2040"/>
        <v>0</v>
      </c>
      <c r="AK480" s="191">
        <f t="shared" si="2041"/>
        <v>0</v>
      </c>
      <c r="AL480" s="275">
        <f t="shared" si="2042"/>
        <v>0</v>
      </c>
      <c r="AM480" s="275">
        <f t="shared" si="2043"/>
        <v>0</v>
      </c>
      <c r="AN480" s="275">
        <f t="shared" si="2044"/>
        <v>0</v>
      </c>
      <c r="AO480" s="275">
        <f t="shared" si="2045"/>
        <v>0</v>
      </c>
      <c r="AP480" s="275">
        <f t="shared" si="2046"/>
        <v>0</v>
      </c>
      <c r="AQ480" s="275">
        <f t="shared" si="2047"/>
        <v>0</v>
      </c>
      <c r="AR480" s="275">
        <f t="shared" si="2048"/>
        <v>0</v>
      </c>
      <c r="AS480" s="275">
        <f t="shared" si="2049"/>
        <v>0</v>
      </c>
      <c r="AT480" s="275">
        <f t="shared" si="2050"/>
        <v>0</v>
      </c>
    </row>
    <row r="481" spans="1:46" ht="60" outlineLevel="1">
      <c r="A481" s="90">
        <v>2</v>
      </c>
      <c r="B481" s="29" t="s">
        <v>282</v>
      </c>
      <c r="C481" s="73" t="s">
        <v>580</v>
      </c>
      <c r="D481" s="70"/>
      <c r="E481" s="250">
        <v>530.40915400000006</v>
      </c>
      <c r="F481" s="855">
        <v>612.22256200000004</v>
      </c>
      <c r="G481" s="855">
        <v>748.35868100000005</v>
      </c>
      <c r="H481" s="855">
        <v>764.03501100000017</v>
      </c>
      <c r="I481" s="1557">
        <v>684.06200100000001</v>
      </c>
      <c r="J481" s="1557">
        <v>823.54710140647978</v>
      </c>
      <c r="K481" s="1147">
        <f t="shared" si="2103"/>
        <v>843.67338100000006</v>
      </c>
      <c r="L481" s="1146">
        <f>L476</f>
        <v>221.40176600000004</v>
      </c>
      <c r="M481" s="1146">
        <f>M476</f>
        <v>199.61159499999997</v>
      </c>
      <c r="N481" s="1146">
        <f t="shared" ref="N481:Q481" si="2105">N476</f>
        <v>204.65967000000006</v>
      </c>
      <c r="O481" s="1146">
        <f t="shared" si="2105"/>
        <v>218.00035</v>
      </c>
      <c r="P481" s="855">
        <f t="shared" si="2105"/>
        <v>843.67338100000006</v>
      </c>
      <c r="Q481" s="855">
        <f t="shared" si="2105"/>
        <v>843.67338100000006</v>
      </c>
      <c r="R481" s="855">
        <f t="shared" ref="R481:S481" si="2106">R476</f>
        <v>843.67338100000006</v>
      </c>
      <c r="S481" s="855">
        <f t="shared" si="2106"/>
        <v>843.67338100000006</v>
      </c>
      <c r="T481" s="257">
        <f t="shared" si="2104"/>
        <v>0</v>
      </c>
      <c r="U481" s="250"/>
      <c r="V481" s="1048"/>
      <c r="W481" s="1455"/>
      <c r="X481" s="1455"/>
      <c r="Y481" s="250"/>
      <c r="Z481" s="250"/>
      <c r="AA481" s="250"/>
      <c r="AB481" s="250"/>
      <c r="AC481" s="191">
        <f t="shared" si="2033"/>
        <v>0</v>
      </c>
      <c r="AD481" s="191">
        <f t="shared" si="2034"/>
        <v>0</v>
      </c>
      <c r="AE481" s="191">
        <f t="shared" si="2035"/>
        <v>0</v>
      </c>
      <c r="AF481" s="191">
        <f t="shared" si="2036"/>
        <v>0</v>
      </c>
      <c r="AG481" s="191">
        <f t="shared" si="2037"/>
        <v>0</v>
      </c>
      <c r="AH481" s="191">
        <f t="shared" si="2038"/>
        <v>0</v>
      </c>
      <c r="AI481" s="191">
        <f t="shared" si="2039"/>
        <v>0</v>
      </c>
      <c r="AJ481" s="191">
        <f t="shared" si="2040"/>
        <v>0</v>
      </c>
      <c r="AK481" s="191">
        <f t="shared" si="2041"/>
        <v>0</v>
      </c>
      <c r="AL481" s="275">
        <f t="shared" si="2042"/>
        <v>0</v>
      </c>
      <c r="AM481" s="275">
        <f t="shared" si="2043"/>
        <v>0</v>
      </c>
      <c r="AN481" s="275">
        <f t="shared" si="2044"/>
        <v>0</v>
      </c>
      <c r="AO481" s="275">
        <f t="shared" si="2045"/>
        <v>0</v>
      </c>
      <c r="AP481" s="275">
        <f t="shared" si="2046"/>
        <v>0</v>
      </c>
      <c r="AQ481" s="275">
        <f t="shared" si="2047"/>
        <v>0</v>
      </c>
      <c r="AR481" s="275">
        <f t="shared" si="2048"/>
        <v>0</v>
      </c>
      <c r="AS481" s="275">
        <f t="shared" si="2049"/>
        <v>0</v>
      </c>
      <c r="AT481" s="275">
        <f t="shared" si="2050"/>
        <v>0</v>
      </c>
    </row>
    <row r="482" spans="1:46" ht="60" outlineLevel="1">
      <c r="A482" s="90">
        <v>3</v>
      </c>
      <c r="B482" s="29" t="s">
        <v>273</v>
      </c>
      <c r="C482" s="73" t="s">
        <v>580</v>
      </c>
      <c r="D482" s="70"/>
      <c r="E482" s="250">
        <v>530.40915400000006</v>
      </c>
      <c r="F482" s="855">
        <v>612.22256200000004</v>
      </c>
      <c r="G482" s="855">
        <v>748.35868099999993</v>
      </c>
      <c r="H482" s="855">
        <v>764.03501100000017</v>
      </c>
      <c r="I482" s="1557">
        <v>684.06200100000001</v>
      </c>
      <c r="J482" s="1557">
        <v>823.54710140647978</v>
      </c>
      <c r="K482" s="1147">
        <f>SUM(L482:O482)</f>
        <v>843.67338100000006</v>
      </c>
      <c r="L482" s="1146">
        <f>L476</f>
        <v>221.40176600000004</v>
      </c>
      <c r="M482" s="1146">
        <f>M476</f>
        <v>199.61159499999997</v>
      </c>
      <c r="N482" s="1146">
        <f t="shared" ref="N482:Q484" si="2107">N476</f>
        <v>204.65967000000006</v>
      </c>
      <c r="O482" s="1146">
        <f t="shared" si="2107"/>
        <v>218.00035</v>
      </c>
      <c r="P482" s="855">
        <f t="shared" si="2107"/>
        <v>843.67338100000006</v>
      </c>
      <c r="Q482" s="855">
        <f t="shared" si="2107"/>
        <v>843.67338100000006</v>
      </c>
      <c r="R482" s="855">
        <f t="shared" ref="R482:S484" si="2108">R476</f>
        <v>843.67338100000006</v>
      </c>
      <c r="S482" s="855">
        <f t="shared" si="2108"/>
        <v>843.67338100000006</v>
      </c>
      <c r="T482" s="257">
        <f t="shared" si="2104"/>
        <v>0</v>
      </c>
      <c r="U482" s="250"/>
      <c r="V482" s="1048"/>
      <c r="W482" s="1455"/>
      <c r="X482" s="1455"/>
      <c r="Y482" s="250"/>
      <c r="Z482" s="250"/>
      <c r="AA482" s="250"/>
      <c r="AB482" s="250"/>
      <c r="AC482" s="191">
        <f t="shared" si="2033"/>
        <v>0</v>
      </c>
      <c r="AD482" s="191">
        <f t="shared" si="2034"/>
        <v>0</v>
      </c>
      <c r="AE482" s="191">
        <f t="shared" si="2035"/>
        <v>0</v>
      </c>
      <c r="AF482" s="191">
        <f t="shared" si="2036"/>
        <v>0</v>
      </c>
      <c r="AG482" s="191">
        <f t="shared" si="2037"/>
        <v>0</v>
      </c>
      <c r="AH482" s="191">
        <f t="shared" si="2038"/>
        <v>0</v>
      </c>
      <c r="AI482" s="191">
        <f t="shared" si="2039"/>
        <v>0</v>
      </c>
      <c r="AJ482" s="191">
        <f t="shared" si="2040"/>
        <v>0</v>
      </c>
      <c r="AK482" s="191">
        <f t="shared" si="2041"/>
        <v>0</v>
      </c>
      <c r="AL482" s="275">
        <f t="shared" si="2042"/>
        <v>0</v>
      </c>
      <c r="AM482" s="275">
        <f t="shared" si="2043"/>
        <v>0</v>
      </c>
      <c r="AN482" s="275">
        <f t="shared" si="2044"/>
        <v>0</v>
      </c>
      <c r="AO482" s="275">
        <f t="shared" si="2045"/>
        <v>0</v>
      </c>
      <c r="AP482" s="275">
        <f t="shared" si="2046"/>
        <v>0</v>
      </c>
      <c r="AQ482" s="275">
        <f t="shared" si="2047"/>
        <v>0</v>
      </c>
      <c r="AR482" s="275">
        <f t="shared" si="2048"/>
        <v>0</v>
      </c>
      <c r="AS482" s="275">
        <f t="shared" si="2049"/>
        <v>0</v>
      </c>
      <c r="AT482" s="275">
        <f t="shared" si="2050"/>
        <v>0</v>
      </c>
    </row>
    <row r="483" spans="1:46" outlineLevel="1">
      <c r="A483" s="90" t="s">
        <v>60</v>
      </c>
      <c r="B483" s="145" t="s">
        <v>68</v>
      </c>
      <c r="C483" s="73" t="s">
        <v>580</v>
      </c>
      <c r="D483" s="70"/>
      <c r="E483" s="250">
        <v>517.41850899999997</v>
      </c>
      <c r="F483" s="855">
        <v>600.66872499999999</v>
      </c>
      <c r="G483" s="855">
        <v>736.92947200000003</v>
      </c>
      <c r="H483" s="855">
        <v>752.28793900000016</v>
      </c>
      <c r="I483" s="1557">
        <v>668.04932099999996</v>
      </c>
      <c r="J483" s="1557">
        <v>780.09002299999997</v>
      </c>
      <c r="K483" s="1147">
        <f t="shared" si="2103"/>
        <v>787.3967966324002</v>
      </c>
      <c r="L483" s="1146">
        <f t="shared" ref="L483:M484" si="2109">L477</f>
        <v>206.45255170300004</v>
      </c>
      <c r="M483" s="1146">
        <f t="shared" si="2109"/>
        <v>186.00163922640002</v>
      </c>
      <c r="N483" s="1146">
        <f t="shared" si="2107"/>
        <v>194.79514400000005</v>
      </c>
      <c r="O483" s="1146">
        <f t="shared" si="2107"/>
        <v>200.14746170300006</v>
      </c>
      <c r="P483" s="855">
        <f t="shared" si="2107"/>
        <v>787.4</v>
      </c>
      <c r="Q483" s="855">
        <f t="shared" si="2107"/>
        <v>787.4</v>
      </c>
      <c r="R483" s="855">
        <f t="shared" si="2108"/>
        <v>787.4</v>
      </c>
      <c r="S483" s="855">
        <f t="shared" si="2108"/>
        <v>787.4</v>
      </c>
      <c r="T483" s="257">
        <f t="shared" si="2104"/>
        <v>0</v>
      </c>
      <c r="U483" s="250"/>
      <c r="V483" s="1048"/>
      <c r="W483" s="1455"/>
      <c r="X483" s="1455"/>
      <c r="Y483" s="250"/>
      <c r="Z483" s="250"/>
      <c r="AA483" s="250"/>
      <c r="AB483" s="250"/>
      <c r="AC483" s="191">
        <f t="shared" si="2033"/>
        <v>0</v>
      </c>
      <c r="AD483" s="191">
        <f t="shared" si="2034"/>
        <v>0</v>
      </c>
      <c r="AE483" s="191">
        <f t="shared" si="2035"/>
        <v>0</v>
      </c>
      <c r="AF483" s="191">
        <f t="shared" si="2036"/>
        <v>0</v>
      </c>
      <c r="AG483" s="191">
        <f t="shared" si="2037"/>
        <v>0</v>
      </c>
      <c r="AH483" s="191">
        <f t="shared" si="2038"/>
        <v>0</v>
      </c>
      <c r="AI483" s="191">
        <f t="shared" si="2039"/>
        <v>0</v>
      </c>
      <c r="AJ483" s="191">
        <f t="shared" si="2040"/>
        <v>0</v>
      </c>
      <c r="AK483" s="191">
        <f t="shared" si="2041"/>
        <v>0</v>
      </c>
      <c r="AL483" s="275">
        <f t="shared" si="2042"/>
        <v>0</v>
      </c>
      <c r="AM483" s="275">
        <f t="shared" si="2043"/>
        <v>0</v>
      </c>
      <c r="AN483" s="275">
        <f t="shared" si="2044"/>
        <v>0</v>
      </c>
      <c r="AO483" s="275">
        <f t="shared" si="2045"/>
        <v>0</v>
      </c>
      <c r="AP483" s="275">
        <f t="shared" si="2046"/>
        <v>0</v>
      </c>
      <c r="AQ483" s="275">
        <f t="shared" si="2047"/>
        <v>0</v>
      </c>
      <c r="AR483" s="275">
        <f t="shared" si="2048"/>
        <v>0</v>
      </c>
      <c r="AS483" s="275">
        <f t="shared" si="2049"/>
        <v>0</v>
      </c>
      <c r="AT483" s="275">
        <f t="shared" si="2050"/>
        <v>0</v>
      </c>
    </row>
    <row r="484" spans="1:46" outlineLevel="1">
      <c r="A484" s="90" t="s">
        <v>83</v>
      </c>
      <c r="B484" s="145" t="s">
        <v>69</v>
      </c>
      <c r="C484" s="73" t="s">
        <v>580</v>
      </c>
      <c r="D484" s="70"/>
      <c r="E484" s="250">
        <v>130.49905700000002</v>
      </c>
      <c r="F484" s="855">
        <v>166.8578814809014</v>
      </c>
      <c r="G484" s="855">
        <v>248.99410499999999</v>
      </c>
      <c r="H484" s="855">
        <v>212.82446299999998</v>
      </c>
      <c r="I484" s="1557">
        <v>201.882395</v>
      </c>
      <c r="J484" s="1557">
        <v>764.06148640647984</v>
      </c>
      <c r="K484" s="1147">
        <f t="shared" si="2103"/>
        <v>1145.8708589999999</v>
      </c>
      <c r="L484" s="1146">
        <f t="shared" si="2109"/>
        <v>310.65974899999998</v>
      </c>
      <c r="M484" s="1146">
        <f t="shared" si="2109"/>
        <v>266.12489399999998</v>
      </c>
      <c r="N484" s="1146">
        <f t="shared" si="2107"/>
        <v>264.83962400000001</v>
      </c>
      <c r="O484" s="1146">
        <f t="shared" si="2107"/>
        <v>304.24659199999996</v>
      </c>
      <c r="P484" s="855">
        <f t="shared" si="2107"/>
        <v>1145.8699999999999</v>
      </c>
      <c r="Q484" s="855">
        <f t="shared" si="2107"/>
        <v>1145.8699999999999</v>
      </c>
      <c r="R484" s="855">
        <f t="shared" si="2108"/>
        <v>1145.8699999999999</v>
      </c>
      <c r="S484" s="855">
        <f t="shared" si="2108"/>
        <v>1145.8699999999999</v>
      </c>
      <c r="T484" s="257">
        <f t="shared" si="2104"/>
        <v>0</v>
      </c>
      <c r="U484" s="250"/>
      <c r="V484" s="1048"/>
      <c r="W484" s="1455"/>
      <c r="X484" s="1455"/>
      <c r="Y484" s="250"/>
      <c r="Z484" s="250"/>
      <c r="AA484" s="250"/>
      <c r="AB484" s="250"/>
      <c r="AC484" s="191">
        <f t="shared" si="2033"/>
        <v>0</v>
      </c>
      <c r="AD484" s="191">
        <f t="shared" si="2034"/>
        <v>0</v>
      </c>
      <c r="AE484" s="191">
        <f t="shared" si="2035"/>
        <v>0</v>
      </c>
      <c r="AF484" s="191">
        <f t="shared" si="2036"/>
        <v>0</v>
      </c>
      <c r="AG484" s="191">
        <f t="shared" si="2037"/>
        <v>0</v>
      </c>
      <c r="AH484" s="191">
        <f t="shared" si="2038"/>
        <v>0</v>
      </c>
      <c r="AI484" s="191">
        <f t="shared" si="2039"/>
        <v>0</v>
      </c>
      <c r="AJ484" s="191">
        <f t="shared" si="2040"/>
        <v>0</v>
      </c>
      <c r="AK484" s="191">
        <f t="shared" si="2041"/>
        <v>0</v>
      </c>
      <c r="AL484" s="275">
        <f t="shared" si="2042"/>
        <v>0</v>
      </c>
      <c r="AM484" s="275">
        <f t="shared" si="2043"/>
        <v>0</v>
      </c>
      <c r="AN484" s="275">
        <f t="shared" si="2044"/>
        <v>0</v>
      </c>
      <c r="AO484" s="275">
        <f t="shared" si="2045"/>
        <v>0</v>
      </c>
      <c r="AP484" s="275">
        <f t="shared" si="2046"/>
        <v>0</v>
      </c>
      <c r="AQ484" s="275">
        <f t="shared" si="2047"/>
        <v>0</v>
      </c>
      <c r="AR484" s="275">
        <f t="shared" si="2048"/>
        <v>0</v>
      </c>
      <c r="AS484" s="275">
        <f t="shared" si="2049"/>
        <v>0</v>
      </c>
      <c r="AT484" s="275">
        <f t="shared" si="2050"/>
        <v>0</v>
      </c>
    </row>
    <row r="485" spans="1:46" outlineLevel="1">
      <c r="A485" s="90" t="s">
        <v>81</v>
      </c>
      <c r="B485" s="145" t="s">
        <v>70</v>
      </c>
      <c r="C485" s="73" t="s">
        <v>580</v>
      </c>
      <c r="D485" s="70"/>
      <c r="E485" s="250">
        <v>210.89047800000003</v>
      </c>
      <c r="F485" s="855">
        <v>408.28195899999997</v>
      </c>
      <c r="G485" s="855">
        <v>398.15700400000003</v>
      </c>
      <c r="H485" s="855">
        <v>386.44987800000007</v>
      </c>
      <c r="I485" s="1557">
        <v>387.28267599999998</v>
      </c>
      <c r="J485" s="1557">
        <v>500.48888440647983</v>
      </c>
      <c r="K485" s="1147">
        <f t="shared" si="2103"/>
        <v>395.899225</v>
      </c>
      <c r="L485" s="1146">
        <v>108.257927</v>
      </c>
      <c r="M485" s="1146">
        <v>89.846166999999966</v>
      </c>
      <c r="N485" s="1146">
        <v>96.286188999999993</v>
      </c>
      <c r="O485" s="1146">
        <v>101.50894200000002</v>
      </c>
      <c r="P485" s="855">
        <f>P479</f>
        <v>696.42</v>
      </c>
      <c r="Q485" s="855">
        <f t="shared" ref="Q485:S485" si="2110">Q479</f>
        <v>696.42</v>
      </c>
      <c r="R485" s="855">
        <f t="shared" si="2110"/>
        <v>696.42</v>
      </c>
      <c r="S485" s="855">
        <f t="shared" si="2110"/>
        <v>696.42</v>
      </c>
      <c r="T485" s="257">
        <f t="shared" si="2104"/>
        <v>0</v>
      </c>
      <c r="U485" s="1048"/>
      <c r="V485" s="1048"/>
      <c r="W485" s="1455"/>
      <c r="X485" s="1455"/>
      <c r="Y485" s="250"/>
      <c r="Z485" s="250"/>
      <c r="AA485" s="250"/>
      <c r="AB485" s="250"/>
      <c r="AC485" s="191">
        <f t="shared" si="2033"/>
        <v>0</v>
      </c>
      <c r="AD485" s="191">
        <f t="shared" si="2034"/>
        <v>0</v>
      </c>
      <c r="AE485" s="191">
        <f t="shared" si="2035"/>
        <v>0</v>
      </c>
      <c r="AF485" s="191">
        <f t="shared" si="2036"/>
        <v>0</v>
      </c>
      <c r="AG485" s="191">
        <f t="shared" si="2037"/>
        <v>0</v>
      </c>
      <c r="AH485" s="191">
        <f t="shared" si="2038"/>
        <v>0</v>
      </c>
      <c r="AI485" s="191">
        <f t="shared" si="2039"/>
        <v>0</v>
      </c>
      <c r="AJ485" s="191">
        <f t="shared" si="2040"/>
        <v>0</v>
      </c>
      <c r="AK485" s="191">
        <f t="shared" si="2041"/>
        <v>0</v>
      </c>
      <c r="AL485" s="275">
        <f t="shared" si="2042"/>
        <v>0</v>
      </c>
      <c r="AM485" s="275">
        <f t="shared" si="2043"/>
        <v>0</v>
      </c>
      <c r="AN485" s="275">
        <f t="shared" si="2044"/>
        <v>0</v>
      </c>
      <c r="AO485" s="275">
        <f t="shared" si="2045"/>
        <v>0</v>
      </c>
      <c r="AP485" s="275">
        <f t="shared" si="2046"/>
        <v>0</v>
      </c>
      <c r="AQ485" s="275">
        <f t="shared" si="2047"/>
        <v>0</v>
      </c>
      <c r="AR485" s="275">
        <f t="shared" si="2048"/>
        <v>0</v>
      </c>
      <c r="AS485" s="275">
        <f t="shared" si="2049"/>
        <v>0</v>
      </c>
      <c r="AT485" s="275">
        <f t="shared" si="2050"/>
        <v>0</v>
      </c>
    </row>
    <row r="486" spans="1:46" outlineLevel="1">
      <c r="A486" s="90" t="s">
        <v>82</v>
      </c>
      <c r="B486" s="145" t="s">
        <v>71</v>
      </c>
      <c r="C486" s="73" t="s">
        <v>580</v>
      </c>
      <c r="D486" s="70"/>
      <c r="E486" s="250">
        <v>150.54296000000002</v>
      </c>
      <c r="F486" s="855">
        <v>272.65852500000005</v>
      </c>
      <c r="G486" s="855">
        <v>281.50146257480003</v>
      </c>
      <c r="H486" s="855">
        <v>265.56067700000006</v>
      </c>
      <c r="I486" s="1557">
        <v>280.645467</v>
      </c>
      <c r="J486" s="1557">
        <v>295.47941140647981</v>
      </c>
      <c r="K486" s="1147">
        <f t="shared" si="2103"/>
        <v>286.77139399999993</v>
      </c>
      <c r="L486" s="1146">
        <v>77.691181999999984</v>
      </c>
      <c r="M486" s="1146">
        <v>63.580439999999975</v>
      </c>
      <c r="N486" s="1146">
        <v>71.256756000000024</v>
      </c>
      <c r="O486" s="1146">
        <v>74.243015999999969</v>
      </c>
      <c r="P486" s="855">
        <f>P480</f>
        <v>299.95999999999998</v>
      </c>
      <c r="Q486" s="855">
        <f t="shared" ref="Q486:S486" si="2111">Q480</f>
        <v>299.95999999999998</v>
      </c>
      <c r="R486" s="855">
        <f t="shared" si="2111"/>
        <v>299.95999999999998</v>
      </c>
      <c r="S486" s="855">
        <f t="shared" si="2111"/>
        <v>299.95999999999998</v>
      </c>
      <c r="T486" s="257">
        <f t="shared" si="2104"/>
        <v>0</v>
      </c>
      <c r="U486" s="1048"/>
      <c r="V486" s="1048"/>
      <c r="W486" s="1455"/>
      <c r="X486" s="1455"/>
      <c r="Y486" s="250"/>
      <c r="Z486" s="250"/>
      <c r="AA486" s="250"/>
      <c r="AB486" s="250"/>
      <c r="AC486" s="191">
        <f t="shared" si="2033"/>
        <v>0</v>
      </c>
      <c r="AD486" s="191">
        <f t="shared" si="2034"/>
        <v>0</v>
      </c>
      <c r="AE486" s="191">
        <f t="shared" si="2035"/>
        <v>0</v>
      </c>
      <c r="AF486" s="191">
        <f t="shared" si="2036"/>
        <v>0</v>
      </c>
      <c r="AG486" s="191">
        <f t="shared" si="2037"/>
        <v>0</v>
      </c>
      <c r="AH486" s="191">
        <f t="shared" si="2038"/>
        <v>0</v>
      </c>
      <c r="AI486" s="191">
        <f t="shared" si="2039"/>
        <v>0</v>
      </c>
      <c r="AJ486" s="191">
        <f t="shared" si="2040"/>
        <v>0</v>
      </c>
      <c r="AK486" s="191">
        <f t="shared" si="2041"/>
        <v>0</v>
      </c>
      <c r="AL486" s="275">
        <f t="shared" si="2042"/>
        <v>0</v>
      </c>
      <c r="AM486" s="275">
        <f t="shared" si="2043"/>
        <v>0</v>
      </c>
      <c r="AN486" s="275">
        <f t="shared" si="2044"/>
        <v>0</v>
      </c>
      <c r="AO486" s="275">
        <f t="shared" si="2045"/>
        <v>0</v>
      </c>
      <c r="AP486" s="275">
        <f t="shared" si="2046"/>
        <v>0</v>
      </c>
      <c r="AQ486" s="275">
        <f t="shared" si="2047"/>
        <v>0</v>
      </c>
      <c r="AR486" s="275">
        <f t="shared" si="2048"/>
        <v>0</v>
      </c>
      <c r="AS486" s="275">
        <f t="shared" si="2049"/>
        <v>0</v>
      </c>
      <c r="AT486" s="275">
        <f t="shared" si="2050"/>
        <v>0</v>
      </c>
    </row>
    <row r="487" spans="1:46" ht="15" customHeight="1" outlineLevel="1">
      <c r="A487" s="1816">
        <v>4</v>
      </c>
      <c r="B487" s="1864" t="s">
        <v>74</v>
      </c>
      <c r="C487" s="73" t="s">
        <v>580</v>
      </c>
      <c r="D487" s="70"/>
      <c r="E487" s="250">
        <v>95.715059000000025</v>
      </c>
      <c r="F487" s="855">
        <v>135.47319199999995</v>
      </c>
      <c r="G487" s="855">
        <v>149.67359999999996</v>
      </c>
      <c r="H487" s="855">
        <v>133.94704700000008</v>
      </c>
      <c r="I487" s="1557">
        <v>111.77132400000002</v>
      </c>
      <c r="J487" s="1557">
        <v>196.01932240647977</v>
      </c>
      <c r="K487" s="855">
        <f t="shared" ref="K487:K488" si="2112">L487+M487+N487+O487</f>
        <v>219.67470400000002</v>
      </c>
      <c r="L487" s="1398">
        <f>L491+L495+L499+L503</f>
        <v>67.117317999999955</v>
      </c>
      <c r="M487" s="1398">
        <f t="shared" ref="M487:O488" si="2113">M491+M495+M499+M503</f>
        <v>46.746488999999976</v>
      </c>
      <c r="N487" s="1398">
        <f t="shared" si="2113"/>
        <v>45.508678000000046</v>
      </c>
      <c r="O487" s="1398">
        <f t="shared" si="2113"/>
        <v>60.302219000000036</v>
      </c>
      <c r="P487" s="1398">
        <v>217.67470400000002</v>
      </c>
      <c r="Q487" s="1398">
        <v>215.67470400000002</v>
      </c>
      <c r="R487" s="1398">
        <v>213.67470400000002</v>
      </c>
      <c r="S487" s="1398">
        <v>211.67470400000002</v>
      </c>
      <c r="T487" s="257">
        <f t="shared" si="2104"/>
        <v>0</v>
      </c>
      <c r="U487" s="250"/>
      <c r="V487" s="250"/>
      <c r="W487" s="1455"/>
      <c r="X487" s="1455"/>
      <c r="Y487" s="250"/>
      <c r="Z487" s="250"/>
      <c r="AA487" s="250"/>
      <c r="AB487" s="250"/>
      <c r="AC487" s="191">
        <f t="shared" si="2033"/>
        <v>0</v>
      </c>
      <c r="AD487" s="191">
        <f t="shared" si="2034"/>
        <v>0</v>
      </c>
      <c r="AE487" s="191">
        <f t="shared" si="2035"/>
        <v>0</v>
      </c>
      <c r="AF487" s="191">
        <f t="shared" si="2036"/>
        <v>0</v>
      </c>
      <c r="AG487" s="191">
        <f t="shared" si="2037"/>
        <v>0</v>
      </c>
      <c r="AH487" s="191">
        <f t="shared" si="2038"/>
        <v>0</v>
      </c>
      <c r="AI487" s="191">
        <f t="shared" si="2039"/>
        <v>0</v>
      </c>
      <c r="AJ487" s="191">
        <f t="shared" si="2040"/>
        <v>0</v>
      </c>
      <c r="AK487" s="191">
        <f t="shared" si="2041"/>
        <v>0</v>
      </c>
      <c r="AL487" s="275">
        <f t="shared" si="2042"/>
        <v>0</v>
      </c>
      <c r="AM487" s="275">
        <f t="shared" si="2043"/>
        <v>0</v>
      </c>
      <c r="AN487" s="275">
        <f t="shared" si="2044"/>
        <v>0</v>
      </c>
      <c r="AO487" s="275">
        <f t="shared" si="2045"/>
        <v>0</v>
      </c>
      <c r="AP487" s="275">
        <f t="shared" si="2046"/>
        <v>0</v>
      </c>
      <c r="AQ487" s="275">
        <f t="shared" si="2047"/>
        <v>0</v>
      </c>
      <c r="AR487" s="275">
        <f t="shared" si="2048"/>
        <v>0</v>
      </c>
      <c r="AS487" s="275">
        <f t="shared" si="2049"/>
        <v>0</v>
      </c>
      <c r="AT487" s="275">
        <f t="shared" si="2050"/>
        <v>0</v>
      </c>
    </row>
    <row r="488" spans="1:46" outlineLevel="1">
      <c r="A488" s="1816"/>
      <c r="B488" s="1869"/>
      <c r="C488" s="73" t="s">
        <v>577</v>
      </c>
      <c r="D488" s="70"/>
      <c r="E488" s="250">
        <v>225.67907051759997</v>
      </c>
      <c r="F488" s="855">
        <v>340.66717442000004</v>
      </c>
      <c r="G488" s="855">
        <v>405.45383837999998</v>
      </c>
      <c r="H488" s="855">
        <v>395.19415101769494</v>
      </c>
      <c r="I488" s="1557">
        <v>402.315106872</v>
      </c>
      <c r="J488" s="1557">
        <v>605.97006227069619</v>
      </c>
      <c r="K488" s="855">
        <f t="shared" si="2112"/>
        <v>706.09627346112177</v>
      </c>
      <c r="L488" s="1505">
        <f>L492+L496+L500+L504</f>
        <v>207.33110365684615</v>
      </c>
      <c r="M488" s="1505">
        <f t="shared" si="2113"/>
        <v>140.5338862498038</v>
      </c>
      <c r="N488" s="1505">
        <f t="shared" si="2113"/>
        <v>154.11167206316284</v>
      </c>
      <c r="O488" s="1505">
        <f t="shared" si="2113"/>
        <v>204.119611491309</v>
      </c>
      <c r="P488" s="1505">
        <f t="shared" ref="P488:R488" si="2114">P492+P496+P500+P504</f>
        <v>726.70547249145397</v>
      </c>
      <c r="Q488" s="1505">
        <f t="shared" si="2114"/>
        <v>745.64831882558769</v>
      </c>
      <c r="R488" s="1505">
        <f t="shared" si="2114"/>
        <v>765.02050707764556</v>
      </c>
      <c r="S488" s="1505">
        <f>S492+S496+S500+S504</f>
        <v>784.82860918504002</v>
      </c>
      <c r="T488" s="257">
        <f t="shared" si="2104"/>
        <v>0</v>
      </c>
      <c r="U488" s="250"/>
      <c r="V488" s="250"/>
      <c r="W488" s="1455"/>
      <c r="X488" s="1455"/>
      <c r="Y488" s="250"/>
      <c r="Z488" s="250"/>
      <c r="AA488" s="250"/>
      <c r="AB488" s="250"/>
      <c r="AC488" s="191">
        <f t="shared" si="2033"/>
        <v>0</v>
      </c>
      <c r="AD488" s="191">
        <f t="shared" si="2034"/>
        <v>0</v>
      </c>
      <c r="AE488" s="191">
        <f t="shared" si="2035"/>
        <v>0</v>
      </c>
      <c r="AF488" s="191">
        <f t="shared" si="2036"/>
        <v>0</v>
      </c>
      <c r="AG488" s="191">
        <f t="shared" si="2037"/>
        <v>0</v>
      </c>
      <c r="AH488" s="191">
        <f t="shared" si="2038"/>
        <v>0</v>
      </c>
      <c r="AI488" s="191">
        <f t="shared" si="2039"/>
        <v>0</v>
      </c>
      <c r="AJ488" s="191">
        <f t="shared" si="2040"/>
        <v>0</v>
      </c>
      <c r="AK488" s="191">
        <f t="shared" si="2041"/>
        <v>0</v>
      </c>
      <c r="AL488" s="275">
        <f t="shared" si="2042"/>
        <v>0</v>
      </c>
      <c r="AM488" s="275">
        <f t="shared" si="2043"/>
        <v>0</v>
      </c>
      <c r="AN488" s="275">
        <f t="shared" si="2044"/>
        <v>0</v>
      </c>
      <c r="AO488" s="275">
        <f t="shared" si="2045"/>
        <v>0</v>
      </c>
      <c r="AP488" s="275">
        <f t="shared" si="2046"/>
        <v>0</v>
      </c>
      <c r="AQ488" s="275">
        <f t="shared" si="2047"/>
        <v>0</v>
      </c>
      <c r="AR488" s="275">
        <f t="shared" si="2048"/>
        <v>0</v>
      </c>
      <c r="AS488" s="275">
        <f t="shared" si="2049"/>
        <v>0</v>
      </c>
      <c r="AT488" s="275">
        <f t="shared" si="2050"/>
        <v>0</v>
      </c>
    </row>
    <row r="489" spans="1:46" outlineLevel="1">
      <c r="A489" s="1816"/>
      <c r="B489" s="1869"/>
      <c r="C489" s="73" t="s">
        <v>79</v>
      </c>
      <c r="D489" s="67"/>
      <c r="E489" s="254">
        <f t="shared" ref="E489:H489" si="2115">IF(E476&gt;0,E487/E476*100,)</f>
        <v>18.045514161695635</v>
      </c>
      <c r="F489" s="254">
        <f t="shared" si="2115"/>
        <v>22.128095305314794</v>
      </c>
      <c r="G489" s="254">
        <f t="shared" si="2115"/>
        <v>20.000249051697708</v>
      </c>
      <c r="H489" s="254">
        <f t="shared" si="2115"/>
        <v>17.531532596220263</v>
      </c>
      <c r="I489" s="254">
        <f t="shared" ref="I489:J489" si="2116">IF(I476&gt;0,I487/I476*100,)</f>
        <v>16.339355765501733</v>
      </c>
      <c r="J489" s="254">
        <f t="shared" si="2116"/>
        <v>23.801835022151348</v>
      </c>
      <c r="K489" s="254">
        <f t="shared" ref="K489:Q489" si="2117">IF(K476&gt;0,K487/K476*100,)</f>
        <v>26.037884914612469</v>
      </c>
      <c r="L489" s="1122">
        <f t="shared" si="2117"/>
        <v>30.314716640516743</v>
      </c>
      <c r="M489" s="1122">
        <f t="shared" si="2117"/>
        <v>23.418724247957631</v>
      </c>
      <c r="N489" s="1122">
        <f t="shared" si="2117"/>
        <v>22.236270585211063</v>
      </c>
      <c r="O489" s="1122">
        <f t="shared" si="2117"/>
        <v>27.6615239379203</v>
      </c>
      <c r="P489" s="254">
        <f t="shared" si="2117"/>
        <v>25.800826350831613</v>
      </c>
      <c r="Q489" s="254">
        <f t="shared" si="2117"/>
        <v>25.563767787050757</v>
      </c>
      <c r="R489" s="254">
        <f t="shared" ref="R489:S489" si="2118">IF(R476&gt;0,R487/R476*100,)</f>
        <v>25.326709223269901</v>
      </c>
      <c r="S489" s="254">
        <f t="shared" si="2118"/>
        <v>25.089650659489042</v>
      </c>
      <c r="T489" s="254">
        <f t="shared" ref="T489" si="2119">IF(T476&gt;0,T487/T476*100,)</f>
        <v>0</v>
      </c>
      <c r="U489" s="254">
        <f t="shared" ref="U489:X489" si="2120">IF(U476&gt;0,U487/U476*100,)</f>
        <v>0</v>
      </c>
      <c r="V489" s="254">
        <f t="shared" si="2120"/>
        <v>0</v>
      </c>
      <c r="W489" s="254">
        <f t="shared" si="2120"/>
        <v>0</v>
      </c>
      <c r="X489" s="254">
        <f t="shared" si="2120"/>
        <v>0</v>
      </c>
      <c r="Y489" s="254">
        <f t="shared" ref="Y489:AA489" si="2121">IF(Y476&gt;0,Y487/Y476*100,)</f>
        <v>0</v>
      </c>
      <c r="Z489" s="254">
        <f t="shared" si="2121"/>
        <v>0</v>
      </c>
      <c r="AA489" s="254">
        <f t="shared" si="2121"/>
        <v>0</v>
      </c>
      <c r="AB489" s="254">
        <f t="shared" ref="AB489" si="2122">IF(AB476&gt;0,AB487/AB476*100,)</f>
        <v>0</v>
      </c>
      <c r="AC489" s="191">
        <f t="shared" si="2033"/>
        <v>0</v>
      </c>
      <c r="AD489" s="191">
        <f t="shared" si="2034"/>
        <v>0</v>
      </c>
      <c r="AE489" s="191">
        <f t="shared" si="2035"/>
        <v>0</v>
      </c>
      <c r="AF489" s="191">
        <f t="shared" si="2036"/>
        <v>0</v>
      </c>
      <c r="AG489" s="191">
        <f t="shared" si="2037"/>
        <v>0</v>
      </c>
      <c r="AH489" s="191">
        <f t="shared" si="2038"/>
        <v>0</v>
      </c>
      <c r="AI489" s="191">
        <f t="shared" si="2039"/>
        <v>0</v>
      </c>
      <c r="AJ489" s="191">
        <f t="shared" si="2040"/>
        <v>0</v>
      </c>
      <c r="AK489" s="191">
        <f t="shared" si="2041"/>
        <v>0</v>
      </c>
      <c r="AL489" s="275">
        <f t="shared" si="2042"/>
        <v>0</v>
      </c>
      <c r="AM489" s="275">
        <f t="shared" si="2043"/>
        <v>0</v>
      </c>
      <c r="AN489" s="275">
        <f t="shared" si="2044"/>
        <v>0</v>
      </c>
      <c r="AO489" s="275">
        <f t="shared" si="2045"/>
        <v>0</v>
      </c>
      <c r="AP489" s="275">
        <f t="shared" si="2046"/>
        <v>0</v>
      </c>
      <c r="AQ489" s="275">
        <f t="shared" si="2047"/>
        <v>0</v>
      </c>
      <c r="AR489" s="275">
        <f t="shared" si="2048"/>
        <v>0</v>
      </c>
      <c r="AS489" s="275">
        <f t="shared" si="2049"/>
        <v>0</v>
      </c>
      <c r="AT489" s="275">
        <f t="shared" si="2050"/>
        <v>0</v>
      </c>
    </row>
    <row r="490" spans="1:46" outlineLevel="1">
      <c r="A490" s="1816"/>
      <c r="B490" s="1865"/>
      <c r="C490" s="73" t="s">
        <v>80</v>
      </c>
      <c r="D490" s="67"/>
      <c r="E490" s="254">
        <f t="shared" ref="E490:H490" si="2123">IF(E481&gt;0,E487/E481*100,)</f>
        <v>18.045514161695635</v>
      </c>
      <c r="F490" s="254">
        <f t="shared" si="2123"/>
        <v>22.128095305314794</v>
      </c>
      <c r="G490" s="254">
        <f t="shared" si="2123"/>
        <v>20.000249051697704</v>
      </c>
      <c r="H490" s="254">
        <f t="shared" si="2123"/>
        <v>17.531532596220263</v>
      </c>
      <c r="I490" s="254">
        <f t="shared" ref="I490:J490" si="2124">IF(I481&gt;0,I487/I481*100,)</f>
        <v>16.339355765501733</v>
      </c>
      <c r="J490" s="254">
        <f t="shared" si="2124"/>
        <v>23.801835022151348</v>
      </c>
      <c r="K490" s="254">
        <f t="shared" ref="K490:Q490" si="2125">IF(K481&gt;0,K487/K481*100,)</f>
        <v>26.037884914612469</v>
      </c>
      <c r="L490" s="1122">
        <f t="shared" si="2125"/>
        <v>30.314716640516743</v>
      </c>
      <c r="M490" s="1122">
        <f t="shared" si="2125"/>
        <v>23.418724247957631</v>
      </c>
      <c r="N490" s="1122">
        <f t="shared" si="2125"/>
        <v>22.236270585211063</v>
      </c>
      <c r="O490" s="1122">
        <f t="shared" si="2125"/>
        <v>27.6615239379203</v>
      </c>
      <c r="P490" s="254">
        <f t="shared" si="2125"/>
        <v>25.800826350831613</v>
      </c>
      <c r="Q490" s="254">
        <f t="shared" si="2125"/>
        <v>25.563767787050757</v>
      </c>
      <c r="R490" s="254">
        <f t="shared" ref="R490:S490" si="2126">IF(R481&gt;0,R487/R481*100,)</f>
        <v>25.326709223269901</v>
      </c>
      <c r="S490" s="254">
        <f t="shared" si="2126"/>
        <v>25.089650659489042</v>
      </c>
      <c r="T490" s="254">
        <f t="shared" ref="T490" si="2127">IF(T481&gt;0,T487/T481*100,)</f>
        <v>0</v>
      </c>
      <c r="U490" s="254">
        <f t="shared" ref="U490:X490" si="2128">IF(U481&gt;0,U487/U481*100,)</f>
        <v>0</v>
      </c>
      <c r="V490" s="254">
        <f t="shared" si="2128"/>
        <v>0</v>
      </c>
      <c r="W490" s="254">
        <f t="shared" si="2128"/>
        <v>0</v>
      </c>
      <c r="X490" s="254">
        <f t="shared" si="2128"/>
        <v>0</v>
      </c>
      <c r="Y490" s="254">
        <f t="shared" ref="Y490:AA490" si="2129">IF(Y481&gt;0,Y487/Y481*100,)</f>
        <v>0</v>
      </c>
      <c r="Z490" s="254">
        <f t="shared" si="2129"/>
        <v>0</v>
      </c>
      <c r="AA490" s="254">
        <f t="shared" si="2129"/>
        <v>0</v>
      </c>
      <c r="AB490" s="254">
        <f t="shared" ref="AB490" si="2130">IF(AB481&gt;0,AB487/AB481*100,)</f>
        <v>0</v>
      </c>
      <c r="AC490" s="191">
        <f t="shared" si="2033"/>
        <v>0</v>
      </c>
      <c r="AD490" s="191">
        <f t="shared" si="2034"/>
        <v>0</v>
      </c>
      <c r="AE490" s="191">
        <f t="shared" si="2035"/>
        <v>0</v>
      </c>
      <c r="AF490" s="191">
        <f t="shared" si="2036"/>
        <v>0</v>
      </c>
      <c r="AG490" s="191">
        <f t="shared" si="2037"/>
        <v>0</v>
      </c>
      <c r="AH490" s="191">
        <f t="shared" si="2038"/>
        <v>0</v>
      </c>
      <c r="AI490" s="191">
        <f t="shared" si="2039"/>
        <v>0</v>
      </c>
      <c r="AJ490" s="191">
        <f t="shared" si="2040"/>
        <v>0</v>
      </c>
      <c r="AK490" s="191">
        <f t="shared" si="2041"/>
        <v>0</v>
      </c>
      <c r="AL490" s="275">
        <f t="shared" si="2042"/>
        <v>0</v>
      </c>
      <c r="AM490" s="275">
        <f t="shared" si="2043"/>
        <v>0</v>
      </c>
      <c r="AN490" s="275">
        <f t="shared" si="2044"/>
        <v>0</v>
      </c>
      <c r="AO490" s="275">
        <f t="shared" si="2045"/>
        <v>0</v>
      </c>
      <c r="AP490" s="275">
        <f t="shared" si="2046"/>
        <v>0</v>
      </c>
      <c r="AQ490" s="275">
        <f t="shared" si="2047"/>
        <v>0</v>
      </c>
      <c r="AR490" s="275">
        <f t="shared" si="2048"/>
        <v>0</v>
      </c>
      <c r="AS490" s="275">
        <f t="shared" si="2049"/>
        <v>0</v>
      </c>
      <c r="AT490" s="275">
        <f t="shared" si="2050"/>
        <v>0</v>
      </c>
    </row>
    <row r="491" spans="1:46" outlineLevel="1">
      <c r="A491" s="1816" t="s">
        <v>59</v>
      </c>
      <c r="B491" s="1868" t="s">
        <v>68</v>
      </c>
      <c r="C491" s="73" t="s">
        <v>580</v>
      </c>
      <c r="D491" s="70"/>
      <c r="E491" s="250">
        <v>35.618013999999981</v>
      </c>
      <c r="F491" s="855">
        <v>38.550092999999961</v>
      </c>
      <c r="G491" s="855">
        <v>55.732216999999963</v>
      </c>
      <c r="H491" s="855">
        <v>62.570919000000018</v>
      </c>
      <c r="I491" s="1557">
        <v>39.270143000000047</v>
      </c>
      <c r="J491" s="1557">
        <v>86.634155999999948</v>
      </c>
      <c r="K491" s="855">
        <f t="shared" ref="K491" si="2131">L491+M491+N491+O491</f>
        <v>104.30270100000006</v>
      </c>
      <c r="L491" s="1146">
        <v>30.527075000000011</v>
      </c>
      <c r="M491" s="1146">
        <v>20.871995999999985</v>
      </c>
      <c r="N491" s="1146">
        <v>21.858204000000026</v>
      </c>
      <c r="O491" s="1146">
        <v>31.045426000000035</v>
      </c>
      <c r="P491" s="1505">
        <f>K491</f>
        <v>104.30270100000006</v>
      </c>
      <c r="Q491" s="1505">
        <f>P491</f>
        <v>104.30270100000006</v>
      </c>
      <c r="R491" s="1505">
        <f t="shared" ref="R491:S491" si="2132">Q491</f>
        <v>104.30270100000006</v>
      </c>
      <c r="S491" s="1505">
        <f t="shared" si="2132"/>
        <v>104.30270100000006</v>
      </c>
      <c r="T491" s="257">
        <f>SUM(U491:X491)</f>
        <v>0</v>
      </c>
      <c r="U491" s="250"/>
      <c r="V491" s="1048"/>
      <c r="W491" s="1455"/>
      <c r="X491" s="1455"/>
      <c r="Y491" s="250"/>
      <c r="Z491" s="250"/>
      <c r="AA491" s="250"/>
      <c r="AB491" s="250"/>
      <c r="AC491" s="191">
        <f t="shared" si="2033"/>
        <v>0</v>
      </c>
      <c r="AD491" s="191">
        <f t="shared" si="2034"/>
        <v>0</v>
      </c>
      <c r="AE491" s="191">
        <f t="shared" si="2035"/>
        <v>0</v>
      </c>
      <c r="AF491" s="191">
        <f t="shared" si="2036"/>
        <v>0</v>
      </c>
      <c r="AG491" s="191">
        <f t="shared" si="2037"/>
        <v>0</v>
      </c>
      <c r="AH491" s="191">
        <f t="shared" si="2038"/>
        <v>0</v>
      </c>
      <c r="AI491" s="191">
        <f t="shared" si="2039"/>
        <v>0</v>
      </c>
      <c r="AJ491" s="191">
        <f t="shared" si="2040"/>
        <v>0</v>
      </c>
      <c r="AK491" s="191">
        <f t="shared" si="2041"/>
        <v>0</v>
      </c>
      <c r="AL491" s="275">
        <f t="shared" si="2042"/>
        <v>0</v>
      </c>
      <c r="AM491" s="275">
        <f t="shared" si="2043"/>
        <v>0</v>
      </c>
      <c r="AN491" s="275">
        <f t="shared" si="2044"/>
        <v>0</v>
      </c>
      <c r="AO491" s="275">
        <f t="shared" si="2045"/>
        <v>0</v>
      </c>
      <c r="AP491" s="275">
        <f t="shared" si="2046"/>
        <v>0</v>
      </c>
      <c r="AQ491" s="275">
        <f t="shared" si="2047"/>
        <v>0</v>
      </c>
      <c r="AR491" s="275">
        <f t="shared" si="2048"/>
        <v>0</v>
      </c>
      <c r="AS491" s="275">
        <f t="shared" si="2049"/>
        <v>0</v>
      </c>
      <c r="AT491" s="275">
        <f t="shared" si="2050"/>
        <v>0</v>
      </c>
    </row>
    <row r="492" spans="1:46" outlineLevel="1">
      <c r="A492" s="1816"/>
      <c r="B492" s="1868"/>
      <c r="C492" s="73" t="s">
        <v>577</v>
      </c>
      <c r="D492" s="70"/>
      <c r="E492" s="250">
        <v>83.650664426303166</v>
      </c>
      <c r="F492" s="855">
        <v>99.520689585064716</v>
      </c>
      <c r="G492" s="855">
        <v>149.63609779565729</v>
      </c>
      <c r="H492" s="855">
        <v>189.60293724989401</v>
      </c>
      <c r="I492" s="1557">
        <v>112.20482621126415</v>
      </c>
      <c r="J492" s="1557">
        <v>267.78025466251904</v>
      </c>
      <c r="K492" s="855">
        <f>L492+M492+N492+O492</f>
        <v>336.15999999999997</v>
      </c>
      <c r="L492" s="1110">
        <v>94.3</v>
      </c>
      <c r="M492" s="1110">
        <v>62.75</v>
      </c>
      <c r="N492" s="1110">
        <v>74.02</v>
      </c>
      <c r="O492" s="1110">
        <v>105.09</v>
      </c>
      <c r="P492" s="1505">
        <v>348.2138356891478</v>
      </c>
      <c r="Q492" s="1505">
        <v>360.60387336670681</v>
      </c>
      <c r="R492" s="1505">
        <v>373.43543112425738</v>
      </c>
      <c r="S492" s="1505">
        <v>386.7242623382769</v>
      </c>
      <c r="T492" s="257">
        <f t="shared" ref="T492" si="2133">SUM(U492:X492)</f>
        <v>0</v>
      </c>
      <c r="U492" s="250"/>
      <c r="V492" s="250"/>
      <c r="W492" s="1455"/>
      <c r="X492" s="1455"/>
      <c r="Y492" s="250"/>
      <c r="Z492" s="250"/>
      <c r="AA492" s="250"/>
      <c r="AB492" s="250"/>
      <c r="AC492" s="191">
        <f t="shared" si="2033"/>
        <v>0</v>
      </c>
      <c r="AD492" s="191">
        <f t="shared" si="2034"/>
        <v>0</v>
      </c>
      <c r="AE492" s="191">
        <f t="shared" si="2035"/>
        <v>0</v>
      </c>
      <c r="AF492" s="191">
        <f t="shared" si="2036"/>
        <v>0</v>
      </c>
      <c r="AG492" s="191">
        <f t="shared" si="2037"/>
        <v>0</v>
      </c>
      <c r="AH492" s="191">
        <f t="shared" si="2038"/>
        <v>0</v>
      </c>
      <c r="AI492" s="191">
        <f t="shared" si="2039"/>
        <v>0</v>
      </c>
      <c r="AJ492" s="191">
        <f t="shared" si="2040"/>
        <v>0</v>
      </c>
      <c r="AK492" s="191">
        <f t="shared" si="2041"/>
        <v>0</v>
      </c>
      <c r="AL492" s="275">
        <f t="shared" si="2042"/>
        <v>0</v>
      </c>
      <c r="AM492" s="275">
        <f t="shared" si="2043"/>
        <v>0</v>
      </c>
      <c r="AN492" s="275">
        <f t="shared" si="2044"/>
        <v>0</v>
      </c>
      <c r="AO492" s="275">
        <f t="shared" si="2045"/>
        <v>0</v>
      </c>
      <c r="AP492" s="275">
        <f t="shared" si="2046"/>
        <v>0</v>
      </c>
      <c r="AQ492" s="275">
        <f t="shared" si="2047"/>
        <v>0</v>
      </c>
      <c r="AR492" s="275">
        <f t="shared" si="2048"/>
        <v>0</v>
      </c>
      <c r="AS492" s="275">
        <f t="shared" si="2049"/>
        <v>0</v>
      </c>
      <c r="AT492" s="275">
        <f t="shared" si="2050"/>
        <v>0</v>
      </c>
    </row>
    <row r="493" spans="1:46" outlineLevel="1">
      <c r="A493" s="1816"/>
      <c r="B493" s="1868"/>
      <c r="C493" s="73" t="s">
        <v>75</v>
      </c>
      <c r="D493" s="67"/>
      <c r="E493" s="255">
        <f t="shared" ref="E493:H493" si="2134">IF(E477&gt;0,E491/E477*100,)</f>
        <v>6.8837920137101198</v>
      </c>
      <c r="F493" s="255">
        <f t="shared" si="2134"/>
        <v>6.4178625248051597</v>
      </c>
      <c r="G493" s="255">
        <f t="shared" si="2134"/>
        <v>7.5627613113022516</v>
      </c>
      <c r="H493" s="255">
        <f t="shared" si="2134"/>
        <v>8.3174162120921622</v>
      </c>
      <c r="I493" s="255">
        <f t="shared" ref="I493:J493" si="2135">IF(I477&gt;0,I491/I477*100,)</f>
        <v>5.8783299025312612</v>
      </c>
      <c r="J493" s="255">
        <f t="shared" si="2135"/>
        <v>11.105661326987635</v>
      </c>
      <c r="K493" s="255">
        <f t="shared" ref="K493:Q493" si="2136">IF(K477&gt;0,K491/K477*100,)</f>
        <v>13.246523410571386</v>
      </c>
      <c r="L493" s="1123">
        <f t="shared" si="2136"/>
        <v>14.786484714374401</v>
      </c>
      <c r="M493" s="1123">
        <f t="shared" si="2136"/>
        <v>11.221404331063301</v>
      </c>
      <c r="N493" s="1123">
        <f t="shared" si="2136"/>
        <v>11.221123664150488</v>
      </c>
      <c r="O493" s="1123">
        <f t="shared" si="2136"/>
        <v>15.511276403828949</v>
      </c>
      <c r="P493" s="255">
        <f t="shared" si="2136"/>
        <v>13.246469519939048</v>
      </c>
      <c r="Q493" s="255">
        <f t="shared" si="2136"/>
        <v>13.246469519939048</v>
      </c>
      <c r="R493" s="255">
        <f t="shared" ref="R493:S493" si="2137">IF(R477&gt;0,R491/R477*100,)</f>
        <v>13.246469519939048</v>
      </c>
      <c r="S493" s="255">
        <f t="shared" si="2137"/>
        <v>13.246469519939048</v>
      </c>
      <c r="T493" s="255">
        <f t="shared" ref="T493" si="2138">IF(T477&gt;0,T491/T477*100,)</f>
        <v>0</v>
      </c>
      <c r="U493" s="255">
        <f t="shared" ref="U493:X493" si="2139">IF(U477&gt;0,U491/U477*100,)</f>
        <v>0</v>
      </c>
      <c r="V493" s="255">
        <f t="shared" si="2139"/>
        <v>0</v>
      </c>
      <c r="W493" s="255">
        <f t="shared" si="2139"/>
        <v>0</v>
      </c>
      <c r="X493" s="255">
        <f t="shared" si="2139"/>
        <v>0</v>
      </c>
      <c r="Y493" s="255">
        <f t="shared" ref="Y493:AA493" si="2140">IF(Y477&gt;0,Y491/Y477*100,)</f>
        <v>0</v>
      </c>
      <c r="Z493" s="255">
        <f t="shared" si="2140"/>
        <v>0</v>
      </c>
      <c r="AA493" s="255">
        <f t="shared" si="2140"/>
        <v>0</v>
      </c>
      <c r="AB493" s="255">
        <f t="shared" ref="AB493" si="2141">IF(AB477&gt;0,AB491/AB477*100,)</f>
        <v>0</v>
      </c>
      <c r="AC493" s="191">
        <f t="shared" si="2033"/>
        <v>0</v>
      </c>
      <c r="AD493" s="191">
        <f t="shared" si="2034"/>
        <v>0</v>
      </c>
      <c r="AE493" s="191">
        <f t="shared" si="2035"/>
        <v>0</v>
      </c>
      <c r="AF493" s="191">
        <f t="shared" si="2036"/>
        <v>0</v>
      </c>
      <c r="AG493" s="191">
        <f t="shared" si="2037"/>
        <v>0</v>
      </c>
      <c r="AH493" s="191">
        <f t="shared" si="2038"/>
        <v>0</v>
      </c>
      <c r="AI493" s="191">
        <f t="shared" si="2039"/>
        <v>0</v>
      </c>
      <c r="AJ493" s="191">
        <f t="shared" si="2040"/>
        <v>0</v>
      </c>
      <c r="AK493" s="191">
        <f t="shared" si="2041"/>
        <v>0</v>
      </c>
      <c r="AL493" s="275">
        <f t="shared" si="2042"/>
        <v>0</v>
      </c>
      <c r="AM493" s="275">
        <f t="shared" si="2043"/>
        <v>0</v>
      </c>
      <c r="AN493" s="275">
        <f t="shared" si="2044"/>
        <v>0</v>
      </c>
      <c r="AO493" s="275">
        <f t="shared" si="2045"/>
        <v>0</v>
      </c>
      <c r="AP493" s="275">
        <f t="shared" si="2046"/>
        <v>0</v>
      </c>
      <c r="AQ493" s="275">
        <f t="shared" si="2047"/>
        <v>0</v>
      </c>
      <c r="AR493" s="275">
        <f t="shared" si="2048"/>
        <v>0</v>
      </c>
      <c r="AS493" s="275">
        <f t="shared" si="2049"/>
        <v>0</v>
      </c>
      <c r="AT493" s="275">
        <f t="shared" si="2050"/>
        <v>0</v>
      </c>
    </row>
    <row r="494" spans="1:46" outlineLevel="1">
      <c r="A494" s="1816"/>
      <c r="B494" s="1868"/>
      <c r="C494" s="73" t="s">
        <v>132</v>
      </c>
      <c r="D494" s="67"/>
      <c r="E494" s="255">
        <f t="shared" ref="E494:H494" si="2142">IF(E483&gt;0,E491/E483*100,)</f>
        <v>6.8837920137101198</v>
      </c>
      <c r="F494" s="255">
        <f t="shared" si="2142"/>
        <v>6.4178625248051597</v>
      </c>
      <c r="G494" s="255">
        <f t="shared" si="2142"/>
        <v>7.5627613113022516</v>
      </c>
      <c r="H494" s="255">
        <f t="shared" si="2142"/>
        <v>8.3174162120921622</v>
      </c>
      <c r="I494" s="255">
        <f t="shared" ref="I494:J494" si="2143">IF(I483&gt;0,I491/I483*100,)</f>
        <v>5.8783299025312612</v>
      </c>
      <c r="J494" s="255">
        <f t="shared" si="2143"/>
        <v>11.105661326987635</v>
      </c>
      <c r="K494" s="255">
        <f t="shared" ref="K494:Q494" si="2144">IF(K483&gt;0,K491/K483*100,)</f>
        <v>13.246523410571386</v>
      </c>
      <c r="L494" s="1123">
        <f t="shared" si="2144"/>
        <v>14.786484714374401</v>
      </c>
      <c r="M494" s="1123">
        <f t="shared" si="2144"/>
        <v>11.221404331063301</v>
      </c>
      <c r="N494" s="1123">
        <f t="shared" si="2144"/>
        <v>11.221123664150488</v>
      </c>
      <c r="O494" s="1123">
        <f t="shared" si="2144"/>
        <v>15.511276403828949</v>
      </c>
      <c r="P494" s="255">
        <f t="shared" si="2144"/>
        <v>13.246469519939048</v>
      </c>
      <c r="Q494" s="255">
        <f t="shared" si="2144"/>
        <v>13.246469519939048</v>
      </c>
      <c r="R494" s="255">
        <f t="shared" ref="R494:S494" si="2145">IF(R483&gt;0,R491/R483*100,)</f>
        <v>13.246469519939048</v>
      </c>
      <c r="S494" s="255">
        <f t="shared" si="2145"/>
        <v>13.246469519939048</v>
      </c>
      <c r="T494" s="255">
        <f t="shared" ref="T494" si="2146">IF(T483&gt;0,T491/T483*100,)</f>
        <v>0</v>
      </c>
      <c r="U494" s="255">
        <f t="shared" ref="U494:X494" si="2147">IF(U483&gt;0,U491/U483*100,)</f>
        <v>0</v>
      </c>
      <c r="V494" s="255">
        <f t="shared" si="2147"/>
        <v>0</v>
      </c>
      <c r="W494" s="255">
        <f t="shared" si="2147"/>
        <v>0</v>
      </c>
      <c r="X494" s="255">
        <f t="shared" si="2147"/>
        <v>0</v>
      </c>
      <c r="Y494" s="255">
        <f t="shared" ref="Y494:AA494" si="2148">IF(Y483&gt;0,Y491/Y483*100,)</f>
        <v>0</v>
      </c>
      <c r="Z494" s="255">
        <f t="shared" si="2148"/>
        <v>0</v>
      </c>
      <c r="AA494" s="255">
        <f t="shared" si="2148"/>
        <v>0</v>
      </c>
      <c r="AB494" s="255">
        <f t="shared" ref="AB494" si="2149">IF(AB483&gt;0,AB491/AB483*100,)</f>
        <v>0</v>
      </c>
      <c r="AC494" s="191">
        <f t="shared" si="2033"/>
        <v>0</v>
      </c>
      <c r="AD494" s="191">
        <f t="shared" si="2034"/>
        <v>0</v>
      </c>
      <c r="AE494" s="191">
        <f t="shared" si="2035"/>
        <v>0</v>
      </c>
      <c r="AF494" s="191">
        <f t="shared" si="2036"/>
        <v>0</v>
      </c>
      <c r="AG494" s="191">
        <f t="shared" si="2037"/>
        <v>0</v>
      </c>
      <c r="AH494" s="191">
        <f t="shared" si="2038"/>
        <v>0</v>
      </c>
      <c r="AI494" s="191">
        <f t="shared" si="2039"/>
        <v>0</v>
      </c>
      <c r="AJ494" s="191">
        <f t="shared" si="2040"/>
        <v>0</v>
      </c>
      <c r="AK494" s="191">
        <f t="shared" si="2041"/>
        <v>0</v>
      </c>
      <c r="AL494" s="275">
        <f t="shared" si="2042"/>
        <v>0</v>
      </c>
      <c r="AM494" s="275">
        <f t="shared" si="2043"/>
        <v>0</v>
      </c>
      <c r="AN494" s="275">
        <f t="shared" si="2044"/>
        <v>0</v>
      </c>
      <c r="AO494" s="275">
        <f t="shared" si="2045"/>
        <v>0</v>
      </c>
      <c r="AP494" s="275">
        <f t="shared" si="2046"/>
        <v>0</v>
      </c>
      <c r="AQ494" s="275">
        <f t="shared" si="2047"/>
        <v>0</v>
      </c>
      <c r="AR494" s="275">
        <f t="shared" si="2048"/>
        <v>0</v>
      </c>
      <c r="AS494" s="275">
        <f t="shared" si="2049"/>
        <v>0</v>
      </c>
      <c r="AT494" s="275">
        <f t="shared" si="2050"/>
        <v>0</v>
      </c>
    </row>
    <row r="495" spans="1:46" outlineLevel="1">
      <c r="A495" s="1816" t="s">
        <v>61</v>
      </c>
      <c r="B495" s="1868" t="s">
        <v>69</v>
      </c>
      <c r="C495" s="73" t="s">
        <v>580</v>
      </c>
      <c r="D495" s="70"/>
      <c r="E495" s="250">
        <v>7.8780670000000121</v>
      </c>
      <c r="F495" s="855">
        <v>10.514496000000008</v>
      </c>
      <c r="G495" s="855">
        <v>17.899373000000004</v>
      </c>
      <c r="H495" s="855">
        <v>10.010481000000002</v>
      </c>
      <c r="I495" s="1557">
        <v>7.570589</v>
      </c>
      <c r="J495" s="1557">
        <v>27.366766999999975</v>
      </c>
      <c r="K495" s="855">
        <f t="shared" ref="K495:K496" si="2150">L495+M495+N495+O495</f>
        <v>42.938508999999932</v>
      </c>
      <c r="L495" s="1146">
        <v>11.646243999999948</v>
      </c>
      <c r="M495" s="1146">
        <v>9.9760169999999917</v>
      </c>
      <c r="N495" s="1146">
        <v>9.9214130000000296</v>
      </c>
      <c r="O495" s="1146">
        <v>11.394834999999963</v>
      </c>
      <c r="P495" s="1505">
        <f>K495</f>
        <v>42.938508999999932</v>
      </c>
      <c r="Q495" s="1505">
        <f>P495</f>
        <v>42.938508999999932</v>
      </c>
      <c r="R495" s="1505">
        <f t="shared" ref="R495:S495" si="2151">Q495</f>
        <v>42.938508999999932</v>
      </c>
      <c r="S495" s="1505">
        <f t="shared" si="2151"/>
        <v>42.938508999999932</v>
      </c>
      <c r="T495" s="257">
        <f t="shared" ref="T495:T496" si="2152">SUM(U495:X495)</f>
        <v>0</v>
      </c>
      <c r="U495" s="250"/>
      <c r="V495" s="1048"/>
      <c r="W495" s="1455"/>
      <c r="X495" s="1455"/>
      <c r="Y495" s="250"/>
      <c r="Z495" s="250"/>
      <c r="AA495" s="250"/>
      <c r="AB495" s="250"/>
      <c r="AC495" s="191">
        <f t="shared" si="2033"/>
        <v>0</v>
      </c>
      <c r="AD495" s="191">
        <f t="shared" si="2034"/>
        <v>0</v>
      </c>
      <c r="AE495" s="191">
        <f t="shared" si="2035"/>
        <v>0</v>
      </c>
      <c r="AF495" s="191">
        <f t="shared" si="2036"/>
        <v>0</v>
      </c>
      <c r="AG495" s="191">
        <f t="shared" si="2037"/>
        <v>0</v>
      </c>
      <c r="AH495" s="191">
        <f t="shared" si="2038"/>
        <v>0</v>
      </c>
      <c r="AI495" s="191">
        <f t="shared" si="2039"/>
        <v>0</v>
      </c>
      <c r="AJ495" s="191">
        <f t="shared" si="2040"/>
        <v>0</v>
      </c>
      <c r="AK495" s="191">
        <f t="shared" si="2041"/>
        <v>0</v>
      </c>
      <c r="AL495" s="275">
        <f t="shared" si="2042"/>
        <v>0</v>
      </c>
      <c r="AM495" s="275">
        <f t="shared" si="2043"/>
        <v>0</v>
      </c>
      <c r="AN495" s="275">
        <f t="shared" si="2044"/>
        <v>0</v>
      </c>
      <c r="AO495" s="275">
        <f t="shared" si="2045"/>
        <v>0</v>
      </c>
      <c r="AP495" s="275">
        <f t="shared" si="2046"/>
        <v>0</v>
      </c>
      <c r="AQ495" s="275">
        <f t="shared" si="2047"/>
        <v>0</v>
      </c>
      <c r="AR495" s="275">
        <f t="shared" si="2048"/>
        <v>0</v>
      </c>
      <c r="AS495" s="275">
        <f t="shared" si="2049"/>
        <v>0</v>
      </c>
      <c r="AT495" s="275">
        <f t="shared" si="2050"/>
        <v>0</v>
      </c>
    </row>
    <row r="496" spans="1:46" outlineLevel="1">
      <c r="A496" s="1816"/>
      <c r="B496" s="1868"/>
      <c r="C496" s="73" t="s">
        <v>577</v>
      </c>
      <c r="D496" s="70"/>
      <c r="E496" s="250">
        <v>18.477502313204177</v>
      </c>
      <c r="F496" s="855">
        <v>27.418777628915286</v>
      </c>
      <c r="G496" s="855">
        <v>48.457566599954291</v>
      </c>
      <c r="H496" s="855">
        <v>29.512751447920927</v>
      </c>
      <c r="I496" s="1557">
        <v>25.61836319453856</v>
      </c>
      <c r="J496" s="1557">
        <v>84.582755980997206</v>
      </c>
      <c r="K496" s="855">
        <f t="shared" si="2150"/>
        <v>138.13999999999999</v>
      </c>
      <c r="L496" s="1110">
        <v>35.979999999999997</v>
      </c>
      <c r="M496" s="1110">
        <v>29.99</v>
      </c>
      <c r="N496" s="1110">
        <v>33.6</v>
      </c>
      <c r="O496" s="1110">
        <v>38.57</v>
      </c>
      <c r="P496" s="1505">
        <v>143.34991111747874</v>
      </c>
      <c r="Q496" s="1505">
        <v>148.45054359609696</v>
      </c>
      <c r="R496" s="1505">
        <v>153.73293756072312</v>
      </c>
      <c r="S496" s="1505">
        <v>159.20357823648717</v>
      </c>
      <c r="T496" s="257">
        <f t="shared" si="2152"/>
        <v>0</v>
      </c>
      <c r="U496" s="250"/>
      <c r="V496" s="250"/>
      <c r="W496" s="1455"/>
      <c r="X496" s="1455"/>
      <c r="Y496" s="250"/>
      <c r="Z496" s="250"/>
      <c r="AA496" s="250"/>
      <c r="AB496" s="250"/>
      <c r="AC496" s="191">
        <f t="shared" si="2033"/>
        <v>0</v>
      </c>
      <c r="AD496" s="191">
        <f t="shared" si="2034"/>
        <v>0</v>
      </c>
      <c r="AE496" s="191">
        <f t="shared" si="2035"/>
        <v>0</v>
      </c>
      <c r="AF496" s="191">
        <f t="shared" si="2036"/>
        <v>0</v>
      </c>
      <c r="AG496" s="191">
        <f t="shared" si="2037"/>
        <v>0</v>
      </c>
      <c r="AH496" s="191">
        <f t="shared" si="2038"/>
        <v>0</v>
      </c>
      <c r="AI496" s="191">
        <f t="shared" si="2039"/>
        <v>0</v>
      </c>
      <c r="AJ496" s="191">
        <f t="shared" si="2040"/>
        <v>0</v>
      </c>
      <c r="AK496" s="191">
        <f t="shared" si="2041"/>
        <v>0</v>
      </c>
      <c r="AL496" s="275">
        <f t="shared" si="2042"/>
        <v>0</v>
      </c>
      <c r="AM496" s="275">
        <f t="shared" si="2043"/>
        <v>0</v>
      </c>
      <c r="AN496" s="275">
        <f t="shared" si="2044"/>
        <v>0</v>
      </c>
      <c r="AO496" s="275">
        <f t="shared" si="2045"/>
        <v>0</v>
      </c>
      <c r="AP496" s="275">
        <f t="shared" si="2046"/>
        <v>0</v>
      </c>
      <c r="AQ496" s="275">
        <f t="shared" si="2047"/>
        <v>0</v>
      </c>
      <c r="AR496" s="275">
        <f t="shared" si="2048"/>
        <v>0</v>
      </c>
      <c r="AS496" s="275">
        <f t="shared" si="2049"/>
        <v>0</v>
      </c>
      <c r="AT496" s="275">
        <f t="shared" si="2050"/>
        <v>0</v>
      </c>
    </row>
    <row r="497" spans="1:46" outlineLevel="1">
      <c r="A497" s="1816"/>
      <c r="B497" s="1868"/>
      <c r="C497" s="73" t="s">
        <v>76</v>
      </c>
      <c r="D497" s="67"/>
      <c r="E497" s="255">
        <f t="shared" ref="E497:H497" si="2153">IF(E478&gt;0,E495/E478*100,)</f>
        <v>6.0368765729855127</v>
      </c>
      <c r="F497" s="255">
        <f t="shared" si="2153"/>
        <v>6.3014679958066591</v>
      </c>
      <c r="G497" s="255">
        <f t="shared" si="2153"/>
        <v>7.1886734025289503</v>
      </c>
      <c r="H497" s="255">
        <f t="shared" si="2153"/>
        <v>4.7036326834288795</v>
      </c>
      <c r="I497" s="255">
        <f t="shared" ref="I497:J497" si="2154">IF(I478&gt;0,I495/I478*100,)</f>
        <v>3.7499995975379625</v>
      </c>
      <c r="J497" s="255">
        <f t="shared" si="2154"/>
        <v>3.5817493077305675</v>
      </c>
      <c r="K497" s="255">
        <f t="shared" ref="K497:Q497" si="2155">IF(K478&gt;0,K495/K478*100,)</f>
        <v>3.7472380646342924</v>
      </c>
      <c r="L497" s="1124">
        <f t="shared" si="2155"/>
        <v>3.7488744639396296</v>
      </c>
      <c r="M497" s="1124">
        <f t="shared" si="2155"/>
        <v>3.7486222540308431</v>
      </c>
      <c r="N497" s="1124">
        <f t="shared" si="2155"/>
        <v>3.7461966038737575</v>
      </c>
      <c r="O497" s="1124">
        <f t="shared" si="2155"/>
        <v>3.745262987202159</v>
      </c>
      <c r="P497" s="255">
        <f t="shared" si="2155"/>
        <v>3.7472408737465801</v>
      </c>
      <c r="Q497" s="255">
        <f t="shared" si="2155"/>
        <v>3.7472408737465801</v>
      </c>
      <c r="R497" s="255">
        <f t="shared" ref="R497:S497" si="2156">IF(R478&gt;0,R495/R478*100,)</f>
        <v>3.7472408737465801</v>
      </c>
      <c r="S497" s="255">
        <f t="shared" si="2156"/>
        <v>3.7472408737465801</v>
      </c>
      <c r="T497" s="255">
        <f t="shared" ref="T497" si="2157">IF(T478&gt;0,T495/T478*100,)</f>
        <v>0</v>
      </c>
      <c r="U497" s="255">
        <f t="shared" ref="U497:X497" si="2158">IF(U478&gt;0,U495/U478*100,)</f>
        <v>0</v>
      </c>
      <c r="V497" s="255">
        <f t="shared" si="2158"/>
        <v>0</v>
      </c>
      <c r="W497" s="255">
        <f t="shared" si="2158"/>
        <v>0</v>
      </c>
      <c r="X497" s="255">
        <f t="shared" si="2158"/>
        <v>0</v>
      </c>
      <c r="Y497" s="255">
        <f t="shared" ref="Y497:AA497" si="2159">IF(Y478&gt;0,Y495/Y478*100,)</f>
        <v>0</v>
      </c>
      <c r="Z497" s="255">
        <f t="shared" si="2159"/>
        <v>0</v>
      </c>
      <c r="AA497" s="255">
        <f t="shared" si="2159"/>
        <v>0</v>
      </c>
      <c r="AB497" s="255">
        <f t="shared" ref="AB497" si="2160">IF(AB478&gt;0,AB495/AB478*100,)</f>
        <v>0</v>
      </c>
      <c r="AC497" s="191">
        <f t="shared" si="2033"/>
        <v>0</v>
      </c>
      <c r="AD497" s="191">
        <f t="shared" si="2034"/>
        <v>0</v>
      </c>
      <c r="AE497" s="191">
        <f t="shared" si="2035"/>
        <v>0</v>
      </c>
      <c r="AF497" s="191">
        <f t="shared" si="2036"/>
        <v>0</v>
      </c>
      <c r="AG497" s="191">
        <f t="shared" si="2037"/>
        <v>0</v>
      </c>
      <c r="AH497" s="191">
        <f t="shared" si="2038"/>
        <v>0</v>
      </c>
      <c r="AI497" s="191">
        <f t="shared" si="2039"/>
        <v>0</v>
      </c>
      <c r="AJ497" s="191">
        <f t="shared" si="2040"/>
        <v>0</v>
      </c>
      <c r="AK497" s="191">
        <f t="shared" si="2041"/>
        <v>0</v>
      </c>
      <c r="AL497" s="275">
        <f t="shared" si="2042"/>
        <v>0</v>
      </c>
      <c r="AM497" s="275">
        <f t="shared" si="2043"/>
        <v>0</v>
      </c>
      <c r="AN497" s="275">
        <f t="shared" si="2044"/>
        <v>0</v>
      </c>
      <c r="AO497" s="275">
        <f t="shared" si="2045"/>
        <v>0</v>
      </c>
      <c r="AP497" s="275">
        <f t="shared" si="2046"/>
        <v>0</v>
      </c>
      <c r="AQ497" s="275">
        <f t="shared" si="2047"/>
        <v>0</v>
      </c>
      <c r="AR497" s="275">
        <f t="shared" si="2048"/>
        <v>0</v>
      </c>
      <c r="AS497" s="275">
        <f t="shared" si="2049"/>
        <v>0</v>
      </c>
      <c r="AT497" s="275">
        <f t="shared" si="2050"/>
        <v>0</v>
      </c>
    </row>
    <row r="498" spans="1:46" outlineLevel="1">
      <c r="A498" s="1816"/>
      <c r="B498" s="1868"/>
      <c r="C498" s="73" t="s">
        <v>133</v>
      </c>
      <c r="D498" s="67"/>
      <c r="E498" s="255">
        <f t="shared" ref="E498:H498" si="2161">IF(E484&gt;0,E495/E484*100,)</f>
        <v>6.0368765729855127</v>
      </c>
      <c r="F498" s="255">
        <f t="shared" si="2161"/>
        <v>6.3014679958066591</v>
      </c>
      <c r="G498" s="255">
        <f t="shared" si="2161"/>
        <v>7.1886734025289503</v>
      </c>
      <c r="H498" s="255">
        <f t="shared" si="2161"/>
        <v>4.7036326834288795</v>
      </c>
      <c r="I498" s="255">
        <f t="shared" ref="I498:J498" si="2162">IF(I484&gt;0,I495/I484*100,)</f>
        <v>3.7499995975379625</v>
      </c>
      <c r="J498" s="255">
        <f t="shared" si="2162"/>
        <v>3.5817493077305675</v>
      </c>
      <c r="K498" s="255">
        <f t="shared" ref="K498:Q498" si="2163">IF(K484&gt;0,K495/K484*100,)</f>
        <v>3.7472380646342924</v>
      </c>
      <c r="L498" s="1124">
        <f t="shared" si="2163"/>
        <v>3.7488744639396296</v>
      </c>
      <c r="M498" s="1124">
        <f t="shared" si="2163"/>
        <v>3.7486222540308431</v>
      </c>
      <c r="N498" s="1124">
        <f t="shared" si="2163"/>
        <v>3.7461966038737575</v>
      </c>
      <c r="O498" s="1124">
        <f t="shared" si="2163"/>
        <v>3.745262987202159</v>
      </c>
      <c r="P498" s="255">
        <f t="shared" si="2163"/>
        <v>3.7472408737465801</v>
      </c>
      <c r="Q498" s="255">
        <f t="shared" si="2163"/>
        <v>3.7472408737465801</v>
      </c>
      <c r="R498" s="255">
        <f t="shared" ref="R498:S498" si="2164">IF(R484&gt;0,R495/R484*100,)</f>
        <v>3.7472408737465801</v>
      </c>
      <c r="S498" s="255">
        <f t="shared" si="2164"/>
        <v>3.7472408737465801</v>
      </c>
      <c r="T498" s="255">
        <f t="shared" ref="T498" si="2165">IF(T484&gt;0,T495/T484*100,)</f>
        <v>0</v>
      </c>
      <c r="U498" s="255">
        <f t="shared" ref="U498:X498" si="2166">IF(U484&gt;0,U495/U484*100,)</f>
        <v>0</v>
      </c>
      <c r="V498" s="255">
        <f t="shared" si="2166"/>
        <v>0</v>
      </c>
      <c r="W498" s="255">
        <f t="shared" si="2166"/>
        <v>0</v>
      </c>
      <c r="X498" s="255">
        <f t="shared" si="2166"/>
        <v>0</v>
      </c>
      <c r="Y498" s="255">
        <f t="shared" ref="Y498:AA498" si="2167">IF(Y484&gt;0,Y495/Y484*100,)</f>
        <v>0</v>
      </c>
      <c r="Z498" s="255">
        <f t="shared" si="2167"/>
        <v>0</v>
      </c>
      <c r="AA498" s="255">
        <f t="shared" si="2167"/>
        <v>0</v>
      </c>
      <c r="AB498" s="255">
        <f t="shared" ref="AB498" si="2168">IF(AB484&gt;0,AB495/AB484*100,)</f>
        <v>0</v>
      </c>
      <c r="AC498" s="191">
        <f t="shared" si="2033"/>
        <v>0</v>
      </c>
      <c r="AD498" s="191">
        <f t="shared" si="2034"/>
        <v>0</v>
      </c>
      <c r="AE498" s="191">
        <f t="shared" si="2035"/>
        <v>0</v>
      </c>
      <c r="AF498" s="191">
        <f t="shared" si="2036"/>
        <v>0</v>
      </c>
      <c r="AG498" s="191">
        <f t="shared" si="2037"/>
        <v>0</v>
      </c>
      <c r="AH498" s="191">
        <f t="shared" si="2038"/>
        <v>0</v>
      </c>
      <c r="AI498" s="191">
        <f t="shared" si="2039"/>
        <v>0</v>
      </c>
      <c r="AJ498" s="191">
        <f t="shared" si="2040"/>
        <v>0</v>
      </c>
      <c r="AK498" s="191">
        <f t="shared" si="2041"/>
        <v>0</v>
      </c>
      <c r="AL498" s="275">
        <f t="shared" si="2042"/>
        <v>0</v>
      </c>
      <c r="AM498" s="275">
        <f t="shared" si="2043"/>
        <v>0</v>
      </c>
      <c r="AN498" s="275">
        <f t="shared" si="2044"/>
        <v>0</v>
      </c>
      <c r="AO498" s="275">
        <f t="shared" si="2045"/>
        <v>0</v>
      </c>
      <c r="AP498" s="275">
        <f t="shared" si="2046"/>
        <v>0</v>
      </c>
      <c r="AQ498" s="275">
        <f t="shared" si="2047"/>
        <v>0</v>
      </c>
      <c r="AR498" s="275">
        <f t="shared" si="2048"/>
        <v>0</v>
      </c>
      <c r="AS498" s="275">
        <f t="shared" si="2049"/>
        <v>0</v>
      </c>
      <c r="AT498" s="275">
        <f t="shared" si="2050"/>
        <v>0</v>
      </c>
    </row>
    <row r="499" spans="1:46" outlineLevel="1">
      <c r="A499" s="1816" t="s">
        <v>85</v>
      </c>
      <c r="B499" s="1868" t="s">
        <v>70</v>
      </c>
      <c r="C499" s="73" t="s">
        <v>580</v>
      </c>
      <c r="D499" s="70"/>
      <c r="E499" s="250">
        <v>31.541523000000002</v>
      </c>
      <c r="F499" s="855">
        <v>43.995720999999989</v>
      </c>
      <c r="G499" s="855">
        <v>48.120027425199993</v>
      </c>
      <c r="H499" s="855">
        <v>45.335919000000047</v>
      </c>
      <c r="I499" s="1557">
        <v>34.776859999999971</v>
      </c>
      <c r="J499" s="1557">
        <v>45.200368999999952</v>
      </c>
      <c r="K499" s="855">
        <f t="shared" ref="K499:K500" si="2169">L499+M499+N499+O499</f>
        <v>40.775836000000041</v>
      </c>
      <c r="L499" s="1146">
        <v>11.920688000000009</v>
      </c>
      <c r="M499" s="1146">
        <v>10.248951000000002</v>
      </c>
      <c r="N499" s="1146">
        <v>9.1339359999999878</v>
      </c>
      <c r="O499" s="1146">
        <v>9.4722610000000422</v>
      </c>
      <c r="P499" s="1505">
        <f>K499</f>
        <v>40.775836000000041</v>
      </c>
      <c r="Q499" s="1505">
        <f>P499</f>
        <v>40.775836000000041</v>
      </c>
      <c r="R499" s="1505">
        <f t="shared" ref="R499:S499" si="2170">Q499</f>
        <v>40.775836000000041</v>
      </c>
      <c r="S499" s="1505">
        <f t="shared" si="2170"/>
        <v>40.775836000000041</v>
      </c>
      <c r="T499" s="257">
        <f t="shared" ref="T499:T500" si="2171">SUM(U499:X499)</f>
        <v>0</v>
      </c>
      <c r="U499" s="250"/>
      <c r="V499" s="1048"/>
      <c r="W499" s="1455"/>
      <c r="X499" s="1455"/>
      <c r="Y499" s="250"/>
      <c r="Z499" s="250"/>
      <c r="AA499" s="250"/>
      <c r="AB499" s="250"/>
      <c r="AC499" s="191">
        <f t="shared" si="2033"/>
        <v>0</v>
      </c>
      <c r="AD499" s="191">
        <f t="shared" si="2034"/>
        <v>0</v>
      </c>
      <c r="AE499" s="191">
        <f t="shared" si="2035"/>
        <v>0</v>
      </c>
      <c r="AF499" s="191">
        <f t="shared" si="2036"/>
        <v>0</v>
      </c>
      <c r="AG499" s="191">
        <f t="shared" si="2037"/>
        <v>0</v>
      </c>
      <c r="AH499" s="191">
        <f t="shared" si="2038"/>
        <v>0</v>
      </c>
      <c r="AI499" s="191">
        <f t="shared" si="2039"/>
        <v>0</v>
      </c>
      <c r="AJ499" s="191">
        <f t="shared" si="2040"/>
        <v>0</v>
      </c>
      <c r="AK499" s="191">
        <f t="shared" si="2041"/>
        <v>0</v>
      </c>
      <c r="AL499" s="275">
        <f t="shared" si="2042"/>
        <v>0</v>
      </c>
      <c r="AM499" s="275">
        <f t="shared" si="2043"/>
        <v>0</v>
      </c>
      <c r="AN499" s="275">
        <f t="shared" si="2044"/>
        <v>0</v>
      </c>
      <c r="AO499" s="275">
        <f t="shared" si="2045"/>
        <v>0</v>
      </c>
      <c r="AP499" s="275">
        <f t="shared" si="2046"/>
        <v>0</v>
      </c>
      <c r="AQ499" s="275">
        <f t="shared" si="2047"/>
        <v>0</v>
      </c>
      <c r="AR499" s="275">
        <f t="shared" si="2048"/>
        <v>0</v>
      </c>
      <c r="AS499" s="275">
        <f t="shared" si="2049"/>
        <v>0</v>
      </c>
      <c r="AT499" s="275">
        <f t="shared" si="2050"/>
        <v>0</v>
      </c>
    </row>
    <row r="500" spans="1:46" outlineLevel="1">
      <c r="A500" s="1816"/>
      <c r="B500" s="1868"/>
      <c r="C500" s="73" t="s">
        <v>577</v>
      </c>
      <c r="D500" s="70"/>
      <c r="E500" s="250">
        <v>74.133526242593163</v>
      </c>
      <c r="F500" s="855">
        <v>109.80979619276634</v>
      </c>
      <c r="G500" s="855">
        <v>129.65654131716724</v>
      </c>
      <c r="H500" s="855">
        <v>136.05539155562013</v>
      </c>
      <c r="I500" s="1557">
        <v>129.74676307252673</v>
      </c>
      <c r="J500" s="1557">
        <v>139.57725773336011</v>
      </c>
      <c r="K500" s="855">
        <f t="shared" si="2169"/>
        <v>130.62</v>
      </c>
      <c r="L500" s="1146">
        <v>36.82</v>
      </c>
      <c r="M500" s="1146">
        <v>30.81</v>
      </c>
      <c r="N500" s="1146">
        <v>30.93</v>
      </c>
      <c r="O500" s="1146">
        <v>32.06</v>
      </c>
      <c r="P500" s="1505">
        <v>136.12984247638653</v>
      </c>
      <c r="Q500" s="1505">
        <v>140.973572691714</v>
      </c>
      <c r="R500" s="1505">
        <v>145.98990965835125</v>
      </c>
      <c r="S500" s="1505">
        <v>151.18501196173781</v>
      </c>
      <c r="T500" s="257">
        <f t="shared" si="2171"/>
        <v>0</v>
      </c>
      <c r="U500" s="250"/>
      <c r="V500" s="250"/>
      <c r="W500" s="1455"/>
      <c r="X500" s="1455"/>
      <c r="Y500" s="250"/>
      <c r="Z500" s="250"/>
      <c r="AA500" s="250"/>
      <c r="AB500" s="250"/>
      <c r="AC500" s="191">
        <f t="shared" si="2033"/>
        <v>0</v>
      </c>
      <c r="AD500" s="191">
        <f t="shared" si="2034"/>
        <v>0</v>
      </c>
      <c r="AE500" s="191">
        <f t="shared" si="2035"/>
        <v>0</v>
      </c>
      <c r="AF500" s="191">
        <f t="shared" si="2036"/>
        <v>0</v>
      </c>
      <c r="AG500" s="191">
        <f t="shared" si="2037"/>
        <v>0</v>
      </c>
      <c r="AH500" s="191">
        <f t="shared" si="2038"/>
        <v>0</v>
      </c>
      <c r="AI500" s="191">
        <f t="shared" si="2039"/>
        <v>0</v>
      </c>
      <c r="AJ500" s="191">
        <f t="shared" si="2040"/>
        <v>0</v>
      </c>
      <c r="AK500" s="191">
        <f t="shared" si="2041"/>
        <v>0</v>
      </c>
      <c r="AL500" s="275">
        <f t="shared" si="2042"/>
        <v>0</v>
      </c>
      <c r="AM500" s="275">
        <f t="shared" si="2043"/>
        <v>0</v>
      </c>
      <c r="AN500" s="275">
        <f t="shared" si="2044"/>
        <v>0</v>
      </c>
      <c r="AO500" s="275">
        <f t="shared" si="2045"/>
        <v>0</v>
      </c>
      <c r="AP500" s="275">
        <f t="shared" si="2046"/>
        <v>0</v>
      </c>
      <c r="AQ500" s="275">
        <f t="shared" si="2047"/>
        <v>0</v>
      </c>
      <c r="AR500" s="275">
        <f t="shared" si="2048"/>
        <v>0</v>
      </c>
      <c r="AS500" s="275">
        <f t="shared" si="2049"/>
        <v>0</v>
      </c>
      <c r="AT500" s="275">
        <f t="shared" si="2050"/>
        <v>0</v>
      </c>
    </row>
    <row r="501" spans="1:46" outlineLevel="1">
      <c r="A501" s="1816"/>
      <c r="B501" s="1868"/>
      <c r="C501" s="73" t="s">
        <v>77</v>
      </c>
      <c r="D501" s="67"/>
      <c r="E501" s="255">
        <f t="shared" ref="E501:H501" si="2172">IF(E479&gt;0,E499/E479*100,)</f>
        <v>6.477947734912874</v>
      </c>
      <c r="F501" s="255">
        <f t="shared" si="2172"/>
        <v>7.8124043442300826</v>
      </c>
      <c r="G501" s="255">
        <f t="shared" si="2172"/>
        <v>7.1318416567186391</v>
      </c>
      <c r="H501" s="255">
        <f t="shared" si="2172"/>
        <v>6.5566530742707432</v>
      </c>
      <c r="I501" s="255">
        <f t="shared" ref="I501:J501" si="2173">IF(I479&gt;0,I499/I479*100,)</f>
        <v>5.4576567510001146</v>
      </c>
      <c r="J501" s="255">
        <f t="shared" si="2173"/>
        <v>6.3704231691844608</v>
      </c>
      <c r="K501" s="255">
        <f t="shared" ref="K501:Q501" si="2174">IF(K479&gt;0,K499/K479*100,)</f>
        <v>5.8550668996566548</v>
      </c>
      <c r="L501" s="1123">
        <f t="shared" si="2174"/>
        <v>6.6513424934851209</v>
      </c>
      <c r="M501" s="1123">
        <f t="shared" si="2174"/>
        <v>6.0729989218819957</v>
      </c>
      <c r="N501" s="1123">
        <f t="shared" si="2174"/>
        <v>5.2834109699593101</v>
      </c>
      <c r="O501" s="1123">
        <f t="shared" si="2174"/>
        <v>5.3956018068320128</v>
      </c>
      <c r="P501" s="255">
        <f t="shared" si="2174"/>
        <v>5.8550638982223431</v>
      </c>
      <c r="Q501" s="255">
        <f t="shared" si="2174"/>
        <v>5.8550638982223431</v>
      </c>
      <c r="R501" s="255">
        <f t="shared" ref="R501:S501" si="2175">IF(R479&gt;0,R499/R479*100,)</f>
        <v>5.8550638982223431</v>
      </c>
      <c r="S501" s="255">
        <f t="shared" si="2175"/>
        <v>5.8550638982223431</v>
      </c>
      <c r="T501" s="255">
        <f t="shared" ref="T501" si="2176">IF(T479&gt;0,T499/T479*100,)</f>
        <v>0</v>
      </c>
      <c r="U501" s="255">
        <f t="shared" ref="U501:X501" si="2177">IF(U479&gt;0,U499/U479*100,)</f>
        <v>0</v>
      </c>
      <c r="V501" s="255">
        <f t="shared" si="2177"/>
        <v>0</v>
      </c>
      <c r="W501" s="255">
        <f t="shared" si="2177"/>
        <v>0</v>
      </c>
      <c r="X501" s="255">
        <f t="shared" si="2177"/>
        <v>0</v>
      </c>
      <c r="Y501" s="255">
        <f t="shared" ref="Y501:AA501" si="2178">IF(Y479&gt;0,Y499/Y479*100,)</f>
        <v>0</v>
      </c>
      <c r="Z501" s="255">
        <f t="shared" si="2178"/>
        <v>0</v>
      </c>
      <c r="AA501" s="255">
        <f t="shared" si="2178"/>
        <v>0</v>
      </c>
      <c r="AB501" s="255">
        <f t="shared" ref="AB501" si="2179">IF(AB479&gt;0,AB499/AB479*100,)</f>
        <v>0</v>
      </c>
      <c r="AC501" s="191">
        <f t="shared" si="2033"/>
        <v>0</v>
      </c>
      <c r="AD501" s="191">
        <f t="shared" si="2034"/>
        <v>0</v>
      </c>
      <c r="AE501" s="191">
        <f t="shared" si="2035"/>
        <v>0</v>
      </c>
      <c r="AF501" s="191">
        <f t="shared" si="2036"/>
        <v>0</v>
      </c>
      <c r="AG501" s="191">
        <f t="shared" si="2037"/>
        <v>0</v>
      </c>
      <c r="AH501" s="191">
        <f t="shared" si="2038"/>
        <v>0</v>
      </c>
      <c r="AI501" s="191">
        <f t="shared" si="2039"/>
        <v>0</v>
      </c>
      <c r="AJ501" s="191">
        <f t="shared" si="2040"/>
        <v>0</v>
      </c>
      <c r="AK501" s="191">
        <f t="shared" si="2041"/>
        <v>0</v>
      </c>
      <c r="AL501" s="275">
        <f t="shared" si="2042"/>
        <v>0</v>
      </c>
      <c r="AM501" s="275">
        <f t="shared" si="2043"/>
        <v>0</v>
      </c>
      <c r="AN501" s="275">
        <f t="shared" si="2044"/>
        <v>0</v>
      </c>
      <c r="AO501" s="275">
        <f t="shared" si="2045"/>
        <v>0</v>
      </c>
      <c r="AP501" s="275">
        <f t="shared" si="2046"/>
        <v>0</v>
      </c>
      <c r="AQ501" s="275">
        <f t="shared" si="2047"/>
        <v>0</v>
      </c>
      <c r="AR501" s="275">
        <f t="shared" si="2048"/>
        <v>0</v>
      </c>
      <c r="AS501" s="275">
        <f t="shared" si="2049"/>
        <v>0</v>
      </c>
      <c r="AT501" s="275">
        <f t="shared" si="2050"/>
        <v>0</v>
      </c>
    </row>
    <row r="502" spans="1:46" outlineLevel="1">
      <c r="A502" s="1816"/>
      <c r="B502" s="1868"/>
      <c r="C502" s="73" t="s">
        <v>134</v>
      </c>
      <c r="D502" s="67"/>
      <c r="E502" s="255">
        <f t="shared" ref="E502:H502" si="2180">IF(E485&gt;0,E499/E485*100,)</f>
        <v>14.956352367886424</v>
      </c>
      <c r="F502" s="255">
        <f t="shared" si="2180"/>
        <v>10.775818041962513</v>
      </c>
      <c r="G502" s="255">
        <f t="shared" si="2180"/>
        <v>12.085691559302568</v>
      </c>
      <c r="H502" s="255">
        <f t="shared" si="2180"/>
        <v>11.7313839597072</v>
      </c>
      <c r="I502" s="255">
        <f t="shared" ref="I502:J502" si="2181">IF(I485&gt;0,I499/I485*100,)</f>
        <v>8.9797096940117136</v>
      </c>
      <c r="J502" s="255">
        <f t="shared" si="2181"/>
        <v>9.0312433319277812</v>
      </c>
      <c r="K502" s="255">
        <f t="shared" ref="K502:Q502" si="2182">IF(K485&gt;0,K499/K485*100,)</f>
        <v>10.299549336071582</v>
      </c>
      <c r="L502" s="1123">
        <f t="shared" si="2182"/>
        <v>11.011376561829056</v>
      </c>
      <c r="M502" s="1123">
        <f t="shared" si="2182"/>
        <v>11.407221189524988</v>
      </c>
      <c r="N502" s="1123">
        <f t="shared" si="2182"/>
        <v>9.4862369098438286</v>
      </c>
      <c r="O502" s="1123">
        <f t="shared" si="2182"/>
        <v>9.3314547599166584</v>
      </c>
      <c r="P502" s="255">
        <f t="shared" si="2182"/>
        <v>5.8550638982223431</v>
      </c>
      <c r="Q502" s="255">
        <f t="shared" si="2182"/>
        <v>5.8550638982223431</v>
      </c>
      <c r="R502" s="255">
        <f t="shared" ref="R502:S502" si="2183">IF(R485&gt;0,R499/R485*100,)</f>
        <v>5.8550638982223431</v>
      </c>
      <c r="S502" s="255">
        <f t="shared" si="2183"/>
        <v>5.8550638982223431</v>
      </c>
      <c r="T502" s="255">
        <f t="shared" ref="T502" si="2184">IF(T485&gt;0,T499/T485*100,)</f>
        <v>0</v>
      </c>
      <c r="U502" s="255">
        <f t="shared" ref="U502:X502" si="2185">IF(U485&gt;0,U499/U485*100,)</f>
        <v>0</v>
      </c>
      <c r="V502" s="255">
        <f t="shared" si="2185"/>
        <v>0</v>
      </c>
      <c r="W502" s="255">
        <f t="shared" si="2185"/>
        <v>0</v>
      </c>
      <c r="X502" s="255">
        <f t="shared" si="2185"/>
        <v>0</v>
      </c>
      <c r="Y502" s="255">
        <f t="shared" ref="Y502:AA502" si="2186">IF(Y485&gt;0,Y499/Y485*100,)</f>
        <v>0</v>
      </c>
      <c r="Z502" s="255">
        <f t="shared" si="2186"/>
        <v>0</v>
      </c>
      <c r="AA502" s="255">
        <f t="shared" si="2186"/>
        <v>0</v>
      </c>
      <c r="AB502" s="255">
        <f t="shared" ref="AB502" si="2187">IF(AB485&gt;0,AB499/AB485*100,)</f>
        <v>0</v>
      </c>
      <c r="AC502" s="191">
        <f t="shared" si="2033"/>
        <v>0</v>
      </c>
      <c r="AD502" s="191">
        <f t="shared" si="2034"/>
        <v>0</v>
      </c>
      <c r="AE502" s="191">
        <f t="shared" si="2035"/>
        <v>0</v>
      </c>
      <c r="AF502" s="191">
        <f t="shared" si="2036"/>
        <v>0</v>
      </c>
      <c r="AG502" s="191">
        <f t="shared" si="2037"/>
        <v>0</v>
      </c>
      <c r="AH502" s="191">
        <f t="shared" si="2038"/>
        <v>0</v>
      </c>
      <c r="AI502" s="191">
        <f t="shared" si="2039"/>
        <v>0</v>
      </c>
      <c r="AJ502" s="191">
        <f t="shared" si="2040"/>
        <v>0</v>
      </c>
      <c r="AK502" s="191">
        <f t="shared" si="2041"/>
        <v>0</v>
      </c>
      <c r="AL502" s="275">
        <f t="shared" si="2042"/>
        <v>0</v>
      </c>
      <c r="AM502" s="275">
        <f t="shared" si="2043"/>
        <v>0</v>
      </c>
      <c r="AN502" s="275">
        <f t="shared" si="2044"/>
        <v>0</v>
      </c>
      <c r="AO502" s="275">
        <f t="shared" si="2045"/>
        <v>0</v>
      </c>
      <c r="AP502" s="275">
        <f t="shared" si="2046"/>
        <v>0</v>
      </c>
      <c r="AQ502" s="275">
        <f t="shared" si="2047"/>
        <v>0</v>
      </c>
      <c r="AR502" s="275">
        <f t="shared" si="2048"/>
        <v>0</v>
      </c>
      <c r="AS502" s="275">
        <f t="shared" si="2049"/>
        <v>0</v>
      </c>
      <c r="AT502" s="275">
        <f t="shared" si="2050"/>
        <v>0</v>
      </c>
    </row>
    <row r="503" spans="1:46" outlineLevel="1">
      <c r="A503" s="1816" t="s">
        <v>86</v>
      </c>
      <c r="B503" s="1868" t="s">
        <v>71</v>
      </c>
      <c r="C503" s="73" t="s">
        <v>580</v>
      </c>
      <c r="D503" s="70"/>
      <c r="E503" s="250">
        <v>20.67745500000003</v>
      </c>
      <c r="F503" s="855">
        <v>42.412882000000003</v>
      </c>
      <c r="G503" s="855">
        <v>27.921982574800015</v>
      </c>
      <c r="H503" s="855">
        <v>16.029728000000031</v>
      </c>
      <c r="I503" s="1557">
        <v>37.486593999999982</v>
      </c>
      <c r="J503" s="1557">
        <v>36.817738406479833</v>
      </c>
      <c r="K503" s="855">
        <f t="shared" ref="K503:K504" si="2188">L503+M503+N503+O503</f>
        <v>31.657657999999998</v>
      </c>
      <c r="L503" s="1399">
        <v>13.023311</v>
      </c>
      <c r="M503" s="1399">
        <v>5.6495249999999997</v>
      </c>
      <c r="N503" s="1399">
        <v>4.5951250000000003</v>
      </c>
      <c r="O503" s="1399">
        <v>8.389697</v>
      </c>
      <c r="P503" s="1505">
        <f>K503-2</f>
        <v>29.657657999999998</v>
      </c>
      <c r="Q503" s="1505">
        <f>P503-2</f>
        <v>27.657657999999998</v>
      </c>
      <c r="R503" s="1505">
        <f t="shared" ref="R503:S503" si="2189">Q503-2</f>
        <v>25.657657999999998</v>
      </c>
      <c r="S503" s="1505">
        <f t="shared" si="2189"/>
        <v>23.657657999999998</v>
      </c>
      <c r="T503" s="257">
        <f t="shared" ref="T503:T504" si="2190">SUM(U503:X503)</f>
        <v>0</v>
      </c>
      <c r="U503" s="250"/>
      <c r="V503" s="1048"/>
      <c r="W503" s="1455"/>
      <c r="X503" s="1455"/>
      <c r="Y503" s="250"/>
      <c r="Z503" s="250"/>
      <c r="AA503" s="250"/>
      <c r="AB503" s="250"/>
      <c r="AC503" s="191">
        <f t="shared" si="2033"/>
        <v>0</v>
      </c>
      <c r="AD503" s="191">
        <f t="shared" si="2034"/>
        <v>0</v>
      </c>
      <c r="AE503" s="191">
        <f t="shared" si="2035"/>
        <v>0</v>
      </c>
      <c r="AF503" s="191">
        <f t="shared" si="2036"/>
        <v>0</v>
      </c>
      <c r="AG503" s="191">
        <f t="shared" si="2037"/>
        <v>0</v>
      </c>
      <c r="AH503" s="191">
        <f t="shared" si="2038"/>
        <v>0</v>
      </c>
      <c r="AI503" s="191">
        <f t="shared" si="2039"/>
        <v>0</v>
      </c>
      <c r="AJ503" s="191">
        <f t="shared" si="2040"/>
        <v>0</v>
      </c>
      <c r="AK503" s="191">
        <f t="shared" si="2041"/>
        <v>0</v>
      </c>
      <c r="AL503" s="275">
        <f t="shared" si="2042"/>
        <v>0</v>
      </c>
      <c r="AM503" s="275">
        <f t="shared" si="2043"/>
        <v>0</v>
      </c>
      <c r="AN503" s="275">
        <f t="shared" si="2044"/>
        <v>0</v>
      </c>
      <c r="AO503" s="275">
        <f t="shared" si="2045"/>
        <v>0</v>
      </c>
      <c r="AP503" s="275">
        <f t="shared" si="2046"/>
        <v>0</v>
      </c>
      <c r="AQ503" s="275">
        <f t="shared" si="2047"/>
        <v>0</v>
      </c>
      <c r="AR503" s="275">
        <f t="shared" si="2048"/>
        <v>0</v>
      </c>
      <c r="AS503" s="275">
        <f t="shared" si="2049"/>
        <v>0</v>
      </c>
      <c r="AT503" s="275">
        <f t="shared" si="2050"/>
        <v>0</v>
      </c>
    </row>
    <row r="504" spans="1:46" outlineLevel="1">
      <c r="A504" s="1816"/>
      <c r="B504" s="1868"/>
      <c r="C504" s="73" t="s">
        <v>577</v>
      </c>
      <c r="D504" s="70"/>
      <c r="E504" s="250">
        <v>49.417377535499476</v>
      </c>
      <c r="F504" s="855">
        <v>103.91791101325364</v>
      </c>
      <c r="G504" s="855">
        <v>77.703632667221171</v>
      </c>
      <c r="H504" s="855">
        <v>40.023070764259863</v>
      </c>
      <c r="I504" s="1557">
        <v>134.74515439367062</v>
      </c>
      <c r="J504" s="1557">
        <v>114.0297938938198</v>
      </c>
      <c r="K504" s="855">
        <f t="shared" si="2188"/>
        <v>101.17627346112182</v>
      </c>
      <c r="L504" s="1399">
        <v>40.231103656846173</v>
      </c>
      <c r="M504" s="1399">
        <v>16.98388624980381</v>
      </c>
      <c r="N504" s="1399">
        <v>15.561672063162838</v>
      </c>
      <c r="O504" s="1399">
        <v>28.399611491308999</v>
      </c>
      <c r="P504" s="1505">
        <v>99.011883208440906</v>
      </c>
      <c r="Q504" s="1505">
        <v>95.620329171069869</v>
      </c>
      <c r="R504" s="1505">
        <v>91.862228734313845</v>
      </c>
      <c r="S504" s="1505">
        <v>87.715756648538076</v>
      </c>
      <c r="T504" s="257">
        <f t="shared" si="2190"/>
        <v>0</v>
      </c>
      <c r="U504" s="250"/>
      <c r="V504" s="1048"/>
      <c r="W504" s="1455"/>
      <c r="X504" s="1455"/>
      <c r="Y504" s="250"/>
      <c r="Z504" s="250"/>
      <c r="AA504" s="250"/>
      <c r="AB504" s="250"/>
      <c r="AC504" s="191">
        <f t="shared" si="2033"/>
        <v>0</v>
      </c>
      <c r="AD504" s="191">
        <f t="shared" si="2034"/>
        <v>0</v>
      </c>
      <c r="AE504" s="191">
        <f t="shared" si="2035"/>
        <v>0</v>
      </c>
      <c r="AF504" s="191">
        <f t="shared" si="2036"/>
        <v>0</v>
      </c>
      <c r="AG504" s="191">
        <f t="shared" si="2037"/>
        <v>0</v>
      </c>
      <c r="AH504" s="191">
        <f t="shared" si="2038"/>
        <v>0</v>
      </c>
      <c r="AI504" s="191">
        <f t="shared" si="2039"/>
        <v>0</v>
      </c>
      <c r="AJ504" s="191">
        <f t="shared" si="2040"/>
        <v>0</v>
      </c>
      <c r="AK504" s="191">
        <f t="shared" si="2041"/>
        <v>0</v>
      </c>
      <c r="AL504" s="275">
        <f t="shared" si="2042"/>
        <v>0</v>
      </c>
      <c r="AM504" s="275">
        <f t="shared" si="2043"/>
        <v>0</v>
      </c>
      <c r="AN504" s="275">
        <f t="shared" si="2044"/>
        <v>0</v>
      </c>
      <c r="AO504" s="275">
        <f t="shared" si="2045"/>
        <v>0</v>
      </c>
      <c r="AP504" s="275">
        <f t="shared" si="2046"/>
        <v>0</v>
      </c>
      <c r="AQ504" s="275">
        <f t="shared" si="2047"/>
        <v>0</v>
      </c>
      <c r="AR504" s="275">
        <f t="shared" si="2048"/>
        <v>0</v>
      </c>
      <c r="AS504" s="275">
        <f t="shared" si="2049"/>
        <v>0</v>
      </c>
      <c r="AT504" s="275">
        <f t="shared" si="2050"/>
        <v>0</v>
      </c>
    </row>
    <row r="505" spans="1:46" outlineLevel="1">
      <c r="A505" s="1816"/>
      <c r="B505" s="1868"/>
      <c r="C505" s="73" t="s">
        <v>78</v>
      </c>
      <c r="D505" s="67"/>
      <c r="E505" s="255">
        <f t="shared" ref="E505:H505" si="2191">IF(E480&gt;0,E503/E480*100,)</f>
        <v>12.99604990245134</v>
      </c>
      <c r="F505" s="255">
        <f t="shared" si="2191"/>
        <v>13.934490699502405</v>
      </c>
      <c r="G505" s="255">
        <f t="shared" si="2191"/>
        <v>9.3091322996064054</v>
      </c>
      <c r="H505" s="255">
        <f t="shared" si="2191"/>
        <v>5.7152974017410783</v>
      </c>
      <c r="I505" s="255">
        <f t="shared" ref="I505:J505" si="2192">IF(I480&gt;0,I503/I480*100,)</f>
        <v>12.723127947358998</v>
      </c>
      <c r="J505" s="255">
        <f t="shared" si="2192"/>
        <v>12.099707344028342</v>
      </c>
      <c r="K505" s="255">
        <f t="shared" ref="K505:Q505" si="2193">IF(K480&gt;0,K503/K480*100,)</f>
        <v>10.553965596400827</v>
      </c>
      <c r="L505" s="1123">
        <f t="shared" si="2193"/>
        <v>16.108630307698167</v>
      </c>
      <c r="M505" s="1123">
        <f t="shared" si="2193"/>
        <v>8.5016109123272408</v>
      </c>
      <c r="N505" s="1123">
        <f t="shared" si="2193"/>
        <v>6.1487975761309803</v>
      </c>
      <c r="O505" s="1123">
        <f t="shared" si="2193"/>
        <v>10.765884034768417</v>
      </c>
      <c r="P505" s="255">
        <f t="shared" si="2193"/>
        <v>9.8872042939058549</v>
      </c>
      <c r="Q505" s="255">
        <f t="shared" si="2193"/>
        <v>9.2204487264968655</v>
      </c>
      <c r="R505" s="255">
        <f t="shared" ref="R505:S505" si="2194">IF(R480&gt;0,R503/R480*100,)</f>
        <v>8.553693159087878</v>
      </c>
      <c r="S505" s="255">
        <f t="shared" si="2194"/>
        <v>7.8869375916788904</v>
      </c>
      <c r="T505" s="255">
        <f t="shared" ref="T505" si="2195">IF(T480&gt;0,T503/T480*100,)</f>
        <v>0</v>
      </c>
      <c r="U505" s="255">
        <f t="shared" ref="U505:X505" si="2196">IF(U480&gt;0,U503/U480*100,)</f>
        <v>0</v>
      </c>
      <c r="V505" s="255">
        <f t="shared" si="2196"/>
        <v>0</v>
      </c>
      <c r="W505" s="255">
        <f t="shared" si="2196"/>
        <v>0</v>
      </c>
      <c r="X505" s="255">
        <f t="shared" si="2196"/>
        <v>0</v>
      </c>
      <c r="Y505" s="255">
        <f t="shared" ref="Y505:AA505" si="2197">IF(Y480&gt;0,Y503/Y480*100,)</f>
        <v>0</v>
      </c>
      <c r="Z505" s="255">
        <f t="shared" si="2197"/>
        <v>0</v>
      </c>
      <c r="AA505" s="255">
        <f t="shared" si="2197"/>
        <v>0</v>
      </c>
      <c r="AB505" s="255">
        <f t="shared" ref="AB505" si="2198">IF(AB480&gt;0,AB503/AB480*100,)</f>
        <v>0</v>
      </c>
      <c r="AC505" s="191">
        <f t="shared" si="2033"/>
        <v>0</v>
      </c>
      <c r="AD505" s="191">
        <f t="shared" si="2034"/>
        <v>0</v>
      </c>
      <c r="AE505" s="191">
        <f t="shared" si="2035"/>
        <v>0</v>
      </c>
      <c r="AF505" s="191">
        <f t="shared" si="2036"/>
        <v>0</v>
      </c>
      <c r="AG505" s="191">
        <f t="shared" si="2037"/>
        <v>0</v>
      </c>
      <c r="AH505" s="191">
        <f t="shared" si="2038"/>
        <v>0</v>
      </c>
      <c r="AI505" s="191">
        <f t="shared" si="2039"/>
        <v>0</v>
      </c>
      <c r="AJ505" s="191">
        <f t="shared" si="2040"/>
        <v>0</v>
      </c>
      <c r="AK505" s="191">
        <f t="shared" si="2041"/>
        <v>0</v>
      </c>
      <c r="AL505" s="275">
        <f t="shared" si="2042"/>
        <v>0</v>
      </c>
      <c r="AM505" s="275">
        <f t="shared" si="2043"/>
        <v>0</v>
      </c>
      <c r="AN505" s="275">
        <f t="shared" si="2044"/>
        <v>0</v>
      </c>
      <c r="AO505" s="275">
        <f t="shared" si="2045"/>
        <v>0</v>
      </c>
      <c r="AP505" s="275">
        <f t="shared" si="2046"/>
        <v>0</v>
      </c>
      <c r="AQ505" s="275">
        <f t="shared" si="2047"/>
        <v>0</v>
      </c>
      <c r="AR505" s="275">
        <f t="shared" si="2048"/>
        <v>0</v>
      </c>
      <c r="AS505" s="275">
        <f t="shared" si="2049"/>
        <v>0</v>
      </c>
      <c r="AT505" s="275">
        <f t="shared" si="2050"/>
        <v>0</v>
      </c>
    </row>
    <row r="506" spans="1:46" outlineLevel="1">
      <c r="A506" s="1816"/>
      <c r="B506" s="1868"/>
      <c r="C506" s="73" t="s">
        <v>135</v>
      </c>
      <c r="D506" s="67"/>
      <c r="E506" s="255">
        <f t="shared" ref="E506:H506" si="2199">IF(E486&gt;0,E503/E486*100,)</f>
        <v>13.73525205031177</v>
      </c>
      <c r="F506" s="255">
        <f t="shared" si="2199"/>
        <v>15.555311171730279</v>
      </c>
      <c r="G506" s="255">
        <f t="shared" si="2199"/>
        <v>9.918947603116143</v>
      </c>
      <c r="H506" s="255">
        <f t="shared" si="2199"/>
        <v>6.0361828344036148</v>
      </c>
      <c r="I506" s="255">
        <f t="shared" ref="I506:J506" si="2200">IF(I486&gt;0,I503/I486*100,)</f>
        <v>13.357277564721892</v>
      </c>
      <c r="J506" s="255">
        <f t="shared" si="2200"/>
        <v>12.460339700565827</v>
      </c>
      <c r="K506" s="255">
        <f t="shared" ref="K506:Q506" si="2201">IF(K486&gt;0,K503/K486*100,)</f>
        <v>11.039336092218461</v>
      </c>
      <c r="L506" s="1123">
        <f t="shared" si="2201"/>
        <v>16.762920404531883</v>
      </c>
      <c r="M506" s="1123">
        <f t="shared" si="2201"/>
        <v>8.885633694891073</v>
      </c>
      <c r="N506" s="1123">
        <f t="shared" si="2201"/>
        <v>6.4486867743459992</v>
      </c>
      <c r="O506" s="1123">
        <f t="shared" si="2201"/>
        <v>11.300318133627551</v>
      </c>
      <c r="P506" s="255">
        <f t="shared" si="2201"/>
        <v>9.8872042939058549</v>
      </c>
      <c r="Q506" s="255">
        <f t="shared" si="2201"/>
        <v>9.2204487264968655</v>
      </c>
      <c r="R506" s="255">
        <f t="shared" ref="R506:S506" si="2202">IF(R486&gt;0,R503/R486*100,)</f>
        <v>8.553693159087878</v>
      </c>
      <c r="S506" s="255">
        <f t="shared" si="2202"/>
        <v>7.8869375916788904</v>
      </c>
      <c r="T506" s="255">
        <f t="shared" ref="T506" si="2203">IF(T486&gt;0,T503/T486*100,)</f>
        <v>0</v>
      </c>
      <c r="U506" s="255">
        <f t="shared" ref="U506:X506" si="2204">IF(U486&gt;0,U503/U486*100,)</f>
        <v>0</v>
      </c>
      <c r="V506" s="255">
        <f t="shared" si="2204"/>
        <v>0</v>
      </c>
      <c r="W506" s="255">
        <f t="shared" si="2204"/>
        <v>0</v>
      </c>
      <c r="X506" s="255">
        <f t="shared" si="2204"/>
        <v>0</v>
      </c>
      <c r="Y506" s="255">
        <f t="shared" ref="Y506:AA506" si="2205">IF(Y486&gt;0,Y503/Y486*100,)</f>
        <v>0</v>
      </c>
      <c r="Z506" s="255">
        <f t="shared" si="2205"/>
        <v>0</v>
      </c>
      <c r="AA506" s="255">
        <f t="shared" si="2205"/>
        <v>0</v>
      </c>
      <c r="AB506" s="255">
        <f t="shared" ref="AB506" si="2206">IF(AB486&gt;0,AB503/AB486*100,)</f>
        <v>0</v>
      </c>
      <c r="AC506" s="191">
        <f t="shared" si="2033"/>
        <v>0</v>
      </c>
      <c r="AD506" s="191">
        <f t="shared" si="2034"/>
        <v>0</v>
      </c>
      <c r="AE506" s="191">
        <f t="shared" si="2035"/>
        <v>0</v>
      </c>
      <c r="AF506" s="191">
        <f t="shared" si="2036"/>
        <v>0</v>
      </c>
      <c r="AG506" s="191">
        <f t="shared" si="2037"/>
        <v>0</v>
      </c>
      <c r="AH506" s="191">
        <f t="shared" si="2038"/>
        <v>0</v>
      </c>
      <c r="AI506" s="191">
        <f t="shared" si="2039"/>
        <v>0</v>
      </c>
      <c r="AJ506" s="191">
        <f t="shared" si="2040"/>
        <v>0</v>
      </c>
      <c r="AK506" s="191">
        <f t="shared" si="2041"/>
        <v>0</v>
      </c>
      <c r="AL506" s="275">
        <f t="shared" si="2042"/>
        <v>0</v>
      </c>
      <c r="AM506" s="275">
        <f t="shared" si="2043"/>
        <v>0</v>
      </c>
      <c r="AN506" s="275">
        <f t="shared" si="2044"/>
        <v>0</v>
      </c>
      <c r="AO506" s="275">
        <f t="shared" si="2045"/>
        <v>0</v>
      </c>
      <c r="AP506" s="275">
        <f t="shared" si="2046"/>
        <v>0</v>
      </c>
      <c r="AQ506" s="275">
        <f t="shared" si="2047"/>
        <v>0</v>
      </c>
      <c r="AR506" s="275">
        <f t="shared" si="2048"/>
        <v>0</v>
      </c>
      <c r="AS506" s="275">
        <f t="shared" si="2049"/>
        <v>0</v>
      </c>
      <c r="AT506" s="275">
        <f t="shared" si="2050"/>
        <v>0</v>
      </c>
    </row>
    <row r="507" spans="1:46" ht="15" customHeight="1" outlineLevel="1">
      <c r="A507" s="1817">
        <v>5</v>
      </c>
      <c r="B507" s="1864" t="s">
        <v>116</v>
      </c>
      <c r="C507" s="73" t="s">
        <v>580</v>
      </c>
      <c r="D507" s="30"/>
      <c r="E507" s="250">
        <v>2.5655414299999997</v>
      </c>
      <c r="F507" s="855">
        <v>2.3185373000000005</v>
      </c>
      <c r="G507" s="855">
        <v>2.6633365499999999</v>
      </c>
      <c r="H507" s="855">
        <v>2.2002633299999999</v>
      </c>
      <c r="I507" s="1557">
        <v>2.1300498600000002</v>
      </c>
      <c r="J507" s="1557">
        <v>2.4076957000000001</v>
      </c>
      <c r="K507" s="855">
        <f>L507+M507+N507+O507</f>
        <v>2.8481853299999997</v>
      </c>
      <c r="L507" s="1146">
        <v>1.3205215299999999</v>
      </c>
      <c r="M507" s="1146">
        <v>0.2945064</v>
      </c>
      <c r="N507" s="1146">
        <v>0.2011125</v>
      </c>
      <c r="O507" s="1146">
        <v>1.0320449</v>
      </c>
      <c r="P507" s="855">
        <v>2.8481853299999997</v>
      </c>
      <c r="Q507" s="855">
        <v>2.8481853299999997</v>
      </c>
      <c r="R507" s="855">
        <v>2.8481853299999997</v>
      </c>
      <c r="S507" s="855">
        <v>2.8481853299999997</v>
      </c>
      <c r="T507" s="257">
        <f t="shared" ref="T507" si="2207">SUM(U507:X507)</f>
        <v>0</v>
      </c>
      <c r="U507" s="250"/>
      <c r="V507" s="1048"/>
      <c r="W507" s="1457"/>
      <c r="X507" s="1457"/>
      <c r="Y507" s="250"/>
      <c r="Z507" s="250"/>
      <c r="AA507" s="250"/>
      <c r="AB507" s="250"/>
      <c r="AC507" s="191">
        <f t="shared" si="2033"/>
        <v>0</v>
      </c>
      <c r="AD507" s="191">
        <f t="shared" si="2034"/>
        <v>0</v>
      </c>
      <c r="AE507" s="191">
        <f t="shared" si="2035"/>
        <v>0</v>
      </c>
      <c r="AF507" s="191">
        <f t="shared" si="2036"/>
        <v>0</v>
      </c>
      <c r="AG507" s="191">
        <f t="shared" si="2037"/>
        <v>0</v>
      </c>
      <c r="AH507" s="191">
        <f t="shared" si="2038"/>
        <v>0</v>
      </c>
      <c r="AI507" s="191">
        <f t="shared" si="2039"/>
        <v>0</v>
      </c>
      <c r="AJ507" s="191">
        <f t="shared" si="2040"/>
        <v>0</v>
      </c>
      <c r="AK507" s="191">
        <f t="shared" si="2041"/>
        <v>0</v>
      </c>
      <c r="AL507" s="275">
        <f t="shared" si="2042"/>
        <v>0</v>
      </c>
      <c r="AM507" s="275">
        <f t="shared" si="2043"/>
        <v>0</v>
      </c>
      <c r="AN507" s="275">
        <f t="shared" si="2044"/>
        <v>0</v>
      </c>
      <c r="AO507" s="275">
        <f t="shared" si="2045"/>
        <v>0</v>
      </c>
      <c r="AP507" s="275">
        <f t="shared" si="2046"/>
        <v>0</v>
      </c>
      <c r="AQ507" s="275">
        <f t="shared" si="2047"/>
        <v>0</v>
      </c>
      <c r="AR507" s="275">
        <f t="shared" si="2048"/>
        <v>0</v>
      </c>
      <c r="AS507" s="275">
        <f t="shared" si="2049"/>
        <v>0</v>
      </c>
      <c r="AT507" s="275">
        <f t="shared" si="2050"/>
        <v>0</v>
      </c>
    </row>
    <row r="508" spans="1:46" outlineLevel="1">
      <c r="A508" s="1859"/>
      <c r="B508" s="1865"/>
      <c r="C508" s="73" t="s">
        <v>136</v>
      </c>
      <c r="D508" s="30"/>
      <c r="E508" s="255">
        <f t="shared" ref="E508:G508" si="2208">IF(E487&gt;0,E507/E487*100,)</f>
        <v>2.6803947642136428</v>
      </c>
      <c r="F508" s="255">
        <f t="shared" si="2208"/>
        <v>1.7114362375103713</v>
      </c>
      <c r="G508" s="255">
        <f t="shared" si="2208"/>
        <v>1.7794297391123086</v>
      </c>
      <c r="H508" s="255">
        <f>IF(H487&gt;0,H507/H487*100,)</f>
        <v>1.6426366831364325</v>
      </c>
      <c r="I508" s="255">
        <f>IF(I487&gt;0,I507/I487*100,)</f>
        <v>1.9057212384815267</v>
      </c>
      <c r="J508" s="255">
        <f>IF(J487&gt;0,J507/J487*100,)</f>
        <v>1.2282950835873359</v>
      </c>
      <c r="K508" s="255">
        <f t="shared" ref="K508:O508" si="2209">IF(K487&gt;0,K507/K487*100,)</f>
        <v>1.2965467931164254</v>
      </c>
      <c r="L508" s="1123">
        <f t="shared" si="2209"/>
        <v>1.9674825653790289</v>
      </c>
      <c r="M508" s="1123">
        <f t="shared" si="2209"/>
        <v>0.63000752847983976</v>
      </c>
      <c r="N508" s="1123">
        <f t="shared" si="2209"/>
        <v>0.44192120896150799</v>
      </c>
      <c r="O508" s="1123">
        <f t="shared" si="2209"/>
        <v>1.7114542667161212</v>
      </c>
      <c r="P508" s="255">
        <f t="shared" ref="P508" si="2210">IF(P487&gt;0,P507/P487*100,)</f>
        <v>1.308459493759091</v>
      </c>
      <c r="Q508" s="255">
        <f t="shared" ref="Q508:R508" si="2211">IF(Q487&gt;0,Q507/Q487*100,)</f>
        <v>1.3205931327022939</v>
      </c>
      <c r="R508" s="255">
        <f t="shared" si="2211"/>
        <v>1.3329539139083115</v>
      </c>
      <c r="S508" s="255">
        <f t="shared" ref="S508" si="2212">IF(S487&gt;0,S507/S487*100,)</f>
        <v>1.345548275810982</v>
      </c>
      <c r="T508" s="255">
        <f t="shared" ref="T508" si="2213">IF(T487&gt;0,T507/T487*100,)</f>
        <v>0</v>
      </c>
      <c r="U508" s="255">
        <f t="shared" ref="U508:X508" si="2214">IF(U487&gt;0,U507/U487*100,)</f>
        <v>0</v>
      </c>
      <c r="V508" s="255">
        <f t="shared" si="2214"/>
        <v>0</v>
      </c>
      <c r="W508" s="255">
        <f t="shared" si="2214"/>
        <v>0</v>
      </c>
      <c r="X508" s="255">
        <f t="shared" si="2214"/>
        <v>0</v>
      </c>
      <c r="Y508" s="255">
        <f t="shared" ref="Y508" si="2215">IF(Y487&gt;0,Y507/Y487*100,)</f>
        <v>0</v>
      </c>
      <c r="Z508" s="255">
        <f t="shared" ref="Z508" si="2216">IF(Z487&gt;0,Z507/Z487*100,)</f>
        <v>0</v>
      </c>
      <c r="AA508" s="255">
        <f t="shared" ref="AA508:AB508" si="2217">IF(AA487&gt;0,AA507/AA487*100,)</f>
        <v>0</v>
      </c>
      <c r="AB508" s="255">
        <f t="shared" si="2217"/>
        <v>0</v>
      </c>
      <c r="AC508" s="191">
        <f t="shared" si="2033"/>
        <v>0</v>
      </c>
      <c r="AD508" s="191">
        <f t="shared" si="2034"/>
        <v>0</v>
      </c>
      <c r="AE508" s="191">
        <f t="shared" si="2035"/>
        <v>0</v>
      </c>
      <c r="AF508" s="191">
        <f t="shared" si="2036"/>
        <v>0</v>
      </c>
      <c r="AG508" s="191">
        <f t="shared" si="2037"/>
        <v>0</v>
      </c>
      <c r="AH508" s="191">
        <f t="shared" si="2038"/>
        <v>0</v>
      </c>
      <c r="AI508" s="191">
        <f t="shared" si="2039"/>
        <v>0</v>
      </c>
      <c r="AJ508" s="191">
        <f t="shared" si="2040"/>
        <v>0</v>
      </c>
      <c r="AK508" s="191">
        <f t="shared" si="2041"/>
        <v>0</v>
      </c>
      <c r="AL508" s="275">
        <f t="shared" si="2042"/>
        <v>0</v>
      </c>
      <c r="AM508" s="275">
        <f t="shared" si="2043"/>
        <v>0</v>
      </c>
      <c r="AN508" s="275">
        <f t="shared" si="2044"/>
        <v>0</v>
      </c>
      <c r="AO508" s="275">
        <f t="shared" si="2045"/>
        <v>0</v>
      </c>
      <c r="AP508" s="275">
        <f t="shared" si="2046"/>
        <v>0</v>
      </c>
      <c r="AQ508" s="275">
        <f t="shared" si="2047"/>
        <v>0</v>
      </c>
      <c r="AR508" s="275">
        <f t="shared" si="2048"/>
        <v>0</v>
      </c>
      <c r="AS508" s="275">
        <f t="shared" si="2049"/>
        <v>0</v>
      </c>
      <c r="AT508" s="275">
        <f t="shared" si="2050"/>
        <v>0</v>
      </c>
    </row>
    <row r="509" spans="1:46" outlineLevel="1">
      <c r="A509" s="1817" t="s">
        <v>87</v>
      </c>
      <c r="B509" s="1866" t="s">
        <v>68</v>
      </c>
      <c r="C509" s="73" t="s">
        <v>580</v>
      </c>
      <c r="D509" s="70"/>
      <c r="E509" s="250">
        <v>1.9587812799999997</v>
      </c>
      <c r="F509" s="250">
        <v>1.8128398700000004</v>
      </c>
      <c r="G509" s="250"/>
      <c r="H509" s="250"/>
      <c r="I509" s="1557">
        <v>1.8932899000000001</v>
      </c>
      <c r="J509" s="1557">
        <v>1.9230098</v>
      </c>
      <c r="K509" s="855">
        <f>L509+M509+N509+O509</f>
        <v>1.8963224800000003</v>
      </c>
      <c r="L509" s="1146">
        <v>0.86397857999999994</v>
      </c>
      <c r="M509" s="1146">
        <v>0.18852050000000001</v>
      </c>
      <c r="N509" s="1146">
        <v>0.15866550000000001</v>
      </c>
      <c r="O509" s="1146">
        <v>0.6851579000000001</v>
      </c>
      <c r="P509" s="855">
        <v>1.8963224800000003</v>
      </c>
      <c r="Q509" s="855">
        <v>1.8963224800000003</v>
      </c>
      <c r="R509" s="855">
        <v>1.8963224800000003</v>
      </c>
      <c r="S509" s="855">
        <v>1.8963224800000003</v>
      </c>
      <c r="T509" s="257">
        <f t="shared" ref="T509" si="2218">SUM(U509:X509)</f>
        <v>0</v>
      </c>
      <c r="U509" s="250"/>
      <c r="V509" s="1048"/>
      <c r="W509" s="1455"/>
      <c r="X509" s="1455"/>
      <c r="Y509" s="250"/>
      <c r="Z509" s="250"/>
      <c r="AA509" s="250"/>
      <c r="AB509" s="250"/>
      <c r="AC509" s="191">
        <f t="shared" si="2033"/>
        <v>0</v>
      </c>
      <c r="AD509" s="191">
        <f t="shared" si="2034"/>
        <v>0</v>
      </c>
      <c r="AE509" s="191">
        <f t="shared" si="2035"/>
        <v>0</v>
      </c>
      <c r="AF509" s="191">
        <f t="shared" si="2036"/>
        <v>0</v>
      </c>
      <c r="AG509" s="191">
        <f t="shared" si="2037"/>
        <v>0</v>
      </c>
      <c r="AH509" s="191">
        <f t="shared" si="2038"/>
        <v>0</v>
      </c>
      <c r="AI509" s="191">
        <f t="shared" si="2039"/>
        <v>0</v>
      </c>
      <c r="AJ509" s="191">
        <f t="shared" si="2040"/>
        <v>0</v>
      </c>
      <c r="AK509" s="191">
        <f t="shared" si="2041"/>
        <v>0</v>
      </c>
      <c r="AL509" s="275">
        <f t="shared" si="2042"/>
        <v>0</v>
      </c>
      <c r="AM509" s="275">
        <f t="shared" si="2043"/>
        <v>0</v>
      </c>
      <c r="AN509" s="275">
        <f t="shared" si="2044"/>
        <v>0</v>
      </c>
      <c r="AO509" s="275">
        <f t="shared" si="2045"/>
        <v>0</v>
      </c>
      <c r="AP509" s="275">
        <f t="shared" si="2046"/>
        <v>0</v>
      </c>
      <c r="AQ509" s="275">
        <f t="shared" si="2047"/>
        <v>0</v>
      </c>
      <c r="AR509" s="275">
        <f t="shared" si="2048"/>
        <v>0</v>
      </c>
      <c r="AS509" s="275">
        <f t="shared" si="2049"/>
        <v>0</v>
      </c>
      <c r="AT509" s="275">
        <f t="shared" si="2050"/>
        <v>0</v>
      </c>
    </row>
    <row r="510" spans="1:46" outlineLevel="1">
      <c r="A510" s="1859"/>
      <c r="B510" s="1867"/>
      <c r="C510" s="73" t="s">
        <v>137</v>
      </c>
      <c r="D510" s="67"/>
      <c r="E510" s="255">
        <f t="shared" ref="E510:J510" si="2219">IF(E491&gt;0,E509/E491*100,)</f>
        <v>5.4994118425580965</v>
      </c>
      <c r="F510" s="255">
        <f t="shared" si="2219"/>
        <v>4.7025564114722167</v>
      </c>
      <c r="G510" s="255">
        <f t="shared" si="2219"/>
        <v>0</v>
      </c>
      <c r="H510" s="255">
        <f t="shared" si="2219"/>
        <v>0</v>
      </c>
      <c r="I510" s="255">
        <f t="shared" si="2219"/>
        <v>4.821194310395045</v>
      </c>
      <c r="J510" s="255">
        <f t="shared" si="2219"/>
        <v>2.21969011852554</v>
      </c>
      <c r="K510" s="255">
        <f t="shared" ref="K510:Q510" si="2220">IF(K491&gt;0,K509/K491*100,)</f>
        <v>1.8180952763629767</v>
      </c>
      <c r="L510" s="1123">
        <f t="shared" si="2220"/>
        <v>2.8302042694886413</v>
      </c>
      <c r="M510" s="1123">
        <f t="shared" si="2220"/>
        <v>0.90322219302840101</v>
      </c>
      <c r="N510" s="1123">
        <f t="shared" si="2220"/>
        <v>0.72588534721333842</v>
      </c>
      <c r="O510" s="1123">
        <f t="shared" si="2220"/>
        <v>2.206952805221611</v>
      </c>
      <c r="P510" s="255">
        <f t="shared" si="2220"/>
        <v>1.8180952763629767</v>
      </c>
      <c r="Q510" s="255">
        <f t="shared" si="2220"/>
        <v>1.8180952763629767</v>
      </c>
      <c r="R510" s="255">
        <f t="shared" ref="R510:S510" si="2221">IF(R491&gt;0,R509/R491*100,)</f>
        <v>1.8180952763629767</v>
      </c>
      <c r="S510" s="255">
        <f t="shared" si="2221"/>
        <v>1.8180952763629767</v>
      </c>
      <c r="T510" s="255">
        <f t="shared" ref="T510" si="2222">IF(T491&gt;0,T509/T491*100,)</f>
        <v>0</v>
      </c>
      <c r="U510" s="255">
        <f t="shared" ref="U510:X510" si="2223">IF(U491&gt;0,U509/U491*100,)</f>
        <v>0</v>
      </c>
      <c r="V510" s="255">
        <f t="shared" si="2223"/>
        <v>0</v>
      </c>
      <c r="W510" s="255">
        <f t="shared" si="2223"/>
        <v>0</v>
      </c>
      <c r="X510" s="255">
        <f t="shared" si="2223"/>
        <v>0</v>
      </c>
      <c r="Y510" s="255">
        <f t="shared" ref="Y510:AA510" si="2224">IF(Y491&gt;0,Y509/Y491*100,)</f>
        <v>0</v>
      </c>
      <c r="Z510" s="255">
        <f t="shared" si="2224"/>
        <v>0</v>
      </c>
      <c r="AA510" s="255">
        <f t="shared" si="2224"/>
        <v>0</v>
      </c>
      <c r="AB510" s="255">
        <f t="shared" ref="AB510" si="2225">IF(AB491&gt;0,AB509/AB491*100,)</f>
        <v>0</v>
      </c>
      <c r="AC510" s="191">
        <f t="shared" si="2033"/>
        <v>0</v>
      </c>
      <c r="AD510" s="191">
        <f t="shared" si="2034"/>
        <v>0</v>
      </c>
      <c r="AE510" s="191">
        <f t="shared" si="2035"/>
        <v>0</v>
      </c>
      <c r="AF510" s="191">
        <f t="shared" si="2036"/>
        <v>0</v>
      </c>
      <c r="AG510" s="191">
        <f t="shared" si="2037"/>
        <v>0</v>
      </c>
      <c r="AH510" s="191">
        <f t="shared" si="2038"/>
        <v>0</v>
      </c>
      <c r="AI510" s="191">
        <f t="shared" si="2039"/>
        <v>0</v>
      </c>
      <c r="AJ510" s="191">
        <f t="shared" si="2040"/>
        <v>0</v>
      </c>
      <c r="AK510" s="191">
        <f t="shared" si="2041"/>
        <v>0</v>
      </c>
      <c r="AL510" s="275">
        <f t="shared" si="2042"/>
        <v>0</v>
      </c>
      <c r="AM510" s="275">
        <f t="shared" si="2043"/>
        <v>0</v>
      </c>
      <c r="AN510" s="275">
        <f t="shared" si="2044"/>
        <v>0</v>
      </c>
      <c r="AO510" s="275">
        <f t="shared" si="2045"/>
        <v>0</v>
      </c>
      <c r="AP510" s="275">
        <f t="shared" si="2046"/>
        <v>0</v>
      </c>
      <c r="AQ510" s="275">
        <f t="shared" si="2047"/>
        <v>0</v>
      </c>
      <c r="AR510" s="275">
        <f t="shared" si="2048"/>
        <v>0</v>
      </c>
      <c r="AS510" s="275">
        <f t="shared" si="2049"/>
        <v>0</v>
      </c>
      <c r="AT510" s="275">
        <f t="shared" si="2050"/>
        <v>0</v>
      </c>
    </row>
    <row r="511" spans="1:46" outlineLevel="1">
      <c r="A511" s="1817" t="s">
        <v>88</v>
      </c>
      <c r="B511" s="1860" t="s">
        <v>69</v>
      </c>
      <c r="C511" s="73" t="s">
        <v>580</v>
      </c>
      <c r="D511" s="70"/>
      <c r="E511" s="250">
        <v>0.56450515000000001</v>
      </c>
      <c r="F511" s="250">
        <v>0.48319743000000004</v>
      </c>
      <c r="G511" s="250">
        <v>0.48918974999999998</v>
      </c>
      <c r="H511" s="250">
        <v>0.39485322999999994</v>
      </c>
      <c r="I511" s="1557">
        <v>0.85091426000000003</v>
      </c>
      <c r="J511" s="1557">
        <v>0.48468590000000006</v>
      </c>
      <c r="K511" s="855">
        <f>L511+M511+N511+O511</f>
        <v>0.49431484999999997</v>
      </c>
      <c r="L511" s="1146">
        <v>0.21595295</v>
      </c>
      <c r="M511" s="1146">
        <v>2.89109E-2</v>
      </c>
      <c r="N511" s="1146">
        <v>3.1050999999999999E-2</v>
      </c>
      <c r="O511" s="1146">
        <v>0.21840000000000001</v>
      </c>
      <c r="P511" s="855">
        <v>0.49431484999999997</v>
      </c>
      <c r="Q511" s="855">
        <v>0.49431484999999997</v>
      </c>
      <c r="R511" s="855">
        <v>0.49431484999999997</v>
      </c>
      <c r="S511" s="855">
        <v>0.49431484999999997</v>
      </c>
      <c r="T511" s="257">
        <f t="shared" ref="T511" si="2226">SUM(U511:X511)</f>
        <v>0</v>
      </c>
      <c r="U511" s="250"/>
      <c r="V511" s="1048"/>
      <c r="W511" s="1455"/>
      <c r="X511" s="1455"/>
      <c r="Y511" s="250"/>
      <c r="Z511" s="250"/>
      <c r="AA511" s="250"/>
      <c r="AB511" s="250"/>
      <c r="AC511" s="191">
        <f t="shared" si="2033"/>
        <v>0</v>
      </c>
      <c r="AD511" s="191">
        <f t="shared" si="2034"/>
        <v>0</v>
      </c>
      <c r="AE511" s="191">
        <f t="shared" si="2035"/>
        <v>0</v>
      </c>
      <c r="AF511" s="191">
        <f t="shared" si="2036"/>
        <v>0</v>
      </c>
      <c r="AG511" s="191">
        <f t="shared" si="2037"/>
        <v>0</v>
      </c>
      <c r="AH511" s="191">
        <f t="shared" si="2038"/>
        <v>0</v>
      </c>
      <c r="AI511" s="191">
        <f t="shared" si="2039"/>
        <v>0</v>
      </c>
      <c r="AJ511" s="191">
        <f t="shared" si="2040"/>
        <v>0</v>
      </c>
      <c r="AK511" s="191">
        <f t="shared" si="2041"/>
        <v>0</v>
      </c>
      <c r="AL511" s="275">
        <f t="shared" si="2042"/>
        <v>0</v>
      </c>
      <c r="AM511" s="275">
        <f t="shared" si="2043"/>
        <v>0</v>
      </c>
      <c r="AN511" s="275">
        <f t="shared" si="2044"/>
        <v>0</v>
      </c>
      <c r="AO511" s="275">
        <f t="shared" si="2045"/>
        <v>0</v>
      </c>
      <c r="AP511" s="275">
        <f t="shared" si="2046"/>
        <v>0</v>
      </c>
      <c r="AQ511" s="275">
        <f t="shared" si="2047"/>
        <v>0</v>
      </c>
      <c r="AR511" s="275">
        <f t="shared" si="2048"/>
        <v>0</v>
      </c>
      <c r="AS511" s="275">
        <f t="shared" si="2049"/>
        <v>0</v>
      </c>
      <c r="AT511" s="275">
        <f t="shared" si="2050"/>
        <v>0</v>
      </c>
    </row>
    <row r="512" spans="1:46" outlineLevel="1">
      <c r="A512" s="1859"/>
      <c r="B512" s="1861"/>
      <c r="C512" s="73" t="s">
        <v>138</v>
      </c>
      <c r="D512" s="67"/>
      <c r="E512" s="255">
        <f t="shared" ref="E512:J512" si="2227">IF(E495&gt;0,E511/E495*100,)</f>
        <v>7.1655286760064261</v>
      </c>
      <c r="F512" s="255">
        <f t="shared" si="2227"/>
        <v>4.5955358202618521</v>
      </c>
      <c r="G512" s="255">
        <f t="shared" si="2227"/>
        <v>2.7329993626033708</v>
      </c>
      <c r="H512" s="255">
        <f t="shared" si="2227"/>
        <v>3.9443981762714486</v>
      </c>
      <c r="I512" s="255">
        <f t="shared" si="2227"/>
        <v>11.239736564750775</v>
      </c>
      <c r="J512" s="255">
        <f t="shared" si="2227"/>
        <v>1.7710747491656595</v>
      </c>
      <c r="K512" s="255">
        <f t="shared" ref="K512:Q512" si="2228">IF(K495&gt;0,K511/K495*100,)</f>
        <v>1.1512156838049519</v>
      </c>
      <c r="L512" s="1123">
        <f t="shared" si="2228"/>
        <v>1.8542712139639268</v>
      </c>
      <c r="M512" s="1123">
        <f t="shared" si="2228"/>
        <v>0.28980403702199009</v>
      </c>
      <c r="N512" s="1123">
        <f t="shared" si="2228"/>
        <v>0.31296953367428515</v>
      </c>
      <c r="O512" s="1123">
        <f t="shared" si="2228"/>
        <v>1.9166578541944725</v>
      </c>
      <c r="P512" s="255">
        <f t="shared" si="2228"/>
        <v>1.1512156838049519</v>
      </c>
      <c r="Q512" s="255">
        <f t="shared" si="2228"/>
        <v>1.1512156838049519</v>
      </c>
      <c r="R512" s="255">
        <f t="shared" ref="R512:S512" si="2229">IF(R495&gt;0,R511/R495*100,)</f>
        <v>1.1512156838049519</v>
      </c>
      <c r="S512" s="255">
        <f t="shared" si="2229"/>
        <v>1.1512156838049519</v>
      </c>
      <c r="T512" s="255">
        <f t="shared" ref="T512" si="2230">IF(T495&gt;0,T511/T495*100,)</f>
        <v>0</v>
      </c>
      <c r="U512" s="255">
        <f t="shared" ref="U512:X512" si="2231">IF(U495&gt;0,U511/U495*100,)</f>
        <v>0</v>
      </c>
      <c r="V512" s="255">
        <f t="shared" si="2231"/>
        <v>0</v>
      </c>
      <c r="W512" s="255">
        <f t="shared" si="2231"/>
        <v>0</v>
      </c>
      <c r="X512" s="255">
        <f t="shared" si="2231"/>
        <v>0</v>
      </c>
      <c r="Y512" s="255">
        <f t="shared" ref="Y512:AA512" si="2232">IF(Y495&gt;0,Y511/Y495*100,)</f>
        <v>0</v>
      </c>
      <c r="Z512" s="255">
        <f t="shared" si="2232"/>
        <v>0</v>
      </c>
      <c r="AA512" s="255">
        <f t="shared" si="2232"/>
        <v>0</v>
      </c>
      <c r="AB512" s="255">
        <f t="shared" ref="AB512" si="2233">IF(AB495&gt;0,AB511/AB495*100,)</f>
        <v>0</v>
      </c>
      <c r="AC512" s="191">
        <f t="shared" si="2033"/>
        <v>0</v>
      </c>
      <c r="AD512" s="191">
        <f t="shared" si="2034"/>
        <v>0</v>
      </c>
      <c r="AE512" s="191">
        <f t="shared" si="2035"/>
        <v>0</v>
      </c>
      <c r="AF512" s="191">
        <f t="shared" si="2036"/>
        <v>0</v>
      </c>
      <c r="AG512" s="191">
        <f t="shared" si="2037"/>
        <v>0</v>
      </c>
      <c r="AH512" s="191">
        <f t="shared" si="2038"/>
        <v>0</v>
      </c>
      <c r="AI512" s="191">
        <f t="shared" si="2039"/>
        <v>0</v>
      </c>
      <c r="AJ512" s="191">
        <f t="shared" si="2040"/>
        <v>0</v>
      </c>
      <c r="AK512" s="191">
        <f t="shared" si="2041"/>
        <v>0</v>
      </c>
      <c r="AL512" s="275">
        <f t="shared" si="2042"/>
        <v>0</v>
      </c>
      <c r="AM512" s="275">
        <f t="shared" si="2043"/>
        <v>0</v>
      </c>
      <c r="AN512" s="275">
        <f t="shared" si="2044"/>
        <v>0</v>
      </c>
      <c r="AO512" s="275">
        <f t="shared" si="2045"/>
        <v>0</v>
      </c>
      <c r="AP512" s="275">
        <f t="shared" si="2046"/>
        <v>0</v>
      </c>
      <c r="AQ512" s="275">
        <f t="shared" si="2047"/>
        <v>0</v>
      </c>
      <c r="AR512" s="275">
        <f t="shared" si="2048"/>
        <v>0</v>
      </c>
      <c r="AS512" s="275">
        <f t="shared" si="2049"/>
        <v>0</v>
      </c>
      <c r="AT512" s="275">
        <f t="shared" si="2050"/>
        <v>0</v>
      </c>
    </row>
    <row r="513" spans="1:46" outlineLevel="1">
      <c r="A513" s="1817" t="s">
        <v>89</v>
      </c>
      <c r="B513" s="1860" t="s">
        <v>70</v>
      </c>
      <c r="C513" s="73" t="s">
        <v>580</v>
      </c>
      <c r="D513" s="70"/>
      <c r="E513" s="250">
        <v>4.2254999999999973E-2</v>
      </c>
      <c r="F513" s="250">
        <v>2.2499999999999999E-2</v>
      </c>
      <c r="G513" s="250">
        <v>1.2324E-2</v>
      </c>
      <c r="H513" s="250">
        <v>2.2439999999999999E-3</v>
      </c>
      <c r="I513" s="1557">
        <v>0.16644310000000001</v>
      </c>
      <c r="J513" s="1557">
        <v>0</v>
      </c>
      <c r="K513" s="855">
        <f>L513+M513+N513+O513</f>
        <v>0.45754799999999995</v>
      </c>
      <c r="L513" s="1146">
        <v>0.24059</v>
      </c>
      <c r="M513" s="1146">
        <v>7.7075000000000005E-2</v>
      </c>
      <c r="N513" s="1146">
        <v>1.1396E-2</v>
      </c>
      <c r="O513" s="1146">
        <v>0.12848699999999999</v>
      </c>
      <c r="P513" s="855">
        <v>0.45754799999999995</v>
      </c>
      <c r="Q513" s="855">
        <v>0.45754799999999995</v>
      </c>
      <c r="R513" s="855">
        <v>0.45754799999999995</v>
      </c>
      <c r="S513" s="855">
        <v>0.45754799999999995</v>
      </c>
      <c r="T513" s="257">
        <f t="shared" ref="T513" si="2234">SUM(U513:X513)</f>
        <v>0</v>
      </c>
      <c r="U513" s="250">
        <v>0</v>
      </c>
      <c r="V513" s="250"/>
      <c r="W513" s="250"/>
      <c r="X513" s="250"/>
      <c r="Y513" s="250"/>
      <c r="Z513" s="250"/>
      <c r="AA513" s="250"/>
      <c r="AB513" s="250"/>
      <c r="AC513" s="191">
        <f t="shared" si="2033"/>
        <v>0</v>
      </c>
      <c r="AD513" s="191">
        <f t="shared" si="2034"/>
        <v>0</v>
      </c>
      <c r="AE513" s="191">
        <f t="shared" si="2035"/>
        <v>0</v>
      </c>
      <c r="AF513" s="191">
        <f t="shared" si="2036"/>
        <v>0</v>
      </c>
      <c r="AG513" s="191">
        <f t="shared" si="2037"/>
        <v>0</v>
      </c>
      <c r="AH513" s="191">
        <f t="shared" si="2038"/>
        <v>0</v>
      </c>
      <c r="AI513" s="191">
        <f t="shared" si="2039"/>
        <v>0</v>
      </c>
      <c r="AJ513" s="191">
        <f t="shared" si="2040"/>
        <v>0</v>
      </c>
      <c r="AK513" s="191">
        <f t="shared" si="2041"/>
        <v>0</v>
      </c>
      <c r="AL513" s="275">
        <f t="shared" si="2042"/>
        <v>0</v>
      </c>
      <c r="AM513" s="275">
        <f t="shared" si="2043"/>
        <v>0</v>
      </c>
      <c r="AN513" s="275">
        <f t="shared" si="2044"/>
        <v>0</v>
      </c>
      <c r="AO513" s="275">
        <f t="shared" si="2045"/>
        <v>0</v>
      </c>
      <c r="AP513" s="275">
        <f t="shared" si="2046"/>
        <v>0</v>
      </c>
      <c r="AQ513" s="275">
        <f t="shared" si="2047"/>
        <v>0</v>
      </c>
      <c r="AR513" s="275">
        <f t="shared" si="2048"/>
        <v>0</v>
      </c>
      <c r="AS513" s="275">
        <f t="shared" si="2049"/>
        <v>0</v>
      </c>
      <c r="AT513" s="275">
        <f t="shared" si="2050"/>
        <v>0</v>
      </c>
    </row>
    <row r="514" spans="1:46" ht="20.25" customHeight="1" outlineLevel="1">
      <c r="A514" s="1859"/>
      <c r="B514" s="1861"/>
      <c r="C514" s="73" t="s">
        <v>139</v>
      </c>
      <c r="D514" s="67"/>
      <c r="E514" s="255">
        <f t="shared" ref="E514:H514" si="2235">IF(E499&gt;0,E513/E499*100,)</f>
        <v>0.1339662640894036</v>
      </c>
      <c r="F514" s="255">
        <f t="shared" si="2235"/>
        <v>5.1141337131399678E-2</v>
      </c>
      <c r="G514" s="255">
        <f t="shared" si="2235"/>
        <v>2.5610957972035654E-2</v>
      </c>
      <c r="H514" s="255">
        <f t="shared" si="2235"/>
        <v>4.9497176841170852E-3</v>
      </c>
      <c r="I514" s="255">
        <f t="shared" ref="I514:J514" si="2236">IF(I499&gt;0,I513/I499*100,)</f>
        <v>0.47860301361307533</v>
      </c>
      <c r="J514" s="255">
        <f t="shared" si="2236"/>
        <v>0</v>
      </c>
      <c r="K514" s="255">
        <f t="shared" ref="K514:Q514" si="2237">IF(K499&gt;0,K513/K499*100,)</f>
        <v>1.1221057491010105</v>
      </c>
      <c r="L514" s="1123">
        <f t="shared" si="2237"/>
        <v>2.0182559932782387</v>
      </c>
      <c r="M514" s="1123">
        <f t="shared" si="2237"/>
        <v>0.75202818317699038</v>
      </c>
      <c r="N514" s="1123">
        <f t="shared" si="2237"/>
        <v>0.12476548992679623</v>
      </c>
      <c r="O514" s="1123">
        <f t="shared" si="2237"/>
        <v>1.3564554439536602</v>
      </c>
      <c r="P514" s="255">
        <f t="shared" si="2237"/>
        <v>1.1221057491010105</v>
      </c>
      <c r="Q514" s="255">
        <f t="shared" si="2237"/>
        <v>1.1221057491010105</v>
      </c>
      <c r="R514" s="255">
        <f t="shared" ref="R514:S514" si="2238">IF(R499&gt;0,R513/R499*100,)</f>
        <v>1.1221057491010105</v>
      </c>
      <c r="S514" s="255">
        <f t="shared" si="2238"/>
        <v>1.1221057491010105</v>
      </c>
      <c r="T514" s="255">
        <f t="shared" ref="T514" si="2239">IF(T499&gt;0,T513/T499*100,)</f>
        <v>0</v>
      </c>
      <c r="U514" s="255">
        <f t="shared" ref="U514:X514" si="2240">IF(U499&gt;0,U513/U499*100,)</f>
        <v>0</v>
      </c>
      <c r="V514" s="255">
        <f t="shared" si="2240"/>
        <v>0</v>
      </c>
      <c r="W514" s="255">
        <f t="shared" si="2240"/>
        <v>0</v>
      </c>
      <c r="X514" s="255">
        <f t="shared" si="2240"/>
        <v>0</v>
      </c>
      <c r="Y514" s="255">
        <f t="shared" ref="Y514:AA514" si="2241">IF(Y499&gt;0,Y513/Y499*100,)</f>
        <v>0</v>
      </c>
      <c r="Z514" s="255">
        <f t="shared" si="2241"/>
        <v>0</v>
      </c>
      <c r="AA514" s="255">
        <f t="shared" si="2241"/>
        <v>0</v>
      </c>
      <c r="AB514" s="255">
        <f t="shared" ref="AB514" si="2242">IF(AB499&gt;0,AB513/AB499*100,)</f>
        <v>0</v>
      </c>
      <c r="AC514" s="191">
        <f t="shared" si="2033"/>
        <v>0</v>
      </c>
      <c r="AD514" s="191">
        <f t="shared" si="2034"/>
        <v>0</v>
      </c>
      <c r="AE514" s="191">
        <f t="shared" si="2035"/>
        <v>0</v>
      </c>
      <c r="AF514" s="191">
        <f t="shared" si="2036"/>
        <v>0</v>
      </c>
      <c r="AG514" s="191">
        <f t="shared" si="2037"/>
        <v>0</v>
      </c>
      <c r="AH514" s="191">
        <f t="shared" si="2038"/>
        <v>0</v>
      </c>
      <c r="AI514" s="191">
        <f t="shared" si="2039"/>
        <v>0</v>
      </c>
      <c r="AJ514" s="191">
        <f t="shared" si="2040"/>
        <v>0</v>
      </c>
      <c r="AK514" s="191">
        <f t="shared" si="2041"/>
        <v>0</v>
      </c>
      <c r="AL514" s="275">
        <f t="shared" si="2042"/>
        <v>0</v>
      </c>
      <c r="AM514" s="275">
        <f t="shared" si="2043"/>
        <v>0</v>
      </c>
      <c r="AN514" s="275">
        <f t="shared" si="2044"/>
        <v>0</v>
      </c>
      <c r="AO514" s="275">
        <f t="shared" si="2045"/>
        <v>0</v>
      </c>
      <c r="AP514" s="275">
        <f t="shared" si="2046"/>
        <v>0</v>
      </c>
      <c r="AQ514" s="275">
        <f t="shared" si="2047"/>
        <v>0</v>
      </c>
      <c r="AR514" s="275">
        <f t="shared" si="2048"/>
        <v>0</v>
      </c>
      <c r="AS514" s="275">
        <f t="shared" si="2049"/>
        <v>0</v>
      </c>
      <c r="AT514" s="275">
        <f t="shared" si="2050"/>
        <v>0</v>
      </c>
    </row>
    <row r="515" spans="1:46" ht="15" customHeight="1" outlineLevel="1">
      <c r="A515" s="1846">
        <v>6</v>
      </c>
      <c r="B515" s="1862" t="s">
        <v>218</v>
      </c>
      <c r="C515" s="73" t="s">
        <v>581</v>
      </c>
      <c r="D515" s="31"/>
      <c r="E515" s="253">
        <f t="shared" ref="E515:G515" si="2243">E519+E523+E527+E532</f>
        <v>13.18897933001729</v>
      </c>
      <c r="F515" s="253">
        <f t="shared" si="2243"/>
        <v>13.552028241525431</v>
      </c>
      <c r="G515" s="253">
        <f t="shared" si="2243"/>
        <v>11.62423051474577</v>
      </c>
      <c r="H515" s="253">
        <f>H519+H523+H527+H532</f>
        <v>11.261352193333341</v>
      </c>
      <c r="I515" s="253">
        <f>I519+I523+I527+I532</f>
        <v>12.171491584999998</v>
      </c>
      <c r="J515" s="253">
        <f>J519+J523+J527+J532</f>
        <v>11.9335</v>
      </c>
      <c r="K515" s="253">
        <f t="shared" ref="K515:Q515" si="2244">K519+K523+K527+K532</f>
        <v>14.508271320439526</v>
      </c>
      <c r="L515" s="1125">
        <f t="shared" si="2244"/>
        <v>5.7935188008117011</v>
      </c>
      <c r="M515" s="1125">
        <f t="shared" si="2244"/>
        <v>2.3258991717963999</v>
      </c>
      <c r="N515" s="1125">
        <f t="shared" si="2244"/>
        <v>1.8504189173160004</v>
      </c>
      <c r="O515" s="1125">
        <f t="shared" si="2244"/>
        <v>4.5384344305154247</v>
      </c>
      <c r="P515" s="253">
        <f t="shared" si="2244"/>
        <v>14.880794854710006</v>
      </c>
      <c r="Q515" s="253">
        <f t="shared" si="2244"/>
        <v>15.265039365245944</v>
      </c>
      <c r="R515" s="253">
        <f t="shared" ref="R515:S515" si="2245">R519+R523+R527+R532</f>
        <v>15.660697079065136</v>
      </c>
      <c r="S515" s="253">
        <f t="shared" si="2245"/>
        <v>16.079309002205687</v>
      </c>
      <c r="T515" s="257">
        <f t="shared" ref="T515:T519" si="2246">SUM(U515:X515)</f>
        <v>0</v>
      </c>
      <c r="U515" s="253">
        <f>U519+U523+U527+U532</f>
        <v>0</v>
      </c>
      <c r="V515" s="253">
        <f>V519+V523+V527+V532</f>
        <v>0</v>
      </c>
      <c r="W515" s="253">
        <f>W519+W523+W527+W532</f>
        <v>0</v>
      </c>
      <c r="X515" s="253">
        <f>X519+X523+X527+X532</f>
        <v>0</v>
      </c>
      <c r="Y515" s="253">
        <f t="shared" ref="Y515:AA515" si="2247">Y519+Y523+Y527+Y532</f>
        <v>0</v>
      </c>
      <c r="Z515" s="253">
        <f t="shared" si="2247"/>
        <v>0</v>
      </c>
      <c r="AA515" s="253">
        <f t="shared" si="2247"/>
        <v>0</v>
      </c>
      <c r="AB515" s="253">
        <f t="shared" ref="AB515" si="2248">AB519+AB523+AB527+AB532</f>
        <v>0</v>
      </c>
      <c r="AC515" s="191">
        <f t="shared" si="2033"/>
        <v>0</v>
      </c>
      <c r="AD515" s="191">
        <f t="shared" si="2034"/>
        <v>0</v>
      </c>
      <c r="AE515" s="191">
        <f t="shared" si="2035"/>
        <v>0</v>
      </c>
      <c r="AF515" s="191">
        <f t="shared" si="2036"/>
        <v>0</v>
      </c>
      <c r="AG515" s="191">
        <f t="shared" si="2037"/>
        <v>0</v>
      </c>
      <c r="AH515" s="191">
        <f t="shared" si="2038"/>
        <v>0</v>
      </c>
      <c r="AI515" s="191">
        <f t="shared" si="2039"/>
        <v>0</v>
      </c>
      <c r="AJ515" s="191">
        <f t="shared" si="2040"/>
        <v>0</v>
      </c>
      <c r="AK515" s="191">
        <f t="shared" si="2041"/>
        <v>0</v>
      </c>
      <c r="AL515" s="275">
        <f t="shared" si="2042"/>
        <v>0</v>
      </c>
      <c r="AM515" s="275">
        <f t="shared" si="2043"/>
        <v>0</v>
      </c>
      <c r="AN515" s="275">
        <f t="shared" si="2044"/>
        <v>0</v>
      </c>
      <c r="AO515" s="275">
        <f t="shared" si="2045"/>
        <v>0</v>
      </c>
      <c r="AP515" s="275">
        <f t="shared" si="2046"/>
        <v>0</v>
      </c>
      <c r="AQ515" s="275">
        <f t="shared" si="2047"/>
        <v>0</v>
      </c>
      <c r="AR515" s="275">
        <f t="shared" si="2048"/>
        <v>0</v>
      </c>
      <c r="AS515" s="275">
        <f t="shared" si="2049"/>
        <v>0</v>
      </c>
      <c r="AT515" s="275">
        <f t="shared" si="2050"/>
        <v>0</v>
      </c>
    </row>
    <row r="516" spans="1:46" outlineLevel="1">
      <c r="A516" s="1848"/>
      <c r="B516" s="1863"/>
      <c r="C516" s="73" t="s">
        <v>53</v>
      </c>
      <c r="D516" s="31"/>
      <c r="E516" s="253">
        <f t="shared" ref="E516:G516" si="2249">E518+E522+E526+E531</f>
        <v>0.59226567148999987</v>
      </c>
      <c r="F516" s="253">
        <f t="shared" si="2249"/>
        <v>0.7789190278</v>
      </c>
      <c r="G516" s="253">
        <f t="shared" si="2249"/>
        <v>0.52930850063000001</v>
      </c>
      <c r="H516" s="253">
        <f>H518+H522+H526+H531</f>
        <v>0.488981995</v>
      </c>
      <c r="I516" s="253">
        <f>I518+I522+I526+I531</f>
        <v>0.48948108686999997</v>
      </c>
      <c r="J516" s="253">
        <f>J518+J522+J526+J531</f>
        <v>0.49761592330000004</v>
      </c>
      <c r="K516" s="253">
        <f t="shared" ref="K516:Q516" si="2250">K518+K522+K526+K531</f>
        <v>0.61799215549999997</v>
      </c>
      <c r="L516" s="1125">
        <f t="shared" si="2250"/>
        <v>0.28369570799999999</v>
      </c>
      <c r="M516" s="1125">
        <f t="shared" si="2250"/>
        <v>7.6243743500000002E-2</v>
      </c>
      <c r="N516" s="1125">
        <f t="shared" si="2250"/>
        <v>3.6515603999999993E-2</v>
      </c>
      <c r="O516" s="1125">
        <f t="shared" si="2250"/>
        <v>0.22153709999999999</v>
      </c>
      <c r="P516" s="253">
        <f t="shared" si="2250"/>
        <v>0.57781936299999992</v>
      </c>
      <c r="Q516" s="253">
        <f t="shared" si="2250"/>
        <v>0.56091862399999992</v>
      </c>
      <c r="R516" s="253">
        <f t="shared" ref="R516:S516" si="2251">R518+R522+R526+R531</f>
        <v>0.54399326800000003</v>
      </c>
      <c r="S516" s="253">
        <f t="shared" si="2251"/>
        <v>0.52776888600000005</v>
      </c>
      <c r="T516" s="257">
        <f t="shared" si="2246"/>
        <v>0</v>
      </c>
      <c r="U516" s="253">
        <f>U518+U522+U526+U531</f>
        <v>0</v>
      </c>
      <c r="V516" s="253">
        <f>V518+V522+V526+V531</f>
        <v>0</v>
      </c>
      <c r="W516" s="253">
        <f>W518+W522+W526+W531</f>
        <v>0</v>
      </c>
      <c r="X516" s="253">
        <f>X518+X522+X526+X531</f>
        <v>0</v>
      </c>
      <c r="Y516" s="253">
        <f t="shared" ref="Y516:AA516" si="2252">Y518+Y522+Y526+Y531</f>
        <v>0</v>
      </c>
      <c r="Z516" s="253">
        <f t="shared" si="2252"/>
        <v>0</v>
      </c>
      <c r="AA516" s="253">
        <f t="shared" si="2252"/>
        <v>0</v>
      </c>
      <c r="AB516" s="253">
        <f t="shared" ref="AB516" si="2253">AB518+AB522+AB526+AB531</f>
        <v>0</v>
      </c>
      <c r="AC516" s="191">
        <f t="shared" si="2033"/>
        <v>0</v>
      </c>
      <c r="AD516" s="191">
        <f t="shared" si="2034"/>
        <v>0</v>
      </c>
      <c r="AE516" s="191">
        <f t="shared" si="2035"/>
        <v>0</v>
      </c>
      <c r="AF516" s="191">
        <f t="shared" si="2036"/>
        <v>0</v>
      </c>
      <c r="AG516" s="191">
        <f t="shared" si="2037"/>
        <v>0</v>
      </c>
      <c r="AH516" s="191">
        <f t="shared" si="2038"/>
        <v>0</v>
      </c>
      <c r="AI516" s="191">
        <f t="shared" si="2039"/>
        <v>0</v>
      </c>
      <c r="AJ516" s="191">
        <f t="shared" si="2040"/>
        <v>0</v>
      </c>
      <c r="AK516" s="191">
        <f t="shared" si="2041"/>
        <v>0</v>
      </c>
      <c r="AL516" s="275">
        <f t="shared" si="2042"/>
        <v>0</v>
      </c>
      <c r="AM516" s="275">
        <f t="shared" si="2043"/>
        <v>0</v>
      </c>
      <c r="AN516" s="275">
        <f t="shared" si="2044"/>
        <v>0</v>
      </c>
      <c r="AO516" s="275">
        <f t="shared" si="2045"/>
        <v>0</v>
      </c>
      <c r="AP516" s="275">
        <f t="shared" si="2046"/>
        <v>0</v>
      </c>
      <c r="AQ516" s="275">
        <f t="shared" si="2047"/>
        <v>0</v>
      </c>
      <c r="AR516" s="275">
        <f t="shared" si="2048"/>
        <v>0</v>
      </c>
      <c r="AS516" s="275">
        <f t="shared" si="2049"/>
        <v>0</v>
      </c>
      <c r="AT516" s="275">
        <f t="shared" si="2050"/>
        <v>0</v>
      </c>
    </row>
    <row r="517" spans="1:46" outlineLevel="1">
      <c r="A517" s="1857" t="s">
        <v>140</v>
      </c>
      <c r="B517" s="1858" t="s">
        <v>235</v>
      </c>
      <c r="C517" s="73" t="s">
        <v>582</v>
      </c>
      <c r="D517" s="32"/>
      <c r="E517" s="250">
        <v>1.964791</v>
      </c>
      <c r="F517" s="250">
        <v>1.91</v>
      </c>
      <c r="G517" s="250">
        <v>1.4244389999999998</v>
      </c>
      <c r="H517" s="250">
        <v>1.4149530000000001</v>
      </c>
      <c r="I517" s="1557">
        <v>1.5399319999999999</v>
      </c>
      <c r="J517" s="1557">
        <v>1.4972150000000002</v>
      </c>
      <c r="K517" s="855">
        <f>L517+M517+N517+O517</f>
        <v>1.751665</v>
      </c>
      <c r="L517" s="1146">
        <v>0.67776499999999995</v>
      </c>
      <c r="M517" s="1146">
        <v>0.30837999999999999</v>
      </c>
      <c r="N517" s="1146">
        <v>0.24249999999999999</v>
      </c>
      <c r="O517" s="1146">
        <v>0.52302000000000004</v>
      </c>
      <c r="P517" s="1146">
        <v>1.7</v>
      </c>
      <c r="Q517" s="1146">
        <v>1.65</v>
      </c>
      <c r="R517" s="1146">
        <v>1.6</v>
      </c>
      <c r="S517" s="1146">
        <v>1.55</v>
      </c>
      <c r="T517" s="257">
        <f t="shared" si="2246"/>
        <v>0</v>
      </c>
      <c r="U517" s="250"/>
      <c r="V517" s="1048"/>
      <c r="W517" s="1554"/>
      <c r="X517" s="1554"/>
      <c r="Y517" s="250"/>
      <c r="Z517" s="250"/>
      <c r="AA517" s="250"/>
      <c r="AB517" s="250"/>
      <c r="AC517" s="191">
        <f t="shared" si="2033"/>
        <v>0</v>
      </c>
      <c r="AD517" s="191">
        <f t="shared" si="2034"/>
        <v>0</v>
      </c>
      <c r="AE517" s="191">
        <f t="shared" si="2035"/>
        <v>0</v>
      </c>
      <c r="AF517" s="191">
        <f t="shared" si="2036"/>
        <v>0</v>
      </c>
      <c r="AG517" s="191">
        <f t="shared" si="2037"/>
        <v>0</v>
      </c>
      <c r="AH517" s="191">
        <f t="shared" si="2038"/>
        <v>0</v>
      </c>
      <c r="AI517" s="191">
        <f t="shared" si="2039"/>
        <v>0</v>
      </c>
      <c r="AJ517" s="191">
        <f t="shared" si="2040"/>
        <v>0</v>
      </c>
      <c r="AK517" s="191">
        <f t="shared" si="2041"/>
        <v>0</v>
      </c>
      <c r="AL517" s="275">
        <f t="shared" si="2042"/>
        <v>0</v>
      </c>
      <c r="AM517" s="275">
        <f t="shared" si="2043"/>
        <v>0</v>
      </c>
      <c r="AN517" s="275">
        <f t="shared" si="2044"/>
        <v>0</v>
      </c>
      <c r="AO517" s="275">
        <f t="shared" si="2045"/>
        <v>0</v>
      </c>
      <c r="AP517" s="275">
        <f t="shared" si="2046"/>
        <v>0</v>
      </c>
      <c r="AQ517" s="275">
        <f t="shared" si="2047"/>
        <v>0</v>
      </c>
      <c r="AR517" s="275">
        <f t="shared" si="2048"/>
        <v>0</v>
      </c>
      <c r="AS517" s="275">
        <f t="shared" si="2049"/>
        <v>0</v>
      </c>
      <c r="AT517" s="275">
        <f t="shared" si="2050"/>
        <v>0</v>
      </c>
    </row>
    <row r="518" spans="1:46" ht="17.25" customHeight="1" outlineLevel="1">
      <c r="A518" s="1857"/>
      <c r="B518" s="1858"/>
      <c r="C518" s="73" t="s">
        <v>53</v>
      </c>
      <c r="D518" s="32"/>
      <c r="E518" s="253">
        <f t="shared" ref="E518:J518" si="2254">0.12*E517</f>
        <v>0.23577492</v>
      </c>
      <c r="F518" s="253">
        <f t="shared" si="2254"/>
        <v>0.22919999999999999</v>
      </c>
      <c r="G518" s="253">
        <f t="shared" si="2254"/>
        <v>0.17093267999999998</v>
      </c>
      <c r="H518" s="253">
        <f t="shared" si="2254"/>
        <v>0.16979436000000001</v>
      </c>
      <c r="I518" s="253">
        <f t="shared" si="2254"/>
        <v>0.18479183999999999</v>
      </c>
      <c r="J518" s="253">
        <f t="shared" si="2254"/>
        <v>0.17966580000000001</v>
      </c>
      <c r="K518" s="253">
        <f t="shared" ref="K518:Q518" si="2255">0.12*K517</f>
        <v>0.21019979999999999</v>
      </c>
      <c r="L518" s="1125">
        <f t="shared" si="2255"/>
        <v>8.1331799999999996E-2</v>
      </c>
      <c r="M518" s="1125">
        <f t="shared" si="2255"/>
        <v>3.70056E-2</v>
      </c>
      <c r="N518" s="1125">
        <f t="shared" si="2255"/>
        <v>2.9099999999999997E-2</v>
      </c>
      <c r="O518" s="1125">
        <f t="shared" si="2255"/>
        <v>6.2762399999999996E-2</v>
      </c>
      <c r="P518" s="253">
        <f t="shared" si="2255"/>
        <v>0.20399999999999999</v>
      </c>
      <c r="Q518" s="253">
        <f t="shared" si="2255"/>
        <v>0.19799999999999998</v>
      </c>
      <c r="R518" s="253">
        <f t="shared" ref="R518:S518" si="2256">0.12*R517</f>
        <v>0.192</v>
      </c>
      <c r="S518" s="253">
        <f t="shared" si="2256"/>
        <v>0.186</v>
      </c>
      <c r="T518" s="257">
        <f t="shared" si="2246"/>
        <v>0</v>
      </c>
      <c r="U518" s="253">
        <f t="shared" ref="U518:X518" si="2257">0.12*U517</f>
        <v>0</v>
      </c>
      <c r="V518" s="253">
        <f t="shared" si="2257"/>
        <v>0</v>
      </c>
      <c r="W518" s="253">
        <f t="shared" si="2257"/>
        <v>0</v>
      </c>
      <c r="X518" s="253">
        <f t="shared" si="2257"/>
        <v>0</v>
      </c>
      <c r="Y518" s="253">
        <f t="shared" ref="Y518:AA518" si="2258">0.12*Y517</f>
        <v>0</v>
      </c>
      <c r="Z518" s="253">
        <f t="shared" si="2258"/>
        <v>0</v>
      </c>
      <c r="AA518" s="253">
        <f t="shared" si="2258"/>
        <v>0</v>
      </c>
      <c r="AB518" s="253">
        <f t="shared" ref="AB518" si="2259">0.12*AB517</f>
        <v>0</v>
      </c>
      <c r="AC518" s="191">
        <f t="shared" si="2033"/>
        <v>0</v>
      </c>
      <c r="AD518" s="191">
        <f t="shared" si="2034"/>
        <v>0</v>
      </c>
      <c r="AE518" s="191">
        <f t="shared" si="2035"/>
        <v>0</v>
      </c>
      <c r="AF518" s="191">
        <f t="shared" si="2036"/>
        <v>0</v>
      </c>
      <c r="AG518" s="191">
        <f t="shared" si="2037"/>
        <v>0</v>
      </c>
      <c r="AH518" s="191">
        <f t="shared" si="2038"/>
        <v>0</v>
      </c>
      <c r="AI518" s="191">
        <f t="shared" si="2039"/>
        <v>0</v>
      </c>
      <c r="AJ518" s="191">
        <f t="shared" si="2040"/>
        <v>0</v>
      </c>
      <c r="AK518" s="191">
        <f t="shared" si="2041"/>
        <v>0</v>
      </c>
      <c r="AL518" s="275">
        <f t="shared" si="2042"/>
        <v>0</v>
      </c>
      <c r="AM518" s="275">
        <f t="shared" si="2043"/>
        <v>0</v>
      </c>
      <c r="AN518" s="275">
        <f t="shared" si="2044"/>
        <v>0</v>
      </c>
      <c r="AO518" s="275">
        <f t="shared" si="2045"/>
        <v>0</v>
      </c>
      <c r="AP518" s="275">
        <f t="shared" si="2046"/>
        <v>0</v>
      </c>
      <c r="AQ518" s="275">
        <f t="shared" si="2047"/>
        <v>0</v>
      </c>
      <c r="AR518" s="275">
        <f t="shared" si="2048"/>
        <v>0</v>
      </c>
      <c r="AS518" s="275">
        <f t="shared" si="2049"/>
        <v>0</v>
      </c>
      <c r="AT518" s="275">
        <f t="shared" si="2050"/>
        <v>0</v>
      </c>
    </row>
    <row r="519" spans="1:46" outlineLevel="1">
      <c r="A519" s="1845"/>
      <c r="B519" s="1858"/>
      <c r="C519" s="73" t="s">
        <v>581</v>
      </c>
      <c r="D519" s="32"/>
      <c r="E519" s="250">
        <v>11.10428133001729</v>
      </c>
      <c r="F519" s="250">
        <v>11.05598824152543</v>
      </c>
      <c r="G519" s="250">
        <v>9.3740806947457695</v>
      </c>
      <c r="H519" s="250">
        <v>9.5767870833333397</v>
      </c>
      <c r="I519" s="1557">
        <v>10.762925684999999</v>
      </c>
      <c r="J519" s="1557">
        <v>10.4</v>
      </c>
      <c r="K519" s="855">
        <f>L519+M519+N519+O519</f>
        <v>12.563071320439526</v>
      </c>
      <c r="L519" s="1146">
        <v>4.839318800811701</v>
      </c>
      <c r="M519" s="1146">
        <v>2.1558991717964</v>
      </c>
      <c r="N519" s="1146">
        <v>1.7284189173160003</v>
      </c>
      <c r="O519" s="1146">
        <v>3.8394344305154244</v>
      </c>
      <c r="P519" s="1146">
        <v>12.936231854710005</v>
      </c>
      <c r="Q519" s="1146">
        <v>13.320476365245943</v>
      </c>
      <c r="R519" s="1146">
        <v>13.716134079065135</v>
      </c>
      <c r="S519" s="1146">
        <v>14.123544002205685</v>
      </c>
      <c r="T519" s="257">
        <f t="shared" si="2246"/>
        <v>0</v>
      </c>
      <c r="U519" s="250"/>
      <c r="V519" s="1048"/>
      <c r="W519" s="1455"/>
      <c r="X519" s="250"/>
      <c r="Y519" s="250"/>
      <c r="Z519" s="250"/>
      <c r="AA519" s="250"/>
      <c r="AB519" s="250"/>
      <c r="AC519" s="191">
        <f t="shared" si="2033"/>
        <v>0</v>
      </c>
      <c r="AD519" s="191">
        <f t="shared" si="2034"/>
        <v>0</v>
      </c>
      <c r="AE519" s="191">
        <f t="shared" si="2035"/>
        <v>0</v>
      </c>
      <c r="AF519" s="191">
        <f t="shared" si="2036"/>
        <v>0</v>
      </c>
      <c r="AG519" s="191">
        <f t="shared" si="2037"/>
        <v>0</v>
      </c>
      <c r="AH519" s="191">
        <f t="shared" si="2038"/>
        <v>0</v>
      </c>
      <c r="AI519" s="191">
        <f t="shared" si="2039"/>
        <v>0</v>
      </c>
      <c r="AJ519" s="191">
        <f t="shared" si="2040"/>
        <v>0</v>
      </c>
      <c r="AK519" s="191">
        <f t="shared" si="2041"/>
        <v>0</v>
      </c>
      <c r="AL519" s="275">
        <f t="shared" si="2042"/>
        <v>0</v>
      </c>
      <c r="AM519" s="275">
        <f t="shared" si="2043"/>
        <v>0</v>
      </c>
      <c r="AN519" s="275">
        <f t="shared" si="2044"/>
        <v>0</v>
      </c>
      <c r="AO519" s="275">
        <f t="shared" si="2045"/>
        <v>0</v>
      </c>
      <c r="AP519" s="275">
        <f t="shared" si="2046"/>
        <v>0</v>
      </c>
      <c r="AQ519" s="275">
        <f t="shared" si="2047"/>
        <v>0</v>
      </c>
      <c r="AR519" s="275">
        <f t="shared" si="2048"/>
        <v>0</v>
      </c>
      <c r="AS519" s="275">
        <f t="shared" si="2049"/>
        <v>0</v>
      </c>
      <c r="AT519" s="275">
        <f t="shared" si="2050"/>
        <v>0</v>
      </c>
    </row>
    <row r="520" spans="1:46" outlineLevel="1">
      <c r="A520" s="1845"/>
      <c r="B520" s="1858"/>
      <c r="C520" s="73" t="s">
        <v>583</v>
      </c>
      <c r="D520" s="32"/>
      <c r="E520" s="256">
        <f>E517/'Ф5-Справочно'!D458/1000</f>
        <v>1.2371181211434328E-4</v>
      </c>
      <c r="F520" s="256">
        <f>F517/'Ф5-Справочно'!E458/1000</f>
        <v>1.2026193174663139E-4</v>
      </c>
      <c r="G520" s="256">
        <f>G517/'Ф5-Справочно'!F458/1000</f>
        <v>8.9688893086513027E-5</v>
      </c>
      <c r="H520" s="256">
        <f>H517/'Ф5-Справочно'!G458/1000</f>
        <v>8.9091613146958829E-5</v>
      </c>
      <c r="I520" s="256">
        <f>I517/'Ф5-Справочно'!H458/1000</f>
        <v>9.6960836166729627E-5</v>
      </c>
      <c r="J520" s="256">
        <f>J517/'Ф5-Справочно'!I458/1000</f>
        <v>9.4271187507870551E-5</v>
      </c>
      <c r="K520" s="256">
        <f>K517/'Ф5-Справочно'!J458/1000</f>
        <v>1.1029246946228435E-4</v>
      </c>
      <c r="L520" s="256">
        <f>L517/'Ф5-Справочно'!J458/1000</f>
        <v>4.2675040926835414E-5</v>
      </c>
      <c r="M520" s="256">
        <f>M517/'Ф5-Справочно'!J458/1000</f>
        <v>1.9416950006296433E-5</v>
      </c>
      <c r="N520" s="256">
        <f>N517/'Ф5-Справочно'!J458/1000</f>
        <v>1.5268857826470217E-5</v>
      </c>
      <c r="O520" s="256">
        <f>O517/'Ф5-Справочно'!J458/1000</f>
        <v>3.293162070268228E-5</v>
      </c>
      <c r="P520" s="256">
        <f>P517/'Ф5-Справочно'!K458/1000</f>
        <v>1.0703941569071905E-4</v>
      </c>
      <c r="Q520" s="256">
        <f>Q517/'Ф5-Справочно'!L458/1000</f>
        <v>1.0389119758216848E-4</v>
      </c>
      <c r="R520" s="256">
        <f>R517/'Ф5-Справочно'!M458/1000</f>
        <v>1.0074297947361794E-4</v>
      </c>
      <c r="S520" s="256">
        <f>S517/'Ф5-Справочно'!N458/1000</f>
        <v>9.7594761365067374E-5</v>
      </c>
      <c r="T520" s="256">
        <f>T517/'Ф5-Справочно'!M458/1000</f>
        <v>0</v>
      </c>
      <c r="U520" s="256"/>
      <c r="V520" s="256"/>
      <c r="W520" s="256"/>
      <c r="X520" s="256"/>
      <c r="Y520" s="256">
        <f>Y517/'Ф5-Справочно'!J458/1000</f>
        <v>0</v>
      </c>
      <c r="Z520" s="256">
        <f>Z517/'Ф5-Справочно'!K458/1000</f>
        <v>0</v>
      </c>
      <c r="AA520" s="256">
        <f>AA517/'Ф5-Справочно'!M458/1000</f>
        <v>0</v>
      </c>
      <c r="AB520" s="256">
        <f>AB517/'Ф5-Справочно'!N458/1000</f>
        <v>0</v>
      </c>
      <c r="AC520" s="191">
        <f t="shared" si="2033"/>
        <v>0</v>
      </c>
      <c r="AD520" s="191">
        <f t="shared" si="2034"/>
        <v>0</v>
      </c>
      <c r="AE520" s="191">
        <f t="shared" si="2035"/>
        <v>0</v>
      </c>
      <c r="AF520" s="191">
        <f t="shared" si="2036"/>
        <v>0</v>
      </c>
      <c r="AG520" s="191">
        <f t="shared" si="2037"/>
        <v>0</v>
      </c>
      <c r="AH520" s="191">
        <f t="shared" si="2038"/>
        <v>0</v>
      </c>
      <c r="AI520" s="191">
        <f t="shared" si="2039"/>
        <v>0</v>
      </c>
      <c r="AJ520" s="191">
        <f t="shared" si="2040"/>
        <v>0</v>
      </c>
      <c r="AK520" s="191">
        <f t="shared" si="2041"/>
        <v>0</v>
      </c>
      <c r="AL520" s="275">
        <f t="shared" si="2042"/>
        <v>0</v>
      </c>
      <c r="AM520" s="275">
        <f t="shared" si="2043"/>
        <v>0</v>
      </c>
      <c r="AN520" s="275">
        <f t="shared" si="2044"/>
        <v>0</v>
      </c>
      <c r="AO520" s="275">
        <f t="shared" si="2045"/>
        <v>0</v>
      </c>
      <c r="AP520" s="275">
        <f t="shared" si="2046"/>
        <v>0</v>
      </c>
      <c r="AQ520" s="275">
        <f t="shared" si="2047"/>
        <v>0</v>
      </c>
      <c r="AR520" s="275">
        <f t="shared" si="2048"/>
        <v>0</v>
      </c>
      <c r="AS520" s="275">
        <f t="shared" si="2049"/>
        <v>0</v>
      </c>
      <c r="AT520" s="275">
        <f t="shared" si="2050"/>
        <v>0</v>
      </c>
    </row>
    <row r="521" spans="1:46" ht="15" customHeight="1" outlineLevel="1">
      <c r="A521" s="1845" t="s">
        <v>141</v>
      </c>
      <c r="B521" s="1858" t="s">
        <v>244</v>
      </c>
      <c r="C521" s="73" t="s">
        <v>54</v>
      </c>
      <c r="D521" s="32"/>
      <c r="E521" s="250">
        <v>368.46809999999999</v>
      </c>
      <c r="F521" s="855">
        <v>552.30200000000002</v>
      </c>
      <c r="G521" s="855">
        <v>328.13470000000001</v>
      </c>
      <c r="H521" s="855">
        <v>185.79000000000002</v>
      </c>
      <c r="I521" s="1557">
        <v>134.40030000000002</v>
      </c>
      <c r="J521" s="1557">
        <v>70.597000000000008</v>
      </c>
      <c r="K521" s="855">
        <f>L521+M521+N521+O521</f>
        <v>79.454999999999998</v>
      </c>
      <c r="L521" s="1146">
        <v>46.44</v>
      </c>
      <c r="M521" s="1146">
        <v>1.4999999999999999E-2</v>
      </c>
      <c r="N521" s="1146"/>
      <c r="O521" s="1146">
        <v>33</v>
      </c>
      <c r="P521" s="855">
        <v>77.069999999999993</v>
      </c>
      <c r="Q521" s="855">
        <v>74.760000000000005</v>
      </c>
      <c r="R521" s="855">
        <v>72.52</v>
      </c>
      <c r="S521" s="855">
        <v>70.34</v>
      </c>
      <c r="T521" s="257">
        <f t="shared" ref="T521:T523" si="2260">SUM(U521:X521)</f>
        <v>0</v>
      </c>
      <c r="U521" s="250"/>
      <c r="V521" s="250"/>
      <c r="W521" s="250"/>
      <c r="X521" s="1503"/>
      <c r="Y521" s="250"/>
      <c r="Z521" s="250"/>
      <c r="AA521" s="250"/>
      <c r="AB521" s="250"/>
      <c r="AC521" s="191">
        <f t="shared" ref="AC521:AC584" si="2261">IF(T521&gt;0,K521-T521,)</f>
        <v>0</v>
      </c>
      <c r="AD521" s="191">
        <f t="shared" ref="AD521:AD584" si="2262">IF(U521&gt;0,L521-U521,)</f>
        <v>0</v>
      </c>
      <c r="AE521" s="191">
        <f t="shared" ref="AE521:AE584" si="2263">IF(V521&gt;0,M521-V521,)</f>
        <v>0</v>
      </c>
      <c r="AF521" s="191">
        <f t="shared" ref="AF521:AF584" si="2264">IF(W521&gt;0,N521-W521,)</f>
        <v>0</v>
      </c>
      <c r="AG521" s="191">
        <f t="shared" ref="AG521:AG584" si="2265">IF(X521&gt;0,O521-X521,)</f>
        <v>0</v>
      </c>
      <c r="AH521" s="191">
        <f t="shared" ref="AH521:AH584" si="2266">IF(Y521&gt;0,P521-Y521,)</f>
        <v>0</v>
      </c>
      <c r="AI521" s="191">
        <f t="shared" ref="AI521:AI584" si="2267">IF(Z521&gt;0,Q521-Z521,)</f>
        <v>0</v>
      </c>
      <c r="AJ521" s="191">
        <f t="shared" ref="AJ521:AJ584" si="2268">IF(AA521&gt;0,R521-AA521,)</f>
        <v>0</v>
      </c>
      <c r="AK521" s="191">
        <f t="shared" ref="AK521:AK584" si="2269">IF(AB521&gt;0,S521-AB521,)</f>
        <v>0</v>
      </c>
      <c r="AL521" s="275">
        <f t="shared" ref="AL521:AL584" si="2270">IF(T521&gt;0,AC521/K521,)</f>
        <v>0</v>
      </c>
      <c r="AM521" s="275">
        <f t="shared" ref="AM521:AM584" si="2271">IF(U521&gt;0,AD521/L521,)</f>
        <v>0</v>
      </c>
      <c r="AN521" s="275">
        <f t="shared" ref="AN521:AN584" si="2272">IF(V521&gt;0,AE521/M521,)</f>
        <v>0</v>
      </c>
      <c r="AO521" s="275">
        <f t="shared" ref="AO521:AO584" si="2273">IF(W521&gt;0,AF521/N521,)</f>
        <v>0</v>
      </c>
      <c r="AP521" s="275">
        <f t="shared" ref="AP521:AP584" si="2274">IF(X521&gt;0,AG521/O521,)</f>
        <v>0</v>
      </c>
      <c r="AQ521" s="275">
        <f t="shared" ref="AQ521:AQ584" si="2275">IF(Y521&gt;0,AH521/P521,)</f>
        <v>0</v>
      </c>
      <c r="AR521" s="275">
        <f t="shared" ref="AR521:AR584" si="2276">IF(Z521&gt;0,AI521/Q521,)</f>
        <v>0</v>
      </c>
      <c r="AS521" s="275">
        <f t="shared" ref="AS521:AS584" si="2277">IF(AA521&gt;0,AJ521/R521,)</f>
        <v>0</v>
      </c>
      <c r="AT521" s="275">
        <f t="shared" ref="AT521:AT584" si="2278">IF(AB521&gt;0,AK521/S521,)</f>
        <v>0</v>
      </c>
    </row>
    <row r="522" spans="1:46" outlineLevel="1">
      <c r="A522" s="1845"/>
      <c r="B522" s="1858"/>
      <c r="C522" s="73" t="s">
        <v>53</v>
      </c>
      <c r="D522" s="32"/>
      <c r="E522" s="253">
        <f t="shared" ref="E522:G522" si="2279">0.1429*E521/1000</f>
        <v>5.2654091489999999E-2</v>
      </c>
      <c r="F522" s="253">
        <f t="shared" si="2279"/>
        <v>7.8923955800000001E-2</v>
      </c>
      <c r="G522" s="253">
        <f t="shared" si="2279"/>
        <v>4.6890448630000005E-2</v>
      </c>
      <c r="H522" s="253">
        <f>0.1429*H521/1000</f>
        <v>2.6549391000000002E-2</v>
      </c>
      <c r="I522" s="253">
        <f>0.1429*I521/1000</f>
        <v>1.9205802870000004E-2</v>
      </c>
      <c r="J522" s="253">
        <f>0.1429*J521/1000</f>
        <v>1.0088311300000001E-2</v>
      </c>
      <c r="K522" s="253">
        <f t="shared" ref="K522:O522" si="2280">0.1429*K521/1000</f>
        <v>1.1354119499999999E-2</v>
      </c>
      <c r="L522" s="253">
        <f t="shared" si="2280"/>
        <v>6.636276E-3</v>
      </c>
      <c r="M522" s="253">
        <f t="shared" si="2280"/>
        <v>2.1434999999999999E-6</v>
      </c>
      <c r="N522" s="253">
        <f t="shared" si="2280"/>
        <v>0</v>
      </c>
      <c r="O522" s="253">
        <f t="shared" si="2280"/>
        <v>4.7156999999999998E-3</v>
      </c>
      <c r="P522" s="253">
        <f t="shared" ref="P522" si="2281">0.1429*P521/1000</f>
        <v>1.1013302999999999E-2</v>
      </c>
      <c r="Q522" s="253">
        <f t="shared" ref="Q522:R522" si="2282">0.1429*Q521/1000</f>
        <v>1.0683204E-2</v>
      </c>
      <c r="R522" s="253">
        <f t="shared" si="2282"/>
        <v>1.0363107999999999E-2</v>
      </c>
      <c r="S522" s="253">
        <f t="shared" ref="S522" si="2283">0.1429*S521/1000</f>
        <v>1.0051586E-2</v>
      </c>
      <c r="T522" s="257">
        <f t="shared" si="2260"/>
        <v>0</v>
      </c>
      <c r="U522" s="253">
        <f t="shared" ref="U522:X522" si="2284">0.1429*U521/1000</f>
        <v>0</v>
      </c>
      <c r="V522" s="253">
        <f t="shared" si="2284"/>
        <v>0</v>
      </c>
      <c r="W522" s="253">
        <f t="shared" si="2284"/>
        <v>0</v>
      </c>
      <c r="X522" s="253">
        <f t="shared" si="2284"/>
        <v>0</v>
      </c>
      <c r="Y522" s="253">
        <f t="shared" ref="Y522" si="2285">0.1429*Y521/1000</f>
        <v>0</v>
      </c>
      <c r="Z522" s="253">
        <f t="shared" ref="Z522" si="2286">0.1429*Z521/1000</f>
        <v>0</v>
      </c>
      <c r="AA522" s="253">
        <f t="shared" ref="AA522:AB522" si="2287">0.1429*AA521/1000</f>
        <v>0</v>
      </c>
      <c r="AB522" s="253">
        <f t="shared" si="2287"/>
        <v>0</v>
      </c>
      <c r="AC522" s="191">
        <f t="shared" si="2261"/>
        <v>0</v>
      </c>
      <c r="AD522" s="191">
        <f t="shared" si="2262"/>
        <v>0</v>
      </c>
      <c r="AE522" s="191">
        <f t="shared" si="2263"/>
        <v>0</v>
      </c>
      <c r="AF522" s="191">
        <f t="shared" si="2264"/>
        <v>0</v>
      </c>
      <c r="AG522" s="191">
        <f t="shared" si="2265"/>
        <v>0</v>
      </c>
      <c r="AH522" s="191">
        <f t="shared" si="2266"/>
        <v>0</v>
      </c>
      <c r="AI522" s="191">
        <f t="shared" si="2267"/>
        <v>0</v>
      </c>
      <c r="AJ522" s="191">
        <f t="shared" si="2268"/>
        <v>0</v>
      </c>
      <c r="AK522" s="191">
        <f t="shared" si="2269"/>
        <v>0</v>
      </c>
      <c r="AL522" s="275">
        <f t="shared" si="2270"/>
        <v>0</v>
      </c>
      <c r="AM522" s="275">
        <f t="shared" si="2271"/>
        <v>0</v>
      </c>
      <c r="AN522" s="275">
        <f t="shared" si="2272"/>
        <v>0</v>
      </c>
      <c r="AO522" s="275">
        <f t="shared" si="2273"/>
        <v>0</v>
      </c>
      <c r="AP522" s="275">
        <f t="shared" si="2274"/>
        <v>0</v>
      </c>
      <c r="AQ522" s="275">
        <f t="shared" si="2275"/>
        <v>0</v>
      </c>
      <c r="AR522" s="275">
        <f t="shared" si="2276"/>
        <v>0</v>
      </c>
      <c r="AS522" s="275">
        <f t="shared" si="2277"/>
        <v>0</v>
      </c>
      <c r="AT522" s="275">
        <f t="shared" si="2278"/>
        <v>0</v>
      </c>
    </row>
    <row r="523" spans="1:46" outlineLevel="1">
      <c r="A523" s="1845"/>
      <c r="B523" s="1858"/>
      <c r="C523" s="73" t="s">
        <v>581</v>
      </c>
      <c r="D523" s="32"/>
      <c r="E523" s="250">
        <v>0.76633499999999999</v>
      </c>
      <c r="F523" s="855">
        <v>1.1942140000000001</v>
      </c>
      <c r="G523" s="855">
        <v>0.7865536099999999</v>
      </c>
      <c r="H523" s="855">
        <v>0.46664804000000004</v>
      </c>
      <c r="I523" s="1557">
        <v>0.15256002000000002</v>
      </c>
      <c r="J523" s="1557">
        <v>0.16300000000000001</v>
      </c>
      <c r="K523" s="855">
        <f>L523+M523+N523+O523</f>
        <v>0.16899999999999998</v>
      </c>
      <c r="L523" s="1146">
        <v>8.8999999999999996E-2</v>
      </c>
      <c r="M523" s="1146">
        <v>1.4999999999999999E-2</v>
      </c>
      <c r="N523" s="1146"/>
      <c r="O523" s="1146">
        <v>6.5000000000000002E-2</v>
      </c>
      <c r="P523" s="855">
        <v>0.16900500000000002</v>
      </c>
      <c r="Q523" s="855">
        <v>0.16900500000000002</v>
      </c>
      <c r="R523" s="855">
        <v>0.16900500000000002</v>
      </c>
      <c r="S523" s="855">
        <v>0.175765</v>
      </c>
      <c r="T523" s="257">
        <f t="shared" si="2260"/>
        <v>0</v>
      </c>
      <c r="U523" s="250"/>
      <c r="V523" s="1048"/>
      <c r="W523" s="250"/>
      <c r="X523" s="1503"/>
      <c r="Y523" s="250"/>
      <c r="Z523" s="250"/>
      <c r="AA523" s="250"/>
      <c r="AB523" s="250"/>
      <c r="AC523" s="191">
        <f t="shared" si="2261"/>
        <v>0</v>
      </c>
      <c r="AD523" s="191">
        <f t="shared" si="2262"/>
        <v>0</v>
      </c>
      <c r="AE523" s="191">
        <f t="shared" si="2263"/>
        <v>0</v>
      </c>
      <c r="AF523" s="191">
        <f t="shared" si="2264"/>
        <v>0</v>
      </c>
      <c r="AG523" s="191">
        <f t="shared" si="2265"/>
        <v>0</v>
      </c>
      <c r="AH523" s="191">
        <f t="shared" si="2266"/>
        <v>0</v>
      </c>
      <c r="AI523" s="191">
        <f t="shared" si="2267"/>
        <v>0</v>
      </c>
      <c r="AJ523" s="191">
        <f t="shared" si="2268"/>
        <v>0</v>
      </c>
      <c r="AK523" s="191">
        <f t="shared" si="2269"/>
        <v>0</v>
      </c>
      <c r="AL523" s="275">
        <f t="shared" si="2270"/>
        <v>0</v>
      </c>
      <c r="AM523" s="275">
        <f t="shared" si="2271"/>
        <v>0</v>
      </c>
      <c r="AN523" s="275">
        <f t="shared" si="2272"/>
        <v>0</v>
      </c>
      <c r="AO523" s="275">
        <f t="shared" si="2273"/>
        <v>0</v>
      </c>
      <c r="AP523" s="275">
        <f t="shared" si="2274"/>
        <v>0</v>
      </c>
      <c r="AQ523" s="275">
        <f t="shared" si="2275"/>
        <v>0</v>
      </c>
      <c r="AR523" s="275">
        <f t="shared" si="2276"/>
        <v>0</v>
      </c>
      <c r="AS523" s="275">
        <f t="shared" si="2277"/>
        <v>0</v>
      </c>
      <c r="AT523" s="275">
        <f t="shared" si="2278"/>
        <v>0</v>
      </c>
    </row>
    <row r="524" spans="1:46" ht="17.25" outlineLevel="1">
      <c r="A524" s="1845"/>
      <c r="B524" s="1858"/>
      <c r="C524" s="73" t="s">
        <v>274</v>
      </c>
      <c r="D524" s="32"/>
      <c r="E524" s="256">
        <f>E521/'Ф5-Справочно'!D460/1000</f>
        <v>9.4665904478072084E-3</v>
      </c>
      <c r="F524" s="256">
        <f>F521/'Ф5-Справочно'!E460/1000</f>
        <v>1.4189605117796676E-2</v>
      </c>
      <c r="G524" s="256">
        <f>G521/'Ф5-Справочно'!F460/1000</f>
        <v>8.4303548030727326E-3</v>
      </c>
      <c r="H524" s="256">
        <f>H521/'Ф5-Справочно'!G460/1000</f>
        <v>4.7732703029057374E-3</v>
      </c>
      <c r="I524" s="256">
        <f>I521/'Ф5-Справочно'!H460/1000</f>
        <v>3.4529789584564399E-3</v>
      </c>
      <c r="J524" s="256">
        <f>J521/'Ф5-Справочно'!I460/1000</f>
        <v>1.8137605015029676E-3</v>
      </c>
      <c r="K524" s="256">
        <f>K521/'Ф5-Справочно'!J460/1000</f>
        <v>2.0413380263597358E-3</v>
      </c>
      <c r="L524" s="256">
        <f>L521/'Ф5-Справочно'!J460/1000</f>
        <v>1.1931248875985921E-3</v>
      </c>
      <c r="M524" s="256">
        <f>M521/'Ф5-Справочно'!J460/1000</f>
        <v>3.8537625568429975E-7</v>
      </c>
      <c r="N524" s="256">
        <f>N521/'Ф5-Справочно'!J460/1000</f>
        <v>0</v>
      </c>
      <c r="O524" s="256">
        <f>O521/'Ф5-Справочно'!N460/1000</f>
        <v>8.4782776250545949E-4</v>
      </c>
      <c r="P524" s="256">
        <f>P521/'Ф5-Справочно'!K460/1000</f>
        <v>1.9800632017059317E-3</v>
      </c>
      <c r="Q524" s="256">
        <f>Q521/'Ф5-Справочно'!L460/1000</f>
        <v>1.92071525833055E-3</v>
      </c>
      <c r="R524" s="256">
        <f>R521/'Ф5-Справочно'!M460/1000</f>
        <v>1.8631657374816944E-3</v>
      </c>
      <c r="S524" s="256">
        <f>S521/'Ф5-Справочно'!M460/1000</f>
        <v>1.8071577216555762E-3</v>
      </c>
      <c r="T524" s="256">
        <f>T521/'Ф5-Справочно'!M460/1000</f>
        <v>0</v>
      </c>
      <c r="U524" s="250"/>
      <c r="V524" s="1048"/>
      <c r="W524" s="250"/>
      <c r="X524" s="250"/>
      <c r="Y524" s="256">
        <f>Y521/'Ф5-Справочно'!J460/1000</f>
        <v>0</v>
      </c>
      <c r="Z524" s="256">
        <f>Z521/'Ф5-Справочно'!K460/1000</f>
        <v>0</v>
      </c>
      <c r="AA524" s="256">
        <f>AA521/'Ф5-Справочно'!M460/1000</f>
        <v>0</v>
      </c>
      <c r="AB524" s="256">
        <f>AB521/'Ф5-Справочно'!N460/1000</f>
        <v>0</v>
      </c>
      <c r="AC524" s="191">
        <f t="shared" si="2261"/>
        <v>0</v>
      </c>
      <c r="AD524" s="191">
        <f t="shared" si="2262"/>
        <v>0</v>
      </c>
      <c r="AE524" s="191">
        <f t="shared" si="2263"/>
        <v>0</v>
      </c>
      <c r="AF524" s="191">
        <f t="shared" si="2264"/>
        <v>0</v>
      </c>
      <c r="AG524" s="191">
        <f t="shared" si="2265"/>
        <v>0</v>
      </c>
      <c r="AH524" s="191">
        <f t="shared" si="2266"/>
        <v>0</v>
      </c>
      <c r="AI524" s="191">
        <f t="shared" si="2267"/>
        <v>0</v>
      </c>
      <c r="AJ524" s="191">
        <f t="shared" si="2268"/>
        <v>0</v>
      </c>
      <c r="AK524" s="191">
        <f t="shared" si="2269"/>
        <v>0</v>
      </c>
      <c r="AL524" s="275">
        <f t="shared" si="2270"/>
        <v>0</v>
      </c>
      <c r="AM524" s="275">
        <f t="shared" si="2271"/>
        <v>0</v>
      </c>
      <c r="AN524" s="275">
        <f t="shared" si="2272"/>
        <v>0</v>
      </c>
      <c r="AO524" s="275">
        <f t="shared" si="2273"/>
        <v>0</v>
      </c>
      <c r="AP524" s="275">
        <f t="shared" si="2274"/>
        <v>0</v>
      </c>
      <c r="AQ524" s="275">
        <f t="shared" si="2275"/>
        <v>0</v>
      </c>
      <c r="AR524" s="275">
        <f t="shared" si="2276"/>
        <v>0</v>
      </c>
      <c r="AS524" s="275">
        <f t="shared" si="2277"/>
        <v>0</v>
      </c>
      <c r="AT524" s="275">
        <f t="shared" si="2278"/>
        <v>0</v>
      </c>
    </row>
    <row r="525" spans="1:46" ht="17.25" customHeight="1" outlineLevel="1">
      <c r="A525" s="1845" t="s">
        <v>142</v>
      </c>
      <c r="B525" s="1858" t="s">
        <v>245</v>
      </c>
      <c r="C525" s="73" t="s">
        <v>290</v>
      </c>
      <c r="D525" s="32"/>
      <c r="E525" s="250">
        <v>263.28999999999996</v>
      </c>
      <c r="F525" s="250">
        <v>407.96800000000002</v>
      </c>
      <c r="G525" s="250">
        <v>269.91800000000001</v>
      </c>
      <c r="H525" s="250">
        <v>253.58599999999998</v>
      </c>
      <c r="I525" s="1557">
        <v>247.386</v>
      </c>
      <c r="J525" s="1557">
        <v>266.77800000000002</v>
      </c>
      <c r="K525" s="855">
        <f>L525+M525+N525+O525</f>
        <v>343.53399999999999</v>
      </c>
      <c r="L525" s="1146">
        <v>169.608</v>
      </c>
      <c r="M525" s="1146">
        <v>34</v>
      </c>
      <c r="N525" s="1146">
        <v>6.4260000000000002</v>
      </c>
      <c r="O525" s="1146">
        <v>133.5</v>
      </c>
      <c r="P525" s="863">
        <v>314.39</v>
      </c>
      <c r="Q525" s="855">
        <v>305.23</v>
      </c>
      <c r="R525" s="855">
        <v>296.04000000000002</v>
      </c>
      <c r="S525" s="855">
        <v>287.45</v>
      </c>
      <c r="T525" s="257">
        <f t="shared" ref="T525:T526" si="2288">SUM(U525:X525)</f>
        <v>0</v>
      </c>
      <c r="U525" s="250"/>
      <c r="V525" s="1048"/>
      <c r="W525" s="250"/>
      <c r="X525" s="1503"/>
      <c r="Y525" s="250"/>
      <c r="Z525" s="250"/>
      <c r="AA525" s="250"/>
      <c r="AB525" s="250"/>
      <c r="AC525" s="191">
        <f t="shared" si="2261"/>
        <v>0</v>
      </c>
      <c r="AD525" s="191">
        <f t="shared" si="2262"/>
        <v>0</v>
      </c>
      <c r="AE525" s="191">
        <f t="shared" si="2263"/>
        <v>0</v>
      </c>
      <c r="AF525" s="191">
        <f t="shared" si="2264"/>
        <v>0</v>
      </c>
      <c r="AG525" s="191">
        <f t="shared" si="2265"/>
        <v>0</v>
      </c>
      <c r="AH525" s="191">
        <f t="shared" si="2266"/>
        <v>0</v>
      </c>
      <c r="AI525" s="191">
        <f t="shared" si="2267"/>
        <v>0</v>
      </c>
      <c r="AJ525" s="191">
        <f t="shared" si="2268"/>
        <v>0</v>
      </c>
      <c r="AK525" s="191">
        <f t="shared" si="2269"/>
        <v>0</v>
      </c>
      <c r="AL525" s="275">
        <f t="shared" si="2270"/>
        <v>0</v>
      </c>
      <c r="AM525" s="275">
        <f t="shared" si="2271"/>
        <v>0</v>
      </c>
      <c r="AN525" s="275">
        <f t="shared" si="2272"/>
        <v>0</v>
      </c>
      <c r="AO525" s="275">
        <f t="shared" si="2273"/>
        <v>0</v>
      </c>
      <c r="AP525" s="275">
        <f t="shared" si="2274"/>
        <v>0</v>
      </c>
      <c r="AQ525" s="275">
        <f t="shared" si="2275"/>
        <v>0</v>
      </c>
      <c r="AR525" s="275">
        <f t="shared" si="2276"/>
        <v>0</v>
      </c>
      <c r="AS525" s="275">
        <f t="shared" si="2277"/>
        <v>0</v>
      </c>
      <c r="AT525" s="275">
        <f t="shared" si="2278"/>
        <v>0</v>
      </c>
    </row>
    <row r="526" spans="1:46" outlineLevel="1">
      <c r="A526" s="1845"/>
      <c r="B526" s="1858"/>
      <c r="C526" s="73" t="s">
        <v>53</v>
      </c>
      <c r="D526" s="32"/>
      <c r="E526" s="253">
        <f t="shared" ref="E526:J526" si="2289">1.154*E525/1000</f>
        <v>0.30383665999999993</v>
      </c>
      <c r="F526" s="253">
        <f t="shared" si="2289"/>
        <v>0.47079507199999998</v>
      </c>
      <c r="G526" s="253">
        <f t="shared" si="2289"/>
        <v>0.31148537199999998</v>
      </c>
      <c r="H526" s="253">
        <f t="shared" si="2289"/>
        <v>0.29263824399999999</v>
      </c>
      <c r="I526" s="253">
        <f t="shared" si="2289"/>
        <v>0.28548344399999998</v>
      </c>
      <c r="J526" s="253">
        <f t="shared" si="2289"/>
        <v>0.30786181200000001</v>
      </c>
      <c r="K526" s="253">
        <f t="shared" ref="K526:Q526" si="2290">1.154*K525/1000</f>
        <v>0.39643823599999994</v>
      </c>
      <c r="L526" s="253">
        <f t="shared" si="2290"/>
        <v>0.19572763200000001</v>
      </c>
      <c r="M526" s="253">
        <f t="shared" si="2290"/>
        <v>3.9236E-2</v>
      </c>
      <c r="N526" s="253">
        <f t="shared" si="2290"/>
        <v>7.4156039999999993E-3</v>
      </c>
      <c r="O526" s="253">
        <f t="shared" si="2290"/>
        <v>0.154059</v>
      </c>
      <c r="P526" s="253">
        <f t="shared" si="2290"/>
        <v>0.36280605999999993</v>
      </c>
      <c r="Q526" s="253">
        <f t="shared" si="2290"/>
        <v>0.35223541999999997</v>
      </c>
      <c r="R526" s="253">
        <f t="shared" ref="R526:S526" si="2291">1.154*R525/1000</f>
        <v>0.34163016000000002</v>
      </c>
      <c r="S526" s="253">
        <f t="shared" si="2291"/>
        <v>0.33171729999999999</v>
      </c>
      <c r="T526" s="257">
        <f t="shared" si="2288"/>
        <v>0</v>
      </c>
      <c r="U526" s="253">
        <f t="shared" ref="U526:X526" si="2292">1.154*U525/1000</f>
        <v>0</v>
      </c>
      <c r="V526" s="253">
        <f t="shared" si="2292"/>
        <v>0</v>
      </c>
      <c r="W526" s="253">
        <f t="shared" si="2292"/>
        <v>0</v>
      </c>
      <c r="X526" s="253">
        <f t="shared" si="2292"/>
        <v>0</v>
      </c>
      <c r="Y526" s="253">
        <f t="shared" ref="Y526:AA526" si="2293">1.154*Y525/1000</f>
        <v>0</v>
      </c>
      <c r="Z526" s="253">
        <f t="shared" si="2293"/>
        <v>0</v>
      </c>
      <c r="AA526" s="253">
        <f t="shared" si="2293"/>
        <v>0</v>
      </c>
      <c r="AB526" s="253">
        <f t="shared" ref="AB526" si="2294">1.154*AB525/1000</f>
        <v>0</v>
      </c>
      <c r="AC526" s="191">
        <f t="shared" si="2261"/>
        <v>0</v>
      </c>
      <c r="AD526" s="191">
        <f t="shared" si="2262"/>
        <v>0</v>
      </c>
      <c r="AE526" s="191">
        <f t="shared" si="2263"/>
        <v>0</v>
      </c>
      <c r="AF526" s="191">
        <f t="shared" si="2264"/>
        <v>0</v>
      </c>
      <c r="AG526" s="191">
        <f t="shared" si="2265"/>
        <v>0</v>
      </c>
      <c r="AH526" s="191">
        <f t="shared" si="2266"/>
        <v>0</v>
      </c>
      <c r="AI526" s="191">
        <f t="shared" si="2267"/>
        <v>0</v>
      </c>
      <c r="AJ526" s="191">
        <f t="shared" si="2268"/>
        <v>0</v>
      </c>
      <c r="AK526" s="191">
        <f t="shared" si="2269"/>
        <v>0</v>
      </c>
      <c r="AL526" s="275">
        <f t="shared" si="2270"/>
        <v>0</v>
      </c>
      <c r="AM526" s="275">
        <f t="shared" si="2271"/>
        <v>0</v>
      </c>
      <c r="AN526" s="275">
        <f t="shared" si="2272"/>
        <v>0</v>
      </c>
      <c r="AO526" s="275">
        <f t="shared" si="2273"/>
        <v>0</v>
      </c>
      <c r="AP526" s="275">
        <f t="shared" si="2274"/>
        <v>0</v>
      </c>
      <c r="AQ526" s="275">
        <f t="shared" si="2275"/>
        <v>0</v>
      </c>
      <c r="AR526" s="275">
        <f t="shared" si="2276"/>
        <v>0</v>
      </c>
      <c r="AS526" s="275">
        <f t="shared" si="2277"/>
        <v>0</v>
      </c>
      <c r="AT526" s="275">
        <f t="shared" si="2278"/>
        <v>0</v>
      </c>
    </row>
    <row r="527" spans="1:46" outlineLevel="1">
      <c r="A527" s="1845"/>
      <c r="B527" s="1858"/>
      <c r="C527" s="73" t="s">
        <v>581</v>
      </c>
      <c r="D527" s="32"/>
      <c r="E527" s="250">
        <v>1.318363</v>
      </c>
      <c r="F527" s="250">
        <v>1.3018259999999999</v>
      </c>
      <c r="G527" s="250">
        <v>1.46359621</v>
      </c>
      <c r="H527" s="250">
        <v>1.2179170699999999</v>
      </c>
      <c r="I527" s="1557">
        <v>1.25600588</v>
      </c>
      <c r="J527" s="1557">
        <v>1.3704999999999998</v>
      </c>
      <c r="K527" s="855">
        <f>L527+M527+N527+O527</f>
        <v>1.7761999999999998</v>
      </c>
      <c r="L527" s="1146">
        <v>0.86519999999999997</v>
      </c>
      <c r="M527" s="1146">
        <v>0.155</v>
      </c>
      <c r="N527" s="1146">
        <v>0.122</v>
      </c>
      <c r="O527" s="1146">
        <v>0.63400000000000001</v>
      </c>
      <c r="P527" s="855">
        <v>1.775558</v>
      </c>
      <c r="Q527" s="855">
        <v>1.775558</v>
      </c>
      <c r="R527" s="855">
        <v>1.775558</v>
      </c>
      <c r="S527" s="855">
        <v>1.78</v>
      </c>
      <c r="T527" s="257">
        <f>SUM(U527:X527)</f>
        <v>0</v>
      </c>
      <c r="U527" s="250"/>
      <c r="V527" s="1048"/>
      <c r="W527" s="250"/>
      <c r="X527" s="1503"/>
      <c r="Y527" s="250"/>
      <c r="Z527" s="250"/>
      <c r="AA527" s="250"/>
      <c r="AB527" s="250"/>
      <c r="AC527" s="191">
        <f t="shared" si="2261"/>
        <v>0</v>
      </c>
      <c r="AD527" s="191">
        <f t="shared" si="2262"/>
        <v>0</v>
      </c>
      <c r="AE527" s="191">
        <f t="shared" si="2263"/>
        <v>0</v>
      </c>
      <c r="AF527" s="191">
        <f t="shared" si="2264"/>
        <v>0</v>
      </c>
      <c r="AG527" s="191">
        <f t="shared" si="2265"/>
        <v>0</v>
      </c>
      <c r="AH527" s="191">
        <f t="shared" si="2266"/>
        <v>0</v>
      </c>
      <c r="AI527" s="191">
        <f t="shared" si="2267"/>
        <v>0</v>
      </c>
      <c r="AJ527" s="191">
        <f t="shared" si="2268"/>
        <v>0</v>
      </c>
      <c r="AK527" s="191">
        <f t="shared" si="2269"/>
        <v>0</v>
      </c>
      <c r="AL527" s="275">
        <f t="shared" si="2270"/>
        <v>0</v>
      </c>
      <c r="AM527" s="275">
        <f t="shared" si="2271"/>
        <v>0</v>
      </c>
      <c r="AN527" s="275">
        <f t="shared" si="2272"/>
        <v>0</v>
      </c>
      <c r="AO527" s="275">
        <f t="shared" si="2273"/>
        <v>0</v>
      </c>
      <c r="AP527" s="275">
        <f t="shared" si="2274"/>
        <v>0</v>
      </c>
      <c r="AQ527" s="275">
        <f t="shared" si="2275"/>
        <v>0</v>
      </c>
      <c r="AR527" s="275">
        <f t="shared" si="2276"/>
        <v>0</v>
      </c>
      <c r="AS527" s="275">
        <f t="shared" si="2277"/>
        <v>0</v>
      </c>
      <c r="AT527" s="275">
        <f t="shared" si="2278"/>
        <v>0</v>
      </c>
    </row>
    <row r="528" spans="1:46" ht="17.25" customHeight="1" outlineLevel="1">
      <c r="A528" s="1845" t="s">
        <v>143</v>
      </c>
      <c r="B528" s="1858" t="s">
        <v>280</v>
      </c>
      <c r="C528" s="73" t="s">
        <v>246</v>
      </c>
      <c r="D528" s="32"/>
      <c r="E528" s="250">
        <v>0</v>
      </c>
      <c r="F528" s="250">
        <v>0</v>
      </c>
      <c r="G528" s="250">
        <v>0</v>
      </c>
      <c r="H528" s="250">
        <v>0</v>
      </c>
      <c r="I528" s="1557">
        <v>0</v>
      </c>
      <c r="J528" s="1557">
        <v>0</v>
      </c>
      <c r="K528" s="250">
        <v>0</v>
      </c>
      <c r="L528" s="1110"/>
      <c r="M528" s="1110"/>
      <c r="N528" s="1110"/>
      <c r="O528" s="1110"/>
      <c r="P528" s="250">
        <v>0</v>
      </c>
      <c r="Q528" s="250">
        <v>0</v>
      </c>
      <c r="R528" s="250">
        <v>0</v>
      </c>
      <c r="S528" s="250">
        <v>0</v>
      </c>
      <c r="T528" s="257">
        <f t="shared" ref="T528:T540" si="2295">SUM(U528:X528)</f>
        <v>0</v>
      </c>
      <c r="U528" s="250"/>
      <c r="V528" s="250"/>
      <c r="W528" s="250"/>
      <c r="X528" s="250"/>
      <c r="Y528" s="250"/>
      <c r="Z528" s="250"/>
      <c r="AA528" s="250"/>
      <c r="AB528" s="250"/>
      <c r="AC528" s="191">
        <f t="shared" si="2261"/>
        <v>0</v>
      </c>
      <c r="AD528" s="191">
        <f t="shared" si="2262"/>
        <v>0</v>
      </c>
      <c r="AE528" s="191">
        <f t="shared" si="2263"/>
        <v>0</v>
      </c>
      <c r="AF528" s="191">
        <f t="shared" si="2264"/>
        <v>0</v>
      </c>
      <c r="AG528" s="191">
        <f t="shared" si="2265"/>
        <v>0</v>
      </c>
      <c r="AH528" s="191">
        <f t="shared" si="2266"/>
        <v>0</v>
      </c>
      <c r="AI528" s="191">
        <f t="shared" si="2267"/>
        <v>0</v>
      </c>
      <c r="AJ528" s="191">
        <f t="shared" si="2268"/>
        <v>0</v>
      </c>
      <c r="AK528" s="191">
        <f t="shared" si="2269"/>
        <v>0</v>
      </c>
      <c r="AL528" s="275">
        <f t="shared" si="2270"/>
        <v>0</v>
      </c>
      <c r="AM528" s="275">
        <f t="shared" si="2271"/>
        <v>0</v>
      </c>
      <c r="AN528" s="275">
        <f t="shared" si="2272"/>
        <v>0</v>
      </c>
      <c r="AO528" s="275">
        <f t="shared" si="2273"/>
        <v>0</v>
      </c>
      <c r="AP528" s="275">
        <f t="shared" si="2274"/>
        <v>0</v>
      </c>
      <c r="AQ528" s="275">
        <f t="shared" si="2275"/>
        <v>0</v>
      </c>
      <c r="AR528" s="275">
        <f t="shared" si="2276"/>
        <v>0</v>
      </c>
      <c r="AS528" s="275">
        <f t="shared" si="2277"/>
        <v>0</v>
      </c>
      <c r="AT528" s="275">
        <f t="shared" si="2278"/>
        <v>0</v>
      </c>
    </row>
    <row r="529" spans="1:46" outlineLevel="1">
      <c r="A529" s="1845"/>
      <c r="B529" s="1858"/>
      <c r="C529" s="73" t="s">
        <v>233</v>
      </c>
      <c r="D529" s="32"/>
      <c r="E529" s="250">
        <v>0</v>
      </c>
      <c r="F529" s="250">
        <v>0</v>
      </c>
      <c r="G529" s="250">
        <v>0</v>
      </c>
      <c r="H529" s="250">
        <v>0</v>
      </c>
      <c r="I529" s="1557">
        <v>0</v>
      </c>
      <c r="J529" s="1557">
        <v>0</v>
      </c>
      <c r="K529" s="250">
        <v>0</v>
      </c>
      <c r="L529" s="1110"/>
      <c r="M529" s="1110"/>
      <c r="N529" s="1110"/>
      <c r="O529" s="1110"/>
      <c r="P529" s="250">
        <v>0</v>
      </c>
      <c r="Q529" s="250">
        <v>0</v>
      </c>
      <c r="R529" s="250">
        <v>0</v>
      </c>
      <c r="S529" s="250">
        <v>0</v>
      </c>
      <c r="T529" s="257">
        <f t="shared" si="2295"/>
        <v>0</v>
      </c>
      <c r="U529" s="250"/>
      <c r="V529" s="250"/>
      <c r="W529" s="250"/>
      <c r="X529" s="250"/>
      <c r="Y529" s="250"/>
      <c r="Z529" s="250"/>
      <c r="AA529" s="250"/>
      <c r="AB529" s="250"/>
      <c r="AC529" s="191">
        <f t="shared" si="2261"/>
        <v>0</v>
      </c>
      <c r="AD529" s="191">
        <f t="shared" si="2262"/>
        <v>0</v>
      </c>
      <c r="AE529" s="191">
        <f t="shared" si="2263"/>
        <v>0</v>
      </c>
      <c r="AF529" s="191">
        <f t="shared" si="2264"/>
        <v>0</v>
      </c>
      <c r="AG529" s="191">
        <f t="shared" si="2265"/>
        <v>0</v>
      </c>
      <c r="AH529" s="191">
        <f t="shared" si="2266"/>
        <v>0</v>
      </c>
      <c r="AI529" s="191">
        <f t="shared" si="2267"/>
        <v>0</v>
      </c>
      <c r="AJ529" s="191">
        <f t="shared" si="2268"/>
        <v>0</v>
      </c>
      <c r="AK529" s="191">
        <f t="shared" si="2269"/>
        <v>0</v>
      </c>
      <c r="AL529" s="275">
        <f t="shared" si="2270"/>
        <v>0</v>
      </c>
      <c r="AM529" s="275">
        <f t="shared" si="2271"/>
        <v>0</v>
      </c>
      <c r="AN529" s="275">
        <f t="shared" si="2272"/>
        <v>0</v>
      </c>
      <c r="AO529" s="275">
        <f t="shared" si="2273"/>
        <v>0</v>
      </c>
      <c r="AP529" s="275">
        <f t="shared" si="2274"/>
        <v>0</v>
      </c>
      <c r="AQ529" s="275">
        <f t="shared" si="2275"/>
        <v>0</v>
      </c>
      <c r="AR529" s="275">
        <f t="shared" si="2276"/>
        <v>0</v>
      </c>
      <c r="AS529" s="275">
        <f t="shared" si="2277"/>
        <v>0</v>
      </c>
      <c r="AT529" s="275">
        <f t="shared" si="2278"/>
        <v>0</v>
      </c>
    </row>
    <row r="530" spans="1:46" outlineLevel="1">
      <c r="A530" s="1845"/>
      <c r="B530" s="1858"/>
      <c r="C530" s="73" t="s">
        <v>291</v>
      </c>
      <c r="D530" s="32"/>
      <c r="E530" s="250">
        <v>0</v>
      </c>
      <c r="F530" s="250">
        <v>0</v>
      </c>
      <c r="G530" s="250">
        <v>0</v>
      </c>
      <c r="H530" s="250">
        <v>0</v>
      </c>
      <c r="I530" s="1557">
        <v>0</v>
      </c>
      <c r="J530" s="1557">
        <v>0</v>
      </c>
      <c r="K530" s="250">
        <v>0</v>
      </c>
      <c r="L530" s="1110"/>
      <c r="M530" s="1110"/>
      <c r="N530" s="1110"/>
      <c r="O530" s="1110"/>
      <c r="P530" s="250">
        <v>0</v>
      </c>
      <c r="Q530" s="250">
        <v>0</v>
      </c>
      <c r="R530" s="250">
        <v>0</v>
      </c>
      <c r="S530" s="250">
        <v>0</v>
      </c>
      <c r="T530" s="257">
        <f t="shared" si="2295"/>
        <v>0</v>
      </c>
      <c r="U530" s="250"/>
      <c r="V530" s="250"/>
      <c r="W530" s="250"/>
      <c r="X530" s="250"/>
      <c r="Y530" s="250"/>
      <c r="Z530" s="250"/>
      <c r="AA530" s="250"/>
      <c r="AB530" s="250"/>
      <c r="AC530" s="191">
        <f t="shared" si="2261"/>
        <v>0</v>
      </c>
      <c r="AD530" s="191">
        <f t="shared" si="2262"/>
        <v>0</v>
      </c>
      <c r="AE530" s="191">
        <f t="shared" si="2263"/>
        <v>0</v>
      </c>
      <c r="AF530" s="191">
        <f t="shared" si="2264"/>
        <v>0</v>
      </c>
      <c r="AG530" s="191">
        <f t="shared" si="2265"/>
        <v>0</v>
      </c>
      <c r="AH530" s="191">
        <f t="shared" si="2266"/>
        <v>0</v>
      </c>
      <c r="AI530" s="191">
        <f t="shared" si="2267"/>
        <v>0</v>
      </c>
      <c r="AJ530" s="191">
        <f t="shared" si="2268"/>
        <v>0</v>
      </c>
      <c r="AK530" s="191">
        <f t="shared" si="2269"/>
        <v>0</v>
      </c>
      <c r="AL530" s="275">
        <f t="shared" si="2270"/>
        <v>0</v>
      </c>
      <c r="AM530" s="275">
        <f t="shared" si="2271"/>
        <v>0</v>
      </c>
      <c r="AN530" s="275">
        <f t="shared" si="2272"/>
        <v>0</v>
      </c>
      <c r="AO530" s="275">
        <f t="shared" si="2273"/>
        <v>0</v>
      </c>
      <c r="AP530" s="275">
        <f t="shared" si="2274"/>
        <v>0</v>
      </c>
      <c r="AQ530" s="275">
        <f t="shared" si="2275"/>
        <v>0</v>
      </c>
      <c r="AR530" s="275">
        <f t="shared" si="2276"/>
        <v>0</v>
      </c>
      <c r="AS530" s="275">
        <f t="shared" si="2277"/>
        <v>0</v>
      </c>
      <c r="AT530" s="275">
        <f t="shared" si="2278"/>
        <v>0</v>
      </c>
    </row>
    <row r="531" spans="1:46" outlineLevel="1">
      <c r="A531" s="1845"/>
      <c r="B531" s="1858"/>
      <c r="C531" s="73" t="s">
        <v>53</v>
      </c>
      <c r="D531" s="32"/>
      <c r="E531" s="250">
        <v>0</v>
      </c>
      <c r="F531" s="250">
        <v>0</v>
      </c>
      <c r="G531" s="250">
        <v>0</v>
      </c>
      <c r="H531" s="250">
        <v>0</v>
      </c>
      <c r="I531" s="1557">
        <v>0</v>
      </c>
      <c r="J531" s="1557">
        <v>0</v>
      </c>
      <c r="K531" s="250">
        <v>0</v>
      </c>
      <c r="L531" s="1110"/>
      <c r="M531" s="1110"/>
      <c r="N531" s="1110"/>
      <c r="O531" s="1110"/>
      <c r="P531" s="250">
        <v>0</v>
      </c>
      <c r="Q531" s="250">
        <v>0</v>
      </c>
      <c r="R531" s="250">
        <v>0</v>
      </c>
      <c r="S531" s="250">
        <v>0</v>
      </c>
      <c r="T531" s="257">
        <f t="shared" si="2295"/>
        <v>0</v>
      </c>
      <c r="U531" s="250"/>
      <c r="V531" s="250"/>
      <c r="W531" s="250"/>
      <c r="X531" s="250"/>
      <c r="Y531" s="250"/>
      <c r="Z531" s="250"/>
      <c r="AA531" s="250"/>
      <c r="AB531" s="250"/>
      <c r="AC531" s="191">
        <f t="shared" si="2261"/>
        <v>0</v>
      </c>
      <c r="AD531" s="191">
        <f t="shared" si="2262"/>
        <v>0</v>
      </c>
      <c r="AE531" s="191">
        <f t="shared" si="2263"/>
        <v>0</v>
      </c>
      <c r="AF531" s="191">
        <f t="shared" si="2264"/>
        <v>0</v>
      </c>
      <c r="AG531" s="191">
        <f t="shared" si="2265"/>
        <v>0</v>
      </c>
      <c r="AH531" s="191">
        <f t="shared" si="2266"/>
        <v>0</v>
      </c>
      <c r="AI531" s="191">
        <f t="shared" si="2267"/>
        <v>0</v>
      </c>
      <c r="AJ531" s="191">
        <f t="shared" si="2268"/>
        <v>0</v>
      </c>
      <c r="AK531" s="191">
        <f t="shared" si="2269"/>
        <v>0</v>
      </c>
      <c r="AL531" s="275">
        <f t="shared" si="2270"/>
        <v>0</v>
      </c>
      <c r="AM531" s="275">
        <f t="shared" si="2271"/>
        <v>0</v>
      </c>
      <c r="AN531" s="275">
        <f t="shared" si="2272"/>
        <v>0</v>
      </c>
      <c r="AO531" s="275">
        <f t="shared" si="2273"/>
        <v>0</v>
      </c>
      <c r="AP531" s="275">
        <f t="shared" si="2274"/>
        <v>0</v>
      </c>
      <c r="AQ531" s="275">
        <f t="shared" si="2275"/>
        <v>0</v>
      </c>
      <c r="AR531" s="275">
        <f t="shared" si="2276"/>
        <v>0</v>
      </c>
      <c r="AS531" s="275">
        <f t="shared" si="2277"/>
        <v>0</v>
      </c>
      <c r="AT531" s="275">
        <f t="shared" si="2278"/>
        <v>0</v>
      </c>
    </row>
    <row r="532" spans="1:46" outlineLevel="1">
      <c r="A532" s="1845"/>
      <c r="B532" s="1858"/>
      <c r="C532" s="73" t="s">
        <v>581</v>
      </c>
      <c r="D532" s="32"/>
      <c r="E532" s="250">
        <v>0</v>
      </c>
      <c r="F532" s="250">
        <v>0</v>
      </c>
      <c r="G532" s="250">
        <v>0</v>
      </c>
      <c r="H532" s="250">
        <v>0</v>
      </c>
      <c r="I532" s="1557">
        <v>0</v>
      </c>
      <c r="J532" s="1557">
        <v>0</v>
      </c>
      <c r="K532" s="250">
        <v>0</v>
      </c>
      <c r="L532" s="1110"/>
      <c r="M532" s="1110"/>
      <c r="N532" s="1110"/>
      <c r="O532" s="1110"/>
      <c r="P532" s="250">
        <v>0</v>
      </c>
      <c r="Q532" s="250">
        <v>0</v>
      </c>
      <c r="R532" s="250">
        <v>0</v>
      </c>
      <c r="S532" s="250">
        <v>0</v>
      </c>
      <c r="T532" s="257">
        <f t="shared" si="2295"/>
        <v>0</v>
      </c>
      <c r="U532" s="250"/>
      <c r="V532" s="250"/>
      <c r="W532" s="250"/>
      <c r="X532" s="250"/>
      <c r="Y532" s="250"/>
      <c r="Z532" s="250"/>
      <c r="AA532" s="250"/>
      <c r="AB532" s="250"/>
      <c r="AC532" s="191">
        <f t="shared" si="2261"/>
        <v>0</v>
      </c>
      <c r="AD532" s="191">
        <f t="shared" si="2262"/>
        <v>0</v>
      </c>
      <c r="AE532" s="191">
        <f t="shared" si="2263"/>
        <v>0</v>
      </c>
      <c r="AF532" s="191">
        <f t="shared" si="2264"/>
        <v>0</v>
      </c>
      <c r="AG532" s="191">
        <f t="shared" si="2265"/>
        <v>0</v>
      </c>
      <c r="AH532" s="191">
        <f t="shared" si="2266"/>
        <v>0</v>
      </c>
      <c r="AI532" s="191">
        <f t="shared" si="2267"/>
        <v>0</v>
      </c>
      <c r="AJ532" s="191">
        <f t="shared" si="2268"/>
        <v>0</v>
      </c>
      <c r="AK532" s="191">
        <f t="shared" si="2269"/>
        <v>0</v>
      </c>
      <c r="AL532" s="275">
        <f t="shared" si="2270"/>
        <v>0</v>
      </c>
      <c r="AM532" s="275">
        <f t="shared" si="2271"/>
        <v>0</v>
      </c>
      <c r="AN532" s="275">
        <f t="shared" si="2272"/>
        <v>0</v>
      </c>
      <c r="AO532" s="275">
        <f t="shared" si="2273"/>
        <v>0</v>
      </c>
      <c r="AP532" s="275">
        <f t="shared" si="2274"/>
        <v>0</v>
      </c>
      <c r="AQ532" s="275">
        <f t="shared" si="2275"/>
        <v>0</v>
      </c>
      <c r="AR532" s="275">
        <f t="shared" si="2276"/>
        <v>0</v>
      </c>
      <c r="AS532" s="275">
        <f t="shared" si="2277"/>
        <v>0</v>
      </c>
      <c r="AT532" s="275">
        <f t="shared" si="2278"/>
        <v>0</v>
      </c>
    </row>
    <row r="533" spans="1:46" ht="15" customHeight="1" outlineLevel="1">
      <c r="A533" s="1846" t="s">
        <v>220</v>
      </c>
      <c r="B533" s="1852" t="s">
        <v>219</v>
      </c>
      <c r="C533" s="73" t="s">
        <v>581</v>
      </c>
      <c r="D533" s="31"/>
      <c r="E533" s="253">
        <f t="shared" ref="E533:G533" si="2296">E536+E538+E542</f>
        <v>0.140102</v>
      </c>
      <c r="F533" s="253">
        <f t="shared" si="2296"/>
        <v>0.16021971200000001</v>
      </c>
      <c r="G533" s="253">
        <f t="shared" si="2296"/>
        <v>0.17607617999999997</v>
      </c>
      <c r="H533" s="253">
        <f>H536+H538+H542</f>
        <v>0.18134138999999999</v>
      </c>
      <c r="I533" s="253">
        <f>I536+I538+I542</f>
        <v>0.24594386000000001</v>
      </c>
      <c r="J533" s="253">
        <f>J536+J538+J542</f>
        <v>0.18100000000000002</v>
      </c>
      <c r="K533" s="253">
        <f t="shared" ref="K533:Q533" si="2297">K536+K538+K542</f>
        <v>0.31221800000000005</v>
      </c>
      <c r="L533" s="253">
        <f t="shared" ref="L533:O533" si="2298">L536+L538+L542</f>
        <v>5.6198999999999999E-2</v>
      </c>
      <c r="M533" s="253">
        <f t="shared" si="2298"/>
        <v>8.8911000000000004E-2</v>
      </c>
      <c r="N533" s="253">
        <f t="shared" si="2298"/>
        <v>8.9025000000000007E-2</v>
      </c>
      <c r="O533" s="253">
        <f t="shared" si="2298"/>
        <v>7.8083E-2</v>
      </c>
      <c r="P533" s="253">
        <f t="shared" si="2297"/>
        <v>0.312218</v>
      </c>
      <c r="Q533" s="253">
        <f t="shared" si="2297"/>
        <v>0.312218</v>
      </c>
      <c r="R533" s="253">
        <f t="shared" ref="R533:S533" si="2299">R536+R538+R542</f>
        <v>0.312218</v>
      </c>
      <c r="S533" s="253">
        <f t="shared" si="2299"/>
        <v>0.32470700000000002</v>
      </c>
      <c r="T533" s="257">
        <f t="shared" si="2295"/>
        <v>0</v>
      </c>
      <c r="U533" s="253">
        <f t="shared" ref="U533:AA533" si="2300">U536+U538+U542</f>
        <v>0</v>
      </c>
      <c r="V533" s="253">
        <f t="shared" si="2300"/>
        <v>0</v>
      </c>
      <c r="W533" s="253">
        <f t="shared" si="2300"/>
        <v>0</v>
      </c>
      <c r="X533" s="253">
        <f t="shared" si="2300"/>
        <v>0</v>
      </c>
      <c r="Y533" s="253">
        <f t="shared" si="2300"/>
        <v>0</v>
      </c>
      <c r="Z533" s="253">
        <f t="shared" si="2300"/>
        <v>0</v>
      </c>
      <c r="AA533" s="253">
        <f t="shared" si="2300"/>
        <v>0</v>
      </c>
      <c r="AB533" s="253">
        <f t="shared" ref="AB533" si="2301">AB536+AB538+AB542</f>
        <v>0</v>
      </c>
      <c r="AC533" s="191">
        <f t="shared" si="2261"/>
        <v>0</v>
      </c>
      <c r="AD533" s="191">
        <f t="shared" si="2262"/>
        <v>0</v>
      </c>
      <c r="AE533" s="191">
        <f t="shared" si="2263"/>
        <v>0</v>
      </c>
      <c r="AF533" s="191">
        <f t="shared" si="2264"/>
        <v>0</v>
      </c>
      <c r="AG533" s="191">
        <f t="shared" si="2265"/>
        <v>0</v>
      </c>
      <c r="AH533" s="191">
        <f t="shared" si="2266"/>
        <v>0</v>
      </c>
      <c r="AI533" s="191">
        <f t="shared" si="2267"/>
        <v>0</v>
      </c>
      <c r="AJ533" s="191">
        <f t="shared" si="2268"/>
        <v>0</v>
      </c>
      <c r="AK533" s="191">
        <f t="shared" si="2269"/>
        <v>0</v>
      </c>
      <c r="AL533" s="275">
        <f t="shared" si="2270"/>
        <v>0</v>
      </c>
      <c r="AM533" s="275">
        <f t="shared" si="2271"/>
        <v>0</v>
      </c>
      <c r="AN533" s="275">
        <f t="shared" si="2272"/>
        <v>0</v>
      </c>
      <c r="AO533" s="275">
        <f t="shared" si="2273"/>
        <v>0</v>
      </c>
      <c r="AP533" s="275">
        <f t="shared" si="2274"/>
        <v>0</v>
      </c>
      <c r="AQ533" s="275">
        <f t="shared" si="2275"/>
        <v>0</v>
      </c>
      <c r="AR533" s="275">
        <f t="shared" si="2276"/>
        <v>0</v>
      </c>
      <c r="AS533" s="275">
        <f t="shared" si="2277"/>
        <v>0</v>
      </c>
      <c r="AT533" s="275">
        <f t="shared" si="2278"/>
        <v>0</v>
      </c>
    </row>
    <row r="534" spans="1:46" ht="17.25" outlineLevel="1">
      <c r="A534" s="1848"/>
      <c r="B534" s="1854"/>
      <c r="C534" s="73" t="s">
        <v>246</v>
      </c>
      <c r="D534" s="31"/>
      <c r="E534" s="253">
        <f>E537+E535</f>
        <v>3.4742999999999999</v>
      </c>
      <c r="F534" s="253">
        <f>F537+F535</f>
        <v>5.4950999999999999</v>
      </c>
      <c r="G534" s="253">
        <f t="shared" ref="G534:H534" si="2302">G537+G535</f>
        <v>3.7139000000000002</v>
      </c>
      <c r="H534" s="253">
        <f t="shared" si="2302"/>
        <v>3.4384000000000001</v>
      </c>
      <c r="I534" s="253">
        <f t="shared" ref="I534:J534" si="2303">I537+I535</f>
        <v>4.7934000000000001</v>
      </c>
      <c r="J534" s="253">
        <f t="shared" si="2303"/>
        <v>4.2547999999999995</v>
      </c>
      <c r="K534" s="253">
        <f t="shared" ref="K534:Q534" si="2304">K537+K535</f>
        <v>4.5049999999999999</v>
      </c>
      <c r="L534" s="253">
        <f t="shared" ref="L534:O534" si="2305">L537+L535</f>
        <v>0.78500000000000003</v>
      </c>
      <c r="M534" s="253">
        <f t="shared" si="2305"/>
        <v>1.1599999999999999</v>
      </c>
      <c r="N534" s="253">
        <f t="shared" si="2305"/>
        <v>1.79</v>
      </c>
      <c r="O534" s="253">
        <f t="shared" si="2305"/>
        <v>0.77</v>
      </c>
      <c r="P534" s="253">
        <f t="shared" si="2304"/>
        <v>4.38</v>
      </c>
      <c r="Q534" s="253">
        <f t="shared" si="2304"/>
        <v>4.26</v>
      </c>
      <c r="R534" s="253">
        <f t="shared" ref="R534:S534" si="2306">R537+R535</f>
        <v>4.13</v>
      </c>
      <c r="S534" s="253">
        <f t="shared" si="2306"/>
        <v>4.0140000000000002</v>
      </c>
      <c r="T534" s="257">
        <f t="shared" si="2295"/>
        <v>0</v>
      </c>
      <c r="U534" s="253">
        <f t="shared" ref="U534:AA534" si="2307">U537+U535</f>
        <v>0</v>
      </c>
      <c r="V534" s="253">
        <f t="shared" si="2307"/>
        <v>0</v>
      </c>
      <c r="W534" s="253">
        <f t="shared" si="2307"/>
        <v>0</v>
      </c>
      <c r="X534" s="253">
        <f t="shared" si="2307"/>
        <v>0</v>
      </c>
      <c r="Y534" s="253">
        <f t="shared" si="2307"/>
        <v>0</v>
      </c>
      <c r="Z534" s="253">
        <f t="shared" si="2307"/>
        <v>0</v>
      </c>
      <c r="AA534" s="253">
        <f t="shared" si="2307"/>
        <v>0</v>
      </c>
      <c r="AB534" s="253">
        <f t="shared" ref="AB534" si="2308">AB537+AB535</f>
        <v>0</v>
      </c>
      <c r="AC534" s="191">
        <f t="shared" si="2261"/>
        <v>0</v>
      </c>
      <c r="AD534" s="191">
        <f t="shared" si="2262"/>
        <v>0</v>
      </c>
      <c r="AE534" s="191">
        <f t="shared" si="2263"/>
        <v>0</v>
      </c>
      <c r="AF534" s="191">
        <f t="shared" si="2264"/>
        <v>0</v>
      </c>
      <c r="AG534" s="191">
        <f t="shared" si="2265"/>
        <v>0</v>
      </c>
      <c r="AH534" s="191">
        <f t="shared" si="2266"/>
        <v>0</v>
      </c>
      <c r="AI534" s="191">
        <f t="shared" si="2267"/>
        <v>0</v>
      </c>
      <c r="AJ534" s="191">
        <f t="shared" si="2268"/>
        <v>0</v>
      </c>
      <c r="AK534" s="191">
        <f t="shared" si="2269"/>
        <v>0</v>
      </c>
      <c r="AL534" s="275">
        <f t="shared" si="2270"/>
        <v>0</v>
      </c>
      <c r="AM534" s="275">
        <f t="shared" si="2271"/>
        <v>0</v>
      </c>
      <c r="AN534" s="275">
        <f t="shared" si="2272"/>
        <v>0</v>
      </c>
      <c r="AO534" s="275">
        <f t="shared" si="2273"/>
        <v>0</v>
      </c>
      <c r="AP534" s="275">
        <f t="shared" si="2274"/>
        <v>0</v>
      </c>
      <c r="AQ534" s="275">
        <f t="shared" si="2275"/>
        <v>0</v>
      </c>
      <c r="AR534" s="275">
        <f t="shared" si="2276"/>
        <v>0</v>
      </c>
      <c r="AS534" s="275">
        <f t="shared" si="2277"/>
        <v>0</v>
      </c>
      <c r="AT534" s="275">
        <f t="shared" si="2278"/>
        <v>0</v>
      </c>
    </row>
    <row r="535" spans="1:46" ht="17.25" outlineLevel="1">
      <c r="A535" s="1857" t="s">
        <v>221</v>
      </c>
      <c r="B535" s="1849" t="s">
        <v>21</v>
      </c>
      <c r="C535" s="73" t="s">
        <v>246</v>
      </c>
      <c r="D535" s="32"/>
      <c r="E535" s="250">
        <v>0</v>
      </c>
      <c r="F535" s="250">
        <v>0</v>
      </c>
      <c r="G535" s="250">
        <v>0</v>
      </c>
      <c r="H535" s="250">
        <v>0</v>
      </c>
      <c r="I535" s="1557">
        <v>0</v>
      </c>
      <c r="J535" s="1557">
        <v>0</v>
      </c>
      <c r="K535" s="250">
        <v>0</v>
      </c>
      <c r="L535" s="1110"/>
      <c r="M535" s="1110"/>
      <c r="N535" s="1110"/>
      <c r="O535" s="1110"/>
      <c r="P535" s="250">
        <v>0</v>
      </c>
      <c r="Q535" s="250">
        <v>0</v>
      </c>
      <c r="R535" s="250">
        <v>0</v>
      </c>
      <c r="S535" s="250">
        <v>0</v>
      </c>
      <c r="T535" s="257">
        <f t="shared" si="2295"/>
        <v>0</v>
      </c>
      <c r="U535" s="250"/>
      <c r="V535" s="250"/>
      <c r="W535" s="250"/>
      <c r="X535" s="250"/>
      <c r="Y535" s="250"/>
      <c r="Z535" s="250"/>
      <c r="AA535" s="250"/>
      <c r="AB535" s="250"/>
      <c r="AC535" s="191">
        <f t="shared" si="2261"/>
        <v>0</v>
      </c>
      <c r="AD535" s="191">
        <f t="shared" si="2262"/>
        <v>0</v>
      </c>
      <c r="AE535" s="191">
        <f t="shared" si="2263"/>
        <v>0</v>
      </c>
      <c r="AF535" s="191">
        <f t="shared" si="2264"/>
        <v>0</v>
      </c>
      <c r="AG535" s="191">
        <f t="shared" si="2265"/>
        <v>0</v>
      </c>
      <c r="AH535" s="191">
        <f t="shared" si="2266"/>
        <v>0</v>
      </c>
      <c r="AI535" s="191">
        <f t="shared" si="2267"/>
        <v>0</v>
      </c>
      <c r="AJ535" s="191">
        <f t="shared" si="2268"/>
        <v>0</v>
      </c>
      <c r="AK535" s="191">
        <f t="shared" si="2269"/>
        <v>0</v>
      </c>
      <c r="AL535" s="275">
        <f t="shared" si="2270"/>
        <v>0</v>
      </c>
      <c r="AM535" s="275">
        <f t="shared" si="2271"/>
        <v>0</v>
      </c>
      <c r="AN535" s="275">
        <f t="shared" si="2272"/>
        <v>0</v>
      </c>
      <c r="AO535" s="275">
        <f t="shared" si="2273"/>
        <v>0</v>
      </c>
      <c r="AP535" s="275">
        <f t="shared" si="2274"/>
        <v>0</v>
      </c>
      <c r="AQ535" s="275">
        <f t="shared" si="2275"/>
        <v>0</v>
      </c>
      <c r="AR535" s="275">
        <f t="shared" si="2276"/>
        <v>0</v>
      </c>
      <c r="AS535" s="275">
        <f t="shared" si="2277"/>
        <v>0</v>
      </c>
      <c r="AT535" s="275">
        <f t="shared" si="2278"/>
        <v>0</v>
      </c>
    </row>
    <row r="536" spans="1:46" outlineLevel="1">
      <c r="A536" s="1845"/>
      <c r="B536" s="1851"/>
      <c r="C536" s="73" t="s">
        <v>581</v>
      </c>
      <c r="D536" s="32"/>
      <c r="E536" s="250">
        <v>0</v>
      </c>
      <c r="F536" s="250">
        <v>0</v>
      </c>
      <c r="G536" s="250">
        <v>0</v>
      </c>
      <c r="H536" s="250">
        <v>0</v>
      </c>
      <c r="I536" s="1557">
        <v>0</v>
      </c>
      <c r="J536" s="1557">
        <v>0</v>
      </c>
      <c r="K536" s="250">
        <v>0</v>
      </c>
      <c r="L536" s="1110"/>
      <c r="M536" s="1110"/>
      <c r="N536" s="1110"/>
      <c r="O536" s="1110"/>
      <c r="P536" s="250">
        <v>0</v>
      </c>
      <c r="Q536" s="250">
        <v>0</v>
      </c>
      <c r="R536" s="250">
        <v>0</v>
      </c>
      <c r="S536" s="250">
        <v>0</v>
      </c>
      <c r="T536" s="257">
        <f t="shared" si="2295"/>
        <v>0</v>
      </c>
      <c r="U536" s="250"/>
      <c r="V536" s="250"/>
      <c r="W536" s="250"/>
      <c r="X536" s="250"/>
      <c r="Y536" s="250"/>
      <c r="Z536" s="250"/>
      <c r="AA536" s="250"/>
      <c r="AB536" s="250"/>
      <c r="AC536" s="191">
        <f t="shared" si="2261"/>
        <v>0</v>
      </c>
      <c r="AD536" s="191">
        <f t="shared" si="2262"/>
        <v>0</v>
      </c>
      <c r="AE536" s="191">
        <f t="shared" si="2263"/>
        <v>0</v>
      </c>
      <c r="AF536" s="191">
        <f t="shared" si="2264"/>
        <v>0</v>
      </c>
      <c r="AG536" s="191">
        <f t="shared" si="2265"/>
        <v>0</v>
      </c>
      <c r="AH536" s="191">
        <f t="shared" si="2266"/>
        <v>0</v>
      </c>
      <c r="AI536" s="191">
        <f t="shared" si="2267"/>
        <v>0</v>
      </c>
      <c r="AJ536" s="191">
        <f t="shared" si="2268"/>
        <v>0</v>
      </c>
      <c r="AK536" s="191">
        <f t="shared" si="2269"/>
        <v>0</v>
      </c>
      <c r="AL536" s="275">
        <f t="shared" si="2270"/>
        <v>0</v>
      </c>
      <c r="AM536" s="275">
        <f t="shared" si="2271"/>
        <v>0</v>
      </c>
      <c r="AN536" s="275">
        <f t="shared" si="2272"/>
        <v>0</v>
      </c>
      <c r="AO536" s="275">
        <f t="shared" si="2273"/>
        <v>0</v>
      </c>
      <c r="AP536" s="275">
        <f t="shared" si="2274"/>
        <v>0</v>
      </c>
      <c r="AQ536" s="275">
        <f t="shared" si="2275"/>
        <v>0</v>
      </c>
      <c r="AR536" s="275">
        <f t="shared" si="2276"/>
        <v>0</v>
      </c>
      <c r="AS536" s="275">
        <f t="shared" si="2277"/>
        <v>0</v>
      </c>
      <c r="AT536" s="275">
        <f t="shared" si="2278"/>
        <v>0</v>
      </c>
    </row>
    <row r="537" spans="1:46" ht="17.25" outlineLevel="1">
      <c r="A537" s="1845" t="s">
        <v>222</v>
      </c>
      <c r="B537" s="1849" t="s">
        <v>22</v>
      </c>
      <c r="C537" s="73" t="s">
        <v>246</v>
      </c>
      <c r="D537" s="32"/>
      <c r="E537" s="250">
        <v>3.4742999999999999</v>
      </c>
      <c r="F537" s="250">
        <v>5.4950999999999999</v>
      </c>
      <c r="G537" s="250">
        <v>3.7139000000000002</v>
      </c>
      <c r="H537" s="250">
        <v>3.4384000000000001</v>
      </c>
      <c r="I537" s="1557">
        <v>4.7934000000000001</v>
      </c>
      <c r="J537" s="1557">
        <v>4.2547999999999995</v>
      </c>
      <c r="K537" s="1147">
        <f>SUM(L537:O537)</f>
        <v>4.5049999999999999</v>
      </c>
      <c r="L537" s="855">
        <v>0.78500000000000003</v>
      </c>
      <c r="M537" s="855">
        <v>1.1599999999999999</v>
      </c>
      <c r="N537" s="855">
        <v>1.79</v>
      </c>
      <c r="O537" s="855">
        <v>0.77</v>
      </c>
      <c r="P537" s="855">
        <v>4.38</v>
      </c>
      <c r="Q537" s="855">
        <v>4.26</v>
      </c>
      <c r="R537" s="855">
        <v>4.13</v>
      </c>
      <c r="S537" s="855">
        <v>4.0140000000000002</v>
      </c>
      <c r="T537" s="257">
        <f t="shared" si="2295"/>
        <v>0</v>
      </c>
      <c r="U537" s="250"/>
      <c r="V537" s="1048"/>
      <c r="W537" s="1455"/>
      <c r="X537" s="1503"/>
      <c r="Y537" s="250"/>
      <c r="Z537" s="250"/>
      <c r="AA537" s="250"/>
      <c r="AB537" s="250"/>
      <c r="AC537" s="191">
        <f t="shared" si="2261"/>
        <v>0</v>
      </c>
      <c r="AD537" s="191">
        <f t="shared" si="2262"/>
        <v>0</v>
      </c>
      <c r="AE537" s="191">
        <f t="shared" si="2263"/>
        <v>0</v>
      </c>
      <c r="AF537" s="191">
        <f t="shared" si="2264"/>
        <v>0</v>
      </c>
      <c r="AG537" s="191">
        <f t="shared" si="2265"/>
        <v>0</v>
      </c>
      <c r="AH537" s="191">
        <f t="shared" si="2266"/>
        <v>0</v>
      </c>
      <c r="AI537" s="191">
        <f t="shared" si="2267"/>
        <v>0</v>
      </c>
      <c r="AJ537" s="191">
        <f t="shared" si="2268"/>
        <v>0</v>
      </c>
      <c r="AK537" s="191">
        <f t="shared" si="2269"/>
        <v>0</v>
      </c>
      <c r="AL537" s="275">
        <f t="shared" si="2270"/>
        <v>0</v>
      </c>
      <c r="AM537" s="275">
        <f t="shared" si="2271"/>
        <v>0</v>
      </c>
      <c r="AN537" s="275">
        <f t="shared" si="2272"/>
        <v>0</v>
      </c>
      <c r="AO537" s="275">
        <f t="shared" si="2273"/>
        <v>0</v>
      </c>
      <c r="AP537" s="275">
        <f t="shared" si="2274"/>
        <v>0</v>
      </c>
      <c r="AQ537" s="275">
        <f t="shared" si="2275"/>
        <v>0</v>
      </c>
      <c r="AR537" s="275">
        <f t="shared" si="2276"/>
        <v>0</v>
      </c>
      <c r="AS537" s="275">
        <f t="shared" si="2277"/>
        <v>0</v>
      </c>
      <c r="AT537" s="275">
        <f t="shared" si="2278"/>
        <v>0</v>
      </c>
    </row>
    <row r="538" spans="1:46" outlineLevel="1">
      <c r="A538" s="1845"/>
      <c r="B538" s="1851"/>
      <c r="C538" s="73" t="s">
        <v>581</v>
      </c>
      <c r="D538" s="32"/>
      <c r="E538" s="250">
        <v>0.140102</v>
      </c>
      <c r="F538" s="250">
        <v>0.16021971200000001</v>
      </c>
      <c r="G538" s="250">
        <v>0.17607617999999997</v>
      </c>
      <c r="H538" s="250">
        <v>0.18134138999999999</v>
      </c>
      <c r="I538" s="1557">
        <v>0.24594386000000001</v>
      </c>
      <c r="J538" s="1557">
        <v>0.18100000000000002</v>
      </c>
      <c r="K538" s="1147">
        <f t="shared" ref="K538" si="2309">SUM(L538:O538)</f>
        <v>0.31221800000000005</v>
      </c>
      <c r="L538" s="1146">
        <v>5.6198999999999999E-2</v>
      </c>
      <c r="M538" s="1146">
        <v>8.8911000000000004E-2</v>
      </c>
      <c r="N538" s="1146">
        <v>8.9025000000000007E-2</v>
      </c>
      <c r="O538" s="1146">
        <v>7.8083E-2</v>
      </c>
      <c r="P538" s="855">
        <v>0.312218</v>
      </c>
      <c r="Q538" s="855">
        <v>0.312218</v>
      </c>
      <c r="R538" s="855">
        <v>0.312218</v>
      </c>
      <c r="S538" s="855">
        <v>0.32470700000000002</v>
      </c>
      <c r="T538" s="257">
        <f t="shared" si="2295"/>
        <v>0</v>
      </c>
      <c r="U538" s="250"/>
      <c r="V538" s="1048"/>
      <c r="W538" s="1455"/>
      <c r="X538" s="1503"/>
      <c r="Y538" s="250"/>
      <c r="Z538" s="250"/>
      <c r="AA538" s="250"/>
      <c r="AB538" s="250"/>
      <c r="AC538" s="191">
        <f t="shared" si="2261"/>
        <v>0</v>
      </c>
      <c r="AD538" s="191">
        <f t="shared" si="2262"/>
        <v>0</v>
      </c>
      <c r="AE538" s="191">
        <f t="shared" si="2263"/>
        <v>0</v>
      </c>
      <c r="AF538" s="191">
        <f t="shared" si="2264"/>
        <v>0</v>
      </c>
      <c r="AG538" s="191">
        <f t="shared" si="2265"/>
        <v>0</v>
      </c>
      <c r="AH538" s="191">
        <f t="shared" si="2266"/>
        <v>0</v>
      </c>
      <c r="AI538" s="191">
        <f t="shared" si="2267"/>
        <v>0</v>
      </c>
      <c r="AJ538" s="191">
        <f t="shared" si="2268"/>
        <v>0</v>
      </c>
      <c r="AK538" s="191">
        <f t="shared" si="2269"/>
        <v>0</v>
      </c>
      <c r="AL538" s="275">
        <f t="shared" si="2270"/>
        <v>0</v>
      </c>
      <c r="AM538" s="275">
        <f t="shared" si="2271"/>
        <v>0</v>
      </c>
      <c r="AN538" s="275">
        <f t="shared" si="2272"/>
        <v>0</v>
      </c>
      <c r="AO538" s="275">
        <f t="shared" si="2273"/>
        <v>0</v>
      </c>
      <c r="AP538" s="275">
        <f t="shared" si="2274"/>
        <v>0</v>
      </c>
      <c r="AQ538" s="275">
        <f t="shared" si="2275"/>
        <v>0</v>
      </c>
      <c r="AR538" s="275">
        <f t="shared" si="2276"/>
        <v>0</v>
      </c>
      <c r="AS538" s="275">
        <f t="shared" si="2277"/>
        <v>0</v>
      </c>
      <c r="AT538" s="275">
        <f t="shared" si="2278"/>
        <v>0</v>
      </c>
    </row>
    <row r="539" spans="1:46" ht="17.25" outlineLevel="1">
      <c r="A539" s="1846" t="s">
        <v>224</v>
      </c>
      <c r="B539" s="1849" t="s">
        <v>223</v>
      </c>
      <c r="C539" s="73" t="s">
        <v>246</v>
      </c>
      <c r="D539" s="32"/>
      <c r="E539" s="250">
        <v>0</v>
      </c>
      <c r="F539" s="250">
        <v>0</v>
      </c>
      <c r="G539" s="250">
        <v>0</v>
      </c>
      <c r="H539" s="250">
        <v>0</v>
      </c>
      <c r="I539" s="1557">
        <v>0</v>
      </c>
      <c r="J539" s="1557">
        <v>0</v>
      </c>
      <c r="K539" s="250">
        <v>0</v>
      </c>
      <c r="L539" s="1110"/>
      <c r="M539" s="1110"/>
      <c r="N539" s="1110"/>
      <c r="O539" s="1110"/>
      <c r="P539" s="250">
        <v>0</v>
      </c>
      <c r="Q539" s="250">
        <v>0</v>
      </c>
      <c r="R539" s="250">
        <v>0</v>
      </c>
      <c r="S539" s="250">
        <v>0</v>
      </c>
      <c r="T539" s="257">
        <f t="shared" si="2295"/>
        <v>0</v>
      </c>
      <c r="U539" s="250"/>
      <c r="V539" s="250"/>
      <c r="W539" s="250"/>
      <c r="X539" s="250"/>
      <c r="Y539" s="250"/>
      <c r="Z539" s="250"/>
      <c r="AA539" s="250"/>
      <c r="AB539" s="250"/>
      <c r="AC539" s="191">
        <f t="shared" si="2261"/>
        <v>0</v>
      </c>
      <c r="AD539" s="191">
        <f t="shared" si="2262"/>
        <v>0</v>
      </c>
      <c r="AE539" s="191">
        <f t="shared" si="2263"/>
        <v>0</v>
      </c>
      <c r="AF539" s="191">
        <f t="shared" si="2264"/>
        <v>0</v>
      </c>
      <c r="AG539" s="191">
        <f t="shared" si="2265"/>
        <v>0</v>
      </c>
      <c r="AH539" s="191">
        <f t="shared" si="2266"/>
        <v>0</v>
      </c>
      <c r="AI539" s="191">
        <f t="shared" si="2267"/>
        <v>0</v>
      </c>
      <c r="AJ539" s="191">
        <f t="shared" si="2268"/>
        <v>0</v>
      </c>
      <c r="AK539" s="191">
        <f t="shared" si="2269"/>
        <v>0</v>
      </c>
      <c r="AL539" s="275">
        <f t="shared" si="2270"/>
        <v>0</v>
      </c>
      <c r="AM539" s="275">
        <f t="shared" si="2271"/>
        <v>0</v>
      </c>
      <c r="AN539" s="275">
        <f t="shared" si="2272"/>
        <v>0</v>
      </c>
      <c r="AO539" s="275">
        <f t="shared" si="2273"/>
        <v>0</v>
      </c>
      <c r="AP539" s="275">
        <f t="shared" si="2274"/>
        <v>0</v>
      </c>
      <c r="AQ539" s="275">
        <f t="shared" si="2275"/>
        <v>0</v>
      </c>
      <c r="AR539" s="275">
        <f t="shared" si="2276"/>
        <v>0</v>
      </c>
      <c r="AS539" s="275">
        <f t="shared" si="2277"/>
        <v>0</v>
      </c>
      <c r="AT539" s="275">
        <f t="shared" si="2278"/>
        <v>0</v>
      </c>
    </row>
    <row r="540" spans="1:46" outlineLevel="1">
      <c r="A540" s="1847"/>
      <c r="B540" s="1850"/>
      <c r="C540" s="73" t="s">
        <v>233</v>
      </c>
      <c r="D540" s="32"/>
      <c r="E540" s="250">
        <v>0</v>
      </c>
      <c r="F540" s="250">
        <v>0</v>
      </c>
      <c r="G540" s="250">
        <v>0</v>
      </c>
      <c r="H540" s="250">
        <v>0</v>
      </c>
      <c r="I540" s="1557">
        <v>0</v>
      </c>
      <c r="J540" s="1557">
        <v>0</v>
      </c>
      <c r="K540" s="250">
        <v>0</v>
      </c>
      <c r="L540" s="1110"/>
      <c r="M540" s="1110"/>
      <c r="N540" s="1110"/>
      <c r="O540" s="1110"/>
      <c r="P540" s="250">
        <v>0</v>
      </c>
      <c r="Q540" s="250">
        <v>0</v>
      </c>
      <c r="R540" s="250">
        <v>0</v>
      </c>
      <c r="S540" s="250">
        <v>0</v>
      </c>
      <c r="T540" s="257">
        <f t="shared" si="2295"/>
        <v>0</v>
      </c>
      <c r="U540" s="250"/>
      <c r="V540" s="250"/>
      <c r="W540" s="250"/>
      <c r="X540" s="250"/>
      <c r="Y540" s="250"/>
      <c r="Z540" s="250"/>
      <c r="AA540" s="250"/>
      <c r="AB540" s="250"/>
      <c r="AC540" s="191">
        <f t="shared" si="2261"/>
        <v>0</v>
      </c>
      <c r="AD540" s="191">
        <f t="shared" si="2262"/>
        <v>0</v>
      </c>
      <c r="AE540" s="191">
        <f t="shared" si="2263"/>
        <v>0</v>
      </c>
      <c r="AF540" s="191">
        <f t="shared" si="2264"/>
        <v>0</v>
      </c>
      <c r="AG540" s="191">
        <f t="shared" si="2265"/>
        <v>0</v>
      </c>
      <c r="AH540" s="191">
        <f t="shared" si="2266"/>
        <v>0</v>
      </c>
      <c r="AI540" s="191">
        <f t="shared" si="2267"/>
        <v>0</v>
      </c>
      <c r="AJ540" s="191">
        <f t="shared" si="2268"/>
        <v>0</v>
      </c>
      <c r="AK540" s="191">
        <f t="shared" si="2269"/>
        <v>0</v>
      </c>
      <c r="AL540" s="275">
        <f t="shared" si="2270"/>
        <v>0</v>
      </c>
      <c r="AM540" s="275">
        <f t="shared" si="2271"/>
        <v>0</v>
      </c>
      <c r="AN540" s="275">
        <f t="shared" si="2272"/>
        <v>0</v>
      </c>
      <c r="AO540" s="275">
        <f t="shared" si="2273"/>
        <v>0</v>
      </c>
      <c r="AP540" s="275">
        <f t="shared" si="2274"/>
        <v>0</v>
      </c>
      <c r="AQ540" s="275">
        <f t="shared" si="2275"/>
        <v>0</v>
      </c>
      <c r="AR540" s="275">
        <f t="shared" si="2276"/>
        <v>0</v>
      </c>
      <c r="AS540" s="275">
        <f t="shared" si="2277"/>
        <v>0</v>
      </c>
      <c r="AT540" s="275">
        <f t="shared" si="2278"/>
        <v>0</v>
      </c>
    </row>
    <row r="541" spans="1:46" outlineLevel="1">
      <c r="A541" s="1847"/>
      <c r="B541" s="1850"/>
      <c r="C541" s="73" t="s">
        <v>291</v>
      </c>
      <c r="D541" s="32"/>
      <c r="E541" s="250">
        <v>0</v>
      </c>
      <c r="F541" s="250">
        <v>0</v>
      </c>
      <c r="G541" s="250">
        <v>0</v>
      </c>
      <c r="H541" s="250">
        <v>0</v>
      </c>
      <c r="I541" s="1557">
        <v>0</v>
      </c>
      <c r="J541" s="1557">
        <v>0</v>
      </c>
      <c r="K541" s="250">
        <v>0</v>
      </c>
      <c r="L541" s="1110"/>
      <c r="M541" s="1110"/>
      <c r="N541" s="1110"/>
      <c r="O541" s="1110"/>
      <c r="P541" s="250">
        <v>0</v>
      </c>
      <c r="Q541" s="250">
        <v>0</v>
      </c>
      <c r="R541" s="250">
        <v>0</v>
      </c>
      <c r="S541" s="250">
        <v>0</v>
      </c>
      <c r="T541" s="257">
        <f t="shared" ref="T541:T550" si="2310">SUM(U541:X541)</f>
        <v>0</v>
      </c>
      <c r="U541" s="250"/>
      <c r="V541" s="250"/>
      <c r="W541" s="250"/>
      <c r="X541" s="250"/>
      <c r="Y541" s="250"/>
      <c r="Z541" s="250"/>
      <c r="AA541" s="250"/>
      <c r="AB541" s="250"/>
      <c r="AC541" s="191">
        <f t="shared" si="2261"/>
        <v>0</v>
      </c>
      <c r="AD541" s="191">
        <f t="shared" si="2262"/>
        <v>0</v>
      </c>
      <c r="AE541" s="191">
        <f t="shared" si="2263"/>
        <v>0</v>
      </c>
      <c r="AF541" s="191">
        <f t="shared" si="2264"/>
        <v>0</v>
      </c>
      <c r="AG541" s="191">
        <f t="shared" si="2265"/>
        <v>0</v>
      </c>
      <c r="AH541" s="191">
        <f t="shared" si="2266"/>
        <v>0</v>
      </c>
      <c r="AI541" s="191">
        <f t="shared" si="2267"/>
        <v>0</v>
      </c>
      <c r="AJ541" s="191">
        <f t="shared" si="2268"/>
        <v>0</v>
      </c>
      <c r="AK541" s="191">
        <f t="shared" si="2269"/>
        <v>0</v>
      </c>
      <c r="AL541" s="275">
        <f t="shared" si="2270"/>
        <v>0</v>
      </c>
      <c r="AM541" s="275">
        <f t="shared" si="2271"/>
        <v>0</v>
      </c>
      <c r="AN541" s="275">
        <f t="shared" si="2272"/>
        <v>0</v>
      </c>
      <c r="AO541" s="275">
        <f t="shared" si="2273"/>
        <v>0</v>
      </c>
      <c r="AP541" s="275">
        <f t="shared" si="2274"/>
        <v>0</v>
      </c>
      <c r="AQ541" s="275">
        <f t="shared" si="2275"/>
        <v>0</v>
      </c>
      <c r="AR541" s="275">
        <f t="shared" si="2276"/>
        <v>0</v>
      </c>
      <c r="AS541" s="275">
        <f t="shared" si="2277"/>
        <v>0</v>
      </c>
      <c r="AT541" s="275">
        <f t="shared" si="2278"/>
        <v>0</v>
      </c>
    </row>
    <row r="542" spans="1:46" outlineLevel="1">
      <c r="A542" s="1848"/>
      <c r="B542" s="1851"/>
      <c r="C542" s="73" t="s">
        <v>581</v>
      </c>
      <c r="D542" s="32"/>
      <c r="E542" s="250">
        <v>0</v>
      </c>
      <c r="F542" s="250">
        <v>0</v>
      </c>
      <c r="G542" s="250">
        <v>0</v>
      </c>
      <c r="H542" s="250">
        <v>0</v>
      </c>
      <c r="I542" s="1557">
        <v>0</v>
      </c>
      <c r="J542" s="1557">
        <v>0</v>
      </c>
      <c r="K542" s="250">
        <v>0</v>
      </c>
      <c r="L542" s="1110"/>
      <c r="M542" s="1110"/>
      <c r="N542" s="1110"/>
      <c r="O542" s="1110"/>
      <c r="P542" s="250">
        <v>0</v>
      </c>
      <c r="Q542" s="250">
        <v>0</v>
      </c>
      <c r="R542" s="250">
        <v>0</v>
      </c>
      <c r="S542" s="250">
        <v>0</v>
      </c>
      <c r="T542" s="257">
        <f t="shared" si="2310"/>
        <v>0</v>
      </c>
      <c r="U542" s="250"/>
      <c r="V542" s="250"/>
      <c r="W542" s="250"/>
      <c r="X542" s="250"/>
      <c r="Y542" s="250"/>
      <c r="Z542" s="250"/>
      <c r="AA542" s="250"/>
      <c r="AB542" s="250"/>
      <c r="AC542" s="191">
        <f t="shared" si="2261"/>
        <v>0</v>
      </c>
      <c r="AD542" s="191">
        <f t="shared" si="2262"/>
        <v>0</v>
      </c>
      <c r="AE542" s="191">
        <f t="shared" si="2263"/>
        <v>0</v>
      </c>
      <c r="AF542" s="191">
        <f t="shared" si="2264"/>
        <v>0</v>
      </c>
      <c r="AG542" s="191">
        <f t="shared" si="2265"/>
        <v>0</v>
      </c>
      <c r="AH542" s="191">
        <f t="shared" si="2266"/>
        <v>0</v>
      </c>
      <c r="AI542" s="191">
        <f t="shared" si="2267"/>
        <v>0</v>
      </c>
      <c r="AJ542" s="191">
        <f t="shared" si="2268"/>
        <v>0</v>
      </c>
      <c r="AK542" s="191">
        <f t="shared" si="2269"/>
        <v>0</v>
      </c>
      <c r="AL542" s="275">
        <f t="shared" si="2270"/>
        <v>0</v>
      </c>
      <c r="AM542" s="275">
        <f t="shared" si="2271"/>
        <v>0</v>
      </c>
      <c r="AN542" s="275">
        <f t="shared" si="2272"/>
        <v>0</v>
      </c>
      <c r="AO542" s="275">
        <f t="shared" si="2273"/>
        <v>0</v>
      </c>
      <c r="AP542" s="275">
        <f t="shared" si="2274"/>
        <v>0</v>
      </c>
      <c r="AQ542" s="275">
        <f t="shared" si="2275"/>
        <v>0</v>
      </c>
      <c r="AR542" s="275">
        <f t="shared" si="2276"/>
        <v>0</v>
      </c>
      <c r="AS542" s="275">
        <f t="shared" si="2277"/>
        <v>0</v>
      </c>
      <c r="AT542" s="275">
        <f t="shared" si="2278"/>
        <v>0</v>
      </c>
    </row>
    <row r="543" spans="1:46" s="69" customFormat="1" ht="15" customHeight="1" outlineLevel="1">
      <c r="A543" s="1846">
        <v>8</v>
      </c>
      <c r="B543" s="1852" t="s">
        <v>234</v>
      </c>
      <c r="C543" s="73" t="s">
        <v>231</v>
      </c>
      <c r="D543" s="32"/>
      <c r="E543" s="257">
        <f t="shared" ref="E543:H546" si="2311">E547+E564</f>
        <v>702.62399999999991</v>
      </c>
      <c r="F543" s="257">
        <f t="shared" si="2311"/>
        <v>803.67399999999998</v>
      </c>
      <c r="G543" s="257">
        <f t="shared" si="2311"/>
        <v>834.93799999999999</v>
      </c>
      <c r="H543" s="257">
        <f t="shared" si="2311"/>
        <v>809.30600000000004</v>
      </c>
      <c r="I543" s="257">
        <f t="shared" ref="I543:J543" si="2312">I547+I564</f>
        <v>797.52</v>
      </c>
      <c r="J543" s="257">
        <f t="shared" si="2312"/>
        <v>857.11228000000006</v>
      </c>
      <c r="K543" s="257">
        <f t="shared" ref="K543:Q543" si="2313">K547+K564</f>
        <v>854.95212765957444</v>
      </c>
      <c r="L543" s="257">
        <f t="shared" ref="L543:O543" si="2314">L547+L564</f>
        <v>176.56255319148931</v>
      </c>
      <c r="M543" s="257">
        <f t="shared" si="2314"/>
        <v>232.32340425531913</v>
      </c>
      <c r="N543" s="257">
        <f t="shared" si="2314"/>
        <v>209.86829787234041</v>
      </c>
      <c r="O543" s="257">
        <f t="shared" si="2314"/>
        <v>236.19787234042553</v>
      </c>
      <c r="P543" s="257">
        <f t="shared" si="2313"/>
        <v>855.57365420367705</v>
      </c>
      <c r="Q543" s="257">
        <f t="shared" si="2313"/>
        <v>839.13378855367671</v>
      </c>
      <c r="R543" s="257">
        <f t="shared" ref="R543:S543" si="2315">R547+R564</f>
        <v>839.03511412429827</v>
      </c>
      <c r="S543" s="257">
        <f t="shared" si="2315"/>
        <v>831.93127584883325</v>
      </c>
      <c r="T543" s="257">
        <f t="shared" si="2310"/>
        <v>0</v>
      </c>
      <c r="U543" s="257">
        <f t="shared" ref="U543:X543" si="2316">U547+U564</f>
        <v>0</v>
      </c>
      <c r="V543" s="257">
        <f t="shared" si="2316"/>
        <v>0</v>
      </c>
      <c r="W543" s="257">
        <f t="shared" si="2316"/>
        <v>0</v>
      </c>
      <c r="X543" s="257">
        <f t="shared" si="2316"/>
        <v>0</v>
      </c>
      <c r="Y543" s="257">
        <f t="shared" ref="Y543:AA543" si="2317">Y547+Y564</f>
        <v>0</v>
      </c>
      <c r="Z543" s="257">
        <f t="shared" si="2317"/>
        <v>0</v>
      </c>
      <c r="AA543" s="257">
        <f t="shared" si="2317"/>
        <v>0</v>
      </c>
      <c r="AB543" s="257">
        <f t="shared" ref="AB543" si="2318">AB547+AB564</f>
        <v>0</v>
      </c>
      <c r="AC543" s="191">
        <f t="shared" si="2261"/>
        <v>0</v>
      </c>
      <c r="AD543" s="191">
        <f t="shared" si="2262"/>
        <v>0</v>
      </c>
      <c r="AE543" s="191">
        <f t="shared" si="2263"/>
        <v>0</v>
      </c>
      <c r="AF543" s="191">
        <f t="shared" si="2264"/>
        <v>0</v>
      </c>
      <c r="AG543" s="191">
        <f t="shared" si="2265"/>
        <v>0</v>
      </c>
      <c r="AH543" s="191">
        <f t="shared" si="2266"/>
        <v>0</v>
      </c>
      <c r="AI543" s="191">
        <f t="shared" si="2267"/>
        <v>0</v>
      </c>
      <c r="AJ543" s="191">
        <f t="shared" si="2268"/>
        <v>0</v>
      </c>
      <c r="AK543" s="191">
        <f t="shared" si="2269"/>
        <v>0</v>
      </c>
      <c r="AL543" s="275">
        <f t="shared" si="2270"/>
        <v>0</v>
      </c>
      <c r="AM543" s="275">
        <f t="shared" si="2271"/>
        <v>0</v>
      </c>
      <c r="AN543" s="275">
        <f t="shared" si="2272"/>
        <v>0</v>
      </c>
      <c r="AO543" s="275">
        <f t="shared" si="2273"/>
        <v>0</v>
      </c>
      <c r="AP543" s="275">
        <f t="shared" si="2274"/>
        <v>0</v>
      </c>
      <c r="AQ543" s="275">
        <f t="shared" si="2275"/>
        <v>0</v>
      </c>
      <c r="AR543" s="275">
        <f t="shared" si="2276"/>
        <v>0</v>
      </c>
      <c r="AS543" s="275">
        <f t="shared" si="2277"/>
        <v>0</v>
      </c>
      <c r="AT543" s="275">
        <f t="shared" si="2278"/>
        <v>0</v>
      </c>
    </row>
    <row r="544" spans="1:46" s="69" customFormat="1" outlineLevel="1">
      <c r="A544" s="1847"/>
      <c r="B544" s="1853"/>
      <c r="C544" s="73" t="s">
        <v>53</v>
      </c>
      <c r="D544" s="32"/>
      <c r="E544" s="257">
        <f t="shared" si="2311"/>
        <v>0.81334699549999989</v>
      </c>
      <c r="F544" s="257">
        <f t="shared" si="2311"/>
        <v>0.92989132869999991</v>
      </c>
      <c r="G544" s="257">
        <f t="shared" si="2311"/>
        <v>0.96411140020000008</v>
      </c>
      <c r="H544" s="257">
        <f t="shared" si="2311"/>
        <v>0.93640874510000005</v>
      </c>
      <c r="I544" s="257">
        <f t="shared" ref="I544:J544" si="2319">I548+I565</f>
        <v>0.92447769270000002</v>
      </c>
      <c r="J544" s="257">
        <f t="shared" si="2319"/>
        <v>0.99317423360199997</v>
      </c>
      <c r="K544" s="257">
        <f t="shared" ref="K544:Q544" si="2320">K548+K565</f>
        <v>0.99389851436170196</v>
      </c>
      <c r="L544" s="257">
        <f t="shared" ref="L544:O544" si="2321">L548+L565</f>
        <v>0.20419568723404252</v>
      </c>
      <c r="M544" s="257">
        <f t="shared" si="2321"/>
        <v>0.27085078297872339</v>
      </c>
      <c r="N544" s="257">
        <f t="shared" si="2321"/>
        <v>0.24358378351063828</v>
      </c>
      <c r="O544" s="257">
        <f t="shared" si="2321"/>
        <v>0.27526826063829785</v>
      </c>
      <c r="P544" s="257">
        <f t="shared" si="2320"/>
        <v>0.99436909802024376</v>
      </c>
      <c r="Q544" s="257">
        <f t="shared" si="2320"/>
        <v>0.9755003421581836</v>
      </c>
      <c r="R544" s="257">
        <f t="shared" ref="R544:S544" si="2322">R548+R565</f>
        <v>0.97512433923435538</v>
      </c>
      <c r="S544" s="257">
        <f t="shared" si="2322"/>
        <v>0.96684471777121872</v>
      </c>
      <c r="T544" s="257">
        <f t="shared" si="2310"/>
        <v>0</v>
      </c>
      <c r="U544" s="257">
        <f t="shared" ref="U544:X544" si="2323">U548+U565</f>
        <v>0</v>
      </c>
      <c r="V544" s="257">
        <f t="shared" si="2323"/>
        <v>0</v>
      </c>
      <c r="W544" s="257">
        <f t="shared" si="2323"/>
        <v>0</v>
      </c>
      <c r="X544" s="257">
        <f t="shared" si="2323"/>
        <v>0</v>
      </c>
      <c r="Y544" s="257">
        <f t="shared" ref="Y544:AA544" si="2324">Y548+Y565</f>
        <v>0</v>
      </c>
      <c r="Z544" s="257">
        <f t="shared" si="2324"/>
        <v>0</v>
      </c>
      <c r="AA544" s="257">
        <f t="shared" si="2324"/>
        <v>0</v>
      </c>
      <c r="AB544" s="257">
        <f t="shared" ref="AB544" si="2325">AB548+AB565</f>
        <v>0</v>
      </c>
      <c r="AC544" s="191">
        <f t="shared" si="2261"/>
        <v>0</v>
      </c>
      <c r="AD544" s="191">
        <f t="shared" si="2262"/>
        <v>0</v>
      </c>
      <c r="AE544" s="191">
        <f t="shared" si="2263"/>
        <v>0</v>
      </c>
      <c r="AF544" s="191">
        <f t="shared" si="2264"/>
        <v>0</v>
      </c>
      <c r="AG544" s="191">
        <f t="shared" si="2265"/>
        <v>0</v>
      </c>
      <c r="AH544" s="191">
        <f t="shared" si="2266"/>
        <v>0</v>
      </c>
      <c r="AI544" s="191">
        <f t="shared" si="2267"/>
        <v>0</v>
      </c>
      <c r="AJ544" s="191">
        <f t="shared" si="2268"/>
        <v>0</v>
      </c>
      <c r="AK544" s="191">
        <f t="shared" si="2269"/>
        <v>0</v>
      </c>
      <c r="AL544" s="275">
        <f t="shared" si="2270"/>
        <v>0</v>
      </c>
      <c r="AM544" s="275">
        <f t="shared" si="2271"/>
        <v>0</v>
      </c>
      <c r="AN544" s="275">
        <f t="shared" si="2272"/>
        <v>0</v>
      </c>
      <c r="AO544" s="275">
        <f t="shared" si="2273"/>
        <v>0</v>
      </c>
      <c r="AP544" s="275">
        <f t="shared" si="2274"/>
        <v>0</v>
      </c>
      <c r="AQ544" s="275">
        <f t="shared" si="2275"/>
        <v>0</v>
      </c>
      <c r="AR544" s="275">
        <f t="shared" si="2276"/>
        <v>0</v>
      </c>
      <c r="AS544" s="275">
        <f t="shared" si="2277"/>
        <v>0</v>
      </c>
      <c r="AT544" s="275">
        <f t="shared" si="2278"/>
        <v>0</v>
      </c>
    </row>
    <row r="545" spans="1:46" s="69" customFormat="1" outlineLevel="1">
      <c r="A545" s="1847"/>
      <c r="B545" s="1853"/>
      <c r="C545" s="73" t="s">
        <v>372</v>
      </c>
      <c r="D545" s="32"/>
      <c r="E545" s="257">
        <f t="shared" si="2311"/>
        <v>2980647</v>
      </c>
      <c r="F545" s="257">
        <f t="shared" si="2311"/>
        <v>3940073</v>
      </c>
      <c r="G545" s="257">
        <f t="shared" si="2311"/>
        <v>3833968</v>
      </c>
      <c r="H545" s="257">
        <f t="shared" si="2311"/>
        <v>3988801</v>
      </c>
      <c r="I545" s="257">
        <f t="shared" ref="I545:J545" si="2326">I549+I566</f>
        <v>3874578</v>
      </c>
      <c r="J545" s="257">
        <f t="shared" si="2326"/>
        <v>4171796</v>
      </c>
      <c r="K545" s="257">
        <f t="shared" ref="K545:Q545" si="2327">K549+K566</f>
        <v>4837620</v>
      </c>
      <c r="L545" s="257">
        <f t="shared" ref="L545:O545" si="2328">L549+L566</f>
        <v>894170</v>
      </c>
      <c r="M545" s="257">
        <f t="shared" si="2328"/>
        <v>1303750</v>
      </c>
      <c r="N545" s="257">
        <f t="shared" si="2328"/>
        <v>1168900</v>
      </c>
      <c r="O545" s="257">
        <f t="shared" si="2328"/>
        <v>1470800</v>
      </c>
      <c r="P545" s="257">
        <f t="shared" si="2327"/>
        <v>4878000</v>
      </c>
      <c r="Q545" s="257">
        <f t="shared" si="2327"/>
        <v>4893000</v>
      </c>
      <c r="R545" s="257">
        <f t="shared" ref="R545:S545" si="2329">R549+R566</f>
        <v>4900000</v>
      </c>
      <c r="S545" s="257">
        <f t="shared" si="2329"/>
        <v>4955000</v>
      </c>
      <c r="T545" s="257">
        <f t="shared" si="2310"/>
        <v>0</v>
      </c>
      <c r="U545" s="257">
        <f t="shared" ref="U545:X545" si="2330">U549+U566</f>
        <v>0</v>
      </c>
      <c r="V545" s="257">
        <f t="shared" si="2330"/>
        <v>0</v>
      </c>
      <c r="W545" s="257">
        <f t="shared" si="2330"/>
        <v>0</v>
      </c>
      <c r="X545" s="257">
        <f t="shared" si="2330"/>
        <v>0</v>
      </c>
      <c r="Y545" s="257">
        <f t="shared" ref="Y545:AA545" si="2331">Y549+Y566</f>
        <v>0</v>
      </c>
      <c r="Z545" s="257">
        <f t="shared" si="2331"/>
        <v>0</v>
      </c>
      <c r="AA545" s="257">
        <f t="shared" si="2331"/>
        <v>0</v>
      </c>
      <c r="AB545" s="257">
        <f t="shared" ref="AB545" si="2332">AB549+AB566</f>
        <v>0</v>
      </c>
      <c r="AC545" s="191">
        <f t="shared" si="2261"/>
        <v>0</v>
      </c>
      <c r="AD545" s="191">
        <f t="shared" si="2262"/>
        <v>0</v>
      </c>
      <c r="AE545" s="191">
        <f t="shared" si="2263"/>
        <v>0</v>
      </c>
      <c r="AF545" s="191">
        <f t="shared" si="2264"/>
        <v>0</v>
      </c>
      <c r="AG545" s="191">
        <f t="shared" si="2265"/>
        <v>0</v>
      </c>
      <c r="AH545" s="191">
        <f t="shared" si="2266"/>
        <v>0</v>
      </c>
      <c r="AI545" s="191">
        <f t="shared" si="2267"/>
        <v>0</v>
      </c>
      <c r="AJ545" s="191">
        <f t="shared" si="2268"/>
        <v>0</v>
      </c>
      <c r="AK545" s="191">
        <f t="shared" si="2269"/>
        <v>0</v>
      </c>
      <c r="AL545" s="275">
        <f t="shared" si="2270"/>
        <v>0</v>
      </c>
      <c r="AM545" s="275">
        <f t="shared" si="2271"/>
        <v>0</v>
      </c>
      <c r="AN545" s="275">
        <f t="shared" si="2272"/>
        <v>0</v>
      </c>
      <c r="AO545" s="275">
        <f t="shared" si="2273"/>
        <v>0</v>
      </c>
      <c r="AP545" s="275">
        <f t="shared" si="2274"/>
        <v>0</v>
      </c>
      <c r="AQ545" s="275">
        <f t="shared" si="2275"/>
        <v>0</v>
      </c>
      <c r="AR545" s="275">
        <f t="shared" si="2276"/>
        <v>0</v>
      </c>
      <c r="AS545" s="275">
        <f t="shared" si="2277"/>
        <v>0</v>
      </c>
      <c r="AT545" s="275">
        <f t="shared" si="2278"/>
        <v>0</v>
      </c>
    </row>
    <row r="546" spans="1:46" s="69" customFormat="1" outlineLevel="1">
      <c r="A546" s="1848"/>
      <c r="B546" s="1854"/>
      <c r="C546" s="73" t="s">
        <v>577</v>
      </c>
      <c r="D546" s="34"/>
      <c r="E546" s="257">
        <f t="shared" si="2311"/>
        <v>22.333000000000002</v>
      </c>
      <c r="F546" s="257">
        <f t="shared" si="2311"/>
        <v>27.114778000000001</v>
      </c>
      <c r="G546" s="257">
        <f t="shared" si="2311"/>
        <v>30.530484999999999</v>
      </c>
      <c r="H546" s="257">
        <f t="shared" si="2311"/>
        <v>29.891915000000001</v>
      </c>
      <c r="I546" s="257">
        <f t="shared" ref="I546:J546" si="2333">I550+I567</f>
        <v>29.989391000000001</v>
      </c>
      <c r="J546" s="257">
        <f t="shared" si="2333"/>
        <v>34.158866954000004</v>
      </c>
      <c r="K546" s="257">
        <f t="shared" ref="K546:Q546" si="2334">K550+K567</f>
        <v>32.099499999999999</v>
      </c>
      <c r="L546" s="257">
        <f t="shared" ref="L546:O546" si="2335">L550+L567</f>
        <v>6.61</v>
      </c>
      <c r="M546" s="257">
        <f t="shared" si="2335"/>
        <v>8.8895</v>
      </c>
      <c r="N546" s="257">
        <f t="shared" si="2335"/>
        <v>7.9</v>
      </c>
      <c r="O546" s="257">
        <f t="shared" si="2335"/>
        <v>8.6999999999999993</v>
      </c>
      <c r="P546" s="257">
        <f t="shared" si="2334"/>
        <v>33.101300000000002</v>
      </c>
      <c r="Q546" s="257">
        <f t="shared" si="2334"/>
        <v>34.14</v>
      </c>
      <c r="R546" s="257">
        <f t="shared" ref="R546:S546" si="2336">R550+R567</f>
        <v>35.217100000000002</v>
      </c>
      <c r="S546" s="257">
        <f t="shared" si="2336"/>
        <v>36.457000000000001</v>
      </c>
      <c r="T546" s="257">
        <f t="shared" si="2310"/>
        <v>0</v>
      </c>
      <c r="U546" s="257">
        <f t="shared" ref="U546:X546" si="2337">U550+U567</f>
        <v>0</v>
      </c>
      <c r="V546" s="257">
        <f t="shared" si="2337"/>
        <v>0</v>
      </c>
      <c r="W546" s="257">
        <f t="shared" si="2337"/>
        <v>0</v>
      </c>
      <c r="X546" s="257">
        <f t="shared" si="2337"/>
        <v>0</v>
      </c>
      <c r="Y546" s="257">
        <f t="shared" ref="Y546:AA546" si="2338">Y550+Y567</f>
        <v>0</v>
      </c>
      <c r="Z546" s="257">
        <f t="shared" si="2338"/>
        <v>0</v>
      </c>
      <c r="AA546" s="257">
        <f t="shared" si="2338"/>
        <v>0</v>
      </c>
      <c r="AB546" s="257">
        <f t="shared" ref="AB546" si="2339">AB550+AB567</f>
        <v>0</v>
      </c>
      <c r="AC546" s="191">
        <f t="shared" si="2261"/>
        <v>0</v>
      </c>
      <c r="AD546" s="191">
        <f t="shared" si="2262"/>
        <v>0</v>
      </c>
      <c r="AE546" s="191">
        <f t="shared" si="2263"/>
        <v>0</v>
      </c>
      <c r="AF546" s="191">
        <f t="shared" si="2264"/>
        <v>0</v>
      </c>
      <c r="AG546" s="191">
        <f t="shared" si="2265"/>
        <v>0</v>
      </c>
      <c r="AH546" s="191">
        <f t="shared" si="2266"/>
        <v>0</v>
      </c>
      <c r="AI546" s="191">
        <f t="shared" si="2267"/>
        <v>0</v>
      </c>
      <c r="AJ546" s="191">
        <f t="shared" si="2268"/>
        <v>0</v>
      </c>
      <c r="AK546" s="191">
        <f t="shared" si="2269"/>
        <v>0</v>
      </c>
      <c r="AL546" s="275">
        <f t="shared" si="2270"/>
        <v>0</v>
      </c>
      <c r="AM546" s="275">
        <f t="shared" si="2271"/>
        <v>0</v>
      </c>
      <c r="AN546" s="275">
        <f t="shared" si="2272"/>
        <v>0</v>
      </c>
      <c r="AO546" s="275">
        <f t="shared" si="2273"/>
        <v>0</v>
      </c>
      <c r="AP546" s="275">
        <f t="shared" si="2274"/>
        <v>0</v>
      </c>
      <c r="AQ546" s="275">
        <f t="shared" si="2275"/>
        <v>0</v>
      </c>
      <c r="AR546" s="275">
        <f t="shared" si="2276"/>
        <v>0</v>
      </c>
      <c r="AS546" s="275">
        <f t="shared" si="2277"/>
        <v>0</v>
      </c>
      <c r="AT546" s="275">
        <f t="shared" si="2278"/>
        <v>0</v>
      </c>
    </row>
    <row r="547" spans="1:46" s="69" customFormat="1" outlineLevel="1">
      <c r="A547" s="131" t="s">
        <v>225</v>
      </c>
      <c r="B547" s="36" t="s">
        <v>239</v>
      </c>
      <c r="C547" s="73" t="s">
        <v>231</v>
      </c>
      <c r="D547" s="32"/>
      <c r="E547" s="257">
        <f t="shared" ref="E547:H549" si="2340">E552+E557</f>
        <v>525.84499999999991</v>
      </c>
      <c r="F547" s="257">
        <f t="shared" si="2340"/>
        <v>605.76300000000003</v>
      </c>
      <c r="G547" s="257">
        <f t="shared" si="2340"/>
        <v>648.84799999999996</v>
      </c>
      <c r="H547" s="257">
        <f t="shared" si="2340"/>
        <v>609.99900000000002</v>
      </c>
      <c r="I547" s="257">
        <f t="shared" ref="I547:J547" si="2341">I552+I557</f>
        <v>584.07299999999998</v>
      </c>
      <c r="J547" s="257">
        <f t="shared" si="2341"/>
        <v>631.53498000000013</v>
      </c>
      <c r="K547" s="257">
        <f t="shared" ref="K547:Q547" si="2342">K552+K557</f>
        <v>597.70212765957444</v>
      </c>
      <c r="L547" s="257">
        <f t="shared" ref="L547:O547" si="2343">L552+L557</f>
        <v>134.04255319148933</v>
      </c>
      <c r="M547" s="257">
        <f t="shared" si="2343"/>
        <v>154.72340425531914</v>
      </c>
      <c r="N547" s="257">
        <f t="shared" si="2343"/>
        <v>150.63829787234042</v>
      </c>
      <c r="O547" s="257">
        <f t="shared" si="2343"/>
        <v>158.29787234042553</v>
      </c>
      <c r="P547" s="257">
        <f t="shared" si="2342"/>
        <v>600.65365420367698</v>
      </c>
      <c r="Q547" s="257">
        <f t="shared" si="2342"/>
        <v>586.73378855367673</v>
      </c>
      <c r="R547" s="257">
        <f t="shared" ref="R547:S547" si="2344">R552+R557</f>
        <v>589.27511412429828</v>
      </c>
      <c r="S547" s="257">
        <f t="shared" si="2344"/>
        <v>584.52127584883328</v>
      </c>
      <c r="T547" s="257">
        <f t="shared" si="2310"/>
        <v>0</v>
      </c>
      <c r="U547" s="257">
        <f t="shared" ref="U547:X547" si="2345">U552+U557</f>
        <v>0</v>
      </c>
      <c r="V547" s="257">
        <f t="shared" si="2345"/>
        <v>0</v>
      </c>
      <c r="W547" s="257">
        <f t="shared" si="2345"/>
        <v>0</v>
      </c>
      <c r="X547" s="257">
        <f t="shared" si="2345"/>
        <v>0</v>
      </c>
      <c r="Y547" s="257">
        <f t="shared" ref="Y547:AA547" si="2346">Y552+Y557</f>
        <v>0</v>
      </c>
      <c r="Z547" s="257">
        <f t="shared" si="2346"/>
        <v>0</v>
      </c>
      <c r="AA547" s="257">
        <f t="shared" si="2346"/>
        <v>0</v>
      </c>
      <c r="AB547" s="257">
        <f t="shared" ref="AB547" si="2347">AB552+AB557</f>
        <v>0</v>
      </c>
      <c r="AC547" s="191">
        <f t="shared" si="2261"/>
        <v>0</v>
      </c>
      <c r="AD547" s="191">
        <f t="shared" si="2262"/>
        <v>0</v>
      </c>
      <c r="AE547" s="191">
        <f t="shared" si="2263"/>
        <v>0</v>
      </c>
      <c r="AF547" s="191">
        <f t="shared" si="2264"/>
        <v>0</v>
      </c>
      <c r="AG547" s="191">
        <f t="shared" si="2265"/>
        <v>0</v>
      </c>
      <c r="AH547" s="191">
        <f t="shared" si="2266"/>
        <v>0</v>
      </c>
      <c r="AI547" s="191">
        <f t="shared" si="2267"/>
        <v>0</v>
      </c>
      <c r="AJ547" s="191">
        <f t="shared" si="2268"/>
        <v>0</v>
      </c>
      <c r="AK547" s="191">
        <f t="shared" si="2269"/>
        <v>0</v>
      </c>
      <c r="AL547" s="275">
        <f t="shared" si="2270"/>
        <v>0</v>
      </c>
      <c r="AM547" s="275">
        <f t="shared" si="2271"/>
        <v>0</v>
      </c>
      <c r="AN547" s="275">
        <f t="shared" si="2272"/>
        <v>0</v>
      </c>
      <c r="AO547" s="275">
        <f t="shared" si="2273"/>
        <v>0</v>
      </c>
      <c r="AP547" s="275">
        <f t="shared" si="2274"/>
        <v>0</v>
      </c>
      <c r="AQ547" s="275">
        <f t="shared" si="2275"/>
        <v>0</v>
      </c>
      <c r="AR547" s="275">
        <f t="shared" si="2276"/>
        <v>0</v>
      </c>
      <c r="AS547" s="275">
        <f t="shared" si="2277"/>
        <v>0</v>
      </c>
      <c r="AT547" s="275">
        <f t="shared" si="2278"/>
        <v>0</v>
      </c>
    </row>
    <row r="548" spans="1:46" s="69" customFormat="1" outlineLevel="1">
      <c r="A548" s="131"/>
      <c r="B548" s="133"/>
      <c r="C548" s="73" t="s">
        <v>53</v>
      </c>
      <c r="D548" s="32"/>
      <c r="E548" s="257">
        <f t="shared" si="2340"/>
        <v>0.59546687799999998</v>
      </c>
      <c r="F548" s="257">
        <f t="shared" si="2340"/>
        <v>0.68596602119999994</v>
      </c>
      <c r="G548" s="257">
        <f t="shared" si="2340"/>
        <v>0.73475547520000006</v>
      </c>
      <c r="H548" s="257">
        <f t="shared" si="2340"/>
        <v>0.69076286760000005</v>
      </c>
      <c r="I548" s="257">
        <f t="shared" ref="I548:J548" si="2348">I553+I558</f>
        <v>0.66140426520000006</v>
      </c>
      <c r="J548" s="257">
        <f t="shared" si="2348"/>
        <v>0.71515021135200008</v>
      </c>
      <c r="K548" s="257">
        <f t="shared" ref="K548:Q548" si="2349">K553+K558</f>
        <v>0.67683788936170197</v>
      </c>
      <c r="L548" s="257">
        <f t="shared" ref="L548:O548" si="2350">L553+L558</f>
        <v>0.15178978723404254</v>
      </c>
      <c r="M548" s="257">
        <f t="shared" si="2350"/>
        <v>0.17520878297872339</v>
      </c>
      <c r="N548" s="257">
        <f t="shared" si="2350"/>
        <v>0.17058280851063828</v>
      </c>
      <c r="O548" s="257">
        <f t="shared" si="2350"/>
        <v>0.17925651063829784</v>
      </c>
      <c r="P548" s="257">
        <f t="shared" si="2349"/>
        <v>0.68018019802024376</v>
      </c>
      <c r="Q548" s="257">
        <f t="shared" si="2349"/>
        <v>0.6644173421581836</v>
      </c>
      <c r="R548" s="257">
        <f t="shared" ref="R548:S548" si="2351">R553+R558</f>
        <v>0.66729513923435535</v>
      </c>
      <c r="S548" s="257">
        <f t="shared" si="2351"/>
        <v>0.66191189277121876</v>
      </c>
      <c r="T548" s="257">
        <f t="shared" si="2310"/>
        <v>0</v>
      </c>
      <c r="U548" s="257">
        <f t="shared" ref="U548:X548" si="2352">U553+U558</f>
        <v>0</v>
      </c>
      <c r="V548" s="257">
        <f t="shared" si="2352"/>
        <v>0</v>
      </c>
      <c r="W548" s="257">
        <f t="shared" si="2352"/>
        <v>0</v>
      </c>
      <c r="X548" s="257">
        <f t="shared" si="2352"/>
        <v>0</v>
      </c>
      <c r="Y548" s="257">
        <f t="shared" ref="Y548:AA548" si="2353">Y553+Y558</f>
        <v>0</v>
      </c>
      <c r="Z548" s="257">
        <f t="shared" si="2353"/>
        <v>0</v>
      </c>
      <c r="AA548" s="257">
        <f t="shared" si="2353"/>
        <v>0</v>
      </c>
      <c r="AB548" s="257">
        <f t="shared" ref="AB548" si="2354">AB553+AB558</f>
        <v>0</v>
      </c>
      <c r="AC548" s="191">
        <f t="shared" si="2261"/>
        <v>0</v>
      </c>
      <c r="AD548" s="191">
        <f t="shared" si="2262"/>
        <v>0</v>
      </c>
      <c r="AE548" s="191">
        <f t="shared" si="2263"/>
        <v>0</v>
      </c>
      <c r="AF548" s="191">
        <f t="shared" si="2264"/>
        <v>0</v>
      </c>
      <c r="AG548" s="191">
        <f t="shared" si="2265"/>
        <v>0</v>
      </c>
      <c r="AH548" s="191">
        <f t="shared" si="2266"/>
        <v>0</v>
      </c>
      <c r="AI548" s="191">
        <f t="shared" si="2267"/>
        <v>0</v>
      </c>
      <c r="AJ548" s="191">
        <f t="shared" si="2268"/>
        <v>0</v>
      </c>
      <c r="AK548" s="191">
        <f t="shared" si="2269"/>
        <v>0</v>
      </c>
      <c r="AL548" s="275">
        <f t="shared" si="2270"/>
        <v>0</v>
      </c>
      <c r="AM548" s="275">
        <f t="shared" si="2271"/>
        <v>0</v>
      </c>
      <c r="AN548" s="275">
        <f t="shared" si="2272"/>
        <v>0</v>
      </c>
      <c r="AO548" s="275">
        <f t="shared" si="2273"/>
        <v>0</v>
      </c>
      <c r="AP548" s="275">
        <f t="shared" si="2274"/>
        <v>0</v>
      </c>
      <c r="AQ548" s="275">
        <f t="shared" si="2275"/>
        <v>0</v>
      </c>
      <c r="AR548" s="275">
        <f t="shared" si="2276"/>
        <v>0</v>
      </c>
      <c r="AS548" s="275">
        <f t="shared" si="2277"/>
        <v>0</v>
      </c>
      <c r="AT548" s="275">
        <f t="shared" si="2278"/>
        <v>0</v>
      </c>
    </row>
    <row r="549" spans="1:46" s="69" customFormat="1" outlineLevel="1">
      <c r="A549" s="131"/>
      <c r="B549" s="133"/>
      <c r="C549" s="73" t="s">
        <v>372</v>
      </c>
      <c r="D549" s="32"/>
      <c r="E549" s="257">
        <f t="shared" si="2340"/>
        <v>2379114</v>
      </c>
      <c r="F549" s="257">
        <f t="shared" si="2340"/>
        <v>2894835</v>
      </c>
      <c r="G549" s="257">
        <f t="shared" si="2340"/>
        <v>3004799</v>
      </c>
      <c r="H549" s="257">
        <f t="shared" si="2340"/>
        <v>2949660</v>
      </c>
      <c r="I549" s="257">
        <f t="shared" ref="I549:J549" si="2355">I554+I559</f>
        <v>2733780</v>
      </c>
      <c r="J549" s="257">
        <f t="shared" si="2355"/>
        <v>2994653</v>
      </c>
      <c r="K549" s="257">
        <f t="shared" ref="K549:Q549" si="2356">K554+K559</f>
        <v>3395400</v>
      </c>
      <c r="L549" s="257">
        <f t="shared" ref="L549:O549" si="2357">L554+L559</f>
        <v>668200</v>
      </c>
      <c r="M549" s="257">
        <f t="shared" si="2357"/>
        <v>836900</v>
      </c>
      <c r="N549" s="257">
        <f t="shared" si="2357"/>
        <v>861500</v>
      </c>
      <c r="O549" s="257">
        <f t="shared" si="2357"/>
        <v>1028800</v>
      </c>
      <c r="P549" s="257">
        <f t="shared" si="2356"/>
        <v>3434000</v>
      </c>
      <c r="Q549" s="257">
        <f t="shared" si="2356"/>
        <v>3442000</v>
      </c>
      <c r="R549" s="257">
        <f t="shared" ref="R549:S549" si="2358">R554+R559</f>
        <v>3445000</v>
      </c>
      <c r="S549" s="257">
        <f t="shared" si="2358"/>
        <v>3498000</v>
      </c>
      <c r="T549" s="257">
        <f t="shared" si="2310"/>
        <v>0</v>
      </c>
      <c r="U549" s="257">
        <f t="shared" ref="U549:X549" si="2359">U554+U559</f>
        <v>0</v>
      </c>
      <c r="V549" s="257">
        <f t="shared" si="2359"/>
        <v>0</v>
      </c>
      <c r="W549" s="257">
        <f t="shared" si="2359"/>
        <v>0</v>
      </c>
      <c r="X549" s="257">
        <f t="shared" si="2359"/>
        <v>0</v>
      </c>
      <c r="Y549" s="257">
        <f t="shared" ref="Y549:AA549" si="2360">Y554+Y559</f>
        <v>0</v>
      </c>
      <c r="Z549" s="257">
        <f t="shared" si="2360"/>
        <v>0</v>
      </c>
      <c r="AA549" s="257">
        <f t="shared" si="2360"/>
        <v>0</v>
      </c>
      <c r="AB549" s="257">
        <f t="shared" ref="AB549" si="2361">AB554+AB559</f>
        <v>0</v>
      </c>
      <c r="AC549" s="191">
        <f t="shared" si="2261"/>
        <v>0</v>
      </c>
      <c r="AD549" s="191">
        <f t="shared" si="2262"/>
        <v>0</v>
      </c>
      <c r="AE549" s="191">
        <f t="shared" si="2263"/>
        <v>0</v>
      </c>
      <c r="AF549" s="191">
        <f t="shared" si="2264"/>
        <v>0</v>
      </c>
      <c r="AG549" s="191">
        <f t="shared" si="2265"/>
        <v>0</v>
      </c>
      <c r="AH549" s="191">
        <f t="shared" si="2266"/>
        <v>0</v>
      </c>
      <c r="AI549" s="191">
        <f t="shared" si="2267"/>
        <v>0</v>
      </c>
      <c r="AJ549" s="191">
        <f t="shared" si="2268"/>
        <v>0</v>
      </c>
      <c r="AK549" s="191">
        <f t="shared" si="2269"/>
        <v>0</v>
      </c>
      <c r="AL549" s="275">
        <f t="shared" si="2270"/>
        <v>0</v>
      </c>
      <c r="AM549" s="275">
        <f t="shared" si="2271"/>
        <v>0</v>
      </c>
      <c r="AN549" s="275">
        <f t="shared" si="2272"/>
        <v>0</v>
      </c>
      <c r="AO549" s="275">
        <f t="shared" si="2273"/>
        <v>0</v>
      </c>
      <c r="AP549" s="275">
        <f t="shared" si="2274"/>
        <v>0</v>
      </c>
      <c r="AQ549" s="275">
        <f t="shared" si="2275"/>
        <v>0</v>
      </c>
      <c r="AR549" s="275">
        <f t="shared" si="2276"/>
        <v>0</v>
      </c>
      <c r="AS549" s="275">
        <f t="shared" si="2277"/>
        <v>0</v>
      </c>
      <c r="AT549" s="275">
        <f t="shared" si="2278"/>
        <v>0</v>
      </c>
    </row>
    <row r="550" spans="1:46" s="69" customFormat="1" outlineLevel="1">
      <c r="A550" s="131"/>
      <c r="B550" s="133"/>
      <c r="C550" s="73" t="s">
        <v>577</v>
      </c>
      <c r="D550" s="32"/>
      <c r="E550" s="257">
        <f t="shared" ref="E550:G550" si="2362">E555+E561</f>
        <v>16.946000000000002</v>
      </c>
      <c r="F550" s="257">
        <f t="shared" si="2362"/>
        <v>20.421644000000001</v>
      </c>
      <c r="G550" s="257">
        <f t="shared" si="2362"/>
        <v>23.361411</v>
      </c>
      <c r="H550" s="257">
        <f>H555+H561</f>
        <v>22.214556000000002</v>
      </c>
      <c r="I550" s="257">
        <f>I555+I561</f>
        <v>21.579764000000001</v>
      </c>
      <c r="J550" s="257">
        <f>J555+J561</f>
        <v>24.785795814</v>
      </c>
      <c r="K550" s="257">
        <f t="shared" ref="K550:Q550" si="2363">K555+K561</f>
        <v>23.41</v>
      </c>
      <c r="L550" s="257">
        <f t="shared" ref="L550:O550" si="2364">L555+L561</f>
        <v>5.25</v>
      </c>
      <c r="M550" s="257">
        <f t="shared" si="2364"/>
        <v>6.0600000000000005</v>
      </c>
      <c r="N550" s="257">
        <f t="shared" si="2364"/>
        <v>5.9</v>
      </c>
      <c r="O550" s="257">
        <f t="shared" si="2364"/>
        <v>6.2</v>
      </c>
      <c r="P550" s="257">
        <f t="shared" si="2363"/>
        <v>24.231300000000001</v>
      </c>
      <c r="Q550" s="257">
        <f t="shared" si="2363"/>
        <v>24.38</v>
      </c>
      <c r="R550" s="257">
        <f t="shared" ref="R550:S550" si="2365">R555+R561</f>
        <v>25.220000000000002</v>
      </c>
      <c r="S550" s="257">
        <f t="shared" si="2365"/>
        <v>25.766999999999999</v>
      </c>
      <c r="T550" s="257">
        <f t="shared" si="2310"/>
        <v>0</v>
      </c>
      <c r="U550" s="257">
        <f t="shared" ref="U550:X550" si="2366">U555+U561</f>
        <v>0</v>
      </c>
      <c r="V550" s="257">
        <f t="shared" si="2366"/>
        <v>0</v>
      </c>
      <c r="W550" s="257">
        <f t="shared" si="2366"/>
        <v>0</v>
      </c>
      <c r="X550" s="257">
        <f t="shared" si="2366"/>
        <v>0</v>
      </c>
      <c r="Y550" s="257">
        <f t="shared" ref="Y550:AA550" si="2367">Y555+Y561</f>
        <v>0</v>
      </c>
      <c r="Z550" s="257">
        <f t="shared" si="2367"/>
        <v>0</v>
      </c>
      <c r="AA550" s="257">
        <f t="shared" si="2367"/>
        <v>0</v>
      </c>
      <c r="AB550" s="257">
        <f t="shared" ref="AB550" si="2368">AB555+AB561</f>
        <v>0</v>
      </c>
      <c r="AC550" s="191">
        <f t="shared" si="2261"/>
        <v>0</v>
      </c>
      <c r="AD550" s="191">
        <f t="shared" si="2262"/>
        <v>0</v>
      </c>
      <c r="AE550" s="191">
        <f t="shared" si="2263"/>
        <v>0</v>
      </c>
      <c r="AF550" s="191">
        <f t="shared" si="2264"/>
        <v>0</v>
      </c>
      <c r="AG550" s="191">
        <f t="shared" si="2265"/>
        <v>0</v>
      </c>
      <c r="AH550" s="191">
        <f t="shared" si="2266"/>
        <v>0</v>
      </c>
      <c r="AI550" s="191">
        <f t="shared" si="2267"/>
        <v>0</v>
      </c>
      <c r="AJ550" s="191">
        <f t="shared" si="2268"/>
        <v>0</v>
      </c>
      <c r="AK550" s="191">
        <f t="shared" si="2269"/>
        <v>0</v>
      </c>
      <c r="AL550" s="275">
        <f t="shared" si="2270"/>
        <v>0</v>
      </c>
      <c r="AM550" s="275">
        <f t="shared" si="2271"/>
        <v>0</v>
      </c>
      <c r="AN550" s="275">
        <f t="shared" si="2272"/>
        <v>0</v>
      </c>
      <c r="AO550" s="275">
        <f t="shared" si="2273"/>
        <v>0</v>
      </c>
      <c r="AP550" s="275">
        <f t="shared" si="2274"/>
        <v>0</v>
      </c>
      <c r="AQ550" s="275">
        <f t="shared" si="2275"/>
        <v>0</v>
      </c>
      <c r="AR550" s="275">
        <f t="shared" si="2276"/>
        <v>0</v>
      </c>
      <c r="AS550" s="275">
        <f t="shared" si="2277"/>
        <v>0</v>
      </c>
      <c r="AT550" s="275">
        <f t="shared" si="2278"/>
        <v>0</v>
      </c>
    </row>
    <row r="551" spans="1:46" s="69" customFormat="1" outlineLevel="1">
      <c r="A551" s="131"/>
      <c r="B551" s="133"/>
      <c r="C551" s="73" t="s">
        <v>232</v>
      </c>
      <c r="D551" s="32"/>
      <c r="E551" s="258">
        <f t="shared" ref="E551:Q551" si="2369">IF(E547&gt;0,E547/E549*100,)</f>
        <v>2.2102555825403908E-2</v>
      </c>
      <c r="F551" s="258">
        <f t="shared" si="2369"/>
        <v>2.0925648612097062E-2</v>
      </c>
      <c r="G551" s="258">
        <f t="shared" si="2369"/>
        <v>2.1593723906324514E-2</v>
      </c>
      <c r="H551" s="258">
        <f t="shared" si="2369"/>
        <v>2.0680315697402415E-2</v>
      </c>
      <c r="I551" s="258">
        <f t="shared" ref="I551:J551" si="2370">IF(I547&gt;0,I547/I549*100,)</f>
        <v>2.1365033031187586E-2</v>
      </c>
      <c r="J551" s="258">
        <f t="shared" si="2370"/>
        <v>2.1088753187765E-2</v>
      </c>
      <c r="K551" s="258">
        <f t="shared" si="2369"/>
        <v>1.7603290559568077E-2</v>
      </c>
      <c r="L551" s="258">
        <f t="shared" ref="L551:O551" si="2371">IF(L547&gt;0,L547/L549*100,)</f>
        <v>2.0060244416565298E-2</v>
      </c>
      <c r="M551" s="258">
        <f t="shared" si="2371"/>
        <v>1.8487681234952699E-2</v>
      </c>
      <c r="N551" s="258">
        <f t="shared" si="2371"/>
        <v>1.7485583037996567E-2</v>
      </c>
      <c r="O551" s="258">
        <f t="shared" si="2371"/>
        <v>1.5386651666060024E-2</v>
      </c>
      <c r="P551" s="258">
        <f t="shared" si="2369"/>
        <v>1.7491370244719771E-2</v>
      </c>
      <c r="Q551" s="258">
        <f t="shared" si="2369"/>
        <v>1.7046304141594328E-2</v>
      </c>
      <c r="R551" s="258">
        <f t="shared" ref="R551:S551" si="2372">IF(R547&gt;0,R547/R549*100,)</f>
        <v>1.7105228276467294E-2</v>
      </c>
      <c r="S551" s="258">
        <f t="shared" si="2372"/>
        <v>1.6710156542276536E-2</v>
      </c>
      <c r="T551" s="258">
        <f t="shared" ref="T551" si="2373">IF(T547&gt;0,T547/T549*100,)</f>
        <v>0</v>
      </c>
      <c r="U551" s="258">
        <f t="shared" ref="U551:X551" si="2374">IF(U547&gt;0,U547/U549*100,)</f>
        <v>0</v>
      </c>
      <c r="V551" s="258">
        <f t="shared" si="2374"/>
        <v>0</v>
      </c>
      <c r="W551" s="258">
        <f t="shared" si="2374"/>
        <v>0</v>
      </c>
      <c r="X551" s="258">
        <f t="shared" si="2374"/>
        <v>0</v>
      </c>
      <c r="Y551" s="258">
        <f t="shared" ref="Y551:AA551" si="2375">IF(Y547&gt;0,Y547/Y549*100,)</f>
        <v>0</v>
      </c>
      <c r="Z551" s="258">
        <f t="shared" si="2375"/>
        <v>0</v>
      </c>
      <c r="AA551" s="258">
        <f t="shared" si="2375"/>
        <v>0</v>
      </c>
      <c r="AB551" s="258">
        <f t="shared" ref="AB551" si="2376">IF(AB547&gt;0,AB547/AB549*100,)</f>
        <v>0</v>
      </c>
      <c r="AC551" s="191">
        <f t="shared" si="2261"/>
        <v>0</v>
      </c>
      <c r="AD551" s="191">
        <f t="shared" si="2262"/>
        <v>0</v>
      </c>
      <c r="AE551" s="191">
        <f t="shared" si="2263"/>
        <v>0</v>
      </c>
      <c r="AF551" s="191">
        <f t="shared" si="2264"/>
        <v>0</v>
      </c>
      <c r="AG551" s="191">
        <f t="shared" si="2265"/>
        <v>0</v>
      </c>
      <c r="AH551" s="191">
        <f t="shared" si="2266"/>
        <v>0</v>
      </c>
      <c r="AI551" s="191">
        <f t="shared" si="2267"/>
        <v>0</v>
      </c>
      <c r="AJ551" s="191">
        <f t="shared" si="2268"/>
        <v>0</v>
      </c>
      <c r="AK551" s="191">
        <f t="shared" si="2269"/>
        <v>0</v>
      </c>
      <c r="AL551" s="275">
        <f t="shared" si="2270"/>
        <v>0</v>
      </c>
      <c r="AM551" s="275">
        <f t="shared" si="2271"/>
        <v>0</v>
      </c>
      <c r="AN551" s="275">
        <f t="shared" si="2272"/>
        <v>0</v>
      </c>
      <c r="AO551" s="275">
        <f t="shared" si="2273"/>
        <v>0</v>
      </c>
      <c r="AP551" s="275">
        <f t="shared" si="2274"/>
        <v>0</v>
      </c>
      <c r="AQ551" s="275">
        <f t="shared" si="2275"/>
        <v>0</v>
      </c>
      <c r="AR551" s="275">
        <f t="shared" si="2276"/>
        <v>0</v>
      </c>
      <c r="AS551" s="275">
        <f t="shared" si="2277"/>
        <v>0</v>
      </c>
      <c r="AT551" s="275">
        <f t="shared" si="2278"/>
        <v>0</v>
      </c>
    </row>
    <row r="552" spans="1:46" s="69" customFormat="1" outlineLevel="1">
      <c r="A552" s="131" t="s">
        <v>226</v>
      </c>
      <c r="B552" s="33" t="s">
        <v>240</v>
      </c>
      <c r="C552" s="73" t="s">
        <v>231</v>
      </c>
      <c r="D552" s="32"/>
      <c r="E552" s="250">
        <v>452.45399999999995</v>
      </c>
      <c r="F552" s="250">
        <v>524.71699999999998</v>
      </c>
      <c r="G552" s="250">
        <v>567.42700000000002</v>
      </c>
      <c r="H552" s="250">
        <v>542.06600000000003</v>
      </c>
      <c r="I552" s="1557">
        <v>507.38499999999999</v>
      </c>
      <c r="J552" s="1557">
        <v>533.09025000000008</v>
      </c>
      <c r="K552" s="855">
        <f t="shared" ref="K552" si="2377">L552+M552+N552+O552</f>
        <v>500.42553191489361</v>
      </c>
      <c r="L552" s="1146">
        <v>117.44680851063828</v>
      </c>
      <c r="M552" s="1146">
        <v>127.6595744680851</v>
      </c>
      <c r="N552" s="1146">
        <v>127.6595744680851</v>
      </c>
      <c r="O552" s="1146">
        <v>127.6595744680851</v>
      </c>
      <c r="P552" s="855">
        <v>502.74</v>
      </c>
      <c r="Q552" s="855">
        <v>490.95</v>
      </c>
      <c r="R552" s="855">
        <v>493.01</v>
      </c>
      <c r="S552" s="855">
        <v>491.06</v>
      </c>
      <c r="T552" s="257">
        <f t="shared" ref="T552:T555" si="2378">SUM(U552:X552)</f>
        <v>0</v>
      </c>
      <c r="U552" s="250"/>
      <c r="V552" s="1048"/>
      <c r="W552" s="1457"/>
      <c r="X552" s="1455"/>
      <c r="Y552" s="250"/>
      <c r="Z552" s="250"/>
      <c r="AA552" s="250"/>
      <c r="AB552" s="250"/>
      <c r="AC552" s="191">
        <f t="shared" si="2261"/>
        <v>0</v>
      </c>
      <c r="AD552" s="191">
        <f t="shared" si="2262"/>
        <v>0</v>
      </c>
      <c r="AE552" s="191">
        <f t="shared" si="2263"/>
        <v>0</v>
      </c>
      <c r="AF552" s="191">
        <f t="shared" si="2264"/>
        <v>0</v>
      </c>
      <c r="AG552" s="191">
        <f t="shared" si="2265"/>
        <v>0</v>
      </c>
      <c r="AH552" s="191">
        <f t="shared" si="2266"/>
        <v>0</v>
      </c>
      <c r="AI552" s="191">
        <f t="shared" si="2267"/>
        <v>0</v>
      </c>
      <c r="AJ552" s="191">
        <f t="shared" si="2268"/>
        <v>0</v>
      </c>
      <c r="AK552" s="191">
        <f t="shared" si="2269"/>
        <v>0</v>
      </c>
      <c r="AL552" s="275">
        <f t="shared" si="2270"/>
        <v>0</v>
      </c>
      <c r="AM552" s="275">
        <f t="shared" si="2271"/>
        <v>0</v>
      </c>
      <c r="AN552" s="275">
        <f t="shared" si="2272"/>
        <v>0</v>
      </c>
      <c r="AO552" s="275">
        <f t="shared" si="2273"/>
        <v>0</v>
      </c>
      <c r="AP552" s="275">
        <f t="shared" si="2274"/>
        <v>0</v>
      </c>
      <c r="AQ552" s="275">
        <f t="shared" si="2275"/>
        <v>0</v>
      </c>
      <c r="AR552" s="275">
        <f t="shared" si="2276"/>
        <v>0</v>
      </c>
      <c r="AS552" s="275">
        <f t="shared" si="2277"/>
        <v>0</v>
      </c>
      <c r="AT552" s="275">
        <f t="shared" si="2278"/>
        <v>0</v>
      </c>
    </row>
    <row r="553" spans="1:46" s="69" customFormat="1" outlineLevel="1">
      <c r="A553" s="131"/>
      <c r="B553" s="38"/>
      <c r="C553" s="73" t="s">
        <v>214</v>
      </c>
      <c r="D553" s="32"/>
      <c r="E553" s="257">
        <f t="shared" ref="E553:J553" si="2379">E552*0.76*1.49/1000</f>
        <v>0.51235890959999997</v>
      </c>
      <c r="F553" s="257">
        <f t="shared" si="2379"/>
        <v>0.59418953079999992</v>
      </c>
      <c r="G553" s="257">
        <f t="shared" si="2379"/>
        <v>0.64255433480000002</v>
      </c>
      <c r="H553" s="257">
        <f t="shared" si="2379"/>
        <v>0.61383553840000005</v>
      </c>
      <c r="I553" s="257">
        <f t="shared" si="2379"/>
        <v>0.574562774</v>
      </c>
      <c r="J553" s="257">
        <f t="shared" si="2379"/>
        <v>0.60367139910000012</v>
      </c>
      <c r="K553" s="257">
        <f t="shared" ref="K553:Q553" si="2380">K552*0.76*1.49/1000</f>
        <v>0.56668187234042544</v>
      </c>
      <c r="L553" s="257">
        <f t="shared" si="2380"/>
        <v>0.13299676595744681</v>
      </c>
      <c r="M553" s="257">
        <f t="shared" si="2380"/>
        <v>0.14456170212765956</v>
      </c>
      <c r="N553" s="257">
        <f t="shared" si="2380"/>
        <v>0.14456170212765956</v>
      </c>
      <c r="O553" s="257">
        <f t="shared" si="2380"/>
        <v>0.14456170212765956</v>
      </c>
      <c r="P553" s="257">
        <f t="shared" si="2380"/>
        <v>0.56930277600000001</v>
      </c>
      <c r="Q553" s="257">
        <f t="shared" si="2380"/>
        <v>0.55595178000000001</v>
      </c>
      <c r="R553" s="257">
        <f t="shared" ref="R553:S553" si="2381">R552*0.76*1.49/1000</f>
        <v>0.55828452399999995</v>
      </c>
      <c r="S553" s="257">
        <f t="shared" si="2381"/>
        <v>0.55607634399999994</v>
      </c>
      <c r="T553" s="257">
        <f t="shared" si="2378"/>
        <v>0</v>
      </c>
      <c r="U553" s="257">
        <f t="shared" ref="U553:X553" si="2382">U552*0.76*1.49/1000</f>
        <v>0</v>
      </c>
      <c r="V553" s="257">
        <f t="shared" si="2382"/>
        <v>0</v>
      </c>
      <c r="W553" s="257">
        <f t="shared" si="2382"/>
        <v>0</v>
      </c>
      <c r="X553" s="257">
        <f t="shared" si="2382"/>
        <v>0</v>
      </c>
      <c r="Y553" s="257">
        <f t="shared" ref="Y553:AA553" si="2383">Y552*0.76*1.49/1000</f>
        <v>0</v>
      </c>
      <c r="Z553" s="257">
        <f t="shared" si="2383"/>
        <v>0</v>
      </c>
      <c r="AA553" s="257">
        <f t="shared" si="2383"/>
        <v>0</v>
      </c>
      <c r="AB553" s="257">
        <f t="shared" ref="AB553" si="2384">AB552*0.76*1.49/1000</f>
        <v>0</v>
      </c>
      <c r="AC553" s="191">
        <f t="shared" si="2261"/>
        <v>0</v>
      </c>
      <c r="AD553" s="191">
        <f t="shared" si="2262"/>
        <v>0</v>
      </c>
      <c r="AE553" s="191">
        <f t="shared" si="2263"/>
        <v>0</v>
      </c>
      <c r="AF553" s="191">
        <f t="shared" si="2264"/>
        <v>0</v>
      </c>
      <c r="AG553" s="191">
        <f t="shared" si="2265"/>
        <v>0</v>
      </c>
      <c r="AH553" s="191">
        <f t="shared" si="2266"/>
        <v>0</v>
      </c>
      <c r="AI553" s="191">
        <f t="shared" si="2267"/>
        <v>0</v>
      </c>
      <c r="AJ553" s="191">
        <f t="shared" si="2268"/>
        <v>0</v>
      </c>
      <c r="AK553" s="191">
        <f t="shared" si="2269"/>
        <v>0</v>
      </c>
      <c r="AL553" s="275">
        <f t="shared" si="2270"/>
        <v>0</v>
      </c>
      <c r="AM553" s="275">
        <f t="shared" si="2271"/>
        <v>0</v>
      </c>
      <c r="AN553" s="275">
        <f t="shared" si="2272"/>
        <v>0</v>
      </c>
      <c r="AO553" s="275">
        <f t="shared" si="2273"/>
        <v>0</v>
      </c>
      <c r="AP553" s="275">
        <f t="shared" si="2274"/>
        <v>0</v>
      </c>
      <c r="AQ553" s="275">
        <f t="shared" si="2275"/>
        <v>0</v>
      </c>
      <c r="AR553" s="275">
        <f t="shared" si="2276"/>
        <v>0</v>
      </c>
      <c r="AS553" s="275">
        <f t="shared" si="2277"/>
        <v>0</v>
      </c>
      <c r="AT553" s="275">
        <f t="shared" si="2278"/>
        <v>0</v>
      </c>
    </row>
    <row r="554" spans="1:46" s="69" customFormat="1" outlineLevel="1">
      <c r="A554" s="131"/>
      <c r="B554" s="38"/>
      <c r="C554" s="73" t="s">
        <v>372</v>
      </c>
      <c r="D554" s="32"/>
      <c r="E554" s="250">
        <v>2263317</v>
      </c>
      <c r="F554" s="250">
        <v>2756563</v>
      </c>
      <c r="G554" s="250">
        <v>2865035</v>
      </c>
      <c r="H554" s="250">
        <v>2832084</v>
      </c>
      <c r="I554" s="1557">
        <v>2617294</v>
      </c>
      <c r="J554" s="1557">
        <v>2848315</v>
      </c>
      <c r="K554" s="855">
        <f t="shared" ref="K554:K555" si="2385">L554+M554+N554+O554</f>
        <v>3256800</v>
      </c>
      <c r="L554" s="1146">
        <v>642800</v>
      </c>
      <c r="M554" s="1146">
        <v>797000</v>
      </c>
      <c r="N554" s="1146">
        <v>827000</v>
      </c>
      <c r="O554" s="1146">
        <v>990000</v>
      </c>
      <c r="P554" s="1146">
        <v>3290000</v>
      </c>
      <c r="Q554" s="1146">
        <v>3300000</v>
      </c>
      <c r="R554" s="1146">
        <v>3300000</v>
      </c>
      <c r="S554" s="1146">
        <v>3350000</v>
      </c>
      <c r="T554" s="257">
        <f t="shared" si="2378"/>
        <v>0</v>
      </c>
      <c r="U554" s="250"/>
      <c r="V554" s="1048"/>
      <c r="W554" s="1455"/>
      <c r="X554" s="1455"/>
      <c r="Y554" s="250"/>
      <c r="Z554" s="250"/>
      <c r="AA554" s="250"/>
      <c r="AB554" s="250"/>
      <c r="AC554" s="191">
        <f t="shared" si="2261"/>
        <v>0</v>
      </c>
      <c r="AD554" s="191">
        <f t="shared" si="2262"/>
        <v>0</v>
      </c>
      <c r="AE554" s="191">
        <f t="shared" si="2263"/>
        <v>0</v>
      </c>
      <c r="AF554" s="191">
        <f t="shared" si="2264"/>
        <v>0</v>
      </c>
      <c r="AG554" s="191">
        <f t="shared" si="2265"/>
        <v>0</v>
      </c>
      <c r="AH554" s="191">
        <f t="shared" si="2266"/>
        <v>0</v>
      </c>
      <c r="AI554" s="191">
        <f t="shared" si="2267"/>
        <v>0</v>
      </c>
      <c r="AJ554" s="191">
        <f t="shared" si="2268"/>
        <v>0</v>
      </c>
      <c r="AK554" s="191">
        <f t="shared" si="2269"/>
        <v>0</v>
      </c>
      <c r="AL554" s="275">
        <f t="shared" si="2270"/>
        <v>0</v>
      </c>
      <c r="AM554" s="275">
        <f t="shared" si="2271"/>
        <v>0</v>
      </c>
      <c r="AN554" s="275">
        <f t="shared" si="2272"/>
        <v>0</v>
      </c>
      <c r="AO554" s="275">
        <f t="shared" si="2273"/>
        <v>0</v>
      </c>
      <c r="AP554" s="275">
        <f t="shared" si="2274"/>
        <v>0</v>
      </c>
      <c r="AQ554" s="275">
        <f t="shared" si="2275"/>
        <v>0</v>
      </c>
      <c r="AR554" s="275">
        <f t="shared" si="2276"/>
        <v>0</v>
      </c>
      <c r="AS554" s="275">
        <f t="shared" si="2277"/>
        <v>0</v>
      </c>
      <c r="AT554" s="275">
        <f t="shared" si="2278"/>
        <v>0</v>
      </c>
    </row>
    <row r="555" spans="1:46" s="69" customFormat="1" outlineLevel="1">
      <c r="A555" s="131"/>
      <c r="B555" s="38"/>
      <c r="C555" s="73" t="s">
        <v>577</v>
      </c>
      <c r="D555" s="32"/>
      <c r="E555" s="250">
        <v>14.356000000000002</v>
      </c>
      <c r="F555" s="250">
        <v>17.721094000000001</v>
      </c>
      <c r="G555" s="250">
        <v>20.423525999999999</v>
      </c>
      <c r="H555" s="250">
        <v>19.756923</v>
      </c>
      <c r="I555" s="1557">
        <v>18.76098</v>
      </c>
      <c r="J555" s="1557">
        <v>20.932838425</v>
      </c>
      <c r="K555" s="855">
        <f t="shared" si="2385"/>
        <v>19.600000000000001</v>
      </c>
      <c r="L555" s="1146">
        <v>4.5999999999999996</v>
      </c>
      <c r="M555" s="1146">
        <v>5</v>
      </c>
      <c r="N555" s="1146">
        <v>5</v>
      </c>
      <c r="O555" s="1146">
        <v>5</v>
      </c>
      <c r="P555" s="1146">
        <v>20.281300000000002</v>
      </c>
      <c r="Q555" s="1146">
        <v>20.399999999999999</v>
      </c>
      <c r="R555" s="1146">
        <v>21.1</v>
      </c>
      <c r="S555" s="1146">
        <v>21.646999999999998</v>
      </c>
      <c r="T555" s="257">
        <f t="shared" si="2378"/>
        <v>0</v>
      </c>
      <c r="U555" s="250"/>
      <c r="V555" s="1048"/>
      <c r="W555" s="1455"/>
      <c r="X555" s="1455"/>
      <c r="Y555" s="250"/>
      <c r="Z555" s="250"/>
      <c r="AA555" s="250"/>
      <c r="AB555" s="250"/>
      <c r="AC555" s="191">
        <f t="shared" si="2261"/>
        <v>0</v>
      </c>
      <c r="AD555" s="191">
        <f t="shared" si="2262"/>
        <v>0</v>
      </c>
      <c r="AE555" s="191">
        <f t="shared" si="2263"/>
        <v>0</v>
      </c>
      <c r="AF555" s="191">
        <f t="shared" si="2264"/>
        <v>0</v>
      </c>
      <c r="AG555" s="191">
        <f t="shared" si="2265"/>
        <v>0</v>
      </c>
      <c r="AH555" s="191">
        <f t="shared" si="2266"/>
        <v>0</v>
      </c>
      <c r="AI555" s="191">
        <f t="shared" si="2267"/>
        <v>0</v>
      </c>
      <c r="AJ555" s="191">
        <f t="shared" si="2268"/>
        <v>0</v>
      </c>
      <c r="AK555" s="191">
        <f t="shared" si="2269"/>
        <v>0</v>
      </c>
      <c r="AL555" s="275">
        <f t="shared" si="2270"/>
        <v>0</v>
      </c>
      <c r="AM555" s="275">
        <f t="shared" si="2271"/>
        <v>0</v>
      </c>
      <c r="AN555" s="275">
        <f t="shared" si="2272"/>
        <v>0</v>
      </c>
      <c r="AO555" s="275">
        <f t="shared" si="2273"/>
        <v>0</v>
      </c>
      <c r="AP555" s="275">
        <f t="shared" si="2274"/>
        <v>0</v>
      </c>
      <c r="AQ555" s="275">
        <f t="shared" si="2275"/>
        <v>0</v>
      </c>
      <c r="AR555" s="275">
        <f t="shared" si="2276"/>
        <v>0</v>
      </c>
      <c r="AS555" s="275">
        <f t="shared" si="2277"/>
        <v>0</v>
      </c>
      <c r="AT555" s="275">
        <f t="shared" si="2278"/>
        <v>0</v>
      </c>
    </row>
    <row r="556" spans="1:46" s="69" customFormat="1" outlineLevel="1">
      <c r="A556" s="131"/>
      <c r="B556" s="38"/>
      <c r="C556" s="73" t="s">
        <v>232</v>
      </c>
      <c r="D556" s="32"/>
      <c r="E556" s="258">
        <f t="shared" ref="E556:Q556" si="2386">IF(E552&gt;0,E552/E554*100,)</f>
        <v>1.9990748092291091E-2</v>
      </c>
      <c r="F556" s="258">
        <f t="shared" si="2386"/>
        <v>1.9035189836038573E-2</v>
      </c>
      <c r="G556" s="258">
        <f t="shared" si="2386"/>
        <v>1.9805237981385917E-2</v>
      </c>
      <c r="H556" s="258">
        <f t="shared" si="2386"/>
        <v>1.9140180870341417E-2</v>
      </c>
      <c r="I556" s="258">
        <f t="shared" si="2386"/>
        <v>1.9385861886360493E-2</v>
      </c>
      <c r="J556" s="258">
        <f t="shared" si="2386"/>
        <v>1.8715986469193195E-2</v>
      </c>
      <c r="K556" s="258">
        <f t="shared" si="2386"/>
        <v>1.5365559196600761E-2</v>
      </c>
      <c r="L556" s="258">
        <f t="shared" si="2386"/>
        <v>1.8271127646334519E-2</v>
      </c>
      <c r="M556" s="258">
        <f t="shared" si="2386"/>
        <v>1.6017512480311805E-2</v>
      </c>
      <c r="N556" s="258">
        <f t="shared" si="2386"/>
        <v>1.5436466078365792E-2</v>
      </c>
      <c r="O556" s="258">
        <f t="shared" si="2386"/>
        <v>1.2894906511927786E-2</v>
      </c>
      <c r="P556" s="258">
        <f t="shared" si="2386"/>
        <v>1.5280851063829788E-2</v>
      </c>
      <c r="Q556" s="258">
        <f t="shared" si="2386"/>
        <v>1.4877272727272727E-2</v>
      </c>
      <c r="R556" s="258">
        <f t="shared" ref="R556:S556" si="2387">IF(R552&gt;0,R552/R554*100,)</f>
        <v>1.4939696969696969E-2</v>
      </c>
      <c r="S556" s="258">
        <f t="shared" si="2387"/>
        <v>1.4658507462686566E-2</v>
      </c>
      <c r="T556" s="258">
        <f t="shared" ref="T556" si="2388">IF(T552&gt;0,T552/T554*100,)</f>
        <v>0</v>
      </c>
      <c r="U556" s="258">
        <f t="shared" ref="U556:X556" si="2389">IF(U552&gt;0,U552/U554*100,)</f>
        <v>0</v>
      </c>
      <c r="V556" s="258">
        <f t="shared" si="2389"/>
        <v>0</v>
      </c>
      <c r="W556" s="258">
        <f t="shared" si="2389"/>
        <v>0</v>
      </c>
      <c r="X556" s="258">
        <f t="shared" si="2389"/>
        <v>0</v>
      </c>
      <c r="Y556" s="258">
        <f t="shared" ref="Y556:AA556" si="2390">IF(Y552&gt;0,Y552/Y554*100,)</f>
        <v>0</v>
      </c>
      <c r="Z556" s="258">
        <f t="shared" si="2390"/>
        <v>0</v>
      </c>
      <c r="AA556" s="258">
        <f t="shared" si="2390"/>
        <v>0</v>
      </c>
      <c r="AB556" s="258">
        <f t="shared" ref="AB556" si="2391">IF(AB552&gt;0,AB552/AB554*100,)</f>
        <v>0</v>
      </c>
      <c r="AC556" s="191">
        <f t="shared" si="2261"/>
        <v>0</v>
      </c>
      <c r="AD556" s="191">
        <f t="shared" si="2262"/>
        <v>0</v>
      </c>
      <c r="AE556" s="191">
        <f t="shared" si="2263"/>
        <v>0</v>
      </c>
      <c r="AF556" s="191">
        <f t="shared" si="2264"/>
        <v>0</v>
      </c>
      <c r="AG556" s="191">
        <f t="shared" si="2265"/>
        <v>0</v>
      </c>
      <c r="AH556" s="191">
        <f t="shared" si="2266"/>
        <v>0</v>
      </c>
      <c r="AI556" s="191">
        <f t="shared" si="2267"/>
        <v>0</v>
      </c>
      <c r="AJ556" s="191">
        <f t="shared" si="2268"/>
        <v>0</v>
      </c>
      <c r="AK556" s="191">
        <f t="shared" si="2269"/>
        <v>0</v>
      </c>
      <c r="AL556" s="275">
        <f t="shared" si="2270"/>
        <v>0</v>
      </c>
      <c r="AM556" s="275">
        <f t="shared" si="2271"/>
        <v>0</v>
      </c>
      <c r="AN556" s="275">
        <f t="shared" si="2272"/>
        <v>0</v>
      </c>
      <c r="AO556" s="275">
        <f t="shared" si="2273"/>
        <v>0</v>
      </c>
      <c r="AP556" s="275">
        <f t="shared" si="2274"/>
        <v>0</v>
      </c>
      <c r="AQ556" s="275">
        <f t="shared" si="2275"/>
        <v>0</v>
      </c>
      <c r="AR556" s="275">
        <f t="shared" si="2276"/>
        <v>0</v>
      </c>
      <c r="AS556" s="275">
        <f t="shared" si="2277"/>
        <v>0</v>
      </c>
      <c r="AT556" s="275">
        <f t="shared" si="2278"/>
        <v>0</v>
      </c>
    </row>
    <row r="557" spans="1:46" s="69" customFormat="1" outlineLevel="1">
      <c r="A557" s="131" t="s">
        <v>227</v>
      </c>
      <c r="B557" s="33" t="s">
        <v>241</v>
      </c>
      <c r="C557" s="73" t="s">
        <v>233</v>
      </c>
      <c r="D557" s="32"/>
      <c r="E557" s="250">
        <v>73.391000000000005</v>
      </c>
      <c r="F557" s="250">
        <v>81.046000000000006</v>
      </c>
      <c r="G557" s="250">
        <v>81.420999999999992</v>
      </c>
      <c r="H557" s="250">
        <v>67.932999999999993</v>
      </c>
      <c r="I557" s="1557">
        <v>76.688000000000002</v>
      </c>
      <c r="J557" s="1557">
        <v>98.444729999999993</v>
      </c>
      <c r="K557" s="855">
        <f t="shared" ref="K557" si="2392">L557+M557+N557+O557</f>
        <v>97.276595744680833</v>
      </c>
      <c r="L557" s="1146">
        <v>16.595744680851062</v>
      </c>
      <c r="M557" s="1146">
        <v>27.063829787234038</v>
      </c>
      <c r="N557" s="1146">
        <v>22.978723404255316</v>
      </c>
      <c r="O557" s="1146">
        <v>30.63829787234042</v>
      </c>
      <c r="P557" s="1148">
        <v>97.913654203676913</v>
      </c>
      <c r="Q557" s="1148">
        <v>95.7837885536768</v>
      </c>
      <c r="R557" s="1148">
        <v>96.265114124298293</v>
      </c>
      <c r="S557" s="1148">
        <v>93.461275848833296</v>
      </c>
      <c r="T557" s="257">
        <f t="shared" ref="T557:T561" si="2393">SUM(U557:X557)</f>
        <v>0</v>
      </c>
      <c r="U557" s="250"/>
      <c r="V557" s="1048"/>
      <c r="W557" s="1455"/>
      <c r="X557" s="1455"/>
      <c r="Y557" s="250"/>
      <c r="Z557" s="250"/>
      <c r="AA557" s="250"/>
      <c r="AB557" s="250"/>
      <c r="AC557" s="191">
        <f t="shared" si="2261"/>
        <v>0</v>
      </c>
      <c r="AD557" s="191">
        <f t="shared" si="2262"/>
        <v>0</v>
      </c>
      <c r="AE557" s="191">
        <f t="shared" si="2263"/>
        <v>0</v>
      </c>
      <c r="AF557" s="191">
        <f t="shared" si="2264"/>
        <v>0</v>
      </c>
      <c r="AG557" s="191">
        <f t="shared" si="2265"/>
        <v>0</v>
      </c>
      <c r="AH557" s="191">
        <f t="shared" si="2266"/>
        <v>0</v>
      </c>
      <c r="AI557" s="191">
        <f t="shared" si="2267"/>
        <v>0</v>
      </c>
      <c r="AJ557" s="191">
        <f t="shared" si="2268"/>
        <v>0</v>
      </c>
      <c r="AK557" s="191">
        <f t="shared" si="2269"/>
        <v>0</v>
      </c>
      <c r="AL557" s="275">
        <f t="shared" si="2270"/>
        <v>0</v>
      </c>
      <c r="AM557" s="275">
        <f t="shared" si="2271"/>
        <v>0</v>
      </c>
      <c r="AN557" s="275">
        <f t="shared" si="2272"/>
        <v>0</v>
      </c>
      <c r="AO557" s="275">
        <f t="shared" si="2273"/>
        <v>0</v>
      </c>
      <c r="AP557" s="275">
        <f t="shared" si="2274"/>
        <v>0</v>
      </c>
      <c r="AQ557" s="275">
        <f t="shared" si="2275"/>
        <v>0</v>
      </c>
      <c r="AR557" s="275">
        <f t="shared" si="2276"/>
        <v>0</v>
      </c>
      <c r="AS557" s="275">
        <f t="shared" si="2277"/>
        <v>0</v>
      </c>
      <c r="AT557" s="275">
        <f t="shared" si="2278"/>
        <v>0</v>
      </c>
    </row>
    <row r="558" spans="1:46" s="69" customFormat="1" outlineLevel="1">
      <c r="A558" s="131"/>
      <c r="B558" s="133"/>
      <c r="C558" s="73" t="s">
        <v>214</v>
      </c>
      <c r="D558" s="32"/>
      <c r="E558" s="257">
        <f t="shared" ref="E558:J558" si="2394">E557*0.76*1.49/1000</f>
        <v>8.310796840000001E-2</v>
      </c>
      <c r="F558" s="257">
        <f t="shared" si="2394"/>
        <v>9.1776490400000008E-2</v>
      </c>
      <c r="G558" s="257">
        <f t="shared" si="2394"/>
        <v>9.2201140400000006E-2</v>
      </c>
      <c r="H558" s="257">
        <f t="shared" si="2394"/>
        <v>7.6927329199999991E-2</v>
      </c>
      <c r="I558" s="257">
        <f t="shared" si="2394"/>
        <v>8.6841491200000009E-2</v>
      </c>
      <c r="J558" s="257">
        <f t="shared" si="2394"/>
        <v>0.111478812252</v>
      </c>
      <c r="K558" s="257">
        <f t="shared" ref="K558:Q558" si="2395">K557*0.76*1.49/1000</f>
        <v>0.11015601702127659</v>
      </c>
      <c r="L558" s="257">
        <f t="shared" si="2395"/>
        <v>1.8793021276595746E-2</v>
      </c>
      <c r="M558" s="257">
        <f t="shared" si="2395"/>
        <v>3.0647080851063827E-2</v>
      </c>
      <c r="N558" s="257">
        <f t="shared" si="2395"/>
        <v>2.6021106382978717E-2</v>
      </c>
      <c r="O558" s="257">
        <f t="shared" si="2395"/>
        <v>3.4694808510638289E-2</v>
      </c>
      <c r="P558" s="257">
        <f t="shared" si="2395"/>
        <v>0.11087742202024374</v>
      </c>
      <c r="Q558" s="257">
        <f t="shared" si="2395"/>
        <v>0.10846556215818362</v>
      </c>
      <c r="R558" s="257">
        <f t="shared" ref="R558:S558" si="2396">R557*0.76*1.49/1000</f>
        <v>0.10901061523435539</v>
      </c>
      <c r="S558" s="257">
        <f t="shared" si="2396"/>
        <v>0.10583554877121883</v>
      </c>
      <c r="T558" s="257">
        <f t="shared" si="2393"/>
        <v>0</v>
      </c>
      <c r="U558" s="257">
        <f t="shared" ref="U558:X558" si="2397">U557*0.76*1.49/1000</f>
        <v>0</v>
      </c>
      <c r="V558" s="257">
        <f t="shared" si="2397"/>
        <v>0</v>
      </c>
      <c r="W558" s="257">
        <f t="shared" si="2397"/>
        <v>0</v>
      </c>
      <c r="X558" s="257">
        <f t="shared" si="2397"/>
        <v>0</v>
      </c>
      <c r="Y558" s="257">
        <f t="shared" ref="Y558:AA558" si="2398">Y557*0.76*1.49/1000</f>
        <v>0</v>
      </c>
      <c r="Z558" s="257">
        <f t="shared" si="2398"/>
        <v>0</v>
      </c>
      <c r="AA558" s="257">
        <f t="shared" si="2398"/>
        <v>0</v>
      </c>
      <c r="AB558" s="257">
        <f t="shared" ref="AB558" si="2399">AB557*0.76*1.49/1000</f>
        <v>0</v>
      </c>
      <c r="AC558" s="191">
        <f t="shared" si="2261"/>
        <v>0</v>
      </c>
      <c r="AD558" s="191">
        <f t="shared" si="2262"/>
        <v>0</v>
      </c>
      <c r="AE558" s="191">
        <f t="shared" si="2263"/>
        <v>0</v>
      </c>
      <c r="AF558" s="191">
        <f t="shared" si="2264"/>
        <v>0</v>
      </c>
      <c r="AG558" s="191">
        <f t="shared" si="2265"/>
        <v>0</v>
      </c>
      <c r="AH558" s="191">
        <f t="shared" si="2266"/>
        <v>0</v>
      </c>
      <c r="AI558" s="191">
        <f t="shared" si="2267"/>
        <v>0</v>
      </c>
      <c r="AJ558" s="191">
        <f t="shared" si="2268"/>
        <v>0</v>
      </c>
      <c r="AK558" s="191">
        <f t="shared" si="2269"/>
        <v>0</v>
      </c>
      <c r="AL558" s="275">
        <f t="shared" si="2270"/>
        <v>0</v>
      </c>
      <c r="AM558" s="275">
        <f t="shared" si="2271"/>
        <v>0</v>
      </c>
      <c r="AN558" s="275">
        <f t="shared" si="2272"/>
        <v>0</v>
      </c>
      <c r="AO558" s="275">
        <f t="shared" si="2273"/>
        <v>0</v>
      </c>
      <c r="AP558" s="275">
        <f t="shared" si="2274"/>
        <v>0</v>
      </c>
      <c r="AQ558" s="275">
        <f t="shared" si="2275"/>
        <v>0</v>
      </c>
      <c r="AR558" s="275">
        <f t="shared" si="2276"/>
        <v>0</v>
      </c>
      <c r="AS558" s="275">
        <f t="shared" si="2277"/>
        <v>0</v>
      </c>
      <c r="AT558" s="275">
        <f t="shared" si="2278"/>
        <v>0</v>
      </c>
    </row>
    <row r="559" spans="1:46" s="69" customFormat="1" outlineLevel="1">
      <c r="A559" s="131"/>
      <c r="B559" s="133"/>
      <c r="C559" s="73" t="s">
        <v>372</v>
      </c>
      <c r="D559" s="32"/>
      <c r="E559" s="250">
        <v>115797</v>
      </c>
      <c r="F559" s="250">
        <v>138272</v>
      </c>
      <c r="G559" s="250">
        <v>139764</v>
      </c>
      <c r="H559" s="250">
        <v>117576</v>
      </c>
      <c r="I559" s="1557">
        <v>116486</v>
      </c>
      <c r="J559" s="1557">
        <v>146338</v>
      </c>
      <c r="K559" s="855">
        <f t="shared" ref="K559:K560" si="2400">L559+M559+N559+O559</f>
        <v>138600</v>
      </c>
      <c r="L559" s="1146">
        <v>25400</v>
      </c>
      <c r="M559" s="1146">
        <v>39900</v>
      </c>
      <c r="N559" s="1146">
        <v>34500</v>
      </c>
      <c r="O559" s="1146">
        <v>38800</v>
      </c>
      <c r="P559" s="1146">
        <v>144000</v>
      </c>
      <c r="Q559" s="1146">
        <v>142000</v>
      </c>
      <c r="R559" s="1146">
        <v>145000</v>
      </c>
      <c r="S559" s="1146">
        <v>148000</v>
      </c>
      <c r="T559" s="257">
        <f t="shared" si="2393"/>
        <v>0</v>
      </c>
      <c r="U559" s="250"/>
      <c r="V559" s="1048"/>
      <c r="W559" s="1455"/>
      <c r="X559" s="1455"/>
      <c r="Y559" s="250"/>
      <c r="Z559" s="250"/>
      <c r="AA559" s="250"/>
      <c r="AB559" s="250"/>
      <c r="AC559" s="191">
        <f t="shared" si="2261"/>
        <v>0</v>
      </c>
      <c r="AD559" s="191">
        <f t="shared" si="2262"/>
        <v>0</v>
      </c>
      <c r="AE559" s="191">
        <f t="shared" si="2263"/>
        <v>0</v>
      </c>
      <c r="AF559" s="191">
        <f t="shared" si="2264"/>
        <v>0</v>
      </c>
      <c r="AG559" s="191">
        <f t="shared" si="2265"/>
        <v>0</v>
      </c>
      <c r="AH559" s="191">
        <f t="shared" si="2266"/>
        <v>0</v>
      </c>
      <c r="AI559" s="191">
        <f t="shared" si="2267"/>
        <v>0</v>
      </c>
      <c r="AJ559" s="191">
        <f t="shared" si="2268"/>
        <v>0</v>
      </c>
      <c r="AK559" s="191">
        <f t="shared" si="2269"/>
        <v>0</v>
      </c>
      <c r="AL559" s="275">
        <f t="shared" si="2270"/>
        <v>0</v>
      </c>
      <c r="AM559" s="275">
        <f t="shared" si="2271"/>
        <v>0</v>
      </c>
      <c r="AN559" s="275">
        <f t="shared" si="2272"/>
        <v>0</v>
      </c>
      <c r="AO559" s="275">
        <f t="shared" si="2273"/>
        <v>0</v>
      </c>
      <c r="AP559" s="275">
        <f t="shared" si="2274"/>
        <v>0</v>
      </c>
      <c r="AQ559" s="275">
        <f t="shared" si="2275"/>
        <v>0</v>
      </c>
      <c r="AR559" s="275">
        <f t="shared" si="2276"/>
        <v>0</v>
      </c>
      <c r="AS559" s="275">
        <f t="shared" si="2277"/>
        <v>0</v>
      </c>
      <c r="AT559" s="275">
        <f t="shared" si="2278"/>
        <v>0</v>
      </c>
    </row>
    <row r="560" spans="1:46" s="69" customFormat="1" outlineLevel="1">
      <c r="A560" s="131"/>
      <c r="B560" s="133"/>
      <c r="C560" s="73" t="s">
        <v>373</v>
      </c>
      <c r="D560" s="32"/>
      <c r="E560" s="250">
        <v>5705</v>
      </c>
      <c r="F560" s="250">
        <v>7567</v>
      </c>
      <c r="G560" s="250">
        <v>7942.46</v>
      </c>
      <c r="H560" s="250">
        <v>6673</v>
      </c>
      <c r="I560" s="1557">
        <v>7436</v>
      </c>
      <c r="J560" s="1557">
        <v>8854</v>
      </c>
      <c r="K560" s="855">
        <f t="shared" si="2400"/>
        <v>9100</v>
      </c>
      <c r="L560" s="1146">
        <v>1490</v>
      </c>
      <c r="M560" s="1146">
        <v>2600</v>
      </c>
      <c r="N560" s="1146">
        <v>2310</v>
      </c>
      <c r="O560" s="1146">
        <v>2700</v>
      </c>
      <c r="P560" s="1146">
        <v>9150</v>
      </c>
      <c r="Q560" s="1146">
        <v>9200</v>
      </c>
      <c r="R560" s="1146">
        <v>9200</v>
      </c>
      <c r="S560" s="1146">
        <v>9200</v>
      </c>
      <c r="T560" s="257">
        <f t="shared" si="2393"/>
        <v>0</v>
      </c>
      <c r="U560" s="250"/>
      <c r="V560" s="1048"/>
      <c r="W560" s="1455"/>
      <c r="X560" s="1455"/>
      <c r="Y560" s="250"/>
      <c r="Z560" s="250"/>
      <c r="AA560" s="250"/>
      <c r="AB560" s="250"/>
      <c r="AC560" s="191">
        <f t="shared" si="2261"/>
        <v>0</v>
      </c>
      <c r="AD560" s="191">
        <f t="shared" si="2262"/>
        <v>0</v>
      </c>
      <c r="AE560" s="191">
        <f t="shared" si="2263"/>
        <v>0</v>
      </c>
      <c r="AF560" s="191">
        <f t="shared" si="2264"/>
        <v>0</v>
      </c>
      <c r="AG560" s="191">
        <f t="shared" si="2265"/>
        <v>0</v>
      </c>
      <c r="AH560" s="191">
        <f t="shared" si="2266"/>
        <v>0</v>
      </c>
      <c r="AI560" s="191">
        <f t="shared" si="2267"/>
        <v>0</v>
      </c>
      <c r="AJ560" s="191">
        <f t="shared" si="2268"/>
        <v>0</v>
      </c>
      <c r="AK560" s="191">
        <f t="shared" si="2269"/>
        <v>0</v>
      </c>
      <c r="AL560" s="275">
        <f t="shared" si="2270"/>
        <v>0</v>
      </c>
      <c r="AM560" s="275">
        <f t="shared" si="2271"/>
        <v>0</v>
      </c>
      <c r="AN560" s="275">
        <f t="shared" si="2272"/>
        <v>0</v>
      </c>
      <c r="AO560" s="275">
        <f t="shared" si="2273"/>
        <v>0</v>
      </c>
      <c r="AP560" s="275">
        <f t="shared" si="2274"/>
        <v>0</v>
      </c>
      <c r="AQ560" s="275">
        <f t="shared" si="2275"/>
        <v>0</v>
      </c>
      <c r="AR560" s="275">
        <f t="shared" si="2276"/>
        <v>0</v>
      </c>
      <c r="AS560" s="275">
        <f t="shared" si="2277"/>
        <v>0</v>
      </c>
      <c r="AT560" s="275">
        <f t="shared" si="2278"/>
        <v>0</v>
      </c>
    </row>
    <row r="561" spans="1:46" s="69" customFormat="1" outlineLevel="1">
      <c r="A561" s="131"/>
      <c r="B561" s="133"/>
      <c r="C561" s="73" t="s">
        <v>577</v>
      </c>
      <c r="D561" s="32"/>
      <c r="E561" s="250">
        <v>2.59</v>
      </c>
      <c r="F561" s="250">
        <v>2.7005499999999998</v>
      </c>
      <c r="G561" s="250">
        <v>2.9378850000000005</v>
      </c>
      <c r="H561" s="250">
        <v>2.457633</v>
      </c>
      <c r="I561" s="1557">
        <v>2.818784</v>
      </c>
      <c r="J561" s="1557">
        <v>3.8529573890000002</v>
      </c>
      <c r="K561" s="855">
        <f>L561+M561+N561+O561</f>
        <v>3.8099999999999996</v>
      </c>
      <c r="L561" s="1146">
        <v>0.65</v>
      </c>
      <c r="M561" s="1146">
        <v>1.06</v>
      </c>
      <c r="N561" s="1146">
        <v>0.9</v>
      </c>
      <c r="O561" s="1146">
        <v>1.2</v>
      </c>
      <c r="P561" s="1146">
        <v>3.95</v>
      </c>
      <c r="Q561" s="1146">
        <v>3.98</v>
      </c>
      <c r="R561" s="1146">
        <v>4.12</v>
      </c>
      <c r="S561" s="1146">
        <v>4.12</v>
      </c>
      <c r="T561" s="257">
        <f t="shared" si="2393"/>
        <v>0</v>
      </c>
      <c r="U561" s="250"/>
      <c r="V561" s="1048"/>
      <c r="W561" s="1455"/>
      <c r="X561" s="1455"/>
      <c r="Y561" s="250"/>
      <c r="Z561" s="250"/>
      <c r="AA561" s="250"/>
      <c r="AB561" s="250"/>
      <c r="AC561" s="191">
        <f t="shared" si="2261"/>
        <v>0</v>
      </c>
      <c r="AD561" s="191">
        <f t="shared" si="2262"/>
        <v>0</v>
      </c>
      <c r="AE561" s="191">
        <f t="shared" si="2263"/>
        <v>0</v>
      </c>
      <c r="AF561" s="191">
        <f t="shared" si="2264"/>
        <v>0</v>
      </c>
      <c r="AG561" s="191">
        <f t="shared" si="2265"/>
        <v>0</v>
      </c>
      <c r="AH561" s="191">
        <f t="shared" si="2266"/>
        <v>0</v>
      </c>
      <c r="AI561" s="191">
        <f t="shared" si="2267"/>
        <v>0</v>
      </c>
      <c r="AJ561" s="191">
        <f t="shared" si="2268"/>
        <v>0</v>
      </c>
      <c r="AK561" s="191">
        <f t="shared" si="2269"/>
        <v>0</v>
      </c>
      <c r="AL561" s="275">
        <f t="shared" si="2270"/>
        <v>0</v>
      </c>
      <c r="AM561" s="275">
        <f t="shared" si="2271"/>
        <v>0</v>
      </c>
      <c r="AN561" s="275">
        <f t="shared" si="2272"/>
        <v>0</v>
      </c>
      <c r="AO561" s="275">
        <f t="shared" si="2273"/>
        <v>0</v>
      </c>
      <c r="AP561" s="275">
        <f t="shared" si="2274"/>
        <v>0</v>
      </c>
      <c r="AQ561" s="275">
        <f t="shared" si="2275"/>
        <v>0</v>
      </c>
      <c r="AR561" s="275">
        <f t="shared" si="2276"/>
        <v>0</v>
      </c>
      <c r="AS561" s="275">
        <f t="shared" si="2277"/>
        <v>0</v>
      </c>
      <c r="AT561" s="275">
        <f t="shared" si="2278"/>
        <v>0</v>
      </c>
    </row>
    <row r="562" spans="1:46" s="69" customFormat="1" outlineLevel="1">
      <c r="A562" s="131"/>
      <c r="B562" s="133"/>
      <c r="C562" s="73" t="s">
        <v>232</v>
      </c>
      <c r="D562" s="32"/>
      <c r="E562" s="258">
        <f t="shared" ref="E562:Q562" si="2401">IF(E557&gt;0,E557/E559*100,)</f>
        <v>6.3379016727549073E-2</v>
      </c>
      <c r="F562" s="258">
        <f t="shared" si="2401"/>
        <v>5.8613457532978475E-2</v>
      </c>
      <c r="G562" s="258">
        <f t="shared" si="2401"/>
        <v>5.8256060215792334E-2</v>
      </c>
      <c r="H562" s="258">
        <f t="shared" si="2401"/>
        <v>5.777794788051982E-2</v>
      </c>
      <c r="I562" s="258">
        <f t="shared" ref="I562:J562" si="2402">IF(I557&gt;0,I557/I559*100,)</f>
        <v>6.5834520886630166E-2</v>
      </c>
      <c r="J562" s="258">
        <f t="shared" si="2402"/>
        <v>6.7272157607730046E-2</v>
      </c>
      <c r="K562" s="258">
        <f t="shared" si="2401"/>
        <v>7.0185134014921241E-2</v>
      </c>
      <c r="L562" s="258">
        <f t="shared" ref="L562:O562" si="2403">IF(L557&gt;0,L557/L559*100,)</f>
        <v>6.5337577483665601E-2</v>
      </c>
      <c r="M562" s="258">
        <f t="shared" si="2403"/>
        <v>6.7829147336426157E-2</v>
      </c>
      <c r="N562" s="258">
        <f t="shared" si="2403"/>
        <v>6.6604995374653087E-2</v>
      </c>
      <c r="O562" s="258">
        <f t="shared" si="2403"/>
        <v>7.8964685237990773E-2</v>
      </c>
      <c r="P562" s="258">
        <f t="shared" si="2401"/>
        <v>6.7995593196997856E-2</v>
      </c>
      <c r="Q562" s="258">
        <f t="shared" si="2401"/>
        <v>6.7453372220899158E-2</v>
      </c>
      <c r="R562" s="258">
        <f t="shared" ref="R562:S562" si="2404">IF(R557&gt;0,R557/R559*100,)</f>
        <v>6.6389733878826421E-2</v>
      </c>
      <c r="S562" s="258">
        <f t="shared" si="2404"/>
        <v>6.3149510708671155E-2</v>
      </c>
      <c r="T562" s="258">
        <f t="shared" ref="T562" si="2405">IF(T557&gt;0,T557/T559*100,)</f>
        <v>0</v>
      </c>
      <c r="U562" s="258">
        <f t="shared" ref="U562:X562" si="2406">IF(U557&gt;0,U557/U559*100,)</f>
        <v>0</v>
      </c>
      <c r="V562" s="258">
        <f t="shared" si="2406"/>
        <v>0</v>
      </c>
      <c r="W562" s="258">
        <f t="shared" si="2406"/>
        <v>0</v>
      </c>
      <c r="X562" s="258">
        <f t="shared" si="2406"/>
        <v>0</v>
      </c>
      <c r="Y562" s="258">
        <f t="shared" ref="Y562:AA562" si="2407">IF(Y557&gt;0,Y557/Y559*100,)</f>
        <v>0</v>
      </c>
      <c r="Z562" s="258">
        <f t="shared" si="2407"/>
        <v>0</v>
      </c>
      <c r="AA562" s="258">
        <f t="shared" si="2407"/>
        <v>0</v>
      </c>
      <c r="AB562" s="258">
        <f t="shared" ref="AB562" si="2408">IF(AB557&gt;0,AB557/AB559*100,)</f>
        <v>0</v>
      </c>
      <c r="AC562" s="191">
        <f t="shared" si="2261"/>
        <v>0</v>
      </c>
      <c r="AD562" s="191">
        <f t="shared" si="2262"/>
        <v>0</v>
      </c>
      <c r="AE562" s="191">
        <f t="shared" si="2263"/>
        <v>0</v>
      </c>
      <c r="AF562" s="191">
        <f t="shared" si="2264"/>
        <v>0</v>
      </c>
      <c r="AG562" s="191">
        <f t="shared" si="2265"/>
        <v>0</v>
      </c>
      <c r="AH562" s="191">
        <f t="shared" si="2266"/>
        <v>0</v>
      </c>
      <c r="AI562" s="191">
        <f t="shared" si="2267"/>
        <v>0</v>
      </c>
      <c r="AJ562" s="191">
        <f t="shared" si="2268"/>
        <v>0</v>
      </c>
      <c r="AK562" s="191">
        <f t="shared" si="2269"/>
        <v>0</v>
      </c>
      <c r="AL562" s="275">
        <f t="shared" si="2270"/>
        <v>0</v>
      </c>
      <c r="AM562" s="275">
        <f t="shared" si="2271"/>
        <v>0</v>
      </c>
      <c r="AN562" s="275">
        <f t="shared" si="2272"/>
        <v>0</v>
      </c>
      <c r="AO562" s="275">
        <f t="shared" si="2273"/>
        <v>0</v>
      </c>
      <c r="AP562" s="275">
        <f t="shared" si="2274"/>
        <v>0</v>
      </c>
      <c r="AQ562" s="275">
        <f t="shared" si="2275"/>
        <v>0</v>
      </c>
      <c r="AR562" s="275">
        <f t="shared" si="2276"/>
        <v>0</v>
      </c>
      <c r="AS562" s="275">
        <f t="shared" si="2277"/>
        <v>0</v>
      </c>
      <c r="AT562" s="275">
        <f t="shared" si="2278"/>
        <v>0</v>
      </c>
    </row>
    <row r="563" spans="1:46" s="69" customFormat="1" outlineLevel="1">
      <c r="A563" s="131"/>
      <c r="B563" s="133"/>
      <c r="C563" s="73" t="s">
        <v>249</v>
      </c>
      <c r="D563" s="32"/>
      <c r="E563" s="258">
        <f t="shared" ref="E563:Q563" si="2409">IF(E557&gt;0,E557/E560,)</f>
        <v>1.286432953549518E-2</v>
      </c>
      <c r="F563" s="258">
        <f t="shared" si="2409"/>
        <v>1.07104532839963E-2</v>
      </c>
      <c r="G563" s="258">
        <f t="shared" si="2409"/>
        <v>1.0251357891635587E-2</v>
      </c>
      <c r="H563" s="258">
        <f t="shared" si="2409"/>
        <v>1.0180278735201557E-2</v>
      </c>
      <c r="I563" s="258">
        <f t="shared" ref="I563:J563" si="2410">IF(I557&gt;0,I557/I560,)</f>
        <v>1.0313071543840775E-2</v>
      </c>
      <c r="J563" s="258">
        <f t="shared" si="2410"/>
        <v>1.1118672916196068E-2</v>
      </c>
      <c r="K563" s="258">
        <f t="shared" si="2409"/>
        <v>1.0689735796118772E-2</v>
      </c>
      <c r="L563" s="258">
        <f t="shared" ref="L563:O563" si="2411">IF(L557&gt;0,L557/L560,)</f>
        <v>1.1138083678423533E-2</v>
      </c>
      <c r="M563" s="258">
        <f t="shared" si="2411"/>
        <v>1.0409165302782322E-2</v>
      </c>
      <c r="N563" s="258">
        <f t="shared" si="2411"/>
        <v>9.9474993092014356E-3</v>
      </c>
      <c r="O563" s="258">
        <f t="shared" si="2411"/>
        <v>1.1347517730496451E-2</v>
      </c>
      <c r="P563" s="258">
        <f t="shared" si="2409"/>
        <v>1.0700945814609498E-2</v>
      </c>
      <c r="Q563" s="258">
        <f t="shared" si="2409"/>
        <v>1.0411281364530086E-2</v>
      </c>
      <c r="R563" s="258">
        <f t="shared" ref="R563:S563" si="2412">IF(R557&gt;0,R557/R560,)</f>
        <v>1.0463599361336772E-2</v>
      </c>
      <c r="S563" s="258">
        <f t="shared" si="2412"/>
        <v>1.0158834331394924E-2</v>
      </c>
      <c r="T563" s="258">
        <f t="shared" ref="T563" si="2413">IF(T557&gt;0,T557/T560,)</f>
        <v>0</v>
      </c>
      <c r="U563" s="258">
        <f>IF(U557&gt;0,U557/U560,)</f>
        <v>0</v>
      </c>
      <c r="V563" s="258">
        <f>IF(V557&gt;0,V557/V560,)</f>
        <v>0</v>
      </c>
      <c r="W563" s="258">
        <f t="shared" ref="W563:X563" si="2414">IF(W557&gt;0,W557/W560,)</f>
        <v>0</v>
      </c>
      <c r="X563" s="258">
        <f t="shared" si="2414"/>
        <v>0</v>
      </c>
      <c r="Y563" s="258">
        <f t="shared" ref="Y563:AA563" si="2415">IF(Y557&gt;0,Y557/Y560,)</f>
        <v>0</v>
      </c>
      <c r="Z563" s="258">
        <f t="shared" si="2415"/>
        <v>0</v>
      </c>
      <c r="AA563" s="258">
        <f t="shared" si="2415"/>
        <v>0</v>
      </c>
      <c r="AB563" s="258">
        <f t="shared" ref="AB563" si="2416">IF(AB557&gt;0,AB557/AB560,)</f>
        <v>0</v>
      </c>
      <c r="AC563" s="191">
        <f t="shared" si="2261"/>
        <v>0</v>
      </c>
      <c r="AD563" s="191">
        <f t="shared" si="2262"/>
        <v>0</v>
      </c>
      <c r="AE563" s="191">
        <f t="shared" si="2263"/>
        <v>0</v>
      </c>
      <c r="AF563" s="191">
        <f t="shared" si="2264"/>
        <v>0</v>
      </c>
      <c r="AG563" s="191">
        <f t="shared" si="2265"/>
        <v>0</v>
      </c>
      <c r="AH563" s="191">
        <f t="shared" si="2266"/>
        <v>0</v>
      </c>
      <c r="AI563" s="191">
        <f t="shared" si="2267"/>
        <v>0</v>
      </c>
      <c r="AJ563" s="191">
        <f t="shared" si="2268"/>
        <v>0</v>
      </c>
      <c r="AK563" s="191">
        <f t="shared" si="2269"/>
        <v>0</v>
      </c>
      <c r="AL563" s="275">
        <f t="shared" si="2270"/>
        <v>0</v>
      </c>
      <c r="AM563" s="275">
        <f t="shared" si="2271"/>
        <v>0</v>
      </c>
      <c r="AN563" s="275">
        <f t="shared" si="2272"/>
        <v>0</v>
      </c>
      <c r="AO563" s="275">
        <f t="shared" si="2273"/>
        <v>0</v>
      </c>
      <c r="AP563" s="275">
        <f t="shared" si="2274"/>
        <v>0</v>
      </c>
      <c r="AQ563" s="275">
        <f t="shared" si="2275"/>
        <v>0</v>
      </c>
      <c r="AR563" s="275">
        <f t="shared" si="2276"/>
        <v>0</v>
      </c>
      <c r="AS563" s="275">
        <f t="shared" si="2277"/>
        <v>0</v>
      </c>
      <c r="AT563" s="275">
        <f t="shared" si="2278"/>
        <v>0</v>
      </c>
    </row>
    <row r="564" spans="1:46" s="69" customFormat="1" outlineLevel="1">
      <c r="A564" s="131" t="s">
        <v>228</v>
      </c>
      <c r="B564" s="36" t="s">
        <v>215</v>
      </c>
      <c r="C564" s="73" t="s">
        <v>231</v>
      </c>
      <c r="D564" s="32"/>
      <c r="E564" s="257">
        <f t="shared" ref="E564:G564" si="2417">E569+E574</f>
        <v>176.779</v>
      </c>
      <c r="F564" s="257">
        <f t="shared" si="2417"/>
        <v>197.911</v>
      </c>
      <c r="G564" s="257">
        <f t="shared" si="2417"/>
        <v>186.09000000000003</v>
      </c>
      <c r="H564" s="257">
        <f t="shared" ref="H564:J566" si="2418">H569+H574</f>
        <v>199.30700000000002</v>
      </c>
      <c r="I564" s="257">
        <f t="shared" si="2418"/>
        <v>213.447</v>
      </c>
      <c r="J564" s="257">
        <f t="shared" si="2418"/>
        <v>225.57729999999998</v>
      </c>
      <c r="K564" s="257">
        <f t="shared" ref="K564:Q564" si="2419">K569+K574</f>
        <v>257.25</v>
      </c>
      <c r="L564" s="257">
        <f t="shared" ref="L564:O564" si="2420">L569+L574</f>
        <v>42.519999999999996</v>
      </c>
      <c r="M564" s="257">
        <f t="shared" si="2420"/>
        <v>77.599999999999994</v>
      </c>
      <c r="N564" s="257">
        <f t="shared" si="2420"/>
        <v>59.230000000000004</v>
      </c>
      <c r="O564" s="257">
        <f t="shared" si="2420"/>
        <v>77.900000000000006</v>
      </c>
      <c r="P564" s="257">
        <f t="shared" si="2419"/>
        <v>254.92000000000002</v>
      </c>
      <c r="Q564" s="257">
        <f t="shared" si="2419"/>
        <v>252.39999999999998</v>
      </c>
      <c r="R564" s="257">
        <f t="shared" ref="R564:S564" si="2421">R569+R574</f>
        <v>249.76</v>
      </c>
      <c r="S564" s="257">
        <f t="shared" si="2421"/>
        <v>247.40999999999997</v>
      </c>
      <c r="T564" s="257">
        <f t="shared" ref="T564:T567" si="2422">SUM(U564:X564)</f>
        <v>0</v>
      </c>
      <c r="U564" s="257">
        <f t="shared" ref="U564:X564" si="2423">U569+U574</f>
        <v>0</v>
      </c>
      <c r="V564" s="257">
        <f t="shared" si="2423"/>
        <v>0</v>
      </c>
      <c r="W564" s="257">
        <f t="shared" si="2423"/>
        <v>0</v>
      </c>
      <c r="X564" s="257">
        <f t="shared" si="2423"/>
        <v>0</v>
      </c>
      <c r="Y564" s="257">
        <f t="shared" ref="Y564:AA564" si="2424">Y569+Y574</f>
        <v>0</v>
      </c>
      <c r="Z564" s="257">
        <f t="shared" si="2424"/>
        <v>0</v>
      </c>
      <c r="AA564" s="257">
        <f t="shared" si="2424"/>
        <v>0</v>
      </c>
      <c r="AB564" s="257">
        <f t="shared" ref="AB564" si="2425">AB569+AB574</f>
        <v>0</v>
      </c>
      <c r="AC564" s="191">
        <f t="shared" si="2261"/>
        <v>0</v>
      </c>
      <c r="AD564" s="191">
        <f t="shared" si="2262"/>
        <v>0</v>
      </c>
      <c r="AE564" s="191">
        <f t="shared" si="2263"/>
        <v>0</v>
      </c>
      <c r="AF564" s="191">
        <f t="shared" si="2264"/>
        <v>0</v>
      </c>
      <c r="AG564" s="191">
        <f t="shared" si="2265"/>
        <v>0</v>
      </c>
      <c r="AH564" s="191">
        <f t="shared" si="2266"/>
        <v>0</v>
      </c>
      <c r="AI564" s="191">
        <f t="shared" si="2267"/>
        <v>0</v>
      </c>
      <c r="AJ564" s="191">
        <f t="shared" si="2268"/>
        <v>0</v>
      </c>
      <c r="AK564" s="191">
        <f t="shared" si="2269"/>
        <v>0</v>
      </c>
      <c r="AL564" s="275">
        <f t="shared" si="2270"/>
        <v>0</v>
      </c>
      <c r="AM564" s="275">
        <f t="shared" si="2271"/>
        <v>0</v>
      </c>
      <c r="AN564" s="275">
        <f t="shared" si="2272"/>
        <v>0</v>
      </c>
      <c r="AO564" s="275">
        <f t="shared" si="2273"/>
        <v>0</v>
      </c>
      <c r="AP564" s="275">
        <f t="shared" si="2274"/>
        <v>0</v>
      </c>
      <c r="AQ564" s="275">
        <f t="shared" si="2275"/>
        <v>0</v>
      </c>
      <c r="AR564" s="275">
        <f t="shared" si="2276"/>
        <v>0</v>
      </c>
      <c r="AS564" s="275">
        <f t="shared" si="2277"/>
        <v>0</v>
      </c>
      <c r="AT564" s="275">
        <f t="shared" si="2278"/>
        <v>0</v>
      </c>
    </row>
    <row r="565" spans="1:46" s="69" customFormat="1" outlineLevel="1">
      <c r="A565" s="131"/>
      <c r="B565" s="133"/>
      <c r="C565" s="73" t="s">
        <v>214</v>
      </c>
      <c r="D565" s="32"/>
      <c r="E565" s="257">
        <f t="shared" ref="E565:G565" si="2426">E570+E575</f>
        <v>0.21788011749999997</v>
      </c>
      <c r="F565" s="257">
        <f t="shared" si="2426"/>
        <v>0.24392530749999999</v>
      </c>
      <c r="G565" s="257">
        <f t="shared" si="2426"/>
        <v>0.22935592500000002</v>
      </c>
      <c r="H565" s="257">
        <f t="shared" si="2418"/>
        <v>0.2456458775</v>
      </c>
      <c r="I565" s="257">
        <f t="shared" si="2418"/>
        <v>0.26307342750000001</v>
      </c>
      <c r="J565" s="257">
        <f t="shared" si="2418"/>
        <v>0.27802402224999995</v>
      </c>
      <c r="K565" s="257">
        <f t="shared" ref="K565:Q565" si="2427">K570+K575</f>
        <v>0.31706062499999998</v>
      </c>
      <c r="L565" s="257">
        <f t="shared" ref="L565:O565" si="2428">L570+L575</f>
        <v>5.2405899999999991E-2</v>
      </c>
      <c r="M565" s="257">
        <f t="shared" si="2428"/>
        <v>9.5642000000000005E-2</v>
      </c>
      <c r="N565" s="257">
        <f t="shared" si="2428"/>
        <v>7.3000974999999996E-2</v>
      </c>
      <c r="O565" s="257">
        <f t="shared" si="2428"/>
        <v>9.6011749999999993E-2</v>
      </c>
      <c r="P565" s="257">
        <f t="shared" si="2427"/>
        <v>0.31418889999999999</v>
      </c>
      <c r="Q565" s="257">
        <f t="shared" si="2427"/>
        <v>0.311083</v>
      </c>
      <c r="R565" s="257">
        <f t="shared" ref="R565:S565" si="2429">R570+R575</f>
        <v>0.30782919999999997</v>
      </c>
      <c r="S565" s="257">
        <f t="shared" si="2429"/>
        <v>0.30493282499999996</v>
      </c>
      <c r="T565" s="257">
        <f t="shared" si="2422"/>
        <v>0</v>
      </c>
      <c r="U565" s="257">
        <f t="shared" ref="U565:X565" si="2430">U570+U575</f>
        <v>0</v>
      </c>
      <c r="V565" s="257">
        <f t="shared" si="2430"/>
        <v>0</v>
      </c>
      <c r="W565" s="257">
        <f t="shared" si="2430"/>
        <v>0</v>
      </c>
      <c r="X565" s="257">
        <f t="shared" si="2430"/>
        <v>0</v>
      </c>
      <c r="Y565" s="257">
        <f t="shared" ref="Y565:AA565" si="2431">Y570+Y575</f>
        <v>0</v>
      </c>
      <c r="Z565" s="257">
        <f t="shared" si="2431"/>
        <v>0</v>
      </c>
      <c r="AA565" s="257">
        <f t="shared" si="2431"/>
        <v>0</v>
      </c>
      <c r="AB565" s="257">
        <f t="shared" ref="AB565" si="2432">AB570+AB575</f>
        <v>0</v>
      </c>
      <c r="AC565" s="191">
        <f t="shared" si="2261"/>
        <v>0</v>
      </c>
      <c r="AD565" s="191">
        <f t="shared" si="2262"/>
        <v>0</v>
      </c>
      <c r="AE565" s="191">
        <f t="shared" si="2263"/>
        <v>0</v>
      </c>
      <c r="AF565" s="191">
        <f t="shared" si="2264"/>
        <v>0</v>
      </c>
      <c r="AG565" s="191">
        <f t="shared" si="2265"/>
        <v>0</v>
      </c>
      <c r="AH565" s="191">
        <f t="shared" si="2266"/>
        <v>0</v>
      </c>
      <c r="AI565" s="191">
        <f t="shared" si="2267"/>
        <v>0</v>
      </c>
      <c r="AJ565" s="191">
        <f t="shared" si="2268"/>
        <v>0</v>
      </c>
      <c r="AK565" s="191">
        <f t="shared" si="2269"/>
        <v>0</v>
      </c>
      <c r="AL565" s="275">
        <f t="shared" si="2270"/>
        <v>0</v>
      </c>
      <c r="AM565" s="275">
        <f t="shared" si="2271"/>
        <v>0</v>
      </c>
      <c r="AN565" s="275">
        <f t="shared" si="2272"/>
        <v>0</v>
      </c>
      <c r="AO565" s="275">
        <f t="shared" si="2273"/>
        <v>0</v>
      </c>
      <c r="AP565" s="275">
        <f t="shared" si="2274"/>
        <v>0</v>
      </c>
      <c r="AQ565" s="275">
        <f t="shared" si="2275"/>
        <v>0</v>
      </c>
      <c r="AR565" s="275">
        <f t="shared" si="2276"/>
        <v>0</v>
      </c>
      <c r="AS565" s="275">
        <f t="shared" si="2277"/>
        <v>0</v>
      </c>
      <c r="AT565" s="275">
        <f t="shared" si="2278"/>
        <v>0</v>
      </c>
    </row>
    <row r="566" spans="1:46" s="69" customFormat="1" outlineLevel="1">
      <c r="A566" s="131"/>
      <c r="B566" s="133"/>
      <c r="C566" s="73" t="s">
        <v>372</v>
      </c>
      <c r="D566" s="32"/>
      <c r="E566" s="257">
        <f>E571+E576</f>
        <v>601533</v>
      </c>
      <c r="F566" s="257">
        <f>F571+F576</f>
        <v>1045238</v>
      </c>
      <c r="G566" s="257">
        <f>G571+G576</f>
        <v>829169</v>
      </c>
      <c r="H566" s="257">
        <f t="shared" si="2418"/>
        <v>1039141</v>
      </c>
      <c r="I566" s="257">
        <f t="shared" si="2418"/>
        <v>1140798</v>
      </c>
      <c r="J566" s="257">
        <f t="shared" si="2418"/>
        <v>1177143</v>
      </c>
      <c r="K566" s="257">
        <f t="shared" ref="K566:Q566" si="2433">K571+K576</f>
        <v>1442220</v>
      </c>
      <c r="L566" s="257">
        <f t="shared" ref="L566:O566" si="2434">L571+L576</f>
        <v>225970</v>
      </c>
      <c r="M566" s="257">
        <f t="shared" si="2434"/>
        <v>466850</v>
      </c>
      <c r="N566" s="257">
        <f t="shared" si="2434"/>
        <v>307400</v>
      </c>
      <c r="O566" s="257">
        <f t="shared" si="2434"/>
        <v>442000</v>
      </c>
      <c r="P566" s="257">
        <f t="shared" si="2433"/>
        <v>1444000</v>
      </c>
      <c r="Q566" s="257">
        <f t="shared" si="2433"/>
        <v>1451000</v>
      </c>
      <c r="R566" s="257">
        <f t="shared" ref="R566:S566" si="2435">R571+R576</f>
        <v>1455000</v>
      </c>
      <c r="S566" s="257">
        <f t="shared" si="2435"/>
        <v>1457000</v>
      </c>
      <c r="T566" s="257">
        <f t="shared" si="2422"/>
        <v>0</v>
      </c>
      <c r="U566" s="257">
        <f t="shared" ref="U566:X566" si="2436">U571+U576</f>
        <v>0</v>
      </c>
      <c r="V566" s="257">
        <f t="shared" si="2436"/>
        <v>0</v>
      </c>
      <c r="W566" s="257">
        <f t="shared" si="2436"/>
        <v>0</v>
      </c>
      <c r="X566" s="257">
        <f t="shared" si="2436"/>
        <v>0</v>
      </c>
      <c r="Y566" s="257">
        <f t="shared" ref="Y566:AA566" si="2437">Y571+Y576</f>
        <v>0</v>
      </c>
      <c r="Z566" s="257">
        <f t="shared" si="2437"/>
        <v>0</v>
      </c>
      <c r="AA566" s="257">
        <f t="shared" si="2437"/>
        <v>0</v>
      </c>
      <c r="AB566" s="257">
        <f t="shared" ref="AB566" si="2438">AB571+AB576</f>
        <v>0</v>
      </c>
      <c r="AC566" s="191">
        <f t="shared" si="2261"/>
        <v>0</v>
      </c>
      <c r="AD566" s="191">
        <f t="shared" si="2262"/>
        <v>0</v>
      </c>
      <c r="AE566" s="191">
        <f t="shared" si="2263"/>
        <v>0</v>
      </c>
      <c r="AF566" s="191">
        <f t="shared" si="2264"/>
        <v>0</v>
      </c>
      <c r="AG566" s="191">
        <f t="shared" si="2265"/>
        <v>0</v>
      </c>
      <c r="AH566" s="191">
        <f t="shared" si="2266"/>
        <v>0</v>
      </c>
      <c r="AI566" s="191">
        <f t="shared" si="2267"/>
        <v>0</v>
      </c>
      <c r="AJ566" s="191">
        <f t="shared" si="2268"/>
        <v>0</v>
      </c>
      <c r="AK566" s="191">
        <f t="shared" si="2269"/>
        <v>0</v>
      </c>
      <c r="AL566" s="275">
        <f t="shared" si="2270"/>
        <v>0</v>
      </c>
      <c r="AM566" s="275">
        <f t="shared" si="2271"/>
        <v>0</v>
      </c>
      <c r="AN566" s="275">
        <f t="shared" si="2272"/>
        <v>0</v>
      </c>
      <c r="AO566" s="275">
        <f t="shared" si="2273"/>
        <v>0</v>
      </c>
      <c r="AP566" s="275">
        <f t="shared" si="2274"/>
        <v>0</v>
      </c>
      <c r="AQ566" s="275">
        <f t="shared" si="2275"/>
        <v>0</v>
      </c>
      <c r="AR566" s="275">
        <f t="shared" si="2276"/>
        <v>0</v>
      </c>
      <c r="AS566" s="275">
        <f t="shared" si="2277"/>
        <v>0</v>
      </c>
      <c r="AT566" s="275">
        <f t="shared" si="2278"/>
        <v>0</v>
      </c>
    </row>
    <row r="567" spans="1:46" s="69" customFormat="1" outlineLevel="1">
      <c r="A567" s="131"/>
      <c r="B567" s="133"/>
      <c r="C567" s="73" t="s">
        <v>577</v>
      </c>
      <c r="D567" s="32"/>
      <c r="E567" s="250">
        <v>5.3869999999999996</v>
      </c>
      <c r="F567" s="250">
        <f>F572+F578</f>
        <v>6.6931339999999997</v>
      </c>
      <c r="G567" s="250">
        <f t="shared" ref="G567:H567" si="2439">G572+G578</f>
        <v>7.1690739999999993</v>
      </c>
      <c r="H567" s="250">
        <f t="shared" si="2439"/>
        <v>7.677359</v>
      </c>
      <c r="I567" s="1557">
        <v>8.4096270000000004</v>
      </c>
      <c r="J567" s="1557">
        <v>9.3730711400000004</v>
      </c>
      <c r="K567" s="257">
        <f t="shared" ref="K567:R567" si="2440">K572+K578</f>
        <v>8.6895000000000007</v>
      </c>
      <c r="L567" s="257">
        <f t="shared" ref="L567:O567" si="2441">L572+L578</f>
        <v>1.36</v>
      </c>
      <c r="M567" s="257">
        <f t="shared" si="2441"/>
        <v>2.8294999999999999</v>
      </c>
      <c r="N567" s="257">
        <f t="shared" si="2441"/>
        <v>2</v>
      </c>
      <c r="O567" s="257">
        <f t="shared" si="2441"/>
        <v>2.5</v>
      </c>
      <c r="P567" s="257">
        <f t="shared" si="2440"/>
        <v>8.870000000000001</v>
      </c>
      <c r="Q567" s="257">
        <f t="shared" si="2440"/>
        <v>9.76</v>
      </c>
      <c r="R567" s="257">
        <f t="shared" si="2440"/>
        <v>9.9970999999999997</v>
      </c>
      <c r="S567" s="257">
        <f t="shared" ref="S567" si="2442">S572+S578</f>
        <v>10.69</v>
      </c>
      <c r="T567" s="257">
        <f t="shared" si="2422"/>
        <v>0</v>
      </c>
      <c r="U567" s="257">
        <f>U572+U578</f>
        <v>0</v>
      </c>
      <c r="V567" s="257">
        <f>V572+V578</f>
        <v>0</v>
      </c>
      <c r="W567" s="257">
        <f t="shared" ref="W567:X567" si="2443">W572+W578</f>
        <v>0</v>
      </c>
      <c r="X567" s="257">
        <f t="shared" si="2443"/>
        <v>0</v>
      </c>
      <c r="Y567" s="250"/>
      <c r="Z567" s="250"/>
      <c r="AA567" s="250"/>
      <c r="AB567" s="250"/>
      <c r="AC567" s="191">
        <f t="shared" si="2261"/>
        <v>0</v>
      </c>
      <c r="AD567" s="191">
        <f t="shared" si="2262"/>
        <v>0</v>
      </c>
      <c r="AE567" s="191">
        <f t="shared" si="2263"/>
        <v>0</v>
      </c>
      <c r="AF567" s="191">
        <f t="shared" si="2264"/>
        <v>0</v>
      </c>
      <c r="AG567" s="191">
        <f t="shared" si="2265"/>
        <v>0</v>
      </c>
      <c r="AH567" s="191">
        <f t="shared" si="2266"/>
        <v>0</v>
      </c>
      <c r="AI567" s="191">
        <f t="shared" si="2267"/>
        <v>0</v>
      </c>
      <c r="AJ567" s="191">
        <f t="shared" si="2268"/>
        <v>0</v>
      </c>
      <c r="AK567" s="191">
        <f t="shared" si="2269"/>
        <v>0</v>
      </c>
      <c r="AL567" s="275">
        <f t="shared" si="2270"/>
        <v>0</v>
      </c>
      <c r="AM567" s="275">
        <f t="shared" si="2271"/>
        <v>0</v>
      </c>
      <c r="AN567" s="275">
        <f t="shared" si="2272"/>
        <v>0</v>
      </c>
      <c r="AO567" s="275">
        <f t="shared" si="2273"/>
        <v>0</v>
      </c>
      <c r="AP567" s="275">
        <f t="shared" si="2274"/>
        <v>0</v>
      </c>
      <c r="AQ567" s="275">
        <f t="shared" si="2275"/>
        <v>0</v>
      </c>
      <c r="AR567" s="275">
        <f t="shared" si="2276"/>
        <v>0</v>
      </c>
      <c r="AS567" s="275">
        <f t="shared" si="2277"/>
        <v>0</v>
      </c>
      <c r="AT567" s="275">
        <f t="shared" si="2278"/>
        <v>0</v>
      </c>
    </row>
    <row r="568" spans="1:46" s="69" customFormat="1" outlineLevel="1">
      <c r="A568" s="131"/>
      <c r="B568" s="133"/>
      <c r="C568" s="73" t="s">
        <v>232</v>
      </c>
      <c r="D568" s="32"/>
      <c r="E568" s="258">
        <f t="shared" ref="E568:Q568" si="2444">IF(E564&gt;0,E564/E566*100,)</f>
        <v>2.9388080121955071E-2</v>
      </c>
      <c r="F568" s="258">
        <f t="shared" si="2444"/>
        <v>1.8934539310664175E-2</v>
      </c>
      <c r="G568" s="258">
        <f t="shared" si="2444"/>
        <v>2.2442951919331287E-2</v>
      </c>
      <c r="H568" s="258">
        <f t="shared" si="2444"/>
        <v>1.9179976538313857E-2</v>
      </c>
      <c r="I568" s="258">
        <f t="shared" si="2444"/>
        <v>1.8710323825953411E-2</v>
      </c>
      <c r="J568" s="258">
        <f t="shared" si="2444"/>
        <v>1.9163117820009973E-2</v>
      </c>
      <c r="K568" s="258">
        <f t="shared" si="2444"/>
        <v>1.7837084494737279E-2</v>
      </c>
      <c r="L568" s="258">
        <f t="shared" ref="L568:O568" si="2445">IF(L564&gt;0,L564/L566*100,)</f>
        <v>1.8816657078373236E-2</v>
      </c>
      <c r="M568" s="258">
        <f t="shared" si="2445"/>
        <v>1.6622041340901787E-2</v>
      </c>
      <c r="N568" s="258">
        <f t="shared" si="2445"/>
        <v>1.9268054651919324E-2</v>
      </c>
      <c r="O568" s="258">
        <f t="shared" si="2445"/>
        <v>1.7624434389140273E-2</v>
      </c>
      <c r="P568" s="258">
        <f t="shared" si="2444"/>
        <v>1.7653739612188368E-2</v>
      </c>
      <c r="Q568" s="258">
        <f t="shared" si="2444"/>
        <v>1.7394900068917987E-2</v>
      </c>
      <c r="R568" s="258">
        <f t="shared" ref="R568:S568" si="2446">IF(R564&gt;0,R564/R566*100,)</f>
        <v>1.7165635738831612E-2</v>
      </c>
      <c r="S568" s="258">
        <f t="shared" si="2446"/>
        <v>1.6980782429649965E-2</v>
      </c>
      <c r="T568" s="258">
        <f t="shared" ref="T568" si="2447">IF(T564&gt;0,T564/T566*100,)</f>
        <v>0</v>
      </c>
      <c r="U568" s="258">
        <f t="shared" ref="U568:X568" si="2448">IF(U564&gt;0,U564/U566*100,)</f>
        <v>0</v>
      </c>
      <c r="V568" s="258">
        <f t="shared" si="2448"/>
        <v>0</v>
      </c>
      <c r="W568" s="258">
        <f t="shared" si="2448"/>
        <v>0</v>
      </c>
      <c r="X568" s="258">
        <f t="shared" si="2448"/>
        <v>0</v>
      </c>
      <c r="Y568" s="258">
        <f t="shared" ref="Y568:AA568" si="2449">IF(Y564&gt;0,Y564/Y566*100,)</f>
        <v>0</v>
      </c>
      <c r="Z568" s="258">
        <f t="shared" si="2449"/>
        <v>0</v>
      </c>
      <c r="AA568" s="258">
        <f t="shared" si="2449"/>
        <v>0</v>
      </c>
      <c r="AB568" s="258">
        <f t="shared" ref="AB568" si="2450">IF(AB564&gt;0,AB564/AB566*100,)</f>
        <v>0</v>
      </c>
      <c r="AC568" s="191">
        <f t="shared" si="2261"/>
        <v>0</v>
      </c>
      <c r="AD568" s="191">
        <f t="shared" si="2262"/>
        <v>0</v>
      </c>
      <c r="AE568" s="191">
        <f t="shared" si="2263"/>
        <v>0</v>
      </c>
      <c r="AF568" s="191">
        <f t="shared" si="2264"/>
        <v>0</v>
      </c>
      <c r="AG568" s="191">
        <f t="shared" si="2265"/>
        <v>0</v>
      </c>
      <c r="AH568" s="191">
        <f t="shared" si="2266"/>
        <v>0</v>
      </c>
      <c r="AI568" s="191">
        <f t="shared" si="2267"/>
        <v>0</v>
      </c>
      <c r="AJ568" s="191">
        <f t="shared" si="2268"/>
        <v>0</v>
      </c>
      <c r="AK568" s="191">
        <f t="shared" si="2269"/>
        <v>0</v>
      </c>
      <c r="AL568" s="275">
        <f t="shared" si="2270"/>
        <v>0</v>
      </c>
      <c r="AM568" s="275">
        <f t="shared" si="2271"/>
        <v>0</v>
      </c>
      <c r="AN568" s="275">
        <f t="shared" si="2272"/>
        <v>0</v>
      </c>
      <c r="AO568" s="275">
        <f t="shared" si="2273"/>
        <v>0</v>
      </c>
      <c r="AP568" s="275">
        <f t="shared" si="2274"/>
        <v>0</v>
      </c>
      <c r="AQ568" s="275">
        <f t="shared" si="2275"/>
        <v>0</v>
      </c>
      <c r="AR568" s="275">
        <f t="shared" si="2276"/>
        <v>0</v>
      </c>
      <c r="AS568" s="275">
        <f t="shared" si="2277"/>
        <v>0</v>
      </c>
      <c r="AT568" s="275">
        <f t="shared" si="2278"/>
        <v>0</v>
      </c>
    </row>
    <row r="569" spans="1:46" s="69" customFormat="1" outlineLevel="1">
      <c r="A569" s="131" t="s">
        <v>229</v>
      </c>
      <c r="B569" s="33" t="s">
        <v>240</v>
      </c>
      <c r="C569" s="73" t="s">
        <v>231</v>
      </c>
      <c r="D569" s="32"/>
      <c r="E569" s="250">
        <v>58.033000000000001</v>
      </c>
      <c r="F569" s="250">
        <v>64.384</v>
      </c>
      <c r="G569" s="250">
        <v>59.843000000000004</v>
      </c>
      <c r="H569" s="250">
        <v>70.448999999999998</v>
      </c>
      <c r="I569" s="1557">
        <v>74.651999999999987</v>
      </c>
      <c r="J569" s="1557">
        <v>79.076369999999997</v>
      </c>
      <c r="K569" s="855">
        <f t="shared" ref="K569" si="2451">L569+M569+N569+O569</f>
        <v>97.44</v>
      </c>
      <c r="L569" s="1146">
        <v>13.440000000000001</v>
      </c>
      <c r="M569" s="1146">
        <v>36</v>
      </c>
      <c r="N569" s="1146">
        <v>19.2</v>
      </c>
      <c r="O569" s="1146">
        <v>28.799999999999997</v>
      </c>
      <c r="P569" s="855">
        <v>94.83</v>
      </c>
      <c r="Q569" s="855">
        <v>92.3</v>
      </c>
      <c r="R569" s="855">
        <v>89.61</v>
      </c>
      <c r="S569" s="855">
        <v>87.21</v>
      </c>
      <c r="T569" s="257">
        <f t="shared" ref="T569:T572" si="2452">SUM(U569:X569)</f>
        <v>0</v>
      </c>
      <c r="U569" s="250"/>
      <c r="V569" s="1048"/>
      <c r="W569" s="1455"/>
      <c r="X569" s="1455"/>
      <c r="Y569" s="250"/>
      <c r="Z569" s="250"/>
      <c r="AA569" s="250"/>
      <c r="AB569" s="250"/>
      <c r="AC569" s="191">
        <f t="shared" si="2261"/>
        <v>0</v>
      </c>
      <c r="AD569" s="191">
        <f t="shared" si="2262"/>
        <v>0</v>
      </c>
      <c r="AE569" s="191">
        <f t="shared" si="2263"/>
        <v>0</v>
      </c>
      <c r="AF569" s="191">
        <f t="shared" si="2264"/>
        <v>0</v>
      </c>
      <c r="AG569" s="191">
        <f t="shared" si="2265"/>
        <v>0</v>
      </c>
      <c r="AH569" s="191">
        <f t="shared" si="2266"/>
        <v>0</v>
      </c>
      <c r="AI569" s="191">
        <f t="shared" si="2267"/>
        <v>0</v>
      </c>
      <c r="AJ569" s="191">
        <f t="shared" si="2268"/>
        <v>0</v>
      </c>
      <c r="AK569" s="191">
        <f t="shared" si="2269"/>
        <v>0</v>
      </c>
      <c r="AL569" s="275">
        <f t="shared" si="2270"/>
        <v>0</v>
      </c>
      <c r="AM569" s="275">
        <f t="shared" si="2271"/>
        <v>0</v>
      </c>
      <c r="AN569" s="275">
        <f t="shared" si="2272"/>
        <v>0</v>
      </c>
      <c r="AO569" s="275">
        <f t="shared" si="2273"/>
        <v>0</v>
      </c>
      <c r="AP569" s="275">
        <f t="shared" si="2274"/>
        <v>0</v>
      </c>
      <c r="AQ569" s="275">
        <f t="shared" si="2275"/>
        <v>0</v>
      </c>
      <c r="AR569" s="275">
        <f t="shared" si="2276"/>
        <v>0</v>
      </c>
      <c r="AS569" s="275">
        <f t="shared" si="2277"/>
        <v>0</v>
      </c>
      <c r="AT569" s="275">
        <f t="shared" si="2278"/>
        <v>0</v>
      </c>
    </row>
    <row r="570" spans="1:46" s="69" customFormat="1" outlineLevel="1">
      <c r="A570" s="131"/>
      <c r="B570" s="38"/>
      <c r="C570" s="73" t="s">
        <v>214</v>
      </c>
      <c r="D570" s="32"/>
      <c r="E570" s="255">
        <f t="shared" ref="E570:G570" si="2453">E569*0.85*1.45/1000</f>
        <v>7.1525672499999998E-2</v>
      </c>
      <c r="F570" s="255">
        <f t="shared" si="2453"/>
        <v>7.9353279999999998E-2</v>
      </c>
      <c r="G570" s="255">
        <f t="shared" si="2453"/>
        <v>7.3756497500000004E-2</v>
      </c>
      <c r="H570" s="255">
        <f>H569*0.85*1.45/1000</f>
        <v>8.682839249999999E-2</v>
      </c>
      <c r="I570" s="255">
        <f>I569*0.85*1.45/1000</f>
        <v>9.2008589999999987E-2</v>
      </c>
      <c r="J570" s="255">
        <f>J569*0.85*1.45/1000</f>
        <v>9.7461626024999984E-2</v>
      </c>
      <c r="K570" s="255">
        <f t="shared" ref="K570:O570" si="2454">K569*0.85*1.45/1000</f>
        <v>0.12009479999999999</v>
      </c>
      <c r="L570" s="255">
        <f t="shared" si="2454"/>
        <v>1.6564800000000001E-2</v>
      </c>
      <c r="M570" s="255">
        <f t="shared" si="2454"/>
        <v>4.437E-2</v>
      </c>
      <c r="N570" s="255">
        <f t="shared" si="2454"/>
        <v>2.3663999999999998E-2</v>
      </c>
      <c r="O570" s="255">
        <f t="shared" si="2454"/>
        <v>3.5495999999999993E-2</v>
      </c>
      <c r="P570" s="255">
        <f t="shared" ref="P570" si="2455">P569*0.85*1.45/1000</f>
        <v>0.11687797499999998</v>
      </c>
      <c r="Q570" s="255">
        <f t="shared" ref="Q570:R570" si="2456">Q569*0.85*1.45/1000</f>
        <v>0.11375974999999999</v>
      </c>
      <c r="R570" s="255">
        <f t="shared" si="2456"/>
        <v>0.110444325</v>
      </c>
      <c r="S570" s="255">
        <f t="shared" ref="S570" si="2457">S569*0.85*1.45/1000</f>
        <v>0.10748632499999998</v>
      </c>
      <c r="T570" s="257">
        <f t="shared" si="2452"/>
        <v>0</v>
      </c>
      <c r="U570" s="255">
        <f t="shared" ref="U570:X570" si="2458">U569*0.85*1.45/1000</f>
        <v>0</v>
      </c>
      <c r="V570" s="255">
        <f t="shared" si="2458"/>
        <v>0</v>
      </c>
      <c r="W570" s="255">
        <f t="shared" si="2458"/>
        <v>0</v>
      </c>
      <c r="X570" s="255">
        <f t="shared" si="2458"/>
        <v>0</v>
      </c>
      <c r="Y570" s="255">
        <f t="shared" ref="Y570:AA570" si="2459">Y569*0.85*1.45/1000</f>
        <v>0</v>
      </c>
      <c r="Z570" s="255">
        <f t="shared" si="2459"/>
        <v>0</v>
      </c>
      <c r="AA570" s="255">
        <f t="shared" si="2459"/>
        <v>0</v>
      </c>
      <c r="AB570" s="255">
        <f t="shared" ref="AB570" si="2460">AB569*0.85*1.45/1000</f>
        <v>0</v>
      </c>
      <c r="AC570" s="191">
        <f t="shared" si="2261"/>
        <v>0</v>
      </c>
      <c r="AD570" s="191">
        <f t="shared" si="2262"/>
        <v>0</v>
      </c>
      <c r="AE570" s="191">
        <f t="shared" si="2263"/>
        <v>0</v>
      </c>
      <c r="AF570" s="191">
        <f t="shared" si="2264"/>
        <v>0</v>
      </c>
      <c r="AG570" s="191">
        <f t="shared" si="2265"/>
        <v>0</v>
      </c>
      <c r="AH570" s="191">
        <f t="shared" si="2266"/>
        <v>0</v>
      </c>
      <c r="AI570" s="191">
        <f t="shared" si="2267"/>
        <v>0</v>
      </c>
      <c r="AJ570" s="191">
        <f t="shared" si="2268"/>
        <v>0</v>
      </c>
      <c r="AK570" s="191">
        <f t="shared" si="2269"/>
        <v>0</v>
      </c>
      <c r="AL570" s="275">
        <f t="shared" si="2270"/>
        <v>0</v>
      </c>
      <c r="AM570" s="275">
        <f t="shared" si="2271"/>
        <v>0</v>
      </c>
      <c r="AN570" s="275">
        <f t="shared" si="2272"/>
        <v>0</v>
      </c>
      <c r="AO570" s="275">
        <f t="shared" si="2273"/>
        <v>0</v>
      </c>
      <c r="AP570" s="275">
        <f t="shared" si="2274"/>
        <v>0</v>
      </c>
      <c r="AQ570" s="275">
        <f t="shared" si="2275"/>
        <v>0</v>
      </c>
      <c r="AR570" s="275">
        <f t="shared" si="2276"/>
        <v>0</v>
      </c>
      <c r="AS570" s="275">
        <f t="shared" si="2277"/>
        <v>0</v>
      </c>
      <c r="AT570" s="275">
        <f t="shared" si="2278"/>
        <v>0</v>
      </c>
    </row>
    <row r="571" spans="1:46" s="69" customFormat="1" outlineLevel="1">
      <c r="A571" s="131"/>
      <c r="B571" s="38"/>
      <c r="C571" s="73" t="s">
        <v>372</v>
      </c>
      <c r="D571" s="32"/>
      <c r="E571" s="250">
        <v>267320</v>
      </c>
      <c r="F571" s="250">
        <v>495552</v>
      </c>
      <c r="G571" s="250">
        <v>326772</v>
      </c>
      <c r="H571" s="250">
        <v>488810</v>
      </c>
      <c r="I571" s="1557">
        <v>529265</v>
      </c>
      <c r="J571" s="1557">
        <v>548831</v>
      </c>
      <c r="K571" s="855">
        <f t="shared" ref="K571:K572" si="2461">L571+M571+N571+O571</f>
        <v>671850</v>
      </c>
      <c r="L571" s="1146">
        <v>80850</v>
      </c>
      <c r="M571" s="1146">
        <v>273000</v>
      </c>
      <c r="N571" s="1146">
        <v>110000</v>
      </c>
      <c r="O571" s="1146">
        <v>208000</v>
      </c>
      <c r="P571" s="1146">
        <v>673000</v>
      </c>
      <c r="Q571" s="1146">
        <v>678000</v>
      </c>
      <c r="R571" s="1146">
        <v>680000</v>
      </c>
      <c r="S571" s="1146">
        <v>680000</v>
      </c>
      <c r="T571" s="257">
        <f t="shared" si="2452"/>
        <v>0</v>
      </c>
      <c r="U571" s="250"/>
      <c r="V571" s="1048"/>
      <c r="W571" s="1455"/>
      <c r="X571" s="1455"/>
      <c r="Y571" s="250"/>
      <c r="Z571" s="250"/>
      <c r="AA571" s="250"/>
      <c r="AB571" s="250"/>
      <c r="AC571" s="191">
        <f t="shared" si="2261"/>
        <v>0</v>
      </c>
      <c r="AD571" s="191">
        <f t="shared" si="2262"/>
        <v>0</v>
      </c>
      <c r="AE571" s="191">
        <f t="shared" si="2263"/>
        <v>0</v>
      </c>
      <c r="AF571" s="191">
        <f t="shared" si="2264"/>
        <v>0</v>
      </c>
      <c r="AG571" s="191">
        <f t="shared" si="2265"/>
        <v>0</v>
      </c>
      <c r="AH571" s="191">
        <f t="shared" si="2266"/>
        <v>0</v>
      </c>
      <c r="AI571" s="191">
        <f t="shared" si="2267"/>
        <v>0</v>
      </c>
      <c r="AJ571" s="191">
        <f t="shared" si="2268"/>
        <v>0</v>
      </c>
      <c r="AK571" s="191">
        <f t="shared" si="2269"/>
        <v>0</v>
      </c>
      <c r="AL571" s="275">
        <f t="shared" si="2270"/>
        <v>0</v>
      </c>
      <c r="AM571" s="275">
        <f t="shared" si="2271"/>
        <v>0</v>
      </c>
      <c r="AN571" s="275">
        <f t="shared" si="2272"/>
        <v>0</v>
      </c>
      <c r="AO571" s="275">
        <f t="shared" si="2273"/>
        <v>0</v>
      </c>
      <c r="AP571" s="275">
        <f t="shared" si="2274"/>
        <v>0</v>
      </c>
      <c r="AQ571" s="275">
        <f t="shared" si="2275"/>
        <v>0</v>
      </c>
      <c r="AR571" s="275">
        <f t="shared" si="2276"/>
        <v>0</v>
      </c>
      <c r="AS571" s="275">
        <f t="shared" si="2277"/>
        <v>0</v>
      </c>
      <c r="AT571" s="275">
        <f t="shared" si="2278"/>
        <v>0</v>
      </c>
    </row>
    <row r="572" spans="1:46" s="69" customFormat="1" outlineLevel="1">
      <c r="A572" s="131"/>
      <c r="B572" s="38"/>
      <c r="C572" s="73" t="s">
        <v>577</v>
      </c>
      <c r="D572" s="32"/>
      <c r="E572" s="250">
        <v>1.756</v>
      </c>
      <c r="F572" s="250">
        <v>2.1735329999999999</v>
      </c>
      <c r="G572" s="250">
        <v>2.3033209999999995</v>
      </c>
      <c r="H572" s="250">
        <v>2.7137370000000001</v>
      </c>
      <c r="I572" s="1557">
        <v>2.941246</v>
      </c>
      <c r="J572" s="1557">
        <v>3.2798014659999994</v>
      </c>
      <c r="K572" s="855">
        <f t="shared" si="2461"/>
        <v>4.0600000000000005</v>
      </c>
      <c r="L572" s="1146">
        <v>0.56000000000000005</v>
      </c>
      <c r="M572" s="1146">
        <v>1.5</v>
      </c>
      <c r="N572" s="1146">
        <v>0.8</v>
      </c>
      <c r="O572" s="1146">
        <v>1.2</v>
      </c>
      <c r="P572" s="1146">
        <v>4.07</v>
      </c>
      <c r="Q572" s="1146">
        <v>4.08</v>
      </c>
      <c r="R572" s="1146">
        <v>4.08</v>
      </c>
      <c r="S572" s="1146">
        <v>4.09</v>
      </c>
      <c r="T572" s="257">
        <f t="shared" si="2452"/>
        <v>0</v>
      </c>
      <c r="U572" s="250"/>
      <c r="V572" s="1048"/>
      <c r="W572" s="1455"/>
      <c r="X572" s="1455"/>
      <c r="Y572" s="250"/>
      <c r="Z572" s="250"/>
      <c r="AA572" s="250"/>
      <c r="AB572" s="250"/>
      <c r="AC572" s="191">
        <f t="shared" si="2261"/>
        <v>0</v>
      </c>
      <c r="AD572" s="191">
        <f t="shared" si="2262"/>
        <v>0</v>
      </c>
      <c r="AE572" s="191">
        <f t="shared" si="2263"/>
        <v>0</v>
      </c>
      <c r="AF572" s="191">
        <f t="shared" si="2264"/>
        <v>0</v>
      </c>
      <c r="AG572" s="191">
        <f t="shared" si="2265"/>
        <v>0</v>
      </c>
      <c r="AH572" s="191">
        <f t="shared" si="2266"/>
        <v>0</v>
      </c>
      <c r="AI572" s="191">
        <f t="shared" si="2267"/>
        <v>0</v>
      </c>
      <c r="AJ572" s="191">
        <f t="shared" si="2268"/>
        <v>0</v>
      </c>
      <c r="AK572" s="191">
        <f t="shared" si="2269"/>
        <v>0</v>
      </c>
      <c r="AL572" s="275">
        <f t="shared" si="2270"/>
        <v>0</v>
      </c>
      <c r="AM572" s="275">
        <f t="shared" si="2271"/>
        <v>0</v>
      </c>
      <c r="AN572" s="275">
        <f t="shared" si="2272"/>
        <v>0</v>
      </c>
      <c r="AO572" s="275">
        <f t="shared" si="2273"/>
        <v>0</v>
      </c>
      <c r="AP572" s="275">
        <f t="shared" si="2274"/>
        <v>0</v>
      </c>
      <c r="AQ572" s="275">
        <f t="shared" si="2275"/>
        <v>0</v>
      </c>
      <c r="AR572" s="275">
        <f t="shared" si="2276"/>
        <v>0</v>
      </c>
      <c r="AS572" s="275">
        <f t="shared" si="2277"/>
        <v>0</v>
      </c>
      <c r="AT572" s="275">
        <f t="shared" si="2278"/>
        <v>0</v>
      </c>
    </row>
    <row r="573" spans="1:46" s="69" customFormat="1" outlineLevel="1">
      <c r="A573" s="131"/>
      <c r="B573" s="38"/>
      <c r="C573" s="73" t="s">
        <v>232</v>
      </c>
      <c r="D573" s="32"/>
      <c r="E573" s="258">
        <f t="shared" ref="E573:Q573" si="2462">IF(E569&gt;0,E569/E571*100,)</f>
        <v>2.1709187490647913E-2</v>
      </c>
      <c r="F573" s="258">
        <f t="shared" si="2462"/>
        <v>1.2992380214387188E-2</v>
      </c>
      <c r="G573" s="258">
        <f t="shared" si="2462"/>
        <v>1.8313380583403722E-2</v>
      </c>
      <c r="H573" s="258">
        <f t="shared" si="2462"/>
        <v>1.4412348356212024E-2</v>
      </c>
      <c r="I573" s="258">
        <f t="shared" si="2462"/>
        <v>1.4104843509395103E-2</v>
      </c>
      <c r="J573" s="258">
        <f t="shared" si="2462"/>
        <v>1.4408145676902359E-2</v>
      </c>
      <c r="K573" s="258">
        <f t="shared" si="2462"/>
        <v>1.4503237329761108E-2</v>
      </c>
      <c r="L573" s="258">
        <f t="shared" si="2462"/>
        <v>1.6623376623376623E-2</v>
      </c>
      <c r="M573" s="258">
        <f t="shared" si="2462"/>
        <v>1.3186813186813185E-2</v>
      </c>
      <c r="N573" s="258">
        <f t="shared" si="2462"/>
        <v>1.7454545454545455E-2</v>
      </c>
      <c r="O573" s="258">
        <f t="shared" si="2462"/>
        <v>1.3846153846153845E-2</v>
      </c>
      <c r="P573" s="258">
        <f t="shared" si="2462"/>
        <v>1.4090638930163447E-2</v>
      </c>
      <c r="Q573" s="258">
        <f t="shared" si="2462"/>
        <v>1.3613569321533923E-2</v>
      </c>
      <c r="R573" s="258">
        <f t="shared" ref="R573:S573" si="2463">IF(R569&gt;0,R569/R571*100,)</f>
        <v>1.3177941176470588E-2</v>
      </c>
      <c r="S573" s="258">
        <f t="shared" si="2463"/>
        <v>1.2825E-2</v>
      </c>
      <c r="T573" s="258">
        <f t="shared" ref="T573" si="2464">IF(T569&gt;0,T569/T571*100,)</f>
        <v>0</v>
      </c>
      <c r="U573" s="258">
        <f t="shared" ref="U573:X573" si="2465">IF(U569&gt;0,U569/U571*100,)</f>
        <v>0</v>
      </c>
      <c r="V573" s="258">
        <f t="shared" si="2465"/>
        <v>0</v>
      </c>
      <c r="W573" s="258">
        <f t="shared" si="2465"/>
        <v>0</v>
      </c>
      <c r="X573" s="258">
        <f t="shared" si="2465"/>
        <v>0</v>
      </c>
      <c r="Y573" s="258">
        <f t="shared" ref="Y573:AA573" si="2466">IF(Y569&gt;0,Y569/Y571*100,)</f>
        <v>0</v>
      </c>
      <c r="Z573" s="258">
        <f t="shared" si="2466"/>
        <v>0</v>
      </c>
      <c r="AA573" s="258">
        <f t="shared" si="2466"/>
        <v>0</v>
      </c>
      <c r="AB573" s="258">
        <f t="shared" ref="AB573" si="2467">IF(AB569&gt;0,AB569/AB571*100,)</f>
        <v>0</v>
      </c>
      <c r="AC573" s="191">
        <f t="shared" si="2261"/>
        <v>0</v>
      </c>
      <c r="AD573" s="191">
        <f t="shared" si="2262"/>
        <v>0</v>
      </c>
      <c r="AE573" s="191">
        <f t="shared" si="2263"/>
        <v>0</v>
      </c>
      <c r="AF573" s="191">
        <f t="shared" si="2264"/>
        <v>0</v>
      </c>
      <c r="AG573" s="191">
        <f t="shared" si="2265"/>
        <v>0</v>
      </c>
      <c r="AH573" s="191">
        <f t="shared" si="2266"/>
        <v>0</v>
      </c>
      <c r="AI573" s="191">
        <f t="shared" si="2267"/>
        <v>0</v>
      </c>
      <c r="AJ573" s="191">
        <f t="shared" si="2268"/>
        <v>0</v>
      </c>
      <c r="AK573" s="191">
        <f t="shared" si="2269"/>
        <v>0</v>
      </c>
      <c r="AL573" s="275">
        <f t="shared" si="2270"/>
        <v>0</v>
      </c>
      <c r="AM573" s="275">
        <f t="shared" si="2271"/>
        <v>0</v>
      </c>
      <c r="AN573" s="275">
        <f t="shared" si="2272"/>
        <v>0</v>
      </c>
      <c r="AO573" s="275">
        <f t="shared" si="2273"/>
        <v>0</v>
      </c>
      <c r="AP573" s="275">
        <f t="shared" si="2274"/>
        <v>0</v>
      </c>
      <c r="AQ573" s="275">
        <f t="shared" si="2275"/>
        <v>0</v>
      </c>
      <c r="AR573" s="275">
        <f t="shared" si="2276"/>
        <v>0</v>
      </c>
      <c r="AS573" s="275">
        <f t="shared" si="2277"/>
        <v>0</v>
      </c>
      <c r="AT573" s="275">
        <f t="shared" si="2278"/>
        <v>0</v>
      </c>
    </row>
    <row r="574" spans="1:46" s="69" customFormat="1" outlineLevel="1">
      <c r="A574" s="131" t="s">
        <v>230</v>
      </c>
      <c r="B574" s="33" t="s">
        <v>241</v>
      </c>
      <c r="C574" s="73" t="s">
        <v>233</v>
      </c>
      <c r="D574" s="32"/>
      <c r="E574" s="250">
        <v>118.74599999999998</v>
      </c>
      <c r="F574" s="250">
        <v>133.52699999999999</v>
      </c>
      <c r="G574" s="250">
        <v>126.24700000000001</v>
      </c>
      <c r="H574" s="250">
        <v>128.858</v>
      </c>
      <c r="I574" s="1557">
        <v>138.79500000000002</v>
      </c>
      <c r="J574" s="1557">
        <v>146.50092999999998</v>
      </c>
      <c r="K574" s="855">
        <f t="shared" ref="K574" si="2468">L574+M574+N574+O574</f>
        <v>159.81</v>
      </c>
      <c r="L574" s="1146">
        <v>29.08</v>
      </c>
      <c r="M574" s="1146">
        <v>41.6</v>
      </c>
      <c r="N574" s="1146">
        <v>40.03</v>
      </c>
      <c r="O574" s="1146">
        <v>49.1</v>
      </c>
      <c r="P574" s="1146">
        <v>160.09</v>
      </c>
      <c r="Q574" s="1146">
        <v>160.1</v>
      </c>
      <c r="R574" s="1146">
        <v>160.15</v>
      </c>
      <c r="S574" s="1146">
        <v>160.19999999999999</v>
      </c>
      <c r="T574" s="257">
        <f t="shared" ref="T574" si="2469">SUM(U574:X574)</f>
        <v>0</v>
      </c>
      <c r="U574" s="250"/>
      <c r="V574" s="1048"/>
      <c r="W574" s="1455"/>
      <c r="X574" s="1455"/>
      <c r="Y574" s="250"/>
      <c r="Z574" s="250"/>
      <c r="AA574" s="250"/>
      <c r="AB574" s="250"/>
      <c r="AC574" s="191">
        <f t="shared" si="2261"/>
        <v>0</v>
      </c>
      <c r="AD574" s="191">
        <f t="shared" si="2262"/>
        <v>0</v>
      </c>
      <c r="AE574" s="191">
        <f t="shared" si="2263"/>
        <v>0</v>
      </c>
      <c r="AF574" s="191">
        <f t="shared" si="2264"/>
        <v>0</v>
      </c>
      <c r="AG574" s="191">
        <f t="shared" si="2265"/>
        <v>0</v>
      </c>
      <c r="AH574" s="191">
        <f t="shared" si="2266"/>
        <v>0</v>
      </c>
      <c r="AI574" s="191">
        <f t="shared" si="2267"/>
        <v>0</v>
      </c>
      <c r="AJ574" s="191">
        <f t="shared" si="2268"/>
        <v>0</v>
      </c>
      <c r="AK574" s="191">
        <f t="shared" si="2269"/>
        <v>0</v>
      </c>
      <c r="AL574" s="275">
        <f t="shared" si="2270"/>
        <v>0</v>
      </c>
      <c r="AM574" s="275">
        <f t="shared" si="2271"/>
        <v>0</v>
      </c>
      <c r="AN574" s="275">
        <f t="shared" si="2272"/>
        <v>0</v>
      </c>
      <c r="AO574" s="275">
        <f t="shared" si="2273"/>
        <v>0</v>
      </c>
      <c r="AP574" s="275">
        <f t="shared" si="2274"/>
        <v>0</v>
      </c>
      <c r="AQ574" s="275">
        <f t="shared" si="2275"/>
        <v>0</v>
      </c>
      <c r="AR574" s="275">
        <f t="shared" si="2276"/>
        <v>0</v>
      </c>
      <c r="AS574" s="275">
        <f t="shared" si="2277"/>
        <v>0</v>
      </c>
      <c r="AT574" s="275">
        <f t="shared" si="2278"/>
        <v>0</v>
      </c>
    </row>
    <row r="575" spans="1:46" s="69" customFormat="1" outlineLevel="1">
      <c r="A575" s="131"/>
      <c r="B575" s="38"/>
      <c r="C575" s="73" t="s">
        <v>214</v>
      </c>
      <c r="D575" s="32"/>
      <c r="E575" s="255">
        <f t="shared" ref="E575:G575" si="2470">E574*0.85*1.45/1000</f>
        <v>0.14635444499999997</v>
      </c>
      <c r="F575" s="255">
        <f t="shared" si="2470"/>
        <v>0.1645720275</v>
      </c>
      <c r="G575" s="255">
        <f t="shared" si="2470"/>
        <v>0.15559942750000003</v>
      </c>
      <c r="H575" s="255">
        <f>H574*0.85*1.45/1000</f>
        <v>0.15881748500000001</v>
      </c>
      <c r="I575" s="255">
        <f>I574*0.85*1.45/1000</f>
        <v>0.17106483750000001</v>
      </c>
      <c r="J575" s="255">
        <f>J574*0.85*1.45/1000</f>
        <v>0.18056239622499998</v>
      </c>
      <c r="K575" s="255">
        <f t="shared" ref="K575:O575" si="2471">K574*0.85*1.45/1000</f>
        <v>0.19696582499999998</v>
      </c>
      <c r="L575" s="255">
        <f t="shared" si="2471"/>
        <v>3.5841099999999987E-2</v>
      </c>
      <c r="M575" s="255">
        <f t="shared" si="2471"/>
        <v>5.1271999999999998E-2</v>
      </c>
      <c r="N575" s="255">
        <f t="shared" si="2471"/>
        <v>4.9336975000000005E-2</v>
      </c>
      <c r="O575" s="255">
        <f t="shared" si="2471"/>
        <v>6.051575E-2</v>
      </c>
      <c r="P575" s="255">
        <f t="shared" ref="P575" si="2472">P574*0.85*1.45/1000</f>
        <v>0.197310925</v>
      </c>
      <c r="Q575" s="255">
        <f t="shared" ref="Q575:R575" si="2473">Q574*0.85*1.45/1000</f>
        <v>0.19732324999999998</v>
      </c>
      <c r="R575" s="255">
        <f t="shared" si="2473"/>
        <v>0.19738487499999999</v>
      </c>
      <c r="S575" s="255">
        <f t="shared" ref="S575" si="2474">S574*0.85*1.45/1000</f>
        <v>0.1974465</v>
      </c>
      <c r="T575" s="257">
        <f>SUM(U575:X575)</f>
        <v>0</v>
      </c>
      <c r="U575" s="255">
        <f t="shared" ref="U575:X575" si="2475">U574*0.85*1.45/1000</f>
        <v>0</v>
      </c>
      <c r="V575" s="255">
        <f t="shared" si="2475"/>
        <v>0</v>
      </c>
      <c r="W575" s="255">
        <f t="shared" si="2475"/>
        <v>0</v>
      </c>
      <c r="X575" s="255">
        <f t="shared" si="2475"/>
        <v>0</v>
      </c>
      <c r="Y575" s="255">
        <f t="shared" ref="Y575:AA575" si="2476">Y574*0.85*1.45/1000</f>
        <v>0</v>
      </c>
      <c r="Z575" s="255">
        <f t="shared" si="2476"/>
        <v>0</v>
      </c>
      <c r="AA575" s="255">
        <f t="shared" si="2476"/>
        <v>0</v>
      </c>
      <c r="AB575" s="255">
        <f t="shared" ref="AB575" si="2477">AB574*0.85*1.45/1000</f>
        <v>0</v>
      </c>
      <c r="AC575" s="191">
        <f t="shared" si="2261"/>
        <v>0</v>
      </c>
      <c r="AD575" s="191">
        <f t="shared" si="2262"/>
        <v>0</v>
      </c>
      <c r="AE575" s="191">
        <f t="shared" si="2263"/>
        <v>0</v>
      </c>
      <c r="AF575" s="191">
        <f t="shared" si="2264"/>
        <v>0</v>
      </c>
      <c r="AG575" s="191">
        <f t="shared" si="2265"/>
        <v>0</v>
      </c>
      <c r="AH575" s="191">
        <f t="shared" si="2266"/>
        <v>0</v>
      </c>
      <c r="AI575" s="191">
        <f t="shared" si="2267"/>
        <v>0</v>
      </c>
      <c r="AJ575" s="191">
        <f t="shared" si="2268"/>
        <v>0</v>
      </c>
      <c r="AK575" s="191">
        <f t="shared" si="2269"/>
        <v>0</v>
      </c>
      <c r="AL575" s="275">
        <f t="shared" si="2270"/>
        <v>0</v>
      </c>
      <c r="AM575" s="275">
        <f t="shared" si="2271"/>
        <v>0</v>
      </c>
      <c r="AN575" s="275">
        <f t="shared" si="2272"/>
        <v>0</v>
      </c>
      <c r="AO575" s="275">
        <f t="shared" si="2273"/>
        <v>0</v>
      </c>
      <c r="AP575" s="275">
        <f t="shared" si="2274"/>
        <v>0</v>
      </c>
      <c r="AQ575" s="275">
        <f t="shared" si="2275"/>
        <v>0</v>
      </c>
      <c r="AR575" s="275">
        <f t="shared" si="2276"/>
        <v>0</v>
      </c>
      <c r="AS575" s="275">
        <f t="shared" si="2277"/>
        <v>0</v>
      </c>
      <c r="AT575" s="275">
        <f t="shared" si="2278"/>
        <v>0</v>
      </c>
    </row>
    <row r="576" spans="1:46" s="69" customFormat="1" outlineLevel="1">
      <c r="A576" s="131"/>
      <c r="B576" s="38"/>
      <c r="C576" s="73" t="s">
        <v>372</v>
      </c>
      <c r="D576" s="32"/>
      <c r="E576" s="250">
        <v>334213</v>
      </c>
      <c r="F576" s="250">
        <v>549686</v>
      </c>
      <c r="G576" s="250">
        <v>502397</v>
      </c>
      <c r="H576" s="250">
        <v>550331</v>
      </c>
      <c r="I576" s="1557">
        <v>611533</v>
      </c>
      <c r="J576" s="1557">
        <v>628312</v>
      </c>
      <c r="K576" s="855">
        <f>L576+M576+N576+O576</f>
        <v>770370</v>
      </c>
      <c r="L576" s="1146">
        <v>145120</v>
      </c>
      <c r="M576" s="1146">
        <v>193850</v>
      </c>
      <c r="N576" s="1146">
        <v>197400</v>
      </c>
      <c r="O576" s="1146">
        <v>234000</v>
      </c>
      <c r="P576" s="1146">
        <v>771000</v>
      </c>
      <c r="Q576" s="1146">
        <v>773000</v>
      </c>
      <c r="R576" s="1146">
        <v>775000</v>
      </c>
      <c r="S576" s="1146">
        <v>777000</v>
      </c>
      <c r="T576" s="257">
        <f t="shared" ref="T576:T578" si="2478">SUM(U576:X576)</f>
        <v>0</v>
      </c>
      <c r="U576" s="250"/>
      <c r="V576" s="1048"/>
      <c r="W576" s="1455"/>
      <c r="X576" s="1455"/>
      <c r="Y576" s="250"/>
      <c r="Z576" s="250"/>
      <c r="AA576" s="250"/>
      <c r="AB576" s="250"/>
      <c r="AC576" s="191">
        <f t="shared" si="2261"/>
        <v>0</v>
      </c>
      <c r="AD576" s="191">
        <f t="shared" si="2262"/>
        <v>0</v>
      </c>
      <c r="AE576" s="191">
        <f t="shared" si="2263"/>
        <v>0</v>
      </c>
      <c r="AF576" s="191">
        <f t="shared" si="2264"/>
        <v>0</v>
      </c>
      <c r="AG576" s="191">
        <f t="shared" si="2265"/>
        <v>0</v>
      </c>
      <c r="AH576" s="191">
        <f t="shared" si="2266"/>
        <v>0</v>
      </c>
      <c r="AI576" s="191">
        <f t="shared" si="2267"/>
        <v>0</v>
      </c>
      <c r="AJ576" s="191">
        <f t="shared" si="2268"/>
        <v>0</v>
      </c>
      <c r="AK576" s="191">
        <f t="shared" si="2269"/>
        <v>0</v>
      </c>
      <c r="AL576" s="275">
        <f t="shared" si="2270"/>
        <v>0</v>
      </c>
      <c r="AM576" s="275">
        <f t="shared" si="2271"/>
        <v>0</v>
      </c>
      <c r="AN576" s="275">
        <f t="shared" si="2272"/>
        <v>0</v>
      </c>
      <c r="AO576" s="275">
        <f t="shared" si="2273"/>
        <v>0</v>
      </c>
      <c r="AP576" s="275">
        <f t="shared" si="2274"/>
        <v>0</v>
      </c>
      <c r="AQ576" s="275">
        <f t="shared" si="2275"/>
        <v>0</v>
      </c>
      <c r="AR576" s="275">
        <f t="shared" si="2276"/>
        <v>0</v>
      </c>
      <c r="AS576" s="275">
        <f t="shared" si="2277"/>
        <v>0</v>
      </c>
      <c r="AT576" s="275">
        <f t="shared" si="2278"/>
        <v>0</v>
      </c>
    </row>
    <row r="577" spans="1:46" s="69" customFormat="1" outlineLevel="1">
      <c r="A577" s="131"/>
      <c r="B577" s="38"/>
      <c r="C577" s="73" t="s">
        <v>373</v>
      </c>
      <c r="D577" s="32"/>
      <c r="E577" s="250">
        <v>10041</v>
      </c>
      <c r="F577" s="250">
        <v>13365</v>
      </c>
      <c r="G577" s="250">
        <v>14191.17</v>
      </c>
      <c r="H577" s="250">
        <v>12909</v>
      </c>
      <c r="I577" s="1557">
        <v>13468</v>
      </c>
      <c r="J577" s="1557">
        <v>14217</v>
      </c>
      <c r="K577" s="855">
        <f t="shared" ref="K577:K578" si="2479">L577+M577+N577+O577</f>
        <v>15150</v>
      </c>
      <c r="L577" s="1146">
        <v>2760</v>
      </c>
      <c r="M577" s="1146">
        <v>3840</v>
      </c>
      <c r="N577" s="1146">
        <v>3950</v>
      </c>
      <c r="O577" s="1146">
        <v>4600</v>
      </c>
      <c r="P577" s="1146">
        <v>15200</v>
      </c>
      <c r="Q577" s="1146">
        <v>15300</v>
      </c>
      <c r="R577" s="1146">
        <v>15320</v>
      </c>
      <c r="S577" s="1146">
        <v>15330</v>
      </c>
      <c r="T577" s="257">
        <f t="shared" si="2478"/>
        <v>0</v>
      </c>
      <c r="U577" s="250"/>
      <c r="V577" s="1048"/>
      <c r="W577" s="1455"/>
      <c r="X577" s="1455"/>
      <c r="Y577" s="250"/>
      <c r="Z577" s="250"/>
      <c r="AA577" s="250"/>
      <c r="AB577" s="250"/>
      <c r="AC577" s="191">
        <f t="shared" si="2261"/>
        <v>0</v>
      </c>
      <c r="AD577" s="191">
        <f t="shared" si="2262"/>
        <v>0</v>
      </c>
      <c r="AE577" s="191">
        <f t="shared" si="2263"/>
        <v>0</v>
      </c>
      <c r="AF577" s="191">
        <f t="shared" si="2264"/>
        <v>0</v>
      </c>
      <c r="AG577" s="191">
        <f t="shared" si="2265"/>
        <v>0</v>
      </c>
      <c r="AH577" s="191">
        <f t="shared" si="2266"/>
        <v>0</v>
      </c>
      <c r="AI577" s="191">
        <f t="shared" si="2267"/>
        <v>0</v>
      </c>
      <c r="AJ577" s="191">
        <f t="shared" si="2268"/>
        <v>0</v>
      </c>
      <c r="AK577" s="191">
        <f t="shared" si="2269"/>
        <v>0</v>
      </c>
      <c r="AL577" s="275">
        <f t="shared" si="2270"/>
        <v>0</v>
      </c>
      <c r="AM577" s="275">
        <f t="shared" si="2271"/>
        <v>0</v>
      </c>
      <c r="AN577" s="275">
        <f t="shared" si="2272"/>
        <v>0</v>
      </c>
      <c r="AO577" s="275">
        <f t="shared" si="2273"/>
        <v>0</v>
      </c>
      <c r="AP577" s="275">
        <f t="shared" si="2274"/>
        <v>0</v>
      </c>
      <c r="AQ577" s="275">
        <f t="shared" si="2275"/>
        <v>0</v>
      </c>
      <c r="AR577" s="275">
        <f t="shared" si="2276"/>
        <v>0</v>
      </c>
      <c r="AS577" s="275">
        <f t="shared" si="2277"/>
        <v>0</v>
      </c>
      <c r="AT577" s="275">
        <f t="shared" si="2278"/>
        <v>0</v>
      </c>
    </row>
    <row r="578" spans="1:46" s="69" customFormat="1" outlineLevel="1">
      <c r="A578" s="131"/>
      <c r="B578" s="133"/>
      <c r="C578" s="73" t="s">
        <v>577</v>
      </c>
      <c r="D578" s="32"/>
      <c r="E578" s="250">
        <v>3.6309999999999998</v>
      </c>
      <c r="F578" s="250">
        <v>4.5196009999999998</v>
      </c>
      <c r="G578" s="250">
        <v>4.8657529999999998</v>
      </c>
      <c r="H578" s="250">
        <v>4.963622</v>
      </c>
      <c r="I578" s="1557">
        <v>5.4683809999999999</v>
      </c>
      <c r="J578" s="1557">
        <v>6.0932696740000001</v>
      </c>
      <c r="K578" s="855">
        <f t="shared" si="2479"/>
        <v>4.6295000000000002</v>
      </c>
      <c r="L578" s="1146">
        <v>0.8</v>
      </c>
      <c r="M578" s="1146">
        <v>1.3294999999999999</v>
      </c>
      <c r="N578" s="1146">
        <v>1.2</v>
      </c>
      <c r="O578" s="1146">
        <v>1.3</v>
      </c>
      <c r="P578" s="1146">
        <v>4.8</v>
      </c>
      <c r="Q578" s="1146">
        <v>5.68</v>
      </c>
      <c r="R578" s="1146">
        <v>5.9170999999999996</v>
      </c>
      <c r="S578" s="1146">
        <v>6.6</v>
      </c>
      <c r="T578" s="257">
        <f t="shared" si="2478"/>
        <v>0</v>
      </c>
      <c r="U578" s="250"/>
      <c r="V578" s="1048"/>
      <c r="W578" s="1455"/>
      <c r="X578" s="1455"/>
      <c r="Y578" s="250"/>
      <c r="Z578" s="250"/>
      <c r="AA578" s="250"/>
      <c r="AB578" s="250"/>
      <c r="AC578" s="191">
        <f t="shared" si="2261"/>
        <v>0</v>
      </c>
      <c r="AD578" s="191">
        <f t="shared" si="2262"/>
        <v>0</v>
      </c>
      <c r="AE578" s="191">
        <f t="shared" si="2263"/>
        <v>0</v>
      </c>
      <c r="AF578" s="191">
        <f t="shared" si="2264"/>
        <v>0</v>
      </c>
      <c r="AG578" s="191">
        <f t="shared" si="2265"/>
        <v>0</v>
      </c>
      <c r="AH578" s="191">
        <f t="shared" si="2266"/>
        <v>0</v>
      </c>
      <c r="AI578" s="191">
        <f t="shared" si="2267"/>
        <v>0</v>
      </c>
      <c r="AJ578" s="191">
        <f t="shared" si="2268"/>
        <v>0</v>
      </c>
      <c r="AK578" s="191">
        <f t="shared" si="2269"/>
        <v>0</v>
      </c>
      <c r="AL578" s="275">
        <f t="shared" si="2270"/>
        <v>0</v>
      </c>
      <c r="AM578" s="275">
        <f t="shared" si="2271"/>
        <v>0</v>
      </c>
      <c r="AN578" s="275">
        <f t="shared" si="2272"/>
        <v>0</v>
      </c>
      <c r="AO578" s="275">
        <f t="shared" si="2273"/>
        <v>0</v>
      </c>
      <c r="AP578" s="275">
        <f t="shared" si="2274"/>
        <v>0</v>
      </c>
      <c r="AQ578" s="275">
        <f t="shared" si="2275"/>
        <v>0</v>
      </c>
      <c r="AR578" s="275">
        <f t="shared" si="2276"/>
        <v>0</v>
      </c>
      <c r="AS578" s="275">
        <f t="shared" si="2277"/>
        <v>0</v>
      </c>
      <c r="AT578" s="275">
        <f t="shared" si="2278"/>
        <v>0</v>
      </c>
    </row>
    <row r="579" spans="1:46" s="69" customFormat="1" outlineLevel="1">
      <c r="A579" s="132"/>
      <c r="B579" s="40"/>
      <c r="C579" s="73" t="s">
        <v>232</v>
      </c>
      <c r="D579" s="32"/>
      <c r="E579" s="258">
        <f t="shared" ref="E579:Q579" si="2480">IF(E574&gt;0,E574/E576*100,)</f>
        <v>3.5530036234377477E-2</v>
      </c>
      <c r="F579" s="258">
        <f t="shared" si="2480"/>
        <v>2.4291504604446901E-2</v>
      </c>
      <c r="G579" s="258">
        <f t="shared" si="2480"/>
        <v>2.5128931900469154E-2</v>
      </c>
      <c r="H579" s="258">
        <f t="shared" si="2480"/>
        <v>2.3414635919110499E-2</v>
      </c>
      <c r="I579" s="258">
        <f>IF(I574&gt;0,I574/I576*100,)</f>
        <v>2.2696240431832791E-2</v>
      </c>
      <c r="J579" s="258">
        <f>IF(J574&gt;0,J574/J576*100,)</f>
        <v>2.3316589528769145E-2</v>
      </c>
      <c r="K579" s="258">
        <f t="shared" si="2480"/>
        <v>2.0744577281046769E-2</v>
      </c>
      <c r="L579" s="258">
        <f t="shared" ref="L579:O579" si="2481">IF(L574&gt;0,L574/L576*100,)</f>
        <v>2.0038588754134508E-2</v>
      </c>
      <c r="M579" s="258">
        <f t="shared" si="2481"/>
        <v>2.1459891668816095E-2</v>
      </c>
      <c r="N579" s="258">
        <f t="shared" si="2481"/>
        <v>2.0278622087132728E-2</v>
      </c>
      <c r="O579" s="258">
        <f t="shared" si="2481"/>
        <v>2.0982905982905985E-2</v>
      </c>
      <c r="P579" s="258">
        <f t="shared" si="2480"/>
        <v>2.0763942931258106E-2</v>
      </c>
      <c r="Q579" s="258">
        <f t="shared" si="2480"/>
        <v>2.071151358344114E-2</v>
      </c>
      <c r="R579" s="258">
        <f t="shared" ref="R579:S579" si="2482">IF(R574&gt;0,R574/R576*100,)</f>
        <v>2.0664516129032258E-2</v>
      </c>
      <c r="S579" s="258">
        <f t="shared" si="2482"/>
        <v>2.0617760617760616E-2</v>
      </c>
      <c r="T579" s="258">
        <f t="shared" ref="T579" si="2483">IF(T574&gt;0,T574/T576*100,)</f>
        <v>0</v>
      </c>
      <c r="U579" s="258">
        <f t="shared" ref="U579:X579" si="2484">IF(U574&gt;0,U574/U576*100,)</f>
        <v>0</v>
      </c>
      <c r="V579" s="258">
        <f t="shared" si="2484"/>
        <v>0</v>
      </c>
      <c r="W579" s="258">
        <f t="shared" si="2484"/>
        <v>0</v>
      </c>
      <c r="X579" s="258">
        <f t="shared" si="2484"/>
        <v>0</v>
      </c>
      <c r="Y579" s="258">
        <f t="shared" ref="Y579:AA579" si="2485">IF(Y574&gt;0,Y574/Y576*100,)</f>
        <v>0</v>
      </c>
      <c r="Z579" s="258">
        <f t="shared" si="2485"/>
        <v>0</v>
      </c>
      <c r="AA579" s="258">
        <f t="shared" si="2485"/>
        <v>0</v>
      </c>
      <c r="AB579" s="258">
        <f t="shared" ref="AB579" si="2486">IF(AB574&gt;0,AB574/AB576*100,)</f>
        <v>0</v>
      </c>
      <c r="AC579" s="191">
        <f t="shared" si="2261"/>
        <v>0</v>
      </c>
      <c r="AD579" s="191">
        <f t="shared" si="2262"/>
        <v>0</v>
      </c>
      <c r="AE579" s="191">
        <f t="shared" si="2263"/>
        <v>0</v>
      </c>
      <c r="AF579" s="191">
        <f t="shared" si="2264"/>
        <v>0</v>
      </c>
      <c r="AG579" s="191">
        <f t="shared" si="2265"/>
        <v>0</v>
      </c>
      <c r="AH579" s="191">
        <f t="shared" si="2266"/>
        <v>0</v>
      </c>
      <c r="AI579" s="191">
        <f t="shared" si="2267"/>
        <v>0</v>
      </c>
      <c r="AJ579" s="191">
        <f t="shared" si="2268"/>
        <v>0</v>
      </c>
      <c r="AK579" s="191">
        <f t="shared" si="2269"/>
        <v>0</v>
      </c>
      <c r="AL579" s="275">
        <f t="shared" si="2270"/>
        <v>0</v>
      </c>
      <c r="AM579" s="275">
        <f t="shared" si="2271"/>
        <v>0</v>
      </c>
      <c r="AN579" s="275">
        <f t="shared" si="2272"/>
        <v>0</v>
      </c>
      <c r="AO579" s="275">
        <f t="shared" si="2273"/>
        <v>0</v>
      </c>
      <c r="AP579" s="275">
        <f t="shared" si="2274"/>
        <v>0</v>
      </c>
      <c r="AQ579" s="275">
        <f t="shared" si="2275"/>
        <v>0</v>
      </c>
      <c r="AR579" s="275">
        <f t="shared" si="2276"/>
        <v>0</v>
      </c>
      <c r="AS579" s="275">
        <f t="shared" si="2277"/>
        <v>0</v>
      </c>
      <c r="AT579" s="275">
        <f t="shared" si="2278"/>
        <v>0</v>
      </c>
    </row>
    <row r="580" spans="1:46" s="69" customFormat="1" outlineLevel="1">
      <c r="A580" s="132"/>
      <c r="B580" s="40"/>
      <c r="C580" s="73" t="s">
        <v>249</v>
      </c>
      <c r="D580" s="32"/>
      <c r="E580" s="258">
        <f t="shared" ref="E580:Q580" si="2487">IF(E574&gt;0,E574/E577,)</f>
        <v>1.1826112936958469E-2</v>
      </c>
      <c r="F580" s="258">
        <f t="shared" si="2487"/>
        <v>9.9907968574635235E-3</v>
      </c>
      <c r="G580" s="258">
        <f t="shared" si="2487"/>
        <v>8.8961657143139024E-3</v>
      </c>
      <c r="H580" s="258">
        <f t="shared" si="2487"/>
        <v>9.9820280424510032E-3</v>
      </c>
      <c r="I580" s="258">
        <f t="shared" ref="I580:J580" si="2488">IF(I574&gt;0,I574/I577,)</f>
        <v>1.0305539055539057E-2</v>
      </c>
      <c r="J580" s="258">
        <f t="shared" si="2488"/>
        <v>1.030463037208975E-2</v>
      </c>
      <c r="K580" s="258">
        <f t="shared" si="2487"/>
        <v>1.0548514851485148E-2</v>
      </c>
      <c r="L580" s="258">
        <f t="shared" ref="L580:O580" si="2489">IF(L574&gt;0,L574/L577,)</f>
        <v>1.0536231884057971E-2</v>
      </c>
      <c r="M580" s="258">
        <f t="shared" si="2489"/>
        <v>1.0833333333333334E-2</v>
      </c>
      <c r="N580" s="258">
        <f t="shared" si="2489"/>
        <v>1.0134177215189874E-2</v>
      </c>
      <c r="O580" s="258">
        <f t="shared" si="2489"/>
        <v>1.0673913043478261E-2</v>
      </c>
      <c r="P580" s="258">
        <f t="shared" si="2487"/>
        <v>1.0532236842105263E-2</v>
      </c>
      <c r="Q580" s="258">
        <f t="shared" si="2487"/>
        <v>1.04640522875817E-2</v>
      </c>
      <c r="R580" s="258">
        <f t="shared" ref="R580:S580" si="2490">IF(R574&gt;0,R574/R577,)</f>
        <v>1.0453655352480417E-2</v>
      </c>
      <c r="S580" s="258">
        <f t="shared" si="2490"/>
        <v>1.0450097847358121E-2</v>
      </c>
      <c r="T580" s="258">
        <f t="shared" ref="T580" si="2491">IF(T574&gt;0,T574/T577,)</f>
        <v>0</v>
      </c>
      <c r="U580" s="258">
        <f t="shared" ref="U580:X580" si="2492">IF(U574&gt;0,U574/U577,)</f>
        <v>0</v>
      </c>
      <c r="V580" s="258">
        <f t="shared" si="2492"/>
        <v>0</v>
      </c>
      <c r="W580" s="258">
        <f t="shared" si="2492"/>
        <v>0</v>
      </c>
      <c r="X580" s="258">
        <f t="shared" si="2492"/>
        <v>0</v>
      </c>
      <c r="Y580" s="258">
        <f t="shared" ref="Y580:AA580" si="2493">IF(Y574&gt;0,Y574/Y577,)</f>
        <v>0</v>
      </c>
      <c r="Z580" s="258">
        <f t="shared" si="2493"/>
        <v>0</v>
      </c>
      <c r="AA580" s="258">
        <f t="shared" si="2493"/>
        <v>0</v>
      </c>
      <c r="AB580" s="258">
        <f t="shared" ref="AB580" si="2494">IF(AB574&gt;0,AB574/AB577,)</f>
        <v>0</v>
      </c>
      <c r="AC580" s="191">
        <f t="shared" si="2261"/>
        <v>0</v>
      </c>
      <c r="AD580" s="191">
        <f t="shared" si="2262"/>
        <v>0</v>
      </c>
      <c r="AE580" s="191">
        <f t="shared" si="2263"/>
        <v>0</v>
      </c>
      <c r="AF580" s="191">
        <f t="shared" si="2264"/>
        <v>0</v>
      </c>
      <c r="AG580" s="191">
        <f t="shared" si="2265"/>
        <v>0</v>
      </c>
      <c r="AH580" s="191">
        <f t="shared" si="2266"/>
        <v>0</v>
      </c>
      <c r="AI580" s="191">
        <f t="shared" si="2267"/>
        <v>0</v>
      </c>
      <c r="AJ580" s="191">
        <f t="shared" si="2268"/>
        <v>0</v>
      </c>
      <c r="AK580" s="191">
        <f t="shared" si="2269"/>
        <v>0</v>
      </c>
      <c r="AL580" s="275">
        <f t="shared" si="2270"/>
        <v>0</v>
      </c>
      <c r="AM580" s="275">
        <f t="shared" si="2271"/>
        <v>0</v>
      </c>
      <c r="AN580" s="275">
        <f t="shared" si="2272"/>
        <v>0</v>
      </c>
      <c r="AO580" s="275">
        <f t="shared" si="2273"/>
        <v>0</v>
      </c>
      <c r="AP580" s="275">
        <f t="shared" si="2274"/>
        <v>0</v>
      </c>
      <c r="AQ580" s="275">
        <f t="shared" si="2275"/>
        <v>0</v>
      </c>
      <c r="AR580" s="275">
        <f t="shared" si="2276"/>
        <v>0</v>
      </c>
      <c r="AS580" s="275">
        <f t="shared" si="2277"/>
        <v>0</v>
      </c>
      <c r="AT580" s="275">
        <f t="shared" si="2278"/>
        <v>0</v>
      </c>
    </row>
    <row r="581" spans="1:46" s="69" customFormat="1" ht="15" customHeight="1" outlineLevel="1">
      <c r="A581" s="1845" t="s">
        <v>237</v>
      </c>
      <c r="B581" s="1855" t="s">
        <v>242</v>
      </c>
      <c r="C581" s="73" t="s">
        <v>214</v>
      </c>
      <c r="D581" s="32"/>
      <c r="E581" s="257">
        <f t="shared" ref="E581:G581" si="2495">E584+E587</f>
        <v>0.16057909999999995</v>
      </c>
      <c r="F581" s="257">
        <f t="shared" si="2495"/>
        <v>3.1451115999999994E-2</v>
      </c>
      <c r="G581" s="257">
        <f t="shared" si="2495"/>
        <v>4.6159999999999999E-5</v>
      </c>
      <c r="H581" s="257">
        <f t="shared" ref="H581:J582" si="2496">H584+H587</f>
        <v>0</v>
      </c>
      <c r="I581" s="257">
        <f t="shared" si="2496"/>
        <v>0</v>
      </c>
      <c r="J581" s="257">
        <f t="shared" si="2496"/>
        <v>0</v>
      </c>
      <c r="K581" s="257">
        <f t="shared" ref="K581:AA581" si="2497">K584+K587</f>
        <v>0</v>
      </c>
      <c r="L581" s="257">
        <f t="shared" ref="L581:O581" si="2498">L584+L587</f>
        <v>0</v>
      </c>
      <c r="M581" s="257">
        <f t="shared" si="2498"/>
        <v>0</v>
      </c>
      <c r="N581" s="257">
        <f t="shared" si="2498"/>
        <v>0</v>
      </c>
      <c r="O581" s="257">
        <f t="shared" si="2498"/>
        <v>0</v>
      </c>
      <c r="P581" s="257">
        <f t="shared" si="2497"/>
        <v>0</v>
      </c>
      <c r="Q581" s="257">
        <f t="shared" si="2497"/>
        <v>0</v>
      </c>
      <c r="R581" s="257">
        <f t="shared" ref="R581:S581" si="2499">R584+R587</f>
        <v>0</v>
      </c>
      <c r="S581" s="257">
        <f t="shared" si="2499"/>
        <v>0</v>
      </c>
      <c r="T581" s="257">
        <f t="shared" ref="T581" si="2500">T584+T587</f>
        <v>0</v>
      </c>
      <c r="U581" s="257">
        <f t="shared" ref="U581:X581" si="2501">U584+U587</f>
        <v>0</v>
      </c>
      <c r="V581" s="257">
        <f t="shared" si="2501"/>
        <v>0</v>
      </c>
      <c r="W581" s="257">
        <f t="shared" si="2501"/>
        <v>0</v>
      </c>
      <c r="X581" s="257">
        <f t="shared" si="2501"/>
        <v>0</v>
      </c>
      <c r="Y581" s="257">
        <f t="shared" si="2497"/>
        <v>0</v>
      </c>
      <c r="Z581" s="257">
        <f t="shared" si="2497"/>
        <v>0</v>
      </c>
      <c r="AA581" s="257">
        <f t="shared" si="2497"/>
        <v>0</v>
      </c>
      <c r="AB581" s="257">
        <f t="shared" ref="AB581" si="2502">AB584+AB587</f>
        <v>0</v>
      </c>
      <c r="AC581" s="191">
        <f t="shared" si="2261"/>
        <v>0</v>
      </c>
      <c r="AD581" s="191">
        <f t="shared" si="2262"/>
        <v>0</v>
      </c>
      <c r="AE581" s="191">
        <f t="shared" si="2263"/>
        <v>0</v>
      </c>
      <c r="AF581" s="191">
        <f t="shared" si="2264"/>
        <v>0</v>
      </c>
      <c r="AG581" s="191">
        <f t="shared" si="2265"/>
        <v>0</v>
      </c>
      <c r="AH581" s="191">
        <f t="shared" si="2266"/>
        <v>0</v>
      </c>
      <c r="AI581" s="191">
        <f t="shared" si="2267"/>
        <v>0</v>
      </c>
      <c r="AJ581" s="191">
        <f t="shared" si="2268"/>
        <v>0</v>
      </c>
      <c r="AK581" s="191">
        <f t="shared" si="2269"/>
        <v>0</v>
      </c>
      <c r="AL581" s="275">
        <f t="shared" si="2270"/>
        <v>0</v>
      </c>
      <c r="AM581" s="275">
        <f t="shared" si="2271"/>
        <v>0</v>
      </c>
      <c r="AN581" s="275">
        <f t="shared" si="2272"/>
        <v>0</v>
      </c>
      <c r="AO581" s="275">
        <f t="shared" si="2273"/>
        <v>0</v>
      </c>
      <c r="AP581" s="275">
        <f t="shared" si="2274"/>
        <v>0</v>
      </c>
      <c r="AQ581" s="275">
        <f t="shared" si="2275"/>
        <v>0</v>
      </c>
      <c r="AR581" s="275">
        <f t="shared" si="2276"/>
        <v>0</v>
      </c>
      <c r="AS581" s="275">
        <f t="shared" si="2277"/>
        <v>0</v>
      </c>
      <c r="AT581" s="275">
        <f t="shared" si="2278"/>
        <v>0</v>
      </c>
    </row>
    <row r="582" spans="1:46" s="69" customFormat="1" outlineLevel="1">
      <c r="A582" s="1845"/>
      <c r="B582" s="1856"/>
      <c r="C582" s="73" t="s">
        <v>577</v>
      </c>
      <c r="D582" s="32"/>
      <c r="E582" s="257">
        <f t="shared" ref="E582:G582" si="2503">E585+E588</f>
        <v>2.2400000000000002</v>
      </c>
      <c r="F582" s="257">
        <f t="shared" si="2503"/>
        <v>0.45569699999999996</v>
      </c>
      <c r="G582" s="257">
        <f t="shared" si="2503"/>
        <v>6.4000000000000005E-4</v>
      </c>
      <c r="H582" s="257">
        <f t="shared" si="2496"/>
        <v>0</v>
      </c>
      <c r="I582" s="257">
        <f t="shared" si="2496"/>
        <v>0</v>
      </c>
      <c r="J582" s="257">
        <f t="shared" si="2496"/>
        <v>0</v>
      </c>
      <c r="K582" s="257">
        <f t="shared" ref="K582:AA582" si="2504">K585+K588</f>
        <v>0</v>
      </c>
      <c r="L582" s="257">
        <f t="shared" ref="L582:O582" si="2505">L585+L588</f>
        <v>0</v>
      </c>
      <c r="M582" s="257">
        <f t="shared" si="2505"/>
        <v>0</v>
      </c>
      <c r="N582" s="257">
        <f t="shared" si="2505"/>
        <v>0</v>
      </c>
      <c r="O582" s="257">
        <f t="shared" si="2505"/>
        <v>0</v>
      </c>
      <c r="P582" s="257">
        <f t="shared" si="2504"/>
        <v>0</v>
      </c>
      <c r="Q582" s="257">
        <f t="shared" si="2504"/>
        <v>0</v>
      </c>
      <c r="R582" s="257">
        <f t="shared" ref="R582:S582" si="2506">R585+R588</f>
        <v>0</v>
      </c>
      <c r="S582" s="257">
        <f t="shared" si="2506"/>
        <v>0</v>
      </c>
      <c r="T582" s="257">
        <f t="shared" ref="T582" si="2507">T585+T588</f>
        <v>0</v>
      </c>
      <c r="U582" s="257">
        <f t="shared" ref="U582:X582" si="2508">U585+U588</f>
        <v>0</v>
      </c>
      <c r="V582" s="257">
        <f t="shared" si="2508"/>
        <v>0</v>
      </c>
      <c r="W582" s="257">
        <f t="shared" si="2508"/>
        <v>0</v>
      </c>
      <c r="X582" s="257">
        <f t="shared" si="2508"/>
        <v>0</v>
      </c>
      <c r="Y582" s="257">
        <f t="shared" si="2504"/>
        <v>0</v>
      </c>
      <c r="Z582" s="257">
        <f t="shared" si="2504"/>
        <v>0</v>
      </c>
      <c r="AA582" s="257">
        <f t="shared" si="2504"/>
        <v>0</v>
      </c>
      <c r="AB582" s="257">
        <f t="shared" ref="AB582" si="2509">AB585+AB588</f>
        <v>0</v>
      </c>
      <c r="AC582" s="191">
        <f t="shared" si="2261"/>
        <v>0</v>
      </c>
      <c r="AD582" s="191">
        <f t="shared" si="2262"/>
        <v>0</v>
      </c>
      <c r="AE582" s="191">
        <f t="shared" si="2263"/>
        <v>0</v>
      </c>
      <c r="AF582" s="191">
        <f t="shared" si="2264"/>
        <v>0</v>
      </c>
      <c r="AG582" s="191">
        <f t="shared" si="2265"/>
        <v>0</v>
      </c>
      <c r="AH582" s="191">
        <f t="shared" si="2266"/>
        <v>0</v>
      </c>
      <c r="AI582" s="191">
        <f t="shared" si="2267"/>
        <v>0</v>
      </c>
      <c r="AJ582" s="191">
        <f t="shared" si="2268"/>
        <v>0</v>
      </c>
      <c r="AK582" s="191">
        <f t="shared" si="2269"/>
        <v>0</v>
      </c>
      <c r="AL582" s="275">
        <f t="shared" si="2270"/>
        <v>0</v>
      </c>
      <c r="AM582" s="275">
        <f t="shared" si="2271"/>
        <v>0</v>
      </c>
      <c r="AN582" s="275">
        <f t="shared" si="2272"/>
        <v>0</v>
      </c>
      <c r="AO582" s="275">
        <f t="shared" si="2273"/>
        <v>0</v>
      </c>
      <c r="AP582" s="275">
        <f t="shared" si="2274"/>
        <v>0</v>
      </c>
      <c r="AQ582" s="275">
        <f t="shared" si="2275"/>
        <v>0</v>
      </c>
      <c r="AR582" s="275">
        <f t="shared" si="2276"/>
        <v>0</v>
      </c>
      <c r="AS582" s="275">
        <f t="shared" si="2277"/>
        <v>0</v>
      </c>
      <c r="AT582" s="275">
        <f t="shared" si="2278"/>
        <v>0</v>
      </c>
    </row>
    <row r="583" spans="1:46" s="69" customFormat="1" outlineLevel="1">
      <c r="A583" s="1845" t="s">
        <v>243</v>
      </c>
      <c r="B583" s="1849" t="s">
        <v>236</v>
      </c>
      <c r="C583" s="73" t="s">
        <v>293</v>
      </c>
      <c r="D583" s="32"/>
      <c r="E583" s="250">
        <v>139.14999999999998</v>
      </c>
      <c r="F583" s="250">
        <v>27.253999999999998</v>
      </c>
      <c r="G583" s="250">
        <v>0.04</v>
      </c>
      <c r="H583" s="250">
        <v>0</v>
      </c>
      <c r="I583" s="250">
        <v>0</v>
      </c>
      <c r="J583" s="1557">
        <v>0</v>
      </c>
      <c r="K583" s="250">
        <v>0</v>
      </c>
      <c r="L583" s="1110"/>
      <c r="M583" s="1110"/>
      <c r="N583" s="1110"/>
      <c r="O583" s="1110"/>
      <c r="P583" s="250">
        <v>0</v>
      </c>
      <c r="Q583" s="250">
        <v>0</v>
      </c>
      <c r="R583" s="250">
        <v>0</v>
      </c>
      <c r="S583" s="250">
        <v>0</v>
      </c>
      <c r="T583" s="257">
        <f t="shared" ref="T583:T588" si="2510">SUM(U583:X583)</f>
        <v>0</v>
      </c>
      <c r="U583" s="250"/>
      <c r="V583" s="250"/>
      <c r="W583" s="250"/>
      <c r="X583" s="250"/>
      <c r="Y583" s="250"/>
      <c r="Z583" s="250"/>
      <c r="AA583" s="250"/>
      <c r="AB583" s="250"/>
      <c r="AC583" s="191">
        <f t="shared" si="2261"/>
        <v>0</v>
      </c>
      <c r="AD583" s="191">
        <f t="shared" si="2262"/>
        <v>0</v>
      </c>
      <c r="AE583" s="191">
        <f t="shared" si="2263"/>
        <v>0</v>
      </c>
      <c r="AF583" s="191">
        <f t="shared" si="2264"/>
        <v>0</v>
      </c>
      <c r="AG583" s="191">
        <f t="shared" si="2265"/>
        <v>0</v>
      </c>
      <c r="AH583" s="191">
        <f t="shared" si="2266"/>
        <v>0</v>
      </c>
      <c r="AI583" s="191">
        <f t="shared" si="2267"/>
        <v>0</v>
      </c>
      <c r="AJ583" s="191">
        <f t="shared" si="2268"/>
        <v>0</v>
      </c>
      <c r="AK583" s="191">
        <f t="shared" si="2269"/>
        <v>0</v>
      </c>
      <c r="AL583" s="275">
        <f t="shared" si="2270"/>
        <v>0</v>
      </c>
      <c r="AM583" s="275">
        <f t="shared" si="2271"/>
        <v>0</v>
      </c>
      <c r="AN583" s="275">
        <f t="shared" si="2272"/>
        <v>0</v>
      </c>
      <c r="AO583" s="275">
        <f t="shared" si="2273"/>
        <v>0</v>
      </c>
      <c r="AP583" s="275">
        <f t="shared" si="2274"/>
        <v>0</v>
      </c>
      <c r="AQ583" s="275">
        <f t="shared" si="2275"/>
        <v>0</v>
      </c>
      <c r="AR583" s="275">
        <f t="shared" si="2276"/>
        <v>0</v>
      </c>
      <c r="AS583" s="275">
        <f t="shared" si="2277"/>
        <v>0</v>
      </c>
      <c r="AT583" s="275">
        <f t="shared" si="2278"/>
        <v>0</v>
      </c>
    </row>
    <row r="584" spans="1:46" s="69" customFormat="1" outlineLevel="1">
      <c r="A584" s="1845"/>
      <c r="B584" s="1850"/>
      <c r="C584" s="73" t="s">
        <v>214</v>
      </c>
      <c r="D584" s="32"/>
      <c r="E584" s="250">
        <v>0.16057909999999995</v>
      </c>
      <c r="F584" s="250">
        <v>3.1451115999999994E-2</v>
      </c>
      <c r="G584" s="250">
        <v>4.6159999999999999E-5</v>
      </c>
      <c r="H584" s="250">
        <v>0</v>
      </c>
      <c r="I584" s="250">
        <v>0</v>
      </c>
      <c r="J584" s="1557">
        <v>0</v>
      </c>
      <c r="K584" s="250">
        <v>0</v>
      </c>
      <c r="L584" s="1110"/>
      <c r="M584" s="1110"/>
      <c r="N584" s="1110"/>
      <c r="O584" s="1110"/>
      <c r="P584" s="250">
        <v>0</v>
      </c>
      <c r="Q584" s="250">
        <v>0</v>
      </c>
      <c r="R584" s="250">
        <v>0</v>
      </c>
      <c r="S584" s="250">
        <v>0</v>
      </c>
      <c r="T584" s="257">
        <f t="shared" si="2510"/>
        <v>0</v>
      </c>
      <c r="U584" s="250"/>
      <c r="V584" s="250"/>
      <c r="W584" s="250"/>
      <c r="X584" s="250"/>
      <c r="Y584" s="250"/>
      <c r="Z584" s="250"/>
      <c r="AA584" s="250"/>
      <c r="AB584" s="250"/>
      <c r="AC584" s="191">
        <f t="shared" si="2261"/>
        <v>0</v>
      </c>
      <c r="AD584" s="191">
        <f t="shared" si="2262"/>
        <v>0</v>
      </c>
      <c r="AE584" s="191">
        <f t="shared" si="2263"/>
        <v>0</v>
      </c>
      <c r="AF584" s="191">
        <f t="shared" si="2264"/>
        <v>0</v>
      </c>
      <c r="AG584" s="191">
        <f t="shared" si="2265"/>
        <v>0</v>
      </c>
      <c r="AH584" s="191">
        <f t="shared" si="2266"/>
        <v>0</v>
      </c>
      <c r="AI584" s="191">
        <f t="shared" si="2267"/>
        <v>0</v>
      </c>
      <c r="AJ584" s="191">
        <f t="shared" si="2268"/>
        <v>0</v>
      </c>
      <c r="AK584" s="191">
        <f t="shared" si="2269"/>
        <v>0</v>
      </c>
      <c r="AL584" s="275">
        <f t="shared" si="2270"/>
        <v>0</v>
      </c>
      <c r="AM584" s="275">
        <f t="shared" si="2271"/>
        <v>0</v>
      </c>
      <c r="AN584" s="275">
        <f t="shared" si="2272"/>
        <v>0</v>
      </c>
      <c r="AO584" s="275">
        <f t="shared" si="2273"/>
        <v>0</v>
      </c>
      <c r="AP584" s="275">
        <f t="shared" si="2274"/>
        <v>0</v>
      </c>
      <c r="AQ584" s="275">
        <f t="shared" si="2275"/>
        <v>0</v>
      </c>
      <c r="AR584" s="275">
        <f t="shared" si="2276"/>
        <v>0</v>
      </c>
      <c r="AS584" s="275">
        <f t="shared" si="2277"/>
        <v>0</v>
      </c>
      <c r="AT584" s="275">
        <f t="shared" si="2278"/>
        <v>0</v>
      </c>
    </row>
    <row r="585" spans="1:46" s="69" customFormat="1" outlineLevel="1">
      <c r="A585" s="1845"/>
      <c r="B585" s="1851"/>
      <c r="C585" s="73" t="s">
        <v>577</v>
      </c>
      <c r="D585" s="32"/>
      <c r="E585" s="250">
        <v>2.2400000000000002</v>
      </c>
      <c r="F585" s="250">
        <v>0.45569699999999996</v>
      </c>
      <c r="G585" s="250">
        <v>6.4000000000000005E-4</v>
      </c>
      <c r="H585" s="250">
        <v>0</v>
      </c>
      <c r="I585" s="250">
        <v>0</v>
      </c>
      <c r="J585" s="1557">
        <v>0</v>
      </c>
      <c r="K585" s="250">
        <v>0</v>
      </c>
      <c r="L585" s="1110"/>
      <c r="M585" s="1110"/>
      <c r="N585" s="1110"/>
      <c r="O585" s="1110"/>
      <c r="P585" s="250">
        <v>0</v>
      </c>
      <c r="Q585" s="250">
        <v>0</v>
      </c>
      <c r="R585" s="250">
        <v>0</v>
      </c>
      <c r="S585" s="250">
        <v>0</v>
      </c>
      <c r="T585" s="257">
        <f t="shared" si="2510"/>
        <v>0</v>
      </c>
      <c r="U585" s="250"/>
      <c r="V585" s="250"/>
      <c r="W585" s="250"/>
      <c r="X585" s="250"/>
      <c r="Y585" s="250"/>
      <c r="Z585" s="250"/>
      <c r="AA585" s="250"/>
      <c r="AB585" s="250"/>
      <c r="AC585" s="191">
        <f t="shared" ref="AC585:AC591" si="2511">IF(T585&gt;0,K585-T585,)</f>
        <v>0</v>
      </c>
      <c r="AD585" s="191">
        <f t="shared" ref="AD585:AD591" si="2512">IF(U585&gt;0,L585-U585,)</f>
        <v>0</v>
      </c>
      <c r="AE585" s="191">
        <f t="shared" ref="AE585:AE591" si="2513">IF(V585&gt;0,M585-V585,)</f>
        <v>0</v>
      </c>
      <c r="AF585" s="191">
        <f t="shared" ref="AF585:AF591" si="2514">IF(W585&gt;0,N585-W585,)</f>
        <v>0</v>
      </c>
      <c r="AG585" s="191">
        <f t="shared" ref="AG585:AG591" si="2515">IF(X585&gt;0,O585-X585,)</f>
        <v>0</v>
      </c>
      <c r="AH585" s="191">
        <f t="shared" ref="AH585:AH591" si="2516">IF(Y585&gt;0,P585-Y585,)</f>
        <v>0</v>
      </c>
      <c r="AI585" s="191">
        <f t="shared" ref="AI585:AI591" si="2517">IF(Z585&gt;0,Q585-Z585,)</f>
        <v>0</v>
      </c>
      <c r="AJ585" s="191">
        <f t="shared" ref="AJ585:AJ591" si="2518">IF(AA585&gt;0,R585-AA585,)</f>
        <v>0</v>
      </c>
      <c r="AK585" s="191">
        <f t="shared" ref="AK585:AK591" si="2519">IF(AB585&gt;0,S585-AB585,)</f>
        <v>0</v>
      </c>
      <c r="AL585" s="275">
        <f t="shared" ref="AL585:AL591" si="2520">IF(T585&gt;0,AC585/K585,)</f>
        <v>0</v>
      </c>
      <c r="AM585" s="275">
        <f t="shared" ref="AM585:AM591" si="2521">IF(U585&gt;0,AD585/L585,)</f>
        <v>0</v>
      </c>
      <c r="AN585" s="275">
        <f t="shared" ref="AN585:AN591" si="2522">IF(V585&gt;0,AE585/M585,)</f>
        <v>0</v>
      </c>
      <c r="AO585" s="275">
        <f t="shared" ref="AO585:AO591" si="2523">IF(W585&gt;0,AF585/N585,)</f>
        <v>0</v>
      </c>
      <c r="AP585" s="275">
        <f t="shared" ref="AP585:AP591" si="2524">IF(X585&gt;0,AG585/O585,)</f>
        <v>0</v>
      </c>
      <c r="AQ585" s="275">
        <f t="shared" ref="AQ585:AQ591" si="2525">IF(Y585&gt;0,AH585/P585,)</f>
        <v>0</v>
      </c>
      <c r="AR585" s="275">
        <f t="shared" ref="AR585:AR591" si="2526">IF(Z585&gt;0,AI585/Q585,)</f>
        <v>0</v>
      </c>
      <c r="AS585" s="275">
        <f t="shared" ref="AS585:AS591" si="2527">IF(AA585&gt;0,AJ585/R585,)</f>
        <v>0</v>
      </c>
      <c r="AT585" s="275">
        <f t="shared" ref="AT585:AT591" si="2528">IF(AB585&gt;0,AK585/S585,)</f>
        <v>0</v>
      </c>
    </row>
    <row r="586" spans="1:46" s="69" customFormat="1" outlineLevel="1">
      <c r="A586" s="1845" t="s">
        <v>238</v>
      </c>
      <c r="B586" s="1849" t="s">
        <v>235</v>
      </c>
      <c r="C586" s="73" t="s">
        <v>584</v>
      </c>
      <c r="D586" s="32"/>
      <c r="E586" s="250"/>
      <c r="F586" s="250">
        <v>0</v>
      </c>
      <c r="G586" s="250">
        <v>0</v>
      </c>
      <c r="H586" s="250">
        <v>0</v>
      </c>
      <c r="I586" s="250">
        <v>0</v>
      </c>
      <c r="J586" s="1557">
        <v>0</v>
      </c>
      <c r="K586" s="250">
        <v>0</v>
      </c>
      <c r="L586" s="1110"/>
      <c r="M586" s="1110"/>
      <c r="N586" s="1110"/>
      <c r="O586" s="1110"/>
      <c r="P586" s="250">
        <v>0</v>
      </c>
      <c r="Q586" s="250">
        <v>0</v>
      </c>
      <c r="R586" s="250">
        <v>0</v>
      </c>
      <c r="S586" s="250">
        <v>0</v>
      </c>
      <c r="T586" s="257">
        <f t="shared" si="2510"/>
        <v>0</v>
      </c>
      <c r="U586" s="250"/>
      <c r="V586" s="250"/>
      <c r="W586" s="250"/>
      <c r="X586" s="250"/>
      <c r="Y586" s="250"/>
      <c r="Z586" s="250"/>
      <c r="AA586" s="250"/>
      <c r="AB586" s="250"/>
      <c r="AC586" s="191">
        <f t="shared" si="2511"/>
        <v>0</v>
      </c>
      <c r="AD586" s="191">
        <f t="shared" si="2512"/>
        <v>0</v>
      </c>
      <c r="AE586" s="191">
        <f t="shared" si="2513"/>
        <v>0</v>
      </c>
      <c r="AF586" s="191">
        <f t="shared" si="2514"/>
        <v>0</v>
      </c>
      <c r="AG586" s="191">
        <f t="shared" si="2515"/>
        <v>0</v>
      </c>
      <c r="AH586" s="191">
        <f t="shared" si="2516"/>
        <v>0</v>
      </c>
      <c r="AI586" s="191">
        <f t="shared" si="2517"/>
        <v>0</v>
      </c>
      <c r="AJ586" s="191">
        <f t="shared" si="2518"/>
        <v>0</v>
      </c>
      <c r="AK586" s="191">
        <f t="shared" si="2519"/>
        <v>0</v>
      </c>
      <c r="AL586" s="275">
        <f t="shared" si="2520"/>
        <v>0</v>
      </c>
      <c r="AM586" s="275">
        <f t="shared" si="2521"/>
        <v>0</v>
      </c>
      <c r="AN586" s="275">
        <f t="shared" si="2522"/>
        <v>0</v>
      </c>
      <c r="AO586" s="275">
        <f t="shared" si="2523"/>
        <v>0</v>
      </c>
      <c r="AP586" s="275">
        <f t="shared" si="2524"/>
        <v>0</v>
      </c>
      <c r="AQ586" s="275">
        <f t="shared" si="2525"/>
        <v>0</v>
      </c>
      <c r="AR586" s="275">
        <f t="shared" si="2526"/>
        <v>0</v>
      </c>
      <c r="AS586" s="275">
        <f t="shared" si="2527"/>
        <v>0</v>
      </c>
      <c r="AT586" s="275">
        <f t="shared" si="2528"/>
        <v>0</v>
      </c>
    </row>
    <row r="587" spans="1:46" s="69" customFormat="1" outlineLevel="1">
      <c r="A587" s="1845"/>
      <c r="B587" s="1850"/>
      <c r="C587" s="73" t="s">
        <v>53</v>
      </c>
      <c r="D587" s="32"/>
      <c r="E587" s="250"/>
      <c r="F587" s="250">
        <v>0</v>
      </c>
      <c r="G587" s="250">
        <v>0</v>
      </c>
      <c r="H587" s="250">
        <v>0</v>
      </c>
      <c r="I587" s="250">
        <v>0</v>
      </c>
      <c r="J587" s="1557">
        <v>0</v>
      </c>
      <c r="K587" s="250">
        <v>0</v>
      </c>
      <c r="L587" s="1110"/>
      <c r="M587" s="1110"/>
      <c r="N587" s="1110"/>
      <c r="O587" s="1110"/>
      <c r="P587" s="250">
        <v>0</v>
      </c>
      <c r="Q587" s="250">
        <v>0</v>
      </c>
      <c r="R587" s="250">
        <v>0</v>
      </c>
      <c r="S587" s="250">
        <v>0</v>
      </c>
      <c r="T587" s="257">
        <f t="shared" si="2510"/>
        <v>0</v>
      </c>
      <c r="U587" s="250"/>
      <c r="V587" s="250"/>
      <c r="W587" s="250"/>
      <c r="X587" s="250"/>
      <c r="Y587" s="250"/>
      <c r="Z587" s="250"/>
      <c r="AA587" s="250"/>
      <c r="AB587" s="250"/>
      <c r="AC587" s="191">
        <f t="shared" si="2511"/>
        <v>0</v>
      </c>
      <c r="AD587" s="191">
        <f t="shared" si="2512"/>
        <v>0</v>
      </c>
      <c r="AE587" s="191">
        <f t="shared" si="2513"/>
        <v>0</v>
      </c>
      <c r="AF587" s="191">
        <f t="shared" si="2514"/>
        <v>0</v>
      </c>
      <c r="AG587" s="191">
        <f t="shared" si="2515"/>
        <v>0</v>
      </c>
      <c r="AH587" s="191">
        <f t="shared" si="2516"/>
        <v>0</v>
      </c>
      <c r="AI587" s="191">
        <f t="shared" si="2517"/>
        <v>0</v>
      </c>
      <c r="AJ587" s="191">
        <f t="shared" si="2518"/>
        <v>0</v>
      </c>
      <c r="AK587" s="191">
        <f t="shared" si="2519"/>
        <v>0</v>
      </c>
      <c r="AL587" s="275">
        <f t="shared" si="2520"/>
        <v>0</v>
      </c>
      <c r="AM587" s="275">
        <f t="shared" si="2521"/>
        <v>0</v>
      </c>
      <c r="AN587" s="275">
        <f t="shared" si="2522"/>
        <v>0</v>
      </c>
      <c r="AO587" s="275">
        <f t="shared" si="2523"/>
        <v>0</v>
      </c>
      <c r="AP587" s="275">
        <f t="shared" si="2524"/>
        <v>0</v>
      </c>
      <c r="AQ587" s="275">
        <f t="shared" si="2525"/>
        <v>0</v>
      </c>
      <c r="AR587" s="275">
        <f t="shared" si="2526"/>
        <v>0</v>
      </c>
      <c r="AS587" s="275">
        <f t="shared" si="2527"/>
        <v>0</v>
      </c>
      <c r="AT587" s="275">
        <f t="shared" si="2528"/>
        <v>0</v>
      </c>
    </row>
    <row r="588" spans="1:46" s="69" customFormat="1" outlineLevel="1">
      <c r="A588" s="1845"/>
      <c r="B588" s="1851"/>
      <c r="C588" s="73" t="s">
        <v>577</v>
      </c>
      <c r="D588" s="32"/>
      <c r="E588" s="250"/>
      <c r="F588" s="250">
        <v>0</v>
      </c>
      <c r="G588" s="250">
        <v>0</v>
      </c>
      <c r="H588" s="250">
        <v>0</v>
      </c>
      <c r="I588" s="250">
        <v>0</v>
      </c>
      <c r="J588" s="1557">
        <v>0</v>
      </c>
      <c r="K588" s="250">
        <v>0</v>
      </c>
      <c r="L588" s="1110"/>
      <c r="M588" s="1110"/>
      <c r="N588" s="1110"/>
      <c r="O588" s="1110"/>
      <c r="P588" s="250">
        <v>0</v>
      </c>
      <c r="Q588" s="250">
        <v>0</v>
      </c>
      <c r="R588" s="250">
        <v>0</v>
      </c>
      <c r="S588" s="250">
        <v>0</v>
      </c>
      <c r="T588" s="257">
        <f t="shared" si="2510"/>
        <v>0</v>
      </c>
      <c r="U588" s="250"/>
      <c r="V588" s="250"/>
      <c r="W588" s="250"/>
      <c r="X588" s="250"/>
      <c r="Y588" s="250"/>
      <c r="Z588" s="250"/>
      <c r="AA588" s="250"/>
      <c r="AB588" s="250"/>
      <c r="AC588" s="191">
        <f t="shared" si="2511"/>
        <v>0</v>
      </c>
      <c r="AD588" s="191">
        <f t="shared" si="2512"/>
        <v>0</v>
      </c>
      <c r="AE588" s="191">
        <f t="shared" si="2513"/>
        <v>0</v>
      </c>
      <c r="AF588" s="191">
        <f t="shared" si="2514"/>
        <v>0</v>
      </c>
      <c r="AG588" s="191">
        <f t="shared" si="2515"/>
        <v>0</v>
      </c>
      <c r="AH588" s="191">
        <f t="shared" si="2516"/>
        <v>0</v>
      </c>
      <c r="AI588" s="191">
        <f t="shared" si="2517"/>
        <v>0</v>
      </c>
      <c r="AJ588" s="191">
        <f t="shared" si="2518"/>
        <v>0</v>
      </c>
      <c r="AK588" s="191">
        <f t="shared" si="2519"/>
        <v>0</v>
      </c>
      <c r="AL588" s="275">
        <f t="shared" si="2520"/>
        <v>0</v>
      </c>
      <c r="AM588" s="275">
        <f t="shared" si="2521"/>
        <v>0</v>
      </c>
      <c r="AN588" s="275">
        <f t="shared" si="2522"/>
        <v>0</v>
      </c>
      <c r="AO588" s="275">
        <f t="shared" si="2523"/>
        <v>0</v>
      </c>
      <c r="AP588" s="275">
        <f t="shared" si="2524"/>
        <v>0</v>
      </c>
      <c r="AQ588" s="275">
        <f t="shared" si="2525"/>
        <v>0</v>
      </c>
      <c r="AR588" s="275">
        <f t="shared" si="2526"/>
        <v>0</v>
      </c>
      <c r="AS588" s="275">
        <f t="shared" si="2527"/>
        <v>0</v>
      </c>
      <c r="AT588" s="275">
        <f t="shared" si="2528"/>
        <v>0</v>
      </c>
    </row>
    <row r="589" spans="1:46" s="69" customFormat="1" ht="35.450000000000003" customHeight="1" outlineLevel="1">
      <c r="A589" s="1845" t="s">
        <v>415</v>
      </c>
      <c r="B589" s="158" t="s">
        <v>416</v>
      </c>
      <c r="C589" s="154" t="s">
        <v>12</v>
      </c>
      <c r="D589" s="32"/>
      <c r="E589" s="251">
        <v>1810</v>
      </c>
      <c r="F589" s="251">
        <v>1810</v>
      </c>
      <c r="G589" s="251">
        <v>1810</v>
      </c>
      <c r="H589" s="251">
        <v>1810</v>
      </c>
      <c r="I589" s="1559">
        <v>1810</v>
      </c>
      <c r="J589" s="1559">
        <v>1810</v>
      </c>
      <c r="K589" s="857">
        <v>1810</v>
      </c>
      <c r="L589" s="857">
        <v>1810</v>
      </c>
      <c r="M589" s="857">
        <v>1810</v>
      </c>
      <c r="N589" s="857">
        <v>1810</v>
      </c>
      <c r="O589" s="857">
        <v>1810</v>
      </c>
      <c r="P589" s="857">
        <v>1810</v>
      </c>
      <c r="Q589" s="857">
        <v>1810</v>
      </c>
      <c r="R589" s="857">
        <v>1810</v>
      </c>
      <c r="S589" s="857">
        <v>1810</v>
      </c>
      <c r="T589" s="263">
        <f>X589</f>
        <v>0</v>
      </c>
      <c r="U589" s="251"/>
      <c r="V589" s="251"/>
      <c r="W589" s="1465"/>
      <c r="X589" s="1504"/>
      <c r="Y589" s="251"/>
      <c r="Z589" s="251"/>
      <c r="AA589" s="251"/>
      <c r="AB589" s="251"/>
      <c r="AC589" s="191">
        <f t="shared" si="2511"/>
        <v>0</v>
      </c>
      <c r="AD589" s="191">
        <f t="shared" si="2512"/>
        <v>0</v>
      </c>
      <c r="AE589" s="191">
        <f t="shared" si="2513"/>
        <v>0</v>
      </c>
      <c r="AF589" s="191">
        <f t="shared" si="2514"/>
        <v>0</v>
      </c>
      <c r="AG589" s="191">
        <f t="shared" si="2515"/>
        <v>0</v>
      </c>
      <c r="AH589" s="191">
        <f t="shared" si="2516"/>
        <v>0</v>
      </c>
      <c r="AI589" s="191">
        <f t="shared" si="2517"/>
        <v>0</v>
      </c>
      <c r="AJ589" s="191">
        <f t="shared" si="2518"/>
        <v>0</v>
      </c>
      <c r="AK589" s="191">
        <f t="shared" si="2519"/>
        <v>0</v>
      </c>
      <c r="AL589" s="275">
        <f t="shared" si="2520"/>
        <v>0</v>
      </c>
      <c r="AM589" s="275">
        <f t="shared" si="2521"/>
        <v>0</v>
      </c>
      <c r="AN589" s="275">
        <f t="shared" si="2522"/>
        <v>0</v>
      </c>
      <c r="AO589" s="275">
        <f t="shared" si="2523"/>
        <v>0</v>
      </c>
      <c r="AP589" s="275">
        <f t="shared" si="2524"/>
        <v>0</v>
      </c>
      <c r="AQ589" s="275">
        <f t="shared" si="2525"/>
        <v>0</v>
      </c>
      <c r="AR589" s="275">
        <f t="shared" si="2526"/>
        <v>0</v>
      </c>
      <c r="AS589" s="275">
        <f t="shared" si="2527"/>
        <v>0</v>
      </c>
      <c r="AT589" s="275">
        <f t="shared" si="2528"/>
        <v>0</v>
      </c>
    </row>
    <row r="590" spans="1:46" s="69" customFormat="1" ht="45.6" customHeight="1" outlineLevel="1">
      <c r="A590" s="1845"/>
      <c r="B590" s="153" t="s">
        <v>417</v>
      </c>
      <c r="C590" s="154" t="s">
        <v>12</v>
      </c>
      <c r="D590" s="32"/>
      <c r="E590" s="251">
        <v>124</v>
      </c>
      <c r="F590" s="251">
        <v>648</v>
      </c>
      <c r="G590" s="251">
        <v>738</v>
      </c>
      <c r="H590" s="251">
        <v>1166</v>
      </c>
      <c r="I590" s="1559">
        <v>1720</v>
      </c>
      <c r="J590" s="1559">
        <v>1740</v>
      </c>
      <c r="K590" s="857">
        <v>1740</v>
      </c>
      <c r="L590" s="857">
        <v>1740</v>
      </c>
      <c r="M590" s="857">
        <v>1740</v>
      </c>
      <c r="N590" s="857">
        <v>1740</v>
      </c>
      <c r="O590" s="1113">
        <v>1810</v>
      </c>
      <c r="P590" s="1113">
        <v>1810</v>
      </c>
      <c r="Q590" s="1113">
        <v>1810</v>
      </c>
      <c r="R590" s="1113">
        <v>1810</v>
      </c>
      <c r="S590" s="1113">
        <v>1810</v>
      </c>
      <c r="T590" s="263">
        <f>X590</f>
        <v>0</v>
      </c>
      <c r="U590" s="251"/>
      <c r="V590" s="251"/>
      <c r="W590" s="1465"/>
      <c r="X590" s="1504"/>
      <c r="Y590" s="251"/>
      <c r="Z590" s="251"/>
      <c r="AA590" s="251"/>
      <c r="AB590" s="251"/>
      <c r="AC590" s="191">
        <f t="shared" si="2511"/>
        <v>0</v>
      </c>
      <c r="AD590" s="191">
        <f t="shared" si="2512"/>
        <v>0</v>
      </c>
      <c r="AE590" s="191">
        <f t="shared" si="2513"/>
        <v>0</v>
      </c>
      <c r="AF590" s="191">
        <f t="shared" si="2514"/>
        <v>0</v>
      </c>
      <c r="AG590" s="191">
        <f t="shared" si="2515"/>
        <v>0</v>
      </c>
      <c r="AH590" s="191">
        <f t="shared" si="2516"/>
        <v>0</v>
      </c>
      <c r="AI590" s="191">
        <f t="shared" si="2517"/>
        <v>0</v>
      </c>
      <c r="AJ590" s="191">
        <f t="shared" si="2518"/>
        <v>0</v>
      </c>
      <c r="AK590" s="191">
        <f t="shared" si="2519"/>
        <v>0</v>
      </c>
      <c r="AL590" s="275">
        <f t="shared" si="2520"/>
        <v>0</v>
      </c>
      <c r="AM590" s="275">
        <f t="shared" si="2521"/>
        <v>0</v>
      </c>
      <c r="AN590" s="275">
        <f t="shared" si="2522"/>
        <v>0</v>
      </c>
      <c r="AO590" s="275">
        <f t="shared" si="2523"/>
        <v>0</v>
      </c>
      <c r="AP590" s="275">
        <f t="shared" si="2524"/>
        <v>0</v>
      </c>
      <c r="AQ590" s="275">
        <f t="shared" si="2525"/>
        <v>0</v>
      </c>
      <c r="AR590" s="275">
        <f t="shared" si="2526"/>
        <v>0</v>
      </c>
      <c r="AS590" s="275">
        <f t="shared" si="2527"/>
        <v>0</v>
      </c>
      <c r="AT590" s="275">
        <f t="shared" si="2528"/>
        <v>0</v>
      </c>
    </row>
    <row r="591" spans="1:46" s="69" customFormat="1" ht="63.2" customHeight="1" outlineLevel="1">
      <c r="A591" s="1845"/>
      <c r="B591" s="153" t="s">
        <v>418</v>
      </c>
      <c r="C591" s="93" t="s">
        <v>204</v>
      </c>
      <c r="D591" s="32"/>
      <c r="E591" s="259">
        <f t="shared" ref="E591" si="2529">IF(E589&gt;0,E590/E589*100,)</f>
        <v>6.8508287292817673</v>
      </c>
      <c r="F591" s="259">
        <f t="shared" ref="F591" si="2530">IF(F589&gt;0,F590/F589*100,)</f>
        <v>35.80110497237569</v>
      </c>
      <c r="G591" s="259">
        <f t="shared" ref="G591" si="2531">IF(G589&gt;0,G590/G589*100,)</f>
        <v>40.773480662983424</v>
      </c>
      <c r="H591" s="259">
        <f>IF(H589&gt;0,H590/H589*100,)</f>
        <v>64.41988950276243</v>
      </c>
      <c r="I591" s="259">
        <f>IF(I589&gt;0,I590/I589*100,)</f>
        <v>95.027624309392266</v>
      </c>
      <c r="J591" s="259">
        <f>IF(J589&gt;0,J590/J589*100,)</f>
        <v>96.132596685082873</v>
      </c>
      <c r="K591" s="259">
        <f t="shared" ref="K591:O591" si="2532">IF(K589&gt;0,K590/K589*100,)</f>
        <v>96.132596685082873</v>
      </c>
      <c r="L591" s="259">
        <f t="shared" si="2532"/>
        <v>96.132596685082873</v>
      </c>
      <c r="M591" s="259">
        <f t="shared" si="2532"/>
        <v>96.132596685082873</v>
      </c>
      <c r="N591" s="259">
        <f t="shared" si="2532"/>
        <v>96.132596685082873</v>
      </c>
      <c r="O591" s="259">
        <f t="shared" si="2532"/>
        <v>100</v>
      </c>
      <c r="P591" s="259">
        <f t="shared" ref="P591" si="2533">IF(P589&gt;0,P590/P589*100,)</f>
        <v>100</v>
      </c>
      <c r="Q591" s="259">
        <f t="shared" ref="Q591:R591" si="2534">IF(Q589&gt;0,Q590/Q589*100,)</f>
        <v>100</v>
      </c>
      <c r="R591" s="259">
        <f t="shared" si="2534"/>
        <v>100</v>
      </c>
      <c r="S591" s="259">
        <f t="shared" ref="S591" si="2535">IF(S589&gt;0,S590/S589*100,)</f>
        <v>100</v>
      </c>
      <c r="T591" s="259">
        <f t="shared" ref="T591" si="2536">IF(T589&gt;0,T590/T589*100,)</f>
        <v>0</v>
      </c>
      <c r="U591" s="259">
        <f t="shared" ref="U591:X591" si="2537">IF(U589&gt;0,U590/U589*100,)</f>
        <v>0</v>
      </c>
      <c r="V591" s="259">
        <f t="shared" si="2537"/>
        <v>0</v>
      </c>
      <c r="W591" s="259">
        <f t="shared" si="2537"/>
        <v>0</v>
      </c>
      <c r="X591" s="259">
        <f t="shared" si="2537"/>
        <v>0</v>
      </c>
      <c r="Y591" s="259">
        <f t="shared" ref="Y591" si="2538">IF(Y589&gt;0,Y590/Y589*100,)</f>
        <v>0</v>
      </c>
      <c r="Z591" s="259">
        <f t="shared" ref="Z591" si="2539">IF(Z589&gt;0,Z590/Z589*100,)</f>
        <v>0</v>
      </c>
      <c r="AA591" s="259">
        <f t="shared" ref="AA591:AB591" si="2540">IF(AA589&gt;0,AA590/AA589*100,)</f>
        <v>0</v>
      </c>
      <c r="AB591" s="259">
        <f t="shared" si="2540"/>
        <v>0</v>
      </c>
      <c r="AC591" s="191">
        <f t="shared" si="2511"/>
        <v>0</v>
      </c>
      <c r="AD591" s="191">
        <f t="shared" si="2512"/>
        <v>0</v>
      </c>
      <c r="AE591" s="191">
        <f t="shared" si="2513"/>
        <v>0</v>
      </c>
      <c r="AF591" s="191">
        <f t="shared" si="2514"/>
        <v>0</v>
      </c>
      <c r="AG591" s="191">
        <f t="shared" si="2515"/>
        <v>0</v>
      </c>
      <c r="AH591" s="191">
        <f t="shared" si="2516"/>
        <v>0</v>
      </c>
      <c r="AI591" s="191">
        <f t="shared" si="2517"/>
        <v>0</v>
      </c>
      <c r="AJ591" s="191">
        <f t="shared" si="2518"/>
        <v>0</v>
      </c>
      <c r="AK591" s="191">
        <f t="shared" si="2519"/>
        <v>0</v>
      </c>
      <c r="AL591" s="275">
        <f t="shared" si="2520"/>
        <v>0</v>
      </c>
      <c r="AM591" s="275">
        <f t="shared" si="2521"/>
        <v>0</v>
      </c>
      <c r="AN591" s="275">
        <f t="shared" si="2522"/>
        <v>0</v>
      </c>
      <c r="AO591" s="275">
        <f t="shared" si="2523"/>
        <v>0</v>
      </c>
      <c r="AP591" s="275">
        <f t="shared" si="2524"/>
        <v>0</v>
      </c>
      <c r="AQ591" s="275">
        <f t="shared" si="2525"/>
        <v>0</v>
      </c>
      <c r="AR591" s="275">
        <f t="shared" si="2526"/>
        <v>0</v>
      </c>
      <c r="AS591" s="275">
        <f t="shared" si="2527"/>
        <v>0</v>
      </c>
      <c r="AT591" s="275">
        <f t="shared" si="2528"/>
        <v>0</v>
      </c>
    </row>
  </sheetData>
  <mergeCells count="233">
    <mergeCell ref="E4:J4"/>
    <mergeCell ref="T4:AB4"/>
    <mergeCell ref="AC4:AK4"/>
    <mergeCell ref="A65:A66"/>
    <mergeCell ref="A75:A78"/>
    <mergeCell ref="A69:A70"/>
    <mergeCell ref="B115:B117"/>
    <mergeCell ref="B118:B120"/>
    <mergeCell ref="B75:B78"/>
    <mergeCell ref="B69:B70"/>
    <mergeCell ref="B71:B74"/>
    <mergeCell ref="A71:A74"/>
    <mergeCell ref="B67:B68"/>
    <mergeCell ref="B65:B66"/>
    <mergeCell ref="B23:B26"/>
    <mergeCell ref="B27:B30"/>
    <mergeCell ref="B31:B34"/>
    <mergeCell ref="B39:B40"/>
    <mergeCell ref="B49:B52"/>
    <mergeCell ref="B53:B56"/>
    <mergeCell ref="A23:A26"/>
    <mergeCell ref="A27:A30"/>
    <mergeCell ref="A31:A34"/>
    <mergeCell ref="A35:A38"/>
    <mergeCell ref="B19:B22"/>
    <mergeCell ref="A19:A22"/>
    <mergeCell ref="A4:A5"/>
    <mergeCell ref="B4:B5"/>
    <mergeCell ref="C4:C5"/>
    <mergeCell ref="D4:D5"/>
    <mergeCell ref="A47:A48"/>
    <mergeCell ref="A49:A52"/>
    <mergeCell ref="A53:A56"/>
    <mergeCell ref="A136:A139"/>
    <mergeCell ref="B136:B139"/>
    <mergeCell ref="A140:A143"/>
    <mergeCell ref="B140:B143"/>
    <mergeCell ref="B57:B59"/>
    <mergeCell ref="B60:B64"/>
    <mergeCell ref="B35:B38"/>
    <mergeCell ref="B47:B48"/>
    <mergeCell ref="A57:A59"/>
    <mergeCell ref="A60:A64"/>
    <mergeCell ref="A67:A68"/>
    <mergeCell ref="A39:A40"/>
    <mergeCell ref="B45:B46"/>
    <mergeCell ref="A45:A46"/>
    <mergeCell ref="B43:B44"/>
    <mergeCell ref="A41:A42"/>
    <mergeCell ref="A43:A44"/>
    <mergeCell ref="B41:B42"/>
    <mergeCell ref="B113:B114"/>
    <mergeCell ref="A113:A114"/>
    <mergeCell ref="A115:A117"/>
    <mergeCell ref="A118:A120"/>
    <mergeCell ref="A121:A123"/>
    <mergeCell ref="A156:A157"/>
    <mergeCell ref="B156:B157"/>
    <mergeCell ref="A158:A159"/>
    <mergeCell ref="B158:B159"/>
    <mergeCell ref="A160:A161"/>
    <mergeCell ref="B160:B161"/>
    <mergeCell ref="A144:A147"/>
    <mergeCell ref="B144:B147"/>
    <mergeCell ref="A148:A151"/>
    <mergeCell ref="B148:B151"/>
    <mergeCell ref="A152:A155"/>
    <mergeCell ref="B152:B155"/>
    <mergeCell ref="A170:A173"/>
    <mergeCell ref="B170:B173"/>
    <mergeCell ref="A174:A176"/>
    <mergeCell ref="B174:B176"/>
    <mergeCell ref="A177:A181"/>
    <mergeCell ref="B177:B181"/>
    <mergeCell ref="A162:A163"/>
    <mergeCell ref="B162:B163"/>
    <mergeCell ref="A164:A165"/>
    <mergeCell ref="B164:B165"/>
    <mergeCell ref="A166:A169"/>
    <mergeCell ref="B166:B169"/>
    <mergeCell ref="A188:A191"/>
    <mergeCell ref="B188:B191"/>
    <mergeCell ref="A182:A183"/>
    <mergeCell ref="B182:B183"/>
    <mergeCell ref="A184:A185"/>
    <mergeCell ref="B184:B185"/>
    <mergeCell ref="A186:A187"/>
    <mergeCell ref="B186:B187"/>
    <mergeCell ref="A192:A195"/>
    <mergeCell ref="B192:B195"/>
    <mergeCell ref="A230:A231"/>
    <mergeCell ref="B230:B231"/>
    <mergeCell ref="A232:A234"/>
    <mergeCell ref="B232:B234"/>
    <mergeCell ref="A235:A237"/>
    <mergeCell ref="B235:B237"/>
    <mergeCell ref="A265:A268"/>
    <mergeCell ref="B265:B268"/>
    <mergeCell ref="A269:A272"/>
    <mergeCell ref="B269:B272"/>
    <mergeCell ref="A238:A240"/>
    <mergeCell ref="A273:A274"/>
    <mergeCell ref="B273:B274"/>
    <mergeCell ref="A253:A256"/>
    <mergeCell ref="B253:B256"/>
    <mergeCell ref="A257:A260"/>
    <mergeCell ref="B257:B260"/>
    <mergeCell ref="A261:A264"/>
    <mergeCell ref="B261:B264"/>
    <mergeCell ref="A281:A282"/>
    <mergeCell ref="B281:B282"/>
    <mergeCell ref="A283:A286"/>
    <mergeCell ref="B283:B286"/>
    <mergeCell ref="A287:A290"/>
    <mergeCell ref="B287:B290"/>
    <mergeCell ref="A275:A276"/>
    <mergeCell ref="B275:B276"/>
    <mergeCell ref="A277:A278"/>
    <mergeCell ref="B277:B278"/>
    <mergeCell ref="A279:A280"/>
    <mergeCell ref="B279:B280"/>
    <mergeCell ref="A349:A351"/>
    <mergeCell ref="B349:B351"/>
    <mergeCell ref="A352:A354"/>
    <mergeCell ref="B352:B354"/>
    <mergeCell ref="A291:A293"/>
    <mergeCell ref="B291:B293"/>
    <mergeCell ref="A294:A298"/>
    <mergeCell ref="B294:B298"/>
    <mergeCell ref="A299:A300"/>
    <mergeCell ref="B299:B300"/>
    <mergeCell ref="A301:A302"/>
    <mergeCell ref="B301:B302"/>
    <mergeCell ref="A303:A304"/>
    <mergeCell ref="B303:B304"/>
    <mergeCell ref="A305:A308"/>
    <mergeCell ref="B305:B308"/>
    <mergeCell ref="A309:A312"/>
    <mergeCell ref="B309:B312"/>
    <mergeCell ref="A347:A348"/>
    <mergeCell ref="B347:B348"/>
    <mergeCell ref="A374:A377"/>
    <mergeCell ref="B374:B377"/>
    <mergeCell ref="A378:A381"/>
    <mergeCell ref="B378:B381"/>
    <mergeCell ref="A382:A385"/>
    <mergeCell ref="B382:B385"/>
    <mergeCell ref="A370:A373"/>
    <mergeCell ref="B370:B373"/>
    <mergeCell ref="A394:A395"/>
    <mergeCell ref="B394:B395"/>
    <mergeCell ref="A396:A397"/>
    <mergeCell ref="B396:B397"/>
    <mergeCell ref="A398:A399"/>
    <mergeCell ref="B398:B399"/>
    <mergeCell ref="A386:A389"/>
    <mergeCell ref="B386:B389"/>
    <mergeCell ref="A390:A391"/>
    <mergeCell ref="B390:B391"/>
    <mergeCell ref="A392:A393"/>
    <mergeCell ref="B392:B393"/>
    <mergeCell ref="A400:A403"/>
    <mergeCell ref="B400:B403"/>
    <mergeCell ref="A404:A407"/>
    <mergeCell ref="B404:B407"/>
    <mergeCell ref="A408:A410"/>
    <mergeCell ref="B408:B410"/>
    <mergeCell ref="A420:A421"/>
    <mergeCell ref="B420:B421"/>
    <mergeCell ref="A422:A425"/>
    <mergeCell ref="B422:B425"/>
    <mergeCell ref="A469:A471"/>
    <mergeCell ref="B469:B471"/>
    <mergeCell ref="A411:A415"/>
    <mergeCell ref="B411:B415"/>
    <mergeCell ref="A416:A417"/>
    <mergeCell ref="B416:B417"/>
    <mergeCell ref="A418:A419"/>
    <mergeCell ref="B418:B419"/>
    <mergeCell ref="A426:A429"/>
    <mergeCell ref="B426:B429"/>
    <mergeCell ref="A464:A465"/>
    <mergeCell ref="B464:B465"/>
    <mergeCell ref="A466:A468"/>
    <mergeCell ref="B466:B468"/>
    <mergeCell ref="A495:A498"/>
    <mergeCell ref="B495:B498"/>
    <mergeCell ref="A499:A502"/>
    <mergeCell ref="B499:B502"/>
    <mergeCell ref="A503:A506"/>
    <mergeCell ref="B503:B506"/>
    <mergeCell ref="A487:A490"/>
    <mergeCell ref="B487:B490"/>
    <mergeCell ref="A491:A494"/>
    <mergeCell ref="B491:B494"/>
    <mergeCell ref="A528:A532"/>
    <mergeCell ref="B528:B532"/>
    <mergeCell ref="A513:A514"/>
    <mergeCell ref="B513:B514"/>
    <mergeCell ref="A515:A516"/>
    <mergeCell ref="B515:B516"/>
    <mergeCell ref="A517:A520"/>
    <mergeCell ref="B517:B520"/>
    <mergeCell ref="A507:A508"/>
    <mergeCell ref="B507:B508"/>
    <mergeCell ref="A509:A510"/>
    <mergeCell ref="B509:B510"/>
    <mergeCell ref="A511:A512"/>
    <mergeCell ref="B511:B512"/>
    <mergeCell ref="K4:S4"/>
    <mergeCell ref="A355:A357"/>
    <mergeCell ref="A472:A474"/>
    <mergeCell ref="A589:A591"/>
    <mergeCell ref="A539:A542"/>
    <mergeCell ref="B539:B542"/>
    <mergeCell ref="A543:A546"/>
    <mergeCell ref="B543:B546"/>
    <mergeCell ref="A581:A582"/>
    <mergeCell ref="B581:B582"/>
    <mergeCell ref="A583:A585"/>
    <mergeCell ref="B583:B585"/>
    <mergeCell ref="A586:A588"/>
    <mergeCell ref="B586:B588"/>
    <mergeCell ref="A533:A534"/>
    <mergeCell ref="B533:B534"/>
    <mergeCell ref="A535:A536"/>
    <mergeCell ref="B535:B536"/>
    <mergeCell ref="A537:A538"/>
    <mergeCell ref="B537:B538"/>
    <mergeCell ref="A521:A524"/>
    <mergeCell ref="B521:B524"/>
    <mergeCell ref="A525:A527"/>
    <mergeCell ref="B525:B527"/>
  </mergeCells>
  <pageMargins left="0.70866141732283472" right="0.70866141732283472" top="0.74803149606299213" bottom="0.74803149606299213" header="0.31496062992125984" footer="0.31496062992125984"/>
  <pageSetup paperSize="9" scale="21" orientation="landscape" r:id="rId1"/>
  <ignoredErrors>
    <ignoredError sqref="T173" formula="1"/>
    <ignoredError sqref="L216 L290:O29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</sheetPr>
  <dimension ref="A1:GN953"/>
  <sheetViews>
    <sheetView zoomScale="60" zoomScaleNormal="60" zoomScaleSheetLayoutView="70" workbookViewId="0">
      <pane xSplit="6" ySplit="7" topLeftCell="G8" activePane="bottomRight" state="frozen"/>
      <selection pane="topRight" activeCell="H1" sqref="H1"/>
      <selection pane="bottomLeft" activeCell="A8" sqref="A8"/>
      <selection pane="bottomRight" activeCell="F344" sqref="F344"/>
    </sheetView>
  </sheetViews>
  <sheetFormatPr defaultColWidth="8.85546875" defaultRowHeight="15" outlineLevelRow="2" outlineLevelCol="1"/>
  <cols>
    <col min="1" max="2" width="16.85546875" style="69" customWidth="1"/>
    <col min="3" max="3" width="6.42578125" style="69" hidden="1" customWidth="1"/>
    <col min="4" max="4" width="7.5703125" style="69" hidden="1" customWidth="1"/>
    <col min="5" max="5" width="7" style="65" customWidth="1"/>
    <col min="6" max="6" width="71.28515625" style="69" customWidth="1"/>
    <col min="7" max="7" width="12" style="69" customWidth="1"/>
    <col min="8" max="8" width="12.5703125" style="69" customWidth="1"/>
    <col min="9" max="9" width="11.5703125" style="69" customWidth="1"/>
    <col min="10" max="13" width="3.28515625" style="69" hidden="1" customWidth="1"/>
    <col min="14" max="17" width="13" style="69" hidden="1" customWidth="1"/>
    <col min="18" max="18" width="12.85546875" style="69" hidden="1" customWidth="1"/>
    <col min="19" max="19" width="13" style="69" customWidth="1"/>
    <col min="20" max="22" width="13.28515625" style="69" customWidth="1"/>
    <col min="23" max="26" width="14.28515625" style="69" customWidth="1"/>
    <col min="27" max="27" width="11" style="69" customWidth="1"/>
    <col min="28" max="29" width="11" style="69" hidden="1" customWidth="1"/>
    <col min="30" max="30" width="11" style="128" hidden="1" customWidth="1"/>
    <col min="31" max="32" width="11" style="69" hidden="1" customWidth="1"/>
    <col min="33" max="41" width="11" style="69" customWidth="1" outlineLevel="1"/>
    <col min="42" max="42" width="11" style="69" customWidth="1"/>
    <col min="43" max="45" width="20.5703125" style="69" customWidth="1"/>
    <col min="46" max="46" width="10.28515625" style="69" hidden="1" customWidth="1"/>
    <col min="47" max="47" width="15.5703125" style="69" hidden="1" customWidth="1"/>
    <col min="48" max="49" width="10.28515625" style="69" hidden="1" customWidth="1"/>
    <col min="50" max="50" width="13.42578125" style="69" hidden="1" customWidth="1"/>
    <col min="51" max="52" width="10.28515625" style="69" hidden="1" customWidth="1"/>
    <col min="53" max="53" width="13" style="69" hidden="1" customWidth="1"/>
    <col min="54" max="55" width="10.28515625" style="69" hidden="1" customWidth="1"/>
    <col min="56" max="56" width="12.28515625" style="69" hidden="1" customWidth="1"/>
    <col min="57" max="58" width="10.28515625" style="69" hidden="1" customWidth="1"/>
    <col min="59" max="59" width="14.140625" style="69" hidden="1" customWidth="1"/>
    <col min="60" max="61" width="10.28515625" style="69" hidden="1" customWidth="1"/>
    <col min="62" max="62" width="13.28515625" style="69" hidden="1" customWidth="1"/>
    <col min="63" max="64" width="10.28515625" style="69" hidden="1" customWidth="1"/>
    <col min="65" max="65" width="13" style="69" hidden="1" customWidth="1"/>
    <col min="66" max="67" width="10.28515625" style="69" hidden="1" customWidth="1"/>
    <col min="68" max="68" width="13.42578125" style="69" hidden="1" customWidth="1"/>
    <col min="69" max="69" width="10.28515625" style="69" hidden="1" customWidth="1"/>
    <col min="70" max="70" width="10.28515625" style="69" hidden="1" customWidth="1" outlineLevel="1"/>
    <col min="71" max="71" width="13.7109375" style="69" hidden="1" customWidth="1" outlineLevel="1"/>
    <col min="72" max="72" width="12" style="69" hidden="1" customWidth="1" outlineLevel="1"/>
    <col min="73" max="73" width="10.28515625" style="69" hidden="1" customWidth="1" outlineLevel="1"/>
    <col min="74" max="74" width="12.140625" style="69" hidden="1" customWidth="1" outlineLevel="1"/>
    <col min="75" max="76" width="10.28515625" style="69" hidden="1" customWidth="1" outlineLevel="1"/>
    <col min="77" max="77" width="12.42578125" style="69" hidden="1" customWidth="1" outlineLevel="1"/>
    <col min="78" max="79" width="10.28515625" style="69" hidden="1" customWidth="1" outlineLevel="1"/>
    <col min="80" max="80" width="12" style="69" hidden="1" customWidth="1" outlineLevel="1"/>
    <col min="81" max="82" width="10.28515625" style="69" hidden="1" customWidth="1" outlineLevel="1"/>
    <col min="83" max="83" width="12" style="69" hidden="1" customWidth="1" outlineLevel="1"/>
    <col min="84" max="84" width="10.28515625" style="69" hidden="1" customWidth="1" outlineLevel="1"/>
    <col min="85" max="85" width="2.140625" style="69" hidden="1" customWidth="1"/>
    <col min="86" max="86" width="9.5703125" style="69" hidden="1" customWidth="1" outlineLevel="1"/>
    <col min="87" max="87" width="13.85546875" style="69" hidden="1" customWidth="1" outlineLevel="1"/>
    <col min="88" max="89" width="9.5703125" style="69" hidden="1" customWidth="1" outlineLevel="1"/>
    <col min="90" max="90" width="11.7109375" style="69" hidden="1" customWidth="1" outlineLevel="1"/>
    <col min="91" max="92" width="9.5703125" style="69" hidden="1" customWidth="1" outlineLevel="1"/>
    <col min="93" max="93" width="12.42578125" style="69" hidden="1" customWidth="1" outlineLevel="1"/>
    <col min="94" max="95" width="9.5703125" style="69" hidden="1" customWidth="1" outlineLevel="1"/>
    <col min="96" max="96" width="10.7109375" style="69" hidden="1" customWidth="1" outlineLevel="1"/>
    <col min="97" max="99" width="9.5703125" style="69" hidden="1" customWidth="1" outlineLevel="1"/>
    <col min="100" max="100" width="16.28515625" style="69" hidden="1" customWidth="1" outlineLevel="1"/>
    <col min="101" max="101" width="2" style="1506" hidden="1" customWidth="1"/>
    <col min="102" max="112" width="4.5703125" style="69" hidden="1" customWidth="1"/>
    <col min="113" max="113" width="13.5703125" style="69" customWidth="1" collapsed="1"/>
    <col min="114" max="114" width="15.140625" style="69" customWidth="1"/>
    <col min="115" max="115" width="13.28515625" style="69" customWidth="1"/>
    <col min="116" max="117" width="13.28515625" style="69" customWidth="1" outlineLevel="1"/>
    <col min="118" max="118" width="15.28515625" style="69" customWidth="1" outlineLevel="1"/>
    <col min="119" max="127" width="13.28515625" style="69" customWidth="1" outlineLevel="1"/>
    <col min="128" max="128" width="13.28515625" style="69" customWidth="1"/>
    <col min="129" max="129" width="17.28515625" style="69" customWidth="1"/>
    <col min="130" max="131" width="13.28515625" style="69" customWidth="1"/>
    <col min="132" max="132" width="16.140625" style="69" customWidth="1"/>
    <col min="133" max="134" width="13.28515625" style="69" customWidth="1"/>
    <col min="135" max="135" width="15.5703125" style="69" customWidth="1"/>
    <col min="136" max="139" width="13.28515625" style="69" customWidth="1"/>
    <col min="140" max="140" width="13.140625" style="69" customWidth="1"/>
    <col min="141" max="141" width="7.42578125" style="69" customWidth="1"/>
    <col min="142" max="142" width="9" style="69" customWidth="1"/>
    <col min="143" max="143" width="9.140625" style="69" customWidth="1"/>
    <col min="144" max="144" width="13.85546875" style="69" customWidth="1"/>
    <col min="145" max="145" width="14" style="69" hidden="1" customWidth="1"/>
    <col min="146" max="146" width="13.85546875" style="69" hidden="1" customWidth="1"/>
    <col min="147" max="147" width="14" style="69" hidden="1" customWidth="1"/>
    <col min="148" max="148" width="13.85546875" style="69" hidden="1" customWidth="1"/>
    <col min="149" max="149" width="14.140625" style="69" hidden="1" customWidth="1"/>
    <col min="150" max="150" width="13.140625" style="69" hidden="1" customWidth="1"/>
    <col min="151" max="151" width="12.42578125" style="69" hidden="1" customWidth="1"/>
    <col min="152" max="152" width="14" style="69" hidden="1" customWidth="1"/>
    <col min="153" max="153" width="11.7109375" style="69" hidden="1" customWidth="1"/>
    <col min="154" max="154" width="13.7109375" style="69" customWidth="1"/>
    <col min="155" max="155" width="13.140625" style="69" hidden="1" customWidth="1" outlineLevel="1"/>
    <col min="156" max="156" width="12.42578125" style="69" hidden="1" customWidth="1" outlineLevel="1"/>
    <col min="157" max="157" width="12" style="69" hidden="1" customWidth="1" outlineLevel="1"/>
    <col min="158" max="158" width="13.7109375" style="69" hidden="1" customWidth="1" outlineLevel="1"/>
    <col min="159" max="159" width="13.7109375" style="69" customWidth="1" collapsed="1"/>
    <col min="160" max="161" width="13.7109375" style="69" customWidth="1"/>
    <col min="162" max="162" width="16.42578125" style="69" customWidth="1"/>
    <col min="163" max="177" width="16.42578125" style="69" hidden="1" customWidth="1"/>
    <col min="178" max="178" width="16.42578125" style="69" customWidth="1"/>
    <col min="179" max="179" width="40.28515625" style="69" customWidth="1"/>
    <col min="180" max="180" width="17.42578125" style="69" customWidth="1"/>
    <col min="181" max="181" width="88.7109375" style="69" customWidth="1"/>
    <col min="182" max="182" width="11.85546875" style="69" customWidth="1"/>
    <col min="183" max="183" width="8.42578125" style="69" hidden="1" customWidth="1"/>
    <col min="184" max="184" width="65.85546875" style="69" hidden="1" customWidth="1"/>
    <col min="185" max="185" width="14.42578125" style="69" hidden="1" customWidth="1"/>
    <col min="186" max="187" width="13" style="69" hidden="1" customWidth="1"/>
    <col min="188" max="188" width="9.85546875" style="69" hidden="1" customWidth="1"/>
    <col min="189" max="191" width="0" style="69" hidden="1" customWidth="1"/>
    <col min="192" max="192" width="39.140625" style="69" hidden="1" customWidth="1"/>
    <col min="193" max="193" width="12.28515625" style="69" hidden="1" customWidth="1"/>
    <col min="194" max="194" width="13.28515625" style="69" hidden="1" customWidth="1"/>
    <col min="195" max="195" width="11.28515625" style="69" hidden="1" customWidth="1"/>
    <col min="196" max="196" width="11.7109375" style="69" hidden="1" customWidth="1"/>
    <col min="197" max="16384" width="8.85546875" style="69"/>
  </cols>
  <sheetData>
    <row r="1" spans="1:188">
      <c r="AQ1" s="95"/>
      <c r="AR1" s="95"/>
      <c r="AS1" s="95"/>
    </row>
    <row r="2" spans="1:188" ht="18.75">
      <c r="A2" s="276" t="s">
        <v>216</v>
      </c>
      <c r="AQ2" s="95"/>
      <c r="AR2" s="95"/>
      <c r="AS2" s="95"/>
    </row>
    <row r="3" spans="1:188">
      <c r="AQ3" s="95"/>
      <c r="AR3" s="95"/>
      <c r="AS3" s="95"/>
    </row>
    <row r="4" spans="1:188" ht="27.6" customHeight="1">
      <c r="A4" s="1912" t="s">
        <v>272</v>
      </c>
      <c r="B4" s="1912" t="s">
        <v>279</v>
      </c>
      <c r="C4" s="1914" t="s">
        <v>605</v>
      </c>
      <c r="D4" s="1914"/>
      <c r="E4" s="1913" t="s">
        <v>25</v>
      </c>
      <c r="F4" s="1907" t="s">
        <v>91</v>
      </c>
      <c r="G4" s="1906" t="s">
        <v>145</v>
      </c>
      <c r="H4" s="1906" t="s">
        <v>285</v>
      </c>
      <c r="I4" s="1910" t="s">
        <v>184</v>
      </c>
      <c r="J4" s="1909"/>
      <c r="K4" s="1909"/>
      <c r="L4" s="1909"/>
      <c r="M4" s="1909"/>
      <c r="N4" s="1909" t="s">
        <v>184</v>
      </c>
      <c r="O4" s="1909"/>
      <c r="P4" s="1909"/>
      <c r="Q4" s="1909"/>
      <c r="R4" s="1909"/>
      <c r="S4" s="1895" t="s">
        <v>184</v>
      </c>
      <c r="T4" s="1895"/>
      <c r="U4" s="1895"/>
      <c r="V4" s="1895"/>
      <c r="W4" s="1895"/>
      <c r="X4" s="1895"/>
      <c r="Y4" s="1895"/>
      <c r="Z4" s="1895"/>
      <c r="AA4" s="1896"/>
      <c r="AB4" s="1910" t="s">
        <v>185</v>
      </c>
      <c r="AC4" s="1909"/>
      <c r="AD4" s="1909"/>
      <c r="AE4" s="1909"/>
      <c r="AF4" s="1909"/>
      <c r="AG4" s="1909" t="s">
        <v>185</v>
      </c>
      <c r="AH4" s="1909"/>
      <c r="AI4" s="1909"/>
      <c r="AJ4" s="1909"/>
      <c r="AK4" s="1909"/>
      <c r="AL4" s="1909" t="s">
        <v>185</v>
      </c>
      <c r="AM4" s="1909"/>
      <c r="AN4" s="1909"/>
      <c r="AO4" s="1896"/>
      <c r="AP4" s="1906" t="s">
        <v>585</v>
      </c>
      <c r="AQ4" s="1906" t="s">
        <v>646</v>
      </c>
      <c r="AR4" s="1920" t="s">
        <v>695</v>
      </c>
      <c r="AS4" s="1920" t="s">
        <v>696</v>
      </c>
      <c r="AT4" s="1915" t="s">
        <v>456</v>
      </c>
      <c r="AU4" s="1916"/>
      <c r="AV4" s="1916"/>
      <c r="AW4" s="1916"/>
      <c r="AX4" s="1916"/>
      <c r="AY4" s="1916"/>
      <c r="AZ4" s="1916"/>
      <c r="BA4" s="1916"/>
      <c r="BB4" s="1916"/>
      <c r="BC4" s="1916"/>
      <c r="BD4" s="1916"/>
      <c r="BE4" s="1916"/>
      <c r="BF4" s="1916"/>
      <c r="BG4" s="1916"/>
      <c r="BH4" s="1916"/>
      <c r="BI4" s="1916"/>
      <c r="BJ4" s="1916"/>
      <c r="BK4" s="1916"/>
      <c r="BL4" s="1916"/>
      <c r="BM4" s="1916"/>
      <c r="BN4" s="1916"/>
      <c r="BO4" s="1916"/>
      <c r="BP4" s="1916"/>
      <c r="BQ4" s="1916"/>
      <c r="BR4" s="1903" t="s">
        <v>599</v>
      </c>
      <c r="BS4" s="1904"/>
      <c r="BT4" s="1904"/>
      <c r="BU4" s="1904"/>
      <c r="BV4" s="1904"/>
      <c r="BW4" s="1904"/>
      <c r="BX4" s="1904"/>
      <c r="BY4" s="1904"/>
      <c r="BZ4" s="1904"/>
      <c r="CA4" s="1904"/>
      <c r="CB4" s="1904"/>
      <c r="CC4" s="1904"/>
      <c r="CD4" s="1904"/>
      <c r="CE4" s="1904"/>
      <c r="CF4" s="1905"/>
      <c r="CG4" s="987"/>
      <c r="CH4" s="1903" t="s">
        <v>612</v>
      </c>
      <c r="CI4" s="1904"/>
      <c r="CJ4" s="1904"/>
      <c r="CK4" s="1904"/>
      <c r="CL4" s="1904"/>
      <c r="CM4" s="1904"/>
      <c r="CN4" s="1904"/>
      <c r="CO4" s="1904"/>
      <c r="CP4" s="1904"/>
      <c r="CQ4" s="1904"/>
      <c r="CR4" s="1904"/>
      <c r="CS4" s="1904"/>
      <c r="CT4" s="1904"/>
      <c r="CU4" s="1904"/>
      <c r="CV4" s="1905"/>
      <c r="CW4" s="1917" t="s">
        <v>606</v>
      </c>
      <c r="CX4" s="1918"/>
      <c r="CY4" s="1918"/>
      <c r="CZ4" s="1918"/>
      <c r="DA4" s="1918"/>
      <c r="DB4" s="1918"/>
      <c r="DC4" s="1918"/>
      <c r="DD4" s="1918"/>
      <c r="DE4" s="1918"/>
      <c r="DF4" s="1918"/>
      <c r="DG4" s="1918"/>
      <c r="DH4" s="1919"/>
      <c r="DI4" s="1899" t="s">
        <v>599</v>
      </c>
      <c r="DJ4" s="1899"/>
      <c r="DK4" s="1899"/>
      <c r="DL4" s="1899"/>
      <c r="DM4" s="1899"/>
      <c r="DN4" s="1899"/>
      <c r="DO4" s="1899"/>
      <c r="DP4" s="1899"/>
      <c r="DQ4" s="1899"/>
      <c r="DR4" s="1899"/>
      <c r="DS4" s="1899"/>
      <c r="DT4" s="1899"/>
      <c r="DU4" s="1899"/>
      <c r="DV4" s="1899"/>
      <c r="DW4" s="1899"/>
      <c r="DX4" s="1899"/>
      <c r="DY4" s="1899"/>
      <c r="DZ4" s="1899"/>
      <c r="EA4" s="1899"/>
      <c r="EB4" s="1899"/>
      <c r="EC4" s="1899"/>
      <c r="ED4" s="1899"/>
      <c r="EE4" s="1899"/>
      <c r="EF4" s="1899"/>
      <c r="EG4" s="1899"/>
      <c r="EH4" s="1899"/>
      <c r="EI4" s="1900"/>
      <c r="EJ4" s="1908" t="s">
        <v>94</v>
      </c>
      <c r="EK4" s="1907" t="s">
        <v>96</v>
      </c>
      <c r="EL4" s="1907" t="s">
        <v>586</v>
      </c>
      <c r="EM4" s="1906" t="s">
        <v>254</v>
      </c>
      <c r="EN4" s="1910" t="s">
        <v>587</v>
      </c>
      <c r="EO4" s="1909"/>
      <c r="EP4" s="1909"/>
      <c r="EQ4" s="1909"/>
      <c r="ER4" s="1909"/>
      <c r="ES4" s="1909" t="s">
        <v>587</v>
      </c>
      <c r="ET4" s="1909"/>
      <c r="EU4" s="1909"/>
      <c r="EV4" s="1909"/>
      <c r="EW4" s="1909"/>
      <c r="EX4" s="1895" t="s">
        <v>587</v>
      </c>
      <c r="EY4" s="1895"/>
      <c r="EZ4" s="1895"/>
      <c r="FA4" s="1895"/>
      <c r="FB4" s="1895"/>
      <c r="FC4" s="1895"/>
      <c r="FD4" s="1895"/>
      <c r="FE4" s="1895"/>
      <c r="FF4" s="1896"/>
      <c r="FG4" s="1910" t="s">
        <v>588</v>
      </c>
      <c r="FH4" s="1909"/>
      <c r="FI4" s="1909"/>
      <c r="FJ4" s="1909"/>
      <c r="FK4" s="1909"/>
      <c r="FL4" s="1013"/>
      <c r="FM4" s="1909" t="s">
        <v>588</v>
      </c>
      <c r="FN4" s="1909"/>
      <c r="FO4" s="1909"/>
      <c r="FP4" s="1909"/>
      <c r="FQ4" s="1909"/>
      <c r="FR4" s="1909" t="s">
        <v>588</v>
      </c>
      <c r="FS4" s="1909"/>
      <c r="FT4" s="1909"/>
      <c r="FU4" s="1896"/>
      <c r="FV4" s="1906" t="s">
        <v>255</v>
      </c>
      <c r="FW4" s="1906" t="s">
        <v>283</v>
      </c>
      <c r="FX4" s="1906" t="s">
        <v>256</v>
      </c>
    </row>
    <row r="5" spans="1:188" ht="14.45" customHeight="1">
      <c r="A5" s="1912"/>
      <c r="B5" s="1912"/>
      <c r="C5" s="1914"/>
      <c r="D5" s="1914"/>
      <c r="E5" s="1913"/>
      <c r="F5" s="1907"/>
      <c r="G5" s="1906"/>
      <c r="H5" s="1906"/>
      <c r="I5" s="1911"/>
      <c r="J5" s="1897"/>
      <c r="K5" s="1897"/>
      <c r="L5" s="1897"/>
      <c r="M5" s="1897"/>
      <c r="N5" s="1897"/>
      <c r="O5" s="1897"/>
      <c r="P5" s="1897"/>
      <c r="Q5" s="1897"/>
      <c r="R5" s="1897"/>
      <c r="S5" s="1897"/>
      <c r="T5" s="1897"/>
      <c r="U5" s="1897"/>
      <c r="V5" s="1897"/>
      <c r="W5" s="1897"/>
      <c r="X5" s="1897"/>
      <c r="Y5" s="1897"/>
      <c r="Z5" s="1897"/>
      <c r="AA5" s="1898"/>
      <c r="AB5" s="1911"/>
      <c r="AC5" s="1897"/>
      <c r="AD5" s="1897"/>
      <c r="AE5" s="1897"/>
      <c r="AF5" s="1897"/>
      <c r="AG5" s="1897"/>
      <c r="AH5" s="1897"/>
      <c r="AI5" s="1897"/>
      <c r="AJ5" s="1897"/>
      <c r="AK5" s="1897"/>
      <c r="AL5" s="1897"/>
      <c r="AM5" s="1897"/>
      <c r="AN5" s="1897"/>
      <c r="AO5" s="1898"/>
      <c r="AP5" s="1906"/>
      <c r="AQ5" s="1906"/>
      <c r="AR5" s="1921"/>
      <c r="AS5" s="1921"/>
      <c r="AT5" s="1906" t="s">
        <v>455</v>
      </c>
      <c r="AU5" s="1906"/>
      <c r="AV5" s="1906"/>
      <c r="AW5" s="1906" t="s">
        <v>439</v>
      </c>
      <c r="AX5" s="1906"/>
      <c r="AY5" s="1906"/>
      <c r="AZ5" s="1906" t="s">
        <v>454</v>
      </c>
      <c r="BA5" s="1906"/>
      <c r="BB5" s="1906"/>
      <c r="BC5" s="1906" t="s">
        <v>451</v>
      </c>
      <c r="BD5" s="1906"/>
      <c r="BE5" s="1906"/>
      <c r="BF5" s="1906" t="s">
        <v>486</v>
      </c>
      <c r="BG5" s="1906"/>
      <c r="BH5" s="1906"/>
      <c r="BI5" s="1906" t="s">
        <v>487</v>
      </c>
      <c r="BJ5" s="1906"/>
      <c r="BK5" s="1906"/>
      <c r="BL5" s="1906" t="s">
        <v>597</v>
      </c>
      <c r="BM5" s="1906"/>
      <c r="BN5" s="1906"/>
      <c r="BO5" s="1906" t="s">
        <v>596</v>
      </c>
      <c r="BP5" s="1906"/>
      <c r="BQ5" s="1906"/>
      <c r="BR5" s="1906" t="s">
        <v>600</v>
      </c>
      <c r="BS5" s="1906"/>
      <c r="BT5" s="1906"/>
      <c r="BU5" s="1902" t="s">
        <v>601</v>
      </c>
      <c r="BV5" s="1902"/>
      <c r="BW5" s="1902"/>
      <c r="BX5" s="1902" t="s">
        <v>602</v>
      </c>
      <c r="BY5" s="1902"/>
      <c r="BZ5" s="1902"/>
      <c r="CA5" s="1902" t="s">
        <v>603</v>
      </c>
      <c r="CB5" s="1902"/>
      <c r="CC5" s="1902"/>
      <c r="CD5" s="1902" t="s">
        <v>604</v>
      </c>
      <c r="CE5" s="1902"/>
      <c r="CF5" s="1902"/>
      <c r="CG5" s="988"/>
      <c r="CH5" s="1906" t="s">
        <v>607</v>
      </c>
      <c r="CI5" s="1906"/>
      <c r="CJ5" s="1906"/>
      <c r="CK5" s="1902" t="s">
        <v>608</v>
      </c>
      <c r="CL5" s="1902"/>
      <c r="CM5" s="1902"/>
      <c r="CN5" s="1902" t="s">
        <v>609</v>
      </c>
      <c r="CO5" s="1902"/>
      <c r="CP5" s="1902"/>
      <c r="CQ5" s="1902" t="s">
        <v>610</v>
      </c>
      <c r="CR5" s="1902"/>
      <c r="CS5" s="1902"/>
      <c r="CT5" s="1902" t="s">
        <v>611</v>
      </c>
      <c r="CU5" s="1902"/>
      <c r="CV5" s="1902"/>
      <c r="CW5" s="1906">
        <v>2022</v>
      </c>
      <c r="CX5" s="1906"/>
      <c r="CY5" s="1906"/>
      <c r="CZ5" s="1906">
        <v>2023</v>
      </c>
      <c r="DA5" s="1906"/>
      <c r="DB5" s="1906"/>
      <c r="DC5" s="1906">
        <v>2024</v>
      </c>
      <c r="DD5" s="1906"/>
      <c r="DE5" s="1906"/>
      <c r="DF5" s="1906">
        <v>2025</v>
      </c>
      <c r="DG5" s="1906"/>
      <c r="DH5" s="1906"/>
      <c r="DI5" s="1901">
        <v>2022</v>
      </c>
      <c r="DJ5" s="1901"/>
      <c r="DK5" s="1901"/>
      <c r="DL5" s="1901" t="s">
        <v>622</v>
      </c>
      <c r="DM5" s="1901"/>
      <c r="DN5" s="1901"/>
      <c r="DO5" s="1901" t="s">
        <v>623</v>
      </c>
      <c r="DP5" s="1901"/>
      <c r="DQ5" s="1901"/>
      <c r="DR5" s="1901" t="s">
        <v>624</v>
      </c>
      <c r="DS5" s="1901"/>
      <c r="DT5" s="1901"/>
      <c r="DU5" s="1901" t="s">
        <v>625</v>
      </c>
      <c r="DV5" s="1901"/>
      <c r="DW5" s="1901"/>
      <c r="DX5" s="1901">
        <v>2023</v>
      </c>
      <c r="DY5" s="1901"/>
      <c r="DZ5" s="1901"/>
      <c r="EA5" s="1901">
        <v>2024</v>
      </c>
      <c r="EB5" s="1901"/>
      <c r="EC5" s="1901"/>
      <c r="ED5" s="1901">
        <v>2025</v>
      </c>
      <c r="EE5" s="1901"/>
      <c r="EF5" s="1901"/>
      <c r="EG5" s="1901">
        <v>2026</v>
      </c>
      <c r="EH5" s="1901"/>
      <c r="EI5" s="1901"/>
      <c r="EJ5" s="1908"/>
      <c r="EK5" s="1907"/>
      <c r="EL5" s="1907"/>
      <c r="EM5" s="1906"/>
      <c r="EN5" s="1911"/>
      <c r="EO5" s="1897"/>
      <c r="EP5" s="1897"/>
      <c r="EQ5" s="1897"/>
      <c r="ER5" s="1897"/>
      <c r="ES5" s="1897"/>
      <c r="ET5" s="1897"/>
      <c r="EU5" s="1897"/>
      <c r="EV5" s="1897"/>
      <c r="EW5" s="1897"/>
      <c r="EX5" s="1897"/>
      <c r="EY5" s="1897"/>
      <c r="EZ5" s="1897"/>
      <c r="FA5" s="1897"/>
      <c r="FB5" s="1897"/>
      <c r="FC5" s="1897"/>
      <c r="FD5" s="1897"/>
      <c r="FE5" s="1897"/>
      <c r="FF5" s="1898"/>
      <c r="FG5" s="1911"/>
      <c r="FH5" s="1897"/>
      <c r="FI5" s="1897"/>
      <c r="FJ5" s="1897"/>
      <c r="FK5" s="1897"/>
      <c r="FL5" s="1014"/>
      <c r="FM5" s="1897"/>
      <c r="FN5" s="1897"/>
      <c r="FO5" s="1897"/>
      <c r="FP5" s="1897"/>
      <c r="FQ5" s="1897"/>
      <c r="FR5" s="1897"/>
      <c r="FS5" s="1897"/>
      <c r="FT5" s="1897"/>
      <c r="FU5" s="1898"/>
      <c r="FV5" s="1906"/>
      <c r="FW5" s="1907"/>
      <c r="FX5" s="1906"/>
    </row>
    <row r="6" spans="1:188" ht="78" customHeight="1">
      <c r="A6" s="1912"/>
      <c r="B6" s="1912"/>
      <c r="C6" s="1914"/>
      <c r="D6" s="1914"/>
      <c r="E6" s="1913"/>
      <c r="F6" s="1907"/>
      <c r="G6" s="1906"/>
      <c r="H6" s="1906"/>
      <c r="I6" s="1367" t="s">
        <v>644</v>
      </c>
      <c r="J6" s="448">
        <v>2017</v>
      </c>
      <c r="K6" s="448">
        <v>2018</v>
      </c>
      <c r="L6" s="448">
        <v>2019</v>
      </c>
      <c r="M6" s="448">
        <v>2020</v>
      </c>
      <c r="N6" s="795">
        <v>2021</v>
      </c>
      <c r="O6" s="449" t="s">
        <v>533</v>
      </c>
      <c r="P6" s="449" t="s">
        <v>534</v>
      </c>
      <c r="Q6" s="449" t="s">
        <v>535</v>
      </c>
      <c r="R6" s="449" t="s">
        <v>536</v>
      </c>
      <c r="S6" s="448">
        <v>2022</v>
      </c>
      <c r="T6" s="449" t="s">
        <v>618</v>
      </c>
      <c r="U6" s="449" t="s">
        <v>619</v>
      </c>
      <c r="V6" s="449" t="s">
        <v>620</v>
      </c>
      <c r="W6" s="449" t="s">
        <v>621</v>
      </c>
      <c r="X6" s="448">
        <v>2023</v>
      </c>
      <c r="Y6" s="448">
        <v>2024</v>
      </c>
      <c r="Z6" s="795">
        <v>2025</v>
      </c>
      <c r="AA6" s="1151">
        <v>2026</v>
      </c>
      <c r="AB6" s="448" t="s">
        <v>11</v>
      </c>
      <c r="AC6" s="448">
        <v>2017</v>
      </c>
      <c r="AD6" s="450">
        <v>2018</v>
      </c>
      <c r="AE6" s="448">
        <v>2019</v>
      </c>
      <c r="AF6" s="795">
        <v>2020</v>
      </c>
      <c r="AG6" s="795">
        <v>2022</v>
      </c>
      <c r="AH6" s="449" t="s">
        <v>618</v>
      </c>
      <c r="AI6" s="449" t="s">
        <v>619</v>
      </c>
      <c r="AJ6" s="449" t="s">
        <v>620</v>
      </c>
      <c r="AK6" s="449" t="s">
        <v>621</v>
      </c>
      <c r="AL6" s="450">
        <v>2023</v>
      </c>
      <c r="AM6" s="450">
        <v>2024</v>
      </c>
      <c r="AN6" s="448">
        <v>2025</v>
      </c>
      <c r="AO6" s="795">
        <v>2026</v>
      </c>
      <c r="AP6" s="1906"/>
      <c r="AQ6" s="1906"/>
      <c r="AR6" s="1922"/>
      <c r="AS6" s="1922"/>
      <c r="AT6" s="448" t="s">
        <v>92</v>
      </c>
      <c r="AU6" s="448" t="s">
        <v>93</v>
      </c>
      <c r="AV6" s="448" t="s">
        <v>589</v>
      </c>
      <c r="AW6" s="448" t="s">
        <v>92</v>
      </c>
      <c r="AX6" s="448" t="s">
        <v>93</v>
      </c>
      <c r="AY6" s="448" t="s">
        <v>589</v>
      </c>
      <c r="AZ6" s="448" t="s">
        <v>92</v>
      </c>
      <c r="BA6" s="448" t="s">
        <v>93</v>
      </c>
      <c r="BB6" s="448" t="s">
        <v>589</v>
      </c>
      <c r="BC6" s="448" t="s">
        <v>92</v>
      </c>
      <c r="BD6" s="448" t="s">
        <v>93</v>
      </c>
      <c r="BE6" s="448" t="s">
        <v>589</v>
      </c>
      <c r="BF6" s="448" t="s">
        <v>92</v>
      </c>
      <c r="BG6" s="448" t="s">
        <v>93</v>
      </c>
      <c r="BH6" s="448" t="s">
        <v>589</v>
      </c>
      <c r="BI6" s="448" t="s">
        <v>92</v>
      </c>
      <c r="BJ6" s="448" t="s">
        <v>93</v>
      </c>
      <c r="BK6" s="448" t="s">
        <v>589</v>
      </c>
      <c r="BL6" s="448" t="s">
        <v>92</v>
      </c>
      <c r="BM6" s="448" t="s">
        <v>93</v>
      </c>
      <c r="BN6" s="448" t="s">
        <v>589</v>
      </c>
      <c r="BO6" s="448" t="s">
        <v>92</v>
      </c>
      <c r="BP6" s="448" t="s">
        <v>93</v>
      </c>
      <c r="BQ6" s="448" t="s">
        <v>589</v>
      </c>
      <c r="BR6" s="795" t="s">
        <v>92</v>
      </c>
      <c r="BS6" s="795" t="s">
        <v>93</v>
      </c>
      <c r="BT6" s="795" t="s">
        <v>589</v>
      </c>
      <c r="BU6" s="795" t="s">
        <v>92</v>
      </c>
      <c r="BV6" s="795" t="s">
        <v>93</v>
      </c>
      <c r="BW6" s="795" t="s">
        <v>589</v>
      </c>
      <c r="BX6" s="795" t="s">
        <v>92</v>
      </c>
      <c r="BY6" s="795" t="s">
        <v>93</v>
      </c>
      <c r="BZ6" s="795" t="s">
        <v>589</v>
      </c>
      <c r="CA6" s="795" t="s">
        <v>92</v>
      </c>
      <c r="CB6" s="795" t="s">
        <v>93</v>
      </c>
      <c r="CC6" s="795" t="s">
        <v>589</v>
      </c>
      <c r="CD6" s="795" t="s">
        <v>92</v>
      </c>
      <c r="CE6" s="795" t="s">
        <v>93</v>
      </c>
      <c r="CF6" s="795" t="s">
        <v>589</v>
      </c>
      <c r="CG6" s="989"/>
      <c r="CH6" s="951" t="s">
        <v>92</v>
      </c>
      <c r="CI6" s="951" t="s">
        <v>93</v>
      </c>
      <c r="CJ6" s="951" t="s">
        <v>589</v>
      </c>
      <c r="CK6" s="951" t="s">
        <v>92</v>
      </c>
      <c r="CL6" s="951" t="s">
        <v>93</v>
      </c>
      <c r="CM6" s="951" t="s">
        <v>589</v>
      </c>
      <c r="CN6" s="951" t="s">
        <v>92</v>
      </c>
      <c r="CO6" s="951" t="s">
        <v>93</v>
      </c>
      <c r="CP6" s="951" t="s">
        <v>589</v>
      </c>
      <c r="CQ6" s="951" t="s">
        <v>92</v>
      </c>
      <c r="CR6" s="951" t="s">
        <v>93</v>
      </c>
      <c r="CS6" s="951" t="s">
        <v>589</v>
      </c>
      <c r="CT6" s="951" t="s">
        <v>92</v>
      </c>
      <c r="CU6" s="951" t="s">
        <v>93</v>
      </c>
      <c r="CV6" s="951" t="s">
        <v>589</v>
      </c>
      <c r="CW6" s="1507" t="s">
        <v>92</v>
      </c>
      <c r="CX6" s="448" t="s">
        <v>93</v>
      </c>
      <c r="CY6" s="448" t="s">
        <v>589</v>
      </c>
      <c r="CZ6" s="448" t="s">
        <v>92</v>
      </c>
      <c r="DA6" s="448" t="s">
        <v>93</v>
      </c>
      <c r="DB6" s="448" t="s">
        <v>589</v>
      </c>
      <c r="DC6" s="448" t="s">
        <v>92</v>
      </c>
      <c r="DD6" s="448" t="s">
        <v>93</v>
      </c>
      <c r="DE6" s="448" t="s">
        <v>589</v>
      </c>
      <c r="DF6" s="795" t="s">
        <v>92</v>
      </c>
      <c r="DG6" s="795" t="s">
        <v>93</v>
      </c>
      <c r="DH6" s="795" t="s">
        <v>589</v>
      </c>
      <c r="DI6" s="1151" t="s">
        <v>92</v>
      </c>
      <c r="DJ6" s="1151" t="s">
        <v>93</v>
      </c>
      <c r="DK6" s="1151" t="s">
        <v>589</v>
      </c>
      <c r="DL6" s="1151" t="s">
        <v>92</v>
      </c>
      <c r="DM6" s="1151" t="s">
        <v>93</v>
      </c>
      <c r="DN6" s="1151" t="s">
        <v>589</v>
      </c>
      <c r="DO6" s="1151" t="s">
        <v>92</v>
      </c>
      <c r="DP6" s="1151" t="s">
        <v>93</v>
      </c>
      <c r="DQ6" s="1151" t="s">
        <v>589</v>
      </c>
      <c r="DR6" s="1151" t="s">
        <v>92</v>
      </c>
      <c r="DS6" s="1151" t="s">
        <v>93</v>
      </c>
      <c r="DT6" s="1151" t="s">
        <v>589</v>
      </c>
      <c r="DU6" s="1151" t="s">
        <v>92</v>
      </c>
      <c r="DV6" s="1151" t="s">
        <v>93</v>
      </c>
      <c r="DW6" s="1151" t="s">
        <v>589</v>
      </c>
      <c r="DX6" s="1151" t="s">
        <v>92</v>
      </c>
      <c r="DY6" s="1151" t="s">
        <v>93</v>
      </c>
      <c r="DZ6" s="1151" t="s">
        <v>589</v>
      </c>
      <c r="EA6" s="1151" t="s">
        <v>92</v>
      </c>
      <c r="EB6" s="1151" t="s">
        <v>93</v>
      </c>
      <c r="EC6" s="1151" t="s">
        <v>589</v>
      </c>
      <c r="ED6" s="1151" t="s">
        <v>92</v>
      </c>
      <c r="EE6" s="1151" t="s">
        <v>93</v>
      </c>
      <c r="EF6" s="1151" t="s">
        <v>589</v>
      </c>
      <c r="EG6" s="1151" t="s">
        <v>92</v>
      </c>
      <c r="EH6" s="1151" t="s">
        <v>93</v>
      </c>
      <c r="EI6" s="1151" t="s">
        <v>589</v>
      </c>
      <c r="EJ6" s="1908"/>
      <c r="EK6" s="1907"/>
      <c r="EL6" s="1907"/>
      <c r="EM6" s="1906"/>
      <c r="EN6" s="1369" t="s">
        <v>647</v>
      </c>
      <c r="EO6" s="1369" t="s">
        <v>529</v>
      </c>
      <c r="EP6" s="1369" t="s">
        <v>530</v>
      </c>
      <c r="EQ6" s="1369" t="s">
        <v>531</v>
      </c>
      <c r="ER6" s="1369" t="s">
        <v>613</v>
      </c>
      <c r="ES6" s="448" t="s">
        <v>497</v>
      </c>
      <c r="ET6" s="841" t="s">
        <v>533</v>
      </c>
      <c r="EU6" s="841" t="s">
        <v>534</v>
      </c>
      <c r="EV6" s="841" t="s">
        <v>535</v>
      </c>
      <c r="EW6" s="841" t="s">
        <v>536</v>
      </c>
      <c r="EX6" s="448" t="s">
        <v>498</v>
      </c>
      <c r="EY6" s="1263" t="s">
        <v>618</v>
      </c>
      <c r="EZ6" s="1263" t="s">
        <v>619</v>
      </c>
      <c r="FA6" s="1263" t="s">
        <v>620</v>
      </c>
      <c r="FB6" s="1263" t="s">
        <v>621</v>
      </c>
      <c r="FC6" s="448" t="s">
        <v>499</v>
      </c>
      <c r="FD6" s="448" t="s">
        <v>500</v>
      </c>
      <c r="FE6" s="795" t="s">
        <v>537</v>
      </c>
      <c r="FF6" s="1142" t="s">
        <v>626</v>
      </c>
      <c r="FG6" s="448" t="s">
        <v>11</v>
      </c>
      <c r="FH6" s="448">
        <v>2017</v>
      </c>
      <c r="FI6" s="448">
        <v>2018</v>
      </c>
      <c r="FJ6" s="448">
        <v>2019</v>
      </c>
      <c r="FK6" s="448">
        <v>2020</v>
      </c>
      <c r="FL6" s="989"/>
      <c r="FM6" s="448">
        <v>2021</v>
      </c>
      <c r="FN6" s="841" t="s">
        <v>533</v>
      </c>
      <c r="FO6" s="841" t="s">
        <v>534</v>
      </c>
      <c r="FP6" s="841" t="s">
        <v>535</v>
      </c>
      <c r="FQ6" s="841" t="s">
        <v>536</v>
      </c>
      <c r="FR6" s="448">
        <v>2022</v>
      </c>
      <c r="FS6" s="448">
        <v>2023</v>
      </c>
      <c r="FT6" s="448">
        <v>2024</v>
      </c>
      <c r="FU6" s="795">
        <v>2025</v>
      </c>
      <c r="FV6" s="1906"/>
      <c r="FW6" s="1907"/>
      <c r="FX6" s="1906"/>
    </row>
    <row r="7" spans="1:188">
      <c r="A7" s="333">
        <v>1</v>
      </c>
      <c r="B7" s="333">
        <v>2</v>
      </c>
      <c r="C7" s="796">
        <v>3</v>
      </c>
      <c r="D7" s="796">
        <v>4</v>
      </c>
      <c r="E7" s="1108">
        <v>5</v>
      </c>
      <c r="F7" s="1108">
        <v>6</v>
      </c>
      <c r="G7" s="1108">
        <v>7</v>
      </c>
      <c r="H7" s="796">
        <v>8</v>
      </c>
      <c r="I7" s="796">
        <v>9</v>
      </c>
      <c r="J7" s="796">
        <v>10</v>
      </c>
      <c r="K7" s="796">
        <v>11</v>
      </c>
      <c r="L7" s="796">
        <v>12</v>
      </c>
      <c r="M7" s="796">
        <v>13</v>
      </c>
      <c r="N7" s="796">
        <v>18</v>
      </c>
      <c r="O7" s="796">
        <v>19</v>
      </c>
      <c r="P7" s="796">
        <v>20</v>
      </c>
      <c r="Q7" s="796">
        <v>21</v>
      </c>
      <c r="R7" s="796">
        <v>22</v>
      </c>
      <c r="S7" s="796">
        <v>23</v>
      </c>
      <c r="T7" s="1143">
        <v>19</v>
      </c>
      <c r="U7" s="1143">
        <v>20</v>
      </c>
      <c r="V7" s="1143">
        <v>21</v>
      </c>
      <c r="W7" s="1143">
        <v>22</v>
      </c>
      <c r="X7" s="796">
        <v>24</v>
      </c>
      <c r="Y7" s="796">
        <v>25</v>
      </c>
      <c r="Z7" s="796">
        <v>26</v>
      </c>
      <c r="AA7" s="1152"/>
      <c r="AB7" s="796">
        <v>27</v>
      </c>
      <c r="AC7" s="796">
        <v>28</v>
      </c>
      <c r="AD7" s="796">
        <v>29</v>
      </c>
      <c r="AE7" s="796">
        <v>30</v>
      </c>
      <c r="AF7" s="796">
        <v>31</v>
      </c>
      <c r="AG7" s="796">
        <v>36</v>
      </c>
      <c r="AH7" s="796">
        <v>37</v>
      </c>
      <c r="AI7" s="796">
        <v>38</v>
      </c>
      <c r="AJ7" s="796">
        <v>39</v>
      </c>
      <c r="AK7" s="796">
        <v>40</v>
      </c>
      <c r="AL7" s="796">
        <v>41</v>
      </c>
      <c r="AM7" s="796">
        <v>42</v>
      </c>
      <c r="AN7" s="796">
        <v>43</v>
      </c>
      <c r="AO7" s="796">
        <v>44</v>
      </c>
      <c r="AP7" s="796">
        <v>45</v>
      </c>
      <c r="AQ7" s="796">
        <v>46</v>
      </c>
      <c r="AR7" s="1614"/>
      <c r="AS7" s="1614"/>
      <c r="AT7" s="796">
        <v>47</v>
      </c>
      <c r="AU7" s="796">
        <v>48</v>
      </c>
      <c r="AV7" s="796">
        <v>49</v>
      </c>
      <c r="AW7" s="796">
        <v>50</v>
      </c>
      <c r="AX7" s="796">
        <v>51</v>
      </c>
      <c r="AY7" s="796">
        <v>52</v>
      </c>
      <c r="AZ7" s="796">
        <v>53</v>
      </c>
      <c r="BA7" s="796">
        <v>54</v>
      </c>
      <c r="BB7" s="796">
        <v>55</v>
      </c>
      <c r="BC7" s="796">
        <v>56</v>
      </c>
      <c r="BD7" s="796">
        <v>57</v>
      </c>
      <c r="BE7" s="796">
        <v>58</v>
      </c>
      <c r="BF7" s="796">
        <v>59</v>
      </c>
      <c r="BG7" s="796">
        <v>60</v>
      </c>
      <c r="BH7" s="796">
        <v>61</v>
      </c>
      <c r="BI7" s="796">
        <v>62</v>
      </c>
      <c r="BJ7" s="796">
        <v>63</v>
      </c>
      <c r="BK7" s="796">
        <v>64</v>
      </c>
      <c r="BL7" s="796">
        <v>65</v>
      </c>
      <c r="BM7" s="796">
        <v>66</v>
      </c>
      <c r="BN7" s="796">
        <v>67</v>
      </c>
      <c r="BO7" s="796">
        <v>68</v>
      </c>
      <c r="BP7" s="796">
        <v>69</v>
      </c>
      <c r="BQ7" s="796">
        <v>70</v>
      </c>
      <c r="BR7" s="796">
        <v>80</v>
      </c>
      <c r="BS7" s="796">
        <v>81</v>
      </c>
      <c r="BT7" s="796">
        <v>82</v>
      </c>
      <c r="BU7" s="796">
        <v>83</v>
      </c>
      <c r="BV7" s="796">
        <v>84</v>
      </c>
      <c r="BW7" s="796">
        <v>85</v>
      </c>
      <c r="BX7" s="796">
        <v>86</v>
      </c>
      <c r="BY7" s="796">
        <v>87</v>
      </c>
      <c r="BZ7" s="796">
        <v>88</v>
      </c>
      <c r="CA7" s="796">
        <v>89</v>
      </c>
      <c r="CB7" s="796">
        <v>90</v>
      </c>
      <c r="CC7" s="796">
        <v>91</v>
      </c>
      <c r="CD7" s="796">
        <v>92</v>
      </c>
      <c r="CE7" s="796">
        <v>93</v>
      </c>
      <c r="CF7" s="796">
        <v>94</v>
      </c>
      <c r="CG7" s="990"/>
      <c r="CH7" s="952">
        <v>80</v>
      </c>
      <c r="CI7" s="952">
        <v>81</v>
      </c>
      <c r="CJ7" s="952">
        <v>82</v>
      </c>
      <c r="CK7" s="952">
        <v>83</v>
      </c>
      <c r="CL7" s="952">
        <v>84</v>
      </c>
      <c r="CM7" s="952">
        <v>85</v>
      </c>
      <c r="CN7" s="952">
        <v>86</v>
      </c>
      <c r="CO7" s="952">
        <v>87</v>
      </c>
      <c r="CP7" s="952">
        <v>88</v>
      </c>
      <c r="CQ7" s="952">
        <v>89</v>
      </c>
      <c r="CR7" s="952">
        <v>90</v>
      </c>
      <c r="CS7" s="952">
        <v>91</v>
      </c>
      <c r="CT7" s="952">
        <v>92</v>
      </c>
      <c r="CU7" s="952">
        <v>93</v>
      </c>
      <c r="CV7" s="952">
        <v>94</v>
      </c>
      <c r="CW7" s="1508">
        <v>95</v>
      </c>
      <c r="CX7" s="796">
        <v>96</v>
      </c>
      <c r="CY7" s="796">
        <v>97</v>
      </c>
      <c r="CZ7" s="796">
        <v>98</v>
      </c>
      <c r="DA7" s="796">
        <v>99</v>
      </c>
      <c r="DB7" s="796">
        <v>100</v>
      </c>
      <c r="DC7" s="796">
        <v>101</v>
      </c>
      <c r="DD7" s="796">
        <v>102</v>
      </c>
      <c r="DE7" s="796">
        <v>103</v>
      </c>
      <c r="DF7" s="796">
        <v>104</v>
      </c>
      <c r="DG7" s="796">
        <v>105</v>
      </c>
      <c r="DH7" s="796">
        <v>106</v>
      </c>
      <c r="DI7" s="1152">
        <v>92</v>
      </c>
      <c r="DJ7" s="1152">
        <v>93</v>
      </c>
      <c r="DK7" s="1152">
        <v>94</v>
      </c>
      <c r="DL7" s="1152">
        <v>95</v>
      </c>
      <c r="DM7" s="1152">
        <v>96</v>
      </c>
      <c r="DN7" s="1152">
        <v>97</v>
      </c>
      <c r="DO7" s="1152">
        <v>98</v>
      </c>
      <c r="DP7" s="1152">
        <v>99</v>
      </c>
      <c r="DQ7" s="1152">
        <v>100</v>
      </c>
      <c r="DR7" s="1152">
        <v>101</v>
      </c>
      <c r="DS7" s="1152">
        <v>102</v>
      </c>
      <c r="DT7" s="1152">
        <v>103</v>
      </c>
      <c r="DU7" s="1152">
        <v>104</v>
      </c>
      <c r="DV7" s="1152">
        <v>105</v>
      </c>
      <c r="DW7" s="1152">
        <v>106</v>
      </c>
      <c r="DX7" s="1152">
        <v>98</v>
      </c>
      <c r="DY7" s="1152">
        <v>99</v>
      </c>
      <c r="DZ7" s="1152">
        <v>100</v>
      </c>
      <c r="EA7" s="1152">
        <v>101</v>
      </c>
      <c r="EB7" s="1152">
        <v>102</v>
      </c>
      <c r="EC7" s="1152">
        <v>103</v>
      </c>
      <c r="ED7" s="1152">
        <v>104</v>
      </c>
      <c r="EE7" s="1152">
        <v>105</v>
      </c>
      <c r="EF7" s="1152">
        <v>106</v>
      </c>
      <c r="EG7" s="1152">
        <v>107</v>
      </c>
      <c r="EH7" s="1152">
        <v>108</v>
      </c>
      <c r="EI7" s="1152">
        <v>109</v>
      </c>
      <c r="EJ7" s="796">
        <v>107</v>
      </c>
      <c r="EK7" s="796">
        <v>108</v>
      </c>
      <c r="EL7" s="796">
        <v>109</v>
      </c>
      <c r="EM7" s="796">
        <v>110</v>
      </c>
      <c r="EN7" s="796">
        <v>111</v>
      </c>
      <c r="EO7" s="796">
        <v>112</v>
      </c>
      <c r="EP7" s="796">
        <v>113</v>
      </c>
      <c r="EQ7" s="796">
        <v>114</v>
      </c>
      <c r="ER7" s="796">
        <v>115</v>
      </c>
      <c r="ES7" s="796">
        <v>116</v>
      </c>
      <c r="ET7" s="796">
        <v>117</v>
      </c>
      <c r="EU7" s="796">
        <v>118</v>
      </c>
      <c r="EV7" s="796">
        <v>119</v>
      </c>
      <c r="EW7" s="796">
        <v>120</v>
      </c>
      <c r="EX7" s="796">
        <v>121</v>
      </c>
      <c r="EY7" s="1143">
        <v>117</v>
      </c>
      <c r="EZ7" s="1143">
        <v>118</v>
      </c>
      <c r="FA7" s="1143">
        <v>119</v>
      </c>
      <c r="FB7" s="1143">
        <v>120</v>
      </c>
      <c r="FC7" s="796">
        <v>122</v>
      </c>
      <c r="FD7" s="796">
        <v>123</v>
      </c>
      <c r="FE7" s="796">
        <v>124</v>
      </c>
      <c r="FF7" s="1143">
        <v>124</v>
      </c>
      <c r="FG7" s="796">
        <v>125</v>
      </c>
      <c r="FH7" s="796">
        <v>126</v>
      </c>
      <c r="FI7" s="796">
        <v>127</v>
      </c>
      <c r="FJ7" s="796">
        <v>128</v>
      </c>
      <c r="FK7" s="796">
        <v>129</v>
      </c>
      <c r="FL7" s="990"/>
      <c r="FM7" s="796">
        <v>130</v>
      </c>
      <c r="FN7" s="796">
        <v>131</v>
      </c>
      <c r="FO7" s="796">
        <v>132</v>
      </c>
      <c r="FP7" s="796">
        <v>133</v>
      </c>
      <c r="FQ7" s="796">
        <v>134</v>
      </c>
      <c r="FR7" s="796">
        <v>135</v>
      </c>
      <c r="FS7" s="796">
        <v>136</v>
      </c>
      <c r="FT7" s="796">
        <v>137</v>
      </c>
      <c r="FU7" s="796">
        <v>138</v>
      </c>
      <c r="FV7" s="796">
        <v>139</v>
      </c>
      <c r="FW7" s="796">
        <v>140</v>
      </c>
      <c r="FX7" s="796">
        <v>141</v>
      </c>
    </row>
    <row r="8" spans="1:188" ht="30" hidden="1" outlineLevel="1">
      <c r="A8" s="652" t="s">
        <v>485</v>
      </c>
      <c r="B8" s="375"/>
      <c r="C8" s="375"/>
      <c r="D8" s="672"/>
      <c r="E8" s="376">
        <v>1</v>
      </c>
      <c r="F8" s="649" t="s">
        <v>275</v>
      </c>
      <c r="G8" s="375"/>
      <c r="H8" s="375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  <c r="AA8" s="1153"/>
      <c r="AB8" s="336"/>
      <c r="AC8" s="336"/>
      <c r="AD8" s="34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451"/>
      <c r="AQ8" s="284">
        <f>DI8+DX8+EA8+ED8+EG8</f>
        <v>39.391548839669568</v>
      </c>
      <c r="AR8" s="284">
        <f t="shared" ref="AR8" si="0">DJ8+DY8+EB8+EE8+EH8</f>
        <v>4727.0098607603477</v>
      </c>
      <c r="AS8" s="284">
        <f>DK8+DZ8+EC8+EF8+EI8</f>
        <v>128.69076989973544</v>
      </c>
      <c r="AT8" s="284">
        <f t="shared" ref="AT8:BX8" si="1">AT49+AT134+AT233+AT317</f>
        <v>8.2800529999999988</v>
      </c>
      <c r="AU8" s="284">
        <f t="shared" si="1"/>
        <v>993.60635999999977</v>
      </c>
      <c r="AV8" s="284">
        <f t="shared" si="1"/>
        <v>19.540976193975727</v>
      </c>
      <c r="AW8" s="284">
        <f t="shared" si="1"/>
        <v>8.3605119430000006</v>
      </c>
      <c r="AX8" s="284">
        <f t="shared" si="1"/>
        <v>1003.2614331599999</v>
      </c>
      <c r="AY8" s="284">
        <f t="shared" si="1"/>
        <v>18.463386447468157</v>
      </c>
      <c r="AZ8" s="284">
        <f t="shared" si="1"/>
        <v>8.5970347129315066</v>
      </c>
      <c r="BA8" s="284">
        <f t="shared" si="1"/>
        <v>1031.6441655517808</v>
      </c>
      <c r="BB8" s="284">
        <f t="shared" si="1"/>
        <v>21.16308321648463</v>
      </c>
      <c r="BC8" s="284">
        <f t="shared" si="1"/>
        <v>10.023947097999999</v>
      </c>
      <c r="BD8" s="284">
        <f t="shared" si="1"/>
        <v>1202.87365176</v>
      </c>
      <c r="BE8" s="284">
        <f t="shared" si="1"/>
        <v>26.555122563582181</v>
      </c>
      <c r="BF8" s="284">
        <f t="shared" si="1"/>
        <v>8.6655936718356159</v>
      </c>
      <c r="BG8" s="284">
        <f t="shared" si="1"/>
        <v>1039.8712406202737</v>
      </c>
      <c r="BH8" s="284">
        <f t="shared" si="1"/>
        <v>25.072523445772582</v>
      </c>
      <c r="BI8" s="284">
        <f t="shared" si="1"/>
        <v>9.051511372399796</v>
      </c>
      <c r="BJ8" s="284">
        <f t="shared" si="1"/>
        <v>1086.1813646879755</v>
      </c>
      <c r="BK8" s="284">
        <f t="shared" si="1"/>
        <v>26.956425525462809</v>
      </c>
      <c r="BL8" s="284">
        <f t="shared" si="1"/>
        <v>10.70383892276867</v>
      </c>
      <c r="BM8" s="284">
        <f t="shared" si="1"/>
        <v>1284.4606707322403</v>
      </c>
      <c r="BN8" s="284">
        <f t="shared" si="1"/>
        <v>31.200078837620566</v>
      </c>
      <c r="BO8" s="284">
        <f t="shared" si="1"/>
        <v>14.331856570977051</v>
      </c>
      <c r="BP8" s="284">
        <f t="shared" si="1"/>
        <v>1719.822788517246</v>
      </c>
      <c r="BQ8" s="284">
        <f t="shared" si="1"/>
        <v>40.766120419947541</v>
      </c>
      <c r="BR8" s="284">
        <f t="shared" si="1"/>
        <v>9.9383188479601774</v>
      </c>
      <c r="BS8" s="284">
        <f t="shared" si="1"/>
        <v>1192.5982617552213</v>
      </c>
      <c r="BT8" s="284">
        <f t="shared" si="1"/>
        <v>31.042138370921631</v>
      </c>
      <c r="BU8" s="284">
        <f t="shared" si="1"/>
        <v>1.5726715671232878</v>
      </c>
      <c r="BV8" s="284">
        <f t="shared" si="1"/>
        <v>188.72058805479455</v>
      </c>
      <c r="BW8" s="284">
        <f t="shared" si="1"/>
        <v>5.0471952739344923</v>
      </c>
      <c r="BX8" s="284">
        <f t="shared" si="1"/>
        <v>2.8319897133018936</v>
      </c>
      <c r="BY8" s="284">
        <f t="shared" ref="BY8:EF8" si="2">BY49+BY134+BY233+BY317</f>
        <v>339.83876559622723</v>
      </c>
      <c r="BZ8" s="284">
        <f t="shared" si="2"/>
        <v>8.4853506295256036</v>
      </c>
      <c r="CA8" s="284">
        <f t="shared" si="2"/>
        <v>3.4793801699827833</v>
      </c>
      <c r="CB8" s="284">
        <f t="shared" si="2"/>
        <v>417.52562039793395</v>
      </c>
      <c r="CC8" s="284">
        <f t="shared" si="2"/>
        <v>10.987150119731227</v>
      </c>
      <c r="CD8" s="284">
        <f t="shared" si="2"/>
        <v>2.0542773975522115</v>
      </c>
      <c r="CE8" s="284">
        <f t="shared" si="2"/>
        <v>246.51328770626543</v>
      </c>
      <c r="CF8" s="284">
        <f t="shared" si="2"/>
        <v>6.5224423477303084</v>
      </c>
      <c r="CG8" s="991"/>
      <c r="CH8" s="284">
        <f t="shared" si="2"/>
        <v>14.125593041658806</v>
      </c>
      <c r="CI8" s="284">
        <f t="shared" si="2"/>
        <v>1435.0156849990569</v>
      </c>
      <c r="CJ8" s="284">
        <f t="shared" si="2"/>
        <v>43.219088480585235</v>
      </c>
      <c r="CK8" s="284">
        <f t="shared" si="2"/>
        <v>2.5237249671232878</v>
      </c>
      <c r="CL8" s="284">
        <f t="shared" si="2"/>
        <v>207.61787605479455</v>
      </c>
      <c r="CM8" s="284">
        <f t="shared" si="2"/>
        <v>8.369655848578061</v>
      </c>
      <c r="CN8" s="284">
        <f t="shared" si="2"/>
        <v>3.6796147248087427</v>
      </c>
      <c r="CO8" s="284">
        <f t="shared" ref="CO8:CV8" si="3">CO49+CO134+CO233+CO317</f>
        <v>375.02684697704916</v>
      </c>
      <c r="CP8" s="284">
        <f t="shared" si="3"/>
        <v>10.795236104249602</v>
      </c>
      <c r="CQ8" s="284">
        <f t="shared" si="3"/>
        <v>4.4836129562841531</v>
      </c>
      <c r="CR8" s="284">
        <f t="shared" si="3"/>
        <v>513.04079475409833</v>
      </c>
      <c r="CS8" s="284">
        <f t="shared" si="3"/>
        <v>13.990904375440724</v>
      </c>
      <c r="CT8" s="284">
        <f t="shared" si="3"/>
        <v>3.4386403934426228</v>
      </c>
      <c r="CU8" s="284">
        <f t="shared" si="3"/>
        <v>339.33016721311475</v>
      </c>
      <c r="CV8" s="284">
        <f t="shared" si="3"/>
        <v>10.063292152316851</v>
      </c>
      <c r="CW8" s="1509">
        <f t="shared" si="2"/>
        <v>8.8555740000000007</v>
      </c>
      <c r="CX8" s="284">
        <f t="shared" si="2"/>
        <v>1062.6688799999997</v>
      </c>
      <c r="CY8" s="284">
        <f t="shared" si="2"/>
        <v>29.866948423908404</v>
      </c>
      <c r="CZ8" s="284">
        <f t="shared" si="2"/>
        <v>8.9910370000000004</v>
      </c>
      <c r="DA8" s="284">
        <f t="shared" si="2"/>
        <v>1078.9244399999998</v>
      </c>
      <c r="DB8" s="284">
        <f t="shared" si="2"/>
        <v>27.781480142732025</v>
      </c>
      <c r="DC8" s="284">
        <f t="shared" si="2"/>
        <v>9.0195290000000004</v>
      </c>
      <c r="DD8" s="284">
        <f t="shared" si="2"/>
        <v>1082.3434799999998</v>
      </c>
      <c r="DE8" s="284">
        <f t="shared" si="2"/>
        <v>28.798948825561546</v>
      </c>
      <c r="DF8" s="284">
        <f t="shared" si="2"/>
        <v>9.0155639999999995</v>
      </c>
      <c r="DG8" s="284">
        <f t="shared" si="2"/>
        <v>1081.8676799999998</v>
      </c>
      <c r="DH8" s="284">
        <f t="shared" si="2"/>
        <v>29.455984305240854</v>
      </c>
      <c r="DI8" s="1193">
        <f>DI49+DI134+DI233+DI317</f>
        <v>10.711909326523632</v>
      </c>
      <c r="DJ8" s="1193">
        <f>DJ49+DJ134+DJ233+DJ317</f>
        <v>1285.4411191828358</v>
      </c>
      <c r="DK8" s="1193">
        <f>DK49+DK134+DK233+DK317</f>
        <v>28.852945960096527</v>
      </c>
      <c r="DL8" s="1193">
        <f t="shared" ref="DL8:DW8" si="4">DL49+DL134+DL233+DL317</f>
        <v>1.6087599589041097</v>
      </c>
      <c r="DM8" s="1193">
        <f t="shared" si="4"/>
        <v>193.05119506849314</v>
      </c>
      <c r="DN8" s="1193">
        <f>DN49+DN134+DN233+DN317</f>
        <v>5.334690016007908</v>
      </c>
      <c r="DO8" s="1193">
        <f t="shared" si="4"/>
        <v>2.8812959611759306</v>
      </c>
      <c r="DP8" s="1193">
        <f t="shared" si="4"/>
        <v>345.75551534111162</v>
      </c>
      <c r="DQ8" s="1193">
        <f t="shared" si="4"/>
        <v>8.3676980431256869</v>
      </c>
      <c r="DR8" s="1193">
        <f t="shared" si="4"/>
        <v>2.5462266006722007</v>
      </c>
      <c r="DS8" s="1193">
        <f t="shared" si="4"/>
        <v>305.55919208066399</v>
      </c>
      <c r="DT8" s="1193">
        <f t="shared" si="4"/>
        <v>7.159097633386259</v>
      </c>
      <c r="DU8" s="1193">
        <f t="shared" si="4"/>
        <v>3.6756268057713903</v>
      </c>
      <c r="DV8" s="1193">
        <f t="shared" si="4"/>
        <v>441.07521669256681</v>
      </c>
      <c r="DW8" s="1193">
        <f t="shared" si="4"/>
        <v>7.9909602675766767</v>
      </c>
      <c r="DX8" s="1193">
        <f>DX49+DX134+DX233+DX317</f>
        <v>7.4241634467796196</v>
      </c>
      <c r="DY8" s="1193">
        <f t="shared" si="2"/>
        <v>890.89961361355427</v>
      </c>
      <c r="DZ8" s="1193">
        <f t="shared" si="2"/>
        <v>25.238103394762451</v>
      </c>
      <c r="EA8" s="1193">
        <f t="shared" si="2"/>
        <v>7.3405256522590934</v>
      </c>
      <c r="EB8" s="1193">
        <f t="shared" si="2"/>
        <v>880.87507827109107</v>
      </c>
      <c r="EC8" s="1193">
        <f t="shared" si="2"/>
        <v>25.395868996992132</v>
      </c>
      <c r="ED8" s="1193">
        <f t="shared" si="2"/>
        <v>7.1339120221221028</v>
      </c>
      <c r="EE8" s="1193">
        <f t="shared" si="2"/>
        <v>856.06944265465222</v>
      </c>
      <c r="EF8" s="1193">
        <f t="shared" si="2"/>
        <v>25.053124759361829</v>
      </c>
      <c r="EG8" s="1193">
        <f t="shared" ref="EG8:EH8" si="5">EG49+EG134+EG233+EG317</f>
        <v>6.7810383919851214</v>
      </c>
      <c r="EH8" s="1193">
        <f t="shared" si="5"/>
        <v>813.72460703821446</v>
      </c>
      <c r="EI8" s="1193">
        <f>EI49+EI134+EI233+EI317</f>
        <v>24.150726788522487</v>
      </c>
      <c r="EJ8" s="668"/>
      <c r="EK8" s="668"/>
      <c r="EL8" s="668"/>
      <c r="EM8" s="668"/>
      <c r="EN8" s="284">
        <f>EN49+EN134+EN233+EN317</f>
        <v>139.930587869417</v>
      </c>
      <c r="EO8" s="284">
        <f t="shared" ref="EO8:ES8" si="6">EO49+EO134+EO233+EO317</f>
        <v>14.023004999999999</v>
      </c>
      <c r="EP8" s="284">
        <f t="shared" si="6"/>
        <v>5.6572898999999994</v>
      </c>
      <c r="EQ8" s="284">
        <f t="shared" si="6"/>
        <v>19.5852924</v>
      </c>
      <c r="ER8" s="284">
        <f t="shared" si="6"/>
        <v>27.92545475</v>
      </c>
      <c r="ES8" s="284">
        <f t="shared" si="6"/>
        <v>39.768152010000001</v>
      </c>
      <c r="ET8" s="284">
        <f t="shared" ref="ET8:EW8" si="7">ET49+ET134+ET233+ET317</f>
        <v>1.5061230000000001</v>
      </c>
      <c r="EU8" s="284">
        <f t="shared" si="7"/>
        <v>17.200886759999999</v>
      </c>
      <c r="EV8" s="284">
        <f t="shared" si="7"/>
        <v>16.439548250000001</v>
      </c>
      <c r="EW8" s="284">
        <f t="shared" si="7"/>
        <v>3.3495999999999998E-2</v>
      </c>
      <c r="EX8" s="1807">
        <f t="shared" ref="EX8:FM8" si="8">EX49+EX134+EX233+EX317</f>
        <v>23.312266118</v>
      </c>
      <c r="EY8" s="1807">
        <f t="shared" si="8"/>
        <v>1.2962500000000001</v>
      </c>
      <c r="EZ8" s="1807">
        <f t="shared" si="8"/>
        <v>12.511048208</v>
      </c>
      <c r="FA8" s="1807">
        <f t="shared" si="8"/>
        <v>9.4429679100000001</v>
      </c>
      <c r="FB8" s="1807">
        <f t="shared" si="8"/>
        <v>6.2E-2</v>
      </c>
      <c r="FC8" s="1807">
        <f t="shared" si="8"/>
        <v>28.818930173887001</v>
      </c>
      <c r="FD8" s="1807">
        <f t="shared" si="8"/>
        <v>29.139751490655001</v>
      </c>
      <c r="FE8" s="1807">
        <f t="shared" si="8"/>
        <v>29.270468031</v>
      </c>
      <c r="FF8" s="1807">
        <f t="shared" ref="FF8" si="9">FF49+FF134+FF233+FF317</f>
        <v>29.389172055874997</v>
      </c>
      <c r="FG8" s="284">
        <f t="shared" si="8"/>
        <v>111.41354481616939</v>
      </c>
      <c r="FH8" s="284">
        <f t="shared" si="8"/>
        <v>14.023004999999999</v>
      </c>
      <c r="FI8" s="284">
        <f t="shared" si="8"/>
        <v>5.6572898999999994</v>
      </c>
      <c r="FJ8" s="284">
        <f t="shared" si="8"/>
        <v>19.5852924</v>
      </c>
      <c r="FK8" s="284">
        <f t="shared" si="8"/>
        <v>27.459640236169363</v>
      </c>
      <c r="FL8" s="991"/>
      <c r="FM8" s="284">
        <f t="shared" si="8"/>
        <v>22.34415864</v>
      </c>
      <c r="FN8" s="284">
        <f t="shared" ref="FN8:FQ8" si="10">FN49+FN134+FN233+FN317</f>
        <v>1.1861586399999999</v>
      </c>
      <c r="FO8" s="284">
        <f t="shared" si="10"/>
        <v>12.727</v>
      </c>
      <c r="FP8" s="284">
        <f t="shared" si="10"/>
        <v>8.4310000000000009</v>
      </c>
      <c r="FQ8" s="284">
        <f t="shared" si="10"/>
        <v>0</v>
      </c>
      <c r="FR8" s="284">
        <f>FR49+FR134+FR233+FR317</f>
        <v>0</v>
      </c>
      <c r="FS8" s="284">
        <f>FS49+FS134+FS233+FS317</f>
        <v>0</v>
      </c>
      <c r="FT8" s="284">
        <f>FT49+FT134+FT233+FT317</f>
        <v>0</v>
      </c>
      <c r="FU8" s="807"/>
      <c r="FV8" s="336"/>
      <c r="FW8" s="336"/>
      <c r="FX8" s="336"/>
      <c r="GA8" s="1636" t="s">
        <v>25</v>
      </c>
      <c r="GB8" s="1636" t="s">
        <v>691</v>
      </c>
      <c r="GC8" s="1636" t="s">
        <v>692</v>
      </c>
      <c r="GD8" s="1636" t="s">
        <v>694</v>
      </c>
      <c r="GE8" s="1636" t="s">
        <v>693</v>
      </c>
    </row>
    <row r="9" spans="1:188" ht="30" hidden="1" outlineLevel="1">
      <c r="A9" s="652" t="s">
        <v>485</v>
      </c>
      <c r="B9" s="368"/>
      <c r="C9" s="368"/>
      <c r="D9" s="673"/>
      <c r="E9" s="369" t="s">
        <v>43</v>
      </c>
      <c r="F9" s="370" t="s">
        <v>95</v>
      </c>
      <c r="G9" s="368"/>
      <c r="H9" s="368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1154"/>
      <c r="AB9" s="334"/>
      <c r="AC9" s="334"/>
      <c r="AD9" s="34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286" t="s">
        <v>590</v>
      </c>
      <c r="AQ9" s="283">
        <f t="shared" ref="AQ9:AQ25" si="11">DI9+DX9+EA9+ED9+EG9</f>
        <v>23.131235508219174</v>
      </c>
      <c r="AR9" s="283">
        <f>DJ9+DY9+EB9+EE9+EH9</f>
        <v>2775.7482609862996</v>
      </c>
      <c r="AS9" s="283">
        <f>DK9+DZ9+EC9+EF9+EI9</f>
        <v>84.819352840040082</v>
      </c>
      <c r="AT9" s="283">
        <f t="shared" ref="AT9:BX9" si="12">AT55+AT143+AT238+AT322</f>
        <v>7.9214399999999987</v>
      </c>
      <c r="AU9" s="283">
        <f t="shared" si="12"/>
        <v>950.57279999999992</v>
      </c>
      <c r="AV9" s="283">
        <f t="shared" si="12"/>
        <v>18.656926193975728</v>
      </c>
      <c r="AW9" s="283">
        <f t="shared" si="12"/>
        <v>7.5207660199999999</v>
      </c>
      <c r="AX9" s="283">
        <f t="shared" si="12"/>
        <v>902.49192239999991</v>
      </c>
      <c r="AY9" s="283">
        <f t="shared" si="12"/>
        <v>16.5421423173546</v>
      </c>
      <c r="AZ9" s="283">
        <f t="shared" si="12"/>
        <v>6.7558856718356157</v>
      </c>
      <c r="BA9" s="283">
        <f t="shared" si="12"/>
        <v>810.7062806202739</v>
      </c>
      <c r="BB9" s="283">
        <f t="shared" si="12"/>
        <v>16.267386755027673</v>
      </c>
      <c r="BC9" s="283">
        <f t="shared" si="12"/>
        <v>8.045501097999999</v>
      </c>
      <c r="BD9" s="283">
        <f t="shared" si="12"/>
        <v>965.46013175999997</v>
      </c>
      <c r="BE9" s="283">
        <f t="shared" si="12"/>
        <v>20.654366559187277</v>
      </c>
      <c r="BF9" s="283">
        <f t="shared" si="12"/>
        <v>6.7558856718356157</v>
      </c>
      <c r="BG9" s="283">
        <f t="shared" si="12"/>
        <v>810.7062806202739</v>
      </c>
      <c r="BH9" s="283">
        <f t="shared" si="12"/>
        <v>18.787631535895816</v>
      </c>
      <c r="BI9" s="283">
        <f t="shared" si="12"/>
        <v>7.2038084518518506</v>
      </c>
      <c r="BJ9" s="283">
        <f t="shared" si="12"/>
        <v>864.45701422222214</v>
      </c>
      <c r="BK9" s="283">
        <f t="shared" si="12"/>
        <v>20.826634129804042</v>
      </c>
      <c r="BL9" s="283">
        <f t="shared" si="12"/>
        <v>6.3796465336976311</v>
      </c>
      <c r="BM9" s="283">
        <f t="shared" si="12"/>
        <v>765.55758404371579</v>
      </c>
      <c r="BN9" s="283">
        <f t="shared" si="12"/>
        <v>19.104003695252757</v>
      </c>
      <c r="BO9" s="283">
        <f t="shared" si="12"/>
        <v>9.2342516000000003</v>
      </c>
      <c r="BP9" s="283">
        <f t="shared" si="12"/>
        <v>1108.1101919999999</v>
      </c>
      <c r="BQ9" s="283">
        <f t="shared" si="12"/>
        <v>28.489465716729576</v>
      </c>
      <c r="BR9" s="283">
        <f>BR55+BR143+BR238+BR322</f>
        <v>5.7037254534246582</v>
      </c>
      <c r="BS9" s="283">
        <f>BS55+BS143+BS238+BS322</f>
        <v>684.44705441095891</v>
      </c>
      <c r="BT9" s="283">
        <f t="shared" si="12"/>
        <v>19.233872282490942</v>
      </c>
      <c r="BU9" s="283">
        <f>BU55+BU143+BU238+BU322</f>
        <v>1.0932487671232878</v>
      </c>
      <c r="BV9" s="283">
        <f t="shared" si="12"/>
        <v>131.18985205479453</v>
      </c>
      <c r="BW9" s="283">
        <f t="shared" si="12"/>
        <v>3.5617132808270529</v>
      </c>
      <c r="BX9" s="283">
        <f t="shared" si="12"/>
        <v>1.3530920684931507</v>
      </c>
      <c r="BY9" s="283">
        <f t="shared" ref="BY9:EF9" si="13">BY55+BY143+BY238+BY322</f>
        <v>162.37104821917808</v>
      </c>
      <c r="BZ9" s="283">
        <f t="shared" si="13"/>
        <v>4.3084246907163335</v>
      </c>
      <c r="CA9" s="283">
        <f t="shared" si="13"/>
        <v>1.9340436136986301</v>
      </c>
      <c r="CB9" s="283">
        <f t="shared" si="13"/>
        <v>232.08523364383561</v>
      </c>
      <c r="CC9" s="283">
        <f t="shared" si="13"/>
        <v>6.6503719351829282</v>
      </c>
      <c r="CD9" s="283">
        <f t="shared" si="13"/>
        <v>1.323341004109589</v>
      </c>
      <c r="CE9" s="283">
        <f t="shared" si="13"/>
        <v>158.8009204931507</v>
      </c>
      <c r="CF9" s="283">
        <f t="shared" si="13"/>
        <v>4.7133623757646266</v>
      </c>
      <c r="CG9" s="991"/>
      <c r="CH9" s="283">
        <f>CH55+CH143+CH238+CH322</f>
        <v>9.7015310471232876</v>
      </c>
      <c r="CI9" s="283">
        <f>CI55+CI143+CI238+CI322</f>
        <v>904.12824565479457</v>
      </c>
      <c r="CJ9" s="283">
        <f t="shared" ref="CJ9" si="14">CJ55+CJ143+CJ238+CJ322</f>
        <v>31.781399424565492</v>
      </c>
      <c r="CK9" s="283">
        <f>CK55+CK143+CK238+CK322</f>
        <v>2.0443021671232877</v>
      </c>
      <c r="CL9" s="283">
        <f t="shared" ref="CL9:CV9" si="15">CL55+CL143+CL238+CL322</f>
        <v>150.08714005479453</v>
      </c>
      <c r="CM9" s="283">
        <f t="shared" si="15"/>
        <v>6.8841738554706211</v>
      </c>
      <c r="CN9" s="283">
        <f t="shared" si="15"/>
        <v>2.2529418799999998</v>
      </c>
      <c r="CO9" s="283">
        <f t="shared" si="15"/>
        <v>203.82610560000001</v>
      </c>
      <c r="CP9" s="283">
        <f t="shared" si="15"/>
        <v>6.8905992358403321</v>
      </c>
      <c r="CQ9" s="283">
        <f t="shared" si="15"/>
        <v>2.8498030000000001</v>
      </c>
      <c r="CR9" s="283">
        <f t="shared" si="15"/>
        <v>316.98360000000002</v>
      </c>
      <c r="CS9" s="283">
        <f t="shared" si="15"/>
        <v>9.9149274953033721</v>
      </c>
      <c r="CT9" s="283">
        <f t="shared" si="15"/>
        <v>2.5544840000000004</v>
      </c>
      <c r="CU9" s="283">
        <f t="shared" si="15"/>
        <v>233.23140000000004</v>
      </c>
      <c r="CV9" s="283">
        <f t="shared" si="15"/>
        <v>8.091698837951169</v>
      </c>
      <c r="CW9" s="1509">
        <f t="shared" si="13"/>
        <v>5.0373809999999999</v>
      </c>
      <c r="CX9" s="283">
        <f t="shared" si="13"/>
        <v>604.4857199999999</v>
      </c>
      <c r="CY9" s="283">
        <f t="shared" si="13"/>
        <v>17.349839879445931</v>
      </c>
      <c r="CZ9" s="283">
        <f t="shared" si="13"/>
        <v>5.1561170000000001</v>
      </c>
      <c r="DA9" s="283">
        <f t="shared" si="13"/>
        <v>618.73403999999994</v>
      </c>
      <c r="DB9" s="283">
        <f t="shared" si="13"/>
        <v>18.378590832510962</v>
      </c>
      <c r="DC9" s="283">
        <f t="shared" si="13"/>
        <v>5.1652810000000002</v>
      </c>
      <c r="DD9" s="283">
        <f t="shared" si="13"/>
        <v>619.83371999999997</v>
      </c>
      <c r="DE9" s="283">
        <f t="shared" si="13"/>
        <v>19.067623717351339</v>
      </c>
      <c r="DF9" s="283">
        <f t="shared" si="13"/>
        <v>5.1614050000000002</v>
      </c>
      <c r="DG9" s="283">
        <f t="shared" si="13"/>
        <v>619.3685999999999</v>
      </c>
      <c r="DH9" s="283">
        <f t="shared" si="13"/>
        <v>19.723819787607304</v>
      </c>
      <c r="DI9" s="1194">
        <f t="shared" si="13"/>
        <v>5.6252773164383569</v>
      </c>
      <c r="DJ9" s="1194">
        <f t="shared" si="13"/>
        <v>675.03327797260272</v>
      </c>
      <c r="DK9" s="1194">
        <f>DK55+DK143+DK238+DK322</f>
        <v>19.762215297629275</v>
      </c>
      <c r="DL9" s="1194">
        <f t="shared" ref="DL9:DW9" si="16">DL55+DL143+DL238+DL322</f>
        <v>1.1860025589041097</v>
      </c>
      <c r="DM9" s="1194">
        <f t="shared" si="16"/>
        <v>142.32030706849315</v>
      </c>
      <c r="DN9" s="1194">
        <f t="shared" si="16"/>
        <v>3.9413148375985179</v>
      </c>
      <c r="DO9" s="1194">
        <f t="shared" si="16"/>
        <v>1.7235552917808219</v>
      </c>
      <c r="DP9" s="1194">
        <f t="shared" si="16"/>
        <v>206.82663501369862</v>
      </c>
      <c r="DQ9" s="1194">
        <f t="shared" si="16"/>
        <v>5.8000626009873724</v>
      </c>
      <c r="DR9" s="1194">
        <f t="shared" si="16"/>
        <v>1.193193464383562</v>
      </c>
      <c r="DS9" s="1194">
        <f t="shared" si="16"/>
        <v>143.18321572602744</v>
      </c>
      <c r="DT9" s="1194">
        <f t="shared" si="16"/>
        <v>4.4675170755335563</v>
      </c>
      <c r="DU9" s="1194">
        <f t="shared" si="16"/>
        <v>1.5225260013698629</v>
      </c>
      <c r="DV9" s="1194">
        <f t="shared" si="16"/>
        <v>182.70312016438356</v>
      </c>
      <c r="DW9" s="1194">
        <f t="shared" si="16"/>
        <v>5.5533207835098297</v>
      </c>
      <c r="DX9" s="1194">
        <f>DX55+DX143+DX238+DX322</f>
        <v>4.6261756164383385</v>
      </c>
      <c r="DY9" s="1194">
        <f t="shared" si="13"/>
        <v>555.14107397260045</v>
      </c>
      <c r="DZ9" s="1194">
        <f t="shared" si="13"/>
        <v>16.614861191582918</v>
      </c>
      <c r="EA9" s="1194">
        <f t="shared" si="13"/>
        <v>4.5423598219178132</v>
      </c>
      <c r="EB9" s="1194">
        <f t="shared" si="13"/>
        <v>545.08317863013735</v>
      </c>
      <c r="EC9" s="1194">
        <f t="shared" si="13"/>
        <v>16.688778857673459</v>
      </c>
      <c r="ED9" s="1194">
        <f t="shared" si="13"/>
        <v>4.3358351917808218</v>
      </c>
      <c r="EE9" s="1194">
        <f t="shared" si="13"/>
        <v>520.30022301369854</v>
      </c>
      <c r="EF9" s="1194">
        <f t="shared" si="13"/>
        <v>16.312781717980062</v>
      </c>
      <c r="EG9" s="1194">
        <f>EG55+EG143+EG238+EG322</f>
        <v>4.0015875616438406</v>
      </c>
      <c r="EH9" s="1194">
        <f t="shared" ref="EH9:EI9" si="17">EH55+EH143+EH238+EH322</f>
        <v>480.19050739726072</v>
      </c>
      <c r="EI9" s="1194">
        <f t="shared" si="17"/>
        <v>15.440715775174372</v>
      </c>
      <c r="EJ9" s="665"/>
      <c r="EK9" s="665"/>
      <c r="EL9" s="665"/>
      <c r="EM9" s="665"/>
      <c r="EN9" s="283">
        <f t="shared" ref="EN9:ES9" si="18">EN55+EN143+EN238+EN322</f>
        <v>0</v>
      </c>
      <c r="EO9" s="283">
        <f t="shared" si="18"/>
        <v>0</v>
      </c>
      <c r="EP9" s="283">
        <f t="shared" si="18"/>
        <v>0</v>
      </c>
      <c r="EQ9" s="283">
        <f t="shared" si="18"/>
        <v>0</v>
      </c>
      <c r="ER9" s="283">
        <f t="shared" si="18"/>
        <v>0</v>
      </c>
      <c r="ES9" s="283">
        <f t="shared" si="18"/>
        <v>0</v>
      </c>
      <c r="ET9" s="283">
        <f t="shared" ref="ET9:EW9" si="19">ET55+ET143+ET238+ET322</f>
        <v>0</v>
      </c>
      <c r="EU9" s="283">
        <f t="shared" si="19"/>
        <v>0</v>
      </c>
      <c r="EV9" s="283">
        <f t="shared" si="19"/>
        <v>0</v>
      </c>
      <c r="EW9" s="283">
        <f t="shared" si="19"/>
        <v>0</v>
      </c>
      <c r="EX9" s="283">
        <f t="shared" ref="EX9:FM9" si="20">EX55+EX143+EX238+EX322</f>
        <v>0</v>
      </c>
      <c r="EY9" s="283">
        <f t="shared" si="20"/>
        <v>0</v>
      </c>
      <c r="EZ9" s="283">
        <f t="shared" si="20"/>
        <v>0</v>
      </c>
      <c r="FA9" s="283">
        <f t="shared" si="20"/>
        <v>0</v>
      </c>
      <c r="FB9" s="283">
        <f t="shared" si="20"/>
        <v>0</v>
      </c>
      <c r="FC9" s="283">
        <f t="shared" si="20"/>
        <v>0</v>
      </c>
      <c r="FD9" s="283">
        <f t="shared" si="20"/>
        <v>0</v>
      </c>
      <c r="FE9" s="283">
        <f t="shared" si="20"/>
        <v>0</v>
      </c>
      <c r="FF9" s="283">
        <f t="shared" ref="FF9" si="21">FF55+FF143+FF238+FF322</f>
        <v>0</v>
      </c>
      <c r="FG9" s="283">
        <f t="shared" si="20"/>
        <v>0</v>
      </c>
      <c r="FH9" s="283">
        <f t="shared" si="20"/>
        <v>0</v>
      </c>
      <c r="FI9" s="283">
        <f t="shared" si="20"/>
        <v>0</v>
      </c>
      <c r="FJ9" s="283">
        <f t="shared" si="20"/>
        <v>0</v>
      </c>
      <c r="FK9" s="283">
        <f t="shared" si="20"/>
        <v>0</v>
      </c>
      <c r="FL9" s="991"/>
      <c r="FM9" s="283">
        <f t="shared" si="20"/>
        <v>0</v>
      </c>
      <c r="FN9" s="283">
        <f t="shared" ref="FN9:FQ9" si="22">FN55+FN143+FN238+FN322</f>
        <v>0</v>
      </c>
      <c r="FO9" s="283">
        <f t="shared" si="22"/>
        <v>0</v>
      </c>
      <c r="FP9" s="283">
        <f t="shared" si="22"/>
        <v>0</v>
      </c>
      <c r="FQ9" s="283">
        <f t="shared" si="22"/>
        <v>0</v>
      </c>
      <c r="FR9" s="283">
        <f>FR55+FR143+FR238+FR322</f>
        <v>0</v>
      </c>
      <c r="FS9" s="283">
        <f>FS55+FS143+FS238+FS322</f>
        <v>0</v>
      </c>
      <c r="FT9" s="283">
        <f>FT55+FT143+FT238+FT322</f>
        <v>0</v>
      </c>
      <c r="FU9" s="808"/>
      <c r="FV9" s="334"/>
      <c r="FW9" s="334"/>
      <c r="FX9" s="334"/>
      <c r="GA9" s="1636">
        <v>1</v>
      </c>
      <c r="GB9" s="1636" t="str">
        <f>F10</f>
        <v>Отключение трансформаторов на подстанциях с сезонной нагрузкой</v>
      </c>
      <c r="GC9" s="1641">
        <f>AQ10</f>
        <v>5.5163440000000001</v>
      </c>
      <c r="GD9" s="1641">
        <f t="shared" ref="GD9:GE9" si="23">AR10</f>
        <v>661.96127999999987</v>
      </c>
      <c r="GE9" s="1641">
        <f t="shared" si="23"/>
        <v>20.047593664173075</v>
      </c>
    </row>
    <row r="10" spans="1:188" s="95" customFormat="1" ht="30" hidden="1" outlineLevel="1">
      <c r="A10" s="652" t="s">
        <v>485</v>
      </c>
      <c r="B10" s="653"/>
      <c r="C10" s="653"/>
      <c r="D10" s="674"/>
      <c r="E10" s="398" t="s">
        <v>317</v>
      </c>
      <c r="F10" s="657" t="s">
        <v>298</v>
      </c>
      <c r="G10" s="653"/>
      <c r="H10" s="653"/>
      <c r="I10" s="313"/>
      <c r="J10" s="313"/>
      <c r="K10" s="313"/>
      <c r="L10" s="313"/>
      <c r="M10" s="313"/>
      <c r="N10" s="313"/>
      <c r="O10" s="313"/>
      <c r="P10" s="313"/>
      <c r="Q10" s="313"/>
      <c r="R10" s="313"/>
      <c r="S10" s="313"/>
      <c r="T10" s="313"/>
      <c r="U10" s="313"/>
      <c r="V10" s="313"/>
      <c r="W10" s="313"/>
      <c r="X10" s="313"/>
      <c r="Y10" s="313"/>
      <c r="Z10" s="313"/>
      <c r="AA10" s="1155"/>
      <c r="AB10" s="313"/>
      <c r="AC10" s="313"/>
      <c r="AD10" s="358"/>
      <c r="AE10" s="313"/>
      <c r="AF10" s="313"/>
      <c r="AG10" s="313"/>
      <c r="AH10" s="313"/>
      <c r="AI10" s="313"/>
      <c r="AJ10" s="313"/>
      <c r="AK10" s="313"/>
      <c r="AL10" s="313"/>
      <c r="AM10" s="313"/>
      <c r="AN10" s="313"/>
      <c r="AO10" s="313"/>
      <c r="AP10" s="453" t="s">
        <v>590</v>
      </c>
      <c r="AQ10" s="312">
        <f>DI10+DX10+EA10+ED10+EG10</f>
        <v>5.5163440000000001</v>
      </c>
      <c r="AR10" s="312">
        <f t="shared" ref="AR10:AS18" si="24">DJ10+DY10+EB10+EE10+EH10</f>
        <v>661.96127999999987</v>
      </c>
      <c r="AS10" s="312">
        <f t="shared" si="24"/>
        <v>20.047593664173075</v>
      </c>
      <c r="AT10" s="312">
        <f t="shared" ref="AT10:BX10" si="25">AT51+AT139+AT140+AT141+AT235+AT319</f>
        <v>2.283172</v>
      </c>
      <c r="AU10" s="312">
        <f t="shared" si="25"/>
        <v>273.98063999999999</v>
      </c>
      <c r="AV10" s="312">
        <f t="shared" si="25"/>
        <v>5.3017115191299604</v>
      </c>
      <c r="AW10" s="312">
        <f t="shared" si="25"/>
        <v>1.3393571200000001</v>
      </c>
      <c r="AX10" s="312">
        <f t="shared" si="25"/>
        <v>160.72285439999999</v>
      </c>
      <c r="AY10" s="312">
        <f t="shared" si="25"/>
        <v>3.2957841898821867</v>
      </c>
      <c r="AZ10" s="312">
        <f t="shared" si="25"/>
        <v>3.385665828</v>
      </c>
      <c r="BA10" s="312">
        <f t="shared" si="25"/>
        <v>406.27989935999994</v>
      </c>
      <c r="BB10" s="312">
        <f t="shared" si="25"/>
        <v>7.8058049046837121</v>
      </c>
      <c r="BC10" s="312">
        <f t="shared" si="25"/>
        <v>3.6855803280000003</v>
      </c>
      <c r="BD10" s="312">
        <f t="shared" si="25"/>
        <v>442.26963935999999</v>
      </c>
      <c r="BE10" s="312">
        <f t="shared" si="25"/>
        <v>9.4610441748176441</v>
      </c>
      <c r="BF10" s="312">
        <f t="shared" si="25"/>
        <v>3.385665828</v>
      </c>
      <c r="BG10" s="312">
        <f t="shared" si="25"/>
        <v>406.27989935999994</v>
      </c>
      <c r="BH10" s="312">
        <f t="shared" si="25"/>
        <v>9.6804347460005928</v>
      </c>
      <c r="BI10" s="312">
        <f t="shared" si="25"/>
        <v>3.3345924</v>
      </c>
      <c r="BJ10" s="312">
        <f t="shared" si="25"/>
        <v>400.15108799999996</v>
      </c>
      <c r="BK10" s="312">
        <f t="shared" si="25"/>
        <v>9.3783869404286371</v>
      </c>
      <c r="BL10" s="312">
        <f t="shared" si="25"/>
        <v>1.7856160000000001</v>
      </c>
      <c r="BM10" s="312">
        <f t="shared" si="25"/>
        <v>214.27392</v>
      </c>
      <c r="BN10" s="312">
        <f t="shared" si="25"/>
        <v>5.2734852112247594</v>
      </c>
      <c r="BO10" s="312">
        <f t="shared" si="25"/>
        <v>2.6327807999999999</v>
      </c>
      <c r="BP10" s="312">
        <f t="shared" si="25"/>
        <v>315.93369599999994</v>
      </c>
      <c r="BQ10" s="312">
        <f t="shared" si="25"/>
        <v>7.8250836007039997</v>
      </c>
      <c r="BR10" s="312">
        <f t="shared" si="25"/>
        <v>2.1620849999999998</v>
      </c>
      <c r="BS10" s="312">
        <f t="shared" si="25"/>
        <v>259.4502</v>
      </c>
      <c r="BT10" s="312">
        <f t="shared" si="25"/>
        <v>7.1436289309697187</v>
      </c>
      <c r="BU10" s="312">
        <f>BU51+BU139+BU140+BU141+BU235+BU319</f>
        <v>0.33765899999999999</v>
      </c>
      <c r="BV10" s="312">
        <f t="shared" si="25"/>
        <v>40.519080000000002</v>
      </c>
      <c r="BW10" s="312">
        <f t="shared" si="25"/>
        <v>1.0715963173861294</v>
      </c>
      <c r="BX10" s="312">
        <f t="shared" si="25"/>
        <v>0.38466099999999998</v>
      </c>
      <c r="BY10" s="312">
        <f t="shared" ref="BY10:EF10" si="26">BY51+BY139+BY140+BY141+BY235+BY319</f>
        <v>46.159319999999994</v>
      </c>
      <c r="BZ10" s="312">
        <f t="shared" si="26"/>
        <v>1.2057671744469638</v>
      </c>
      <c r="CA10" s="312">
        <f t="shared" si="26"/>
        <v>1.0405520000000001</v>
      </c>
      <c r="CB10" s="312">
        <f t="shared" si="26"/>
        <v>124.86623999999999</v>
      </c>
      <c r="CC10" s="312">
        <f t="shared" si="26"/>
        <v>3.4580247907396053</v>
      </c>
      <c r="CD10" s="312">
        <f t="shared" si="26"/>
        <v>0.39921299999999998</v>
      </c>
      <c r="CE10" s="312">
        <f t="shared" si="26"/>
        <v>47.905559999999994</v>
      </c>
      <c r="CF10" s="312">
        <f t="shared" si="26"/>
        <v>1.4082406483970205</v>
      </c>
      <c r="CG10" s="992"/>
      <c r="CH10" s="312">
        <f t="shared" si="26"/>
        <v>2.2444430799999999</v>
      </c>
      <c r="CI10" s="312">
        <f t="shared" si="26"/>
        <v>269.33316960000002</v>
      </c>
      <c r="CJ10" s="312">
        <f t="shared" si="26"/>
        <v>7.6833202396539049</v>
      </c>
      <c r="CK10" s="312">
        <f>CK51+CK139+CK140+CK141+CK235+CK319</f>
        <v>0.40069399999999999</v>
      </c>
      <c r="CL10" s="312">
        <f t="shared" ref="CL10:CV10" si="27">CL51+CL139+CL140+CL141+CL235+CL319</f>
        <v>48.083279999999995</v>
      </c>
      <c r="CM10" s="312">
        <f t="shared" si="27"/>
        <v>1.2526216959610301</v>
      </c>
      <c r="CN10" s="312">
        <f t="shared" si="27"/>
        <v>0.38366507999999999</v>
      </c>
      <c r="CO10" s="312">
        <f t="shared" si="27"/>
        <v>46.039809599999998</v>
      </c>
      <c r="CP10" s="312">
        <f t="shared" si="27"/>
        <v>1.2426510991012849</v>
      </c>
      <c r="CQ10" s="312">
        <f t="shared" si="27"/>
        <v>1.068522</v>
      </c>
      <c r="CR10" s="312">
        <f t="shared" si="27"/>
        <v>128.22264000000001</v>
      </c>
      <c r="CS10" s="312">
        <f t="shared" si="27"/>
        <v>3.8141642073042963</v>
      </c>
      <c r="CT10" s="312">
        <f t="shared" si="27"/>
        <v>0.39156199999999997</v>
      </c>
      <c r="CU10" s="312">
        <f t="shared" si="27"/>
        <v>46.987440000000007</v>
      </c>
      <c r="CV10" s="312">
        <f t="shared" si="27"/>
        <v>1.3738832372872936</v>
      </c>
      <c r="CW10" s="1510">
        <f t="shared" si="26"/>
        <v>2.1167550000000004</v>
      </c>
      <c r="CX10" s="312">
        <f t="shared" si="26"/>
        <v>254.01060000000001</v>
      </c>
      <c r="CY10" s="312">
        <f t="shared" si="26"/>
        <v>7.0970485241183354</v>
      </c>
      <c r="CZ10" s="312">
        <f t="shared" si="26"/>
        <v>2.2447720000000002</v>
      </c>
      <c r="DA10" s="312">
        <f t="shared" si="26"/>
        <v>269.37263999999999</v>
      </c>
      <c r="DB10" s="312">
        <f t="shared" si="26"/>
        <v>7.7886118132235511</v>
      </c>
      <c r="DC10" s="312">
        <f t="shared" si="26"/>
        <v>2.2483079999999998</v>
      </c>
      <c r="DD10" s="312">
        <f t="shared" si="26"/>
        <v>269.79696000000001</v>
      </c>
      <c r="DE10" s="312">
        <f t="shared" si="26"/>
        <v>8.0818665087954962</v>
      </c>
      <c r="DF10" s="312">
        <f t="shared" si="26"/>
        <v>2.2447720000000002</v>
      </c>
      <c r="DG10" s="312">
        <f t="shared" si="26"/>
        <v>269.37263999999999</v>
      </c>
      <c r="DH10" s="312">
        <f t="shared" si="26"/>
        <v>8.3573449104534117</v>
      </c>
      <c r="DI10" s="1195">
        <f>DI51+DI139+DI140+DI141+DI235+DI319</f>
        <v>1.196952</v>
      </c>
      <c r="DJ10" s="1195">
        <f t="shared" si="26"/>
        <v>143.63423999999998</v>
      </c>
      <c r="DK10" s="1195">
        <f t="shared" si="26"/>
        <v>4.1431569753778579</v>
      </c>
      <c r="DL10" s="1195">
        <f t="shared" ref="DL10:DW10" si="28">DL51+DL139+DL140+DL141+DL235+DL319</f>
        <v>0.37277400000000005</v>
      </c>
      <c r="DM10" s="1195">
        <f t="shared" si="28"/>
        <v>44.732880000000002</v>
      </c>
      <c r="DN10" s="1195">
        <f t="shared" si="28"/>
        <v>1.2078478665307466</v>
      </c>
      <c r="DO10" s="1195">
        <f t="shared" si="28"/>
        <v>0.27323599999999998</v>
      </c>
      <c r="DP10" s="1195">
        <f t="shared" si="28"/>
        <v>32.788319999999999</v>
      </c>
      <c r="DQ10" s="1195">
        <f t="shared" si="28"/>
        <v>0.92737997976965814</v>
      </c>
      <c r="DR10" s="1195">
        <f t="shared" si="28"/>
        <v>0.11555199999999999</v>
      </c>
      <c r="DS10" s="1195">
        <f t="shared" si="28"/>
        <v>13.866239999999998</v>
      </c>
      <c r="DT10" s="1195">
        <f t="shared" si="28"/>
        <v>0.4357304931533108</v>
      </c>
      <c r="DU10" s="1195">
        <f t="shared" si="28"/>
        <v>0.43539000000000005</v>
      </c>
      <c r="DV10" s="1195">
        <f t="shared" si="28"/>
        <v>52.2468</v>
      </c>
      <c r="DW10" s="1195">
        <f t="shared" si="28"/>
        <v>1.5721986359241413</v>
      </c>
      <c r="DX10" s="1195">
        <f>DX51+DX139+DX140+DX141+DX235+DX319</f>
        <v>1.1288939999999998</v>
      </c>
      <c r="DY10" s="1195">
        <f t="shared" si="26"/>
        <v>135.46727999999999</v>
      </c>
      <c r="DZ10" s="1195">
        <f t="shared" si="26"/>
        <v>4.0312272898359058</v>
      </c>
      <c r="EA10" s="1195">
        <f t="shared" si="26"/>
        <v>1.1394299999999999</v>
      </c>
      <c r="EB10" s="1195">
        <f t="shared" si="26"/>
        <v>136.73159999999999</v>
      </c>
      <c r="EC10" s="1195">
        <f t="shared" si="26"/>
        <v>4.1475692462244078</v>
      </c>
      <c r="ED10" s="1195">
        <f t="shared" si="26"/>
        <v>1.129864</v>
      </c>
      <c r="EE10" s="1195">
        <f t="shared" si="26"/>
        <v>135.58367999999999</v>
      </c>
      <c r="EF10" s="1195">
        <f t="shared" si="26"/>
        <v>4.2145829263038994</v>
      </c>
      <c r="EG10" s="1195">
        <f t="shared" ref="EG10:EI10" si="29">EG51+EG139+EG140+EG141+EG235+EG319</f>
        <v>0.92120400000000002</v>
      </c>
      <c r="EH10" s="1195">
        <f t="shared" si="29"/>
        <v>110.54447999999999</v>
      </c>
      <c r="EI10" s="1195">
        <f t="shared" si="29"/>
        <v>3.5110572264310034</v>
      </c>
      <c r="EJ10" s="313"/>
      <c r="EK10" s="313"/>
      <c r="EL10" s="313"/>
      <c r="EM10" s="313"/>
      <c r="EN10" s="312">
        <f t="shared" ref="EN10:ES10" si="30">EN51+EN139+EN140+EN141+EN235+EN319</f>
        <v>0</v>
      </c>
      <c r="EO10" s="312">
        <f t="shared" si="30"/>
        <v>0</v>
      </c>
      <c r="EP10" s="312">
        <f t="shared" si="30"/>
        <v>0</v>
      </c>
      <c r="EQ10" s="312">
        <f t="shared" si="30"/>
        <v>0</v>
      </c>
      <c r="ER10" s="312">
        <f t="shared" si="30"/>
        <v>0</v>
      </c>
      <c r="ES10" s="312">
        <f t="shared" si="30"/>
        <v>0</v>
      </c>
      <c r="ET10" s="312">
        <f t="shared" ref="ET10:EW10" si="31">ET51+ET139+ET140+ET141+ET235+ET319</f>
        <v>0</v>
      </c>
      <c r="EU10" s="312">
        <f t="shared" si="31"/>
        <v>0</v>
      </c>
      <c r="EV10" s="312">
        <f t="shared" si="31"/>
        <v>0</v>
      </c>
      <c r="EW10" s="312">
        <f t="shared" si="31"/>
        <v>0</v>
      </c>
      <c r="EX10" s="312">
        <f t="shared" ref="EX10:FM10" si="32">EX51+EX139+EX140+EX141+EX235+EX319</f>
        <v>0</v>
      </c>
      <c r="EY10" s="312">
        <f t="shared" si="32"/>
        <v>0</v>
      </c>
      <c r="EZ10" s="312">
        <f t="shared" si="32"/>
        <v>0</v>
      </c>
      <c r="FA10" s="312">
        <f t="shared" si="32"/>
        <v>0</v>
      </c>
      <c r="FB10" s="312">
        <f t="shared" si="32"/>
        <v>0</v>
      </c>
      <c r="FC10" s="312">
        <f t="shared" si="32"/>
        <v>0</v>
      </c>
      <c r="FD10" s="312">
        <f t="shared" si="32"/>
        <v>0</v>
      </c>
      <c r="FE10" s="312">
        <f t="shared" si="32"/>
        <v>0</v>
      </c>
      <c r="FF10" s="312">
        <f t="shared" ref="FF10" si="33">FF51+FF139+FF140+FF141+FF235+FF319</f>
        <v>0</v>
      </c>
      <c r="FG10" s="312">
        <f t="shared" si="32"/>
        <v>0</v>
      </c>
      <c r="FH10" s="312">
        <f t="shared" si="32"/>
        <v>0</v>
      </c>
      <c r="FI10" s="312">
        <f t="shared" si="32"/>
        <v>0</v>
      </c>
      <c r="FJ10" s="312">
        <f t="shared" si="32"/>
        <v>0</v>
      </c>
      <c r="FK10" s="312">
        <f t="shared" si="32"/>
        <v>0</v>
      </c>
      <c r="FL10" s="992"/>
      <c r="FM10" s="312">
        <f t="shared" si="32"/>
        <v>0</v>
      </c>
      <c r="FN10" s="312">
        <f t="shared" ref="FN10:FQ10" si="34">FN51+FN139+FN140+FN141+FN235+FN319</f>
        <v>0</v>
      </c>
      <c r="FO10" s="312">
        <f t="shared" si="34"/>
        <v>0</v>
      </c>
      <c r="FP10" s="312">
        <f t="shared" si="34"/>
        <v>0</v>
      </c>
      <c r="FQ10" s="312">
        <f t="shared" si="34"/>
        <v>0</v>
      </c>
      <c r="FR10" s="312">
        <f>FR51+FR139+FR140+FR141+FR235+FR319</f>
        <v>0</v>
      </c>
      <c r="FS10" s="312">
        <f>FS51+FS139+FS140+FS141+FS235+FS319</f>
        <v>0</v>
      </c>
      <c r="FT10" s="312">
        <f>FT51+FT139+FT140+FT141+FT235+FT319</f>
        <v>0</v>
      </c>
      <c r="FU10" s="622"/>
      <c r="FV10" s="313"/>
      <c r="FW10" s="313"/>
      <c r="FX10" s="313"/>
      <c r="GA10" s="1636">
        <v>2</v>
      </c>
      <c r="GB10" s="1636" t="str">
        <f t="shared" ref="GB10:GB11" si="35">F11</f>
        <v>Отключение трансформаторов в режимах малых нагрузок</v>
      </c>
      <c r="GC10" s="1641">
        <f t="shared" ref="GC10:GC11" si="36">AQ11</f>
        <v>12.837520064383563</v>
      </c>
      <c r="GD10" s="1641">
        <f t="shared" ref="GD10:GD11" si="37">AR11</f>
        <v>1540.5024077260273</v>
      </c>
      <c r="GE10" s="1641">
        <f t="shared" ref="GE10:GE11" si="38">AS11</f>
        <v>46.935119502992563</v>
      </c>
    </row>
    <row r="11" spans="1:188" s="95" customFormat="1" ht="30" hidden="1" outlineLevel="1">
      <c r="A11" s="652" t="s">
        <v>485</v>
      </c>
      <c r="B11" s="653"/>
      <c r="C11" s="653"/>
      <c r="D11" s="674"/>
      <c r="E11" s="398" t="s">
        <v>318</v>
      </c>
      <c r="F11" s="657" t="s">
        <v>480</v>
      </c>
      <c r="G11" s="653"/>
      <c r="H11" s="65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1155"/>
      <c r="AB11" s="313"/>
      <c r="AC11" s="313"/>
      <c r="AD11" s="358"/>
      <c r="AE11" s="313"/>
      <c r="AF11" s="313"/>
      <c r="AG11" s="313"/>
      <c r="AH11" s="313"/>
      <c r="AI11" s="313"/>
      <c r="AJ11" s="313"/>
      <c r="AK11" s="313"/>
      <c r="AL11" s="313"/>
      <c r="AM11" s="313"/>
      <c r="AN11" s="313"/>
      <c r="AO11" s="313"/>
      <c r="AP11" s="453" t="s">
        <v>590</v>
      </c>
      <c r="AQ11" s="312">
        <f t="shared" si="11"/>
        <v>12.837520064383563</v>
      </c>
      <c r="AR11" s="312">
        <f t="shared" si="24"/>
        <v>1540.5024077260273</v>
      </c>
      <c r="AS11" s="312">
        <f t="shared" si="24"/>
        <v>46.935119502992563</v>
      </c>
      <c r="AT11" s="312">
        <f t="shared" ref="AT11:BQ11" si="39">AT53+AT136+AT137+AT138</f>
        <v>4.5544369999999992</v>
      </c>
      <c r="AU11" s="312">
        <f t="shared" si="39"/>
        <v>546.53243999999984</v>
      </c>
      <c r="AV11" s="312">
        <f t="shared" si="39"/>
        <v>10.480627621418094</v>
      </c>
      <c r="AW11" s="312">
        <f t="shared" si="39"/>
        <v>4.9342408999999998</v>
      </c>
      <c r="AX11" s="312">
        <f t="shared" si="39"/>
        <v>592.10890799999993</v>
      </c>
      <c r="AY11" s="312">
        <f t="shared" si="39"/>
        <v>9.7758208648320757</v>
      </c>
      <c r="AZ11" s="312">
        <f t="shared" si="39"/>
        <v>2.2717392000000003</v>
      </c>
      <c r="BA11" s="312">
        <f t="shared" si="39"/>
        <v>272.60870400000005</v>
      </c>
      <c r="BB11" s="312">
        <f t="shared" si="39"/>
        <v>5.659392110990713</v>
      </c>
      <c r="BC11" s="312">
        <f t="shared" si="39"/>
        <v>3.0417035999999995</v>
      </c>
      <c r="BD11" s="312">
        <f t="shared" si="39"/>
        <v>365.00443199999995</v>
      </c>
      <c r="BE11" s="312">
        <f t="shared" si="39"/>
        <v>7.6019520311057827</v>
      </c>
      <c r="BF11" s="312">
        <f t="shared" si="39"/>
        <v>2.2717392000000003</v>
      </c>
      <c r="BG11" s="312">
        <f t="shared" si="39"/>
        <v>272.60870400000005</v>
      </c>
      <c r="BH11" s="312">
        <f t="shared" si="39"/>
        <v>5.863826471661433</v>
      </c>
      <c r="BI11" s="312">
        <f t="shared" si="39"/>
        <v>2.2033861999999997</v>
      </c>
      <c r="BJ11" s="312">
        <f t="shared" si="39"/>
        <v>264.40634399999999</v>
      </c>
      <c r="BK11" s="312">
        <f t="shared" si="39"/>
        <v>6.0549977761429687</v>
      </c>
      <c r="BL11" s="312">
        <f t="shared" si="39"/>
        <v>2.2708009999999996</v>
      </c>
      <c r="BM11" s="312">
        <f t="shared" si="39"/>
        <v>272.49612000000002</v>
      </c>
      <c r="BN11" s="312">
        <f t="shared" si="39"/>
        <v>6.3768746127740865</v>
      </c>
      <c r="BO11" s="312">
        <f t="shared" si="39"/>
        <v>2.4104457999999997</v>
      </c>
      <c r="BP11" s="312">
        <f t="shared" si="39"/>
        <v>289.25349599999993</v>
      </c>
      <c r="BQ11" s="312">
        <f t="shared" si="39"/>
        <v>7.169955587022125</v>
      </c>
      <c r="BR11" s="312">
        <f>BR53+BR136+BR137+BR138+BR237</f>
        <v>2.9379436999999999</v>
      </c>
      <c r="BS11" s="312">
        <f t="shared" ref="BS11:CD11" si="40">BS53+BS136+BS137+BS138+BS237</f>
        <v>352.55324399999995</v>
      </c>
      <c r="BT11" s="312">
        <f t="shared" si="40"/>
        <v>10.0317581851392</v>
      </c>
      <c r="BU11" s="312">
        <f t="shared" si="40"/>
        <v>0.67100099999999996</v>
      </c>
      <c r="BV11" s="312">
        <f t="shared" si="40"/>
        <v>80.520120000000006</v>
      </c>
      <c r="BW11" s="312">
        <f t="shared" si="40"/>
        <v>2.2185310469452197</v>
      </c>
      <c r="BX11" s="312">
        <f t="shared" si="40"/>
        <v>0.83945599999999998</v>
      </c>
      <c r="BY11" s="312">
        <f t="shared" si="40"/>
        <v>100.73471999999998</v>
      </c>
      <c r="BZ11" s="312">
        <f t="shared" si="40"/>
        <v>2.6907741597425003</v>
      </c>
      <c r="CA11" s="312">
        <f t="shared" si="40"/>
        <v>0.70552760000000003</v>
      </c>
      <c r="CB11" s="312">
        <f t="shared" si="40"/>
        <v>84.663312000000005</v>
      </c>
      <c r="CC11" s="312">
        <f t="shared" si="40"/>
        <v>2.5346340169901165</v>
      </c>
      <c r="CD11" s="312">
        <f t="shared" si="40"/>
        <v>0.72195910000000008</v>
      </c>
      <c r="CE11" s="312">
        <f>CE53+CE136+CE137+CE138+CE237</f>
        <v>86.635091999999986</v>
      </c>
      <c r="CF11" s="312">
        <f>CF53+CF136+CF137+CF138+CF237</f>
        <v>2.5878189614613634</v>
      </c>
      <c r="CG11" s="992"/>
      <c r="CH11" s="312">
        <f>CH53+CH136+CH137+CH138+CH237</f>
        <v>4.6211352000000003</v>
      </c>
      <c r="CI11" s="312">
        <f t="shared" ref="CI11:CT11" si="41">CI53+CI136+CI137+CI138+CI237</f>
        <v>554.53622399999995</v>
      </c>
      <c r="CJ11" s="312">
        <f t="shared" si="41"/>
        <v>15.218240703077619</v>
      </c>
      <c r="CK11" s="312">
        <f t="shared" si="41"/>
        <v>0.75384839999999997</v>
      </c>
      <c r="CL11" s="312">
        <f t="shared" si="41"/>
        <v>90.461807999999991</v>
      </c>
      <c r="CM11" s="312">
        <f t="shared" si="41"/>
        <v>2.4053518735742259</v>
      </c>
      <c r="CN11" s="312">
        <f t="shared" si="41"/>
        <v>1.1924798000000001</v>
      </c>
      <c r="CO11" s="312">
        <f t="shared" si="41"/>
        <v>143.097576</v>
      </c>
      <c r="CP11" s="312">
        <f t="shared" si="41"/>
        <v>3.7157419100872016</v>
      </c>
      <c r="CQ11" s="312">
        <f t="shared" si="41"/>
        <v>1.363669</v>
      </c>
      <c r="CR11" s="312">
        <f t="shared" si="41"/>
        <v>163.64027999999999</v>
      </c>
      <c r="CS11" s="312">
        <f t="shared" si="41"/>
        <v>4.8668721709212903</v>
      </c>
      <c r="CT11" s="312">
        <f t="shared" si="41"/>
        <v>1.3111380000000001</v>
      </c>
      <c r="CU11" s="312">
        <f>CU53+CU136+CU137+CU138+CU237</f>
        <v>157.33656000000002</v>
      </c>
      <c r="CV11" s="312">
        <f>CV53+CV136+CV137+CV138+CV237</f>
        <v>4.2302747484949021</v>
      </c>
      <c r="CW11" s="1510">
        <f t="shared" ref="CW11:CY11" si="42">CW53+CW136+CW137+CW138+CW237</f>
        <v>1.898269</v>
      </c>
      <c r="CX11" s="312">
        <f t="shared" si="42"/>
        <v>227.79227999999998</v>
      </c>
      <c r="CY11" s="312">
        <f t="shared" si="42"/>
        <v>6.4846839584303737</v>
      </c>
      <c r="CZ11" s="312">
        <f t="shared" ref="CZ11:DH11" si="43">CZ53+CZ136+CZ137+CZ138</f>
        <v>1.5061180000000001</v>
      </c>
      <c r="DA11" s="312">
        <f t="shared" si="43"/>
        <v>180.73415999999997</v>
      </c>
      <c r="DB11" s="312">
        <f t="shared" si="43"/>
        <v>5.1535242554241458</v>
      </c>
      <c r="DC11" s="312">
        <f t="shared" si="43"/>
        <v>1.5061950000000002</v>
      </c>
      <c r="DD11" s="312">
        <f t="shared" si="43"/>
        <v>180.74339999999998</v>
      </c>
      <c r="DE11" s="312">
        <f t="shared" si="43"/>
        <v>5.3358611573483099</v>
      </c>
      <c r="DF11" s="312">
        <f t="shared" si="43"/>
        <v>1.5061180000000001</v>
      </c>
      <c r="DG11" s="312">
        <f t="shared" si="43"/>
        <v>180.73415999999997</v>
      </c>
      <c r="DH11" s="312">
        <f t="shared" si="43"/>
        <v>5.5252102370899667</v>
      </c>
      <c r="DI11" s="1195">
        <f>DI53+DI136+DI137+DI138+DI237</f>
        <v>3.7230878643835621</v>
      </c>
      <c r="DJ11" s="1195">
        <f t="shared" ref="DJ11:DK11" si="44">DJ53+DJ136+DJ137+DJ138+DJ237</f>
        <v>446.77054372602743</v>
      </c>
      <c r="DK11" s="1195">
        <f t="shared" si="44"/>
        <v>13.126972636293583</v>
      </c>
      <c r="DL11" s="1195">
        <f t="shared" ref="DL11:DW11" si="45">DL53+DL136+DL137+DL138+DL237</f>
        <v>0.71138999726027397</v>
      </c>
      <c r="DM11" s="1195">
        <f t="shared" si="45"/>
        <v>85.366799671232883</v>
      </c>
      <c r="DN11" s="1195">
        <f t="shared" si="45"/>
        <v>2.3962801672282463</v>
      </c>
      <c r="DO11" s="1195">
        <f t="shared" si="45"/>
        <v>1.2695534150684931</v>
      </c>
      <c r="DP11" s="1195">
        <f t="shared" si="45"/>
        <v>152.34640980821916</v>
      </c>
      <c r="DQ11" s="1195">
        <f t="shared" si="45"/>
        <v>4.2775587289374197</v>
      </c>
      <c r="DR11" s="1195">
        <f t="shared" si="45"/>
        <v>0.86150036849315104</v>
      </c>
      <c r="DS11" s="1195">
        <f t="shared" si="45"/>
        <v>103.38004421917813</v>
      </c>
      <c r="DT11" s="1195">
        <f t="shared" si="45"/>
        <v>3.2325683774689877</v>
      </c>
      <c r="DU11" s="1195">
        <f t="shared" si="45"/>
        <v>0.88064408356164403</v>
      </c>
      <c r="DV11" s="1195">
        <f t="shared" si="45"/>
        <v>105.67729002739726</v>
      </c>
      <c r="DW11" s="1195">
        <f t="shared" si="45"/>
        <v>3.2205653626589292</v>
      </c>
      <c r="DX11" s="1195">
        <f>DX53+DX136+DX137+DX138+DX237</f>
        <v>2.4785887999999998</v>
      </c>
      <c r="DY11" s="1195">
        <f>DY53+DY136+DY137+DY138+DY237</f>
        <v>297.43065599999994</v>
      </c>
      <c r="DZ11" s="1195">
        <f t="shared" ref="DZ11:EI11" si="46">DZ53+DZ136+DZ137+DZ138+DZ237</f>
        <v>8.8999384221046665</v>
      </c>
      <c r="EA11" s="1195">
        <f t="shared" si="46"/>
        <v>2.3786658000000003</v>
      </c>
      <c r="EB11" s="1195">
        <f t="shared" si="46"/>
        <v>285.43989599999998</v>
      </c>
      <c r="EC11" s="1195">
        <f t="shared" si="46"/>
        <v>8.7375366353699988</v>
      </c>
      <c r="ED11" s="1195">
        <f t="shared" si="46"/>
        <v>2.1785888</v>
      </c>
      <c r="EE11" s="1195">
        <f t="shared" si="46"/>
        <v>261.43065599999994</v>
      </c>
      <c r="EF11" s="1195">
        <f t="shared" si="46"/>
        <v>8.1798393999961476</v>
      </c>
      <c r="EG11" s="1195">
        <f t="shared" si="46"/>
        <v>2.0785887999999999</v>
      </c>
      <c r="EH11" s="1195">
        <f t="shared" si="46"/>
        <v>249.43065599999997</v>
      </c>
      <c r="EI11" s="1195">
        <f t="shared" si="46"/>
        <v>7.9908324092281715</v>
      </c>
      <c r="EJ11" s="313"/>
      <c r="EK11" s="313"/>
      <c r="EL11" s="313"/>
      <c r="EM11" s="313"/>
      <c r="EN11" s="312">
        <f t="shared" ref="EN11:ES11" si="47">EN53+EN136+EN137+EN138</f>
        <v>0</v>
      </c>
      <c r="EO11" s="312">
        <f t="shared" si="47"/>
        <v>0</v>
      </c>
      <c r="EP11" s="312">
        <f t="shared" si="47"/>
        <v>0</v>
      </c>
      <c r="EQ11" s="312">
        <f t="shared" si="47"/>
        <v>0</v>
      </c>
      <c r="ER11" s="312">
        <f t="shared" si="47"/>
        <v>0</v>
      </c>
      <c r="ES11" s="312">
        <f t="shared" si="47"/>
        <v>0</v>
      </c>
      <c r="ET11" s="312">
        <f t="shared" ref="ET11:EW11" si="48">ET53+ET136+ET137+ET138</f>
        <v>0</v>
      </c>
      <c r="EU11" s="312">
        <f t="shared" si="48"/>
        <v>0</v>
      </c>
      <c r="EV11" s="312">
        <f t="shared" si="48"/>
        <v>0</v>
      </c>
      <c r="EW11" s="312">
        <f t="shared" si="48"/>
        <v>0</v>
      </c>
      <c r="EX11" s="312">
        <f t="shared" ref="EX11:FM11" si="49">EX53+EX136+EX137+EX138</f>
        <v>0</v>
      </c>
      <c r="EY11" s="312">
        <f t="shared" si="49"/>
        <v>0</v>
      </c>
      <c r="EZ11" s="312">
        <f t="shared" si="49"/>
        <v>0</v>
      </c>
      <c r="FA11" s="312">
        <f t="shared" si="49"/>
        <v>0</v>
      </c>
      <c r="FB11" s="312">
        <f t="shared" si="49"/>
        <v>0</v>
      </c>
      <c r="FC11" s="312">
        <f t="shared" si="49"/>
        <v>0</v>
      </c>
      <c r="FD11" s="312">
        <f t="shared" si="49"/>
        <v>0</v>
      </c>
      <c r="FE11" s="312">
        <f t="shared" si="49"/>
        <v>0</v>
      </c>
      <c r="FF11" s="312">
        <f t="shared" ref="FF11" si="50">FF53+FF136+FF137+FF138</f>
        <v>0</v>
      </c>
      <c r="FG11" s="312">
        <f t="shared" si="49"/>
        <v>0</v>
      </c>
      <c r="FH11" s="312">
        <f t="shared" si="49"/>
        <v>0</v>
      </c>
      <c r="FI11" s="312">
        <f t="shared" si="49"/>
        <v>0</v>
      </c>
      <c r="FJ11" s="312">
        <f t="shared" si="49"/>
        <v>0</v>
      </c>
      <c r="FK11" s="312">
        <f t="shared" si="49"/>
        <v>0</v>
      </c>
      <c r="FL11" s="992"/>
      <c r="FM11" s="312">
        <f t="shared" si="49"/>
        <v>0</v>
      </c>
      <c r="FN11" s="312">
        <f t="shared" ref="FN11:FQ11" si="51">FN53+FN136+FN137+FN138</f>
        <v>0</v>
      </c>
      <c r="FO11" s="312">
        <f t="shared" si="51"/>
        <v>0</v>
      </c>
      <c r="FP11" s="312">
        <f t="shared" si="51"/>
        <v>0</v>
      </c>
      <c r="FQ11" s="312">
        <f t="shared" si="51"/>
        <v>0</v>
      </c>
      <c r="FR11" s="312">
        <f>FR53+FR136+FR137+FR138</f>
        <v>0</v>
      </c>
      <c r="FS11" s="312">
        <f>FS53+FS136+FS137+FS138</f>
        <v>0</v>
      </c>
      <c r="FT11" s="312">
        <f>FT53+FT136+FT137+FT138</f>
        <v>0</v>
      </c>
      <c r="FU11" s="622"/>
      <c r="FV11" s="313"/>
      <c r="FW11" s="313"/>
      <c r="FX11" s="313"/>
      <c r="GA11" s="1636">
        <v>3</v>
      </c>
      <c r="GB11" s="1636" t="str">
        <f t="shared" si="35"/>
        <v>Выравнивание нагрузок фаз в распределительных сетях 0,4 кВ</v>
      </c>
      <c r="GC11" s="1641">
        <f t="shared" si="36"/>
        <v>4.7773714438356061</v>
      </c>
      <c r="GD11" s="1641">
        <f t="shared" si="37"/>
        <v>573.28457326027274</v>
      </c>
      <c r="GE11" s="1641">
        <f t="shared" si="38"/>
        <v>17.836639672874448</v>
      </c>
    </row>
    <row r="12" spans="1:188" s="95" customFormat="1" ht="30" hidden="1" outlineLevel="1">
      <c r="A12" s="652" t="s">
        <v>485</v>
      </c>
      <c r="B12" s="653"/>
      <c r="C12" s="653"/>
      <c r="D12" s="674"/>
      <c r="E12" s="398" t="s">
        <v>319</v>
      </c>
      <c r="F12" s="657" t="s">
        <v>301</v>
      </c>
      <c r="G12" s="653"/>
      <c r="H12" s="65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  <c r="AA12" s="1155"/>
      <c r="AB12" s="313"/>
      <c r="AC12" s="313"/>
      <c r="AD12" s="358"/>
      <c r="AE12" s="313"/>
      <c r="AF12" s="313"/>
      <c r="AG12" s="313"/>
      <c r="AH12" s="313"/>
      <c r="AI12" s="313"/>
      <c r="AJ12" s="313"/>
      <c r="AK12" s="313"/>
      <c r="AL12" s="313"/>
      <c r="AM12" s="313"/>
      <c r="AN12" s="313"/>
      <c r="AO12" s="313"/>
      <c r="AP12" s="453" t="s">
        <v>590</v>
      </c>
      <c r="AQ12" s="312">
        <f t="shared" si="11"/>
        <v>4.7773714438356061</v>
      </c>
      <c r="AR12" s="312">
        <f t="shared" si="24"/>
        <v>573.28457326027274</v>
      </c>
      <c r="AS12" s="312">
        <f t="shared" si="24"/>
        <v>17.836639672874448</v>
      </c>
      <c r="AT12" s="312">
        <f t="shared" ref="AT12:BX12" si="52">AT52+AT142+AT236+AT320</f>
        <v>1.0838310000000002</v>
      </c>
      <c r="AU12" s="312">
        <f t="shared" si="52"/>
        <v>130.05972</v>
      </c>
      <c r="AV12" s="312">
        <f t="shared" si="52"/>
        <v>2.8745870534276725</v>
      </c>
      <c r="AW12" s="312">
        <f t="shared" si="52"/>
        <v>1.2471679999999998</v>
      </c>
      <c r="AX12" s="312">
        <f t="shared" si="52"/>
        <v>149.66015999999999</v>
      </c>
      <c r="AY12" s="312">
        <f t="shared" si="52"/>
        <v>3.4705372626403386</v>
      </c>
      <c r="AZ12" s="312">
        <f t="shared" si="52"/>
        <v>1.0984806438356165</v>
      </c>
      <c r="BA12" s="312">
        <f t="shared" si="52"/>
        <v>131.81767726027397</v>
      </c>
      <c r="BB12" s="312">
        <f t="shared" si="52"/>
        <v>2.8021897393532438</v>
      </c>
      <c r="BC12" s="312">
        <f t="shared" si="52"/>
        <v>1.31821717</v>
      </c>
      <c r="BD12" s="312">
        <f t="shared" si="52"/>
        <v>158.1860604</v>
      </c>
      <c r="BE12" s="312">
        <f t="shared" si="52"/>
        <v>3.5913703532638515</v>
      </c>
      <c r="BF12" s="312">
        <f t="shared" si="52"/>
        <v>1.0984806438356165</v>
      </c>
      <c r="BG12" s="312">
        <f t="shared" si="52"/>
        <v>131.81767726027397</v>
      </c>
      <c r="BH12" s="312">
        <f t="shared" si="52"/>
        <v>3.2433703182337883</v>
      </c>
      <c r="BI12" s="312">
        <f t="shared" si="52"/>
        <v>1.6658298518518508</v>
      </c>
      <c r="BJ12" s="312">
        <f t="shared" si="52"/>
        <v>199.89958222222211</v>
      </c>
      <c r="BK12" s="312">
        <f t="shared" si="52"/>
        <v>5.3932494132324358</v>
      </c>
      <c r="BL12" s="312">
        <f t="shared" si="52"/>
        <v>0.93322953369763195</v>
      </c>
      <c r="BM12" s="312">
        <f t="shared" si="52"/>
        <v>111.98754404371583</v>
      </c>
      <c r="BN12" s="312">
        <f t="shared" si="52"/>
        <v>2.9427909780762267</v>
      </c>
      <c r="BO12" s="312">
        <f t="shared" si="52"/>
        <v>1.0700470000000002</v>
      </c>
      <c r="BP12" s="312">
        <f t="shared" si="52"/>
        <v>128.40564000000001</v>
      </c>
      <c r="BQ12" s="312">
        <f t="shared" si="52"/>
        <v>3.4092480920934527</v>
      </c>
      <c r="BR12" s="312">
        <f t="shared" si="52"/>
        <v>0.60369675342465745</v>
      </c>
      <c r="BS12" s="312">
        <f t="shared" si="52"/>
        <v>72.443610410958883</v>
      </c>
      <c r="BT12" s="312">
        <f t="shared" si="52"/>
        <v>2.0584851663820221</v>
      </c>
      <c r="BU12" s="312">
        <f t="shared" si="52"/>
        <v>8.4588767123287667E-2</v>
      </c>
      <c r="BV12" s="312">
        <f t="shared" si="52"/>
        <v>10.15065205479452</v>
      </c>
      <c r="BW12" s="312">
        <f t="shared" si="52"/>
        <v>0.27158591649570324</v>
      </c>
      <c r="BX12" s="312">
        <f t="shared" si="52"/>
        <v>0.12897506849315071</v>
      </c>
      <c r="BY12" s="312">
        <f t="shared" ref="BY12:EF12" si="53">BY52+BY142+BY236+BY320</f>
        <v>15.477008219178085</v>
      </c>
      <c r="BZ12" s="312">
        <f t="shared" si="53"/>
        <v>0.41188335652686969</v>
      </c>
      <c r="CA12" s="312">
        <f t="shared" si="53"/>
        <v>0.18796401369863011</v>
      </c>
      <c r="CB12" s="312">
        <f t="shared" si="53"/>
        <v>22.555681643835609</v>
      </c>
      <c r="CC12" s="312">
        <f t="shared" si="53"/>
        <v>0.65771312745320698</v>
      </c>
      <c r="CD12" s="312">
        <f t="shared" si="53"/>
        <v>0.20216890410958901</v>
      </c>
      <c r="CE12" s="312">
        <f t="shared" si="53"/>
        <v>24.260268493150676</v>
      </c>
      <c r="CF12" s="312">
        <f t="shared" si="53"/>
        <v>0.71730276590624253</v>
      </c>
      <c r="CG12" s="992"/>
      <c r="CH12" s="312">
        <f t="shared" si="53"/>
        <v>0.66882376712328762</v>
      </c>
      <c r="CI12" s="312">
        <f t="shared" si="53"/>
        <v>80.258852054794517</v>
      </c>
      <c r="CJ12" s="312">
        <f t="shared" si="53"/>
        <v>2.0850373498773025</v>
      </c>
      <c r="CK12" s="312">
        <f t="shared" si="53"/>
        <v>9.6183767123287661E-2</v>
      </c>
      <c r="CL12" s="312">
        <f t="shared" si="53"/>
        <v>11.542052054794521</v>
      </c>
      <c r="CM12" s="312">
        <f t="shared" si="53"/>
        <v>0.30508669397869831</v>
      </c>
      <c r="CN12" s="312">
        <f t="shared" si="53"/>
        <v>0.122406</v>
      </c>
      <c r="CO12" s="312">
        <f t="shared" ref="CO12:CV12" si="54">CO52+CO142+CO236+CO320</f>
        <v>14.688720000000002</v>
      </c>
      <c r="CP12" s="312">
        <f t="shared" si="54"/>
        <v>0.38167761665184469</v>
      </c>
      <c r="CQ12" s="312">
        <f t="shared" si="54"/>
        <v>0.20933900000000003</v>
      </c>
      <c r="CR12" s="312">
        <f t="shared" si="54"/>
        <v>25.12068</v>
      </c>
      <c r="CS12" s="312">
        <f t="shared" si="54"/>
        <v>0.62112165707778488</v>
      </c>
      <c r="CT12" s="312">
        <f t="shared" si="54"/>
        <v>0.24089500000000003</v>
      </c>
      <c r="CU12" s="312">
        <f t="shared" si="54"/>
        <v>28.907400000000003</v>
      </c>
      <c r="CV12" s="312">
        <f t="shared" si="54"/>
        <v>0.77715138216897439</v>
      </c>
      <c r="CW12" s="1510">
        <f t="shared" si="53"/>
        <v>1.022357</v>
      </c>
      <c r="CX12" s="312">
        <f t="shared" si="53"/>
        <v>122.68283999999998</v>
      </c>
      <c r="CY12" s="312">
        <f t="shared" si="53"/>
        <v>3.7681073968972219</v>
      </c>
      <c r="CZ12" s="312">
        <f t="shared" si="53"/>
        <v>1.0152270000000001</v>
      </c>
      <c r="DA12" s="312">
        <f t="shared" si="53"/>
        <v>121.82723999999997</v>
      </c>
      <c r="DB12" s="312">
        <f t="shared" si="53"/>
        <v>3.8792861638632652</v>
      </c>
      <c r="DC12" s="312">
        <f t="shared" si="53"/>
        <v>1.020778</v>
      </c>
      <c r="DD12" s="312">
        <f t="shared" si="53"/>
        <v>122.49335999999998</v>
      </c>
      <c r="DE12" s="312">
        <f t="shared" si="53"/>
        <v>4.0373474512075349</v>
      </c>
      <c r="DF12" s="312">
        <f t="shared" si="53"/>
        <v>1.0205150000000001</v>
      </c>
      <c r="DG12" s="312">
        <f t="shared" si="53"/>
        <v>122.46179999999998</v>
      </c>
      <c r="DH12" s="312">
        <f t="shared" si="53"/>
        <v>4.1697480400639275</v>
      </c>
      <c r="DI12" s="1195">
        <f>DI52+DI142+DI236+DI320</f>
        <v>0.70523745205479438</v>
      </c>
      <c r="DJ12" s="1195">
        <f t="shared" si="53"/>
        <v>84.628494246575315</v>
      </c>
      <c r="DK12" s="1195">
        <f t="shared" si="53"/>
        <v>2.4920856859578362</v>
      </c>
      <c r="DL12" s="1195">
        <f t="shared" ref="DL12:DW12" si="55">DL52+DL142+DL236+DL320</f>
        <v>0.10183856164383559</v>
      </c>
      <c r="DM12" s="1195">
        <f t="shared" si="55"/>
        <v>12.220627397260269</v>
      </c>
      <c r="DN12" s="1195">
        <f t="shared" si="55"/>
        <v>0.33718680383952487</v>
      </c>
      <c r="DO12" s="1195">
        <f t="shared" si="55"/>
        <v>0.18076587671232888</v>
      </c>
      <c r="DP12" s="1195">
        <f t="shared" si="55"/>
        <v>21.691905205479465</v>
      </c>
      <c r="DQ12" s="1195">
        <f t="shared" si="55"/>
        <v>0.59512389228029439</v>
      </c>
      <c r="DR12" s="1195">
        <f t="shared" si="55"/>
        <v>0.21614109589041089</v>
      </c>
      <c r="DS12" s="1195">
        <f t="shared" si="55"/>
        <v>25.936931506849309</v>
      </c>
      <c r="DT12" s="1195">
        <f t="shared" si="55"/>
        <v>0.79921820491125728</v>
      </c>
      <c r="DU12" s="1195">
        <f t="shared" si="55"/>
        <v>0.20649191780821899</v>
      </c>
      <c r="DV12" s="1195">
        <f t="shared" si="55"/>
        <v>24.779030136986279</v>
      </c>
      <c r="DW12" s="1195">
        <f t="shared" si="55"/>
        <v>0.76055678492675971</v>
      </c>
      <c r="DX12" s="1195">
        <f t="shared" si="53"/>
        <v>1.018692816438338</v>
      </c>
      <c r="DY12" s="1195">
        <f t="shared" si="53"/>
        <v>122.24313797260054</v>
      </c>
      <c r="DZ12" s="1195">
        <f t="shared" si="53"/>
        <v>3.6836954796423442</v>
      </c>
      <c r="EA12" s="1195">
        <f t="shared" si="53"/>
        <v>1.0242640219178123</v>
      </c>
      <c r="EB12" s="1195">
        <f t="shared" si="53"/>
        <v>122.91168263013745</v>
      </c>
      <c r="EC12" s="1195">
        <f t="shared" si="53"/>
        <v>3.8036729760790524</v>
      </c>
      <c r="ED12" s="1195">
        <f t="shared" si="53"/>
        <v>1.0273823917808216</v>
      </c>
      <c r="EE12" s="1195">
        <f t="shared" si="53"/>
        <v>123.28588701369857</v>
      </c>
      <c r="EF12" s="1195">
        <f t="shared" si="53"/>
        <v>3.9183593916800157</v>
      </c>
      <c r="EG12" s="1195">
        <f t="shared" ref="EG12:EI12" si="56">EG52+EG142+EG236+EG320</f>
        <v>1.0017947616438401</v>
      </c>
      <c r="EH12" s="1195">
        <f t="shared" si="56"/>
        <v>120.2153713972608</v>
      </c>
      <c r="EI12" s="1195">
        <f t="shared" si="56"/>
        <v>3.9388261395151991</v>
      </c>
      <c r="EJ12" s="313"/>
      <c r="EK12" s="313"/>
      <c r="EL12" s="313"/>
      <c r="EM12" s="313"/>
      <c r="EN12" s="312">
        <f t="shared" ref="EN12:ES12" si="57">EN52+EN142+EN236+EN320</f>
        <v>0</v>
      </c>
      <c r="EO12" s="312">
        <f t="shared" si="57"/>
        <v>0</v>
      </c>
      <c r="EP12" s="312">
        <f t="shared" si="57"/>
        <v>0</v>
      </c>
      <c r="EQ12" s="312">
        <f t="shared" si="57"/>
        <v>0</v>
      </c>
      <c r="ER12" s="312">
        <f t="shared" si="57"/>
        <v>0</v>
      </c>
      <c r="ES12" s="312">
        <f t="shared" si="57"/>
        <v>0</v>
      </c>
      <c r="ET12" s="312">
        <f t="shared" ref="ET12:EW12" si="58">ET52+ET142+ET236+ET320</f>
        <v>0</v>
      </c>
      <c r="EU12" s="312">
        <f t="shared" si="58"/>
        <v>0</v>
      </c>
      <c r="EV12" s="312">
        <f t="shared" si="58"/>
        <v>0</v>
      </c>
      <c r="EW12" s="312">
        <f t="shared" si="58"/>
        <v>0</v>
      </c>
      <c r="EX12" s="312">
        <f t="shared" ref="EX12:FM12" si="59">EX52+EX142+EX236+EX320</f>
        <v>0</v>
      </c>
      <c r="EY12" s="312">
        <f t="shared" si="59"/>
        <v>0</v>
      </c>
      <c r="EZ12" s="312">
        <f t="shared" si="59"/>
        <v>0</v>
      </c>
      <c r="FA12" s="312">
        <f t="shared" si="59"/>
        <v>0</v>
      </c>
      <c r="FB12" s="312">
        <f t="shared" si="59"/>
        <v>0</v>
      </c>
      <c r="FC12" s="312">
        <f t="shared" si="59"/>
        <v>0</v>
      </c>
      <c r="FD12" s="312">
        <f t="shared" si="59"/>
        <v>0</v>
      </c>
      <c r="FE12" s="312">
        <f t="shared" si="59"/>
        <v>0</v>
      </c>
      <c r="FF12" s="312">
        <f t="shared" ref="FF12" si="60">FF52+FF142+FF236+FF320</f>
        <v>0</v>
      </c>
      <c r="FG12" s="312">
        <f t="shared" si="59"/>
        <v>0</v>
      </c>
      <c r="FH12" s="312">
        <f t="shared" si="59"/>
        <v>0</v>
      </c>
      <c r="FI12" s="312">
        <f t="shared" si="59"/>
        <v>0</v>
      </c>
      <c r="FJ12" s="312">
        <f t="shared" si="59"/>
        <v>0</v>
      </c>
      <c r="FK12" s="312">
        <f t="shared" si="59"/>
        <v>0</v>
      </c>
      <c r="FL12" s="992"/>
      <c r="FM12" s="312">
        <f t="shared" si="59"/>
        <v>0</v>
      </c>
      <c r="FN12" s="312">
        <f t="shared" ref="FN12:FQ12" si="61">FN52+FN142+FN236+FN320</f>
        <v>0</v>
      </c>
      <c r="FO12" s="312">
        <f t="shared" si="61"/>
        <v>0</v>
      </c>
      <c r="FP12" s="312">
        <f t="shared" si="61"/>
        <v>0</v>
      </c>
      <c r="FQ12" s="312">
        <f t="shared" si="61"/>
        <v>0</v>
      </c>
      <c r="FR12" s="312">
        <f>FR52+FR142+FR236+FR320</f>
        <v>0</v>
      </c>
      <c r="FS12" s="312">
        <f>FS52+FS142+FS236+FS320</f>
        <v>0</v>
      </c>
      <c r="FT12" s="312">
        <f>FT52+FT142+FT236+FT320</f>
        <v>0</v>
      </c>
      <c r="FU12" s="622"/>
      <c r="FV12" s="313"/>
      <c r="FW12" s="313"/>
      <c r="FX12" s="313"/>
      <c r="GA12" s="1639"/>
      <c r="GB12" s="1639" t="s">
        <v>697</v>
      </c>
      <c r="GC12" s="1642">
        <f>AQ9</f>
        <v>23.131235508219174</v>
      </c>
      <c r="GD12" s="1642">
        <f t="shared" ref="GD12:GE12" si="62">AR9</f>
        <v>2775.7482609862996</v>
      </c>
      <c r="GE12" s="1642">
        <f t="shared" si="62"/>
        <v>84.819352840040082</v>
      </c>
    </row>
    <row r="13" spans="1:188" ht="14.45" hidden="1" customHeight="1" outlineLevel="1">
      <c r="A13" s="652" t="s">
        <v>485</v>
      </c>
      <c r="B13" s="368"/>
      <c r="C13" s="368"/>
      <c r="D13" s="673"/>
      <c r="E13" s="369" t="s">
        <v>44</v>
      </c>
      <c r="F13" s="370" t="s">
        <v>98</v>
      </c>
      <c r="G13" s="664"/>
      <c r="H13" s="664"/>
      <c r="I13" s="665"/>
      <c r="J13" s="665"/>
      <c r="K13" s="665"/>
      <c r="L13" s="665"/>
      <c r="M13" s="665"/>
      <c r="N13" s="665"/>
      <c r="O13" s="665"/>
      <c r="P13" s="665"/>
      <c r="Q13" s="665"/>
      <c r="R13" s="665"/>
      <c r="S13" s="665"/>
      <c r="T13" s="665"/>
      <c r="U13" s="665"/>
      <c r="V13" s="665"/>
      <c r="W13" s="665"/>
      <c r="X13" s="665"/>
      <c r="Y13" s="665"/>
      <c r="Z13" s="665"/>
      <c r="AA13" s="1156"/>
      <c r="AB13" s="665"/>
      <c r="AC13" s="665"/>
      <c r="AD13" s="666"/>
      <c r="AE13" s="665"/>
      <c r="AF13" s="665"/>
      <c r="AG13" s="665"/>
      <c r="AH13" s="665"/>
      <c r="AI13" s="665"/>
      <c r="AJ13" s="665"/>
      <c r="AK13" s="665"/>
      <c r="AL13" s="665"/>
      <c r="AM13" s="665"/>
      <c r="AN13" s="665"/>
      <c r="AO13" s="665"/>
      <c r="AP13" s="667" t="s">
        <v>590</v>
      </c>
      <c r="AQ13" s="283">
        <f t="shared" si="11"/>
        <v>9.0541369380077779</v>
      </c>
      <c r="AR13" s="283">
        <f t="shared" si="24"/>
        <v>1086.4964325609333</v>
      </c>
      <c r="AS13" s="283">
        <f t="shared" si="24"/>
        <v>18.655584124404214</v>
      </c>
      <c r="AT13" s="283">
        <f t="shared" ref="AT13:BX13" si="63">AT61+AT148+AT241+AT328</f>
        <v>0.31831300000000001</v>
      </c>
      <c r="AU13" s="283">
        <f t="shared" si="63"/>
        <v>38.197559999999996</v>
      </c>
      <c r="AV13" s="283">
        <f t="shared" si="63"/>
        <v>0.74299999999999999</v>
      </c>
      <c r="AW13" s="283">
        <f t="shared" si="63"/>
        <v>0.61695462000000012</v>
      </c>
      <c r="AX13" s="283">
        <f t="shared" si="63"/>
        <v>74.034554400000005</v>
      </c>
      <c r="AY13" s="283">
        <f t="shared" si="63"/>
        <v>1.2512192033709881</v>
      </c>
      <c r="AZ13" s="283">
        <f t="shared" si="63"/>
        <v>0.41704904109589036</v>
      </c>
      <c r="BA13" s="283">
        <f t="shared" si="63"/>
        <v>50.045884931506848</v>
      </c>
      <c r="BB13" s="283">
        <f t="shared" si="63"/>
        <v>0.6405017777281633</v>
      </c>
      <c r="BC13" s="283">
        <f t="shared" si="63"/>
        <v>0.55414600000000003</v>
      </c>
      <c r="BD13" s="283">
        <f t="shared" si="63"/>
        <v>66.497520000000009</v>
      </c>
      <c r="BE13" s="283">
        <f t="shared" si="63"/>
        <v>1.283913320666106</v>
      </c>
      <c r="BF13" s="283">
        <f t="shared" si="63"/>
        <v>0.47130799999999995</v>
      </c>
      <c r="BG13" s="283">
        <f t="shared" si="63"/>
        <v>56.556959999999989</v>
      </c>
      <c r="BH13" s="283">
        <f t="shared" si="63"/>
        <v>1.2571512261479676</v>
      </c>
      <c r="BI13" s="283">
        <f t="shared" si="63"/>
        <v>0.4093029205479452</v>
      </c>
      <c r="BJ13" s="283">
        <f t="shared" si="63"/>
        <v>49.116350465753428</v>
      </c>
      <c r="BK13" s="283">
        <f t="shared" si="63"/>
        <v>1.102050711929967</v>
      </c>
      <c r="BL13" s="283">
        <f t="shared" si="63"/>
        <v>2.4019153945355192</v>
      </c>
      <c r="BM13" s="283">
        <f t="shared" si="63"/>
        <v>288.22984734426228</v>
      </c>
      <c r="BN13" s="283">
        <f t="shared" si="63"/>
        <v>7.0592344586390094</v>
      </c>
      <c r="BO13" s="283">
        <f t="shared" si="63"/>
        <v>3.1754584135999999</v>
      </c>
      <c r="BP13" s="283">
        <f t="shared" si="63"/>
        <v>381.05500963199995</v>
      </c>
      <c r="BQ13" s="283">
        <f t="shared" si="63"/>
        <v>7.2398140194891623</v>
      </c>
      <c r="BR13" s="283">
        <f t="shared" si="63"/>
        <v>2.3578163999999999</v>
      </c>
      <c r="BS13" s="283">
        <f t="shared" si="63"/>
        <v>282.93796800000001</v>
      </c>
      <c r="BT13" s="283">
        <f t="shared" si="63"/>
        <v>6.919834720973089</v>
      </c>
      <c r="BU13" s="283">
        <f t="shared" si="63"/>
        <v>0.11272280000000001</v>
      </c>
      <c r="BV13" s="283">
        <f t="shared" si="63"/>
        <v>13.526736</v>
      </c>
      <c r="BW13" s="283">
        <f t="shared" si="63"/>
        <v>0.29268199310743903</v>
      </c>
      <c r="BX13" s="283">
        <f t="shared" si="63"/>
        <v>1.046943</v>
      </c>
      <c r="BY13" s="283">
        <f t="shared" ref="BY13:EF13" si="64">BY61+BY148+BY241+BY328</f>
        <v>125.63316</v>
      </c>
      <c r="BZ13" s="283">
        <f t="shared" si="64"/>
        <v>2.9732852550804707</v>
      </c>
      <c r="CA13" s="283">
        <f t="shared" si="64"/>
        <v>0.99519059999999993</v>
      </c>
      <c r="CB13" s="283">
        <f t="shared" si="64"/>
        <v>119.422872</v>
      </c>
      <c r="CC13" s="283">
        <f t="shared" si="64"/>
        <v>3.0484281845482979</v>
      </c>
      <c r="CD13" s="283">
        <f t="shared" si="64"/>
        <v>0.20295999999999997</v>
      </c>
      <c r="CE13" s="283">
        <f t="shared" si="64"/>
        <v>24.3552</v>
      </c>
      <c r="CF13" s="283">
        <f t="shared" si="64"/>
        <v>0.60543928823688153</v>
      </c>
      <c r="CG13" s="991"/>
      <c r="CH13" s="283">
        <f t="shared" si="64"/>
        <v>2.547285</v>
      </c>
      <c r="CI13" s="283">
        <f t="shared" si="64"/>
        <v>305.67419999999998</v>
      </c>
      <c r="CJ13" s="283">
        <f t="shared" si="64"/>
        <v>6.5492576885621441</v>
      </c>
      <c r="CK13" s="283">
        <f t="shared" si="64"/>
        <v>0.11272280000000001</v>
      </c>
      <c r="CL13" s="283">
        <f t="shared" si="64"/>
        <v>13.526736</v>
      </c>
      <c r="CM13" s="283">
        <f t="shared" si="64"/>
        <v>0.29268199310743903</v>
      </c>
      <c r="CN13" s="283">
        <f t="shared" si="64"/>
        <v>0.99471819999999989</v>
      </c>
      <c r="CO13" s="283">
        <f t="shared" ref="CO13:CV13" si="65">CO61+CO148+CO241+CO328</f>
        <v>119.36618399999998</v>
      </c>
      <c r="CP13" s="283">
        <f t="shared" si="65"/>
        <v>2.7009961846804704</v>
      </c>
      <c r="CQ13" s="283">
        <f t="shared" si="65"/>
        <v>1.083664</v>
      </c>
      <c r="CR13" s="283">
        <f t="shared" si="65"/>
        <v>130.03967999999998</v>
      </c>
      <c r="CS13" s="283">
        <f t="shared" si="65"/>
        <v>2.7876268801373532</v>
      </c>
      <c r="CT13" s="283">
        <f t="shared" si="65"/>
        <v>0.35617999999999994</v>
      </c>
      <c r="CU13" s="283">
        <f t="shared" si="65"/>
        <v>42.741599999999998</v>
      </c>
      <c r="CV13" s="283">
        <f t="shared" si="65"/>
        <v>0.76795263063688157</v>
      </c>
      <c r="CW13" s="1509">
        <f t="shared" si="64"/>
        <v>2.4098929999999998</v>
      </c>
      <c r="CX13" s="283">
        <f t="shared" si="64"/>
        <v>289.18716000000001</v>
      </c>
      <c r="CY13" s="283">
        <f t="shared" si="64"/>
        <v>7.597538866309371</v>
      </c>
      <c r="CZ13" s="283">
        <f t="shared" si="64"/>
        <v>2.4266199999999998</v>
      </c>
      <c r="DA13" s="283">
        <f t="shared" si="64"/>
        <v>291.19439999999997</v>
      </c>
      <c r="DB13" s="283">
        <f t="shared" si="64"/>
        <v>7.8906818529973055</v>
      </c>
      <c r="DC13" s="283">
        <f t="shared" si="64"/>
        <v>2.445948</v>
      </c>
      <c r="DD13" s="283">
        <f t="shared" si="64"/>
        <v>293.51375999999993</v>
      </c>
      <c r="DE13" s="283">
        <f t="shared" si="64"/>
        <v>8.2180072426063315</v>
      </c>
      <c r="DF13" s="283">
        <f t="shared" si="64"/>
        <v>2.445859</v>
      </c>
      <c r="DG13" s="283">
        <f t="shared" si="64"/>
        <v>293.50307999999995</v>
      </c>
      <c r="DH13" s="283">
        <f t="shared" si="64"/>
        <v>8.2188466520296739</v>
      </c>
      <c r="DI13" s="1194">
        <f t="shared" si="64"/>
        <v>3.5036556166426518</v>
      </c>
      <c r="DJ13" s="1194">
        <f t="shared" si="64"/>
        <v>420.4386739971182</v>
      </c>
      <c r="DK13" s="1194">
        <f t="shared" si="64"/>
        <v>3.5225742791060148</v>
      </c>
      <c r="DL13" s="1194">
        <f t="shared" ref="DL13:DW13" si="66">DL61+DL148+DL241+DL328</f>
        <v>8.19574E-2</v>
      </c>
      <c r="DM13" s="1194">
        <f t="shared" si="66"/>
        <v>9.8348879999999994</v>
      </c>
      <c r="DN13" s="1194">
        <f t="shared" si="66"/>
        <v>0.20057517840938982</v>
      </c>
      <c r="DO13" s="1194">
        <f t="shared" si="66"/>
        <v>0.81694066939510868</v>
      </c>
      <c r="DP13" s="1194">
        <f t="shared" si="66"/>
        <v>98.032880327413039</v>
      </c>
      <c r="DQ13" s="1194">
        <f t="shared" si="66"/>
        <v>1.3748354421383147</v>
      </c>
      <c r="DR13" s="1194">
        <f t="shared" si="66"/>
        <v>0.97963313628863846</v>
      </c>
      <c r="DS13" s="1194">
        <f t="shared" si="66"/>
        <v>117.55597635463658</v>
      </c>
      <c r="DT13" s="1194">
        <f t="shared" si="66"/>
        <v>1.3846805578527031</v>
      </c>
      <c r="DU13" s="1194">
        <f t="shared" si="66"/>
        <v>1.6251244109589045</v>
      </c>
      <c r="DV13" s="1194">
        <f t="shared" si="66"/>
        <v>195.01492931506851</v>
      </c>
      <c r="DW13" s="1194">
        <f t="shared" si="66"/>
        <v>0.56248310070560736</v>
      </c>
      <c r="DX13" s="1194">
        <f t="shared" si="64"/>
        <v>1.3921878303412814</v>
      </c>
      <c r="DY13" s="1194">
        <f t="shared" si="64"/>
        <v>167.06253964095373</v>
      </c>
      <c r="DZ13" s="1194">
        <f t="shared" si="64"/>
        <v>3.7117847459557725</v>
      </c>
      <c r="EA13" s="1194">
        <f t="shared" si="64"/>
        <v>1.3923658303412814</v>
      </c>
      <c r="EB13" s="1194">
        <f t="shared" si="64"/>
        <v>167.08389964095375</v>
      </c>
      <c r="EC13" s="1194">
        <f t="shared" si="64"/>
        <v>3.7953963674401789</v>
      </c>
      <c r="ED13" s="1194">
        <f t="shared" si="64"/>
        <v>1.3922768303412814</v>
      </c>
      <c r="EE13" s="1194">
        <f t="shared" si="64"/>
        <v>167.07321964095374</v>
      </c>
      <c r="EF13" s="1194">
        <f t="shared" si="64"/>
        <v>3.8283303799679498</v>
      </c>
      <c r="EG13" s="1194">
        <f t="shared" ref="EG13:EI13" si="67">EG61+EG148+EG241+EG328</f>
        <v>1.3736508303412811</v>
      </c>
      <c r="EH13" s="1194">
        <f t="shared" si="67"/>
        <v>164.83809964095374</v>
      </c>
      <c r="EI13" s="1194">
        <f t="shared" si="67"/>
        <v>3.7974983519342982</v>
      </c>
      <c r="EJ13" s="665"/>
      <c r="EK13" s="665"/>
      <c r="EL13" s="665"/>
      <c r="EM13" s="665"/>
      <c r="EN13" s="283">
        <f>EN61+EN148+EN241+EN328</f>
        <v>136.430587869417</v>
      </c>
      <c r="EO13" s="283">
        <f t="shared" ref="EO13:ES13" si="68">EO61+EO148+EO241+EO328</f>
        <v>13.562365</v>
      </c>
      <c r="EP13" s="283">
        <f t="shared" si="68"/>
        <v>5.1972898999999995</v>
      </c>
      <c r="EQ13" s="283">
        <f t="shared" si="68"/>
        <v>17.828292400000002</v>
      </c>
      <c r="ER13" s="283">
        <f t="shared" si="68"/>
        <v>26.42545475</v>
      </c>
      <c r="ES13" s="283">
        <f t="shared" si="68"/>
        <v>38.84815201</v>
      </c>
      <c r="ET13" s="283">
        <f t="shared" ref="ET13:EW13" si="69">ET61+ET148+ET241+ET328</f>
        <v>1.5061230000000001</v>
      </c>
      <c r="EU13" s="283">
        <f t="shared" si="69"/>
        <v>17.200886759999999</v>
      </c>
      <c r="EV13" s="283">
        <f t="shared" si="69"/>
        <v>15.51954825</v>
      </c>
      <c r="EW13" s="283">
        <f t="shared" si="69"/>
        <v>3.3495999999999998E-2</v>
      </c>
      <c r="EX13" s="283">
        <f t="shared" ref="EX13:FM13" si="70">EX61+EX148+EX241+EX328</f>
        <v>22.612266118000001</v>
      </c>
      <c r="EY13" s="283">
        <f t="shared" si="70"/>
        <v>1.2962500000000001</v>
      </c>
      <c r="EZ13" s="283">
        <f t="shared" si="70"/>
        <v>12.511048208</v>
      </c>
      <c r="FA13" s="283">
        <f t="shared" si="70"/>
        <v>8.7429679100000008</v>
      </c>
      <c r="FB13" s="283">
        <f t="shared" si="70"/>
        <v>6.2E-2</v>
      </c>
      <c r="FC13" s="283">
        <f t="shared" si="70"/>
        <v>28.118930173887001</v>
      </c>
      <c r="FD13" s="283">
        <f t="shared" si="70"/>
        <v>28.439751490655002</v>
      </c>
      <c r="FE13" s="283">
        <f t="shared" si="70"/>
        <v>28.570468031000001</v>
      </c>
      <c r="FF13" s="283">
        <f t="shared" ref="FF13" si="71">FF61+FF148+FF241+FF328</f>
        <v>28.689172055874998</v>
      </c>
      <c r="FG13" s="283">
        <f t="shared" si="70"/>
        <v>106.63590481616939</v>
      </c>
      <c r="FH13" s="283">
        <f t="shared" si="70"/>
        <v>13.562365</v>
      </c>
      <c r="FI13" s="283">
        <f t="shared" si="70"/>
        <v>5.1972898999999995</v>
      </c>
      <c r="FJ13" s="283">
        <f t="shared" si="70"/>
        <v>17.828292400000002</v>
      </c>
      <c r="FK13" s="283">
        <f t="shared" si="70"/>
        <v>25.359640236169362</v>
      </c>
      <c r="FL13" s="991"/>
      <c r="FM13" s="283">
        <f t="shared" si="70"/>
        <v>22.34415864</v>
      </c>
      <c r="FN13" s="283">
        <f t="shared" ref="FN13:FQ13" si="72">FN61+FN148+FN241+FN328</f>
        <v>1.1861586399999999</v>
      </c>
      <c r="FO13" s="283">
        <f t="shared" si="72"/>
        <v>12.727</v>
      </c>
      <c r="FP13" s="283">
        <f t="shared" si="72"/>
        <v>8.4310000000000009</v>
      </c>
      <c r="FQ13" s="283">
        <f t="shared" si="72"/>
        <v>0</v>
      </c>
      <c r="FR13" s="283">
        <f>FR61+FR148+FR241+FR328</f>
        <v>0</v>
      </c>
      <c r="FS13" s="283">
        <f>FS61+FS148+FS241+FS328</f>
        <v>0</v>
      </c>
      <c r="FT13" s="283">
        <f>FT61+FT148+FT241+FT328</f>
        <v>0</v>
      </c>
      <c r="FU13" s="808"/>
      <c r="FV13" s="665"/>
      <c r="FW13" s="665"/>
      <c r="FX13" s="665"/>
      <c r="GA13" s="1637"/>
      <c r="GB13" s="1637"/>
      <c r="GC13" s="1637"/>
      <c r="GD13" s="1637"/>
      <c r="GE13" s="1637"/>
    </row>
    <row r="14" spans="1:188" s="95" customFormat="1" ht="30" hidden="1" customHeight="1" outlineLevel="1">
      <c r="A14" s="652" t="s">
        <v>485</v>
      </c>
      <c r="B14" s="653"/>
      <c r="C14" s="653"/>
      <c r="D14" s="674"/>
      <c r="E14" s="398" t="s">
        <v>375</v>
      </c>
      <c r="F14" s="657" t="s">
        <v>478</v>
      </c>
      <c r="G14" s="653"/>
      <c r="H14" s="653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13"/>
      <c r="T14" s="313"/>
      <c r="U14" s="313"/>
      <c r="V14" s="313"/>
      <c r="W14" s="313"/>
      <c r="X14" s="313"/>
      <c r="Y14" s="313"/>
      <c r="Z14" s="313"/>
      <c r="AA14" s="1155"/>
      <c r="AB14" s="313"/>
      <c r="AC14" s="313"/>
      <c r="AD14" s="358"/>
      <c r="AE14" s="313"/>
      <c r="AF14" s="313"/>
      <c r="AG14" s="313"/>
      <c r="AH14" s="313"/>
      <c r="AI14" s="313"/>
      <c r="AJ14" s="313"/>
      <c r="AK14" s="313"/>
      <c r="AL14" s="313"/>
      <c r="AM14" s="313"/>
      <c r="AN14" s="313"/>
      <c r="AO14" s="313"/>
      <c r="AP14" s="453" t="s">
        <v>590</v>
      </c>
      <c r="AQ14" s="312">
        <f t="shared" si="11"/>
        <v>3.1400128000000005</v>
      </c>
      <c r="AR14" s="312">
        <f t="shared" si="24"/>
        <v>376.80153600000006</v>
      </c>
      <c r="AS14" s="312">
        <f t="shared" si="24"/>
        <v>5.9945000000000004</v>
      </c>
      <c r="AT14" s="312">
        <f t="shared" ref="AT14:BX14" si="73">AT57+AT58+AT240+AT325</f>
        <v>0.30482300000000001</v>
      </c>
      <c r="AU14" s="312">
        <f t="shared" si="73"/>
        <v>36.578759999999996</v>
      </c>
      <c r="AV14" s="312">
        <f t="shared" si="73"/>
        <v>0.71099999999999997</v>
      </c>
      <c r="AW14" s="312">
        <f t="shared" si="73"/>
        <v>0.60054528000000007</v>
      </c>
      <c r="AX14" s="312">
        <f t="shared" si="73"/>
        <v>72.065433600000006</v>
      </c>
      <c r="AY14" s="312">
        <f t="shared" si="73"/>
        <v>1.21821449857394</v>
      </c>
      <c r="AZ14" s="312">
        <f t="shared" si="73"/>
        <v>0.40105800000000003</v>
      </c>
      <c r="BA14" s="312">
        <f t="shared" si="73"/>
        <v>48.126959999999997</v>
      </c>
      <c r="BB14" s="312">
        <f t="shared" si="73"/>
        <v>0.59594342145812995</v>
      </c>
      <c r="BC14" s="312">
        <f t="shared" si="73"/>
        <v>0.5059030000000001</v>
      </c>
      <c r="BD14" s="312">
        <f t="shared" si="73"/>
        <v>60.708359999999999</v>
      </c>
      <c r="BE14" s="312">
        <f t="shared" si="73"/>
        <v>1.10963944724</v>
      </c>
      <c r="BF14" s="312">
        <f t="shared" si="73"/>
        <v>0.450959</v>
      </c>
      <c r="BG14" s="312">
        <f t="shared" si="73"/>
        <v>54.115079999999992</v>
      </c>
      <c r="BH14" s="312">
        <f t="shared" si="73"/>
        <v>1.20461166112</v>
      </c>
      <c r="BI14" s="312">
        <f t="shared" si="73"/>
        <v>0.39281939999999999</v>
      </c>
      <c r="BJ14" s="312">
        <f t="shared" si="73"/>
        <v>47.138328000000001</v>
      </c>
      <c r="BK14" s="312">
        <f t="shared" si="73"/>
        <v>1.0566562594485058</v>
      </c>
      <c r="BL14" s="312">
        <f t="shared" si="73"/>
        <v>0.55583040000000006</v>
      </c>
      <c r="BM14" s="312">
        <f t="shared" si="73"/>
        <v>66.699647999999996</v>
      </c>
      <c r="BN14" s="312">
        <f t="shared" si="73"/>
        <v>1.5733749403799999</v>
      </c>
      <c r="BO14" s="312">
        <f t="shared" si="73"/>
        <v>1.5200670000000001</v>
      </c>
      <c r="BP14" s="312">
        <f t="shared" si="73"/>
        <v>182.40803999999997</v>
      </c>
      <c r="BQ14" s="312">
        <f t="shared" si="73"/>
        <v>1.6109627021651833</v>
      </c>
      <c r="BR14" s="312">
        <f t="shared" si="73"/>
        <v>0.55583040000000006</v>
      </c>
      <c r="BS14" s="312">
        <f t="shared" si="73"/>
        <v>66.69964800000001</v>
      </c>
      <c r="BT14" s="312">
        <f t="shared" si="73"/>
        <v>1.5733749403799999</v>
      </c>
      <c r="BU14" s="312">
        <f t="shared" si="73"/>
        <v>5.2642800000000003E-2</v>
      </c>
      <c r="BV14" s="312">
        <f t="shared" si="73"/>
        <v>6.3171360000000005</v>
      </c>
      <c r="BW14" s="312">
        <f t="shared" si="73"/>
        <v>0.13240769698800001</v>
      </c>
      <c r="BX14" s="312">
        <f t="shared" si="73"/>
        <v>0.34404000000000001</v>
      </c>
      <c r="BY14" s="312">
        <f t="shared" ref="BY14:EF14" si="74">BY57+BY58+BY240+BY325</f>
        <v>41.284800000000004</v>
      </c>
      <c r="BZ14" s="312">
        <f t="shared" si="74"/>
        <v>0.90879040080000018</v>
      </c>
      <c r="CA14" s="312">
        <f t="shared" si="74"/>
        <v>0.1591476</v>
      </c>
      <c r="CB14" s="312">
        <f t="shared" si="74"/>
        <v>19.097712000000001</v>
      </c>
      <c r="CC14" s="312">
        <f t="shared" si="74"/>
        <v>0.53217684259199993</v>
      </c>
      <c r="CD14" s="312">
        <f t="shared" si="74"/>
        <v>0</v>
      </c>
      <c r="CE14" s="312">
        <f t="shared" si="74"/>
        <v>0</v>
      </c>
      <c r="CF14" s="312">
        <f t="shared" si="74"/>
        <v>0</v>
      </c>
      <c r="CG14" s="992"/>
      <c r="CH14" s="312">
        <f t="shared" si="74"/>
        <v>0.90169299999999997</v>
      </c>
      <c r="CI14" s="312">
        <f t="shared" si="74"/>
        <v>108.20316</v>
      </c>
      <c r="CJ14" s="312">
        <f t="shared" si="74"/>
        <v>1.6484076969880002</v>
      </c>
      <c r="CK14" s="312">
        <f t="shared" si="74"/>
        <v>5.2642800000000003E-2</v>
      </c>
      <c r="CL14" s="312">
        <f t="shared" si="74"/>
        <v>6.3171360000000005</v>
      </c>
      <c r="CM14" s="312">
        <f t="shared" si="74"/>
        <v>0.13240769698800001</v>
      </c>
      <c r="CN14" s="312">
        <f t="shared" si="74"/>
        <v>0.29444519999999996</v>
      </c>
      <c r="CO14" s="312">
        <f t="shared" ref="CO14:CV14" si="75">CO57+CO58+CO240+CO325</f>
        <v>35.333423999999994</v>
      </c>
      <c r="CP14" s="312">
        <f t="shared" si="75"/>
        <v>0.55299999999999994</v>
      </c>
      <c r="CQ14" s="312">
        <f t="shared" si="75"/>
        <v>0.38160500000000003</v>
      </c>
      <c r="CR14" s="312">
        <f t="shared" si="75"/>
        <v>45.7926</v>
      </c>
      <c r="CS14" s="312">
        <f t="shared" si="75"/>
        <v>0.7330000000000001</v>
      </c>
      <c r="CT14" s="312">
        <f t="shared" si="75"/>
        <v>0.17299999999999999</v>
      </c>
      <c r="CU14" s="312">
        <f t="shared" si="75"/>
        <v>20.759999999999998</v>
      </c>
      <c r="CV14" s="312">
        <f t="shared" si="75"/>
        <v>0.22999999999999998</v>
      </c>
      <c r="CW14" s="1510">
        <f t="shared" si="74"/>
        <v>0.57832799999999995</v>
      </c>
      <c r="CX14" s="312">
        <f t="shared" si="74"/>
        <v>69.399360000000001</v>
      </c>
      <c r="CY14" s="312">
        <f t="shared" si="74"/>
        <v>1.8620426616000001</v>
      </c>
      <c r="CZ14" s="312">
        <f t="shared" si="74"/>
        <v>0.58889999999999998</v>
      </c>
      <c r="DA14" s="312">
        <f t="shared" si="74"/>
        <v>70.668000000000006</v>
      </c>
      <c r="DB14" s="312">
        <f t="shared" si="74"/>
        <v>1.9561962419999999</v>
      </c>
      <c r="DC14" s="312">
        <f t="shared" si="74"/>
        <v>0.60104999999999997</v>
      </c>
      <c r="DD14" s="312">
        <f t="shared" si="74"/>
        <v>72.126000000000005</v>
      </c>
      <c r="DE14" s="312">
        <f t="shared" si="74"/>
        <v>2.0672213175</v>
      </c>
      <c r="DF14" s="312">
        <f t="shared" si="74"/>
        <v>0.60104999999999997</v>
      </c>
      <c r="DG14" s="312">
        <f t="shared" si="74"/>
        <v>72.126000000000005</v>
      </c>
      <c r="DH14" s="312">
        <f t="shared" si="74"/>
        <v>2.0672213175</v>
      </c>
      <c r="DI14" s="1195">
        <f t="shared" si="74"/>
        <v>0.62801280000000004</v>
      </c>
      <c r="DJ14" s="1195">
        <f t="shared" si="74"/>
        <v>75.361536000000001</v>
      </c>
      <c r="DK14" s="1195">
        <f t="shared" si="74"/>
        <v>1.1989000000000001</v>
      </c>
      <c r="DL14" s="1195">
        <f t="shared" ref="DL14:DW14" si="76">DL57+DL58+DL240+DL325</f>
        <v>5.5117399999999997E-2</v>
      </c>
      <c r="DM14" s="1195">
        <f t="shared" si="76"/>
        <v>6.6140879999999989</v>
      </c>
      <c r="DN14" s="1195">
        <f t="shared" si="76"/>
        <v>0.1148</v>
      </c>
      <c r="DO14" s="1195">
        <f t="shared" si="76"/>
        <v>0.28807640000000001</v>
      </c>
      <c r="DP14" s="1195">
        <f t="shared" si="76"/>
        <v>34.569167999999998</v>
      </c>
      <c r="DQ14" s="1195">
        <f t="shared" si="76"/>
        <v>0.53959999999999997</v>
      </c>
      <c r="DR14" s="1195">
        <f t="shared" si="76"/>
        <v>0.28351900000000002</v>
      </c>
      <c r="DS14" s="1195">
        <f t="shared" si="76"/>
        <v>34.022279999999995</v>
      </c>
      <c r="DT14" s="1195">
        <f t="shared" si="76"/>
        <v>0.54090000000000005</v>
      </c>
      <c r="DU14" s="1195">
        <f t="shared" si="76"/>
        <v>1.2999999999999999E-3</v>
      </c>
      <c r="DV14" s="1195">
        <f t="shared" si="76"/>
        <v>0.156</v>
      </c>
      <c r="DW14" s="1195">
        <f t="shared" si="76"/>
        <v>3.5999999999999999E-3</v>
      </c>
      <c r="DX14" s="1195">
        <f t="shared" si="74"/>
        <v>0.62800000000000011</v>
      </c>
      <c r="DY14" s="1195">
        <f t="shared" si="74"/>
        <v>75.36</v>
      </c>
      <c r="DZ14" s="1195">
        <f t="shared" si="74"/>
        <v>1.1989000000000001</v>
      </c>
      <c r="EA14" s="1195">
        <f t="shared" si="74"/>
        <v>0.62800000000000011</v>
      </c>
      <c r="EB14" s="1195">
        <f t="shared" si="74"/>
        <v>75.36</v>
      </c>
      <c r="EC14" s="1195">
        <f t="shared" si="74"/>
        <v>1.1989000000000001</v>
      </c>
      <c r="ED14" s="1195">
        <f t="shared" si="74"/>
        <v>0.62800000000000011</v>
      </c>
      <c r="EE14" s="1195">
        <f t="shared" si="74"/>
        <v>75.36</v>
      </c>
      <c r="EF14" s="1195">
        <f t="shared" si="74"/>
        <v>1.1989000000000001</v>
      </c>
      <c r="EG14" s="1195">
        <f t="shared" ref="EG14:EI14" si="77">EG57+EG58+EG240+EG325</f>
        <v>0.62800000000000011</v>
      </c>
      <c r="EH14" s="1195">
        <f t="shared" si="77"/>
        <v>75.36</v>
      </c>
      <c r="EI14" s="1195">
        <f t="shared" si="77"/>
        <v>1.1989000000000001</v>
      </c>
      <c r="EJ14" s="313"/>
      <c r="EK14" s="313"/>
      <c r="EL14" s="313"/>
      <c r="EM14" s="313"/>
      <c r="EN14" s="312">
        <f>EN57+EN58+EN240+EN325</f>
        <v>44.491089000000002</v>
      </c>
      <c r="EO14" s="312">
        <f>EO57+EO58+EO240+EO325</f>
        <v>8.9146350000000005</v>
      </c>
      <c r="EP14" s="312">
        <v>1.9969584999999999</v>
      </c>
      <c r="EQ14" s="312">
        <f>EP57+EP58+EQ240+EQ325</f>
        <v>3.4313558999999998</v>
      </c>
      <c r="ER14" s="312">
        <f>ER57+ER58+ER325</f>
        <v>7.7325189999999999</v>
      </c>
      <c r="ES14" s="312">
        <f>ES57+ES58+ES240+ES325</f>
        <v>14.710477000000001</v>
      </c>
      <c r="ET14" s="312">
        <f t="shared" ref="ET14:EW14" si="78">ET57+ET58+ET240+ET325</f>
        <v>1.2177800000000001</v>
      </c>
      <c r="EU14" s="312">
        <f t="shared" si="78"/>
        <v>5.8414830000000002</v>
      </c>
      <c r="EV14" s="312">
        <f t="shared" si="78"/>
        <v>6.4212990000000003</v>
      </c>
      <c r="EW14" s="312">
        <f t="shared" si="78"/>
        <v>0</v>
      </c>
      <c r="EX14" s="312">
        <f t="shared" ref="EX14:FM14" si="79">EX57+EX58+EX240+EX325</f>
        <v>8.4489999999999998</v>
      </c>
      <c r="EY14" s="312">
        <f t="shared" si="79"/>
        <v>0.79500000000000004</v>
      </c>
      <c r="EZ14" s="312">
        <f t="shared" si="79"/>
        <v>3.7490000000000001</v>
      </c>
      <c r="FA14" s="312">
        <f t="shared" si="79"/>
        <v>3.9050000000000002</v>
      </c>
      <c r="FB14" s="312">
        <f t="shared" si="79"/>
        <v>0</v>
      </c>
      <c r="FC14" s="312">
        <f t="shared" si="79"/>
        <v>8.7448829999999997</v>
      </c>
      <c r="FD14" s="312">
        <f t="shared" si="79"/>
        <v>8.9193210000000001</v>
      </c>
      <c r="FE14" s="312">
        <f t="shared" si="79"/>
        <v>9.0974880000000002</v>
      </c>
      <c r="FF14" s="312">
        <f t="shared" ref="FF14" si="80">FF57+FF58+FF240+FF325</f>
        <v>9.2803970000000007</v>
      </c>
      <c r="FG14" s="312">
        <f t="shared" si="79"/>
        <v>37.028453569999996</v>
      </c>
      <c r="FH14" s="312">
        <f t="shared" si="79"/>
        <v>8.9146350000000005</v>
      </c>
      <c r="FI14" s="312">
        <f t="shared" si="79"/>
        <v>1.9969584999999999</v>
      </c>
      <c r="FJ14" s="312">
        <f>FJ57+FJ58+FJ240+FJ325</f>
        <v>8.3485924000000011</v>
      </c>
      <c r="FK14" s="312">
        <f>FK57+FK58+FK240+FK325</f>
        <v>8.8643133699999996</v>
      </c>
      <c r="FL14" s="992"/>
      <c r="FM14" s="312">
        <f t="shared" si="79"/>
        <v>4.4519771500000003</v>
      </c>
      <c r="FN14" s="312">
        <f t="shared" ref="FN14:FQ14" si="81">FN57+FN58+FN240+FN325</f>
        <v>1.0619771499999999</v>
      </c>
      <c r="FO14" s="312">
        <f t="shared" si="81"/>
        <v>3.39</v>
      </c>
      <c r="FP14" s="312">
        <f t="shared" si="81"/>
        <v>0</v>
      </c>
      <c r="FQ14" s="312">
        <f t="shared" si="81"/>
        <v>0</v>
      </c>
      <c r="FR14" s="312">
        <f>FR57+FR58+FR240+FR325</f>
        <v>0</v>
      </c>
      <c r="FS14" s="312">
        <f>FS57+FS58+FS240+FS325</f>
        <v>0</v>
      </c>
      <c r="FT14" s="312">
        <f>FT57+FT58+FT240+FT325</f>
        <v>0</v>
      </c>
      <c r="FU14" s="622"/>
      <c r="FV14" s="313"/>
      <c r="FW14" s="313"/>
      <c r="FX14" s="313"/>
      <c r="GA14" s="1636" t="s">
        <v>25</v>
      </c>
      <c r="GB14" s="1636" t="s">
        <v>691</v>
      </c>
      <c r="GC14" s="1636" t="s">
        <v>692</v>
      </c>
      <c r="GD14" s="1636" t="s">
        <v>694</v>
      </c>
      <c r="GE14" s="1636" t="s">
        <v>693</v>
      </c>
      <c r="GF14" s="1636" t="s">
        <v>698</v>
      </c>
    </row>
    <row r="15" spans="1:188" s="95" customFormat="1" ht="30" hidden="1" outlineLevel="1">
      <c r="A15" s="652" t="s">
        <v>485</v>
      </c>
      <c r="B15" s="653"/>
      <c r="C15" s="653"/>
      <c r="D15" s="674"/>
      <c r="E15" s="398" t="s">
        <v>376</v>
      </c>
      <c r="F15" s="657" t="s">
        <v>336</v>
      </c>
      <c r="G15" s="653"/>
      <c r="H15" s="65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1155"/>
      <c r="AB15" s="313"/>
      <c r="AC15" s="313"/>
      <c r="AD15" s="358"/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453" t="s">
        <v>590</v>
      </c>
      <c r="AQ15" s="312">
        <f t="shared" si="11"/>
        <v>2.2042689863013698</v>
      </c>
      <c r="AR15" s="312">
        <f t="shared" si="24"/>
        <v>264.51227835616436</v>
      </c>
      <c r="AS15" s="312">
        <f t="shared" si="24"/>
        <v>0.20830064431514711</v>
      </c>
      <c r="AT15" s="312">
        <f t="shared" ref="AT15:BX15" si="82">AT59+AT145+AT324</f>
        <v>1.349E-2</v>
      </c>
      <c r="AU15" s="312">
        <f t="shared" si="82"/>
        <v>1.6187999999999998</v>
      </c>
      <c r="AV15" s="312">
        <f t="shared" si="82"/>
        <v>3.2000000000000001E-2</v>
      </c>
      <c r="AW15" s="312">
        <f t="shared" si="82"/>
        <v>1.6409340000000001E-2</v>
      </c>
      <c r="AX15" s="312">
        <f t="shared" si="82"/>
        <v>1.9691208000000002</v>
      </c>
      <c r="AY15" s="312">
        <f t="shared" si="82"/>
        <v>3.3004704797048E-2</v>
      </c>
      <c r="AZ15" s="312">
        <f t="shared" si="82"/>
        <v>1.5991041095890411E-2</v>
      </c>
      <c r="BA15" s="312">
        <f t="shared" si="82"/>
        <v>1.9189249315068493</v>
      </c>
      <c r="BB15" s="312">
        <f t="shared" si="82"/>
        <v>4.455835627003342E-2</v>
      </c>
      <c r="BC15" s="312">
        <f t="shared" si="82"/>
        <v>4.8243000000000008E-2</v>
      </c>
      <c r="BD15" s="312">
        <f t="shared" si="82"/>
        <v>5.7891599999999999</v>
      </c>
      <c r="BE15" s="312">
        <f t="shared" si="82"/>
        <v>0.17427387342610581</v>
      </c>
      <c r="BF15" s="312">
        <f t="shared" si="82"/>
        <v>2.0348999999999999E-2</v>
      </c>
      <c r="BG15" s="312">
        <f t="shared" si="82"/>
        <v>2.4418799999999998</v>
      </c>
      <c r="BH15" s="312">
        <f t="shared" si="82"/>
        <v>5.2539565027967562E-2</v>
      </c>
      <c r="BI15" s="312">
        <f t="shared" si="82"/>
        <v>1.6483520547945212E-2</v>
      </c>
      <c r="BJ15" s="312">
        <f t="shared" si="82"/>
        <v>1.9780224657534253</v>
      </c>
      <c r="BK15" s="312">
        <f t="shared" si="82"/>
        <v>4.5394452481460963E-2</v>
      </c>
      <c r="BL15" s="312">
        <f t="shared" si="82"/>
        <v>0.30104699453551914</v>
      </c>
      <c r="BM15" s="312">
        <f t="shared" si="82"/>
        <v>36.125639344262297</v>
      </c>
      <c r="BN15" s="312">
        <f t="shared" si="82"/>
        <v>0.97723941579350648</v>
      </c>
      <c r="BO15" s="312">
        <f t="shared" si="82"/>
        <v>0.32229141360000002</v>
      </c>
      <c r="BP15" s="312">
        <f t="shared" si="82"/>
        <v>38.674969632</v>
      </c>
      <c r="BQ15" s="312">
        <f t="shared" si="82"/>
        <v>1.7403007487439883</v>
      </c>
      <c r="BR15" s="312">
        <f t="shared" si="82"/>
        <v>0.30098600000000003</v>
      </c>
      <c r="BS15" s="312">
        <f t="shared" si="82"/>
        <v>36.118320000000004</v>
      </c>
      <c r="BT15" s="312">
        <f t="shared" si="82"/>
        <v>0.97765717528927143</v>
      </c>
      <c r="BU15" s="312">
        <f t="shared" si="82"/>
        <v>3.4180000000000002E-2</v>
      </c>
      <c r="BV15" s="312">
        <f t="shared" si="82"/>
        <v>4.1016000000000004</v>
      </c>
      <c r="BW15" s="312">
        <f t="shared" si="82"/>
        <v>8.5969877800000011E-2</v>
      </c>
      <c r="BX15" s="312">
        <f t="shared" si="82"/>
        <v>0.10100300000000001</v>
      </c>
      <c r="BY15" s="312">
        <f t="shared" ref="BY15:EF15" si="83">BY59+BY145+BY324</f>
        <v>12.120360000000002</v>
      </c>
      <c r="BZ15" s="312">
        <f t="shared" si="83"/>
        <v>0.33770607486803389</v>
      </c>
      <c r="CA15" s="312">
        <f t="shared" si="83"/>
        <v>0.143843</v>
      </c>
      <c r="CB15" s="312">
        <f t="shared" si="83"/>
        <v>17.261159999999997</v>
      </c>
      <c r="CC15" s="312">
        <f t="shared" si="83"/>
        <v>0.48078586793828598</v>
      </c>
      <c r="CD15" s="312">
        <f t="shared" si="83"/>
        <v>2.196E-2</v>
      </c>
      <c r="CE15" s="312">
        <f t="shared" si="83"/>
        <v>2.6351999999999998</v>
      </c>
      <c r="CF15" s="312">
        <f t="shared" si="83"/>
        <v>7.3195354682951602E-2</v>
      </c>
      <c r="CG15" s="992"/>
      <c r="CH15" s="312">
        <f t="shared" si="83"/>
        <v>0.14459200000000003</v>
      </c>
      <c r="CI15" s="312">
        <f t="shared" si="83"/>
        <v>17.351040000000001</v>
      </c>
      <c r="CJ15" s="312">
        <f t="shared" si="83"/>
        <v>0.53204738627032655</v>
      </c>
      <c r="CK15" s="312">
        <f t="shared" si="83"/>
        <v>3.4180000000000002E-2</v>
      </c>
      <c r="CL15" s="312">
        <f t="shared" si="83"/>
        <v>4.1016000000000004</v>
      </c>
      <c r="CM15" s="312">
        <f t="shared" si="83"/>
        <v>8.5969877800000011E-2</v>
      </c>
      <c r="CN15" s="312">
        <f t="shared" si="83"/>
        <v>9.8373000000000002E-2</v>
      </c>
      <c r="CO15" s="312">
        <f t="shared" ref="CO15:CV15" si="84">CO59+CO145+CO324</f>
        <v>11.80476</v>
      </c>
      <c r="CP15" s="312">
        <f t="shared" si="84"/>
        <v>0.42120740526803385</v>
      </c>
      <c r="CQ15" s="312">
        <f t="shared" si="84"/>
        <v>9.8589999999999997E-3</v>
      </c>
      <c r="CR15" s="312">
        <f t="shared" si="84"/>
        <v>1.1830799999999999</v>
      </c>
      <c r="CS15" s="312">
        <f t="shared" si="84"/>
        <v>1.9161406119341019E-2</v>
      </c>
      <c r="CT15" s="312">
        <f t="shared" si="84"/>
        <v>2.1800000000000001E-3</v>
      </c>
      <c r="CU15" s="312">
        <f t="shared" si="84"/>
        <v>0.2616</v>
      </c>
      <c r="CV15" s="312">
        <f t="shared" si="84"/>
        <v>5.7086970829516009E-3</v>
      </c>
      <c r="CW15" s="1510">
        <f t="shared" si="83"/>
        <v>0.31212200000000001</v>
      </c>
      <c r="CX15" s="312">
        <f t="shared" si="83"/>
        <v>37.454639999999998</v>
      </c>
      <c r="CY15" s="312">
        <f t="shared" si="83"/>
        <v>1.0101161215870957</v>
      </c>
      <c r="CZ15" s="312">
        <f t="shared" si="83"/>
        <v>0.31809399999999999</v>
      </c>
      <c r="DA15" s="312">
        <f t="shared" si="83"/>
        <v>38.171280000000003</v>
      </c>
      <c r="DB15" s="312">
        <f t="shared" si="83"/>
        <v>1.0603789737994891</v>
      </c>
      <c r="DC15" s="312">
        <f t="shared" si="83"/>
        <v>0.32527199999999995</v>
      </c>
      <c r="DD15" s="312">
        <f t="shared" si="83"/>
        <v>39.032640000000001</v>
      </c>
      <c r="DE15" s="312">
        <f t="shared" si="83"/>
        <v>1.1240664572567414</v>
      </c>
      <c r="DF15" s="312">
        <f t="shared" si="83"/>
        <v>0.32518299999999994</v>
      </c>
      <c r="DG15" s="312">
        <f t="shared" si="83"/>
        <v>39.02196</v>
      </c>
      <c r="DH15" s="312">
        <f t="shared" si="83"/>
        <v>1.124905866680084</v>
      </c>
      <c r="DI15" s="1195">
        <f t="shared" si="83"/>
        <v>2.1384169863013702</v>
      </c>
      <c r="DJ15" s="1195">
        <f t="shared" si="83"/>
        <v>256.61003835616441</v>
      </c>
      <c r="DK15" s="1195">
        <f t="shared" si="83"/>
        <v>4.4562509898748701E-2</v>
      </c>
      <c r="DL15" s="1195">
        <f t="shared" ref="DL15:DW15" si="85">DL59+DL145+DL324</f>
        <v>9.3999999999999997E-4</v>
      </c>
      <c r="DM15" s="1195">
        <f t="shared" si="85"/>
        <v>0.1128</v>
      </c>
      <c r="DN15" s="1195">
        <f t="shared" si="85"/>
        <v>1.9204000000000001E-3</v>
      </c>
      <c r="DO15" s="1195">
        <f t="shared" si="85"/>
        <v>0.27277630136986303</v>
      </c>
      <c r="DP15" s="1195">
        <f t="shared" si="85"/>
        <v>32.733156164383566</v>
      </c>
      <c r="DQ15" s="1195">
        <f t="shared" si="85"/>
        <v>1.7295476789968903E-2</v>
      </c>
      <c r="DR15" s="1195">
        <f t="shared" si="85"/>
        <v>0.42644027397260281</v>
      </c>
      <c r="DS15" s="1195">
        <f t="shared" si="85"/>
        <v>51.172832876712334</v>
      </c>
      <c r="DT15" s="1195">
        <f t="shared" si="85"/>
        <v>1.2603847477102401E-2</v>
      </c>
      <c r="DU15" s="1195">
        <f t="shared" si="85"/>
        <v>1.4382604109589043</v>
      </c>
      <c r="DV15" s="1195">
        <f t="shared" si="85"/>
        <v>172.59124931506852</v>
      </c>
      <c r="DW15" s="1195">
        <f t="shared" si="85"/>
        <v>1.2742785631677401E-2</v>
      </c>
      <c r="DX15" s="1195">
        <f t="shared" si="83"/>
        <v>1.6374E-2</v>
      </c>
      <c r="DY15" s="1195">
        <f t="shared" si="83"/>
        <v>1.9648799999999997</v>
      </c>
      <c r="DZ15" s="1195">
        <f t="shared" si="83"/>
        <v>3.8669893799489104E-2</v>
      </c>
      <c r="EA15" s="1195">
        <f t="shared" si="83"/>
        <v>1.6552000000000001E-2</v>
      </c>
      <c r="EB15" s="1195">
        <f t="shared" si="83"/>
        <v>1.9862399999999998</v>
      </c>
      <c r="EC15" s="1195">
        <f t="shared" si="83"/>
        <v>4.1129807256741299E-2</v>
      </c>
      <c r="ED15" s="1195">
        <f t="shared" si="83"/>
        <v>1.6462999999999998E-2</v>
      </c>
      <c r="EE15" s="1195">
        <f t="shared" si="83"/>
        <v>1.9755599999999998</v>
      </c>
      <c r="EF15" s="1195">
        <f t="shared" si="83"/>
        <v>4.1969216680084007E-2</v>
      </c>
      <c r="EG15" s="1195">
        <f t="shared" ref="EG15:EI15" si="86">EG59+EG145+EG324</f>
        <v>1.6462999999999998E-2</v>
      </c>
      <c r="EH15" s="1195">
        <f t="shared" si="86"/>
        <v>1.9755599999999998</v>
      </c>
      <c r="EI15" s="1195">
        <f t="shared" si="86"/>
        <v>4.1969216680084007E-2</v>
      </c>
      <c r="EJ15" s="313"/>
      <c r="EK15" s="313"/>
      <c r="EL15" s="313"/>
      <c r="EM15" s="313"/>
      <c r="EN15" s="312">
        <f>EN59+EN145+EN324</f>
        <v>20.713406869417</v>
      </c>
      <c r="EO15" s="312">
        <f>EO59+EO145+EO324</f>
        <v>4.6477300000000001</v>
      </c>
      <c r="EP15" s="312">
        <v>3.3805183999999997</v>
      </c>
      <c r="EQ15" s="312">
        <f>EP59+EQ145+EQ324</f>
        <v>4.6148514</v>
      </c>
      <c r="ER15" s="312">
        <f>ER59+ER145+ER324</f>
        <v>2.6163017499999999</v>
      </c>
      <c r="ES15" s="312">
        <f>ES59+ES145+ES324</f>
        <v>7.4233492999999999</v>
      </c>
      <c r="ET15" s="312">
        <f t="shared" ref="ET15:EW15" si="87">ET59+ET145+ET324</f>
        <v>0.28834300000000002</v>
      </c>
      <c r="EU15" s="312">
        <f t="shared" si="87"/>
        <v>1.7840826700000001</v>
      </c>
      <c r="EV15" s="312">
        <f t="shared" si="87"/>
        <v>1.9592446299999999</v>
      </c>
      <c r="EW15" s="312">
        <f t="shared" si="87"/>
        <v>3.3495999999999998E-2</v>
      </c>
      <c r="EX15" s="312">
        <f t="shared" ref="EX15:FM15" si="88">EX59+EX145+EX324</f>
        <v>3.1371741179999999</v>
      </c>
      <c r="EY15" s="312">
        <f t="shared" si="88"/>
        <v>0.22</v>
      </c>
      <c r="EZ15" s="312">
        <f t="shared" si="88"/>
        <v>1.721261208</v>
      </c>
      <c r="FA15" s="312">
        <f t="shared" si="88"/>
        <v>1.1339129100000001</v>
      </c>
      <c r="FB15" s="312">
        <f t="shared" si="88"/>
        <v>6.2E-2</v>
      </c>
      <c r="FC15" s="312">
        <f t="shared" si="88"/>
        <v>4.2740471738870003</v>
      </c>
      <c r="FD15" s="312">
        <f t="shared" si="88"/>
        <v>4.4204304906549998</v>
      </c>
      <c r="FE15" s="312">
        <f t="shared" si="88"/>
        <v>4.4729800310000005</v>
      </c>
      <c r="FF15" s="312">
        <f t="shared" ref="FF15" si="89">FF59+FF145+FF324</f>
        <v>4.4087750558750001</v>
      </c>
      <c r="FG15" s="312">
        <f t="shared" si="88"/>
        <v>24.599817246169366</v>
      </c>
      <c r="FH15" s="312">
        <f t="shared" si="88"/>
        <v>4.6477300000000001</v>
      </c>
      <c r="FI15" s="312">
        <f t="shared" si="88"/>
        <v>3.2003313999999996</v>
      </c>
      <c r="FJ15" s="312">
        <f t="shared" si="88"/>
        <v>9.4797000000000011</v>
      </c>
      <c r="FK15" s="312">
        <f t="shared" si="88"/>
        <v>2.6236928661693617</v>
      </c>
      <c r="FL15" s="992"/>
      <c r="FM15" s="312">
        <f t="shared" si="88"/>
        <v>2.32418149</v>
      </c>
      <c r="FN15" s="312">
        <f t="shared" ref="FN15:FQ15" si="90">FN59+FN145+FN324</f>
        <v>0.12418149000000001</v>
      </c>
      <c r="FO15" s="312">
        <f t="shared" si="90"/>
        <v>1.2670000000000001</v>
      </c>
      <c r="FP15" s="312">
        <f t="shared" si="90"/>
        <v>0.93300000000000005</v>
      </c>
      <c r="FQ15" s="312">
        <f t="shared" si="90"/>
        <v>0</v>
      </c>
      <c r="FR15" s="312">
        <f>FR59+FR145+FR324</f>
        <v>0</v>
      </c>
      <c r="FS15" s="312">
        <f>FS59+FS145+FS324</f>
        <v>0</v>
      </c>
      <c r="FT15" s="312">
        <f>FT59+FT145+FT324</f>
        <v>0</v>
      </c>
      <c r="FU15" s="622"/>
      <c r="FV15" s="313"/>
      <c r="FW15" s="313"/>
      <c r="FX15" s="313"/>
      <c r="GA15" s="1636">
        <v>1</v>
      </c>
      <c r="GB15" s="1643" t="str">
        <f>F14</f>
        <v>Замена проводов на перегруженных ВЛ</v>
      </c>
      <c r="GC15" s="1641">
        <f>AQ14</f>
        <v>3.1400128000000005</v>
      </c>
      <c r="GD15" s="1641">
        <f t="shared" ref="GD15:GE15" si="91">AR14</f>
        <v>376.80153600000006</v>
      </c>
      <c r="GE15" s="1641">
        <f t="shared" si="91"/>
        <v>5.9945000000000004</v>
      </c>
      <c r="GF15" s="1641">
        <f>EN14</f>
        <v>44.491089000000002</v>
      </c>
    </row>
    <row r="16" spans="1:188" s="95" customFormat="1" ht="30" hidden="1" outlineLevel="1">
      <c r="A16" s="652" t="s">
        <v>485</v>
      </c>
      <c r="B16" s="653"/>
      <c r="C16" s="653"/>
      <c r="D16" s="674"/>
      <c r="E16" s="398" t="s">
        <v>394</v>
      </c>
      <c r="F16" s="657" t="s">
        <v>459</v>
      </c>
      <c r="G16" s="653"/>
      <c r="H16" s="65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1155"/>
      <c r="AB16" s="313"/>
      <c r="AC16" s="313"/>
      <c r="AD16" s="358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453" t="s">
        <v>590</v>
      </c>
      <c r="AQ16" s="312">
        <f t="shared" si="11"/>
        <v>2.3929999999999998</v>
      </c>
      <c r="AR16" s="312">
        <f t="shared" si="24"/>
        <v>287.15999999999997</v>
      </c>
      <c r="AS16" s="312">
        <f t="shared" si="24"/>
        <v>7.6900440919863673</v>
      </c>
      <c r="AT16" s="312">
        <f t="shared" ref="AT16:FM16" si="92">AT146</f>
        <v>0</v>
      </c>
      <c r="AU16" s="312">
        <f t="shared" si="92"/>
        <v>0</v>
      </c>
      <c r="AV16" s="312">
        <f t="shared" si="92"/>
        <v>0</v>
      </c>
      <c r="AW16" s="312">
        <f t="shared" si="92"/>
        <v>0</v>
      </c>
      <c r="AX16" s="312">
        <f t="shared" si="92"/>
        <v>0</v>
      </c>
      <c r="AY16" s="312">
        <f t="shared" si="92"/>
        <v>0</v>
      </c>
      <c r="AZ16" s="312">
        <f t="shared" si="92"/>
        <v>0</v>
      </c>
      <c r="BA16" s="312">
        <f t="shared" si="92"/>
        <v>0</v>
      </c>
      <c r="BB16" s="312">
        <f t="shared" si="92"/>
        <v>0</v>
      </c>
      <c r="BC16" s="312">
        <f t="shared" si="92"/>
        <v>0</v>
      </c>
      <c r="BD16" s="312">
        <f t="shared" si="92"/>
        <v>0</v>
      </c>
      <c r="BE16" s="312">
        <f t="shared" si="92"/>
        <v>0</v>
      </c>
      <c r="BF16" s="312">
        <f t="shared" si="92"/>
        <v>0</v>
      </c>
      <c r="BG16" s="312">
        <f t="shared" si="92"/>
        <v>0</v>
      </c>
      <c r="BH16" s="312">
        <f t="shared" si="92"/>
        <v>0</v>
      </c>
      <c r="BI16" s="312">
        <f t="shared" si="92"/>
        <v>0</v>
      </c>
      <c r="BJ16" s="312">
        <f t="shared" si="92"/>
        <v>0</v>
      </c>
      <c r="BK16" s="312">
        <f t="shared" si="92"/>
        <v>0</v>
      </c>
      <c r="BL16" s="312">
        <f t="shared" si="92"/>
        <v>0.47859999999999997</v>
      </c>
      <c r="BM16" s="312">
        <f t="shared" si="92"/>
        <v>57.431999999999995</v>
      </c>
      <c r="BN16" s="312">
        <f t="shared" si="92"/>
        <v>1.3990011943574898</v>
      </c>
      <c r="BO16" s="312">
        <f t="shared" si="92"/>
        <v>0.2717</v>
      </c>
      <c r="BP16" s="312">
        <f t="shared" si="92"/>
        <v>32.603999999999999</v>
      </c>
      <c r="BQ16" s="312">
        <f t="shared" si="92"/>
        <v>0.79245284248412096</v>
      </c>
      <c r="BR16" s="312">
        <f t="shared" ref="BR16:CF16" si="93">BR146</f>
        <v>0.47859999999999997</v>
      </c>
      <c r="BS16" s="312">
        <f t="shared" si="93"/>
        <v>57.432000000000002</v>
      </c>
      <c r="BT16" s="312">
        <f t="shared" si="93"/>
        <v>1.3990011943574898</v>
      </c>
      <c r="BU16" s="312">
        <f t="shared" si="93"/>
        <v>2.5899999999999999E-2</v>
      </c>
      <c r="BV16" s="312">
        <f t="shared" si="93"/>
        <v>3.1079999999999997</v>
      </c>
      <c r="BW16" s="312">
        <f t="shared" si="93"/>
        <v>7.4304418319439E-2</v>
      </c>
      <c r="BX16" s="312">
        <f t="shared" si="93"/>
        <v>9.0700000000000003E-2</v>
      </c>
      <c r="BY16" s="312">
        <f t="shared" si="93"/>
        <v>10.884</v>
      </c>
      <c r="BZ16" s="312">
        <f t="shared" si="93"/>
        <v>0.26020890894286097</v>
      </c>
      <c r="CA16" s="312">
        <f t="shared" si="93"/>
        <v>0.18099999999999999</v>
      </c>
      <c r="CB16" s="312">
        <f t="shared" si="93"/>
        <v>21.72</v>
      </c>
      <c r="CC16" s="312">
        <f t="shared" si="93"/>
        <v>0.53224393354125998</v>
      </c>
      <c r="CD16" s="312">
        <f t="shared" si="93"/>
        <v>0.18099999999999999</v>
      </c>
      <c r="CE16" s="312">
        <f t="shared" si="93"/>
        <v>21.72</v>
      </c>
      <c r="CF16" s="312">
        <f t="shared" si="93"/>
        <v>0.53224393355392996</v>
      </c>
      <c r="CG16" s="992"/>
      <c r="CH16" s="312">
        <f t="shared" ref="CH16:CV16" si="94">CH146</f>
        <v>0.47859999999999997</v>
      </c>
      <c r="CI16" s="312">
        <f t="shared" si="94"/>
        <v>57.432000000000002</v>
      </c>
      <c r="CJ16" s="312">
        <f t="shared" si="94"/>
        <v>1.3990011943574898</v>
      </c>
      <c r="CK16" s="312">
        <f t="shared" si="94"/>
        <v>2.5899999999999999E-2</v>
      </c>
      <c r="CL16" s="312">
        <f t="shared" si="94"/>
        <v>3.1079999999999997</v>
      </c>
      <c r="CM16" s="312">
        <f t="shared" si="94"/>
        <v>7.4304418319439E-2</v>
      </c>
      <c r="CN16" s="312">
        <f t="shared" si="94"/>
        <v>9.0700000000000003E-2</v>
      </c>
      <c r="CO16" s="312">
        <f t="shared" si="94"/>
        <v>10.884</v>
      </c>
      <c r="CP16" s="312">
        <f t="shared" si="94"/>
        <v>0.26020890894286097</v>
      </c>
      <c r="CQ16" s="312">
        <f t="shared" si="94"/>
        <v>0.18099999999999999</v>
      </c>
      <c r="CR16" s="312">
        <f t="shared" si="94"/>
        <v>21.72</v>
      </c>
      <c r="CS16" s="312">
        <f t="shared" si="94"/>
        <v>0.53224393354125998</v>
      </c>
      <c r="CT16" s="312">
        <f t="shared" si="94"/>
        <v>0.18099999999999999</v>
      </c>
      <c r="CU16" s="312">
        <f t="shared" si="94"/>
        <v>21.72</v>
      </c>
      <c r="CV16" s="312">
        <f t="shared" si="94"/>
        <v>0.53224393355392996</v>
      </c>
      <c r="CW16" s="1510">
        <f t="shared" si="92"/>
        <v>0.47859999999999997</v>
      </c>
      <c r="CX16" s="312">
        <f t="shared" si="92"/>
        <v>57.431999999999995</v>
      </c>
      <c r="CY16" s="312">
        <f t="shared" si="92"/>
        <v>1.4882831761738848</v>
      </c>
      <c r="CZ16" s="312">
        <f t="shared" si="92"/>
        <v>0.47859999999999997</v>
      </c>
      <c r="DA16" s="312">
        <f t="shared" si="92"/>
        <v>57.431999999999995</v>
      </c>
      <c r="DB16" s="312">
        <f t="shared" si="92"/>
        <v>1.5344008987158342</v>
      </c>
      <c r="DC16" s="312">
        <f t="shared" si="92"/>
        <v>0.47859999999999997</v>
      </c>
      <c r="DD16" s="312">
        <f t="shared" si="92"/>
        <v>57.431999999999995</v>
      </c>
      <c r="DE16" s="312">
        <f t="shared" si="92"/>
        <v>1.5823638796076973</v>
      </c>
      <c r="DF16" s="312">
        <f t="shared" ref="DF16:EF16" si="95">DF146</f>
        <v>0.47859999999999997</v>
      </c>
      <c r="DG16" s="312">
        <f t="shared" si="95"/>
        <v>57.431999999999995</v>
      </c>
      <c r="DH16" s="312">
        <f t="shared" si="95"/>
        <v>1.5823638796076973</v>
      </c>
      <c r="DI16" s="1195">
        <f t="shared" si="95"/>
        <v>0.47859999999999997</v>
      </c>
      <c r="DJ16" s="1195">
        <f t="shared" si="95"/>
        <v>57.431999999999995</v>
      </c>
      <c r="DK16" s="1195">
        <f t="shared" si="95"/>
        <v>1.4085515544474407</v>
      </c>
      <c r="DL16" s="1195">
        <f t="shared" ref="DL16:DW16" si="96">DL146</f>
        <v>2.5899999999999999E-2</v>
      </c>
      <c r="DM16" s="1195">
        <f t="shared" si="96"/>
        <v>3.1079999999999997</v>
      </c>
      <c r="DN16" s="1195">
        <f t="shared" si="96"/>
        <v>8.3854778409389819E-2</v>
      </c>
      <c r="DO16" s="1195">
        <f t="shared" si="96"/>
        <v>9.0700000000000003E-2</v>
      </c>
      <c r="DP16" s="1195">
        <f t="shared" si="96"/>
        <v>10.884</v>
      </c>
      <c r="DQ16" s="1195">
        <f t="shared" si="96"/>
        <v>0.26020890894286097</v>
      </c>
      <c r="DR16" s="1195">
        <f t="shared" si="96"/>
        <v>0.18099999999999999</v>
      </c>
      <c r="DS16" s="1195">
        <f t="shared" si="96"/>
        <v>21.72</v>
      </c>
      <c r="DT16" s="1195">
        <f t="shared" si="96"/>
        <v>0.53224393354125998</v>
      </c>
      <c r="DU16" s="1195">
        <f t="shared" si="96"/>
        <v>0.18099999999999999</v>
      </c>
      <c r="DV16" s="1195">
        <f t="shared" si="96"/>
        <v>21.72</v>
      </c>
      <c r="DW16" s="1195">
        <f t="shared" si="96"/>
        <v>0.53224393355392996</v>
      </c>
      <c r="DX16" s="1195">
        <f t="shared" si="95"/>
        <v>0.47859999999999997</v>
      </c>
      <c r="DY16" s="1195">
        <f t="shared" si="95"/>
        <v>57.431999999999995</v>
      </c>
      <c r="DZ16" s="1195">
        <f t="shared" si="95"/>
        <v>1.5344008987158342</v>
      </c>
      <c r="EA16" s="1195">
        <f t="shared" si="95"/>
        <v>0.47859999999999997</v>
      </c>
      <c r="EB16" s="1195">
        <f t="shared" si="95"/>
        <v>57.431999999999995</v>
      </c>
      <c r="EC16" s="1195">
        <f t="shared" si="95"/>
        <v>1.5823638796076973</v>
      </c>
      <c r="ED16" s="1195">
        <f t="shared" si="95"/>
        <v>0.47859999999999997</v>
      </c>
      <c r="EE16" s="1195">
        <f t="shared" si="95"/>
        <v>57.431999999999995</v>
      </c>
      <c r="EF16" s="1195">
        <f t="shared" si="95"/>
        <v>1.5823638796076973</v>
      </c>
      <c r="EG16" s="1195">
        <f t="shared" ref="EG16:EI16" si="97">EG146</f>
        <v>0.47859999999999997</v>
      </c>
      <c r="EH16" s="1195">
        <f t="shared" si="97"/>
        <v>57.431999999999995</v>
      </c>
      <c r="EI16" s="1195">
        <f t="shared" si="97"/>
        <v>1.5823638796076973</v>
      </c>
      <c r="EJ16" s="313"/>
      <c r="EK16" s="313"/>
      <c r="EL16" s="313"/>
      <c r="EM16" s="313"/>
      <c r="EN16" s="312">
        <f t="shared" si="92"/>
        <v>0</v>
      </c>
      <c r="EO16" s="312">
        <f t="shared" si="92"/>
        <v>0</v>
      </c>
      <c r="EP16" s="312">
        <f t="shared" si="92"/>
        <v>0</v>
      </c>
      <c r="EQ16" s="312">
        <f t="shared" si="92"/>
        <v>0</v>
      </c>
      <c r="ER16" s="312">
        <f t="shared" si="92"/>
        <v>0</v>
      </c>
      <c r="ES16" s="312">
        <f t="shared" si="92"/>
        <v>0</v>
      </c>
      <c r="ET16" s="312">
        <f t="shared" ref="ET16:EW16" si="98">ET146</f>
        <v>0</v>
      </c>
      <c r="EU16" s="312">
        <f t="shared" si="98"/>
        <v>0</v>
      </c>
      <c r="EV16" s="312">
        <f t="shared" si="98"/>
        <v>0</v>
      </c>
      <c r="EW16" s="312">
        <f t="shared" si="98"/>
        <v>0</v>
      </c>
      <c r="EX16" s="312">
        <f t="shared" si="92"/>
        <v>0</v>
      </c>
      <c r="EY16" s="312">
        <f t="shared" si="92"/>
        <v>0</v>
      </c>
      <c r="EZ16" s="312">
        <f t="shared" si="92"/>
        <v>0</v>
      </c>
      <c r="FA16" s="312">
        <f t="shared" si="92"/>
        <v>0</v>
      </c>
      <c r="FB16" s="312">
        <f t="shared" si="92"/>
        <v>0</v>
      </c>
      <c r="FC16" s="312">
        <f t="shared" si="92"/>
        <v>0</v>
      </c>
      <c r="FD16" s="312">
        <f t="shared" si="92"/>
        <v>0</v>
      </c>
      <c r="FE16" s="312">
        <f t="shared" ref="FE16:FF16" si="99">FE146</f>
        <v>0</v>
      </c>
      <c r="FF16" s="312">
        <f t="shared" si="99"/>
        <v>0</v>
      </c>
      <c r="FG16" s="312">
        <f t="shared" si="92"/>
        <v>0</v>
      </c>
      <c r="FH16" s="312">
        <f t="shared" si="92"/>
        <v>0</v>
      </c>
      <c r="FI16" s="312">
        <f t="shared" si="92"/>
        <v>0</v>
      </c>
      <c r="FJ16" s="312">
        <f t="shared" si="92"/>
        <v>0</v>
      </c>
      <c r="FK16" s="312">
        <f t="shared" si="92"/>
        <v>0</v>
      </c>
      <c r="FL16" s="992"/>
      <c r="FM16" s="312">
        <f t="shared" si="92"/>
        <v>0</v>
      </c>
      <c r="FN16" s="312">
        <f t="shared" ref="FN16:FQ16" si="100">FN146</f>
        <v>0</v>
      </c>
      <c r="FO16" s="312">
        <f t="shared" si="100"/>
        <v>0</v>
      </c>
      <c r="FP16" s="312">
        <f t="shared" si="100"/>
        <v>0</v>
      </c>
      <c r="FQ16" s="312">
        <f t="shared" si="100"/>
        <v>0</v>
      </c>
      <c r="FR16" s="312">
        <f t="shared" ref="FR16:FT16" si="101">FR146</f>
        <v>0</v>
      </c>
      <c r="FS16" s="312">
        <f t="shared" si="101"/>
        <v>0</v>
      </c>
      <c r="FT16" s="312">
        <f t="shared" si="101"/>
        <v>0</v>
      </c>
      <c r="FU16" s="622"/>
      <c r="FV16" s="313"/>
      <c r="FW16" s="313"/>
      <c r="FX16" s="313"/>
      <c r="GA16" s="1636">
        <v>2</v>
      </c>
      <c r="GB16" s="1643" t="str">
        <f t="shared" ref="GB16:GB17" si="102">F15</f>
        <v>Замена ответвлений в жилые дома на СИП</v>
      </c>
      <c r="GC16" s="1641">
        <f t="shared" ref="GC16:GC17" si="103">AQ15</f>
        <v>2.2042689863013698</v>
      </c>
      <c r="GD16" s="1641">
        <f t="shared" ref="GD16:GD17" si="104">AR15</f>
        <v>264.51227835616436</v>
      </c>
      <c r="GE16" s="1641">
        <f t="shared" ref="GE16:GE17" si="105">AS15</f>
        <v>0.20830064431514711</v>
      </c>
      <c r="GF16" s="1641">
        <f t="shared" ref="GF16:GF17" si="106">EN15</f>
        <v>20.713406869417</v>
      </c>
    </row>
    <row r="17" spans="1:196" s="95" customFormat="1" ht="30" hidden="1" outlineLevel="1">
      <c r="A17" s="652" t="s">
        <v>485</v>
      </c>
      <c r="B17" s="653"/>
      <c r="C17" s="653"/>
      <c r="D17" s="674"/>
      <c r="E17" s="398" t="s">
        <v>470</v>
      </c>
      <c r="F17" s="657" t="s">
        <v>477</v>
      </c>
      <c r="G17" s="653"/>
      <c r="H17" s="653"/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  <c r="T17" s="313"/>
      <c r="U17" s="313"/>
      <c r="V17" s="313"/>
      <c r="W17" s="313"/>
      <c r="X17" s="313"/>
      <c r="Y17" s="313"/>
      <c r="Z17" s="313"/>
      <c r="AA17" s="1155"/>
      <c r="AB17" s="313"/>
      <c r="AC17" s="313"/>
      <c r="AD17" s="358"/>
      <c r="AE17" s="313"/>
      <c r="AF17" s="313"/>
      <c r="AG17" s="313"/>
      <c r="AH17" s="313"/>
      <c r="AI17" s="313"/>
      <c r="AJ17" s="313"/>
      <c r="AK17" s="313"/>
      <c r="AL17" s="313"/>
      <c r="AM17" s="313"/>
      <c r="AN17" s="313"/>
      <c r="AO17" s="313"/>
      <c r="AP17" s="453" t="s">
        <v>590</v>
      </c>
      <c r="AQ17" s="312">
        <f t="shared" si="11"/>
        <v>0</v>
      </c>
      <c r="AR17" s="312">
        <f t="shared" si="24"/>
        <v>0</v>
      </c>
      <c r="AS17" s="312">
        <f t="shared" si="24"/>
        <v>0</v>
      </c>
      <c r="AT17" s="312">
        <f t="shared" ref="AT17:BQ17" si="107">AT326+AT327</f>
        <v>0</v>
      </c>
      <c r="AU17" s="312">
        <f t="shared" si="107"/>
        <v>0</v>
      </c>
      <c r="AV17" s="312">
        <f t="shared" si="107"/>
        <v>0</v>
      </c>
      <c r="AW17" s="312">
        <f t="shared" si="107"/>
        <v>0</v>
      </c>
      <c r="AX17" s="312">
        <f t="shared" si="107"/>
        <v>0</v>
      </c>
      <c r="AY17" s="312">
        <f t="shared" si="107"/>
        <v>0</v>
      </c>
      <c r="AZ17" s="312">
        <f t="shared" si="107"/>
        <v>0</v>
      </c>
      <c r="BA17" s="312">
        <f t="shared" si="107"/>
        <v>0</v>
      </c>
      <c r="BB17" s="312">
        <f t="shared" si="107"/>
        <v>0</v>
      </c>
      <c r="BC17" s="312">
        <f t="shared" si="107"/>
        <v>0</v>
      </c>
      <c r="BD17" s="312">
        <f t="shared" si="107"/>
        <v>0</v>
      </c>
      <c r="BE17" s="312">
        <f t="shared" si="107"/>
        <v>0</v>
      </c>
      <c r="BF17" s="312">
        <f t="shared" si="107"/>
        <v>0</v>
      </c>
      <c r="BG17" s="312">
        <f t="shared" si="107"/>
        <v>0</v>
      </c>
      <c r="BH17" s="312">
        <f t="shared" si="107"/>
        <v>0</v>
      </c>
      <c r="BI17" s="312">
        <f t="shared" si="107"/>
        <v>0</v>
      </c>
      <c r="BJ17" s="312">
        <f t="shared" si="107"/>
        <v>0</v>
      </c>
      <c r="BK17" s="312">
        <f t="shared" si="107"/>
        <v>0</v>
      </c>
      <c r="BL17" s="312">
        <f t="shared" si="107"/>
        <v>3.6000000000000004E-2</v>
      </c>
      <c r="BM17" s="312">
        <f t="shared" si="107"/>
        <v>4.32</v>
      </c>
      <c r="BN17" s="312">
        <f t="shared" si="107"/>
        <v>0.11430433756168489</v>
      </c>
      <c r="BO17" s="312">
        <f t="shared" si="107"/>
        <v>3.6000000000000004E-2</v>
      </c>
      <c r="BP17" s="312">
        <f t="shared" si="107"/>
        <v>4.32</v>
      </c>
      <c r="BQ17" s="312">
        <f t="shared" si="107"/>
        <v>0.11429631514954153</v>
      </c>
      <c r="BR17" s="312">
        <f t="shared" ref="BR17:CF17" si="108">BR326+BR327</f>
        <v>0</v>
      </c>
      <c r="BS17" s="312">
        <f t="shared" si="108"/>
        <v>0</v>
      </c>
      <c r="BT17" s="312">
        <f t="shared" si="108"/>
        <v>0</v>
      </c>
      <c r="BU17" s="312">
        <f t="shared" si="108"/>
        <v>0</v>
      </c>
      <c r="BV17" s="312">
        <f t="shared" si="108"/>
        <v>0</v>
      </c>
      <c r="BW17" s="312">
        <f t="shared" si="108"/>
        <v>0</v>
      </c>
      <c r="BX17" s="312">
        <f t="shared" si="108"/>
        <v>0</v>
      </c>
      <c r="BY17" s="312">
        <f t="shared" si="108"/>
        <v>0</v>
      </c>
      <c r="BZ17" s="312">
        <f t="shared" si="108"/>
        <v>0</v>
      </c>
      <c r="CA17" s="312">
        <f t="shared" si="108"/>
        <v>0</v>
      </c>
      <c r="CB17" s="312">
        <f t="shared" si="108"/>
        <v>0</v>
      </c>
      <c r="CC17" s="312">
        <f t="shared" si="108"/>
        <v>0</v>
      </c>
      <c r="CD17" s="312">
        <f t="shared" si="108"/>
        <v>0</v>
      </c>
      <c r="CE17" s="312">
        <f t="shared" si="108"/>
        <v>0</v>
      </c>
      <c r="CF17" s="312">
        <f t="shared" si="108"/>
        <v>0</v>
      </c>
      <c r="CG17" s="992"/>
      <c r="CH17" s="312">
        <f t="shared" ref="CH17:CV17" si="109">CH326+CH327</f>
        <v>0</v>
      </c>
      <c r="CI17" s="312">
        <f t="shared" si="109"/>
        <v>0</v>
      </c>
      <c r="CJ17" s="312">
        <f t="shared" si="109"/>
        <v>0</v>
      </c>
      <c r="CK17" s="312">
        <f t="shared" si="109"/>
        <v>0</v>
      </c>
      <c r="CL17" s="312">
        <f t="shared" si="109"/>
        <v>0</v>
      </c>
      <c r="CM17" s="312">
        <f t="shared" si="109"/>
        <v>0</v>
      </c>
      <c r="CN17" s="312">
        <f t="shared" si="109"/>
        <v>0</v>
      </c>
      <c r="CO17" s="312">
        <f t="shared" si="109"/>
        <v>0</v>
      </c>
      <c r="CP17" s="312">
        <f t="shared" si="109"/>
        <v>0</v>
      </c>
      <c r="CQ17" s="312">
        <f t="shared" si="109"/>
        <v>0</v>
      </c>
      <c r="CR17" s="312">
        <f t="shared" si="109"/>
        <v>0</v>
      </c>
      <c r="CS17" s="312">
        <f t="shared" si="109"/>
        <v>0</v>
      </c>
      <c r="CT17" s="312">
        <f t="shared" si="109"/>
        <v>0</v>
      </c>
      <c r="CU17" s="312">
        <f t="shared" si="109"/>
        <v>0</v>
      </c>
      <c r="CV17" s="312">
        <f t="shared" si="109"/>
        <v>0</v>
      </c>
      <c r="CW17" s="1510">
        <f t="shared" ref="CW17:DE17" si="110">CW326+CW327</f>
        <v>0</v>
      </c>
      <c r="CX17" s="312">
        <f t="shared" si="110"/>
        <v>0</v>
      </c>
      <c r="CY17" s="312">
        <f t="shared" si="110"/>
        <v>0</v>
      </c>
      <c r="CZ17" s="312">
        <f t="shared" si="110"/>
        <v>0</v>
      </c>
      <c r="DA17" s="312">
        <f t="shared" si="110"/>
        <v>0</v>
      </c>
      <c r="DB17" s="312">
        <f t="shared" si="110"/>
        <v>0</v>
      </c>
      <c r="DC17" s="312">
        <f t="shared" si="110"/>
        <v>0</v>
      </c>
      <c r="DD17" s="312">
        <f t="shared" si="110"/>
        <v>0</v>
      </c>
      <c r="DE17" s="312">
        <f t="shared" si="110"/>
        <v>0</v>
      </c>
      <c r="DF17" s="312">
        <f t="shared" ref="DF17:EF17" si="111">DF326+DF327</f>
        <v>0</v>
      </c>
      <c r="DG17" s="312">
        <f t="shared" si="111"/>
        <v>0</v>
      </c>
      <c r="DH17" s="312">
        <f t="shared" si="111"/>
        <v>0</v>
      </c>
      <c r="DI17" s="1195">
        <f t="shared" si="111"/>
        <v>0</v>
      </c>
      <c r="DJ17" s="1195">
        <f t="shared" si="111"/>
        <v>0</v>
      </c>
      <c r="DK17" s="1195">
        <f t="shared" si="111"/>
        <v>0</v>
      </c>
      <c r="DL17" s="1195">
        <f t="shared" ref="DL17:DW17" si="112">DL326+DL327</f>
        <v>0</v>
      </c>
      <c r="DM17" s="1195">
        <f t="shared" si="112"/>
        <v>0</v>
      </c>
      <c r="DN17" s="1195">
        <f t="shared" si="112"/>
        <v>0</v>
      </c>
      <c r="DO17" s="1195">
        <f t="shared" si="112"/>
        <v>0</v>
      </c>
      <c r="DP17" s="1195">
        <f t="shared" si="112"/>
        <v>0</v>
      </c>
      <c r="DQ17" s="1195">
        <f t="shared" si="112"/>
        <v>0</v>
      </c>
      <c r="DR17" s="1195">
        <f t="shared" si="112"/>
        <v>0</v>
      </c>
      <c r="DS17" s="1195">
        <f t="shared" si="112"/>
        <v>0</v>
      </c>
      <c r="DT17" s="1195">
        <f t="shared" si="112"/>
        <v>0</v>
      </c>
      <c r="DU17" s="1195">
        <f t="shared" si="112"/>
        <v>0</v>
      </c>
      <c r="DV17" s="1195">
        <f t="shared" si="112"/>
        <v>0</v>
      </c>
      <c r="DW17" s="1195">
        <f t="shared" si="112"/>
        <v>0</v>
      </c>
      <c r="DX17" s="1195">
        <f t="shared" si="111"/>
        <v>0</v>
      </c>
      <c r="DY17" s="1195">
        <f t="shared" si="111"/>
        <v>0</v>
      </c>
      <c r="DZ17" s="1195">
        <f t="shared" si="111"/>
        <v>0</v>
      </c>
      <c r="EA17" s="1195">
        <f t="shared" si="111"/>
        <v>0</v>
      </c>
      <c r="EB17" s="1195">
        <f t="shared" si="111"/>
        <v>0</v>
      </c>
      <c r="EC17" s="1195">
        <f t="shared" si="111"/>
        <v>0</v>
      </c>
      <c r="ED17" s="1195">
        <f t="shared" si="111"/>
        <v>0</v>
      </c>
      <c r="EE17" s="1195">
        <f t="shared" si="111"/>
        <v>0</v>
      </c>
      <c r="EF17" s="1195">
        <f t="shared" si="111"/>
        <v>0</v>
      </c>
      <c r="EG17" s="1195">
        <f t="shared" ref="EG17:EI17" si="113">EG326+EG327</f>
        <v>0</v>
      </c>
      <c r="EH17" s="1195">
        <f t="shared" si="113"/>
        <v>0</v>
      </c>
      <c r="EI17" s="1195">
        <f t="shared" si="113"/>
        <v>0</v>
      </c>
      <c r="EJ17" s="313"/>
      <c r="EK17" s="313"/>
      <c r="EL17" s="313"/>
      <c r="EM17" s="313"/>
      <c r="EN17" s="312">
        <f t="shared" ref="EN17:ES17" si="114">EN326+EN327</f>
        <v>0</v>
      </c>
      <c r="EO17" s="312">
        <f t="shared" si="114"/>
        <v>0</v>
      </c>
      <c r="EP17" s="312">
        <f t="shared" si="114"/>
        <v>0</v>
      </c>
      <c r="EQ17" s="312">
        <f t="shared" si="114"/>
        <v>0</v>
      </c>
      <c r="ER17" s="312">
        <f t="shared" si="114"/>
        <v>1.0396339999999999</v>
      </c>
      <c r="ES17" s="312">
        <f t="shared" si="114"/>
        <v>0</v>
      </c>
      <c r="ET17" s="312">
        <f t="shared" ref="ET17:EW17" si="115">ET326+ET327</f>
        <v>0</v>
      </c>
      <c r="EU17" s="312">
        <f t="shared" si="115"/>
        <v>0</v>
      </c>
      <c r="EV17" s="312">
        <f t="shared" si="115"/>
        <v>0</v>
      </c>
      <c r="EW17" s="312">
        <f t="shared" si="115"/>
        <v>0</v>
      </c>
      <c r="EX17" s="312">
        <f>EX326+EX327</f>
        <v>0</v>
      </c>
      <c r="EY17" s="312">
        <f t="shared" ref="EY17:FB17" si="116">EY326+EY327</f>
        <v>0</v>
      </c>
      <c r="EZ17" s="312">
        <f t="shared" si="116"/>
        <v>0</v>
      </c>
      <c r="FA17" s="312">
        <f t="shared" si="116"/>
        <v>0</v>
      </c>
      <c r="FB17" s="312">
        <f t="shared" si="116"/>
        <v>0</v>
      </c>
      <c r="FC17" s="312">
        <f>FC326+FC327</f>
        <v>0</v>
      </c>
      <c r="FD17" s="312">
        <f>FD326+FD327</f>
        <v>0</v>
      </c>
      <c r="FE17" s="312">
        <f t="shared" ref="FE17:FF17" si="117">FE326+FE327</f>
        <v>0</v>
      </c>
      <c r="FF17" s="312">
        <f t="shared" si="117"/>
        <v>0</v>
      </c>
      <c r="FG17" s="312">
        <f t="shared" ref="FG17:FM17" si="118">FG326+FG327</f>
        <v>1.0396339999999999</v>
      </c>
      <c r="FH17" s="312">
        <f t="shared" si="118"/>
        <v>0</v>
      </c>
      <c r="FI17" s="312">
        <f t="shared" si="118"/>
        <v>0</v>
      </c>
      <c r="FJ17" s="312">
        <f t="shared" si="118"/>
        <v>0</v>
      </c>
      <c r="FK17" s="312">
        <f t="shared" si="118"/>
        <v>1.0396339999999999</v>
      </c>
      <c r="FL17" s="992"/>
      <c r="FM17" s="312">
        <f t="shared" si="118"/>
        <v>0</v>
      </c>
      <c r="FN17" s="312">
        <f t="shared" ref="FN17:FQ17" si="119">FN326+FN327</f>
        <v>0</v>
      </c>
      <c r="FO17" s="312">
        <f t="shared" si="119"/>
        <v>0</v>
      </c>
      <c r="FP17" s="312">
        <f t="shared" si="119"/>
        <v>0</v>
      </c>
      <c r="FQ17" s="312">
        <f t="shared" si="119"/>
        <v>0</v>
      </c>
      <c r="FR17" s="312">
        <f t="shared" ref="FR17:FT17" si="120">FR326+FR327</f>
        <v>0</v>
      </c>
      <c r="FS17" s="312">
        <f t="shared" si="120"/>
        <v>0</v>
      </c>
      <c r="FT17" s="312">
        <f t="shared" si="120"/>
        <v>0</v>
      </c>
      <c r="FU17" s="622"/>
      <c r="FV17" s="313"/>
      <c r="FW17" s="313"/>
      <c r="FX17" s="313"/>
      <c r="GA17" s="1636">
        <v>3</v>
      </c>
      <c r="GB17" s="1643" t="str">
        <f t="shared" si="102"/>
        <v>Ревизия магнитопровода силовых трансформаторов 35-110 кВ</v>
      </c>
      <c r="GC17" s="1641">
        <f t="shared" si="103"/>
        <v>2.3929999999999998</v>
      </c>
      <c r="GD17" s="1641">
        <f t="shared" si="104"/>
        <v>287.15999999999997</v>
      </c>
      <c r="GE17" s="1641">
        <f t="shared" si="105"/>
        <v>7.6900440919863673</v>
      </c>
      <c r="GF17" s="1641">
        <f t="shared" si="106"/>
        <v>0</v>
      </c>
    </row>
    <row r="18" spans="1:196" s="95" customFormat="1" ht="30" hidden="1" outlineLevel="1">
      <c r="A18" s="652" t="s">
        <v>485</v>
      </c>
      <c r="B18" s="653"/>
      <c r="C18" s="653"/>
      <c r="D18" s="674"/>
      <c r="E18" s="398" t="s">
        <v>476</v>
      </c>
      <c r="F18" s="657" t="s">
        <v>461</v>
      </c>
      <c r="G18" s="653"/>
      <c r="H18" s="653"/>
      <c r="I18" s="313"/>
      <c r="J18" s="313"/>
      <c r="K18" s="313"/>
      <c r="L18" s="313"/>
      <c r="M18" s="313"/>
      <c r="N18" s="313"/>
      <c r="O18" s="313"/>
      <c r="P18" s="313"/>
      <c r="Q18" s="313"/>
      <c r="R18" s="313"/>
      <c r="S18" s="313"/>
      <c r="T18" s="313"/>
      <c r="U18" s="313"/>
      <c r="V18" s="313"/>
      <c r="W18" s="313"/>
      <c r="X18" s="313"/>
      <c r="Y18" s="313"/>
      <c r="Z18" s="313"/>
      <c r="AA18" s="1155"/>
      <c r="AB18" s="313"/>
      <c r="AC18" s="313"/>
      <c r="AD18" s="358"/>
      <c r="AE18" s="313"/>
      <c r="AF18" s="313"/>
      <c r="AG18" s="313"/>
      <c r="AH18" s="313"/>
      <c r="AI18" s="313"/>
      <c r="AJ18" s="313"/>
      <c r="AK18" s="313"/>
      <c r="AL18" s="313"/>
      <c r="AM18" s="313"/>
      <c r="AN18" s="313"/>
      <c r="AO18" s="313"/>
      <c r="AP18" s="453" t="s">
        <v>590</v>
      </c>
      <c r="AQ18" s="312">
        <f t="shared" si="11"/>
        <v>1.2529391517064059</v>
      </c>
      <c r="AR18" s="312">
        <f t="shared" si="24"/>
        <v>150.3526982047687</v>
      </c>
      <c r="AS18" s="312">
        <f>DK18+DZ18+EC18+EF18+EI18</f>
        <v>4.5472320880227013</v>
      </c>
      <c r="AT18" s="312">
        <f t="shared" ref="AT18:FM18" si="121">AT147</f>
        <v>0</v>
      </c>
      <c r="AU18" s="312">
        <f t="shared" si="121"/>
        <v>0</v>
      </c>
      <c r="AV18" s="312">
        <f t="shared" si="121"/>
        <v>0</v>
      </c>
      <c r="AW18" s="312">
        <f t="shared" si="121"/>
        <v>0</v>
      </c>
      <c r="AX18" s="312">
        <f t="shared" si="121"/>
        <v>0</v>
      </c>
      <c r="AY18" s="312">
        <f t="shared" si="121"/>
        <v>0</v>
      </c>
      <c r="AZ18" s="312">
        <f t="shared" si="121"/>
        <v>0</v>
      </c>
      <c r="BA18" s="312">
        <f t="shared" si="121"/>
        <v>0</v>
      </c>
      <c r="BB18" s="312">
        <f t="shared" si="121"/>
        <v>0</v>
      </c>
      <c r="BC18" s="312">
        <f t="shared" si="121"/>
        <v>0</v>
      </c>
      <c r="BD18" s="312">
        <f t="shared" si="121"/>
        <v>0</v>
      </c>
      <c r="BE18" s="312">
        <f t="shared" si="121"/>
        <v>0</v>
      </c>
      <c r="BF18" s="312">
        <f t="shared" si="121"/>
        <v>0</v>
      </c>
      <c r="BG18" s="312">
        <f t="shared" si="121"/>
        <v>0</v>
      </c>
      <c r="BH18" s="312">
        <f t="shared" si="121"/>
        <v>0</v>
      </c>
      <c r="BI18" s="312">
        <f t="shared" si="121"/>
        <v>0</v>
      </c>
      <c r="BJ18" s="312">
        <f t="shared" si="121"/>
        <v>0</v>
      </c>
      <c r="BK18" s="312">
        <f t="shared" si="121"/>
        <v>0</v>
      </c>
      <c r="BL18" s="312">
        <f t="shared" si="121"/>
        <v>1.0224</v>
      </c>
      <c r="BM18" s="312">
        <f t="shared" si="121"/>
        <v>122.68799999999999</v>
      </c>
      <c r="BN18" s="312">
        <f t="shared" si="121"/>
        <v>2.969801410946328</v>
      </c>
      <c r="BO18" s="312">
        <f t="shared" si="121"/>
        <v>1.0224</v>
      </c>
      <c r="BP18" s="312">
        <f t="shared" si="121"/>
        <v>122.68799999999999</v>
      </c>
      <c r="BQ18" s="312">
        <f t="shared" si="121"/>
        <v>2.969801410946328</v>
      </c>
      <c r="BR18" s="312">
        <f t="shared" ref="BR18:CF18" si="122">BR147</f>
        <v>1.0224</v>
      </c>
      <c r="BS18" s="312">
        <f t="shared" si="122"/>
        <v>122.68799999999999</v>
      </c>
      <c r="BT18" s="312">
        <f t="shared" si="122"/>
        <v>2.969801410946328</v>
      </c>
      <c r="BU18" s="312">
        <f t="shared" si="122"/>
        <v>0</v>
      </c>
      <c r="BV18" s="312">
        <f t="shared" si="122"/>
        <v>0</v>
      </c>
      <c r="BW18" s="312">
        <f t="shared" si="122"/>
        <v>0</v>
      </c>
      <c r="BX18" s="312">
        <f t="shared" si="122"/>
        <v>0.51119999999999999</v>
      </c>
      <c r="BY18" s="312">
        <f t="shared" si="122"/>
        <v>61.343999999999994</v>
      </c>
      <c r="BZ18" s="312">
        <f t="shared" si="122"/>
        <v>1.4665798704695758</v>
      </c>
      <c r="CA18" s="312">
        <f t="shared" si="122"/>
        <v>0.51119999999999999</v>
      </c>
      <c r="CB18" s="312">
        <f t="shared" si="122"/>
        <v>61.343999999999994</v>
      </c>
      <c r="CC18" s="312">
        <f t="shared" si="122"/>
        <v>1.5032215404767519</v>
      </c>
      <c r="CD18" s="312">
        <f t="shared" si="122"/>
        <v>0</v>
      </c>
      <c r="CE18" s="312">
        <f t="shared" si="122"/>
        <v>0</v>
      </c>
      <c r="CF18" s="312">
        <f t="shared" si="122"/>
        <v>0</v>
      </c>
      <c r="CG18" s="992"/>
      <c r="CH18" s="312">
        <f t="shared" ref="CH18:CV18" si="123">CH147</f>
        <v>1.0224</v>
      </c>
      <c r="CI18" s="312">
        <f t="shared" si="123"/>
        <v>122.68799999999999</v>
      </c>
      <c r="CJ18" s="312">
        <f t="shared" si="123"/>
        <v>2.969801410946328</v>
      </c>
      <c r="CK18" s="312">
        <f t="shared" si="123"/>
        <v>0</v>
      </c>
      <c r="CL18" s="312">
        <f t="shared" si="123"/>
        <v>0</v>
      </c>
      <c r="CM18" s="312">
        <f t="shared" si="123"/>
        <v>0</v>
      </c>
      <c r="CN18" s="312">
        <f t="shared" si="123"/>
        <v>0.51119999999999999</v>
      </c>
      <c r="CO18" s="312">
        <f t="shared" si="123"/>
        <v>61.343999999999994</v>
      </c>
      <c r="CP18" s="312">
        <f t="shared" si="123"/>
        <v>1.4665798704695758</v>
      </c>
      <c r="CQ18" s="312">
        <f t="shared" si="123"/>
        <v>0.51119999999999999</v>
      </c>
      <c r="CR18" s="312">
        <f t="shared" si="123"/>
        <v>61.343999999999994</v>
      </c>
      <c r="CS18" s="312">
        <f t="shared" si="123"/>
        <v>1.5032215404767519</v>
      </c>
      <c r="CT18" s="312">
        <f t="shared" si="123"/>
        <v>0</v>
      </c>
      <c r="CU18" s="312">
        <f t="shared" si="123"/>
        <v>0</v>
      </c>
      <c r="CV18" s="312">
        <f t="shared" si="123"/>
        <v>0</v>
      </c>
      <c r="CW18" s="1510">
        <f t="shared" si="121"/>
        <v>1.0224</v>
      </c>
      <c r="CX18" s="312">
        <f t="shared" si="121"/>
        <v>122.68799999999999</v>
      </c>
      <c r="CY18" s="312">
        <f t="shared" si="121"/>
        <v>3.179316170748391</v>
      </c>
      <c r="CZ18" s="312">
        <f t="shared" si="121"/>
        <v>1.0224</v>
      </c>
      <c r="DA18" s="312">
        <f t="shared" si="121"/>
        <v>122.68799999999999</v>
      </c>
      <c r="DB18" s="312">
        <f t="shared" si="121"/>
        <v>3.2778342642019829</v>
      </c>
      <c r="DC18" s="312">
        <f t="shared" si="121"/>
        <v>1.0224</v>
      </c>
      <c r="DD18" s="312">
        <f t="shared" si="121"/>
        <v>122.68799999999999</v>
      </c>
      <c r="DE18" s="312">
        <f t="shared" si="121"/>
        <v>3.3802942551418922</v>
      </c>
      <c r="DF18" s="312">
        <f t="shared" ref="DF18:EF18" si="124">DF147</f>
        <v>1.0224</v>
      </c>
      <c r="DG18" s="312">
        <f t="shared" si="124"/>
        <v>122.68799999999999</v>
      </c>
      <c r="DH18" s="312">
        <f t="shared" si="124"/>
        <v>3.3802942551418922</v>
      </c>
      <c r="DI18" s="1195">
        <f t="shared" si="124"/>
        <v>0.25058783034128118</v>
      </c>
      <c r="DJ18" s="1195">
        <f t="shared" si="124"/>
        <v>30.07053964095374</v>
      </c>
      <c r="DK18" s="1195">
        <f t="shared" si="124"/>
        <v>0.84504705515982548</v>
      </c>
      <c r="DL18" s="1195">
        <f t="shared" ref="DL18:DW18" si="125">DL147</f>
        <v>0</v>
      </c>
      <c r="DM18" s="1195">
        <f t="shared" si="125"/>
        <v>0</v>
      </c>
      <c r="DN18" s="1195">
        <f t="shared" si="125"/>
        <v>0</v>
      </c>
      <c r="DO18" s="1195">
        <f t="shared" si="125"/>
        <v>0.16538796802524558</v>
      </c>
      <c r="DP18" s="1195">
        <f t="shared" si="125"/>
        <v>19.846556163029469</v>
      </c>
      <c r="DQ18" s="1195">
        <f t="shared" si="125"/>
        <v>0.55773105640548482</v>
      </c>
      <c r="DR18" s="1195">
        <f t="shared" si="125"/>
        <v>8.5199862316035602E-2</v>
      </c>
      <c r="DS18" s="1195">
        <f t="shared" si="125"/>
        <v>10.223983477924271</v>
      </c>
      <c r="DT18" s="1195">
        <f t="shared" si="125"/>
        <v>0.28731599875434066</v>
      </c>
      <c r="DU18" s="1195">
        <f t="shared" si="125"/>
        <v>0</v>
      </c>
      <c r="DV18" s="1195">
        <f t="shared" si="125"/>
        <v>0</v>
      </c>
      <c r="DW18" s="1195">
        <f t="shared" si="125"/>
        <v>0</v>
      </c>
      <c r="DX18" s="1195">
        <f t="shared" si="124"/>
        <v>0.25058783034128118</v>
      </c>
      <c r="DY18" s="1195">
        <f t="shared" si="124"/>
        <v>30.07053964095374</v>
      </c>
      <c r="DZ18" s="1195">
        <f t="shared" si="124"/>
        <v>0.87794247916044943</v>
      </c>
      <c r="EA18" s="1195">
        <f t="shared" si="124"/>
        <v>0.25058783034128118</v>
      </c>
      <c r="EB18" s="1195">
        <f t="shared" si="124"/>
        <v>30.07053964095374</v>
      </c>
      <c r="EC18" s="1195">
        <f t="shared" si="124"/>
        <v>0.90894134747574051</v>
      </c>
      <c r="ED18" s="1195">
        <f t="shared" si="124"/>
        <v>0.25058783034128118</v>
      </c>
      <c r="EE18" s="1195">
        <f t="shared" si="124"/>
        <v>30.07053964095374</v>
      </c>
      <c r="EF18" s="1195">
        <f t="shared" si="124"/>
        <v>0.94103595058016876</v>
      </c>
      <c r="EG18" s="1195">
        <f t="shared" ref="EG18:EI18" si="126">EG147</f>
        <v>0.25058783034128118</v>
      </c>
      <c r="EH18" s="1195">
        <f t="shared" si="126"/>
        <v>30.07053964095374</v>
      </c>
      <c r="EI18" s="1195">
        <f t="shared" si="126"/>
        <v>0.97426525564651689</v>
      </c>
      <c r="EJ18" s="313"/>
      <c r="EK18" s="313"/>
      <c r="EL18" s="313"/>
      <c r="EM18" s="313"/>
      <c r="EN18" s="312">
        <f t="shared" si="121"/>
        <v>71.226091999999994</v>
      </c>
      <c r="EO18" s="312">
        <f t="shared" si="121"/>
        <v>0</v>
      </c>
      <c r="EP18" s="312">
        <f t="shared" si="121"/>
        <v>0</v>
      </c>
      <c r="EQ18" s="312">
        <f t="shared" si="121"/>
        <v>0</v>
      </c>
      <c r="ER18" s="312">
        <f t="shared" si="121"/>
        <v>15.036999999999999</v>
      </c>
      <c r="ES18" s="312">
        <f t="shared" si="121"/>
        <v>16.714325709999997</v>
      </c>
      <c r="ET18" s="312">
        <f t="shared" ref="ET18:EW18" si="127">ET147</f>
        <v>0</v>
      </c>
      <c r="EU18" s="312">
        <f t="shared" si="127"/>
        <v>9.5753210899999992</v>
      </c>
      <c r="EV18" s="312">
        <f t="shared" si="127"/>
        <v>7.1390046199999997</v>
      </c>
      <c r="EW18" s="312">
        <f t="shared" si="127"/>
        <v>0</v>
      </c>
      <c r="EX18" s="312">
        <f t="shared" si="121"/>
        <v>11.026092</v>
      </c>
      <c r="EY18" s="312">
        <f t="shared" si="121"/>
        <v>0.28125</v>
      </c>
      <c r="EZ18" s="312">
        <f t="shared" si="121"/>
        <v>7.0407869999999999</v>
      </c>
      <c r="FA18" s="312">
        <f t="shared" si="121"/>
        <v>3.7040549999999999</v>
      </c>
      <c r="FB18" s="312">
        <f t="shared" si="121"/>
        <v>0</v>
      </c>
      <c r="FC18" s="312">
        <f t="shared" si="121"/>
        <v>15.1</v>
      </c>
      <c r="FD18" s="312">
        <f t="shared" si="121"/>
        <v>15.1</v>
      </c>
      <c r="FE18" s="312">
        <f t="shared" ref="FE18:FF18" si="128">FE147</f>
        <v>15</v>
      </c>
      <c r="FF18" s="312">
        <f t="shared" si="128"/>
        <v>15</v>
      </c>
      <c r="FG18" s="312">
        <f t="shared" si="121"/>
        <v>43.967999999999996</v>
      </c>
      <c r="FH18" s="312">
        <f t="shared" si="121"/>
        <v>0</v>
      </c>
      <c r="FI18" s="312">
        <f t="shared" si="121"/>
        <v>0</v>
      </c>
      <c r="FJ18" s="312">
        <f t="shared" si="121"/>
        <v>0</v>
      </c>
      <c r="FK18" s="312">
        <f t="shared" si="121"/>
        <v>12.832000000000001</v>
      </c>
      <c r="FL18" s="992"/>
      <c r="FM18" s="312">
        <f t="shared" si="121"/>
        <v>15.568000000000001</v>
      </c>
      <c r="FN18" s="312">
        <f t="shared" ref="FN18:FQ18" si="129">FN147</f>
        <v>0</v>
      </c>
      <c r="FO18" s="312">
        <f t="shared" si="129"/>
        <v>8.07</v>
      </c>
      <c r="FP18" s="312">
        <f t="shared" si="129"/>
        <v>7.4980000000000002</v>
      </c>
      <c r="FQ18" s="312">
        <f t="shared" si="129"/>
        <v>0</v>
      </c>
      <c r="FR18" s="312">
        <f t="shared" ref="FR18:FT18" si="130">FR147</f>
        <v>0</v>
      </c>
      <c r="FS18" s="312">
        <f t="shared" si="130"/>
        <v>0</v>
      </c>
      <c r="FT18" s="312">
        <f t="shared" si="130"/>
        <v>0</v>
      </c>
      <c r="FU18" s="622"/>
      <c r="FV18" s="313"/>
      <c r="FW18" s="313"/>
      <c r="FX18" s="313"/>
      <c r="GA18" s="1636">
        <v>4</v>
      </c>
      <c r="GB18" s="1643" t="str">
        <f>F18</f>
        <v>Замена изоляторов поврежденных ВЛ 110 кВ и выше</v>
      </c>
      <c r="GC18" s="1641">
        <f>AQ18</f>
        <v>1.2529391517064059</v>
      </c>
      <c r="GD18" s="1641">
        <f t="shared" ref="GD18:GE18" si="131">AR18</f>
        <v>150.3526982047687</v>
      </c>
      <c r="GE18" s="1641">
        <f t="shared" si="131"/>
        <v>4.5472320880227013</v>
      </c>
      <c r="GF18" s="1641">
        <f>EN18</f>
        <v>71.226091999999994</v>
      </c>
    </row>
    <row r="19" spans="1:196" s="95" customFormat="1" ht="30" hidden="1" outlineLevel="1">
      <c r="A19" s="652" t="s">
        <v>485</v>
      </c>
      <c r="B19" s="654"/>
      <c r="C19" s="654"/>
      <c r="D19" s="675"/>
      <c r="E19" s="398" t="s">
        <v>514</v>
      </c>
      <c r="F19" s="658" t="s">
        <v>517</v>
      </c>
      <c r="G19" s="654"/>
      <c r="H19" s="654"/>
      <c r="I19" s="655"/>
      <c r="J19" s="655"/>
      <c r="K19" s="655"/>
      <c r="L19" s="655"/>
      <c r="M19" s="655"/>
      <c r="N19" s="655"/>
      <c r="O19" s="655"/>
      <c r="P19" s="655"/>
      <c r="Q19" s="655"/>
      <c r="R19" s="655"/>
      <c r="S19" s="655"/>
      <c r="T19" s="655"/>
      <c r="U19" s="655"/>
      <c r="V19" s="655"/>
      <c r="W19" s="655"/>
      <c r="X19" s="655"/>
      <c r="Y19" s="655"/>
      <c r="Z19" s="655"/>
      <c r="AA19" s="1155"/>
      <c r="AB19" s="655"/>
      <c r="AC19" s="655"/>
      <c r="AD19" s="656"/>
      <c r="AE19" s="655"/>
      <c r="AF19" s="655"/>
      <c r="AG19" s="655"/>
      <c r="AH19" s="655"/>
      <c r="AI19" s="655"/>
      <c r="AJ19" s="655"/>
      <c r="AK19" s="655"/>
      <c r="AL19" s="655"/>
      <c r="AM19" s="655"/>
      <c r="AN19" s="655"/>
      <c r="AO19" s="655"/>
      <c r="AP19" s="453" t="s">
        <v>590</v>
      </c>
      <c r="AQ19" s="312">
        <f t="shared" si="11"/>
        <v>6.3916000000000001E-2</v>
      </c>
      <c r="AR19" s="312">
        <f>DJ19+DY19+EB19+EE19+EH19</f>
        <v>7.6699199999999994</v>
      </c>
      <c r="AS19" s="312">
        <f>DK19+DZ19+EC19+EF19+EI19</f>
        <v>0.21550730007999999</v>
      </c>
      <c r="AT19" s="622">
        <f t="shared" ref="AT19:FM19" si="132">AT60</f>
        <v>0</v>
      </c>
      <c r="AU19" s="622">
        <f t="shared" si="132"/>
        <v>0</v>
      </c>
      <c r="AV19" s="622">
        <f t="shared" si="132"/>
        <v>0</v>
      </c>
      <c r="AW19" s="622">
        <f t="shared" si="132"/>
        <v>0</v>
      </c>
      <c r="AX19" s="622">
        <f t="shared" si="132"/>
        <v>0</v>
      </c>
      <c r="AY19" s="622">
        <f t="shared" si="132"/>
        <v>0</v>
      </c>
      <c r="AZ19" s="622">
        <f t="shared" si="132"/>
        <v>0</v>
      </c>
      <c r="BA19" s="622">
        <f t="shared" si="132"/>
        <v>0</v>
      </c>
      <c r="BB19" s="622">
        <f t="shared" si="132"/>
        <v>0</v>
      </c>
      <c r="BC19" s="622">
        <f t="shared" si="132"/>
        <v>0</v>
      </c>
      <c r="BD19" s="622">
        <f t="shared" si="132"/>
        <v>0</v>
      </c>
      <c r="BE19" s="622">
        <f t="shared" si="132"/>
        <v>0</v>
      </c>
      <c r="BF19" s="622">
        <f t="shared" si="132"/>
        <v>0</v>
      </c>
      <c r="BG19" s="622">
        <f t="shared" si="132"/>
        <v>0</v>
      </c>
      <c r="BH19" s="622">
        <f t="shared" si="132"/>
        <v>0</v>
      </c>
      <c r="BI19" s="622">
        <f t="shared" si="132"/>
        <v>0</v>
      </c>
      <c r="BJ19" s="622">
        <f t="shared" si="132"/>
        <v>0</v>
      </c>
      <c r="BK19" s="622">
        <f t="shared" si="132"/>
        <v>0</v>
      </c>
      <c r="BL19" s="622">
        <f t="shared" si="132"/>
        <v>8.038E-3</v>
      </c>
      <c r="BM19" s="622">
        <f t="shared" si="132"/>
        <v>0.96455999999999997</v>
      </c>
      <c r="BN19" s="622">
        <f t="shared" si="132"/>
        <v>2.5513159599999995E-2</v>
      </c>
      <c r="BO19" s="622">
        <f t="shared" si="132"/>
        <v>3.0000000000000001E-3</v>
      </c>
      <c r="BP19" s="622">
        <f t="shared" si="132"/>
        <v>0.36</v>
      </c>
      <c r="BQ19" s="622">
        <f t="shared" si="132"/>
        <v>1.2E-2</v>
      </c>
      <c r="BR19" s="622">
        <f t="shared" ref="BR19:CF19" si="133">BR60</f>
        <v>0</v>
      </c>
      <c r="BS19" s="622">
        <f t="shared" si="133"/>
        <v>0</v>
      </c>
      <c r="BT19" s="622">
        <f t="shared" si="133"/>
        <v>0</v>
      </c>
      <c r="BU19" s="622">
        <f t="shared" si="133"/>
        <v>0</v>
      </c>
      <c r="BV19" s="622">
        <f t="shared" si="133"/>
        <v>0</v>
      </c>
      <c r="BW19" s="622">
        <f t="shared" si="133"/>
        <v>0</v>
      </c>
      <c r="BX19" s="622">
        <f t="shared" si="133"/>
        <v>0</v>
      </c>
      <c r="BY19" s="622">
        <f t="shared" si="133"/>
        <v>0</v>
      </c>
      <c r="BZ19" s="622">
        <f t="shared" si="133"/>
        <v>0</v>
      </c>
      <c r="CA19" s="622">
        <f t="shared" si="133"/>
        <v>0</v>
      </c>
      <c r="CB19" s="622">
        <f t="shared" si="133"/>
        <v>0</v>
      </c>
      <c r="CC19" s="622">
        <f t="shared" si="133"/>
        <v>0</v>
      </c>
      <c r="CD19" s="622">
        <f t="shared" si="133"/>
        <v>0</v>
      </c>
      <c r="CE19" s="622">
        <f t="shared" si="133"/>
        <v>0</v>
      </c>
      <c r="CF19" s="622">
        <f t="shared" si="133"/>
        <v>0</v>
      </c>
      <c r="CG19" s="992"/>
      <c r="CH19" s="622">
        <f t="shared" ref="CH19:CV19" si="134">CH60</f>
        <v>0</v>
      </c>
      <c r="CI19" s="622">
        <f t="shared" si="134"/>
        <v>0</v>
      </c>
      <c r="CJ19" s="622">
        <f t="shared" si="134"/>
        <v>0</v>
      </c>
      <c r="CK19" s="622">
        <f t="shared" si="134"/>
        <v>0</v>
      </c>
      <c r="CL19" s="622">
        <f t="shared" si="134"/>
        <v>0</v>
      </c>
      <c r="CM19" s="622">
        <f t="shared" si="134"/>
        <v>0</v>
      </c>
      <c r="CN19" s="622">
        <f t="shared" si="134"/>
        <v>0</v>
      </c>
      <c r="CO19" s="622">
        <f t="shared" si="134"/>
        <v>0</v>
      </c>
      <c r="CP19" s="622">
        <f t="shared" si="134"/>
        <v>0</v>
      </c>
      <c r="CQ19" s="622">
        <f t="shared" si="134"/>
        <v>0</v>
      </c>
      <c r="CR19" s="622">
        <f t="shared" si="134"/>
        <v>0</v>
      </c>
      <c r="CS19" s="622">
        <f t="shared" si="134"/>
        <v>0</v>
      </c>
      <c r="CT19" s="622">
        <f t="shared" si="134"/>
        <v>0</v>
      </c>
      <c r="CU19" s="622">
        <f t="shared" si="134"/>
        <v>0</v>
      </c>
      <c r="CV19" s="622">
        <f t="shared" si="134"/>
        <v>0</v>
      </c>
      <c r="CW19" s="1511">
        <f t="shared" si="132"/>
        <v>1.8443000000000001E-2</v>
      </c>
      <c r="CX19" s="622">
        <f t="shared" si="132"/>
        <v>2.2131600000000002</v>
      </c>
      <c r="CY19" s="622">
        <f t="shared" si="132"/>
        <v>5.7780736200000002E-2</v>
      </c>
      <c r="CZ19" s="622">
        <f t="shared" si="132"/>
        <v>1.8626E-2</v>
      </c>
      <c r="DA19" s="622">
        <f t="shared" si="132"/>
        <v>2.2351199999999998</v>
      </c>
      <c r="DB19" s="622">
        <f t="shared" si="132"/>
        <v>6.1871474279999991E-2</v>
      </c>
      <c r="DC19" s="622">
        <f t="shared" si="132"/>
        <v>1.8626E-2</v>
      </c>
      <c r="DD19" s="622">
        <f t="shared" si="132"/>
        <v>2.2351199999999998</v>
      </c>
      <c r="DE19" s="622">
        <f t="shared" si="132"/>
        <v>6.4061333100000006E-2</v>
      </c>
      <c r="DF19" s="622">
        <f t="shared" ref="DF19:EF19" si="135">DF60</f>
        <v>1.8626E-2</v>
      </c>
      <c r="DG19" s="622">
        <f t="shared" si="135"/>
        <v>2.2351199999999998</v>
      </c>
      <c r="DH19" s="622">
        <f t="shared" si="135"/>
        <v>6.4061333100000006E-2</v>
      </c>
      <c r="DI19" s="1195">
        <f t="shared" si="135"/>
        <v>8.038E-3</v>
      </c>
      <c r="DJ19" s="1195">
        <f t="shared" si="135"/>
        <v>0.96455999999999997</v>
      </c>
      <c r="DK19" s="1195">
        <f t="shared" si="135"/>
        <v>2.5513159599999995E-2</v>
      </c>
      <c r="DL19" s="1195">
        <f t="shared" ref="DL19:DW19" si="136">DL60</f>
        <v>0</v>
      </c>
      <c r="DM19" s="1195">
        <f t="shared" si="136"/>
        <v>0</v>
      </c>
      <c r="DN19" s="1195">
        <f t="shared" si="136"/>
        <v>0</v>
      </c>
      <c r="DO19" s="1195">
        <f t="shared" si="136"/>
        <v>0</v>
      </c>
      <c r="DP19" s="1195">
        <f t="shared" si="136"/>
        <v>0</v>
      </c>
      <c r="DQ19" s="1195">
        <f t="shared" si="136"/>
        <v>0</v>
      </c>
      <c r="DR19" s="1195">
        <f t="shared" si="136"/>
        <v>3.4739999999999997E-3</v>
      </c>
      <c r="DS19" s="1195">
        <f t="shared" si="136"/>
        <v>0.41687999999999997</v>
      </c>
      <c r="DT19" s="1195">
        <f t="shared" si="136"/>
        <v>1.1616778079999997E-2</v>
      </c>
      <c r="DU19" s="1195">
        <f t="shared" si="136"/>
        <v>4.5639999999999995E-3</v>
      </c>
      <c r="DV19" s="1195">
        <f t="shared" si="136"/>
        <v>0.54767999999999994</v>
      </c>
      <c r="DW19" s="1195">
        <f t="shared" si="136"/>
        <v>1.3896381519999997E-2</v>
      </c>
      <c r="DX19" s="1195">
        <f t="shared" si="135"/>
        <v>1.8626E-2</v>
      </c>
      <c r="DY19" s="1195">
        <f t="shared" si="135"/>
        <v>2.2351199999999998</v>
      </c>
      <c r="DZ19" s="1195">
        <f t="shared" si="135"/>
        <v>6.1871474279999991E-2</v>
      </c>
      <c r="EA19" s="1195">
        <f t="shared" si="135"/>
        <v>1.8626E-2</v>
      </c>
      <c r="EB19" s="1195">
        <f t="shared" si="135"/>
        <v>2.2351199999999998</v>
      </c>
      <c r="EC19" s="1195">
        <f t="shared" si="135"/>
        <v>6.4061333100000006E-2</v>
      </c>
      <c r="ED19" s="1195">
        <f t="shared" si="135"/>
        <v>1.8626E-2</v>
      </c>
      <c r="EE19" s="1195">
        <f t="shared" si="135"/>
        <v>2.2351199999999998</v>
      </c>
      <c r="EF19" s="1195">
        <f t="shared" si="135"/>
        <v>6.4061333100000006E-2</v>
      </c>
      <c r="EG19" s="1195">
        <f t="shared" ref="EG19:EI19" si="137">EG60</f>
        <v>0</v>
      </c>
      <c r="EH19" s="1195">
        <f t="shared" si="137"/>
        <v>0</v>
      </c>
      <c r="EI19" s="1195">
        <f t="shared" si="137"/>
        <v>0</v>
      </c>
      <c r="EJ19" s="655"/>
      <c r="EK19" s="655"/>
      <c r="EL19" s="655"/>
      <c r="EM19" s="655"/>
      <c r="EN19" s="622">
        <f t="shared" si="132"/>
        <v>0</v>
      </c>
      <c r="EO19" s="622">
        <f t="shared" si="132"/>
        <v>0</v>
      </c>
      <c r="EP19" s="622">
        <f t="shared" si="132"/>
        <v>0</v>
      </c>
      <c r="EQ19" s="622">
        <f t="shared" si="132"/>
        <v>0</v>
      </c>
      <c r="ER19" s="622">
        <f t="shared" si="132"/>
        <v>0</v>
      </c>
      <c r="ES19" s="622">
        <f t="shared" si="132"/>
        <v>0</v>
      </c>
      <c r="ET19" s="622">
        <f t="shared" ref="ET19:EW19" si="138">ET60</f>
        <v>0</v>
      </c>
      <c r="EU19" s="622">
        <f t="shared" si="138"/>
        <v>0</v>
      </c>
      <c r="EV19" s="622">
        <f t="shared" si="138"/>
        <v>0</v>
      </c>
      <c r="EW19" s="622">
        <f t="shared" si="138"/>
        <v>0</v>
      </c>
      <c r="EX19" s="622">
        <f t="shared" si="132"/>
        <v>0</v>
      </c>
      <c r="EY19" s="622">
        <f t="shared" si="132"/>
        <v>0</v>
      </c>
      <c r="EZ19" s="622">
        <f t="shared" si="132"/>
        <v>0</v>
      </c>
      <c r="FA19" s="622">
        <f t="shared" si="132"/>
        <v>0</v>
      </c>
      <c r="FB19" s="622">
        <f t="shared" si="132"/>
        <v>0</v>
      </c>
      <c r="FC19" s="622">
        <f t="shared" si="132"/>
        <v>0</v>
      </c>
      <c r="FD19" s="622">
        <f t="shared" si="132"/>
        <v>0</v>
      </c>
      <c r="FE19" s="622">
        <f t="shared" ref="FE19:FF19" si="139">FE60</f>
        <v>0</v>
      </c>
      <c r="FF19" s="622">
        <f t="shared" si="139"/>
        <v>0</v>
      </c>
      <c r="FG19" s="622">
        <f t="shared" si="132"/>
        <v>0</v>
      </c>
      <c r="FH19" s="622">
        <f t="shared" si="132"/>
        <v>0</v>
      </c>
      <c r="FI19" s="622">
        <f t="shared" si="132"/>
        <v>0</v>
      </c>
      <c r="FJ19" s="622">
        <f t="shared" si="132"/>
        <v>0</v>
      </c>
      <c r="FK19" s="622">
        <f t="shared" si="132"/>
        <v>0</v>
      </c>
      <c r="FL19" s="992"/>
      <c r="FM19" s="622">
        <f t="shared" si="132"/>
        <v>0</v>
      </c>
      <c r="FN19" s="622">
        <f t="shared" ref="FN19:FQ19" si="140">FN60</f>
        <v>0</v>
      </c>
      <c r="FO19" s="622">
        <f t="shared" si="140"/>
        <v>0</v>
      </c>
      <c r="FP19" s="622">
        <f t="shared" si="140"/>
        <v>0</v>
      </c>
      <c r="FQ19" s="622">
        <f t="shared" si="140"/>
        <v>0</v>
      </c>
      <c r="FR19" s="622">
        <f t="shared" ref="FR19:FT19" si="141">FR60</f>
        <v>0</v>
      </c>
      <c r="FS19" s="622">
        <f t="shared" si="141"/>
        <v>0</v>
      </c>
      <c r="FT19" s="622">
        <f t="shared" si="141"/>
        <v>0</v>
      </c>
      <c r="FU19" s="622"/>
      <c r="FV19" s="655"/>
      <c r="FW19" s="655"/>
      <c r="FX19" s="655"/>
      <c r="GA19" s="1636">
        <v>5</v>
      </c>
      <c r="GB19" s="1643" t="str">
        <f>F19</f>
        <v>Оптимизация загрузки существующих трансформаторов</v>
      </c>
      <c r="GC19" s="1641">
        <f>AQ19</f>
        <v>6.3916000000000001E-2</v>
      </c>
      <c r="GD19" s="1641">
        <f t="shared" ref="GD19" si="142">AR19</f>
        <v>7.6699199999999994</v>
      </c>
      <c r="GE19" s="1641">
        <f t="shared" ref="GE19" si="143">AS19</f>
        <v>0.21550730007999999</v>
      </c>
      <c r="GF19" s="1641">
        <f>EN19</f>
        <v>0</v>
      </c>
    </row>
    <row r="20" spans="1:196" ht="28.9" hidden="1" customHeight="1" outlineLevel="1">
      <c r="A20" s="652" t="s">
        <v>485</v>
      </c>
      <c r="B20" s="368"/>
      <c r="C20" s="368"/>
      <c r="D20" s="676"/>
      <c r="E20" s="371" t="s">
        <v>45</v>
      </c>
      <c r="F20" s="650" t="s">
        <v>276</v>
      </c>
      <c r="G20" s="368"/>
      <c r="H20" s="368"/>
      <c r="I20" s="334"/>
      <c r="J20" s="334"/>
      <c r="K20" s="334"/>
      <c r="L20" s="334"/>
      <c r="M20" s="334"/>
      <c r="N20" s="334"/>
      <c r="O20" s="334"/>
      <c r="P20" s="334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1154"/>
      <c r="AB20" s="334"/>
      <c r="AC20" s="334"/>
      <c r="AD20" s="344"/>
      <c r="AE20" s="334"/>
      <c r="AF20" s="334"/>
      <c r="AG20" s="334"/>
      <c r="AH20" s="334"/>
      <c r="AI20" s="334"/>
      <c r="AJ20" s="334"/>
      <c r="AK20" s="334"/>
      <c r="AL20" s="334"/>
      <c r="AM20" s="334"/>
      <c r="AN20" s="334"/>
      <c r="AO20" s="334"/>
      <c r="AP20" s="286" t="s">
        <v>590</v>
      </c>
      <c r="AQ20" s="283">
        <f t="shared" si="11"/>
        <v>7.2011763934426227</v>
      </c>
      <c r="AR20" s="283">
        <f t="shared" ref="AR20:AR22" si="144">DJ20+DY20+EB20+EE20+EH20</f>
        <v>864.16516721311473</v>
      </c>
      <c r="AS20" s="283">
        <f t="shared" ref="AS20:AS22" si="145">DK20+DZ20+EC20+EF20+EI20</f>
        <v>25.202199002489188</v>
      </c>
      <c r="AT20" s="283">
        <f t="shared" ref="AT20:BX20" si="146">AT62+AT149+AT242+AT329</f>
        <v>4.0299999999999996E-2</v>
      </c>
      <c r="AU20" s="283">
        <f t="shared" si="146"/>
        <v>4.8359999999999994</v>
      </c>
      <c r="AV20" s="283">
        <f t="shared" si="146"/>
        <v>0.14105000000000001</v>
      </c>
      <c r="AW20" s="283">
        <f t="shared" si="146"/>
        <v>0.222791303</v>
      </c>
      <c r="AX20" s="283">
        <f t="shared" si="146"/>
        <v>26.734956359999998</v>
      </c>
      <c r="AY20" s="283">
        <f t="shared" si="146"/>
        <v>0.67002492674256753</v>
      </c>
      <c r="AZ20" s="283">
        <f t="shared" si="146"/>
        <v>1.4240999999999999</v>
      </c>
      <c r="BA20" s="283">
        <f t="shared" si="146"/>
        <v>170.89199999999997</v>
      </c>
      <c r="BB20" s="283">
        <f t="shared" si="146"/>
        <v>4.2551946837287993</v>
      </c>
      <c r="BC20" s="283">
        <f t="shared" si="146"/>
        <v>1.4242999999999999</v>
      </c>
      <c r="BD20" s="283">
        <f t="shared" si="146"/>
        <v>170.91599999999997</v>
      </c>
      <c r="BE20" s="283">
        <f t="shared" si="146"/>
        <v>4.616842683728799</v>
      </c>
      <c r="BF20" s="283">
        <f t="shared" si="146"/>
        <v>1.4383999999999999</v>
      </c>
      <c r="BG20" s="283">
        <f t="shared" si="146"/>
        <v>172.60799999999998</v>
      </c>
      <c r="BH20" s="283">
        <f t="shared" si="146"/>
        <v>5.0277406837288003</v>
      </c>
      <c r="BI20" s="283">
        <f t="shared" si="146"/>
        <v>1.4383999999999999</v>
      </c>
      <c r="BJ20" s="283">
        <f t="shared" si="146"/>
        <v>172.60799999999998</v>
      </c>
      <c r="BK20" s="283">
        <f t="shared" si="146"/>
        <v>5.0277406837288003</v>
      </c>
      <c r="BL20" s="283">
        <f t="shared" si="146"/>
        <v>1.9222769945355189</v>
      </c>
      <c r="BM20" s="283">
        <f t="shared" si="146"/>
        <v>230.67323934426224</v>
      </c>
      <c r="BN20" s="283">
        <f t="shared" si="146"/>
        <v>5.0368406837288004</v>
      </c>
      <c r="BO20" s="283">
        <f t="shared" si="146"/>
        <v>1.9221465573770491</v>
      </c>
      <c r="BP20" s="283">
        <f t="shared" si="146"/>
        <v>230.65758688524585</v>
      </c>
      <c r="BQ20" s="283">
        <f t="shared" si="146"/>
        <v>5.0368406837288004</v>
      </c>
      <c r="BR20" s="283">
        <f t="shared" si="146"/>
        <v>1.8767769945355193</v>
      </c>
      <c r="BS20" s="283">
        <f t="shared" si="146"/>
        <v>225.21323934426229</v>
      </c>
      <c r="BT20" s="283">
        <f t="shared" si="146"/>
        <v>4.888431367457601</v>
      </c>
      <c r="BU20" s="283">
        <f t="shared" si="146"/>
        <v>0.36669999999999997</v>
      </c>
      <c r="BV20" s="283">
        <f t="shared" si="146"/>
        <v>44.003999999999991</v>
      </c>
      <c r="BW20" s="283">
        <f t="shared" si="146"/>
        <v>1.1928000000000001</v>
      </c>
      <c r="BX20" s="283">
        <f t="shared" si="146"/>
        <v>0.43195464480874318</v>
      </c>
      <c r="BY20" s="283">
        <f t="shared" ref="BY20:EF20" si="147">BY62+BY149+BY242+BY329</f>
        <v>51.834557377049173</v>
      </c>
      <c r="BZ20" s="283">
        <f t="shared" si="147"/>
        <v>1.2036406837288001</v>
      </c>
      <c r="CA20" s="283">
        <f t="shared" si="147"/>
        <v>0.55014595628415297</v>
      </c>
      <c r="CB20" s="283">
        <f t="shared" si="147"/>
        <v>66.017514754098357</v>
      </c>
      <c r="CC20" s="283">
        <f t="shared" si="147"/>
        <v>1.2883500000000001</v>
      </c>
      <c r="CD20" s="283">
        <f t="shared" si="147"/>
        <v>0.52797639344262293</v>
      </c>
      <c r="CE20" s="283">
        <f t="shared" si="147"/>
        <v>63.357167213114749</v>
      </c>
      <c r="CF20" s="283">
        <f t="shared" si="147"/>
        <v>1.2036406837288001</v>
      </c>
      <c r="CG20" s="991"/>
      <c r="CH20" s="283">
        <f t="shared" si="147"/>
        <v>1.8767769945355193</v>
      </c>
      <c r="CI20" s="283">
        <f t="shared" si="147"/>
        <v>225.21323934426229</v>
      </c>
      <c r="CJ20" s="283">
        <f t="shared" si="147"/>
        <v>4.888431367457601</v>
      </c>
      <c r="CK20" s="283">
        <f t="shared" si="147"/>
        <v>0.36669999999999997</v>
      </c>
      <c r="CL20" s="283">
        <f t="shared" si="147"/>
        <v>44.003999999999991</v>
      </c>
      <c r="CM20" s="283">
        <f t="shared" si="147"/>
        <v>1.1928000000000001</v>
      </c>
      <c r="CN20" s="283">
        <f t="shared" si="147"/>
        <v>0.43195464480874318</v>
      </c>
      <c r="CO20" s="283">
        <f t="shared" ref="CO20:CV20" si="148">CO62+CO149+CO242+CO329</f>
        <v>51.834557377049173</v>
      </c>
      <c r="CP20" s="283">
        <f t="shared" si="148"/>
        <v>1.2036406837288001</v>
      </c>
      <c r="CQ20" s="283">
        <f t="shared" si="148"/>
        <v>0.55014595628415297</v>
      </c>
      <c r="CR20" s="283">
        <f t="shared" si="148"/>
        <v>66.017514754098357</v>
      </c>
      <c r="CS20" s="283">
        <f t="shared" si="148"/>
        <v>1.2883500000000001</v>
      </c>
      <c r="CT20" s="283">
        <f t="shared" si="148"/>
        <v>0.52797639344262293</v>
      </c>
      <c r="CU20" s="283">
        <f t="shared" si="148"/>
        <v>63.357167213114749</v>
      </c>
      <c r="CV20" s="283">
        <f t="shared" si="148"/>
        <v>1.2036406837288001</v>
      </c>
      <c r="CW20" s="1509">
        <f t="shared" si="147"/>
        <v>1.4082999999999999</v>
      </c>
      <c r="CX20" s="283">
        <f t="shared" si="147"/>
        <v>168.99599999999995</v>
      </c>
      <c r="CY20" s="283">
        <f t="shared" si="147"/>
        <v>4.9195696781531009</v>
      </c>
      <c r="CZ20" s="283">
        <f t="shared" si="147"/>
        <v>1.4082999999999999</v>
      </c>
      <c r="DA20" s="283">
        <f t="shared" si="147"/>
        <v>168.99599999999995</v>
      </c>
      <c r="DB20" s="283">
        <f t="shared" si="147"/>
        <v>1.51220745722376</v>
      </c>
      <c r="DC20" s="283">
        <f t="shared" si="147"/>
        <v>1.4082999999999999</v>
      </c>
      <c r="DD20" s="283">
        <f t="shared" si="147"/>
        <v>168.99599999999995</v>
      </c>
      <c r="DE20" s="283">
        <f t="shared" si="147"/>
        <v>1.5133178656038764</v>
      </c>
      <c r="DF20" s="283">
        <f t="shared" si="147"/>
        <v>1.4082999999999999</v>
      </c>
      <c r="DG20" s="283">
        <f t="shared" si="147"/>
        <v>168.99599999999995</v>
      </c>
      <c r="DH20" s="283">
        <f t="shared" si="147"/>
        <v>1.5133178656038764</v>
      </c>
      <c r="DI20" s="1194">
        <f t="shared" si="147"/>
        <v>1.5829763934426229</v>
      </c>
      <c r="DJ20" s="1194">
        <f t="shared" si="147"/>
        <v>189.96916721311473</v>
      </c>
      <c r="DK20" s="1194">
        <f t="shared" si="147"/>
        <v>5.5681563833612397</v>
      </c>
      <c r="DL20" s="1194">
        <f t="shared" ref="DL20:DW20" si="149">DL62+DL149+DL242+DL329</f>
        <v>0.34079999999999999</v>
      </c>
      <c r="DM20" s="1194">
        <f t="shared" si="149"/>
        <v>40.895999999999994</v>
      </c>
      <c r="DN20" s="1194">
        <f t="shared" si="149"/>
        <v>1.1928000000000001</v>
      </c>
      <c r="DO20" s="1194">
        <f t="shared" si="149"/>
        <v>0.34079999999999999</v>
      </c>
      <c r="DP20" s="1194">
        <f t="shared" si="149"/>
        <v>40.895999999999994</v>
      </c>
      <c r="DQ20" s="1194">
        <f t="shared" si="149"/>
        <v>1.1928000000000001</v>
      </c>
      <c r="DR20" s="1194">
        <f t="shared" si="149"/>
        <v>0.37339999999999995</v>
      </c>
      <c r="DS20" s="1194">
        <f t="shared" si="149"/>
        <v>44.819999999999993</v>
      </c>
      <c r="DT20" s="1194">
        <f t="shared" si="149"/>
        <v>1.3069</v>
      </c>
      <c r="DU20" s="1194">
        <f t="shared" si="149"/>
        <v>0.52797639344262293</v>
      </c>
      <c r="DV20" s="1194">
        <f t="shared" si="149"/>
        <v>63.357167213114749</v>
      </c>
      <c r="DW20" s="1194">
        <f t="shared" si="149"/>
        <v>1.8751563833612392</v>
      </c>
      <c r="DX20" s="1194">
        <f t="shared" si="147"/>
        <v>1.4057999999999999</v>
      </c>
      <c r="DY20" s="1194">
        <f t="shared" si="147"/>
        <v>168.69599999999997</v>
      </c>
      <c r="DZ20" s="1194">
        <f t="shared" si="147"/>
        <v>4.9114574572237597</v>
      </c>
      <c r="EA20" s="1194">
        <f t="shared" si="147"/>
        <v>1.4057999999999999</v>
      </c>
      <c r="EB20" s="1194">
        <f t="shared" si="147"/>
        <v>168.70799999999997</v>
      </c>
      <c r="EC20" s="1194">
        <f t="shared" si="147"/>
        <v>4.9116937718784888</v>
      </c>
      <c r="ED20" s="1194">
        <f t="shared" si="147"/>
        <v>1.4057999999999999</v>
      </c>
      <c r="EE20" s="1194">
        <f t="shared" si="147"/>
        <v>168.69599999999997</v>
      </c>
      <c r="EF20" s="1194">
        <f t="shared" si="147"/>
        <v>4.9120126614138186</v>
      </c>
      <c r="EG20" s="1194">
        <f t="shared" ref="EG20:EI20" si="150">EG62+EG149+EG242+EG329</f>
        <v>1.4007999999999998</v>
      </c>
      <c r="EH20" s="1194">
        <f t="shared" si="150"/>
        <v>168.09599999999998</v>
      </c>
      <c r="EI20" s="1194">
        <f t="shared" si="150"/>
        <v>4.8988787286118809</v>
      </c>
      <c r="EJ20" s="665"/>
      <c r="EK20" s="665"/>
      <c r="EL20" s="665"/>
      <c r="EM20" s="665"/>
      <c r="EN20" s="283">
        <f t="shared" ref="EN20:ES20" si="151">EN62+EN149+EN242+EN329</f>
        <v>3.5</v>
      </c>
      <c r="EO20" s="283">
        <f t="shared" si="151"/>
        <v>0.46063999999999999</v>
      </c>
      <c r="EP20" s="283">
        <f t="shared" si="151"/>
        <v>0.45999999999999996</v>
      </c>
      <c r="EQ20" s="283">
        <f t="shared" si="151"/>
        <v>1.7569999999999999</v>
      </c>
      <c r="ER20" s="283">
        <f t="shared" si="151"/>
        <v>1.5</v>
      </c>
      <c r="ES20" s="283">
        <f t="shared" si="151"/>
        <v>0.92</v>
      </c>
      <c r="ET20" s="283">
        <f t="shared" ref="ET20:EW20" si="152">ET62+ET149+ET242+ET329</f>
        <v>0</v>
      </c>
      <c r="EU20" s="283">
        <f t="shared" si="152"/>
        <v>0</v>
      </c>
      <c r="EV20" s="283">
        <f t="shared" si="152"/>
        <v>0.92</v>
      </c>
      <c r="EW20" s="283">
        <f t="shared" si="152"/>
        <v>0</v>
      </c>
      <c r="EX20" s="283">
        <f t="shared" ref="EX20:FM20" si="153">EX62+EX149+EX242+EX329</f>
        <v>0.7</v>
      </c>
      <c r="EY20" s="283">
        <f t="shared" si="153"/>
        <v>0</v>
      </c>
      <c r="EZ20" s="283">
        <f t="shared" si="153"/>
        <v>0</v>
      </c>
      <c r="FA20" s="283">
        <f t="shared" si="153"/>
        <v>0.7</v>
      </c>
      <c r="FB20" s="283">
        <f t="shared" si="153"/>
        <v>0</v>
      </c>
      <c r="FC20" s="283">
        <f t="shared" si="153"/>
        <v>0.7</v>
      </c>
      <c r="FD20" s="283">
        <f t="shared" si="153"/>
        <v>0.7</v>
      </c>
      <c r="FE20" s="283">
        <f t="shared" si="153"/>
        <v>0.7</v>
      </c>
      <c r="FF20" s="283">
        <f t="shared" ref="FF20" si="154">FF62+FF149+FF242+FF329</f>
        <v>0.7</v>
      </c>
      <c r="FG20" s="283">
        <f t="shared" si="153"/>
        <v>4.7776399999999999</v>
      </c>
      <c r="FH20" s="283">
        <f t="shared" si="153"/>
        <v>0.46063999999999999</v>
      </c>
      <c r="FI20" s="283">
        <f t="shared" si="153"/>
        <v>0.45999999999999996</v>
      </c>
      <c r="FJ20" s="283">
        <f t="shared" si="153"/>
        <v>1.7569999999999999</v>
      </c>
      <c r="FK20" s="283">
        <f t="shared" si="153"/>
        <v>2.1</v>
      </c>
      <c r="FL20" s="991"/>
      <c r="FM20" s="283">
        <f t="shared" si="153"/>
        <v>0</v>
      </c>
      <c r="FN20" s="283">
        <f t="shared" ref="FN20:FQ20" si="155">FN62+FN149+FN242+FN329</f>
        <v>0</v>
      </c>
      <c r="FO20" s="283">
        <f t="shared" si="155"/>
        <v>0</v>
      </c>
      <c r="FP20" s="283">
        <f t="shared" si="155"/>
        <v>0</v>
      </c>
      <c r="FQ20" s="283">
        <f t="shared" si="155"/>
        <v>0</v>
      </c>
      <c r="FR20" s="283">
        <f>FR62+FR149+FR242+FR329</f>
        <v>0</v>
      </c>
      <c r="FS20" s="283">
        <f>FS62+FS149+FS242+FS329</f>
        <v>0</v>
      </c>
      <c r="FT20" s="283">
        <f>FT62+FT149+FT242+FT329</f>
        <v>0</v>
      </c>
      <c r="FU20" s="808"/>
      <c r="FV20" s="334"/>
      <c r="FW20" s="334"/>
      <c r="FX20" s="334"/>
      <c r="GA20" s="1644"/>
      <c r="GB20" s="1639" t="s">
        <v>697</v>
      </c>
      <c r="GC20" s="1642">
        <f>AQ13</f>
        <v>9.0541369380077779</v>
      </c>
      <c r="GD20" s="1642">
        <f t="shared" ref="GD20:GE20" si="156">AR13</f>
        <v>1086.4964325609333</v>
      </c>
      <c r="GE20" s="1642">
        <f t="shared" si="156"/>
        <v>18.655584124404214</v>
      </c>
      <c r="GF20" s="1642">
        <f>EN13</f>
        <v>136.430587869417</v>
      </c>
    </row>
    <row r="21" spans="1:196" ht="30" hidden="1" outlineLevel="1">
      <c r="A21" s="652" t="s">
        <v>485</v>
      </c>
      <c r="B21" s="372"/>
      <c r="C21" s="372"/>
      <c r="D21" s="677"/>
      <c r="E21" s="374" t="s">
        <v>117</v>
      </c>
      <c r="F21" s="373" t="s">
        <v>95</v>
      </c>
      <c r="G21" s="372"/>
      <c r="H21" s="372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1157"/>
      <c r="AB21" s="335"/>
      <c r="AC21" s="335"/>
      <c r="AD21" s="345"/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286" t="s">
        <v>590</v>
      </c>
      <c r="AQ21" s="283">
        <f t="shared" si="11"/>
        <v>7.0311763934426228</v>
      </c>
      <c r="AR21" s="283">
        <f t="shared" si="144"/>
        <v>843.74116721311464</v>
      </c>
      <c r="AS21" s="283">
        <f t="shared" si="145"/>
        <v>24.602332935291127</v>
      </c>
      <c r="AT21" s="663">
        <f t="shared" ref="AT21:BX21" si="157">AT66+AT153+AT245+AT332</f>
        <v>0</v>
      </c>
      <c r="AU21" s="663">
        <f t="shared" si="157"/>
        <v>0</v>
      </c>
      <c r="AV21" s="663">
        <f t="shared" si="157"/>
        <v>0</v>
      </c>
      <c r="AW21" s="663">
        <f t="shared" si="157"/>
        <v>0</v>
      </c>
      <c r="AX21" s="663">
        <f t="shared" si="157"/>
        <v>0</v>
      </c>
      <c r="AY21" s="663">
        <f t="shared" si="157"/>
        <v>0</v>
      </c>
      <c r="AZ21" s="663">
        <f t="shared" si="157"/>
        <v>1.3681999999999999</v>
      </c>
      <c r="BA21" s="663">
        <f t="shared" si="157"/>
        <v>164.18399999999997</v>
      </c>
      <c r="BB21" s="663">
        <f t="shared" si="157"/>
        <v>4.0595446837287996</v>
      </c>
      <c r="BC21" s="663">
        <f t="shared" si="157"/>
        <v>1.3683999999999998</v>
      </c>
      <c r="BD21" s="663">
        <f t="shared" si="157"/>
        <v>164.20799999999997</v>
      </c>
      <c r="BE21" s="663">
        <f t="shared" si="157"/>
        <v>4.4211926837287994</v>
      </c>
      <c r="BF21" s="663">
        <f t="shared" si="157"/>
        <v>1.3681999999999999</v>
      </c>
      <c r="BG21" s="663">
        <f t="shared" si="157"/>
        <v>164.18399999999997</v>
      </c>
      <c r="BH21" s="663">
        <f t="shared" si="157"/>
        <v>4.7820406837288001</v>
      </c>
      <c r="BI21" s="663">
        <f t="shared" si="157"/>
        <v>1.3681999999999999</v>
      </c>
      <c r="BJ21" s="663">
        <f t="shared" si="157"/>
        <v>164.18399999999997</v>
      </c>
      <c r="BK21" s="663">
        <f t="shared" si="157"/>
        <v>4.7820406837288001</v>
      </c>
      <c r="BL21" s="663">
        <f t="shared" si="157"/>
        <v>1.8494769945355189</v>
      </c>
      <c r="BM21" s="663">
        <f t="shared" si="157"/>
        <v>221.93723934426225</v>
      </c>
      <c r="BN21" s="663">
        <f t="shared" si="157"/>
        <v>4.7820406837288001</v>
      </c>
      <c r="BO21" s="663">
        <f t="shared" si="157"/>
        <v>1.8493465573770491</v>
      </c>
      <c r="BP21" s="663">
        <f t="shared" si="157"/>
        <v>221.92158688524586</v>
      </c>
      <c r="BQ21" s="663">
        <f t="shared" si="157"/>
        <v>4.7820406837288001</v>
      </c>
      <c r="BR21" s="663">
        <f t="shared" si="157"/>
        <v>1.8494769945355189</v>
      </c>
      <c r="BS21" s="663">
        <f t="shared" si="157"/>
        <v>221.93723934426228</v>
      </c>
      <c r="BT21" s="663">
        <f t="shared" si="157"/>
        <v>4.7928813674576007</v>
      </c>
      <c r="BU21" s="663">
        <f t="shared" si="157"/>
        <v>0.36669999999999997</v>
      </c>
      <c r="BV21" s="663">
        <f t="shared" si="157"/>
        <v>44.003999999999991</v>
      </c>
      <c r="BW21" s="663">
        <f t="shared" si="157"/>
        <v>1.1928000000000001</v>
      </c>
      <c r="BX21" s="663">
        <f t="shared" si="157"/>
        <v>0.43195464480874318</v>
      </c>
      <c r="BY21" s="663">
        <f t="shared" ref="BY21:EF21" si="158">BY66+BY153+BY245+BY332</f>
        <v>51.834557377049173</v>
      </c>
      <c r="BZ21" s="663">
        <f t="shared" si="158"/>
        <v>1.2036406837288001</v>
      </c>
      <c r="CA21" s="663">
        <f t="shared" si="158"/>
        <v>0.52284595628415298</v>
      </c>
      <c r="CB21" s="663">
        <f t="shared" si="158"/>
        <v>62.741514754098354</v>
      </c>
      <c r="CC21" s="663">
        <f t="shared" si="158"/>
        <v>1.1928000000000001</v>
      </c>
      <c r="CD21" s="663">
        <f t="shared" si="158"/>
        <v>0.52797639344262293</v>
      </c>
      <c r="CE21" s="663">
        <f t="shared" si="158"/>
        <v>63.357167213114749</v>
      </c>
      <c r="CF21" s="663">
        <f t="shared" si="158"/>
        <v>1.2036406837288001</v>
      </c>
      <c r="CG21" s="992"/>
      <c r="CH21" s="663">
        <f t="shared" si="158"/>
        <v>1.8494769945355189</v>
      </c>
      <c r="CI21" s="663">
        <f t="shared" si="158"/>
        <v>221.93723934426228</v>
      </c>
      <c r="CJ21" s="663">
        <f t="shared" si="158"/>
        <v>4.7928813674576007</v>
      </c>
      <c r="CK21" s="663">
        <f t="shared" si="158"/>
        <v>0.36669999999999997</v>
      </c>
      <c r="CL21" s="663">
        <f t="shared" si="158"/>
        <v>44.003999999999991</v>
      </c>
      <c r="CM21" s="663">
        <f t="shared" si="158"/>
        <v>1.1928000000000001</v>
      </c>
      <c r="CN21" s="663">
        <f t="shared" si="158"/>
        <v>0.43195464480874318</v>
      </c>
      <c r="CO21" s="663">
        <f t="shared" ref="CO21:CV21" si="159">CO66+CO153+CO245+CO332</f>
        <v>51.834557377049173</v>
      </c>
      <c r="CP21" s="663">
        <f t="shared" si="159"/>
        <v>1.2036406837288001</v>
      </c>
      <c r="CQ21" s="663">
        <f t="shared" si="159"/>
        <v>0.52284595628415298</v>
      </c>
      <c r="CR21" s="663">
        <f t="shared" si="159"/>
        <v>62.741514754098354</v>
      </c>
      <c r="CS21" s="663">
        <f t="shared" si="159"/>
        <v>1.1928000000000001</v>
      </c>
      <c r="CT21" s="663">
        <f t="shared" si="159"/>
        <v>0.52797639344262293</v>
      </c>
      <c r="CU21" s="663">
        <f t="shared" si="159"/>
        <v>63.357167213114749</v>
      </c>
      <c r="CV21" s="663">
        <f t="shared" si="159"/>
        <v>1.2036406837288001</v>
      </c>
      <c r="CW21" s="1510">
        <f t="shared" si="158"/>
        <v>1.3732</v>
      </c>
      <c r="CX21" s="663">
        <f t="shared" si="158"/>
        <v>164.78399999999996</v>
      </c>
      <c r="CY21" s="663">
        <f t="shared" si="158"/>
        <v>4.7967196781531012</v>
      </c>
      <c r="CZ21" s="663">
        <f t="shared" si="158"/>
        <v>1.3732</v>
      </c>
      <c r="DA21" s="663">
        <f t="shared" si="158"/>
        <v>164.78399999999996</v>
      </c>
      <c r="DB21" s="663">
        <f t="shared" si="158"/>
        <v>1.3893574572237601</v>
      </c>
      <c r="DC21" s="663">
        <f t="shared" si="158"/>
        <v>1.3732</v>
      </c>
      <c r="DD21" s="663">
        <f t="shared" si="158"/>
        <v>164.78399999999996</v>
      </c>
      <c r="DE21" s="663">
        <f t="shared" si="158"/>
        <v>1.3904678656038765</v>
      </c>
      <c r="DF21" s="663">
        <f t="shared" si="158"/>
        <v>1.3732</v>
      </c>
      <c r="DG21" s="663">
        <f t="shared" si="158"/>
        <v>164.78399999999996</v>
      </c>
      <c r="DH21" s="663">
        <f t="shared" si="158"/>
        <v>1.3904678656038765</v>
      </c>
      <c r="DI21" s="1196">
        <f t="shared" si="158"/>
        <v>1.5479763934426229</v>
      </c>
      <c r="DJ21" s="1196">
        <f t="shared" si="158"/>
        <v>185.75716721311474</v>
      </c>
      <c r="DK21" s="1196">
        <f t="shared" si="158"/>
        <v>5.4451563833612395</v>
      </c>
      <c r="DL21" s="1196">
        <f t="shared" ref="DL21:DW21" si="160">DL66+DL153+DL245+DL332</f>
        <v>0.34079999999999999</v>
      </c>
      <c r="DM21" s="1196">
        <f t="shared" si="160"/>
        <v>40.895999999999994</v>
      </c>
      <c r="DN21" s="1196">
        <f t="shared" si="160"/>
        <v>1.1928000000000001</v>
      </c>
      <c r="DO21" s="1196">
        <f t="shared" si="160"/>
        <v>0.34079999999999999</v>
      </c>
      <c r="DP21" s="1196">
        <f t="shared" si="160"/>
        <v>40.895999999999994</v>
      </c>
      <c r="DQ21" s="1196">
        <f t="shared" si="160"/>
        <v>1.1928000000000001</v>
      </c>
      <c r="DR21" s="1196">
        <f t="shared" si="160"/>
        <v>0.33839999999999998</v>
      </c>
      <c r="DS21" s="1196">
        <f t="shared" si="160"/>
        <v>40.607999999999997</v>
      </c>
      <c r="DT21" s="1196">
        <f t="shared" si="160"/>
        <v>1.1843999999999999</v>
      </c>
      <c r="DU21" s="1196">
        <f t="shared" si="160"/>
        <v>0.52797639344262293</v>
      </c>
      <c r="DV21" s="1196">
        <f t="shared" si="160"/>
        <v>63.357167213114749</v>
      </c>
      <c r="DW21" s="1196">
        <f t="shared" si="160"/>
        <v>1.8751563833612392</v>
      </c>
      <c r="DX21" s="1196">
        <f t="shared" si="158"/>
        <v>1.3708</v>
      </c>
      <c r="DY21" s="1196">
        <f t="shared" si="158"/>
        <v>164.49599999999998</v>
      </c>
      <c r="DZ21" s="1196">
        <f t="shared" si="158"/>
        <v>4.7889574572237601</v>
      </c>
      <c r="EA21" s="1196">
        <f t="shared" si="158"/>
        <v>1.3708</v>
      </c>
      <c r="EB21" s="1196">
        <f t="shared" si="158"/>
        <v>164.49599999999998</v>
      </c>
      <c r="EC21" s="1196">
        <f t="shared" si="158"/>
        <v>4.7891937718784892</v>
      </c>
      <c r="ED21" s="1196">
        <f t="shared" si="158"/>
        <v>1.3708</v>
      </c>
      <c r="EE21" s="1196">
        <f t="shared" si="158"/>
        <v>164.49599999999998</v>
      </c>
      <c r="EF21" s="1196">
        <f t="shared" si="158"/>
        <v>4.789512661413819</v>
      </c>
      <c r="EG21" s="1196">
        <f t="shared" ref="EG21:EI21" si="161">EG66+EG153+EG245+EG332</f>
        <v>1.3708</v>
      </c>
      <c r="EH21" s="1196">
        <f t="shared" si="161"/>
        <v>164.49599999999998</v>
      </c>
      <c r="EI21" s="1196">
        <f t="shared" si="161"/>
        <v>4.789512661413819</v>
      </c>
      <c r="EJ21" s="334"/>
      <c r="EK21" s="334"/>
      <c r="EL21" s="334"/>
      <c r="EM21" s="334"/>
      <c r="EN21" s="663">
        <f t="shared" ref="EN21:ES21" si="162">EN66+EN153+EN245+EN332</f>
        <v>0</v>
      </c>
      <c r="EO21" s="663">
        <f t="shared" si="162"/>
        <v>0</v>
      </c>
      <c r="EP21" s="663">
        <f t="shared" si="162"/>
        <v>0</v>
      </c>
      <c r="EQ21" s="663">
        <f t="shared" si="162"/>
        <v>0</v>
      </c>
      <c r="ER21" s="663">
        <f t="shared" si="162"/>
        <v>0</v>
      </c>
      <c r="ES21" s="663">
        <f t="shared" si="162"/>
        <v>0</v>
      </c>
      <c r="ET21" s="663">
        <f t="shared" ref="ET21:EW21" si="163">ET66+ET153+ET245+ET332</f>
        <v>0</v>
      </c>
      <c r="EU21" s="663">
        <f t="shared" si="163"/>
        <v>0</v>
      </c>
      <c r="EV21" s="663">
        <f t="shared" si="163"/>
        <v>0</v>
      </c>
      <c r="EW21" s="663">
        <f t="shared" si="163"/>
        <v>0</v>
      </c>
      <c r="EX21" s="663">
        <f t="shared" ref="EX21:FM21" si="164">EX66+EX153+EX245+EX332</f>
        <v>0</v>
      </c>
      <c r="EY21" s="663">
        <f t="shared" si="164"/>
        <v>0</v>
      </c>
      <c r="EZ21" s="663">
        <f t="shared" si="164"/>
        <v>0</v>
      </c>
      <c r="FA21" s="663">
        <f t="shared" si="164"/>
        <v>0</v>
      </c>
      <c r="FB21" s="663">
        <f t="shared" si="164"/>
        <v>0</v>
      </c>
      <c r="FC21" s="663">
        <f t="shared" si="164"/>
        <v>0</v>
      </c>
      <c r="FD21" s="663">
        <f t="shared" si="164"/>
        <v>0</v>
      </c>
      <c r="FE21" s="663">
        <f t="shared" si="164"/>
        <v>0</v>
      </c>
      <c r="FF21" s="663">
        <f t="shared" ref="FF21" si="165">FF66+FF153+FF245+FF332</f>
        <v>0</v>
      </c>
      <c r="FG21" s="663">
        <f t="shared" si="164"/>
        <v>0</v>
      </c>
      <c r="FH21" s="663">
        <f t="shared" si="164"/>
        <v>0</v>
      </c>
      <c r="FI21" s="663">
        <f t="shared" si="164"/>
        <v>0</v>
      </c>
      <c r="FJ21" s="663">
        <f t="shared" si="164"/>
        <v>0</v>
      </c>
      <c r="FK21" s="663">
        <f t="shared" si="164"/>
        <v>0</v>
      </c>
      <c r="FL21" s="992"/>
      <c r="FM21" s="663">
        <f t="shared" si="164"/>
        <v>0</v>
      </c>
      <c r="FN21" s="663">
        <f t="shared" ref="FN21:FQ21" si="166">FN66+FN153+FN245+FN332</f>
        <v>0</v>
      </c>
      <c r="FO21" s="663">
        <f t="shared" si="166"/>
        <v>0</v>
      </c>
      <c r="FP21" s="663">
        <f t="shared" si="166"/>
        <v>0</v>
      </c>
      <c r="FQ21" s="663">
        <f t="shared" si="166"/>
        <v>0</v>
      </c>
      <c r="FR21" s="663">
        <f>FR66+FR153+FR245+FR332</f>
        <v>0</v>
      </c>
      <c r="FS21" s="663">
        <f>FS66+FS153+FS245+FS332</f>
        <v>0</v>
      </c>
      <c r="FT21" s="663">
        <f>FT66+FT153+FT245+FT332</f>
        <v>0</v>
      </c>
      <c r="FU21" s="809"/>
      <c r="FV21" s="335"/>
      <c r="FW21" s="335"/>
      <c r="FX21" s="335"/>
      <c r="GA21" s="1644"/>
      <c r="GB21" s="1645" t="s">
        <v>699</v>
      </c>
      <c r="GC21" s="1639"/>
      <c r="GD21" s="1639"/>
      <c r="GE21" s="1639"/>
      <c r="GF21" s="1639"/>
      <c r="GG21" s="1646"/>
      <c r="GH21" s="1646"/>
    </row>
    <row r="22" spans="1:196" ht="30" hidden="1" outlineLevel="1">
      <c r="A22" s="652" t="s">
        <v>485</v>
      </c>
      <c r="B22" s="372"/>
      <c r="C22" s="372"/>
      <c r="D22" s="677"/>
      <c r="E22" s="374" t="s">
        <v>118</v>
      </c>
      <c r="F22" s="373" t="s">
        <v>98</v>
      </c>
      <c r="G22" s="372"/>
      <c r="H22" s="372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1157"/>
      <c r="AB22" s="335"/>
      <c r="AC22" s="335"/>
      <c r="AD22" s="345"/>
      <c r="AE22" s="335"/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286" t="s">
        <v>590</v>
      </c>
      <c r="AQ22" s="283">
        <f t="shared" si="11"/>
        <v>0.17500000000000002</v>
      </c>
      <c r="AR22" s="283">
        <f t="shared" si="144"/>
        <v>21.023999999999997</v>
      </c>
      <c r="AS22" s="283">
        <f t="shared" si="145"/>
        <v>0.61349999999999993</v>
      </c>
      <c r="AT22" s="663">
        <f t="shared" ref="AT22:BX22" si="167">AT69+AT156+AT248+AT335</f>
        <v>4.0299999999999996E-2</v>
      </c>
      <c r="AU22" s="663">
        <f t="shared" si="167"/>
        <v>4.8359999999999994</v>
      </c>
      <c r="AV22" s="663">
        <f t="shared" si="167"/>
        <v>0.14105000000000001</v>
      </c>
      <c r="AW22" s="663">
        <f t="shared" si="167"/>
        <v>0.222791303</v>
      </c>
      <c r="AX22" s="663">
        <f t="shared" si="167"/>
        <v>26.734956359999998</v>
      </c>
      <c r="AY22" s="663">
        <f t="shared" si="167"/>
        <v>0.67002492674256753</v>
      </c>
      <c r="AZ22" s="663">
        <f t="shared" si="167"/>
        <v>5.5900000000000005E-2</v>
      </c>
      <c r="BA22" s="663">
        <f t="shared" si="167"/>
        <v>6.7080000000000002</v>
      </c>
      <c r="BB22" s="663">
        <f t="shared" si="167"/>
        <v>0.19564999999999999</v>
      </c>
      <c r="BC22" s="663">
        <f t="shared" si="167"/>
        <v>5.5900000000000005E-2</v>
      </c>
      <c r="BD22" s="663">
        <f t="shared" si="167"/>
        <v>6.7080000000000002</v>
      </c>
      <c r="BE22" s="663">
        <f t="shared" si="167"/>
        <v>0.19564999999999999</v>
      </c>
      <c r="BF22" s="663">
        <f t="shared" si="167"/>
        <v>7.0199999999999999E-2</v>
      </c>
      <c r="BG22" s="663">
        <f t="shared" si="167"/>
        <v>8.4239999999999995</v>
      </c>
      <c r="BH22" s="663">
        <f t="shared" si="167"/>
        <v>0.2457</v>
      </c>
      <c r="BI22" s="663">
        <f t="shared" si="167"/>
        <v>7.0199999999999999E-2</v>
      </c>
      <c r="BJ22" s="663">
        <f t="shared" si="167"/>
        <v>8.4239999999999995</v>
      </c>
      <c r="BK22" s="663">
        <f t="shared" si="167"/>
        <v>0.2457</v>
      </c>
      <c r="BL22" s="663">
        <f t="shared" si="167"/>
        <v>7.2800000000000004E-2</v>
      </c>
      <c r="BM22" s="663">
        <f t="shared" si="167"/>
        <v>8.7360000000000007</v>
      </c>
      <c r="BN22" s="663">
        <f t="shared" si="167"/>
        <v>0.25480000000000003</v>
      </c>
      <c r="BO22" s="663">
        <f t="shared" si="167"/>
        <v>7.2800000000000004E-2</v>
      </c>
      <c r="BP22" s="663">
        <f t="shared" si="167"/>
        <v>8.7360000000000007</v>
      </c>
      <c r="BQ22" s="663">
        <f t="shared" si="167"/>
        <v>0.25480000000000003</v>
      </c>
      <c r="BR22" s="663">
        <f t="shared" si="167"/>
        <v>2.7300000000000001E-2</v>
      </c>
      <c r="BS22" s="663">
        <f t="shared" si="167"/>
        <v>3.2759999999999998</v>
      </c>
      <c r="BT22" s="663">
        <f t="shared" si="167"/>
        <v>9.555000000000001E-2</v>
      </c>
      <c r="BU22" s="663">
        <f t="shared" si="167"/>
        <v>0</v>
      </c>
      <c r="BV22" s="663">
        <f t="shared" si="167"/>
        <v>0</v>
      </c>
      <c r="BW22" s="663">
        <f t="shared" si="167"/>
        <v>0</v>
      </c>
      <c r="BX22" s="663">
        <f t="shared" si="167"/>
        <v>0</v>
      </c>
      <c r="BY22" s="663">
        <f t="shared" ref="BY22:CF22" si="168">BY69+BY156+BY248+BY335</f>
        <v>0</v>
      </c>
      <c r="BZ22" s="663">
        <f t="shared" si="168"/>
        <v>0</v>
      </c>
      <c r="CA22" s="663">
        <f t="shared" si="168"/>
        <v>2.7300000000000001E-2</v>
      </c>
      <c r="CB22" s="663">
        <f t="shared" si="168"/>
        <v>3.2759999999999998</v>
      </c>
      <c r="CC22" s="663">
        <f t="shared" si="168"/>
        <v>9.555000000000001E-2</v>
      </c>
      <c r="CD22" s="663">
        <f t="shared" si="168"/>
        <v>0</v>
      </c>
      <c r="CE22" s="663">
        <f t="shared" si="168"/>
        <v>0</v>
      </c>
      <c r="CF22" s="663">
        <f t="shared" si="168"/>
        <v>0</v>
      </c>
      <c r="CG22" s="992"/>
      <c r="CH22" s="663">
        <f t="shared" ref="CH22:CN22" si="169">CH69+CH156+CH248+CH335</f>
        <v>2.7300000000000001E-2</v>
      </c>
      <c r="CI22" s="663">
        <f t="shared" si="169"/>
        <v>3.2759999999999998</v>
      </c>
      <c r="CJ22" s="663">
        <f t="shared" si="169"/>
        <v>9.555000000000001E-2</v>
      </c>
      <c r="CK22" s="663">
        <f t="shared" si="169"/>
        <v>0</v>
      </c>
      <c r="CL22" s="663">
        <f t="shared" si="169"/>
        <v>0</v>
      </c>
      <c r="CM22" s="663">
        <f t="shared" si="169"/>
        <v>0</v>
      </c>
      <c r="CN22" s="663">
        <f t="shared" si="169"/>
        <v>0</v>
      </c>
      <c r="CO22" s="663">
        <f t="shared" ref="CO22:CV22" si="170">CO69+CO156+CO248+CO335</f>
        <v>0</v>
      </c>
      <c r="CP22" s="663">
        <f t="shared" si="170"/>
        <v>0</v>
      </c>
      <c r="CQ22" s="663">
        <f t="shared" si="170"/>
        <v>2.7300000000000001E-2</v>
      </c>
      <c r="CR22" s="663">
        <f t="shared" si="170"/>
        <v>3.2759999999999998</v>
      </c>
      <c r="CS22" s="663">
        <f t="shared" si="170"/>
        <v>9.555000000000001E-2</v>
      </c>
      <c r="CT22" s="663">
        <f t="shared" si="170"/>
        <v>0</v>
      </c>
      <c r="CU22" s="663">
        <f t="shared" si="170"/>
        <v>0</v>
      </c>
      <c r="CV22" s="663">
        <f t="shared" si="170"/>
        <v>0</v>
      </c>
      <c r="CW22" s="1510">
        <f t="shared" ref="CW22:DK22" si="171">CW69+CW156+CW248+CW335</f>
        <v>3.5099999999999999E-2</v>
      </c>
      <c r="CX22" s="663">
        <f t="shared" si="171"/>
        <v>4.2119999999999997</v>
      </c>
      <c r="CY22" s="663">
        <f t="shared" si="171"/>
        <v>0.12285</v>
      </c>
      <c r="CZ22" s="663">
        <f t="shared" si="171"/>
        <v>3.5099999999999999E-2</v>
      </c>
      <c r="DA22" s="663">
        <f t="shared" si="171"/>
        <v>4.2119999999999997</v>
      </c>
      <c r="DB22" s="663">
        <f t="shared" si="171"/>
        <v>0.12285</v>
      </c>
      <c r="DC22" s="663">
        <f t="shared" si="171"/>
        <v>3.5099999999999999E-2</v>
      </c>
      <c r="DD22" s="663">
        <f t="shared" si="171"/>
        <v>4.2119999999999997</v>
      </c>
      <c r="DE22" s="663">
        <f t="shared" si="171"/>
        <v>0.12285</v>
      </c>
      <c r="DF22" s="663">
        <f t="shared" si="171"/>
        <v>3.5099999999999999E-2</v>
      </c>
      <c r="DG22" s="663">
        <f t="shared" si="171"/>
        <v>4.2119999999999997</v>
      </c>
      <c r="DH22" s="663">
        <f t="shared" si="171"/>
        <v>0.12285</v>
      </c>
      <c r="DI22" s="1196">
        <f t="shared" si="171"/>
        <v>3.5000000000000003E-2</v>
      </c>
      <c r="DJ22" s="1196">
        <f t="shared" si="171"/>
        <v>4.2119999999999997</v>
      </c>
      <c r="DK22" s="1196">
        <f t="shared" si="171"/>
        <v>0.123</v>
      </c>
      <c r="DL22" s="1196">
        <f t="shared" ref="DL22:DW22" si="172">DL69+DL156+DL248+DL335</f>
        <v>0</v>
      </c>
      <c r="DM22" s="1196">
        <f t="shared" si="172"/>
        <v>0</v>
      </c>
      <c r="DN22" s="1196">
        <f t="shared" si="172"/>
        <v>0</v>
      </c>
      <c r="DO22" s="1196">
        <f t="shared" si="172"/>
        <v>0</v>
      </c>
      <c r="DP22" s="1196">
        <f t="shared" si="172"/>
        <v>0</v>
      </c>
      <c r="DQ22" s="1196">
        <f t="shared" si="172"/>
        <v>0</v>
      </c>
      <c r="DR22" s="1196">
        <f t="shared" si="172"/>
        <v>3.5000000000000003E-2</v>
      </c>
      <c r="DS22" s="1196">
        <f t="shared" si="172"/>
        <v>4.2119999999999997</v>
      </c>
      <c r="DT22" s="1196">
        <f t="shared" si="172"/>
        <v>0.12250000000000001</v>
      </c>
      <c r="DU22" s="1196">
        <f t="shared" si="172"/>
        <v>0</v>
      </c>
      <c r="DV22" s="1196">
        <f t="shared" si="172"/>
        <v>0</v>
      </c>
      <c r="DW22" s="1196">
        <f t="shared" si="172"/>
        <v>0</v>
      </c>
      <c r="DX22" s="1196">
        <f t="shared" ref="DX22:EI22" si="173">DX69+DX156+DX248+DX335</f>
        <v>3.5000000000000003E-2</v>
      </c>
      <c r="DY22" s="1196">
        <f t="shared" si="173"/>
        <v>4.2</v>
      </c>
      <c r="DZ22" s="1196">
        <f t="shared" si="173"/>
        <v>0.12250000000000001</v>
      </c>
      <c r="EA22" s="1196">
        <f t="shared" si="173"/>
        <v>3.5000000000000003E-2</v>
      </c>
      <c r="EB22" s="1196">
        <f t="shared" si="173"/>
        <v>4.2119999999999997</v>
      </c>
      <c r="EC22" s="1196">
        <f t="shared" si="173"/>
        <v>0.12250000000000001</v>
      </c>
      <c r="ED22" s="1196">
        <f t="shared" si="173"/>
        <v>3.5000000000000003E-2</v>
      </c>
      <c r="EE22" s="1196">
        <f t="shared" si="173"/>
        <v>4.2</v>
      </c>
      <c r="EF22" s="1196">
        <f t="shared" si="173"/>
        <v>0.12250000000000001</v>
      </c>
      <c r="EG22" s="1196">
        <f t="shared" si="173"/>
        <v>3.5000000000000003E-2</v>
      </c>
      <c r="EH22" s="1196">
        <f t="shared" si="173"/>
        <v>4.2</v>
      </c>
      <c r="EI22" s="1196">
        <f t="shared" si="173"/>
        <v>0.123</v>
      </c>
      <c r="EJ22" s="334"/>
      <c r="EK22" s="334"/>
      <c r="EL22" s="334"/>
      <c r="EM22" s="334"/>
      <c r="EN22" s="663">
        <f t="shared" ref="EN22:ES24" si="174">EN69+EN156+EN248+EN335</f>
        <v>3.5</v>
      </c>
      <c r="EO22" s="663">
        <f t="shared" si="174"/>
        <v>0.46063999999999999</v>
      </c>
      <c r="EP22" s="663">
        <f t="shared" si="174"/>
        <v>0.45999999999999996</v>
      </c>
      <c r="EQ22" s="663">
        <f t="shared" si="174"/>
        <v>1.7569999999999999</v>
      </c>
      <c r="ER22" s="663">
        <f t="shared" si="174"/>
        <v>1.5</v>
      </c>
      <c r="ES22" s="663">
        <f t="shared" si="174"/>
        <v>0.92</v>
      </c>
      <c r="ET22" s="663">
        <f t="shared" ref="ET22:EW22" si="175">ET69+ET156+ET248+ET335</f>
        <v>0</v>
      </c>
      <c r="EU22" s="663">
        <f t="shared" si="175"/>
        <v>0</v>
      </c>
      <c r="EV22" s="663">
        <f t="shared" si="175"/>
        <v>0.92</v>
      </c>
      <c r="EW22" s="663">
        <f t="shared" si="175"/>
        <v>0</v>
      </c>
      <c r="EX22" s="663">
        <f t="shared" ref="EX22:FM22" si="176">EX69+EX156+EX248+EX335</f>
        <v>0.7</v>
      </c>
      <c r="EY22" s="663">
        <f t="shared" si="176"/>
        <v>0</v>
      </c>
      <c r="EZ22" s="663">
        <f t="shared" si="176"/>
        <v>0</v>
      </c>
      <c r="FA22" s="663">
        <f t="shared" si="176"/>
        <v>0.7</v>
      </c>
      <c r="FB22" s="663">
        <f t="shared" si="176"/>
        <v>0</v>
      </c>
      <c r="FC22" s="663">
        <f t="shared" si="176"/>
        <v>0.7</v>
      </c>
      <c r="FD22" s="663">
        <f t="shared" si="176"/>
        <v>0.7</v>
      </c>
      <c r="FE22" s="663">
        <f t="shared" si="176"/>
        <v>0.7</v>
      </c>
      <c r="FF22" s="663">
        <f t="shared" ref="FF22" si="177">FF69+FF156+FF248+FF335</f>
        <v>0.7</v>
      </c>
      <c r="FG22" s="663">
        <f t="shared" si="176"/>
        <v>4.7776399999999999</v>
      </c>
      <c r="FH22" s="663">
        <f t="shared" si="176"/>
        <v>0.46063999999999999</v>
      </c>
      <c r="FI22" s="663">
        <f t="shared" si="176"/>
        <v>0.45999999999999996</v>
      </c>
      <c r="FJ22" s="663">
        <f t="shared" si="176"/>
        <v>1.7569999999999999</v>
      </c>
      <c r="FK22" s="663">
        <f t="shared" si="176"/>
        <v>2.1</v>
      </c>
      <c r="FL22" s="992"/>
      <c r="FM22" s="663">
        <f t="shared" si="176"/>
        <v>0</v>
      </c>
      <c r="FN22" s="663">
        <f t="shared" ref="FN22:FQ22" si="178">FN69+FN156+FN248+FN335</f>
        <v>0</v>
      </c>
      <c r="FO22" s="663">
        <f t="shared" si="178"/>
        <v>0</v>
      </c>
      <c r="FP22" s="663">
        <f t="shared" si="178"/>
        <v>0</v>
      </c>
      <c r="FQ22" s="663">
        <f t="shared" si="178"/>
        <v>0</v>
      </c>
      <c r="FR22" s="663">
        <f t="shared" ref="FR22:FT24" si="179">FR69+FR156+FR248+FR335</f>
        <v>0</v>
      </c>
      <c r="FS22" s="663">
        <f t="shared" si="179"/>
        <v>0</v>
      </c>
      <c r="FT22" s="663">
        <f t="shared" si="179"/>
        <v>0</v>
      </c>
      <c r="FU22" s="809"/>
      <c r="FV22" s="335"/>
      <c r="FW22" s="335"/>
      <c r="FX22" s="335"/>
      <c r="GA22" s="1636">
        <v>6</v>
      </c>
      <c r="GB22" s="1643" t="s">
        <v>700</v>
      </c>
      <c r="GC22" s="1641">
        <f>'Ф3-Перечень меропр с сопут эф'!I9</f>
        <v>3.2035650000000002</v>
      </c>
      <c r="GD22" s="1641">
        <f>'Ф3-Перечень меропр с сопут эф'!J9</f>
        <v>384.42779999999999</v>
      </c>
      <c r="GE22" s="1641">
        <f>'Ф3-Перечень меропр с сопут эф'!K9</f>
        <v>10.343885</v>
      </c>
      <c r="GF22" s="1641">
        <f>'Ф3-Перечень меропр с сопут эф'!DN9</f>
        <v>276.81396118533985</v>
      </c>
      <c r="GG22" s="1646"/>
      <c r="GH22" s="1646"/>
    </row>
    <row r="23" spans="1:196" ht="45" hidden="1" outlineLevel="1">
      <c r="A23" s="652" t="s">
        <v>485</v>
      </c>
      <c r="B23" s="375"/>
      <c r="C23" s="375"/>
      <c r="D23" s="672"/>
      <c r="E23" s="376">
        <v>2</v>
      </c>
      <c r="F23" s="649" t="s">
        <v>277</v>
      </c>
      <c r="G23" s="375"/>
      <c r="H23" s="375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6"/>
      <c r="V23" s="336"/>
      <c r="W23" s="336"/>
      <c r="X23" s="336"/>
      <c r="Y23" s="336"/>
      <c r="Z23" s="336"/>
      <c r="AA23" s="1153"/>
      <c r="AB23" s="336"/>
      <c r="AC23" s="336"/>
      <c r="AD23" s="346"/>
      <c r="AE23" s="336"/>
      <c r="AF23" s="336"/>
      <c r="AG23" s="336"/>
      <c r="AH23" s="336"/>
      <c r="AI23" s="336"/>
      <c r="AJ23" s="336"/>
      <c r="AK23" s="336"/>
      <c r="AL23" s="336"/>
      <c r="AM23" s="336"/>
      <c r="AN23" s="336"/>
      <c r="AO23" s="336"/>
      <c r="AP23" s="336"/>
      <c r="AQ23" s="284">
        <f>DI23+DX23+EA23+ED23+EG23</f>
        <v>0</v>
      </c>
      <c r="AR23" s="1615"/>
      <c r="AS23" s="1615"/>
      <c r="AT23" s="307">
        <f t="shared" ref="AT23:BX23" si="180">AT70+AT157+AT249+AT336</f>
        <v>0</v>
      </c>
      <c r="AU23" s="307">
        <f t="shared" si="180"/>
        <v>42.23276494000001</v>
      </c>
      <c r="AV23" s="307">
        <f t="shared" si="180"/>
        <v>30.630221385400002</v>
      </c>
      <c r="AW23" s="307">
        <f t="shared" si="180"/>
        <v>0</v>
      </c>
      <c r="AX23" s="307">
        <f t="shared" si="180"/>
        <v>56.513373165999994</v>
      </c>
      <c r="AY23" s="307">
        <f t="shared" si="180"/>
        <v>0.97379297539999976</v>
      </c>
      <c r="AZ23" s="307">
        <f t="shared" si="180"/>
        <v>0</v>
      </c>
      <c r="BA23" s="307">
        <f t="shared" si="180"/>
        <v>48.927651999999995</v>
      </c>
      <c r="BB23" s="307">
        <f t="shared" si="180"/>
        <v>1.1617972707395001</v>
      </c>
      <c r="BC23" s="307">
        <f t="shared" si="180"/>
        <v>0</v>
      </c>
      <c r="BD23" s="307">
        <f t="shared" si="180"/>
        <v>41.153796587179997</v>
      </c>
      <c r="BE23" s="307">
        <f t="shared" si="180"/>
        <v>1.1217204010000001</v>
      </c>
      <c r="BF23" s="307">
        <f t="shared" si="180"/>
        <v>0</v>
      </c>
      <c r="BG23" s="307">
        <f t="shared" si="180"/>
        <v>225.50260779999999</v>
      </c>
      <c r="BH23" s="307">
        <f t="shared" si="180"/>
        <v>4.8362655501901992</v>
      </c>
      <c r="BI23" s="307">
        <f t="shared" si="180"/>
        <v>0</v>
      </c>
      <c r="BJ23" s="307">
        <f t="shared" si="180"/>
        <v>354.06205839948001</v>
      </c>
      <c r="BK23" s="307">
        <f t="shared" si="180"/>
        <v>10.220554259965601</v>
      </c>
      <c r="BL23" s="307">
        <f t="shared" si="180"/>
        <v>0</v>
      </c>
      <c r="BM23" s="307">
        <f t="shared" si="180"/>
        <v>700.75223899999992</v>
      </c>
      <c r="BN23" s="307">
        <f t="shared" si="180"/>
        <v>15.179445864667898</v>
      </c>
      <c r="BO23" s="307">
        <f t="shared" si="180"/>
        <v>0</v>
      </c>
      <c r="BP23" s="307">
        <f t="shared" si="180"/>
        <v>747.21695515999988</v>
      </c>
      <c r="BQ23" s="307">
        <f t="shared" si="180"/>
        <v>17.299867323132098</v>
      </c>
      <c r="BR23" s="307">
        <f t="shared" si="180"/>
        <v>0</v>
      </c>
      <c r="BS23" s="307">
        <f t="shared" si="180"/>
        <v>711.92094859999975</v>
      </c>
      <c r="BT23" s="307">
        <f t="shared" si="180"/>
        <v>16.0030896039959</v>
      </c>
      <c r="BU23" s="307">
        <f t="shared" si="180"/>
        <v>0</v>
      </c>
      <c r="BV23" s="307">
        <f t="shared" si="180"/>
        <v>136.5459171</v>
      </c>
      <c r="BW23" s="307">
        <f t="shared" si="180"/>
        <v>3.3453165032662002</v>
      </c>
      <c r="BX23" s="307">
        <f t="shared" si="180"/>
        <v>0</v>
      </c>
      <c r="BY23" s="307">
        <f t="shared" ref="BY23:DH23" si="181">BY70+BY157+BY249+BY336</f>
        <v>100.78348648718001</v>
      </c>
      <c r="BZ23" s="307">
        <f t="shared" si="181"/>
        <v>2.4781651233519</v>
      </c>
      <c r="CA23" s="307">
        <f t="shared" si="181"/>
        <v>0</v>
      </c>
      <c r="CB23" s="307">
        <f t="shared" si="181"/>
        <v>127.1775878</v>
      </c>
      <c r="CC23" s="307">
        <f t="shared" si="181"/>
        <v>3.0496781569656002</v>
      </c>
      <c r="CD23" s="307">
        <f t="shared" si="181"/>
        <v>0</v>
      </c>
      <c r="CE23" s="307">
        <f t="shared" si="181"/>
        <v>347.41395721281998</v>
      </c>
      <c r="CF23" s="307">
        <f t="shared" si="181"/>
        <v>7.1299298204122001</v>
      </c>
      <c r="CG23" s="992"/>
      <c r="CH23" s="307">
        <f t="shared" si="181"/>
        <v>0</v>
      </c>
      <c r="CI23" s="307">
        <f t="shared" si="181"/>
        <v>696.50981798717999</v>
      </c>
      <c r="CJ23" s="307">
        <f t="shared" si="181"/>
        <v>17.878493305714098</v>
      </c>
      <c r="CK23" s="307">
        <f t="shared" si="181"/>
        <v>0</v>
      </c>
      <c r="CL23" s="307">
        <f t="shared" si="181"/>
        <v>144.85201230000001</v>
      </c>
      <c r="CM23" s="307">
        <f t="shared" si="181"/>
        <v>3.6543567679862003</v>
      </c>
      <c r="CN23" s="307">
        <f t="shared" si="181"/>
        <v>0</v>
      </c>
      <c r="CO23" s="307">
        <f t="shared" ref="CO23:CV23" si="182">CO70+CO157+CO249+CO336</f>
        <v>117.50954448718001</v>
      </c>
      <c r="CP23" s="307">
        <f t="shared" si="182"/>
        <v>3.1754205171279</v>
      </c>
      <c r="CQ23" s="307">
        <f t="shared" si="182"/>
        <v>0</v>
      </c>
      <c r="CR23" s="307">
        <f t="shared" si="182"/>
        <v>136.93148859999999</v>
      </c>
      <c r="CS23" s="307">
        <f t="shared" si="182"/>
        <v>3.5492882560000001</v>
      </c>
      <c r="CT23" s="307">
        <f t="shared" si="182"/>
        <v>0</v>
      </c>
      <c r="CU23" s="307">
        <f t="shared" si="182"/>
        <v>297.21677260000001</v>
      </c>
      <c r="CV23" s="307">
        <f t="shared" si="182"/>
        <v>7.5036077646000008</v>
      </c>
      <c r="CW23" s="1510">
        <f t="shared" si="181"/>
        <v>0</v>
      </c>
      <c r="CX23" s="307">
        <f t="shared" si="181"/>
        <v>342.77757838000002</v>
      </c>
      <c r="CY23" s="307">
        <f t="shared" si="181"/>
        <v>8.2106125504304988</v>
      </c>
      <c r="CZ23" s="307">
        <f t="shared" si="181"/>
        <v>0</v>
      </c>
      <c r="DA23" s="307">
        <f t="shared" si="181"/>
        <v>299.93566019000002</v>
      </c>
      <c r="DB23" s="307">
        <f t="shared" si="181"/>
        <v>6.6160686358181202</v>
      </c>
      <c r="DC23" s="307">
        <f t="shared" si="181"/>
        <v>0</v>
      </c>
      <c r="DD23" s="307">
        <f t="shared" si="181"/>
        <v>246.71048398000002</v>
      </c>
      <c r="DE23" s="307">
        <f t="shared" si="181"/>
        <v>4.922778500200419</v>
      </c>
      <c r="DF23" s="307">
        <f t="shared" si="181"/>
        <v>0</v>
      </c>
      <c r="DG23" s="307">
        <f t="shared" si="181"/>
        <v>246.76520579000001</v>
      </c>
      <c r="DH23" s="307">
        <f t="shared" si="181"/>
        <v>7.86783198820042</v>
      </c>
      <c r="DI23" s="1197">
        <f t="shared" ref="DI23:DY23" si="183">DI70+DI157+DI249+DI336</f>
        <v>0</v>
      </c>
      <c r="DJ23" s="1197">
        <f t="shared" si="183"/>
        <v>576.84351260000005</v>
      </c>
      <c r="DK23" s="1197">
        <f t="shared" si="183"/>
        <v>17.126046310783199</v>
      </c>
      <c r="DL23" s="1197">
        <f t="shared" si="183"/>
        <v>0</v>
      </c>
      <c r="DM23" s="1197">
        <f t="shared" si="183"/>
        <v>131.28682549999999</v>
      </c>
      <c r="DN23" s="1197">
        <f t="shared" si="183"/>
        <v>4.2066240710064005</v>
      </c>
      <c r="DO23" s="1197">
        <f t="shared" si="183"/>
        <v>0</v>
      </c>
      <c r="DP23" s="1197">
        <f t="shared" si="183"/>
        <v>99.230110087179995</v>
      </c>
      <c r="DQ23" s="1197">
        <f t="shared" si="183"/>
        <v>3.2772553525344001</v>
      </c>
      <c r="DR23" s="1197">
        <f t="shared" si="183"/>
        <v>0</v>
      </c>
      <c r="DS23" s="1197">
        <f t="shared" si="183"/>
        <v>145.84121099999999</v>
      </c>
      <c r="DT23" s="1197">
        <f t="shared" si="183"/>
        <v>4.0102905734280005</v>
      </c>
      <c r="DU23" s="1197">
        <f t="shared" si="183"/>
        <v>0</v>
      </c>
      <c r="DV23" s="1197">
        <f t="shared" si="183"/>
        <v>172.71966601282</v>
      </c>
      <c r="DW23" s="1197">
        <f t="shared" si="183"/>
        <v>5.2970219838144006</v>
      </c>
      <c r="DX23" s="1197">
        <f>DX70+DX157+DX249+DX336</f>
        <v>0</v>
      </c>
      <c r="DY23" s="1197">
        <f t="shared" si="183"/>
        <v>583.60895833199993</v>
      </c>
      <c r="DZ23" s="1197">
        <f>DZ24+DZ31</f>
        <v>13.2373664645731</v>
      </c>
      <c r="EA23" s="1197">
        <f t="shared" ref="EA23:EI23" si="184">EA70+EA157+EA249+EA336</f>
        <v>0</v>
      </c>
      <c r="EB23" s="1197">
        <f t="shared" si="184"/>
        <v>61.560159199999994</v>
      </c>
      <c r="EC23" s="1197">
        <f>EC70+EC157+EC249+EC336</f>
        <v>1.7178623674979003</v>
      </c>
      <c r="ED23" s="1197">
        <f t="shared" si="184"/>
        <v>0</v>
      </c>
      <c r="EE23" s="1197">
        <f t="shared" si="184"/>
        <v>63.345567199999991</v>
      </c>
      <c r="EF23" s="1197">
        <f t="shared" si="184"/>
        <v>1.8649191766499</v>
      </c>
      <c r="EG23" s="1197">
        <f t="shared" si="184"/>
        <v>0</v>
      </c>
      <c r="EH23" s="1197">
        <f t="shared" si="184"/>
        <v>58.608984799999995</v>
      </c>
      <c r="EI23" s="1197">
        <f t="shared" si="184"/>
        <v>1.60751119653214</v>
      </c>
      <c r="EJ23" s="336"/>
      <c r="EK23" s="336"/>
      <c r="EL23" s="336"/>
      <c r="EM23" s="336"/>
      <c r="EN23" s="307">
        <f t="shared" si="174"/>
        <v>75.318005079279999</v>
      </c>
      <c r="EO23" s="307">
        <f t="shared" si="174"/>
        <v>6.9158219999999995</v>
      </c>
      <c r="EP23" s="307">
        <f t="shared" si="174"/>
        <v>5.874701</v>
      </c>
      <c r="EQ23" s="307">
        <f t="shared" si="174"/>
        <v>13.086911649999999</v>
      </c>
      <c r="ER23" s="307">
        <f t="shared" si="174"/>
        <v>13.524509</v>
      </c>
      <c r="ES23" s="307">
        <f t="shared" si="174"/>
        <v>19.67709687</v>
      </c>
      <c r="ET23" s="307">
        <f t="shared" ref="ET23:EW23" si="185">ET70+ET157+ET249+ET336</f>
        <v>2.9061522399999999</v>
      </c>
      <c r="EU23" s="307">
        <f t="shared" si="185"/>
        <v>3.2428170300000003</v>
      </c>
      <c r="EV23" s="307">
        <f t="shared" si="185"/>
        <v>4.1009321500000002</v>
      </c>
      <c r="EW23" s="307">
        <f t="shared" si="185"/>
        <v>8.6813134500000011</v>
      </c>
      <c r="EX23" s="307">
        <f t="shared" ref="EX23:FM23" si="186">EX70+EX157+EX249+EX336</f>
        <v>15.341811689280002</v>
      </c>
      <c r="EY23" s="307">
        <f t="shared" si="186"/>
        <v>3.90410056732</v>
      </c>
      <c r="EZ23" s="307">
        <f t="shared" si="186"/>
        <v>3.2896132573200001</v>
      </c>
      <c r="FA23" s="307">
        <f t="shared" si="186"/>
        <v>3.8735197173200002</v>
      </c>
      <c r="FB23" s="307">
        <f t="shared" si="186"/>
        <v>4.2745781473199997</v>
      </c>
      <c r="FC23" s="307">
        <f t="shared" si="186"/>
        <v>13.138643900000002</v>
      </c>
      <c r="FD23" s="307">
        <f t="shared" si="186"/>
        <v>0.55250851000000001</v>
      </c>
      <c r="FE23" s="307">
        <f t="shared" si="186"/>
        <v>0.59539093999999992</v>
      </c>
      <c r="FF23" s="307">
        <f t="shared" ref="FF23" si="187">FF70+FF157+FF249+FF336</f>
        <v>0.54112501000000002</v>
      </c>
      <c r="FG23" s="307">
        <f t="shared" si="186"/>
        <v>71.280750870000006</v>
      </c>
      <c r="FH23" s="307">
        <f t="shared" si="186"/>
        <v>6.9158219999999995</v>
      </c>
      <c r="FI23" s="307">
        <f t="shared" si="186"/>
        <v>5.874701</v>
      </c>
      <c r="FJ23" s="307">
        <f t="shared" si="186"/>
        <v>13.087341649999999</v>
      </c>
      <c r="FK23" s="307">
        <f t="shared" si="186"/>
        <v>21.642412820000001</v>
      </c>
      <c r="FL23" s="992"/>
      <c r="FM23" s="307">
        <f t="shared" si="186"/>
        <v>11.880236699999999</v>
      </c>
      <c r="FN23" s="307">
        <f t="shared" ref="FN23:FQ23" si="188">FN70+FN157+FN249+FN336</f>
        <v>3.87076244</v>
      </c>
      <c r="FO23" s="307">
        <f t="shared" si="188"/>
        <v>3.3383482599999996</v>
      </c>
      <c r="FP23" s="307">
        <f t="shared" si="188"/>
        <v>0.95415804000000004</v>
      </c>
      <c r="FQ23" s="307">
        <f t="shared" si="188"/>
        <v>3.7169679599999998</v>
      </c>
      <c r="FR23" s="307">
        <f t="shared" si="179"/>
        <v>0</v>
      </c>
      <c r="FS23" s="307">
        <f t="shared" si="179"/>
        <v>0</v>
      </c>
      <c r="FT23" s="307">
        <f t="shared" si="179"/>
        <v>0</v>
      </c>
      <c r="FU23" s="810"/>
      <c r="FV23" s="336"/>
      <c r="FW23" s="336"/>
      <c r="FX23" s="336"/>
      <c r="GA23" s="1636">
        <v>7</v>
      </c>
      <c r="GB23" s="1643" t="s">
        <v>701</v>
      </c>
      <c r="GC23" s="1641">
        <f>'Ф3-Перечень меропр с сопут эф'!I18</f>
        <v>73.377072477156432</v>
      </c>
      <c r="GD23" s="1641">
        <f>'Ф3-Перечень меропр с сопут эф'!J18</f>
        <v>8805.2486972587722</v>
      </c>
      <c r="GE23" s="1641">
        <f>'Ф3-Перечень меропр с сопут эф'!K18</f>
        <v>262.30994728167445</v>
      </c>
      <c r="GF23" s="1641">
        <f>'Ф3-Перечень меропр с сопут эф'!DN18</f>
        <v>5355.9161104446666</v>
      </c>
      <c r="GG23" s="1646"/>
      <c r="GH23" s="1646"/>
    </row>
    <row r="24" spans="1:196" ht="30" hidden="1" outlineLevel="1">
      <c r="A24" s="652" t="s">
        <v>485</v>
      </c>
      <c r="B24" s="368"/>
      <c r="C24" s="368"/>
      <c r="D24" s="678"/>
      <c r="E24" s="369" t="s">
        <v>49</v>
      </c>
      <c r="F24" s="370" t="s">
        <v>95</v>
      </c>
      <c r="G24" s="368"/>
      <c r="H24" s="368"/>
      <c r="I24" s="334"/>
      <c r="J24" s="334"/>
      <c r="K24" s="334"/>
      <c r="L24" s="334"/>
      <c r="M24" s="334"/>
      <c r="N24" s="334"/>
      <c r="O24" s="334"/>
      <c r="P24" s="334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1154"/>
      <c r="AB24" s="334"/>
      <c r="AC24" s="334"/>
      <c r="AD24" s="344"/>
      <c r="AE24" s="334"/>
      <c r="AF24" s="334"/>
      <c r="AG24" s="334"/>
      <c r="AH24" s="334"/>
      <c r="AI24" s="334"/>
      <c r="AJ24" s="334"/>
      <c r="AK24" s="334"/>
      <c r="AL24" s="334"/>
      <c r="AM24" s="334"/>
      <c r="AN24" s="334"/>
      <c r="AO24" s="334"/>
      <c r="AP24" s="306"/>
      <c r="AQ24" s="312">
        <f t="shared" si="11"/>
        <v>0</v>
      </c>
      <c r="AR24" s="312">
        <f t="shared" ref="AR24" si="189">DJ24+DY24+EB24+EE24+EH24</f>
        <v>203.23035893199997</v>
      </c>
      <c r="AS24" s="312">
        <f>DK24+DZ24+EC24+EF24+EI24</f>
        <v>5.7892656646591192</v>
      </c>
      <c r="AT24" s="312">
        <f t="shared" ref="AT24:BX24" si="190">AT71+AT158+AT250+AT337</f>
        <v>0</v>
      </c>
      <c r="AU24" s="312">
        <f t="shared" si="190"/>
        <v>42.23276494000001</v>
      </c>
      <c r="AV24" s="312">
        <f t="shared" si="190"/>
        <v>30.630221385400002</v>
      </c>
      <c r="AW24" s="312">
        <f t="shared" si="190"/>
        <v>0</v>
      </c>
      <c r="AX24" s="312">
        <f t="shared" si="190"/>
        <v>56.513373165999994</v>
      </c>
      <c r="AY24" s="312">
        <f t="shared" si="190"/>
        <v>0.97379297539999976</v>
      </c>
      <c r="AZ24" s="312">
        <f t="shared" si="190"/>
        <v>0</v>
      </c>
      <c r="BA24" s="312">
        <f t="shared" si="190"/>
        <v>30.806240800000001</v>
      </c>
      <c r="BB24" s="312">
        <f t="shared" si="190"/>
        <v>0.39827018273949999</v>
      </c>
      <c r="BC24" s="312">
        <f t="shared" si="190"/>
        <v>0</v>
      </c>
      <c r="BD24" s="312">
        <f t="shared" si="190"/>
        <v>22.705961387179997</v>
      </c>
      <c r="BE24" s="312">
        <f t="shared" si="190"/>
        <v>0.32978492100000001</v>
      </c>
      <c r="BF24" s="312">
        <f t="shared" si="190"/>
        <v>0</v>
      </c>
      <c r="BG24" s="312">
        <f t="shared" si="190"/>
        <v>21.699553800000004</v>
      </c>
      <c r="BH24" s="312">
        <f t="shared" si="190"/>
        <v>0.26386773669020003</v>
      </c>
      <c r="BI24" s="312">
        <f t="shared" si="190"/>
        <v>0</v>
      </c>
      <c r="BJ24" s="312">
        <f t="shared" si="190"/>
        <v>41.824908199480006</v>
      </c>
      <c r="BK24" s="312">
        <f t="shared" si="190"/>
        <v>1.6107419299655998</v>
      </c>
      <c r="BL24" s="312">
        <f t="shared" si="190"/>
        <v>0</v>
      </c>
      <c r="BM24" s="312">
        <f t="shared" si="190"/>
        <v>106.7594802</v>
      </c>
      <c r="BN24" s="312">
        <f t="shared" si="190"/>
        <v>0.57800750466790007</v>
      </c>
      <c r="BO24" s="312">
        <f t="shared" si="190"/>
        <v>0</v>
      </c>
      <c r="BP24" s="312">
        <f t="shared" si="190"/>
        <v>106.7594802</v>
      </c>
      <c r="BQ24" s="312">
        <f t="shared" si="190"/>
        <v>0.58138739203209999</v>
      </c>
      <c r="BR24" s="312">
        <f t="shared" si="190"/>
        <v>0</v>
      </c>
      <c r="BS24" s="312">
        <f t="shared" si="190"/>
        <v>106.7594802</v>
      </c>
      <c r="BT24" s="312">
        <f t="shared" si="190"/>
        <v>0.63555155466790003</v>
      </c>
      <c r="BU24" s="312">
        <f t="shared" si="190"/>
        <v>0</v>
      </c>
      <c r="BV24" s="312">
        <f t="shared" si="190"/>
        <v>6.8298591000000002</v>
      </c>
      <c r="BW24" s="312">
        <f t="shared" si="190"/>
        <v>0.1289816179862</v>
      </c>
      <c r="BX24" s="312">
        <f t="shared" si="190"/>
        <v>0</v>
      </c>
      <c r="BY24" s="312">
        <f t="shared" ref="BY24:DH24" si="191">BY71+BY158+BY250+BY337</f>
        <v>2.34497368718</v>
      </c>
      <c r="BZ24" s="312">
        <f t="shared" si="191"/>
        <v>5.1136183351900004E-2</v>
      </c>
      <c r="CA24" s="312">
        <f t="shared" si="191"/>
        <v>0</v>
      </c>
      <c r="CB24" s="312">
        <f t="shared" si="191"/>
        <v>10.823395</v>
      </c>
      <c r="CC24" s="312">
        <f t="shared" si="191"/>
        <v>0.21499223536560003</v>
      </c>
      <c r="CD24" s="312">
        <f t="shared" si="191"/>
        <v>0</v>
      </c>
      <c r="CE24" s="312">
        <f t="shared" si="191"/>
        <v>86.761252412819999</v>
      </c>
      <c r="CF24" s="312">
        <f t="shared" si="191"/>
        <v>0.24044151796419999</v>
      </c>
      <c r="CG24" s="992"/>
      <c r="CH24" s="312">
        <f t="shared" si="191"/>
        <v>0</v>
      </c>
      <c r="CI24" s="312">
        <f t="shared" si="191"/>
        <v>30.837794787179998</v>
      </c>
      <c r="CJ24" s="312">
        <f t="shared" si="191"/>
        <v>0.4865471459381</v>
      </c>
      <c r="CK24" s="312">
        <f t="shared" si="191"/>
        <v>0</v>
      </c>
      <c r="CL24" s="312">
        <f t="shared" si="191"/>
        <v>6.8298591000000002</v>
      </c>
      <c r="CM24" s="312">
        <f t="shared" si="191"/>
        <v>7.7526367986200009E-2</v>
      </c>
      <c r="CN24" s="312">
        <f t="shared" si="191"/>
        <v>0</v>
      </c>
      <c r="CO24" s="312">
        <f t="shared" ref="CO24:CV24" si="192">CO71+CO158+CO250+CO337</f>
        <v>2.34497368718</v>
      </c>
      <c r="CP24" s="312">
        <f t="shared" si="192"/>
        <v>5.1136183351900004E-2</v>
      </c>
      <c r="CQ24" s="312">
        <f t="shared" si="192"/>
        <v>0</v>
      </c>
      <c r="CR24" s="312">
        <f t="shared" si="192"/>
        <v>10.823395</v>
      </c>
      <c r="CS24" s="312">
        <f t="shared" si="192"/>
        <v>0.21419230000000003</v>
      </c>
      <c r="CT24" s="312">
        <f t="shared" si="192"/>
        <v>0</v>
      </c>
      <c r="CU24" s="312">
        <f t="shared" si="192"/>
        <v>10.839567000000001</v>
      </c>
      <c r="CV24" s="312">
        <f t="shared" si="192"/>
        <v>0.14787229460000001</v>
      </c>
      <c r="CW24" s="1510">
        <f t="shared" si="191"/>
        <v>0</v>
      </c>
      <c r="CX24" s="312">
        <f t="shared" si="191"/>
        <v>109.86945819999998</v>
      </c>
      <c r="CY24" s="312">
        <f t="shared" si="191"/>
        <v>0.58202776043049997</v>
      </c>
      <c r="CZ24" s="312">
        <f t="shared" si="191"/>
        <v>0</v>
      </c>
      <c r="DA24" s="312">
        <f t="shared" si="191"/>
        <v>109.86945819999998</v>
      </c>
      <c r="DB24" s="312">
        <f t="shared" si="191"/>
        <v>1.0036052621795</v>
      </c>
      <c r="DC24" s="312">
        <f t="shared" si="191"/>
        <v>0</v>
      </c>
      <c r="DD24" s="312">
        <f t="shared" si="191"/>
        <v>109.86945819999998</v>
      </c>
      <c r="DE24" s="312">
        <f t="shared" si="191"/>
        <v>0.66844997259390004</v>
      </c>
      <c r="DF24" s="312">
        <f t="shared" si="191"/>
        <v>0</v>
      </c>
      <c r="DG24" s="312">
        <f t="shared" si="191"/>
        <v>109.86945819999998</v>
      </c>
      <c r="DH24" s="312">
        <f t="shared" si="191"/>
        <v>0.67351186059390011</v>
      </c>
      <c r="DI24" s="1195">
        <f>DI71+DI158+DI250+DI337</f>
        <v>0</v>
      </c>
      <c r="DJ24" s="1195">
        <f>DJ71+DJ158+DJ250+DJ337</f>
        <v>53.682600199999996</v>
      </c>
      <c r="DK24" s="1195">
        <f>DK71+DK158+DK250+DK337</f>
        <v>0.69323882459999986</v>
      </c>
      <c r="DL24" s="1195">
        <f t="shared" ref="DL24:DW24" si="193">DL71+DL158+DL250+DL337</f>
        <v>0</v>
      </c>
      <c r="DM24" s="1195">
        <f t="shared" si="193"/>
        <v>2.5285690999999995</v>
      </c>
      <c r="DN24" s="1195">
        <f t="shared" si="193"/>
        <v>2.5657875E-2</v>
      </c>
      <c r="DO24" s="1195">
        <f t="shared" si="193"/>
        <v>0</v>
      </c>
      <c r="DP24" s="1195">
        <f t="shared" si="193"/>
        <v>1.62761568718</v>
      </c>
      <c r="DQ24" s="1195">
        <f t="shared" si="193"/>
        <v>2.4650974999999999E-2</v>
      </c>
      <c r="DR24" s="1195">
        <f t="shared" si="193"/>
        <v>0</v>
      </c>
      <c r="DS24" s="1195">
        <f t="shared" si="193"/>
        <v>10.823395</v>
      </c>
      <c r="DT24" s="1195">
        <f t="shared" si="193"/>
        <v>0.18051187500000004</v>
      </c>
      <c r="DU24" s="1195">
        <f t="shared" si="193"/>
        <v>0</v>
      </c>
      <c r="DV24" s="1195">
        <f t="shared" si="193"/>
        <v>10.93732041282</v>
      </c>
      <c r="DW24" s="1195">
        <f t="shared" si="193"/>
        <v>0.12756376959999999</v>
      </c>
      <c r="DX24" s="1195">
        <f>DX71+DX158+DX250+DX337</f>
        <v>0</v>
      </c>
      <c r="DY24" s="1195">
        <f>DY71+DY158+DY250+DY337</f>
        <v>28.269035131999999</v>
      </c>
      <c r="DZ24" s="1195">
        <f>SUM(DZ25:DZ30)</f>
        <v>3.0066469001794998</v>
      </c>
      <c r="EA24" s="1195">
        <f>EA71+EA158+EA250+EA337</f>
        <v>0</v>
      </c>
      <c r="EB24" s="1195">
        <f t="shared" ref="EB24:EF24" si="194">EB71+EB158+EB250+EB337</f>
        <v>40.4262412</v>
      </c>
      <c r="EC24" s="1195">
        <f t="shared" si="194"/>
        <v>0.68960271979389998</v>
      </c>
      <c r="ED24" s="1195">
        <f t="shared" si="194"/>
        <v>0</v>
      </c>
      <c r="EE24" s="1195">
        <f t="shared" si="194"/>
        <v>40.4262412</v>
      </c>
      <c r="EF24" s="1195">
        <f t="shared" si="194"/>
        <v>0.69543185864190005</v>
      </c>
      <c r="EG24" s="1195">
        <f t="shared" ref="EG24:EI24" si="195">EG71+EG158+EG250+EG337</f>
        <v>0</v>
      </c>
      <c r="EH24" s="1195">
        <f t="shared" si="195"/>
        <v>40.4262412</v>
      </c>
      <c r="EI24" s="1195">
        <f t="shared" si="195"/>
        <v>0.70434536144381998</v>
      </c>
      <c r="EJ24" s="313"/>
      <c r="EK24" s="313"/>
      <c r="EL24" s="313"/>
      <c r="EM24" s="313"/>
      <c r="EN24" s="312">
        <f t="shared" si="174"/>
        <v>0</v>
      </c>
      <c r="EO24" s="312">
        <f t="shared" si="174"/>
        <v>0</v>
      </c>
      <c r="EP24" s="312">
        <f t="shared" si="174"/>
        <v>0</v>
      </c>
      <c r="EQ24" s="312">
        <f t="shared" si="174"/>
        <v>0</v>
      </c>
      <c r="ER24" s="312">
        <f t="shared" si="174"/>
        <v>0</v>
      </c>
      <c r="ES24" s="312">
        <f t="shared" si="174"/>
        <v>0</v>
      </c>
      <c r="ET24" s="312">
        <f t="shared" ref="ET24:EW24" si="196">ET71+ET158+ET250+ET337</f>
        <v>0</v>
      </c>
      <c r="EU24" s="312">
        <f t="shared" si="196"/>
        <v>0</v>
      </c>
      <c r="EV24" s="312">
        <f t="shared" si="196"/>
        <v>0</v>
      </c>
      <c r="EW24" s="312">
        <f t="shared" si="196"/>
        <v>0</v>
      </c>
      <c r="EX24" s="312">
        <f t="shared" ref="EX24:FM24" si="197">EX71+EX158+EX250+EX337</f>
        <v>0</v>
      </c>
      <c r="EY24" s="312">
        <f t="shared" si="197"/>
        <v>0</v>
      </c>
      <c r="EZ24" s="312">
        <f t="shared" si="197"/>
        <v>0</v>
      </c>
      <c r="FA24" s="312">
        <f t="shared" si="197"/>
        <v>0</v>
      </c>
      <c r="FB24" s="312">
        <f t="shared" si="197"/>
        <v>0</v>
      </c>
      <c r="FC24" s="312">
        <f t="shared" si="197"/>
        <v>0</v>
      </c>
      <c r="FD24" s="312">
        <f t="shared" si="197"/>
        <v>0</v>
      </c>
      <c r="FE24" s="312">
        <f t="shared" si="197"/>
        <v>0</v>
      </c>
      <c r="FF24" s="312">
        <f t="shared" ref="FF24" si="198">FF71+FF158+FF250+FF337</f>
        <v>0</v>
      </c>
      <c r="FG24" s="312">
        <f t="shared" si="197"/>
        <v>0</v>
      </c>
      <c r="FH24" s="312">
        <f t="shared" si="197"/>
        <v>0</v>
      </c>
      <c r="FI24" s="312">
        <f t="shared" si="197"/>
        <v>0</v>
      </c>
      <c r="FJ24" s="312">
        <f t="shared" si="197"/>
        <v>0</v>
      </c>
      <c r="FK24" s="312">
        <f t="shared" si="197"/>
        <v>0</v>
      </c>
      <c r="FL24" s="992"/>
      <c r="FM24" s="312">
        <f t="shared" si="197"/>
        <v>0</v>
      </c>
      <c r="FN24" s="312">
        <f t="shared" ref="FN24:FQ24" si="199">FN71+FN158+FN250+FN337</f>
        <v>0</v>
      </c>
      <c r="FO24" s="312">
        <f t="shared" si="199"/>
        <v>0</v>
      </c>
      <c r="FP24" s="312">
        <f t="shared" si="199"/>
        <v>0</v>
      </c>
      <c r="FQ24" s="312">
        <f t="shared" si="199"/>
        <v>0</v>
      </c>
      <c r="FR24" s="312">
        <f t="shared" si="179"/>
        <v>0</v>
      </c>
      <c r="FS24" s="312">
        <f t="shared" si="179"/>
        <v>0</v>
      </c>
      <c r="FT24" s="312">
        <f t="shared" si="179"/>
        <v>0</v>
      </c>
      <c r="FU24" s="622"/>
      <c r="FV24" s="334"/>
      <c r="FW24" s="334"/>
      <c r="FX24" s="334"/>
      <c r="GB24" s="1654" t="s">
        <v>703</v>
      </c>
      <c r="GJ24" s="69" t="s">
        <v>705</v>
      </c>
    </row>
    <row r="25" spans="1:196" ht="38.25" hidden="1" outlineLevel="1">
      <c r="A25" s="652" t="s">
        <v>485</v>
      </c>
      <c r="B25" s="372"/>
      <c r="C25" s="372"/>
      <c r="D25" s="679"/>
      <c r="E25" s="377" t="s">
        <v>119</v>
      </c>
      <c r="F25" s="651" t="s">
        <v>99</v>
      </c>
      <c r="G25" s="372"/>
      <c r="H25" s="372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1157"/>
      <c r="AB25" s="335"/>
      <c r="AC25" s="335"/>
      <c r="AD25" s="345"/>
      <c r="AE25" s="335"/>
      <c r="AF25" s="335"/>
      <c r="AG25" s="335"/>
      <c r="AH25" s="335"/>
      <c r="AI25" s="335"/>
      <c r="AJ25" s="335"/>
      <c r="AK25" s="335"/>
      <c r="AL25" s="335"/>
      <c r="AM25" s="335"/>
      <c r="AN25" s="335"/>
      <c r="AO25" s="335"/>
      <c r="AP25" s="286" t="s">
        <v>590</v>
      </c>
      <c r="AQ25" s="312">
        <f t="shared" si="11"/>
        <v>0.267125</v>
      </c>
      <c r="AR25" s="312">
        <f t="shared" ref="AR25:AS25" si="200">DJ25+DY25+EB25+EE25+EH25</f>
        <v>32.054999999999993</v>
      </c>
      <c r="AS25" s="312">
        <f t="shared" si="200"/>
        <v>2.28017764409792</v>
      </c>
      <c r="AT25" s="312">
        <f t="shared" ref="AT25:BX25" si="201">AT74+AT166+AT256+AT341</f>
        <v>5.8436999999999996E-2</v>
      </c>
      <c r="AU25" s="312">
        <f t="shared" si="201"/>
        <v>7.0124399999999998</v>
      </c>
      <c r="AV25" s="312">
        <f t="shared" si="201"/>
        <v>0.24586200000000002</v>
      </c>
      <c r="AW25" s="312">
        <f t="shared" si="201"/>
        <v>4.4221499999999997E-2</v>
      </c>
      <c r="AX25" s="312">
        <f t="shared" si="201"/>
        <v>5.3065800000000003</v>
      </c>
      <c r="AY25" s="312">
        <f t="shared" si="201"/>
        <v>0.22154669999999993</v>
      </c>
      <c r="AZ25" s="312">
        <f t="shared" si="201"/>
        <v>4.0496999999999998E-2</v>
      </c>
      <c r="BA25" s="312">
        <f t="shared" si="201"/>
        <v>4.8596400000000006</v>
      </c>
      <c r="BB25" s="312">
        <f t="shared" si="201"/>
        <v>0.17009756999999998</v>
      </c>
      <c r="BC25" s="312">
        <f t="shared" si="201"/>
        <v>4.0496999999999998E-2</v>
      </c>
      <c r="BD25" s="312">
        <f t="shared" si="201"/>
        <v>4.8596400000000006</v>
      </c>
      <c r="BE25" s="312">
        <f t="shared" si="201"/>
        <v>0.17009726999999999</v>
      </c>
      <c r="BF25" s="312">
        <f t="shared" si="201"/>
        <v>1.8497E-2</v>
      </c>
      <c r="BG25" s="312">
        <f t="shared" si="201"/>
        <v>2.2196400000000001</v>
      </c>
      <c r="BH25" s="312">
        <f t="shared" si="201"/>
        <v>5.7297569999999992E-2</v>
      </c>
      <c r="BI25" s="312">
        <f t="shared" si="201"/>
        <v>4.0496999999999998E-2</v>
      </c>
      <c r="BJ25" s="312">
        <f t="shared" si="201"/>
        <v>4.8596400000000006</v>
      </c>
      <c r="BK25" s="312">
        <f t="shared" si="201"/>
        <v>0.17009726999999999</v>
      </c>
      <c r="BL25" s="312">
        <f t="shared" si="201"/>
        <v>0.64249699999999998</v>
      </c>
      <c r="BM25" s="312">
        <f t="shared" si="201"/>
        <v>77.099639999999994</v>
      </c>
      <c r="BN25" s="312">
        <f t="shared" si="201"/>
        <v>0.23574777799999996</v>
      </c>
      <c r="BO25" s="312">
        <f t="shared" si="201"/>
        <v>0.64249699999999998</v>
      </c>
      <c r="BP25" s="312">
        <f t="shared" si="201"/>
        <v>77.099639999999994</v>
      </c>
      <c r="BQ25" s="312">
        <f t="shared" si="201"/>
        <v>0.23574777799999996</v>
      </c>
      <c r="BR25" s="312">
        <f t="shared" si="201"/>
        <v>0.64249699999999998</v>
      </c>
      <c r="BS25" s="312">
        <f t="shared" si="201"/>
        <v>77.099639999999994</v>
      </c>
      <c r="BT25" s="312">
        <f t="shared" si="201"/>
        <v>0.24007977799999999</v>
      </c>
      <c r="BU25" s="312">
        <f t="shared" si="201"/>
        <v>2.6592500000000002E-3</v>
      </c>
      <c r="BV25" s="312">
        <f t="shared" si="201"/>
        <v>0.31911</v>
      </c>
      <c r="BW25" s="312">
        <f t="shared" si="201"/>
        <v>9.0611749999999994E-3</v>
      </c>
      <c r="BX25" s="312">
        <f t="shared" si="201"/>
        <v>3.6592500000000002E-3</v>
      </c>
      <c r="BY25" s="312">
        <f t="shared" ref="BY25:EF25" si="202">BY74+BY166+BY256+BY341</f>
        <v>0.43911</v>
      </c>
      <c r="BZ25" s="312">
        <f t="shared" si="202"/>
        <v>1.3561174999999998E-2</v>
      </c>
      <c r="CA25" s="312">
        <f t="shared" si="202"/>
        <v>2.365925E-2</v>
      </c>
      <c r="CB25" s="312">
        <f t="shared" si="202"/>
        <v>2.8391099999999998</v>
      </c>
      <c r="CC25" s="312">
        <f t="shared" si="202"/>
        <v>0.12169317500000001</v>
      </c>
      <c r="CD25" s="312">
        <f t="shared" si="202"/>
        <v>0.61251924999999996</v>
      </c>
      <c r="CE25" s="312">
        <f t="shared" si="202"/>
        <v>73.502309999999994</v>
      </c>
      <c r="CF25" s="312">
        <f t="shared" si="202"/>
        <v>9.5764252999999994E-2</v>
      </c>
      <c r="CG25" s="992"/>
      <c r="CH25" s="312">
        <f t="shared" si="202"/>
        <v>4.0496999999999998E-2</v>
      </c>
      <c r="CI25" s="312">
        <f t="shared" si="202"/>
        <v>4.8596400000000006</v>
      </c>
      <c r="CJ25" s="312">
        <f t="shared" si="202"/>
        <v>0.17442927000000003</v>
      </c>
      <c r="CK25" s="312">
        <f t="shared" si="202"/>
        <v>2.6592500000000002E-3</v>
      </c>
      <c r="CL25" s="312">
        <f t="shared" si="202"/>
        <v>0.31911</v>
      </c>
      <c r="CM25" s="312">
        <f t="shared" si="202"/>
        <v>9.0611749999999994E-3</v>
      </c>
      <c r="CN25" s="312">
        <f t="shared" si="202"/>
        <v>3.6592500000000002E-3</v>
      </c>
      <c r="CO25" s="312">
        <f t="shared" ref="CO25:CV25" si="203">CO74+CO166+CO256+CO341</f>
        <v>0.43911</v>
      </c>
      <c r="CP25" s="312">
        <f t="shared" si="203"/>
        <v>1.3561174999999998E-2</v>
      </c>
      <c r="CQ25" s="312">
        <f t="shared" si="203"/>
        <v>2.365925E-2</v>
      </c>
      <c r="CR25" s="312">
        <f t="shared" si="203"/>
        <v>2.8391099999999998</v>
      </c>
      <c r="CS25" s="312">
        <f t="shared" si="203"/>
        <v>0.12169317500000001</v>
      </c>
      <c r="CT25" s="312">
        <f t="shared" si="203"/>
        <v>1.0519249999999999E-2</v>
      </c>
      <c r="CU25" s="312">
        <f t="shared" si="203"/>
        <v>1.2623099999999998</v>
      </c>
      <c r="CV25" s="312">
        <f t="shared" si="203"/>
        <v>3.0113744999999997E-2</v>
      </c>
      <c r="CW25" s="1510">
        <f t="shared" si="202"/>
        <v>0.63885700000000001</v>
      </c>
      <c r="CX25" s="312">
        <f t="shared" si="202"/>
        <v>76.662839999999989</v>
      </c>
      <c r="CY25" s="312">
        <f t="shared" si="202"/>
        <v>0.23788347399999998</v>
      </c>
      <c r="CZ25" s="312">
        <f t="shared" si="202"/>
        <v>0.63885700000000001</v>
      </c>
      <c r="DA25" s="312">
        <f t="shared" si="202"/>
        <v>76.662839999999989</v>
      </c>
      <c r="DB25" s="312">
        <f t="shared" si="202"/>
        <v>0.242563474</v>
      </c>
      <c r="DC25" s="312">
        <f t="shared" si="202"/>
        <v>0.63885700000000001</v>
      </c>
      <c r="DD25" s="312">
        <f t="shared" si="202"/>
        <v>76.662839999999989</v>
      </c>
      <c r="DE25" s="312">
        <f t="shared" si="202"/>
        <v>0.24743067400000002</v>
      </c>
      <c r="DF25" s="312">
        <f t="shared" si="202"/>
        <v>0.63885700000000001</v>
      </c>
      <c r="DG25" s="312">
        <f t="shared" si="202"/>
        <v>76.662839999999989</v>
      </c>
      <c r="DH25" s="312">
        <f t="shared" si="202"/>
        <v>0.25249256200000003</v>
      </c>
      <c r="DI25" s="1195">
        <f>DI74+DI166+DI256+DI341</f>
        <v>5.6336999999999998E-2</v>
      </c>
      <c r="DJ25" s="1195">
        <f t="shared" si="202"/>
        <v>6.7604400000000009</v>
      </c>
      <c r="DK25" s="1195">
        <f t="shared" si="202"/>
        <v>0.24167470000000002</v>
      </c>
      <c r="DL25" s="1195">
        <f t="shared" ref="DL25:DW25" si="204">DL74+DL166+DL256+DL341</f>
        <v>2.6592500000000002E-3</v>
      </c>
      <c r="DM25" s="1195">
        <f t="shared" si="204"/>
        <v>0.31911</v>
      </c>
      <c r="DN25" s="1195">
        <f t="shared" si="204"/>
        <v>9.0611749999999994E-3</v>
      </c>
      <c r="DO25" s="1195">
        <f t="shared" si="204"/>
        <v>3.6592500000000002E-3</v>
      </c>
      <c r="DP25" s="1195">
        <f t="shared" si="204"/>
        <v>0.43911</v>
      </c>
      <c r="DQ25" s="1195">
        <f t="shared" si="204"/>
        <v>1.3561174999999998E-2</v>
      </c>
      <c r="DR25" s="1195">
        <f t="shared" si="204"/>
        <v>2.365925E-2</v>
      </c>
      <c r="DS25" s="1195">
        <f t="shared" si="204"/>
        <v>2.8391099999999998</v>
      </c>
      <c r="DT25" s="1195">
        <f t="shared" si="204"/>
        <v>0.12169317500000001</v>
      </c>
      <c r="DU25" s="1195">
        <f t="shared" si="204"/>
        <v>1.0519249999999999E-2</v>
      </c>
      <c r="DV25" s="1195">
        <f t="shared" si="204"/>
        <v>1.2623099999999998</v>
      </c>
      <c r="DW25" s="1195">
        <f t="shared" si="204"/>
        <v>3.0113744999999997E-2</v>
      </c>
      <c r="DX25" s="1195">
        <f t="shared" si="202"/>
        <v>5.2697000000000001E-2</v>
      </c>
      <c r="DY25" s="1195">
        <f t="shared" si="202"/>
        <v>6.3236399999999993</v>
      </c>
      <c r="DZ25" s="1195">
        <v>1.24</v>
      </c>
      <c r="EA25" s="1195">
        <f t="shared" si="202"/>
        <v>5.2697000000000001E-2</v>
      </c>
      <c r="EB25" s="1195">
        <f t="shared" si="202"/>
        <v>6.3236399999999993</v>
      </c>
      <c r="EC25" s="1195">
        <f t="shared" si="202"/>
        <v>0.25748432119999998</v>
      </c>
      <c r="ED25" s="1195">
        <f t="shared" si="202"/>
        <v>5.2697000000000001E-2</v>
      </c>
      <c r="EE25" s="1195">
        <f t="shared" si="202"/>
        <v>6.3236399999999993</v>
      </c>
      <c r="EF25" s="1195">
        <f t="shared" si="202"/>
        <v>0.26605256004800004</v>
      </c>
      <c r="EG25" s="1195">
        <f t="shared" ref="EG25:EI25" si="205">EG74+EG166+EG256+EG341</f>
        <v>5.2697000000000001E-2</v>
      </c>
      <c r="EH25" s="1195">
        <f t="shared" si="205"/>
        <v>6.3236399999999993</v>
      </c>
      <c r="EI25" s="1195">
        <f t="shared" si="205"/>
        <v>0.27496606284991998</v>
      </c>
      <c r="EJ25" s="313"/>
      <c r="EK25" s="313"/>
      <c r="EL25" s="313"/>
      <c r="EM25" s="313"/>
      <c r="EN25" s="312">
        <f t="shared" ref="EN25:ES25" si="206">EN74+EN166+EN256+EN341</f>
        <v>0</v>
      </c>
      <c r="EO25" s="312">
        <f t="shared" si="206"/>
        <v>0</v>
      </c>
      <c r="EP25" s="312">
        <f t="shared" si="206"/>
        <v>0</v>
      </c>
      <c r="EQ25" s="312">
        <f t="shared" si="206"/>
        <v>0</v>
      </c>
      <c r="ER25" s="312">
        <f t="shared" si="206"/>
        <v>0</v>
      </c>
      <c r="ES25" s="312">
        <f t="shared" si="206"/>
        <v>0</v>
      </c>
      <c r="ET25" s="312">
        <f t="shared" ref="ET25:EW25" si="207">ET74+ET166+ET256+ET341</f>
        <v>0</v>
      </c>
      <c r="EU25" s="312">
        <f t="shared" si="207"/>
        <v>0</v>
      </c>
      <c r="EV25" s="312">
        <f t="shared" si="207"/>
        <v>0</v>
      </c>
      <c r="EW25" s="312">
        <f t="shared" si="207"/>
        <v>0</v>
      </c>
      <c r="EX25" s="312">
        <f t="shared" ref="EX25:FM25" si="208">EX74+EX166+EX256+EX341</f>
        <v>0</v>
      </c>
      <c r="EY25" s="312">
        <f t="shared" si="208"/>
        <v>0</v>
      </c>
      <c r="EZ25" s="312">
        <f t="shared" si="208"/>
        <v>0</v>
      </c>
      <c r="FA25" s="312">
        <f t="shared" si="208"/>
        <v>0</v>
      </c>
      <c r="FB25" s="312">
        <f t="shared" si="208"/>
        <v>0</v>
      </c>
      <c r="FC25" s="312">
        <f t="shared" si="208"/>
        <v>0</v>
      </c>
      <c r="FD25" s="312">
        <f t="shared" si="208"/>
        <v>0</v>
      </c>
      <c r="FE25" s="312">
        <f t="shared" si="208"/>
        <v>0</v>
      </c>
      <c r="FF25" s="312">
        <f t="shared" ref="FF25" si="209">FF74+FF166+FF256+FF341</f>
        <v>0</v>
      </c>
      <c r="FG25" s="312">
        <f t="shared" si="208"/>
        <v>0</v>
      </c>
      <c r="FH25" s="312">
        <f t="shared" si="208"/>
        <v>0</v>
      </c>
      <c r="FI25" s="312">
        <f t="shared" si="208"/>
        <v>0</v>
      </c>
      <c r="FJ25" s="312">
        <f t="shared" si="208"/>
        <v>0</v>
      </c>
      <c r="FK25" s="312">
        <f t="shared" si="208"/>
        <v>0</v>
      </c>
      <c r="FL25" s="992"/>
      <c r="FM25" s="312">
        <f t="shared" si="208"/>
        <v>0</v>
      </c>
      <c r="FN25" s="312">
        <f t="shared" ref="FN25:FQ25" si="210">FN74+FN166+FN256+FN341</f>
        <v>0</v>
      </c>
      <c r="FO25" s="312">
        <f t="shared" si="210"/>
        <v>0</v>
      </c>
      <c r="FP25" s="312">
        <f t="shared" si="210"/>
        <v>0</v>
      </c>
      <c r="FQ25" s="312">
        <f t="shared" si="210"/>
        <v>0</v>
      </c>
      <c r="FR25" s="312">
        <f>FR74+FR166+FR256+FR341</f>
        <v>0</v>
      </c>
      <c r="FS25" s="312">
        <f>FS74+FS166+FS256+FS341</f>
        <v>0</v>
      </c>
      <c r="FT25" s="312">
        <f>FT74+FT166+FT256+FT341</f>
        <v>0</v>
      </c>
      <c r="FU25" s="622"/>
      <c r="FV25" s="335"/>
      <c r="FW25" s="335"/>
      <c r="FX25" s="335"/>
      <c r="GA25" s="1636" t="s">
        <v>25</v>
      </c>
      <c r="GB25" s="1636" t="s">
        <v>653</v>
      </c>
      <c r="GC25" s="1636" t="s">
        <v>659</v>
      </c>
      <c r="GD25" s="1636" t="s">
        <v>702</v>
      </c>
      <c r="GE25" s="1636" t="s">
        <v>694</v>
      </c>
      <c r="GF25" s="1636" t="s">
        <v>693</v>
      </c>
      <c r="GI25" s="1636" t="s">
        <v>25</v>
      </c>
      <c r="GJ25" s="1636" t="s">
        <v>653</v>
      </c>
      <c r="GK25" s="1636" t="s">
        <v>659</v>
      </c>
      <c r="GL25" s="1636" t="s">
        <v>702</v>
      </c>
      <c r="GM25" s="1636" t="s">
        <v>694</v>
      </c>
      <c r="GN25" s="1636" t="s">
        <v>693</v>
      </c>
    </row>
    <row r="26" spans="1:196" ht="30" hidden="1" outlineLevel="1">
      <c r="A26" s="652" t="s">
        <v>485</v>
      </c>
      <c r="B26" s="372"/>
      <c r="C26" s="372"/>
      <c r="D26" s="679"/>
      <c r="E26" s="377" t="s">
        <v>120</v>
      </c>
      <c r="F26" s="651" t="s">
        <v>259</v>
      </c>
      <c r="G26" s="372"/>
      <c r="H26" s="372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1157"/>
      <c r="AB26" s="335"/>
      <c r="AC26" s="335"/>
      <c r="AD26" s="345"/>
      <c r="AE26" s="335"/>
      <c r="AF26" s="335"/>
      <c r="AG26" s="335"/>
      <c r="AH26" s="335"/>
      <c r="AI26" s="335"/>
      <c r="AJ26" s="335"/>
      <c r="AK26" s="335"/>
      <c r="AL26" s="335"/>
      <c r="AM26" s="335"/>
      <c r="AN26" s="335"/>
      <c r="AO26" s="335"/>
      <c r="AP26" s="453" t="s">
        <v>54</v>
      </c>
      <c r="AQ26" s="312">
        <f t="shared" ref="AQ26:AQ28" si="211">DI26+DX26+EA26+ED26+EG26</f>
        <v>875.53999999999985</v>
      </c>
      <c r="AR26" s="312">
        <f t="shared" ref="AR26:AR30" si="212">DJ26+DY26+EB26+EE26+EH26</f>
        <v>121.53431793199999</v>
      </c>
      <c r="AS26" s="312">
        <f t="shared" ref="AS26:AS30" si="213">DK26+DZ26+EC26+EF26+EI26</f>
        <v>2.5522778256</v>
      </c>
      <c r="AT26" s="312">
        <f t="shared" ref="AT26:BX26" si="214">AT77+AT171+AT260+AT345</f>
        <v>197.3066</v>
      </c>
      <c r="AU26" s="312">
        <f t="shared" si="214"/>
        <v>28.195113140000004</v>
      </c>
      <c r="AV26" s="312">
        <f t="shared" si="214"/>
        <v>30.331177485400001</v>
      </c>
      <c r="AW26" s="312">
        <f t="shared" si="214"/>
        <v>218.73</v>
      </c>
      <c r="AX26" s="312">
        <f t="shared" si="214"/>
        <v>31.256516999999995</v>
      </c>
      <c r="AY26" s="312">
        <f t="shared" si="214"/>
        <v>0.67898648539999995</v>
      </c>
      <c r="AZ26" s="312">
        <f t="shared" si="214"/>
        <v>132.41</v>
      </c>
      <c r="BA26" s="312">
        <f t="shared" si="214"/>
        <v>18.921388999999998</v>
      </c>
      <c r="BB26" s="312">
        <f t="shared" si="214"/>
        <v>0.16144650700000002</v>
      </c>
      <c r="BC26" s="312">
        <f t="shared" si="214"/>
        <v>77.22999999999999</v>
      </c>
      <c r="BD26" s="312">
        <f t="shared" si="214"/>
        <v>11.036167000000001</v>
      </c>
      <c r="BE26" s="312">
        <f t="shared" si="214"/>
        <v>0.10644120100000001</v>
      </c>
      <c r="BF26" s="312">
        <f t="shared" si="214"/>
        <v>132.38000000000002</v>
      </c>
      <c r="BG26" s="312">
        <f t="shared" si="214"/>
        <v>18.917102</v>
      </c>
      <c r="BH26" s="312">
        <f t="shared" si="214"/>
        <v>0.17314633260000001</v>
      </c>
      <c r="BI26" s="312">
        <f t="shared" si="214"/>
        <v>190.16035540000001</v>
      </c>
      <c r="BJ26" s="312">
        <f t="shared" si="214"/>
        <v>27.173914786660003</v>
      </c>
      <c r="BK26" s="312">
        <f t="shared" si="214"/>
        <v>1.2755278245999999</v>
      </c>
      <c r="BL26" s="312">
        <f t="shared" si="214"/>
        <v>138.08000000000001</v>
      </c>
      <c r="BM26" s="312">
        <f t="shared" si="214"/>
        <v>19.731632000000001</v>
      </c>
      <c r="BN26" s="312">
        <f t="shared" si="214"/>
        <v>0.1822948462</v>
      </c>
      <c r="BO26" s="312">
        <f t="shared" si="214"/>
        <v>138.08000000000001</v>
      </c>
      <c r="BP26" s="312">
        <f t="shared" si="214"/>
        <v>19.731632000000001</v>
      </c>
      <c r="BQ26" s="312">
        <f t="shared" si="214"/>
        <v>0.1822948462</v>
      </c>
      <c r="BR26" s="312">
        <f t="shared" si="214"/>
        <v>138.08000000000001</v>
      </c>
      <c r="BS26" s="312">
        <f t="shared" si="214"/>
        <v>19.731632000000001</v>
      </c>
      <c r="BT26" s="312">
        <f t="shared" si="214"/>
        <v>0.1822948462</v>
      </c>
      <c r="BU26" s="312">
        <f t="shared" si="214"/>
        <v>35.050000000000004</v>
      </c>
      <c r="BV26" s="312">
        <f t="shared" si="214"/>
        <v>5.0086449999999996</v>
      </c>
      <c r="BW26" s="312">
        <f t="shared" si="214"/>
        <v>3.6394978000000001E-2</v>
      </c>
      <c r="BX26" s="312">
        <f t="shared" si="214"/>
        <v>9.9699999999999989</v>
      </c>
      <c r="BY26" s="312">
        <f t="shared" ref="BY26:EF26" si="215">BY77+BY171+BY260+BY345</f>
        <v>1.4247130000000001</v>
      </c>
      <c r="BZ26" s="312">
        <f t="shared" si="215"/>
        <v>1.15462156E-2</v>
      </c>
      <c r="CA26" s="312">
        <f t="shared" si="215"/>
        <v>10.65</v>
      </c>
      <c r="CB26" s="312">
        <f t="shared" si="215"/>
        <v>1.5218850000000002</v>
      </c>
      <c r="CC26" s="312">
        <f t="shared" si="215"/>
        <v>2.1392500000000002E-2</v>
      </c>
      <c r="CD26" s="312">
        <f t="shared" si="215"/>
        <v>82.410000000000011</v>
      </c>
      <c r="CE26" s="312">
        <f t="shared" si="215"/>
        <v>11.776389000000002</v>
      </c>
      <c r="CF26" s="312">
        <f t="shared" si="215"/>
        <v>0.1129611526</v>
      </c>
      <c r="CG26" s="992"/>
      <c r="CH26" s="312">
        <f t="shared" si="215"/>
        <v>113</v>
      </c>
      <c r="CI26" s="312">
        <f t="shared" si="215"/>
        <v>16.1477</v>
      </c>
      <c r="CJ26" s="312">
        <f t="shared" si="215"/>
        <v>0.15711201820000001</v>
      </c>
      <c r="CK26" s="312">
        <f t="shared" si="215"/>
        <v>35.050000000000004</v>
      </c>
      <c r="CL26" s="312">
        <f t="shared" si="215"/>
        <v>5.0086449999999996</v>
      </c>
      <c r="CM26" s="312">
        <f t="shared" si="215"/>
        <v>3.6394978000000001E-2</v>
      </c>
      <c r="CN26" s="312">
        <f t="shared" si="215"/>
        <v>9.9699999999999989</v>
      </c>
      <c r="CO26" s="312">
        <f t="shared" ref="CO26:CV26" si="216">CO77+CO171+CO260+CO345</f>
        <v>1.4247130000000001</v>
      </c>
      <c r="CP26" s="312">
        <f t="shared" si="216"/>
        <v>1.15462156E-2</v>
      </c>
      <c r="CQ26" s="312">
        <f t="shared" si="216"/>
        <v>12.217500000000001</v>
      </c>
      <c r="CR26" s="312">
        <f t="shared" si="216"/>
        <v>1.5218850000000002</v>
      </c>
      <c r="CS26" s="312">
        <f t="shared" si="216"/>
        <v>2.34825E-2</v>
      </c>
      <c r="CT26" s="312">
        <f t="shared" si="216"/>
        <v>58.897500000000001</v>
      </c>
      <c r="CU26" s="312">
        <f t="shared" si="216"/>
        <v>8.192457000000001</v>
      </c>
      <c r="CV26" s="312">
        <f t="shared" si="216"/>
        <v>8.9868324600000007E-2</v>
      </c>
      <c r="CW26" s="1510">
        <f t="shared" si="215"/>
        <v>162.89999999999998</v>
      </c>
      <c r="CX26" s="312">
        <f t="shared" si="215"/>
        <v>23.278409999999997</v>
      </c>
      <c r="CY26" s="312">
        <f t="shared" si="215"/>
        <v>0.20774036000000001</v>
      </c>
      <c r="CZ26" s="312">
        <f t="shared" si="215"/>
        <v>162.89999999999998</v>
      </c>
      <c r="DA26" s="312">
        <f t="shared" si="215"/>
        <v>23.278409999999997</v>
      </c>
      <c r="DB26" s="312">
        <f t="shared" si="215"/>
        <v>0.56439488800000004</v>
      </c>
      <c r="DC26" s="312">
        <f t="shared" si="215"/>
        <v>162.89999999999998</v>
      </c>
      <c r="DD26" s="312">
        <f t="shared" si="215"/>
        <v>23.278409999999997</v>
      </c>
      <c r="DE26" s="312">
        <f t="shared" si="215"/>
        <v>0.21738096700000001</v>
      </c>
      <c r="DF26" s="312">
        <f t="shared" si="215"/>
        <v>162.89999999999998</v>
      </c>
      <c r="DG26" s="312">
        <f t="shared" si="215"/>
        <v>23.278409999999997</v>
      </c>
      <c r="DH26" s="312">
        <f t="shared" si="215"/>
        <v>0.21738096700000001</v>
      </c>
      <c r="DI26" s="1195">
        <f t="shared" si="215"/>
        <v>258.88</v>
      </c>
      <c r="DJ26" s="1195">
        <f t="shared" si="215"/>
        <v>36.993952</v>
      </c>
      <c r="DK26" s="1195">
        <f t="shared" si="215"/>
        <v>0.30231582459999995</v>
      </c>
      <c r="DL26" s="1195">
        <f t="shared" ref="DL26:DW26" si="217">DL77+DL171+DL260+DL345</f>
        <v>4.95</v>
      </c>
      <c r="DM26" s="1195">
        <f t="shared" si="217"/>
        <v>0.70735500000000007</v>
      </c>
      <c r="DN26" s="1195">
        <f t="shared" si="217"/>
        <v>6.5725000000000002E-3</v>
      </c>
      <c r="DO26" s="1195">
        <f t="shared" si="217"/>
        <v>4.95</v>
      </c>
      <c r="DP26" s="1195">
        <f t="shared" si="217"/>
        <v>0.70735500000000007</v>
      </c>
      <c r="DQ26" s="1195">
        <f t="shared" si="217"/>
        <v>6.5725000000000002E-3</v>
      </c>
      <c r="DR26" s="1195">
        <f t="shared" si="217"/>
        <v>10.65</v>
      </c>
      <c r="DS26" s="1195">
        <f t="shared" si="217"/>
        <v>1.5218850000000002</v>
      </c>
      <c r="DT26" s="1195">
        <f t="shared" si="217"/>
        <v>2.1392500000000002E-2</v>
      </c>
      <c r="DU26" s="1195">
        <f t="shared" si="217"/>
        <v>57.330000000000005</v>
      </c>
      <c r="DV26" s="1195">
        <f t="shared" si="217"/>
        <v>8.192457000000001</v>
      </c>
      <c r="DW26" s="1195">
        <f t="shared" si="217"/>
        <v>8.7778324599999999E-2</v>
      </c>
      <c r="DX26" s="1195">
        <f t="shared" si="215"/>
        <v>109.14999999999999</v>
      </c>
      <c r="DY26" s="1195">
        <f t="shared" si="215"/>
        <v>12.017186932</v>
      </c>
      <c r="DZ26" s="1195">
        <v>1.57</v>
      </c>
      <c r="EA26" s="1195">
        <f t="shared" si="215"/>
        <v>169.16999999999996</v>
      </c>
      <c r="EB26" s="1195">
        <f t="shared" si="215"/>
        <v>24.174392999999998</v>
      </c>
      <c r="EC26" s="1195">
        <f t="shared" si="215"/>
        <v>0.22848006700000001</v>
      </c>
      <c r="ED26" s="1195">
        <f t="shared" si="215"/>
        <v>169.16999999999996</v>
      </c>
      <c r="EE26" s="1195">
        <f t="shared" si="215"/>
        <v>24.174392999999998</v>
      </c>
      <c r="EF26" s="1195">
        <f t="shared" si="215"/>
        <v>0.22574096700000001</v>
      </c>
      <c r="EG26" s="1195">
        <f t="shared" ref="EG26:EI26" si="218">EG77+EG171+EG260+EG345</f>
        <v>169.16999999999996</v>
      </c>
      <c r="EH26" s="1195">
        <f t="shared" si="218"/>
        <v>24.174392999999998</v>
      </c>
      <c r="EI26" s="1195">
        <f t="shared" si="218"/>
        <v>0.22574096700000001</v>
      </c>
      <c r="EJ26" s="313"/>
      <c r="EK26" s="313"/>
      <c r="EL26" s="313"/>
      <c r="EM26" s="313"/>
      <c r="EN26" s="312">
        <f t="shared" ref="EN26:ES26" si="219">EN77+EN171+EN260+EN345</f>
        <v>0</v>
      </c>
      <c r="EO26" s="312">
        <f t="shared" si="219"/>
        <v>0</v>
      </c>
      <c r="EP26" s="312">
        <f t="shared" si="219"/>
        <v>0</v>
      </c>
      <c r="EQ26" s="312">
        <f t="shared" si="219"/>
        <v>0</v>
      </c>
      <c r="ER26" s="312">
        <f t="shared" si="219"/>
        <v>0</v>
      </c>
      <c r="ES26" s="312">
        <f t="shared" si="219"/>
        <v>0</v>
      </c>
      <c r="ET26" s="312">
        <f t="shared" ref="ET26:EW26" si="220">ET77+ET171+ET260+ET345</f>
        <v>0</v>
      </c>
      <c r="EU26" s="312">
        <f t="shared" si="220"/>
        <v>0</v>
      </c>
      <c r="EV26" s="312">
        <f t="shared" si="220"/>
        <v>0</v>
      </c>
      <c r="EW26" s="312">
        <f t="shared" si="220"/>
        <v>0</v>
      </c>
      <c r="EX26" s="312">
        <f t="shared" ref="EX26:FM26" si="221">EX77+EX171+EX260+EX345</f>
        <v>0</v>
      </c>
      <c r="EY26" s="312">
        <f t="shared" si="221"/>
        <v>0</v>
      </c>
      <c r="EZ26" s="312">
        <f t="shared" si="221"/>
        <v>0</v>
      </c>
      <c r="FA26" s="312">
        <f t="shared" si="221"/>
        <v>0</v>
      </c>
      <c r="FB26" s="312">
        <f t="shared" si="221"/>
        <v>0</v>
      </c>
      <c r="FC26" s="312">
        <f t="shared" si="221"/>
        <v>0</v>
      </c>
      <c r="FD26" s="312">
        <f t="shared" si="221"/>
        <v>0</v>
      </c>
      <c r="FE26" s="312">
        <f t="shared" si="221"/>
        <v>0</v>
      </c>
      <c r="FF26" s="312">
        <f t="shared" ref="FF26" si="222">FF77+FF171+FF260+FF345</f>
        <v>0</v>
      </c>
      <c r="FG26" s="312">
        <f t="shared" si="221"/>
        <v>0</v>
      </c>
      <c r="FH26" s="312">
        <f t="shared" si="221"/>
        <v>0</v>
      </c>
      <c r="FI26" s="312">
        <f t="shared" si="221"/>
        <v>0</v>
      </c>
      <c r="FJ26" s="312">
        <f t="shared" si="221"/>
        <v>0</v>
      </c>
      <c r="FK26" s="312">
        <f t="shared" si="221"/>
        <v>0</v>
      </c>
      <c r="FL26" s="992"/>
      <c r="FM26" s="312">
        <f t="shared" si="221"/>
        <v>0</v>
      </c>
      <c r="FN26" s="312">
        <f t="shared" ref="FN26:FQ26" si="223">FN77+FN171+FN260+FN345</f>
        <v>0</v>
      </c>
      <c r="FO26" s="312">
        <f t="shared" si="223"/>
        <v>0</v>
      </c>
      <c r="FP26" s="312">
        <f t="shared" si="223"/>
        <v>0</v>
      </c>
      <c r="FQ26" s="312">
        <f t="shared" si="223"/>
        <v>0</v>
      </c>
      <c r="FR26" s="312">
        <f>FR77+FR171+FR260+FR345</f>
        <v>0</v>
      </c>
      <c r="FS26" s="312">
        <f>FS77+FS171+FS260+FS345</f>
        <v>0</v>
      </c>
      <c r="FT26" s="312">
        <f>FT77+FT171+FT260+FT345</f>
        <v>0</v>
      </c>
      <c r="FU26" s="622"/>
      <c r="FV26" s="335"/>
      <c r="FW26" s="335"/>
      <c r="FX26" s="335"/>
      <c r="GA26" s="1636">
        <v>1</v>
      </c>
      <c r="GB26" s="1643" t="str">
        <f>F25</f>
        <v>Электроэнергия</v>
      </c>
      <c r="GC26" s="1636" t="str">
        <f>AP25</f>
        <v>млнкВтч</v>
      </c>
      <c r="GD26" s="1641">
        <f>AQ25</f>
        <v>0.267125</v>
      </c>
      <c r="GE26" s="1641">
        <f t="shared" ref="GE26:GF31" si="224">AR25</f>
        <v>32.054999999999993</v>
      </c>
      <c r="GF26" s="1641">
        <f t="shared" si="224"/>
        <v>2.28017764409792</v>
      </c>
      <c r="GI26" s="1636">
        <v>1</v>
      </c>
      <c r="GJ26" s="1643" t="str">
        <f>GB26</f>
        <v>Электроэнергия</v>
      </c>
      <c r="GK26" s="1636" t="str">
        <f>GC26</f>
        <v>млнкВтч</v>
      </c>
      <c r="GL26" s="1641">
        <f>GD26+GD35</f>
        <v>9.6591806099999999</v>
      </c>
      <c r="GM26" s="1641">
        <f t="shared" ref="GM26:GN26" si="225">GE26+GE35</f>
        <v>1159.1016731999998</v>
      </c>
      <c r="GN26" s="1641">
        <f t="shared" si="225"/>
        <v>31.883542795475037</v>
      </c>
    </row>
    <row r="27" spans="1:196" ht="30" hidden="1" outlineLevel="1">
      <c r="A27" s="652" t="s">
        <v>485</v>
      </c>
      <c r="B27" s="372"/>
      <c r="C27" s="372"/>
      <c r="D27" s="679"/>
      <c r="E27" s="377" t="s">
        <v>121</v>
      </c>
      <c r="F27" s="651" t="s">
        <v>260</v>
      </c>
      <c r="G27" s="372"/>
      <c r="H27" s="372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1157"/>
      <c r="AB27" s="335"/>
      <c r="AC27" s="335"/>
      <c r="AD27" s="345"/>
      <c r="AE27" s="335"/>
      <c r="AF27" s="335"/>
      <c r="AG27" s="335"/>
      <c r="AH27" s="335"/>
      <c r="AI27" s="335"/>
      <c r="AJ27" s="335"/>
      <c r="AK27" s="335"/>
      <c r="AL27" s="335"/>
      <c r="AM27" s="335"/>
      <c r="AN27" s="335"/>
      <c r="AO27" s="335"/>
      <c r="AP27" s="286" t="s">
        <v>368</v>
      </c>
      <c r="AQ27" s="312">
        <f t="shared" si="211"/>
        <v>43.016499999999994</v>
      </c>
      <c r="AR27" s="312">
        <f t="shared" si="212"/>
        <v>49.641040999999994</v>
      </c>
      <c r="AS27" s="312">
        <f t="shared" si="213"/>
        <v>0.3991239774919999</v>
      </c>
      <c r="AT27" s="312">
        <f t="shared" ref="AT27:BX27" si="226">AT80+AT174+AT263+AT351</f>
        <v>5.8032999999999992</v>
      </c>
      <c r="AU27" s="312">
        <f t="shared" si="226"/>
        <v>6.6970081999999991</v>
      </c>
      <c r="AV27" s="312">
        <f t="shared" si="226"/>
        <v>3.5199999999999995E-2</v>
      </c>
      <c r="AW27" s="312">
        <f t="shared" si="226"/>
        <v>17.003529</v>
      </c>
      <c r="AX27" s="312">
        <f t="shared" si="226"/>
        <v>19.622072465999999</v>
      </c>
      <c r="AY27" s="312">
        <f t="shared" si="226"/>
        <v>5.5277889999999989E-2</v>
      </c>
      <c r="AZ27" s="312">
        <f t="shared" si="226"/>
        <v>5.8032999999999992</v>
      </c>
      <c r="BA27" s="312">
        <f t="shared" si="226"/>
        <v>6.6970081999999991</v>
      </c>
      <c r="BB27" s="312">
        <f t="shared" si="226"/>
        <v>3.5197852621999995E-2</v>
      </c>
      <c r="BC27" s="312">
        <f t="shared" si="226"/>
        <v>5.6169416699999992</v>
      </c>
      <c r="BD27" s="312">
        <f t="shared" si="226"/>
        <v>6.4819506871799986</v>
      </c>
      <c r="BE27" s="312">
        <f t="shared" si="226"/>
        <v>3.4244549999999999E-2</v>
      </c>
      <c r="BF27" s="312">
        <f t="shared" si="226"/>
        <v>0.20330000000000001</v>
      </c>
      <c r="BG27" s="312">
        <f t="shared" si="226"/>
        <v>0.23460819999999999</v>
      </c>
      <c r="BH27" s="312">
        <f t="shared" si="226"/>
        <v>1.0378526219999998E-3</v>
      </c>
      <c r="BI27" s="312">
        <f t="shared" si="226"/>
        <v>8.4847083299999984</v>
      </c>
      <c r="BJ27" s="312">
        <f t="shared" si="226"/>
        <v>9.7913534128199977</v>
      </c>
      <c r="BK27" s="312">
        <f t="shared" si="226"/>
        <v>5.1685999999999996E-2</v>
      </c>
      <c r="BL27" s="312">
        <f t="shared" si="226"/>
        <v>8.6032999999999991</v>
      </c>
      <c r="BM27" s="312">
        <f t="shared" si="226"/>
        <v>9.9282081999999985</v>
      </c>
      <c r="BN27" s="312">
        <f t="shared" si="226"/>
        <v>5.2277852621999993E-2</v>
      </c>
      <c r="BO27" s="312">
        <f t="shared" si="226"/>
        <v>8.6032999999999991</v>
      </c>
      <c r="BP27" s="312">
        <f t="shared" si="226"/>
        <v>9.9282081999999985</v>
      </c>
      <c r="BQ27" s="312">
        <f t="shared" si="226"/>
        <v>5.2277852621999993E-2</v>
      </c>
      <c r="BR27" s="312">
        <f t="shared" si="226"/>
        <v>8.6032999999999991</v>
      </c>
      <c r="BS27" s="312">
        <f t="shared" si="226"/>
        <v>9.9282081999999985</v>
      </c>
      <c r="BT27" s="312">
        <f t="shared" si="226"/>
        <v>5.403465262200001E-2</v>
      </c>
      <c r="BU27" s="312">
        <f t="shared" si="226"/>
        <v>1.30165</v>
      </c>
      <c r="BV27" s="312">
        <f t="shared" si="226"/>
        <v>1.5021040999999997</v>
      </c>
      <c r="BW27" s="312">
        <f t="shared" si="226"/>
        <v>8.1201026220000007E-3</v>
      </c>
      <c r="BX27" s="312">
        <f t="shared" si="226"/>
        <v>0.41694167000000004</v>
      </c>
      <c r="BY27" s="312">
        <f t="shared" ref="BY27:EF27" si="227">BY80+BY174+BY263+BY351</f>
        <v>0.48115068717999998</v>
      </c>
      <c r="BZ27" s="312">
        <f t="shared" si="227"/>
        <v>2.6221500000000002E-3</v>
      </c>
      <c r="CA27" s="312">
        <f t="shared" si="227"/>
        <v>5.6</v>
      </c>
      <c r="CB27" s="312">
        <f t="shared" si="227"/>
        <v>6.4623999999999988</v>
      </c>
      <c r="CC27" s="312">
        <f t="shared" si="227"/>
        <v>3.5526400000000007E-2</v>
      </c>
      <c r="CD27" s="312">
        <f t="shared" si="227"/>
        <v>1.28470833</v>
      </c>
      <c r="CE27" s="312">
        <f t="shared" si="227"/>
        <v>1.4825534128199997</v>
      </c>
      <c r="CF27" s="312">
        <f t="shared" si="227"/>
        <v>7.7660000000000003E-3</v>
      </c>
      <c r="CG27" s="992"/>
      <c r="CH27" s="312">
        <f t="shared" si="227"/>
        <v>8.5185916699999993</v>
      </c>
      <c r="CI27" s="312">
        <f t="shared" si="227"/>
        <v>9.830454787179999</v>
      </c>
      <c r="CJ27" s="312">
        <f t="shared" si="227"/>
        <v>5.3588652622000008E-2</v>
      </c>
      <c r="CK27" s="312">
        <f t="shared" si="227"/>
        <v>1.30165</v>
      </c>
      <c r="CL27" s="312">
        <f t="shared" si="227"/>
        <v>1.5021040999999997</v>
      </c>
      <c r="CM27" s="312">
        <f t="shared" si="227"/>
        <v>8.1201026220000007E-3</v>
      </c>
      <c r="CN27" s="312">
        <f t="shared" si="227"/>
        <v>0.41694167000000004</v>
      </c>
      <c r="CO27" s="312">
        <f t="shared" ref="CO27:CV27" si="228">CO80+CO174+CO263+CO351</f>
        <v>0.48115068717999998</v>
      </c>
      <c r="CP27" s="312">
        <f t="shared" si="228"/>
        <v>2.6221500000000002E-3</v>
      </c>
      <c r="CQ27" s="312">
        <f t="shared" si="228"/>
        <v>5.6</v>
      </c>
      <c r="CR27" s="312">
        <f t="shared" si="228"/>
        <v>6.4623999999999988</v>
      </c>
      <c r="CS27" s="312">
        <f t="shared" si="228"/>
        <v>3.5526400000000007E-2</v>
      </c>
      <c r="CT27" s="312">
        <f t="shared" si="228"/>
        <v>1.2</v>
      </c>
      <c r="CU27" s="312">
        <f t="shared" si="228"/>
        <v>1.3847999999999998</v>
      </c>
      <c r="CV27" s="312">
        <f t="shared" si="228"/>
        <v>7.3200000000000001E-3</v>
      </c>
      <c r="CW27" s="1510">
        <f t="shared" si="227"/>
        <v>8.6032999999999991</v>
      </c>
      <c r="CX27" s="312">
        <f t="shared" si="227"/>
        <v>9.9282081999999985</v>
      </c>
      <c r="CY27" s="312">
        <f t="shared" si="227"/>
        <v>7.4214859226999996E-2</v>
      </c>
      <c r="CZ27" s="312">
        <f t="shared" si="227"/>
        <v>8.6032999999999991</v>
      </c>
      <c r="DA27" s="312">
        <f t="shared" si="227"/>
        <v>9.9282081999999985</v>
      </c>
      <c r="DB27" s="312">
        <f t="shared" si="227"/>
        <v>8.1823620731999988E-2</v>
      </c>
      <c r="DC27" s="312">
        <f t="shared" si="227"/>
        <v>8.6032999999999991</v>
      </c>
      <c r="DD27" s="312">
        <f t="shared" si="227"/>
        <v>9.9282081999999985</v>
      </c>
      <c r="DE27" s="312">
        <f t="shared" si="227"/>
        <v>8.7754518919999983E-2</v>
      </c>
      <c r="DF27" s="312">
        <f t="shared" si="227"/>
        <v>8.6032999999999991</v>
      </c>
      <c r="DG27" s="312">
        <f t="shared" si="227"/>
        <v>9.9282081999999985</v>
      </c>
      <c r="DH27" s="312">
        <f t="shared" si="227"/>
        <v>8.7754518919999983E-2</v>
      </c>
      <c r="DI27" s="1195">
        <f t="shared" si="227"/>
        <v>8.6032999999999991</v>
      </c>
      <c r="DJ27" s="1195">
        <f t="shared" si="227"/>
        <v>9.9282081999999985</v>
      </c>
      <c r="DK27" s="1195">
        <f t="shared" si="227"/>
        <v>5.403680000000001E-2</v>
      </c>
      <c r="DL27" s="1195">
        <f t="shared" ref="DL27:DW27" si="229">DL80+DL174+DL263+DL351</f>
        <v>1.30165</v>
      </c>
      <c r="DM27" s="1195">
        <f t="shared" si="229"/>
        <v>1.5021040999999997</v>
      </c>
      <c r="DN27" s="1195">
        <f t="shared" si="229"/>
        <v>8.1227999999999995E-3</v>
      </c>
      <c r="DO27" s="1195">
        <f t="shared" si="229"/>
        <v>0.41694167000000004</v>
      </c>
      <c r="DP27" s="1195">
        <f t="shared" si="229"/>
        <v>0.48115068717999998</v>
      </c>
      <c r="DQ27" s="1195">
        <f t="shared" si="229"/>
        <v>2.6176000000000003E-3</v>
      </c>
      <c r="DR27" s="1195">
        <f t="shared" si="229"/>
        <v>5.6</v>
      </c>
      <c r="DS27" s="1195">
        <f t="shared" si="229"/>
        <v>6.4623999999999988</v>
      </c>
      <c r="DT27" s="1195">
        <f t="shared" si="229"/>
        <v>3.5526400000000007E-2</v>
      </c>
      <c r="DU27" s="1195">
        <f t="shared" si="229"/>
        <v>1.28470833</v>
      </c>
      <c r="DV27" s="1195">
        <f t="shared" si="229"/>
        <v>1.4825534128199997</v>
      </c>
      <c r="DW27" s="1195">
        <f t="shared" si="229"/>
        <v>7.77E-3</v>
      </c>
      <c r="DX27" s="1195">
        <f t="shared" si="227"/>
        <v>8.6032999999999991</v>
      </c>
      <c r="DY27" s="1195">
        <f t="shared" si="227"/>
        <v>9.9282081999999985</v>
      </c>
      <c r="DZ27" s="1195">
        <f t="shared" si="227"/>
        <v>8.1823620731999988E-2</v>
      </c>
      <c r="EA27" s="1195">
        <f t="shared" si="227"/>
        <v>8.6032999999999991</v>
      </c>
      <c r="EB27" s="1195">
        <f t="shared" si="227"/>
        <v>9.9282081999999985</v>
      </c>
      <c r="EC27" s="1195">
        <f t="shared" si="227"/>
        <v>8.7754518919999983E-2</v>
      </c>
      <c r="ED27" s="1195">
        <f t="shared" si="227"/>
        <v>8.6032999999999991</v>
      </c>
      <c r="EE27" s="1195">
        <f t="shared" si="227"/>
        <v>9.9282081999999985</v>
      </c>
      <c r="EF27" s="1195">
        <f t="shared" si="227"/>
        <v>8.7754518919999983E-2</v>
      </c>
      <c r="EG27" s="1195">
        <f t="shared" ref="EG27:EI27" si="230">EG80+EG174+EG263+EG351</f>
        <v>8.6032999999999991</v>
      </c>
      <c r="EH27" s="1195">
        <f t="shared" si="230"/>
        <v>9.9282081999999985</v>
      </c>
      <c r="EI27" s="1195">
        <f t="shared" si="230"/>
        <v>8.7754518919999983E-2</v>
      </c>
      <c r="EJ27" s="313"/>
      <c r="EK27" s="313"/>
      <c r="EL27" s="313"/>
      <c r="EM27" s="313"/>
      <c r="EN27" s="312">
        <f t="shared" ref="EN27:ES27" si="231">EN80+EN174+EN263+EN351</f>
        <v>0</v>
      </c>
      <c r="EO27" s="312">
        <f t="shared" si="231"/>
        <v>0</v>
      </c>
      <c r="EP27" s="312">
        <f t="shared" si="231"/>
        <v>0</v>
      </c>
      <c r="EQ27" s="312">
        <f t="shared" si="231"/>
        <v>0</v>
      </c>
      <c r="ER27" s="312">
        <f t="shared" si="231"/>
        <v>0</v>
      </c>
      <c r="ES27" s="312">
        <f t="shared" si="231"/>
        <v>0</v>
      </c>
      <c r="ET27" s="312">
        <f t="shared" ref="ET27:EW27" si="232">ET80+ET174+ET263+ET351</f>
        <v>0</v>
      </c>
      <c r="EU27" s="312">
        <f t="shared" si="232"/>
        <v>0</v>
      </c>
      <c r="EV27" s="312">
        <f t="shared" si="232"/>
        <v>0</v>
      </c>
      <c r="EW27" s="312">
        <f t="shared" si="232"/>
        <v>0</v>
      </c>
      <c r="EX27" s="312">
        <f t="shared" ref="EX27:FM27" si="233">EX80+EX174+EX263+EX351</f>
        <v>0</v>
      </c>
      <c r="EY27" s="312">
        <f t="shared" si="233"/>
        <v>0</v>
      </c>
      <c r="EZ27" s="312">
        <f t="shared" si="233"/>
        <v>0</v>
      </c>
      <c r="FA27" s="312">
        <f t="shared" si="233"/>
        <v>0</v>
      </c>
      <c r="FB27" s="312">
        <f t="shared" si="233"/>
        <v>0</v>
      </c>
      <c r="FC27" s="312">
        <f t="shared" si="233"/>
        <v>0</v>
      </c>
      <c r="FD27" s="312">
        <f t="shared" si="233"/>
        <v>0</v>
      </c>
      <c r="FE27" s="312">
        <f t="shared" si="233"/>
        <v>0</v>
      </c>
      <c r="FF27" s="312">
        <f t="shared" ref="FF27" si="234">FF80+FF174+FF263+FF351</f>
        <v>0</v>
      </c>
      <c r="FG27" s="312">
        <f t="shared" si="233"/>
        <v>0</v>
      </c>
      <c r="FH27" s="312">
        <f t="shared" si="233"/>
        <v>0</v>
      </c>
      <c r="FI27" s="312">
        <f t="shared" si="233"/>
        <v>0</v>
      </c>
      <c r="FJ27" s="312">
        <f t="shared" si="233"/>
        <v>0</v>
      </c>
      <c r="FK27" s="312">
        <f t="shared" si="233"/>
        <v>0</v>
      </c>
      <c r="FL27" s="992"/>
      <c r="FM27" s="312">
        <f t="shared" si="233"/>
        <v>0</v>
      </c>
      <c r="FN27" s="312">
        <f t="shared" ref="FN27:FQ27" si="235">FN80+FN174+FN263+FN351</f>
        <v>0</v>
      </c>
      <c r="FO27" s="312">
        <f t="shared" si="235"/>
        <v>0</v>
      </c>
      <c r="FP27" s="312">
        <f t="shared" si="235"/>
        <v>0</v>
      </c>
      <c r="FQ27" s="312">
        <f t="shared" si="235"/>
        <v>0</v>
      </c>
      <c r="FR27" s="312">
        <f>FR80+FR174+FR263+FR351</f>
        <v>0</v>
      </c>
      <c r="FS27" s="312">
        <f>FS80+FS174+FS263+FS351</f>
        <v>0</v>
      </c>
      <c r="FT27" s="312">
        <f>FT80+FT174+FT263+FT351</f>
        <v>0</v>
      </c>
      <c r="FU27" s="622"/>
      <c r="FV27" s="335"/>
      <c r="FW27" s="335"/>
      <c r="FX27" s="335"/>
      <c r="GA27" s="1653">
        <v>2</v>
      </c>
      <c r="GB27" s="1643" t="str">
        <f t="shared" ref="GB27:GB31" si="236">F26</f>
        <v>Тепловая энергия (системы опопления зданий)</v>
      </c>
      <c r="GC27" s="1636" t="str">
        <f t="shared" ref="GC27:GC31" si="237">AP26</f>
        <v>Гкал</v>
      </c>
      <c r="GD27" s="1641">
        <f t="shared" ref="GD27:GD31" si="238">AQ26</f>
        <v>875.53999999999985</v>
      </c>
      <c r="GE27" s="1641">
        <f t="shared" si="224"/>
        <v>121.53431793199999</v>
      </c>
      <c r="GF27" s="1641">
        <f t="shared" si="224"/>
        <v>2.5522778256</v>
      </c>
      <c r="GI27" s="1653">
        <v>2</v>
      </c>
      <c r="GJ27" s="1643" t="str">
        <f t="shared" ref="GJ27:GJ31" si="239">GB27</f>
        <v>Тепловая энергия (системы опопления зданий)</v>
      </c>
      <c r="GK27" s="1636" t="str">
        <f t="shared" ref="GK27:GK31" si="240">GC27</f>
        <v>Гкал</v>
      </c>
      <c r="GL27" s="1641">
        <f t="shared" ref="GL27:GL31" si="241">GD27+GD36</f>
        <v>939.03999999999985</v>
      </c>
      <c r="GM27" s="1641">
        <f t="shared" ref="GM27:GM32" si="242">GE27+GE36</f>
        <v>130.608467932</v>
      </c>
      <c r="GN27" s="1641">
        <f t="shared" ref="GN27:GN32" si="243">GF27+GF36</f>
        <v>2.6751025255999998</v>
      </c>
    </row>
    <row r="28" spans="1:196" ht="30" hidden="1" outlineLevel="1">
      <c r="A28" s="652" t="s">
        <v>485</v>
      </c>
      <c r="B28" s="372"/>
      <c r="C28" s="372"/>
      <c r="D28" s="679"/>
      <c r="E28" s="377" t="s">
        <v>122</v>
      </c>
      <c r="F28" s="651" t="s">
        <v>202</v>
      </c>
      <c r="G28" s="372"/>
      <c r="H28" s="372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1157"/>
      <c r="AB28" s="335"/>
      <c r="AC28" s="335"/>
      <c r="AD28" s="345"/>
      <c r="AE28" s="335"/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335"/>
      <c r="AQ28" s="312">
        <f t="shared" si="211"/>
        <v>0</v>
      </c>
      <c r="AR28" s="312">
        <f t="shared" si="212"/>
        <v>0</v>
      </c>
      <c r="AS28" s="312">
        <f t="shared" si="213"/>
        <v>0</v>
      </c>
      <c r="AT28" s="312">
        <f t="shared" ref="AT28:BX28" si="244">AT83+AT177+AT266+AT287</f>
        <v>0</v>
      </c>
      <c r="AU28" s="312">
        <f t="shared" si="244"/>
        <v>0</v>
      </c>
      <c r="AV28" s="312">
        <f t="shared" si="244"/>
        <v>0</v>
      </c>
      <c r="AW28" s="312">
        <f t="shared" si="244"/>
        <v>0</v>
      </c>
      <c r="AX28" s="312">
        <f t="shared" si="244"/>
        <v>0</v>
      </c>
      <c r="AY28" s="312">
        <f t="shared" si="244"/>
        <v>0</v>
      </c>
      <c r="AZ28" s="312">
        <f t="shared" si="244"/>
        <v>0</v>
      </c>
      <c r="BA28" s="312">
        <f t="shared" si="244"/>
        <v>0</v>
      </c>
      <c r="BB28" s="312">
        <f t="shared" si="244"/>
        <v>0</v>
      </c>
      <c r="BC28" s="312">
        <f t="shared" si="244"/>
        <v>0</v>
      </c>
      <c r="BD28" s="312">
        <f t="shared" si="244"/>
        <v>0</v>
      </c>
      <c r="BE28" s="312">
        <f t="shared" si="244"/>
        <v>0</v>
      </c>
      <c r="BF28" s="312">
        <f t="shared" si="244"/>
        <v>0</v>
      </c>
      <c r="BG28" s="312">
        <f t="shared" si="244"/>
        <v>0</v>
      </c>
      <c r="BH28" s="312">
        <f t="shared" si="244"/>
        <v>0</v>
      </c>
      <c r="BI28" s="312">
        <f t="shared" si="244"/>
        <v>0</v>
      </c>
      <c r="BJ28" s="312">
        <f t="shared" si="244"/>
        <v>0</v>
      </c>
      <c r="BK28" s="312">
        <f t="shared" si="244"/>
        <v>0</v>
      </c>
      <c r="BL28" s="312">
        <f t="shared" si="244"/>
        <v>0</v>
      </c>
      <c r="BM28" s="312">
        <f t="shared" si="244"/>
        <v>0</v>
      </c>
      <c r="BN28" s="312">
        <f t="shared" si="244"/>
        <v>0</v>
      </c>
      <c r="BO28" s="312">
        <f t="shared" si="244"/>
        <v>0</v>
      </c>
      <c r="BP28" s="312">
        <f t="shared" si="244"/>
        <v>0</v>
      </c>
      <c r="BQ28" s="312">
        <f t="shared" si="244"/>
        <v>0</v>
      </c>
      <c r="BR28" s="312">
        <f t="shared" si="244"/>
        <v>0</v>
      </c>
      <c r="BS28" s="312">
        <f t="shared" si="244"/>
        <v>0</v>
      </c>
      <c r="BT28" s="312">
        <f t="shared" si="244"/>
        <v>0</v>
      </c>
      <c r="BU28" s="312">
        <f t="shared" si="244"/>
        <v>0</v>
      </c>
      <c r="BV28" s="312">
        <f t="shared" si="244"/>
        <v>0</v>
      </c>
      <c r="BW28" s="312">
        <f t="shared" si="244"/>
        <v>0</v>
      </c>
      <c r="BX28" s="312">
        <f t="shared" si="244"/>
        <v>0</v>
      </c>
      <c r="BY28" s="312">
        <f t="shared" ref="BY28:EF28" si="245">BY83+BY177+BY266+BY287</f>
        <v>0</v>
      </c>
      <c r="BZ28" s="312">
        <f t="shared" si="245"/>
        <v>0</v>
      </c>
      <c r="CA28" s="312">
        <f t="shared" si="245"/>
        <v>0</v>
      </c>
      <c r="CB28" s="312">
        <f t="shared" si="245"/>
        <v>0</v>
      </c>
      <c r="CC28" s="312">
        <f t="shared" si="245"/>
        <v>0</v>
      </c>
      <c r="CD28" s="312">
        <f t="shared" si="245"/>
        <v>0</v>
      </c>
      <c r="CE28" s="312">
        <f t="shared" si="245"/>
        <v>0</v>
      </c>
      <c r="CF28" s="312">
        <f t="shared" si="245"/>
        <v>0</v>
      </c>
      <c r="CG28" s="992"/>
      <c r="CH28" s="312">
        <f t="shared" si="245"/>
        <v>0</v>
      </c>
      <c r="CI28" s="312">
        <f t="shared" si="245"/>
        <v>0</v>
      </c>
      <c r="CJ28" s="312">
        <f t="shared" si="245"/>
        <v>0</v>
      </c>
      <c r="CK28" s="312">
        <f t="shared" si="245"/>
        <v>0</v>
      </c>
      <c r="CL28" s="312">
        <f t="shared" si="245"/>
        <v>0</v>
      </c>
      <c r="CM28" s="312">
        <f t="shared" si="245"/>
        <v>0</v>
      </c>
      <c r="CN28" s="312">
        <f t="shared" si="245"/>
        <v>0</v>
      </c>
      <c r="CO28" s="312">
        <f t="shared" ref="CO28:CV28" si="246">CO83+CO177+CO266+CO287</f>
        <v>0</v>
      </c>
      <c r="CP28" s="312">
        <f t="shared" si="246"/>
        <v>0</v>
      </c>
      <c r="CQ28" s="312">
        <f t="shared" si="246"/>
        <v>0</v>
      </c>
      <c r="CR28" s="312">
        <f t="shared" si="246"/>
        <v>0</v>
      </c>
      <c r="CS28" s="312">
        <f t="shared" si="246"/>
        <v>0</v>
      </c>
      <c r="CT28" s="312">
        <f t="shared" si="246"/>
        <v>0</v>
      </c>
      <c r="CU28" s="312">
        <f t="shared" si="246"/>
        <v>0</v>
      </c>
      <c r="CV28" s="312">
        <f t="shared" si="246"/>
        <v>0</v>
      </c>
      <c r="CW28" s="1510">
        <f t="shared" si="245"/>
        <v>0</v>
      </c>
      <c r="CX28" s="312">
        <f t="shared" si="245"/>
        <v>0</v>
      </c>
      <c r="CY28" s="312">
        <f t="shared" si="245"/>
        <v>0</v>
      </c>
      <c r="CZ28" s="312">
        <f t="shared" si="245"/>
        <v>0</v>
      </c>
      <c r="DA28" s="312">
        <f t="shared" si="245"/>
        <v>0</v>
      </c>
      <c r="DB28" s="312">
        <f t="shared" si="245"/>
        <v>0</v>
      </c>
      <c r="DC28" s="312">
        <f t="shared" si="245"/>
        <v>0</v>
      </c>
      <c r="DD28" s="312">
        <f t="shared" si="245"/>
        <v>0</v>
      </c>
      <c r="DE28" s="312">
        <f t="shared" si="245"/>
        <v>0</v>
      </c>
      <c r="DF28" s="312">
        <f t="shared" si="245"/>
        <v>0</v>
      </c>
      <c r="DG28" s="312">
        <f t="shared" si="245"/>
        <v>0</v>
      </c>
      <c r="DH28" s="312">
        <f t="shared" si="245"/>
        <v>0</v>
      </c>
      <c r="DI28" s="1195">
        <f t="shared" si="245"/>
        <v>0</v>
      </c>
      <c r="DJ28" s="1195">
        <f t="shared" si="245"/>
        <v>0</v>
      </c>
      <c r="DK28" s="1195">
        <f t="shared" si="245"/>
        <v>0</v>
      </c>
      <c r="DL28" s="1195">
        <f t="shared" ref="DL28:DW28" si="247">DL83+DL177+DL266+DL287</f>
        <v>0</v>
      </c>
      <c r="DM28" s="1195">
        <f t="shared" si="247"/>
        <v>0</v>
      </c>
      <c r="DN28" s="1195">
        <f t="shared" si="247"/>
        <v>0</v>
      </c>
      <c r="DO28" s="1195">
        <f t="shared" si="247"/>
        <v>0</v>
      </c>
      <c r="DP28" s="1195">
        <f t="shared" si="247"/>
        <v>0</v>
      </c>
      <c r="DQ28" s="1195">
        <f t="shared" si="247"/>
        <v>0</v>
      </c>
      <c r="DR28" s="1195">
        <f t="shared" si="247"/>
        <v>0</v>
      </c>
      <c r="DS28" s="1195">
        <f t="shared" si="247"/>
        <v>0</v>
      </c>
      <c r="DT28" s="1195">
        <f t="shared" si="247"/>
        <v>0</v>
      </c>
      <c r="DU28" s="1195">
        <f t="shared" si="247"/>
        <v>0</v>
      </c>
      <c r="DV28" s="1195">
        <f t="shared" si="247"/>
        <v>0</v>
      </c>
      <c r="DW28" s="1195">
        <f t="shared" si="247"/>
        <v>0</v>
      </c>
      <c r="DX28" s="1195">
        <f t="shared" si="245"/>
        <v>0</v>
      </c>
      <c r="DY28" s="1195">
        <f t="shared" si="245"/>
        <v>0</v>
      </c>
      <c r="DZ28" s="1195">
        <f t="shared" si="245"/>
        <v>0</v>
      </c>
      <c r="EA28" s="1195">
        <f t="shared" si="245"/>
        <v>0</v>
      </c>
      <c r="EB28" s="1195">
        <f t="shared" si="245"/>
        <v>0</v>
      </c>
      <c r="EC28" s="1195">
        <f t="shared" si="245"/>
        <v>0</v>
      </c>
      <c r="ED28" s="1195">
        <f t="shared" si="245"/>
        <v>0</v>
      </c>
      <c r="EE28" s="1195">
        <f t="shared" si="245"/>
        <v>0</v>
      </c>
      <c r="EF28" s="1195">
        <f t="shared" si="245"/>
        <v>0</v>
      </c>
      <c r="EG28" s="1195">
        <f t="shared" ref="EG28:EI28" si="248">EG83+EG177+EG266+EG287</f>
        <v>0</v>
      </c>
      <c r="EH28" s="1195">
        <f t="shared" si="248"/>
        <v>0</v>
      </c>
      <c r="EI28" s="1195">
        <f t="shared" si="248"/>
        <v>0</v>
      </c>
      <c r="EJ28" s="313"/>
      <c r="EK28" s="313"/>
      <c r="EL28" s="313"/>
      <c r="EM28" s="313"/>
      <c r="EN28" s="312">
        <f t="shared" ref="EN28:ES28" si="249">EN83+EN177+EN266+EN287</f>
        <v>0</v>
      </c>
      <c r="EO28" s="312">
        <f t="shared" si="249"/>
        <v>0</v>
      </c>
      <c r="EP28" s="312">
        <f t="shared" si="249"/>
        <v>0</v>
      </c>
      <c r="EQ28" s="312">
        <f t="shared" si="249"/>
        <v>0</v>
      </c>
      <c r="ER28" s="312">
        <f t="shared" si="249"/>
        <v>0</v>
      </c>
      <c r="ES28" s="312">
        <f t="shared" si="249"/>
        <v>0</v>
      </c>
      <c r="ET28" s="312">
        <f t="shared" ref="ET28:EW28" si="250">ET83+ET177+ET266+ET287</f>
        <v>0</v>
      </c>
      <c r="EU28" s="312">
        <f t="shared" si="250"/>
        <v>0</v>
      </c>
      <c r="EV28" s="312">
        <f t="shared" si="250"/>
        <v>0</v>
      </c>
      <c r="EW28" s="312">
        <f t="shared" si="250"/>
        <v>0</v>
      </c>
      <c r="EX28" s="312">
        <f t="shared" ref="EX28:FM28" si="251">EX83+EX177+EX266+EX287</f>
        <v>0</v>
      </c>
      <c r="EY28" s="312">
        <f t="shared" si="251"/>
        <v>0</v>
      </c>
      <c r="EZ28" s="312">
        <f t="shared" si="251"/>
        <v>0</v>
      </c>
      <c r="FA28" s="312">
        <f t="shared" si="251"/>
        <v>0</v>
      </c>
      <c r="FB28" s="312">
        <f t="shared" si="251"/>
        <v>0</v>
      </c>
      <c r="FC28" s="312">
        <f t="shared" si="251"/>
        <v>0</v>
      </c>
      <c r="FD28" s="312">
        <f t="shared" si="251"/>
        <v>0</v>
      </c>
      <c r="FE28" s="312">
        <f t="shared" si="251"/>
        <v>0</v>
      </c>
      <c r="FF28" s="312">
        <f t="shared" ref="FF28" si="252">FF83+FF177+FF266+FF287</f>
        <v>0</v>
      </c>
      <c r="FG28" s="312">
        <f t="shared" si="251"/>
        <v>0</v>
      </c>
      <c r="FH28" s="312">
        <f t="shared" si="251"/>
        <v>0</v>
      </c>
      <c r="FI28" s="312">
        <f t="shared" si="251"/>
        <v>0</v>
      </c>
      <c r="FJ28" s="312">
        <f t="shared" si="251"/>
        <v>0</v>
      </c>
      <c r="FK28" s="312">
        <f t="shared" si="251"/>
        <v>0</v>
      </c>
      <c r="FL28" s="992"/>
      <c r="FM28" s="312">
        <f t="shared" si="251"/>
        <v>0</v>
      </c>
      <c r="FN28" s="312">
        <f t="shared" ref="FN28:FQ28" si="253">FN83+FN177+FN266+FN287</f>
        <v>0</v>
      </c>
      <c r="FO28" s="312">
        <f t="shared" si="253"/>
        <v>0</v>
      </c>
      <c r="FP28" s="312">
        <f t="shared" si="253"/>
        <v>0</v>
      </c>
      <c r="FQ28" s="312">
        <f t="shared" si="253"/>
        <v>0</v>
      </c>
      <c r="FR28" s="312">
        <f>FR83+FR177+FR266+FR287</f>
        <v>0</v>
      </c>
      <c r="FS28" s="312">
        <f>FS83+FS177+FS266+FS287</f>
        <v>0</v>
      </c>
      <c r="FT28" s="312">
        <f>FT83+FT177+FT266+FT287</f>
        <v>0</v>
      </c>
      <c r="FU28" s="622"/>
      <c r="FV28" s="335"/>
      <c r="FW28" s="335"/>
      <c r="FX28" s="335"/>
      <c r="GA28" s="1636">
        <v>3</v>
      </c>
      <c r="GB28" s="1643" t="str">
        <f t="shared" si="236"/>
        <v>Газ природный (в том числе сжиженный)</v>
      </c>
      <c r="GC28" s="1636" t="str">
        <f t="shared" si="237"/>
        <v>тыс.куб.м</v>
      </c>
      <c r="GD28" s="1641">
        <f t="shared" si="238"/>
        <v>43.016499999999994</v>
      </c>
      <c r="GE28" s="1641">
        <f t="shared" si="224"/>
        <v>49.641040999999994</v>
      </c>
      <c r="GF28" s="1641">
        <f t="shared" si="224"/>
        <v>0.3991239774919999</v>
      </c>
      <c r="GI28" s="1636">
        <v>3</v>
      </c>
      <c r="GJ28" s="1643" t="str">
        <f t="shared" si="239"/>
        <v>Газ природный (в том числе сжиженный)</v>
      </c>
      <c r="GK28" s="1636" t="str">
        <f t="shared" si="240"/>
        <v>тыс.куб.м</v>
      </c>
      <c r="GL28" s="1641">
        <f t="shared" si="241"/>
        <v>47.016499999999994</v>
      </c>
      <c r="GM28" s="1641">
        <f t="shared" si="242"/>
        <v>54.257040999999994</v>
      </c>
      <c r="GN28" s="1641">
        <f t="shared" si="243"/>
        <v>0.4203239774919999</v>
      </c>
    </row>
    <row r="29" spans="1:196" ht="30" hidden="1" outlineLevel="1">
      <c r="A29" s="652" t="s">
        <v>485</v>
      </c>
      <c r="B29" s="372"/>
      <c r="C29" s="372"/>
      <c r="D29" s="679"/>
      <c r="E29" s="377" t="s">
        <v>123</v>
      </c>
      <c r="F29" s="651" t="s">
        <v>57</v>
      </c>
      <c r="G29" s="372"/>
      <c r="H29" s="372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1157"/>
      <c r="AB29" s="335"/>
      <c r="AC29" s="335"/>
      <c r="AD29" s="34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292" t="s">
        <v>233</v>
      </c>
      <c r="AQ29" s="312">
        <f>DI29+DX29+EA29+ED29+EG29</f>
        <v>1.0247000000000002</v>
      </c>
      <c r="AR29" s="312">
        <f t="shared" si="212"/>
        <v>0</v>
      </c>
      <c r="AS29" s="312">
        <f t="shared" si="213"/>
        <v>5.73503149776E-2</v>
      </c>
      <c r="AT29" s="312">
        <f t="shared" ref="AT29:BX29" si="254">AT86+AT180+AT269+AT357</f>
        <v>8.3599999999999994E-2</v>
      </c>
      <c r="AU29" s="312">
        <f t="shared" si="254"/>
        <v>0</v>
      </c>
      <c r="AV29" s="312">
        <f t="shared" si="254"/>
        <v>6.0819000000000003E-3</v>
      </c>
      <c r="AW29" s="312">
        <f t="shared" si="254"/>
        <v>8.3599999999999994E-2</v>
      </c>
      <c r="AX29" s="312">
        <f t="shared" si="254"/>
        <v>0</v>
      </c>
      <c r="AY29" s="312">
        <f t="shared" si="254"/>
        <v>6.0819000000000003E-3</v>
      </c>
      <c r="AZ29" s="312">
        <f t="shared" si="254"/>
        <v>0.20494000000000001</v>
      </c>
      <c r="BA29" s="312">
        <f t="shared" si="254"/>
        <v>0</v>
      </c>
      <c r="BB29" s="312">
        <f t="shared" si="254"/>
        <v>1.1808253117500001E-2</v>
      </c>
      <c r="BC29" s="312">
        <f t="shared" si="254"/>
        <v>8.3599999999999994E-2</v>
      </c>
      <c r="BD29" s="312">
        <f t="shared" si="254"/>
        <v>0</v>
      </c>
      <c r="BE29" s="312">
        <f t="shared" si="254"/>
        <v>6.0819000000000003E-3</v>
      </c>
      <c r="BF29" s="312">
        <f t="shared" si="254"/>
        <v>0.20494000000000001</v>
      </c>
      <c r="BG29" s="312">
        <f t="shared" si="254"/>
        <v>0</v>
      </c>
      <c r="BH29" s="312">
        <f t="shared" si="254"/>
        <v>1.1808253117500001E-2</v>
      </c>
      <c r="BI29" s="312">
        <f t="shared" si="254"/>
        <v>0.40477999999999986</v>
      </c>
      <c r="BJ29" s="312">
        <f t="shared" si="254"/>
        <v>0</v>
      </c>
      <c r="BK29" s="312">
        <f t="shared" si="254"/>
        <v>2.23118353656E-2</v>
      </c>
      <c r="BL29" s="312">
        <f t="shared" si="254"/>
        <v>0.20494000000000001</v>
      </c>
      <c r="BM29" s="312">
        <f t="shared" si="254"/>
        <v>0</v>
      </c>
      <c r="BN29" s="312">
        <f t="shared" si="254"/>
        <v>1.1808253117500001E-2</v>
      </c>
      <c r="BO29" s="312">
        <f t="shared" si="254"/>
        <v>0.20494000000000001</v>
      </c>
      <c r="BP29" s="312">
        <f t="shared" si="254"/>
        <v>0</v>
      </c>
      <c r="BQ29" s="312">
        <f t="shared" si="254"/>
        <v>1.1808253117500001E-2</v>
      </c>
      <c r="BR29" s="312">
        <f t="shared" si="254"/>
        <v>0.20494000000000001</v>
      </c>
      <c r="BS29" s="312">
        <f t="shared" si="254"/>
        <v>0</v>
      </c>
      <c r="BT29" s="312">
        <f t="shared" si="254"/>
        <v>1.1808253117500001E-2</v>
      </c>
      <c r="BU29" s="312">
        <f t="shared" si="254"/>
        <v>2.0899999999999998E-2</v>
      </c>
      <c r="BV29" s="312">
        <f t="shared" si="254"/>
        <v>0</v>
      </c>
      <c r="BW29" s="312">
        <f t="shared" si="254"/>
        <v>1.5204750000000001E-3</v>
      </c>
      <c r="BX29" s="312">
        <f t="shared" si="254"/>
        <v>8.1570000000000004E-2</v>
      </c>
      <c r="BY29" s="312">
        <f t="shared" ref="BY29:EF29" si="255">BY86+BY180+BY269+BY357</f>
        <v>0</v>
      </c>
      <c r="BZ29" s="312">
        <f t="shared" si="255"/>
        <v>4.3568927519E-3</v>
      </c>
      <c r="CA29" s="312">
        <f t="shared" si="255"/>
        <v>8.1570000000000004E-2</v>
      </c>
      <c r="CB29" s="312">
        <f t="shared" si="255"/>
        <v>0</v>
      </c>
      <c r="CC29" s="312">
        <f t="shared" si="255"/>
        <v>4.4104103656E-3</v>
      </c>
      <c r="CD29" s="312">
        <f t="shared" si="255"/>
        <v>2.0899999999999998E-2</v>
      </c>
      <c r="CE29" s="312">
        <f t="shared" si="255"/>
        <v>0</v>
      </c>
      <c r="CF29" s="312">
        <f t="shared" si="255"/>
        <v>1.5204750000000001E-3</v>
      </c>
      <c r="CG29" s="992"/>
      <c r="CH29" s="312">
        <f t="shared" si="255"/>
        <v>0.14427000000000001</v>
      </c>
      <c r="CI29" s="312">
        <f t="shared" si="255"/>
        <v>0</v>
      </c>
      <c r="CJ29" s="312">
        <f t="shared" si="255"/>
        <v>8.9183177519000009E-3</v>
      </c>
      <c r="CK29" s="312">
        <f t="shared" si="255"/>
        <v>2.0899999999999998E-2</v>
      </c>
      <c r="CL29" s="312">
        <f t="shared" si="255"/>
        <v>0</v>
      </c>
      <c r="CM29" s="312">
        <f t="shared" si="255"/>
        <v>1.5204750000000001E-3</v>
      </c>
      <c r="CN29" s="312">
        <f t="shared" si="255"/>
        <v>8.1570000000000004E-2</v>
      </c>
      <c r="CO29" s="312">
        <f t="shared" ref="CO29:CV29" si="256">CO86+CO180+CO269+CO357</f>
        <v>0</v>
      </c>
      <c r="CP29" s="312">
        <f t="shared" si="256"/>
        <v>4.3568927519E-3</v>
      </c>
      <c r="CQ29" s="312">
        <f t="shared" si="256"/>
        <v>2.0899999999999998E-2</v>
      </c>
      <c r="CR29" s="312">
        <f t="shared" si="256"/>
        <v>0</v>
      </c>
      <c r="CS29" s="312">
        <f t="shared" si="256"/>
        <v>1.5204750000000001E-3</v>
      </c>
      <c r="CT29" s="312">
        <f t="shared" si="256"/>
        <v>2.0899999999999998E-2</v>
      </c>
      <c r="CU29" s="312">
        <f t="shared" si="256"/>
        <v>0</v>
      </c>
      <c r="CV29" s="312">
        <f t="shared" si="256"/>
        <v>1.5204750000000001E-3</v>
      </c>
      <c r="CW29" s="1510">
        <f t="shared" si="255"/>
        <v>0.20534000000000002</v>
      </c>
      <c r="CX29" s="312">
        <f t="shared" si="255"/>
        <v>0</v>
      </c>
      <c r="CY29" s="312">
        <f t="shared" si="255"/>
        <v>1.2336866580600001E-2</v>
      </c>
      <c r="CZ29" s="312">
        <f t="shared" si="255"/>
        <v>0.20494000000000001</v>
      </c>
      <c r="DA29" s="312">
        <f t="shared" si="255"/>
        <v>0</v>
      </c>
      <c r="DB29" s="312">
        <f t="shared" si="255"/>
        <v>1.2605828824600001E-2</v>
      </c>
      <c r="DC29" s="312">
        <f t="shared" si="255"/>
        <v>0.20494000000000001</v>
      </c>
      <c r="DD29" s="312">
        <f t="shared" si="255"/>
        <v>0</v>
      </c>
      <c r="DE29" s="312">
        <f t="shared" si="255"/>
        <v>1.2886362051000001E-2</v>
      </c>
      <c r="DF29" s="312">
        <f t="shared" si="255"/>
        <v>0.20494000000000001</v>
      </c>
      <c r="DG29" s="312">
        <f t="shared" si="255"/>
        <v>0</v>
      </c>
      <c r="DH29" s="312">
        <f t="shared" si="255"/>
        <v>1.2886362051000001E-2</v>
      </c>
      <c r="DI29" s="1195">
        <f t="shared" si="255"/>
        <v>0.20494000000000001</v>
      </c>
      <c r="DJ29" s="1195">
        <f t="shared" si="255"/>
        <v>0</v>
      </c>
      <c r="DK29" s="1195">
        <f t="shared" si="255"/>
        <v>6.0854000000000004E-3</v>
      </c>
      <c r="DL29" s="1195">
        <f t="shared" ref="DL29:DW29" si="257">DL86+DL180+DL269+DL357</f>
        <v>0</v>
      </c>
      <c r="DM29" s="1195">
        <f t="shared" si="257"/>
        <v>0</v>
      </c>
      <c r="DN29" s="1195">
        <f t="shared" si="257"/>
        <v>0</v>
      </c>
      <c r="DO29" s="1195">
        <f t="shared" si="257"/>
        <v>6.0670000000000002E-2</v>
      </c>
      <c r="DP29" s="1195">
        <f t="shared" si="257"/>
        <v>0</v>
      </c>
      <c r="DQ29" s="1195">
        <f t="shared" si="257"/>
        <v>1.7E-6</v>
      </c>
      <c r="DR29" s="1195">
        <f t="shared" si="257"/>
        <v>6.0670000000000002E-2</v>
      </c>
      <c r="DS29" s="1195">
        <f t="shared" si="257"/>
        <v>0</v>
      </c>
      <c r="DT29" s="1195">
        <f t="shared" si="257"/>
        <v>1.7999999999999999E-6</v>
      </c>
      <c r="DU29" s="1195">
        <f t="shared" si="257"/>
        <v>0</v>
      </c>
      <c r="DV29" s="1195">
        <f t="shared" si="257"/>
        <v>0</v>
      </c>
      <c r="DW29" s="1195">
        <f t="shared" si="257"/>
        <v>0</v>
      </c>
      <c r="DX29" s="1195">
        <f t="shared" si="255"/>
        <v>0.20494000000000001</v>
      </c>
      <c r="DY29" s="1195">
        <f t="shared" si="255"/>
        <v>0</v>
      </c>
      <c r="DZ29" s="1195">
        <f>DZ86+DZ180+DZ269+DZ357</f>
        <v>1.2605828824600001E-2</v>
      </c>
      <c r="EA29" s="1195">
        <f t="shared" si="255"/>
        <v>0.20494000000000001</v>
      </c>
      <c r="EB29" s="1195">
        <f t="shared" si="255"/>
        <v>0</v>
      </c>
      <c r="EC29" s="1195">
        <f t="shared" si="255"/>
        <v>1.2886362051000001E-2</v>
      </c>
      <c r="ED29" s="1195">
        <f t="shared" si="255"/>
        <v>0.20494000000000001</v>
      </c>
      <c r="EE29" s="1195">
        <f t="shared" si="255"/>
        <v>0</v>
      </c>
      <c r="EF29" s="1195">
        <f t="shared" si="255"/>
        <v>1.2886362051000001E-2</v>
      </c>
      <c r="EG29" s="1195">
        <f t="shared" ref="EG29:EI29" si="258">EG86+EG180+EG269+EG357</f>
        <v>0.20494000000000001</v>
      </c>
      <c r="EH29" s="1195">
        <f t="shared" si="258"/>
        <v>0</v>
      </c>
      <c r="EI29" s="1195">
        <f t="shared" si="258"/>
        <v>1.2886362051000001E-2</v>
      </c>
      <c r="EJ29" s="313"/>
      <c r="EK29" s="313"/>
      <c r="EL29" s="313"/>
      <c r="EM29" s="313"/>
      <c r="EN29" s="312">
        <f t="shared" ref="EN29:ES29" si="259">EN86+EN180+EN269+EN357</f>
        <v>0</v>
      </c>
      <c r="EO29" s="312">
        <f t="shared" si="259"/>
        <v>0</v>
      </c>
      <c r="EP29" s="312">
        <f t="shared" si="259"/>
        <v>0</v>
      </c>
      <c r="EQ29" s="312">
        <f t="shared" si="259"/>
        <v>0</v>
      </c>
      <c r="ER29" s="312">
        <f t="shared" si="259"/>
        <v>0</v>
      </c>
      <c r="ES29" s="312">
        <f t="shared" si="259"/>
        <v>0</v>
      </c>
      <c r="ET29" s="312">
        <f t="shared" ref="ET29:EW29" si="260">ET86+ET180+ET269+ET357</f>
        <v>0</v>
      </c>
      <c r="EU29" s="312">
        <f t="shared" si="260"/>
        <v>0</v>
      </c>
      <c r="EV29" s="312">
        <f t="shared" si="260"/>
        <v>0</v>
      </c>
      <c r="EW29" s="312">
        <f t="shared" si="260"/>
        <v>0</v>
      </c>
      <c r="EX29" s="312">
        <f t="shared" ref="EX29:FM29" si="261">EX86+EX180+EX269+EX357</f>
        <v>0</v>
      </c>
      <c r="EY29" s="312">
        <f t="shared" si="261"/>
        <v>0</v>
      </c>
      <c r="EZ29" s="312">
        <f t="shared" si="261"/>
        <v>0</v>
      </c>
      <c r="FA29" s="312">
        <f t="shared" si="261"/>
        <v>0</v>
      </c>
      <c r="FB29" s="312">
        <f t="shared" si="261"/>
        <v>0</v>
      </c>
      <c r="FC29" s="312">
        <f t="shared" si="261"/>
        <v>0</v>
      </c>
      <c r="FD29" s="312">
        <f t="shared" si="261"/>
        <v>0</v>
      </c>
      <c r="FE29" s="312">
        <f t="shared" si="261"/>
        <v>0</v>
      </c>
      <c r="FF29" s="312">
        <f t="shared" ref="FF29" si="262">FF86+FF180+FF269+FF357</f>
        <v>0</v>
      </c>
      <c r="FG29" s="312">
        <f t="shared" si="261"/>
        <v>0</v>
      </c>
      <c r="FH29" s="312">
        <f t="shared" si="261"/>
        <v>0</v>
      </c>
      <c r="FI29" s="312">
        <f t="shared" si="261"/>
        <v>0</v>
      </c>
      <c r="FJ29" s="312">
        <f t="shared" si="261"/>
        <v>0</v>
      </c>
      <c r="FK29" s="312">
        <f t="shared" si="261"/>
        <v>0</v>
      </c>
      <c r="FL29" s="992"/>
      <c r="FM29" s="312">
        <f t="shared" si="261"/>
        <v>0</v>
      </c>
      <c r="FN29" s="312">
        <f t="shared" ref="FN29:FQ29" si="263">FN86+FN180+FN269+FN357</f>
        <v>0</v>
      </c>
      <c r="FO29" s="312">
        <f t="shared" si="263"/>
        <v>0</v>
      </c>
      <c r="FP29" s="312">
        <f t="shared" si="263"/>
        <v>0</v>
      </c>
      <c r="FQ29" s="312">
        <f t="shared" si="263"/>
        <v>0</v>
      </c>
      <c r="FR29" s="312">
        <f>FR86+FR180+FR269+FR357</f>
        <v>0</v>
      </c>
      <c r="FS29" s="312">
        <f>FS86+FS180+FS269+FS357</f>
        <v>0</v>
      </c>
      <c r="FT29" s="312">
        <f>FT86+FT180+FT269+FT357</f>
        <v>0</v>
      </c>
      <c r="FU29" s="622"/>
      <c r="FV29" s="335"/>
      <c r="FW29" s="335"/>
      <c r="FX29" s="335"/>
      <c r="GA29" s="1653"/>
      <c r="GB29" s="1643" t="str">
        <f t="shared" si="236"/>
        <v>иные виды ТЭР</v>
      </c>
      <c r="GC29" s="1636"/>
      <c r="GD29" s="1641">
        <f t="shared" si="238"/>
        <v>0</v>
      </c>
      <c r="GE29" s="1641">
        <f t="shared" si="224"/>
        <v>0</v>
      </c>
      <c r="GF29" s="1641">
        <f t="shared" si="224"/>
        <v>0</v>
      </c>
      <c r="GI29" s="1653"/>
      <c r="GJ29" s="1643" t="str">
        <f t="shared" si="239"/>
        <v>иные виды ТЭР</v>
      </c>
      <c r="GK29" s="1636">
        <f t="shared" si="240"/>
        <v>0</v>
      </c>
      <c r="GL29" s="1641">
        <f t="shared" si="241"/>
        <v>0</v>
      </c>
      <c r="GM29" s="1641">
        <f t="shared" si="242"/>
        <v>0</v>
      </c>
      <c r="GN29" s="1641">
        <f t="shared" si="243"/>
        <v>0</v>
      </c>
    </row>
    <row r="30" spans="1:196" ht="30" hidden="1" outlineLevel="1">
      <c r="A30" s="652" t="s">
        <v>485</v>
      </c>
      <c r="B30" s="372"/>
      <c r="C30" s="372"/>
      <c r="D30" s="679"/>
      <c r="E30" s="377" t="s">
        <v>124</v>
      </c>
      <c r="F30" s="651" t="s">
        <v>58</v>
      </c>
      <c r="G30" s="372"/>
      <c r="H30" s="372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1157"/>
      <c r="AB30" s="335"/>
      <c r="AC30" s="335"/>
      <c r="AD30" s="345"/>
      <c r="AE30" s="335"/>
      <c r="AF30" s="335"/>
      <c r="AG30" s="335"/>
      <c r="AH30" s="335"/>
      <c r="AI30" s="335"/>
      <c r="AJ30" s="335"/>
      <c r="AK30" s="335"/>
      <c r="AL30" s="335"/>
      <c r="AM30" s="335"/>
      <c r="AN30" s="335"/>
      <c r="AO30" s="335"/>
      <c r="AP30" s="292" t="s">
        <v>233</v>
      </c>
      <c r="AQ30" s="312">
        <f>DI30+DX30+EA30+ED30+EG30</f>
        <v>5.3704679999999989</v>
      </c>
      <c r="AR30" s="312">
        <f t="shared" si="212"/>
        <v>0</v>
      </c>
      <c r="AS30" s="312">
        <f t="shared" si="213"/>
        <v>0.50033590249159998</v>
      </c>
      <c r="AT30" s="312">
        <f t="shared" ref="AT30:BX30" si="264">AT89+AT184+AT272+AT361</f>
        <v>1.6759999999999999</v>
      </c>
      <c r="AU30" s="312">
        <f t="shared" si="264"/>
        <v>0.32820359999999998</v>
      </c>
      <c r="AV30" s="312">
        <f t="shared" si="264"/>
        <v>1.1900000000000001E-2</v>
      </c>
      <c r="AW30" s="312">
        <f t="shared" si="264"/>
        <v>0.36460700000000001</v>
      </c>
      <c r="AX30" s="312">
        <f t="shared" si="264"/>
        <v>0.32820369999999999</v>
      </c>
      <c r="AY30" s="312">
        <f t="shared" si="264"/>
        <v>1.1900000000000001E-2</v>
      </c>
      <c r="AZ30" s="312">
        <f t="shared" si="264"/>
        <v>0.68460700000000008</v>
      </c>
      <c r="BA30" s="312">
        <f t="shared" si="264"/>
        <v>0.32820359999999998</v>
      </c>
      <c r="BB30" s="312">
        <f t="shared" si="264"/>
        <v>1.9720000000000001E-2</v>
      </c>
      <c r="BC30" s="312">
        <f t="shared" si="264"/>
        <v>0.36460700000000001</v>
      </c>
      <c r="BD30" s="312">
        <f t="shared" si="264"/>
        <v>0.32820369999999999</v>
      </c>
      <c r="BE30" s="312">
        <f t="shared" si="264"/>
        <v>1.2920000000000001E-2</v>
      </c>
      <c r="BF30" s="312">
        <f t="shared" si="264"/>
        <v>0.68449700000000002</v>
      </c>
      <c r="BG30" s="312">
        <f t="shared" si="264"/>
        <v>0.32820359999999998</v>
      </c>
      <c r="BH30" s="312">
        <f t="shared" si="264"/>
        <v>2.05777283507E-2</v>
      </c>
      <c r="BI30" s="312">
        <f t="shared" si="264"/>
        <v>0.594607</v>
      </c>
      <c r="BJ30" s="312">
        <f t="shared" si="264"/>
        <v>0</v>
      </c>
      <c r="BK30" s="312">
        <f t="shared" si="264"/>
        <v>9.1119000000000006E-2</v>
      </c>
      <c r="BL30" s="312">
        <f t="shared" si="264"/>
        <v>1.0740935999999999</v>
      </c>
      <c r="BM30" s="312">
        <f t="shared" si="264"/>
        <v>0</v>
      </c>
      <c r="BN30" s="312">
        <f t="shared" si="264"/>
        <v>9.5878774728400007E-2</v>
      </c>
      <c r="BO30" s="312">
        <f t="shared" si="264"/>
        <v>1.2340385999999999</v>
      </c>
      <c r="BP30" s="312">
        <f t="shared" si="264"/>
        <v>0</v>
      </c>
      <c r="BQ30" s="312">
        <f t="shared" si="264"/>
        <v>9.9258662092599995E-2</v>
      </c>
      <c r="BR30" s="312">
        <f t="shared" si="264"/>
        <v>1.3202463999999998</v>
      </c>
      <c r="BS30" s="312">
        <f t="shared" si="264"/>
        <v>0</v>
      </c>
      <c r="BT30" s="312">
        <f t="shared" si="264"/>
        <v>0.14733402472839996</v>
      </c>
      <c r="BU30" s="312">
        <f t="shared" si="264"/>
        <v>0.52064869999999996</v>
      </c>
      <c r="BV30" s="312">
        <f t="shared" si="264"/>
        <v>0</v>
      </c>
      <c r="BW30" s="312">
        <f t="shared" si="264"/>
        <v>7.38848873642E-2</v>
      </c>
      <c r="BX30" s="312">
        <f t="shared" si="264"/>
        <v>0.1145509</v>
      </c>
      <c r="BY30" s="312">
        <f t="shared" ref="BY30:CF30" si="265">BY89+BY184+BY272+BY361</f>
        <v>0</v>
      </c>
      <c r="BZ30" s="312">
        <f t="shared" si="265"/>
        <v>1.9049750000000001E-2</v>
      </c>
      <c r="CA30" s="312">
        <f t="shared" si="265"/>
        <v>0.41055090000000005</v>
      </c>
      <c r="CB30" s="312">
        <f t="shared" si="265"/>
        <v>0</v>
      </c>
      <c r="CC30" s="312">
        <f t="shared" si="265"/>
        <v>3.1969749999999998E-2</v>
      </c>
      <c r="CD30" s="312">
        <f t="shared" si="265"/>
        <v>0.27449590000000001</v>
      </c>
      <c r="CE30" s="312">
        <f t="shared" si="265"/>
        <v>0</v>
      </c>
      <c r="CF30" s="312">
        <f t="shared" si="265"/>
        <v>2.2429637364200002E-2</v>
      </c>
      <c r="CG30" s="992"/>
      <c r="CH30" s="312">
        <f t="shared" ref="CH30:CN30" si="266">CH89+CH184+CH272+CH361</f>
        <v>0.91414859999999998</v>
      </c>
      <c r="CI30" s="312">
        <f t="shared" si="266"/>
        <v>0</v>
      </c>
      <c r="CJ30" s="312">
        <f t="shared" si="266"/>
        <v>9.2498887364200005E-2</v>
      </c>
      <c r="CK30" s="312">
        <f t="shared" si="266"/>
        <v>0.27449590000000001</v>
      </c>
      <c r="CL30" s="312">
        <f t="shared" si="266"/>
        <v>0</v>
      </c>
      <c r="CM30" s="312">
        <f t="shared" si="266"/>
        <v>2.2429637364200002E-2</v>
      </c>
      <c r="CN30" s="312">
        <f t="shared" si="266"/>
        <v>0.1145509</v>
      </c>
      <c r="CO30" s="312">
        <f t="shared" ref="CO30:CV30" si="267">CO89+CO184+CO272+CO361</f>
        <v>0</v>
      </c>
      <c r="CP30" s="312">
        <f t="shared" si="267"/>
        <v>1.9049750000000001E-2</v>
      </c>
      <c r="CQ30" s="312">
        <f t="shared" si="267"/>
        <v>0.41055090000000005</v>
      </c>
      <c r="CR30" s="312">
        <f t="shared" si="267"/>
        <v>0</v>
      </c>
      <c r="CS30" s="312">
        <f t="shared" si="267"/>
        <v>3.1969749999999998E-2</v>
      </c>
      <c r="CT30" s="312">
        <f t="shared" si="267"/>
        <v>0.1145509</v>
      </c>
      <c r="CU30" s="312">
        <f t="shared" si="267"/>
        <v>0</v>
      </c>
      <c r="CV30" s="312">
        <f t="shared" si="267"/>
        <v>1.9049750000000001E-2</v>
      </c>
      <c r="CW30" s="1510">
        <f t="shared" ref="CW30:DK30" si="268">CW89+CW184+CW272+CW361</f>
        <v>0.82794090000000009</v>
      </c>
      <c r="CX30" s="312">
        <f t="shared" si="268"/>
        <v>0</v>
      </c>
      <c r="CY30" s="312">
        <f t="shared" si="268"/>
        <v>4.9852200622900002E-2</v>
      </c>
      <c r="CZ30" s="312">
        <f t="shared" si="268"/>
        <v>1.07389</v>
      </c>
      <c r="DA30" s="312">
        <f t="shared" si="268"/>
        <v>0</v>
      </c>
      <c r="DB30" s="312">
        <f t="shared" si="268"/>
        <v>0.1022174506229</v>
      </c>
      <c r="DC30" s="312">
        <f t="shared" si="268"/>
        <v>1.0740937000000002</v>
      </c>
      <c r="DD30" s="312">
        <f t="shared" si="268"/>
        <v>0</v>
      </c>
      <c r="DE30" s="312">
        <f t="shared" si="268"/>
        <v>0.1029974506229</v>
      </c>
      <c r="DF30" s="312">
        <f t="shared" si="268"/>
        <v>1.0740937000000002</v>
      </c>
      <c r="DG30" s="312">
        <f t="shared" si="268"/>
        <v>0</v>
      </c>
      <c r="DH30" s="312">
        <f t="shared" si="268"/>
        <v>0.1029974506229</v>
      </c>
      <c r="DI30" s="1195">
        <f t="shared" si="268"/>
        <v>1.0740935999999999</v>
      </c>
      <c r="DJ30" s="1195">
        <f t="shared" si="268"/>
        <v>0</v>
      </c>
      <c r="DK30" s="1195">
        <f t="shared" si="268"/>
        <v>8.91261E-2</v>
      </c>
      <c r="DL30" s="1195">
        <f t="shared" ref="DL30:DW30" si="269">DL89+DL184+DL272+DL361</f>
        <v>0.192445</v>
      </c>
      <c r="DM30" s="1195">
        <f t="shared" si="269"/>
        <v>0</v>
      </c>
      <c r="DN30" s="1195">
        <f t="shared" si="269"/>
        <v>1.9013999999999999E-3</v>
      </c>
      <c r="DO30" s="1195">
        <f t="shared" si="269"/>
        <v>3.2500000000000001E-2</v>
      </c>
      <c r="DP30" s="1195">
        <f t="shared" si="269"/>
        <v>0</v>
      </c>
      <c r="DQ30" s="1195">
        <f t="shared" si="269"/>
        <v>1.8979999999999999E-3</v>
      </c>
      <c r="DR30" s="1195">
        <f t="shared" si="269"/>
        <v>3.2500000000000001E-2</v>
      </c>
      <c r="DS30" s="1195">
        <f t="shared" si="269"/>
        <v>0</v>
      </c>
      <c r="DT30" s="1195">
        <f t="shared" si="269"/>
        <v>1.8979999999999999E-3</v>
      </c>
      <c r="DU30" s="1195">
        <f t="shared" si="269"/>
        <v>0.192445</v>
      </c>
      <c r="DV30" s="1195">
        <f t="shared" si="269"/>
        <v>0</v>
      </c>
      <c r="DW30" s="1195">
        <f t="shared" si="269"/>
        <v>1.9016999999999999E-3</v>
      </c>
      <c r="DX30" s="1195">
        <f t="shared" ref="DX30:EF30" si="270">DX89+DX184+DX272+DX361</f>
        <v>1.0740935999999999</v>
      </c>
      <c r="DY30" s="1195">
        <f t="shared" si="270"/>
        <v>0</v>
      </c>
      <c r="DZ30" s="1195">
        <f t="shared" si="270"/>
        <v>0.1022174506229</v>
      </c>
      <c r="EA30" s="1195">
        <f t="shared" si="270"/>
        <v>1.0740935999999999</v>
      </c>
      <c r="EB30" s="1195">
        <f t="shared" si="270"/>
        <v>0</v>
      </c>
      <c r="EC30" s="1195">
        <f t="shared" si="270"/>
        <v>0.1029974506229</v>
      </c>
      <c r="ED30" s="1195">
        <f t="shared" si="270"/>
        <v>1.0740935999999999</v>
      </c>
      <c r="EE30" s="1195">
        <f t="shared" si="270"/>
        <v>0</v>
      </c>
      <c r="EF30" s="1195">
        <f t="shared" si="270"/>
        <v>0.1029974506229</v>
      </c>
      <c r="EG30" s="1195">
        <f t="shared" ref="EG30:EI30" si="271">EG89+EG184+EG272+EG361</f>
        <v>1.0740935999999999</v>
      </c>
      <c r="EH30" s="1195">
        <f t="shared" si="271"/>
        <v>0</v>
      </c>
      <c r="EI30" s="1195">
        <f t="shared" si="271"/>
        <v>0.1029974506229</v>
      </c>
      <c r="EJ30" s="313"/>
      <c r="EK30" s="313"/>
      <c r="EL30" s="313"/>
      <c r="EM30" s="313"/>
      <c r="EN30" s="312">
        <f t="shared" ref="EN30:ES31" si="272">EN89+EN184+EN272+EN361</f>
        <v>1E-3</v>
      </c>
      <c r="EO30" s="312">
        <f t="shared" si="272"/>
        <v>0</v>
      </c>
      <c r="EP30" s="312">
        <f t="shared" si="272"/>
        <v>0</v>
      </c>
      <c r="EQ30" s="312">
        <f t="shared" si="272"/>
        <v>0</v>
      </c>
      <c r="ER30" s="312">
        <f t="shared" si="272"/>
        <v>0</v>
      </c>
      <c r="ES30" s="312">
        <f t="shared" si="272"/>
        <v>0</v>
      </c>
      <c r="ET30" s="312">
        <f t="shared" ref="ET30:EW30" si="273">ET89+ET184+ET272+ET361</f>
        <v>0</v>
      </c>
      <c r="EU30" s="312">
        <f t="shared" si="273"/>
        <v>0</v>
      </c>
      <c r="EV30" s="312">
        <f t="shared" si="273"/>
        <v>0</v>
      </c>
      <c r="EW30" s="312">
        <f t="shared" si="273"/>
        <v>0</v>
      </c>
      <c r="EX30" s="312">
        <f t="shared" ref="EX30:FM30" si="274">EX89+EX184+EX272+EX361</f>
        <v>2.0000000000000001E-4</v>
      </c>
      <c r="EY30" s="312">
        <f t="shared" si="274"/>
        <v>0</v>
      </c>
      <c r="EZ30" s="312">
        <f t="shared" si="274"/>
        <v>0</v>
      </c>
      <c r="FA30" s="312">
        <f t="shared" si="274"/>
        <v>2.0000000000000001E-4</v>
      </c>
      <c r="FB30" s="312">
        <f t="shared" si="274"/>
        <v>0</v>
      </c>
      <c r="FC30" s="312">
        <f t="shared" si="274"/>
        <v>2.0000000000000001E-4</v>
      </c>
      <c r="FD30" s="312">
        <f t="shared" si="274"/>
        <v>2.0000000000000001E-4</v>
      </c>
      <c r="FE30" s="312">
        <f t="shared" si="274"/>
        <v>2.0000000000000001E-4</v>
      </c>
      <c r="FF30" s="312">
        <f t="shared" ref="FF30" si="275">FF89+FF184+FF272+FF361</f>
        <v>2.0000000000000001E-4</v>
      </c>
      <c r="FG30" s="312">
        <f t="shared" si="274"/>
        <v>0</v>
      </c>
      <c r="FH30" s="312">
        <f t="shared" si="274"/>
        <v>0</v>
      </c>
      <c r="FI30" s="312">
        <f t="shared" si="274"/>
        <v>0</v>
      </c>
      <c r="FJ30" s="312">
        <f t="shared" si="274"/>
        <v>0</v>
      </c>
      <c r="FK30" s="312">
        <f t="shared" si="274"/>
        <v>0</v>
      </c>
      <c r="FL30" s="992"/>
      <c r="FM30" s="312">
        <f t="shared" si="274"/>
        <v>0</v>
      </c>
      <c r="FN30" s="312">
        <f t="shared" ref="FN30:FQ30" si="276">FN89+FN184+FN272+FN361</f>
        <v>0</v>
      </c>
      <c r="FO30" s="312">
        <f t="shared" si="276"/>
        <v>0</v>
      </c>
      <c r="FP30" s="312">
        <f t="shared" si="276"/>
        <v>0</v>
      </c>
      <c r="FQ30" s="312">
        <f t="shared" si="276"/>
        <v>0</v>
      </c>
      <c r="FR30" s="312">
        <f t="shared" ref="FR30:FT31" si="277">FR89+FR184+FR272+FR361</f>
        <v>0</v>
      </c>
      <c r="FS30" s="312">
        <f t="shared" si="277"/>
        <v>0</v>
      </c>
      <c r="FT30" s="312">
        <f t="shared" si="277"/>
        <v>0</v>
      </c>
      <c r="FU30" s="622"/>
      <c r="FV30" s="335"/>
      <c r="FW30" s="335"/>
      <c r="FX30" s="335"/>
      <c r="GA30" s="1636">
        <v>4</v>
      </c>
      <c r="GB30" s="1643" t="str">
        <f t="shared" si="236"/>
        <v>Водоснабжение горячее</v>
      </c>
      <c r="GC30" s="1636" t="str">
        <f t="shared" si="237"/>
        <v>тыс.л</v>
      </c>
      <c r="GD30" s="1641">
        <f t="shared" si="238"/>
        <v>1.0247000000000002</v>
      </c>
      <c r="GE30" s="1641">
        <f t="shared" si="224"/>
        <v>0</v>
      </c>
      <c r="GF30" s="1641">
        <f t="shared" si="224"/>
        <v>5.73503149776E-2</v>
      </c>
      <c r="GI30" s="1636">
        <v>4</v>
      </c>
      <c r="GJ30" s="1643" t="str">
        <f t="shared" si="239"/>
        <v>Водоснабжение горячее</v>
      </c>
      <c r="GK30" s="1636" t="str">
        <f t="shared" si="240"/>
        <v>тыс.л</v>
      </c>
      <c r="GL30" s="1641">
        <f t="shared" si="241"/>
        <v>1.0247000000000002</v>
      </c>
      <c r="GM30" s="1641">
        <f t="shared" si="242"/>
        <v>0</v>
      </c>
      <c r="GN30" s="1641">
        <f t="shared" si="243"/>
        <v>5.73503149776E-2</v>
      </c>
    </row>
    <row r="31" spans="1:196" ht="30" hidden="1" outlineLevel="1">
      <c r="A31" s="652" t="s">
        <v>485</v>
      </c>
      <c r="B31" s="368"/>
      <c r="C31" s="368"/>
      <c r="D31" s="678"/>
      <c r="E31" s="369" t="s">
        <v>50</v>
      </c>
      <c r="F31" s="370" t="s">
        <v>98</v>
      </c>
      <c r="G31" s="368"/>
      <c r="H31" s="368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1154"/>
      <c r="AB31" s="334"/>
      <c r="AC31" s="334"/>
      <c r="AD31" s="344"/>
      <c r="AE31" s="334"/>
      <c r="AF31" s="334"/>
      <c r="AG31" s="334"/>
      <c r="AH31" s="334"/>
      <c r="AI31" s="334"/>
      <c r="AJ31" s="334"/>
      <c r="AK31" s="334"/>
      <c r="AL31" s="334"/>
      <c r="AM31" s="334"/>
      <c r="AN31" s="334"/>
      <c r="AO31" s="334"/>
      <c r="AP31" s="452"/>
      <c r="AQ31" s="1196">
        <f>DI31+DX31+EA31+ED31+EG31</f>
        <v>0</v>
      </c>
      <c r="AR31" s="1196">
        <f>DJ31+DY31+EB31+EE31+EH31</f>
        <v>1140.7368231999999</v>
      </c>
      <c r="AS31" s="1196">
        <f>DK31+DZ31+EC31+EF31+EI31</f>
        <v>29.764439851377119</v>
      </c>
      <c r="AT31" s="663">
        <f t="shared" ref="AT31:BX31" si="278">AT90+AT185+AT273+AT362</f>
        <v>0</v>
      </c>
      <c r="AU31" s="663">
        <f t="shared" si="278"/>
        <v>0</v>
      </c>
      <c r="AV31" s="663">
        <f t="shared" si="278"/>
        <v>0</v>
      </c>
      <c r="AW31" s="663">
        <f t="shared" si="278"/>
        <v>0</v>
      </c>
      <c r="AX31" s="663">
        <f t="shared" si="278"/>
        <v>0</v>
      </c>
      <c r="AY31" s="663">
        <f t="shared" si="278"/>
        <v>0</v>
      </c>
      <c r="AZ31" s="663">
        <f t="shared" si="278"/>
        <v>0</v>
      </c>
      <c r="BA31" s="663">
        <f t="shared" si="278"/>
        <v>18.121411200000001</v>
      </c>
      <c r="BB31" s="663">
        <f t="shared" si="278"/>
        <v>0.76352708800000002</v>
      </c>
      <c r="BC31" s="663">
        <f t="shared" si="278"/>
        <v>0</v>
      </c>
      <c r="BD31" s="663">
        <f t="shared" si="278"/>
        <v>18.4478352</v>
      </c>
      <c r="BE31" s="663">
        <f t="shared" si="278"/>
        <v>0.79193548000000014</v>
      </c>
      <c r="BF31" s="663">
        <f t="shared" si="278"/>
        <v>0</v>
      </c>
      <c r="BG31" s="663">
        <f t="shared" si="278"/>
        <v>203.803054</v>
      </c>
      <c r="BH31" s="663">
        <f t="shared" si="278"/>
        <v>4.5723978134999994</v>
      </c>
      <c r="BI31" s="663">
        <f t="shared" si="278"/>
        <v>0</v>
      </c>
      <c r="BJ31" s="663">
        <f t="shared" si="278"/>
        <v>312.23715019999997</v>
      </c>
      <c r="BK31" s="663">
        <f t="shared" si="278"/>
        <v>8.6098123300000005</v>
      </c>
      <c r="BL31" s="663">
        <f t="shared" si="278"/>
        <v>0</v>
      </c>
      <c r="BM31" s="663">
        <f t="shared" si="278"/>
        <v>593.99275879999993</v>
      </c>
      <c r="BN31" s="663">
        <f t="shared" si="278"/>
        <v>14.60143836</v>
      </c>
      <c r="BO31" s="663">
        <f t="shared" si="278"/>
        <v>0</v>
      </c>
      <c r="BP31" s="663">
        <f t="shared" si="278"/>
        <v>640.45747496000001</v>
      </c>
      <c r="BQ31" s="663">
        <f t="shared" si="278"/>
        <v>16.718479931099999</v>
      </c>
      <c r="BR31" s="663">
        <f t="shared" si="278"/>
        <v>0</v>
      </c>
      <c r="BS31" s="663">
        <f t="shared" si="278"/>
        <v>605.16146839999999</v>
      </c>
      <c r="BT31" s="663">
        <f t="shared" si="278"/>
        <v>15.367538049327999</v>
      </c>
      <c r="BU31" s="663">
        <f t="shared" si="278"/>
        <v>0</v>
      </c>
      <c r="BV31" s="663">
        <f t="shared" si="278"/>
        <v>129.71605799999998</v>
      </c>
      <c r="BW31" s="663">
        <f t="shared" si="278"/>
        <v>3.2163348852800002</v>
      </c>
      <c r="BX31" s="663">
        <f t="shared" si="278"/>
        <v>0</v>
      </c>
      <c r="BY31" s="663">
        <f t="shared" ref="BY31:DH31" si="279">BY90+BY185+BY273+BY362</f>
        <v>98.438512799999998</v>
      </c>
      <c r="BZ31" s="663">
        <f t="shared" si="279"/>
        <v>2.42702894</v>
      </c>
      <c r="CA31" s="663">
        <f t="shared" si="279"/>
        <v>0</v>
      </c>
      <c r="CB31" s="663">
        <f t="shared" si="279"/>
        <v>116.35419280000001</v>
      </c>
      <c r="CC31" s="663">
        <f t="shared" si="279"/>
        <v>2.8346859216000002</v>
      </c>
      <c r="CD31" s="663">
        <f t="shared" si="279"/>
        <v>0</v>
      </c>
      <c r="CE31" s="663">
        <f t="shared" si="279"/>
        <v>260.65270479999998</v>
      </c>
      <c r="CF31" s="663">
        <f t="shared" si="279"/>
        <v>6.889488302448</v>
      </c>
      <c r="CG31" s="992"/>
      <c r="CH31" s="663">
        <f t="shared" si="279"/>
        <v>0</v>
      </c>
      <c r="CI31" s="663">
        <f t="shared" si="279"/>
        <v>665.67202320000001</v>
      </c>
      <c r="CJ31" s="663">
        <f t="shared" si="279"/>
        <v>17.391946159776001</v>
      </c>
      <c r="CK31" s="663">
        <f t="shared" si="279"/>
        <v>0</v>
      </c>
      <c r="CL31" s="663">
        <f t="shared" si="279"/>
        <v>138.02215319999999</v>
      </c>
      <c r="CM31" s="663">
        <f t="shared" si="279"/>
        <v>3.5768304</v>
      </c>
      <c r="CN31" s="663">
        <f t="shared" si="279"/>
        <v>0</v>
      </c>
      <c r="CO31" s="663">
        <f t="shared" ref="CO31:CV31" si="280">CO90+CO185+CO273+CO362</f>
        <v>115.16457080000001</v>
      </c>
      <c r="CP31" s="663">
        <f t="shared" si="280"/>
        <v>3.124284333776</v>
      </c>
      <c r="CQ31" s="663">
        <f t="shared" si="280"/>
        <v>0</v>
      </c>
      <c r="CR31" s="663">
        <f t="shared" si="280"/>
        <v>126.10809359999999</v>
      </c>
      <c r="CS31" s="663">
        <f t="shared" si="280"/>
        <v>3.335095956</v>
      </c>
      <c r="CT31" s="663">
        <f t="shared" si="280"/>
        <v>0</v>
      </c>
      <c r="CU31" s="663">
        <f t="shared" si="280"/>
        <v>286.37720560000002</v>
      </c>
      <c r="CV31" s="663">
        <f t="shared" si="280"/>
        <v>7.3557354699999999</v>
      </c>
      <c r="CW31" s="1510">
        <f t="shared" si="279"/>
        <v>0</v>
      </c>
      <c r="CX31" s="663">
        <f t="shared" si="279"/>
        <v>232.90812018000003</v>
      </c>
      <c r="CY31" s="663">
        <f t="shared" si="279"/>
        <v>7.6285847899999997</v>
      </c>
      <c r="CZ31" s="663">
        <f t="shared" si="279"/>
        <v>0</v>
      </c>
      <c r="DA31" s="663">
        <f t="shared" si="279"/>
        <v>190.06620198999997</v>
      </c>
      <c r="DB31" s="663">
        <f t="shared" si="279"/>
        <v>5.6124633736386214</v>
      </c>
      <c r="DC31" s="663">
        <f t="shared" si="279"/>
        <v>0</v>
      </c>
      <c r="DD31" s="663">
        <f t="shared" si="279"/>
        <v>136.84102578</v>
      </c>
      <c r="DE31" s="663">
        <f t="shared" si="279"/>
        <v>4.2543285276065195</v>
      </c>
      <c r="DF31" s="663">
        <f t="shared" si="279"/>
        <v>0</v>
      </c>
      <c r="DG31" s="663">
        <f t="shared" si="279"/>
        <v>136.89574759000001</v>
      </c>
      <c r="DH31" s="663">
        <f t="shared" si="279"/>
        <v>7.1943201276065194</v>
      </c>
      <c r="DI31" s="1196">
        <f t="shared" ref="DI31:DW31" si="281">DI90+DI185+DI273+DI362</f>
        <v>0</v>
      </c>
      <c r="DJ31" s="1196">
        <f t="shared" si="281"/>
        <v>523.16091239999992</v>
      </c>
      <c r="DK31" s="1196">
        <f t="shared" si="281"/>
        <v>16.432807486183201</v>
      </c>
      <c r="DL31" s="1196">
        <f t="shared" si="281"/>
        <v>0</v>
      </c>
      <c r="DM31" s="1196">
        <f t="shared" si="281"/>
        <v>128.75825639999999</v>
      </c>
      <c r="DN31" s="1196">
        <f t="shared" si="281"/>
        <v>4.1809661960064002</v>
      </c>
      <c r="DO31" s="1196">
        <f t="shared" si="281"/>
        <v>0</v>
      </c>
      <c r="DP31" s="1196">
        <f t="shared" si="281"/>
        <v>97.602494399999998</v>
      </c>
      <c r="DQ31" s="1196">
        <f t="shared" si="281"/>
        <v>3.2526043775344</v>
      </c>
      <c r="DR31" s="1196">
        <f t="shared" si="281"/>
        <v>0</v>
      </c>
      <c r="DS31" s="1196">
        <f t="shared" si="281"/>
        <v>135.01781599999998</v>
      </c>
      <c r="DT31" s="1196">
        <f t="shared" si="281"/>
        <v>3.8297786984280004</v>
      </c>
      <c r="DU31" s="1196">
        <f t="shared" si="281"/>
        <v>0</v>
      </c>
      <c r="DV31" s="1196">
        <f t="shared" si="281"/>
        <v>161.78234559999999</v>
      </c>
      <c r="DW31" s="1196">
        <f t="shared" si="281"/>
        <v>5.1694582142144005</v>
      </c>
      <c r="DX31" s="1196">
        <f t="shared" ref="DX31:EF31" si="282">DX90+DX185+DX273+DX362</f>
        <v>0</v>
      </c>
      <c r="DY31" s="1196">
        <f t="shared" si="282"/>
        <v>555.33992319999993</v>
      </c>
      <c r="DZ31" s="1196">
        <f>DZ90+DZ185+DZ273+DZ362</f>
        <v>10.230719564393599</v>
      </c>
      <c r="EA31" s="1196">
        <f t="shared" si="282"/>
        <v>0</v>
      </c>
      <c r="EB31" s="1196">
        <f t="shared" si="282"/>
        <v>21.133918000000001</v>
      </c>
      <c r="EC31" s="1196">
        <f t="shared" si="282"/>
        <v>1.028259647704</v>
      </c>
      <c r="ED31" s="1196">
        <f t="shared" si="282"/>
        <v>0</v>
      </c>
      <c r="EE31" s="1196">
        <f t="shared" si="282"/>
        <v>22.919325999999998</v>
      </c>
      <c r="EF31" s="1196">
        <f t="shared" si="282"/>
        <v>1.1694873180080001</v>
      </c>
      <c r="EG31" s="1196">
        <f>EG90+EG185+EG273+EG362</f>
        <v>0</v>
      </c>
      <c r="EH31" s="1196">
        <f>EH90+EH185+EH273+EH362</f>
        <v>18.182743599999998</v>
      </c>
      <c r="EI31" s="1196">
        <f t="shared" ref="EI31" si="283">EI90+EI185+EI273+EI362</f>
        <v>0.90316583508832005</v>
      </c>
      <c r="EJ31" s="334"/>
      <c r="EK31" s="334"/>
      <c r="EL31" s="334"/>
      <c r="EM31" s="334"/>
      <c r="EN31" s="663">
        <f t="shared" si="272"/>
        <v>90.88286707927999</v>
      </c>
      <c r="EO31" s="663">
        <f t="shared" si="272"/>
        <v>6.9158219999999995</v>
      </c>
      <c r="EP31" s="663">
        <f t="shared" si="272"/>
        <v>5.874701</v>
      </c>
      <c r="EQ31" s="663">
        <f t="shared" si="272"/>
        <v>13.086911649999999</v>
      </c>
      <c r="ER31" s="663">
        <f t="shared" si="272"/>
        <v>13.524509</v>
      </c>
      <c r="ES31" s="663">
        <f t="shared" si="272"/>
        <v>19.67709687</v>
      </c>
      <c r="ET31" s="663">
        <f t="shared" ref="ET31:EW31" si="284">ET90+ET185+ET273+ET362</f>
        <v>2.9061522399999999</v>
      </c>
      <c r="EU31" s="663">
        <f t="shared" si="284"/>
        <v>3.2428170300000003</v>
      </c>
      <c r="EV31" s="663">
        <f t="shared" si="284"/>
        <v>4.1009321500000002</v>
      </c>
      <c r="EW31" s="663">
        <f t="shared" si="284"/>
        <v>6.2123134499999999</v>
      </c>
      <c r="EX31" s="663">
        <f t="shared" ref="EX31:FM31" si="285">EX90+EX185+EX273+EX362</f>
        <v>15.341611689280002</v>
      </c>
      <c r="EY31" s="663">
        <f t="shared" si="285"/>
        <v>2.5971675673200001</v>
      </c>
      <c r="EZ31" s="663">
        <f t="shared" si="285"/>
        <v>2.3017722573200001</v>
      </c>
      <c r="FA31" s="663">
        <f t="shared" si="285"/>
        <v>2.91979271732</v>
      </c>
      <c r="FB31" s="663">
        <f t="shared" si="285"/>
        <v>4.2745781473199997</v>
      </c>
      <c r="FC31" s="663">
        <f t="shared" si="285"/>
        <v>13.1384439</v>
      </c>
      <c r="FD31" s="663">
        <f t="shared" si="285"/>
        <v>0.55230851000000003</v>
      </c>
      <c r="FE31" s="663">
        <f t="shared" si="285"/>
        <v>0.59519093999999995</v>
      </c>
      <c r="FF31" s="663">
        <f t="shared" ref="FF31" si="286">FF90+FF185+FF273+FF362</f>
        <v>0.54092501000000004</v>
      </c>
      <c r="FG31" s="663">
        <f t="shared" si="285"/>
        <v>64.007037269999998</v>
      </c>
      <c r="FH31" s="663">
        <f t="shared" si="285"/>
        <v>6.9158219999999995</v>
      </c>
      <c r="FI31" s="663">
        <f t="shared" si="285"/>
        <v>5.874701</v>
      </c>
      <c r="FJ31" s="663">
        <f t="shared" si="285"/>
        <v>13.087341649999999</v>
      </c>
      <c r="FK31" s="663">
        <f t="shared" si="285"/>
        <v>21.642412820000001</v>
      </c>
      <c r="FL31" s="992"/>
      <c r="FM31" s="663">
        <f t="shared" si="285"/>
        <v>11.880236699999999</v>
      </c>
      <c r="FN31" s="663">
        <f t="shared" ref="FN31:FQ31" si="287">FN90+FN185+FN273+FN362</f>
        <v>2.5557805999999998</v>
      </c>
      <c r="FO31" s="663">
        <f t="shared" si="287"/>
        <v>2.0507425000000001</v>
      </c>
      <c r="FP31" s="663">
        <f t="shared" si="287"/>
        <v>0</v>
      </c>
      <c r="FQ31" s="663">
        <f t="shared" si="287"/>
        <v>0</v>
      </c>
      <c r="FR31" s="663">
        <f t="shared" si="277"/>
        <v>0</v>
      </c>
      <c r="FS31" s="663">
        <f t="shared" si="277"/>
        <v>0</v>
      </c>
      <c r="FT31" s="663">
        <f t="shared" si="277"/>
        <v>0</v>
      </c>
      <c r="FU31" s="809"/>
      <c r="FV31" s="334"/>
      <c r="FW31" s="334"/>
      <c r="FX31" s="334"/>
      <c r="GA31" s="1653">
        <v>5</v>
      </c>
      <c r="GB31" s="1643" t="str">
        <f t="shared" si="236"/>
        <v>Водоснабжение холодное</v>
      </c>
      <c r="GC31" s="1636" t="str">
        <f t="shared" si="237"/>
        <v>тыс.л</v>
      </c>
      <c r="GD31" s="1641">
        <f t="shared" si="238"/>
        <v>5.3704679999999989</v>
      </c>
      <c r="GE31" s="1641">
        <f t="shared" si="224"/>
        <v>0</v>
      </c>
      <c r="GF31" s="1641">
        <f t="shared" si="224"/>
        <v>0.50033590249159998</v>
      </c>
      <c r="GI31" s="1653">
        <v>5</v>
      </c>
      <c r="GJ31" s="1643" t="str">
        <f t="shared" si="239"/>
        <v>Водоснабжение холодное</v>
      </c>
      <c r="GK31" s="1636" t="str">
        <f t="shared" si="240"/>
        <v>тыс.л</v>
      </c>
      <c r="GL31" s="1641">
        <f t="shared" si="241"/>
        <v>5.7054679999999989</v>
      </c>
      <c r="GM31" s="1641">
        <f t="shared" si="242"/>
        <v>0</v>
      </c>
      <c r="GN31" s="1641">
        <f t="shared" si="243"/>
        <v>0.51738590249159999</v>
      </c>
    </row>
    <row r="32" spans="1:196" ht="30" hidden="1" outlineLevel="1">
      <c r="A32" s="652" t="s">
        <v>485</v>
      </c>
      <c r="B32" s="372"/>
      <c r="C32" s="372"/>
      <c r="D32" s="679"/>
      <c r="E32" s="377" t="s">
        <v>125</v>
      </c>
      <c r="F32" s="651" t="s">
        <v>99</v>
      </c>
      <c r="G32" s="372"/>
      <c r="H32" s="372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1157"/>
      <c r="AB32" s="335"/>
      <c r="AC32" s="335"/>
      <c r="AD32" s="34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  <c r="AO32" s="335"/>
      <c r="AP32" s="286" t="s">
        <v>590</v>
      </c>
      <c r="AQ32" s="312">
        <f t="shared" ref="AQ32:AQ37" si="288">DI32+DX32+EA32+ED32+EG32</f>
        <v>9.3920556099999999</v>
      </c>
      <c r="AR32" s="312">
        <f>DJ32+DY32+EB32+EE32+EH32</f>
        <v>1127.0466731999998</v>
      </c>
      <c r="AS32" s="312">
        <f t="shared" ref="AS32:AS37" si="289">DK32+DZ32+EC32+EF32+EI32</f>
        <v>29.603365151377119</v>
      </c>
      <c r="AT32" s="312">
        <f t="shared" ref="AT32:BX32" si="290">AT94+AT189+AT278+AT367</f>
        <v>0</v>
      </c>
      <c r="AU32" s="312">
        <f t="shared" si="290"/>
        <v>0</v>
      </c>
      <c r="AV32" s="312">
        <f t="shared" si="290"/>
        <v>0</v>
      </c>
      <c r="AW32" s="312">
        <f t="shared" si="290"/>
        <v>0</v>
      </c>
      <c r="AX32" s="312">
        <f t="shared" si="290"/>
        <v>0</v>
      </c>
      <c r="AY32" s="312">
        <f t="shared" si="290"/>
        <v>0</v>
      </c>
      <c r="AZ32" s="312">
        <f t="shared" si="290"/>
        <v>0.15101175999999999</v>
      </c>
      <c r="BA32" s="312">
        <f t="shared" si="290"/>
        <v>18.121411200000001</v>
      </c>
      <c r="BB32" s="312">
        <f t="shared" si="290"/>
        <v>0.76352708800000002</v>
      </c>
      <c r="BC32" s="312">
        <f t="shared" si="290"/>
        <v>0.15373196000000003</v>
      </c>
      <c r="BD32" s="312">
        <f t="shared" si="290"/>
        <v>18.4478352</v>
      </c>
      <c r="BE32" s="312">
        <f t="shared" si="290"/>
        <v>0.79193548000000014</v>
      </c>
      <c r="BF32" s="312">
        <f t="shared" si="290"/>
        <v>1.6832351999999999</v>
      </c>
      <c r="BG32" s="312">
        <f t="shared" si="290"/>
        <v>201.988224</v>
      </c>
      <c r="BH32" s="312">
        <f t="shared" si="290"/>
        <v>4.5498178134999998</v>
      </c>
      <c r="BI32" s="312">
        <f t="shared" si="290"/>
        <v>2.538769335</v>
      </c>
      <c r="BJ32" s="312">
        <f t="shared" si="290"/>
        <v>304.65232019999996</v>
      </c>
      <c r="BK32" s="297">
        <f t="shared" si="290"/>
        <v>8.560722329999999</v>
      </c>
      <c r="BL32" s="312">
        <f t="shared" si="290"/>
        <v>4.8867327399999994</v>
      </c>
      <c r="BM32" s="312">
        <f t="shared" si="290"/>
        <v>586.40792879999992</v>
      </c>
      <c r="BN32" s="312">
        <f t="shared" si="290"/>
        <v>14.55234836</v>
      </c>
      <c r="BO32" s="312">
        <f t="shared" si="290"/>
        <v>5.2739387079999993</v>
      </c>
      <c r="BP32" s="312">
        <f t="shared" si="290"/>
        <v>632.87264496000012</v>
      </c>
      <c r="BQ32" s="312">
        <f t="shared" si="290"/>
        <v>16.6693899311</v>
      </c>
      <c r="BR32" s="312">
        <f t="shared" si="290"/>
        <v>4.9798053199999996</v>
      </c>
      <c r="BS32" s="312">
        <f t="shared" si="290"/>
        <v>597.57663839999998</v>
      </c>
      <c r="BT32" s="312">
        <f t="shared" si="290"/>
        <v>15.318448049327998</v>
      </c>
      <c r="BU32" s="312">
        <f t="shared" si="290"/>
        <v>1.08096715</v>
      </c>
      <c r="BV32" s="312">
        <f t="shared" si="290"/>
        <v>129.71605799999998</v>
      </c>
      <c r="BW32" s="312">
        <f t="shared" si="290"/>
        <v>3.2163348852800002</v>
      </c>
      <c r="BX32" s="312">
        <f t="shared" si="290"/>
        <v>0.82032094</v>
      </c>
      <c r="BY32" s="312">
        <f t="shared" ref="BY32:EF32" si="291">BY94+BY189+BY278+BY367</f>
        <v>98.438512799999998</v>
      </c>
      <c r="BZ32" s="312">
        <f t="shared" si="291"/>
        <v>2.42702894</v>
      </c>
      <c r="CA32" s="312">
        <f t="shared" si="291"/>
        <v>0.92153493999999991</v>
      </c>
      <c r="CB32" s="312">
        <f t="shared" si="291"/>
        <v>110.58419280000001</v>
      </c>
      <c r="CC32" s="312">
        <f t="shared" si="291"/>
        <v>2.8081759216000002</v>
      </c>
      <c r="CD32" s="312">
        <f t="shared" si="291"/>
        <v>2.1569822900000002</v>
      </c>
      <c r="CE32" s="312">
        <f t="shared" si="291"/>
        <v>258.83787480000001</v>
      </c>
      <c r="CF32" s="312">
        <f t="shared" si="291"/>
        <v>6.8669083024480004</v>
      </c>
      <c r="CG32" s="992"/>
      <c r="CH32" s="312">
        <f t="shared" si="291"/>
        <v>5.5081016100000006</v>
      </c>
      <c r="CI32" s="312">
        <f t="shared" si="291"/>
        <v>660.97219320000011</v>
      </c>
      <c r="CJ32" s="312">
        <f t="shared" si="291"/>
        <v>17.356111159775999</v>
      </c>
      <c r="CK32" s="312">
        <f>CK94+CK189+CK278+CK367</f>
        <v>1.1501846100000002</v>
      </c>
      <c r="CL32" s="312">
        <f t="shared" si="291"/>
        <v>138.02215319999999</v>
      </c>
      <c r="CM32" s="312">
        <f t="shared" si="291"/>
        <v>3.5768304</v>
      </c>
      <c r="CN32" s="312">
        <f t="shared" si="291"/>
        <v>0.93566309000000003</v>
      </c>
      <c r="CO32" s="312">
        <f t="shared" ref="CO32:CV32" si="292">CO94+CO189+CO278+CO367</f>
        <v>112.2795708</v>
      </c>
      <c r="CP32" s="312">
        <f t="shared" si="292"/>
        <v>3.111029333776</v>
      </c>
      <c r="CQ32" s="312">
        <f t="shared" si="292"/>
        <v>1.0509007799999999</v>
      </c>
      <c r="CR32" s="312">
        <f t="shared" si="292"/>
        <v>126.10809359999999</v>
      </c>
      <c r="CS32" s="312">
        <f t="shared" si="292"/>
        <v>3.335095956</v>
      </c>
      <c r="CT32" s="312">
        <f t="shared" si="292"/>
        <v>2.3713531300000001</v>
      </c>
      <c r="CU32" s="312">
        <f t="shared" si="292"/>
        <v>284.5623756</v>
      </c>
      <c r="CV32" s="312">
        <f t="shared" si="292"/>
        <v>7.3331554700000003</v>
      </c>
      <c r="CW32" s="1510">
        <f t="shared" si="291"/>
        <v>2.2283888300000001</v>
      </c>
      <c r="CX32" s="312">
        <f t="shared" si="291"/>
        <v>220.02329018</v>
      </c>
      <c r="CY32" s="312">
        <f t="shared" si="291"/>
        <v>6.9841847900000005</v>
      </c>
      <c r="CZ32" s="312">
        <f t="shared" si="291"/>
        <v>1.9870950199999999</v>
      </c>
      <c r="DA32" s="312">
        <f t="shared" si="291"/>
        <v>188.25137198999997</v>
      </c>
      <c r="DB32" s="312">
        <f t="shared" si="291"/>
        <v>5.5848216466386216</v>
      </c>
      <c r="DC32" s="312">
        <f t="shared" si="291"/>
        <v>1.5200797099999999</v>
      </c>
      <c r="DD32" s="312">
        <f t="shared" si="291"/>
        <v>135.02619577999999</v>
      </c>
      <c r="DE32" s="312">
        <f t="shared" si="291"/>
        <v>4.2257175366065187</v>
      </c>
      <c r="DF32" s="312">
        <f t="shared" si="291"/>
        <v>1.5440079</v>
      </c>
      <c r="DG32" s="312">
        <f t="shared" si="291"/>
        <v>135.08091759000001</v>
      </c>
      <c r="DH32" s="312">
        <f t="shared" si="291"/>
        <v>7.1657091366065186</v>
      </c>
      <c r="DI32" s="1195">
        <f t="shared" si="291"/>
        <v>4.3060840200000001</v>
      </c>
      <c r="DJ32" s="1195">
        <f t="shared" si="291"/>
        <v>516.73008240000001</v>
      </c>
      <c r="DK32" s="1195">
        <f t="shared" si="291"/>
        <v>16.385207486183198</v>
      </c>
      <c r="DL32" s="1195">
        <f t="shared" ref="DL32:DW32" si="293">DL94+DL189+DL278+DL367</f>
        <v>1.0729854699999999</v>
      </c>
      <c r="DM32" s="1195">
        <f t="shared" si="293"/>
        <v>128.75825639999999</v>
      </c>
      <c r="DN32" s="1195">
        <f t="shared" si="293"/>
        <v>4.1809661960064002</v>
      </c>
      <c r="DO32" s="1195">
        <f t="shared" si="293"/>
        <v>0.81335412000000007</v>
      </c>
      <c r="DP32" s="1195">
        <f t="shared" si="293"/>
        <v>97.602494399999998</v>
      </c>
      <c r="DQ32" s="1195">
        <f t="shared" si="293"/>
        <v>3.2526043775344</v>
      </c>
      <c r="DR32" s="1195">
        <f t="shared" si="293"/>
        <v>1.0866818</v>
      </c>
      <c r="DS32" s="1195">
        <f t="shared" si="293"/>
        <v>130.401816</v>
      </c>
      <c r="DT32" s="1195">
        <f t="shared" si="293"/>
        <v>3.8085786984280001</v>
      </c>
      <c r="DU32" s="1195">
        <f t="shared" si="293"/>
        <v>1.3330626299999999</v>
      </c>
      <c r="DV32" s="1195">
        <f t="shared" si="293"/>
        <v>159.96751559999998</v>
      </c>
      <c r="DW32" s="1195">
        <f t="shared" si="293"/>
        <v>5.1430582142144008</v>
      </c>
      <c r="DX32" s="1195">
        <f t="shared" si="291"/>
        <v>4.6127091099999999</v>
      </c>
      <c r="DY32" s="1195">
        <f t="shared" si="291"/>
        <v>553.5250931999999</v>
      </c>
      <c r="DZ32" s="1195">
        <f>DZ94+DZ189+DZ278+DZ367</f>
        <v>10.2030778373936</v>
      </c>
      <c r="EA32" s="1195">
        <f t="shared" si="291"/>
        <v>0.16099240000000001</v>
      </c>
      <c r="EB32" s="1195">
        <f t="shared" si="291"/>
        <v>19.319088000000001</v>
      </c>
      <c r="EC32" s="1195">
        <f t="shared" si="291"/>
        <v>0.99964865670399994</v>
      </c>
      <c r="ED32" s="1195">
        <f t="shared" si="291"/>
        <v>0.17587079999999999</v>
      </c>
      <c r="EE32" s="1195">
        <f t="shared" si="291"/>
        <v>21.104496000000001</v>
      </c>
      <c r="EF32" s="1195">
        <f t="shared" si="291"/>
        <v>1.140876327008</v>
      </c>
      <c r="EG32" s="1195">
        <f t="shared" ref="EG32:EI32" si="294">EG94+EG189+EG278+EG367</f>
        <v>0.13639928000000001</v>
      </c>
      <c r="EH32" s="1195">
        <f>EH94+EH189+EH278+EH367</f>
        <v>16.367913600000001</v>
      </c>
      <c r="EI32" s="1195">
        <f t="shared" si="294"/>
        <v>0.87455484408831996</v>
      </c>
      <c r="EJ32" s="313"/>
      <c r="EK32" s="313"/>
      <c r="EL32" s="313"/>
      <c r="EM32" s="313"/>
      <c r="EN32" s="312">
        <f t="shared" ref="EN32:ES32" si="295">EN94+EN189+EN278+EN367</f>
        <v>29.743480049279999</v>
      </c>
      <c r="EO32" s="312">
        <f t="shared" si="295"/>
        <v>6.9158219999999995</v>
      </c>
      <c r="EP32" s="312">
        <f t="shared" si="295"/>
        <v>5.6817009999999994</v>
      </c>
      <c r="EQ32" s="312">
        <f t="shared" si="295"/>
        <v>12.567911649999999</v>
      </c>
      <c r="ER32" s="312">
        <f t="shared" si="295"/>
        <v>12.736509000000002</v>
      </c>
      <c r="ES32" s="312">
        <f t="shared" si="295"/>
        <v>18.684096869999998</v>
      </c>
      <c r="ET32" s="312">
        <f t="shared" ref="ET32:EW32" si="296">ET94+ET189+ET278+ET367</f>
        <v>2.9061522399999999</v>
      </c>
      <c r="EU32" s="312">
        <f t="shared" si="296"/>
        <v>3.2428170300000003</v>
      </c>
      <c r="EV32" s="312">
        <f t="shared" si="296"/>
        <v>4.1009321500000002</v>
      </c>
      <c r="EW32" s="312">
        <f t="shared" si="296"/>
        <v>7.6883134500000008</v>
      </c>
      <c r="EX32" s="312">
        <f t="shared" ref="EX32:FM32" si="297">EX94+EX189+EX278+EX367</f>
        <v>14.992611689280002</v>
      </c>
      <c r="EY32" s="312">
        <f t="shared" si="297"/>
        <v>3.90410056732</v>
      </c>
      <c r="EZ32" s="312">
        <f t="shared" si="297"/>
        <v>3.2896132573200001</v>
      </c>
      <c r="FA32" s="312">
        <f t="shared" si="297"/>
        <v>3.5433197173200002</v>
      </c>
      <c r="FB32" s="312">
        <f t="shared" si="297"/>
        <v>4.2555781473200005</v>
      </c>
      <c r="FC32" s="312">
        <f t="shared" si="297"/>
        <v>13.1194439</v>
      </c>
      <c r="FD32" s="312">
        <f t="shared" si="297"/>
        <v>0.53330851000000001</v>
      </c>
      <c r="FE32" s="312">
        <f t="shared" si="297"/>
        <v>0.57619094000000004</v>
      </c>
      <c r="FF32" s="312">
        <f t="shared" ref="FF32" si="298">FF94+FF189+FF278+FF367</f>
        <v>0.52192501000000002</v>
      </c>
      <c r="FG32" s="312">
        <f t="shared" si="297"/>
        <v>69.561890870000013</v>
      </c>
      <c r="FH32" s="312">
        <f t="shared" si="297"/>
        <v>6.9158219999999995</v>
      </c>
      <c r="FI32" s="312">
        <f t="shared" si="297"/>
        <v>5.6817009999999994</v>
      </c>
      <c r="FJ32" s="312">
        <f t="shared" si="297"/>
        <v>12.567911649999999</v>
      </c>
      <c r="FK32" s="312">
        <f t="shared" si="297"/>
        <v>20.853982819999999</v>
      </c>
      <c r="FL32" s="992"/>
      <c r="FM32" s="312">
        <f t="shared" si="297"/>
        <v>11.771236700000001</v>
      </c>
      <c r="FN32" s="312">
        <f t="shared" ref="FN32:FQ32" si="299">FN94+FN189+FN278+FN367</f>
        <v>3.87076244</v>
      </c>
      <c r="FO32" s="312">
        <f t="shared" si="299"/>
        <v>3.2483482599999998</v>
      </c>
      <c r="FP32" s="312">
        <f t="shared" si="299"/>
        <v>0.95415804000000004</v>
      </c>
      <c r="FQ32" s="312">
        <f t="shared" si="299"/>
        <v>3.6979679600000002</v>
      </c>
      <c r="FR32" s="312">
        <f>FR94+FR189+FR278+FR367</f>
        <v>0</v>
      </c>
      <c r="FS32" s="312">
        <f>FS94+FS189+FS278+FS367</f>
        <v>0</v>
      </c>
      <c r="FT32" s="312">
        <f>FT94+FT189+FT278+FT367</f>
        <v>0</v>
      </c>
      <c r="FU32" s="622"/>
      <c r="FV32" s="335"/>
      <c r="FW32" s="335"/>
      <c r="FX32" s="335"/>
      <c r="GA32" s="1644"/>
      <c r="GB32" s="1639" t="s">
        <v>697</v>
      </c>
      <c r="GC32" s="1642"/>
      <c r="GD32" s="1642"/>
      <c r="GE32" s="1642">
        <f t="shared" ref="GE32:GF32" si="300">AR24</f>
        <v>203.23035893199997</v>
      </c>
      <c r="GF32" s="1642">
        <f t="shared" si="300"/>
        <v>5.7892656646591192</v>
      </c>
      <c r="GI32" s="1644"/>
      <c r="GJ32" s="1639" t="s">
        <v>697</v>
      </c>
      <c r="GK32" s="1642"/>
      <c r="GL32" s="1642"/>
      <c r="GM32" s="1642">
        <f t="shared" si="242"/>
        <v>1343.9671821319998</v>
      </c>
      <c r="GN32" s="1642">
        <f t="shared" si="243"/>
        <v>35.553705516036239</v>
      </c>
    </row>
    <row r="33" spans="1:188" ht="30" hidden="1" outlineLevel="1">
      <c r="A33" s="652" t="s">
        <v>485</v>
      </c>
      <c r="B33" s="372"/>
      <c r="C33" s="372"/>
      <c r="D33" s="679"/>
      <c r="E33" s="377" t="s">
        <v>126</v>
      </c>
      <c r="F33" s="651" t="s">
        <v>259</v>
      </c>
      <c r="G33" s="372"/>
      <c r="H33" s="372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1157"/>
      <c r="AB33" s="335"/>
      <c r="AC33" s="335"/>
      <c r="AD33" s="34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  <c r="AO33" s="335"/>
      <c r="AP33" s="453" t="s">
        <v>54</v>
      </c>
      <c r="AQ33" s="312">
        <f t="shared" si="288"/>
        <v>63.5</v>
      </c>
      <c r="AR33" s="312">
        <f t="shared" ref="AR33:AR37" si="301">DJ33+DY33+EB33+EE33+EH33</f>
        <v>9.0741499999999995</v>
      </c>
      <c r="AS33" s="312">
        <f t="shared" si="289"/>
        <v>0.12282470000000001</v>
      </c>
      <c r="AT33" s="312">
        <f t="shared" ref="AT33:BX33" si="302">AT97+AT193+AT281+AT370</f>
        <v>0</v>
      </c>
      <c r="AU33" s="312">
        <f t="shared" si="302"/>
        <v>0</v>
      </c>
      <c r="AV33" s="312">
        <f t="shared" si="302"/>
        <v>0</v>
      </c>
      <c r="AW33" s="312">
        <f t="shared" si="302"/>
        <v>0</v>
      </c>
      <c r="AX33" s="312">
        <f t="shared" si="302"/>
        <v>0</v>
      </c>
      <c r="AY33" s="312">
        <f t="shared" si="302"/>
        <v>0</v>
      </c>
      <c r="AZ33" s="312">
        <f t="shared" si="302"/>
        <v>0</v>
      </c>
      <c r="BA33" s="312">
        <f t="shared" si="302"/>
        <v>0</v>
      </c>
      <c r="BB33" s="312">
        <f t="shared" si="302"/>
        <v>0</v>
      </c>
      <c r="BC33" s="312">
        <f t="shared" si="302"/>
        <v>0</v>
      </c>
      <c r="BD33" s="312">
        <f t="shared" si="302"/>
        <v>0</v>
      </c>
      <c r="BE33" s="312">
        <f t="shared" si="302"/>
        <v>0</v>
      </c>
      <c r="BF33" s="312">
        <f t="shared" si="302"/>
        <v>12.7</v>
      </c>
      <c r="BG33" s="312">
        <f t="shared" si="302"/>
        <v>1.8148299999999999</v>
      </c>
      <c r="BH33" s="312">
        <f t="shared" si="302"/>
        <v>1.966E-2</v>
      </c>
      <c r="BI33" s="312">
        <f t="shared" si="302"/>
        <v>12.7</v>
      </c>
      <c r="BJ33" s="312">
        <f t="shared" si="302"/>
        <v>1.8148299999999999</v>
      </c>
      <c r="BK33" s="312">
        <f t="shared" si="302"/>
        <v>1.966E-2</v>
      </c>
      <c r="BL33" s="312">
        <f t="shared" si="302"/>
        <v>12.7</v>
      </c>
      <c r="BM33" s="312">
        <f t="shared" si="302"/>
        <v>1.8148299999999999</v>
      </c>
      <c r="BN33" s="312">
        <f t="shared" si="302"/>
        <v>1.966E-2</v>
      </c>
      <c r="BO33" s="312">
        <f t="shared" si="302"/>
        <v>12.7</v>
      </c>
      <c r="BP33" s="312">
        <f t="shared" si="302"/>
        <v>1.8148299999999999</v>
      </c>
      <c r="BQ33" s="312">
        <f t="shared" si="302"/>
        <v>1.966E-2</v>
      </c>
      <c r="BR33" s="312">
        <f t="shared" si="302"/>
        <v>12.7</v>
      </c>
      <c r="BS33" s="312">
        <f t="shared" si="302"/>
        <v>1.8148299999999999</v>
      </c>
      <c r="BT33" s="312">
        <f t="shared" si="302"/>
        <v>1.966E-2</v>
      </c>
      <c r="BU33" s="312">
        <f t="shared" si="302"/>
        <v>0</v>
      </c>
      <c r="BV33" s="312">
        <f t="shared" si="302"/>
        <v>0</v>
      </c>
      <c r="BW33" s="312">
        <f t="shared" si="302"/>
        <v>0</v>
      </c>
      <c r="BX33" s="312">
        <f t="shared" si="302"/>
        <v>0</v>
      </c>
      <c r="BY33" s="312">
        <f t="shared" ref="BY33:EF33" si="303">BY97+BY193+BY281+BY370</f>
        <v>0</v>
      </c>
      <c r="BZ33" s="312">
        <f t="shared" si="303"/>
        <v>0</v>
      </c>
      <c r="CA33" s="312">
        <f t="shared" si="303"/>
        <v>0</v>
      </c>
      <c r="CB33" s="312">
        <f t="shared" si="303"/>
        <v>0</v>
      </c>
      <c r="CC33" s="312">
        <f t="shared" si="303"/>
        <v>0</v>
      </c>
      <c r="CD33" s="312">
        <f t="shared" si="303"/>
        <v>12.7</v>
      </c>
      <c r="CE33" s="312">
        <f t="shared" si="303"/>
        <v>1.8148299999999999</v>
      </c>
      <c r="CF33" s="312">
        <f t="shared" si="303"/>
        <v>1.966E-2</v>
      </c>
      <c r="CG33" s="992"/>
      <c r="CH33" s="312">
        <f t="shared" si="303"/>
        <v>12.7</v>
      </c>
      <c r="CI33" s="312">
        <f t="shared" si="303"/>
        <v>1.8148299999999999</v>
      </c>
      <c r="CJ33" s="312">
        <f t="shared" si="303"/>
        <v>1.966E-2</v>
      </c>
      <c r="CK33" s="312">
        <f t="shared" si="303"/>
        <v>0</v>
      </c>
      <c r="CL33" s="312">
        <f t="shared" si="303"/>
        <v>0</v>
      </c>
      <c r="CM33" s="312">
        <f t="shared" si="303"/>
        <v>0</v>
      </c>
      <c r="CN33" s="312">
        <f t="shared" si="303"/>
        <v>0</v>
      </c>
      <c r="CO33" s="312">
        <f t="shared" ref="CO33:CV33" si="304">CO97+CO193+CO281+CO370</f>
        <v>0</v>
      </c>
      <c r="CP33" s="312">
        <f t="shared" si="304"/>
        <v>0</v>
      </c>
      <c r="CQ33" s="312">
        <f t="shared" si="304"/>
        <v>0</v>
      </c>
      <c r="CR33" s="312">
        <f t="shared" si="304"/>
        <v>0</v>
      </c>
      <c r="CS33" s="312">
        <f t="shared" si="304"/>
        <v>0</v>
      </c>
      <c r="CT33" s="312">
        <f t="shared" si="304"/>
        <v>12.7</v>
      </c>
      <c r="CU33" s="312">
        <f t="shared" si="304"/>
        <v>1.8148299999999999</v>
      </c>
      <c r="CV33" s="312">
        <f t="shared" si="304"/>
        <v>1.966E-2</v>
      </c>
      <c r="CW33" s="1510">
        <f t="shared" si="303"/>
        <v>262.7</v>
      </c>
      <c r="CX33" s="312">
        <f t="shared" si="303"/>
        <v>12.884830000000008</v>
      </c>
      <c r="CY33" s="312">
        <f t="shared" si="303"/>
        <v>0.64098999999999995</v>
      </c>
      <c r="CZ33" s="312">
        <f t="shared" si="303"/>
        <v>12.7</v>
      </c>
      <c r="DA33" s="312">
        <f t="shared" si="303"/>
        <v>1.8148299999999999</v>
      </c>
      <c r="DB33" s="312">
        <f t="shared" si="303"/>
        <v>2.4231727000000002E-2</v>
      </c>
      <c r="DC33" s="312">
        <f t="shared" si="303"/>
        <v>12.7</v>
      </c>
      <c r="DD33" s="312">
        <f t="shared" si="303"/>
        <v>1.8148299999999999</v>
      </c>
      <c r="DE33" s="312">
        <f t="shared" si="303"/>
        <v>2.5200990999999999E-2</v>
      </c>
      <c r="DF33" s="312">
        <f t="shared" si="303"/>
        <v>12.7</v>
      </c>
      <c r="DG33" s="312">
        <f t="shared" si="303"/>
        <v>1.8148299999999999</v>
      </c>
      <c r="DH33" s="312">
        <f t="shared" si="303"/>
        <v>2.5200990999999999E-2</v>
      </c>
      <c r="DI33" s="1195">
        <f t="shared" si="303"/>
        <v>12.7</v>
      </c>
      <c r="DJ33" s="1195">
        <f t="shared" si="303"/>
        <v>1.8148299999999999</v>
      </c>
      <c r="DK33" s="1195">
        <f t="shared" si="303"/>
        <v>2.299E-2</v>
      </c>
      <c r="DL33" s="1195">
        <f t="shared" ref="DL33:DW33" si="305">DL97+DL193+DL281+DL370</f>
        <v>0</v>
      </c>
      <c r="DM33" s="1195">
        <f t="shared" si="305"/>
        <v>0</v>
      </c>
      <c r="DN33" s="1195">
        <f t="shared" si="305"/>
        <v>0</v>
      </c>
      <c r="DO33" s="1195">
        <f t="shared" si="305"/>
        <v>0</v>
      </c>
      <c r="DP33" s="1195">
        <f t="shared" si="305"/>
        <v>0</v>
      </c>
      <c r="DQ33" s="1195">
        <f t="shared" si="305"/>
        <v>0</v>
      </c>
      <c r="DR33" s="1195">
        <f t="shared" si="305"/>
        <v>0</v>
      </c>
      <c r="DS33" s="1195">
        <f t="shared" si="305"/>
        <v>0</v>
      </c>
      <c r="DT33" s="1195">
        <f t="shared" si="305"/>
        <v>0</v>
      </c>
      <c r="DU33" s="1195">
        <f t="shared" si="305"/>
        <v>12.7</v>
      </c>
      <c r="DV33" s="1195">
        <f t="shared" si="305"/>
        <v>1.8148299999999999</v>
      </c>
      <c r="DW33" s="1195">
        <f t="shared" si="305"/>
        <v>2.299E-2</v>
      </c>
      <c r="DX33" s="1195">
        <f t="shared" si="303"/>
        <v>12.7</v>
      </c>
      <c r="DY33" s="1195">
        <f t="shared" si="303"/>
        <v>1.8148299999999999</v>
      </c>
      <c r="DZ33" s="1195">
        <f t="shared" si="303"/>
        <v>2.4231727000000002E-2</v>
      </c>
      <c r="EA33" s="1195">
        <f t="shared" si="303"/>
        <v>12.7</v>
      </c>
      <c r="EB33" s="1195">
        <f t="shared" si="303"/>
        <v>1.8148299999999999</v>
      </c>
      <c r="EC33" s="1195">
        <f t="shared" si="303"/>
        <v>2.5200990999999999E-2</v>
      </c>
      <c r="ED33" s="1195">
        <f t="shared" si="303"/>
        <v>12.7</v>
      </c>
      <c r="EE33" s="1195">
        <f t="shared" si="303"/>
        <v>1.8148299999999999</v>
      </c>
      <c r="EF33" s="1195">
        <f t="shared" si="303"/>
        <v>2.5200990999999999E-2</v>
      </c>
      <c r="EG33" s="1195">
        <f t="shared" ref="EG33:EI33" si="306">EG97+EG193+EG281+EG370</f>
        <v>12.7</v>
      </c>
      <c r="EH33" s="1195">
        <f t="shared" si="306"/>
        <v>1.8148299999999999</v>
      </c>
      <c r="EI33" s="1195">
        <f t="shared" si="306"/>
        <v>2.5200990999999999E-2</v>
      </c>
      <c r="EJ33" s="313"/>
      <c r="EK33" s="313"/>
      <c r="EL33" s="313"/>
      <c r="EM33" s="313"/>
      <c r="EN33" s="312">
        <f t="shared" ref="EN33:ES33" si="307">EN97+EN193+EN281+EN370</f>
        <v>8.5000000000000006E-2</v>
      </c>
      <c r="EO33" s="312">
        <f t="shared" si="307"/>
        <v>0</v>
      </c>
      <c r="EP33" s="312">
        <f t="shared" si="307"/>
        <v>0</v>
      </c>
      <c r="EQ33" s="312">
        <f t="shared" si="307"/>
        <v>1.7000000000000001E-2</v>
      </c>
      <c r="ER33" s="312">
        <f t="shared" si="307"/>
        <v>0.28600000000000003</v>
      </c>
      <c r="ES33" s="312">
        <f t="shared" si="307"/>
        <v>0.99099999999999999</v>
      </c>
      <c r="ET33" s="312">
        <f t="shared" ref="ET33:EW33" si="308">ET97+ET193+ET281+ET370</f>
        <v>0</v>
      </c>
      <c r="EU33" s="312">
        <f t="shared" si="308"/>
        <v>0</v>
      </c>
      <c r="EV33" s="312">
        <f t="shared" si="308"/>
        <v>0</v>
      </c>
      <c r="EW33" s="312">
        <f t="shared" si="308"/>
        <v>0.99099999999999999</v>
      </c>
      <c r="EX33" s="312">
        <f t="shared" ref="EX33:FM33" si="309">EX97+EX193+EX281+EX370</f>
        <v>1.7000000000000001E-2</v>
      </c>
      <c r="EY33" s="312">
        <f t="shared" si="309"/>
        <v>0</v>
      </c>
      <c r="EZ33" s="312">
        <f t="shared" si="309"/>
        <v>0</v>
      </c>
      <c r="FA33" s="312">
        <f t="shared" si="309"/>
        <v>0</v>
      </c>
      <c r="FB33" s="312">
        <f t="shared" si="309"/>
        <v>1.7000000000000001E-2</v>
      </c>
      <c r="FC33" s="312">
        <f t="shared" si="309"/>
        <v>1.7000000000000001E-2</v>
      </c>
      <c r="FD33" s="312">
        <f t="shared" si="309"/>
        <v>1.7000000000000001E-2</v>
      </c>
      <c r="FE33" s="312">
        <f t="shared" si="309"/>
        <v>1.7000000000000001E-2</v>
      </c>
      <c r="FF33" s="312">
        <f t="shared" ref="FF33" si="310">FF97+FF193+FF281+FF370</f>
        <v>1.7000000000000001E-2</v>
      </c>
      <c r="FG33" s="312">
        <f t="shared" si="309"/>
        <v>0.33700000000000002</v>
      </c>
      <c r="FH33" s="312">
        <f t="shared" si="309"/>
        <v>0</v>
      </c>
      <c r="FI33" s="312">
        <f t="shared" si="309"/>
        <v>0</v>
      </c>
      <c r="FJ33" s="312">
        <f t="shared" si="309"/>
        <v>1.7000000000000001E-2</v>
      </c>
      <c r="FK33" s="312">
        <f t="shared" si="309"/>
        <v>0.28600000000000003</v>
      </c>
      <c r="FL33" s="992"/>
      <c r="FM33" s="312">
        <f t="shared" si="309"/>
        <v>1.7000000000000001E-2</v>
      </c>
      <c r="FN33" s="312">
        <f t="shared" ref="FN33:FQ33" si="311">FN97+FN193+FN281+FN370</f>
        <v>0</v>
      </c>
      <c r="FO33" s="312">
        <f t="shared" si="311"/>
        <v>0</v>
      </c>
      <c r="FP33" s="312">
        <f t="shared" si="311"/>
        <v>0</v>
      </c>
      <c r="FQ33" s="312">
        <f t="shared" si="311"/>
        <v>1.7000000000000001E-2</v>
      </c>
      <c r="FR33" s="312">
        <f>FR97+FR193+FR281+FR370</f>
        <v>0</v>
      </c>
      <c r="FS33" s="312">
        <f>FS97+FS193+FS281+FS370</f>
        <v>0</v>
      </c>
      <c r="FT33" s="312">
        <f>FT97+FT193+FT281+FT370</f>
        <v>0</v>
      </c>
      <c r="FU33" s="622"/>
      <c r="FV33" s="335"/>
      <c r="FW33" s="335"/>
      <c r="FX33" s="335"/>
      <c r="GB33" s="69" t="s">
        <v>704</v>
      </c>
    </row>
    <row r="34" spans="1:188" ht="38.25" hidden="1" outlineLevel="1">
      <c r="A34" s="652" t="s">
        <v>485</v>
      </c>
      <c r="B34" s="372"/>
      <c r="C34" s="372"/>
      <c r="D34" s="679"/>
      <c r="E34" s="377" t="s">
        <v>127</v>
      </c>
      <c r="F34" s="651" t="s">
        <v>260</v>
      </c>
      <c r="G34" s="372"/>
      <c r="H34" s="372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1157"/>
      <c r="AB34" s="335"/>
      <c r="AC34" s="335"/>
      <c r="AD34" s="34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  <c r="AO34" s="335"/>
      <c r="AP34" s="286" t="s">
        <v>368</v>
      </c>
      <c r="AQ34" s="312">
        <f t="shared" si="288"/>
        <v>4</v>
      </c>
      <c r="AR34" s="312">
        <f t="shared" si="301"/>
        <v>4.6159999999999997</v>
      </c>
      <c r="AS34" s="312">
        <f t="shared" si="289"/>
        <v>2.12E-2</v>
      </c>
      <c r="AT34" s="312">
        <f t="shared" ref="AT34:BX34" si="312">AT100+AT196+AT284+AT376</f>
        <v>0</v>
      </c>
      <c r="AU34" s="312">
        <f t="shared" si="312"/>
        <v>0</v>
      </c>
      <c r="AV34" s="312">
        <f t="shared" si="312"/>
        <v>0</v>
      </c>
      <c r="AW34" s="312">
        <f t="shared" si="312"/>
        <v>0</v>
      </c>
      <c r="AX34" s="312">
        <f t="shared" si="312"/>
        <v>0</v>
      </c>
      <c r="AY34" s="312">
        <f t="shared" si="312"/>
        <v>0</v>
      </c>
      <c r="AZ34" s="312">
        <f t="shared" si="312"/>
        <v>0</v>
      </c>
      <c r="BA34" s="312">
        <f t="shared" si="312"/>
        <v>0</v>
      </c>
      <c r="BB34" s="312">
        <f t="shared" si="312"/>
        <v>0</v>
      </c>
      <c r="BC34" s="312">
        <f t="shared" si="312"/>
        <v>0</v>
      </c>
      <c r="BD34" s="312">
        <f t="shared" si="312"/>
        <v>0</v>
      </c>
      <c r="BE34" s="312">
        <f t="shared" si="312"/>
        <v>0</v>
      </c>
      <c r="BF34" s="312">
        <f t="shared" si="312"/>
        <v>0</v>
      </c>
      <c r="BG34" s="312">
        <f t="shared" si="312"/>
        <v>0</v>
      </c>
      <c r="BH34" s="312">
        <f t="shared" si="312"/>
        <v>0</v>
      </c>
      <c r="BI34" s="312">
        <f t="shared" si="312"/>
        <v>5</v>
      </c>
      <c r="BJ34" s="312">
        <f t="shared" si="312"/>
        <v>5.77</v>
      </c>
      <c r="BK34" s="312">
        <f t="shared" si="312"/>
        <v>2.6510000000000002E-2</v>
      </c>
      <c r="BL34" s="312">
        <f t="shared" si="312"/>
        <v>5</v>
      </c>
      <c r="BM34" s="312">
        <f t="shared" si="312"/>
        <v>5.77</v>
      </c>
      <c r="BN34" s="312">
        <f t="shared" si="312"/>
        <v>2.6510000000000002E-2</v>
      </c>
      <c r="BO34" s="312">
        <f t="shared" si="312"/>
        <v>5</v>
      </c>
      <c r="BP34" s="312">
        <f t="shared" si="312"/>
        <v>5.77</v>
      </c>
      <c r="BQ34" s="312">
        <f t="shared" si="312"/>
        <v>2.6510000000000002E-2</v>
      </c>
      <c r="BR34" s="312">
        <f t="shared" si="312"/>
        <v>5</v>
      </c>
      <c r="BS34" s="312">
        <f t="shared" si="312"/>
        <v>5.77</v>
      </c>
      <c r="BT34" s="312">
        <f t="shared" si="312"/>
        <v>2.6510000000000002E-2</v>
      </c>
      <c r="BU34" s="312">
        <f t="shared" si="312"/>
        <v>0</v>
      </c>
      <c r="BV34" s="312">
        <f t="shared" si="312"/>
        <v>0</v>
      </c>
      <c r="BW34" s="312">
        <f t="shared" si="312"/>
        <v>0</v>
      </c>
      <c r="BX34" s="312">
        <f t="shared" si="312"/>
        <v>0</v>
      </c>
      <c r="BY34" s="312">
        <f t="shared" ref="BY34:EF34" si="313">BY100+BY196+BY284+BY376</f>
        <v>0</v>
      </c>
      <c r="BZ34" s="312">
        <f t="shared" si="313"/>
        <v>0</v>
      </c>
      <c r="CA34" s="312">
        <f t="shared" si="313"/>
        <v>5</v>
      </c>
      <c r="CB34" s="312">
        <f t="shared" si="313"/>
        <v>5.77</v>
      </c>
      <c r="CC34" s="312">
        <f t="shared" si="313"/>
        <v>2.6510000000000002E-2</v>
      </c>
      <c r="CD34" s="312">
        <f t="shared" si="313"/>
        <v>0</v>
      </c>
      <c r="CE34" s="312">
        <f t="shared" si="313"/>
        <v>0</v>
      </c>
      <c r="CF34" s="312">
        <f t="shared" si="313"/>
        <v>0</v>
      </c>
      <c r="CG34" s="992"/>
      <c r="CH34" s="312">
        <f t="shared" si="313"/>
        <v>2.5</v>
      </c>
      <c r="CI34" s="312">
        <f t="shared" si="313"/>
        <v>2.8849999999999998</v>
      </c>
      <c r="CJ34" s="312">
        <f t="shared" si="313"/>
        <v>1.3255000000000001E-2</v>
      </c>
      <c r="CK34" s="312">
        <f t="shared" si="313"/>
        <v>0</v>
      </c>
      <c r="CL34" s="312">
        <f t="shared" si="313"/>
        <v>0</v>
      </c>
      <c r="CM34" s="312">
        <f t="shared" si="313"/>
        <v>0</v>
      </c>
      <c r="CN34" s="312">
        <f t="shared" si="313"/>
        <v>2.5</v>
      </c>
      <c r="CO34" s="312">
        <f t="shared" ref="CO34:CV34" si="314">CO100+CO196+CO284+CO376</f>
        <v>2.8849999999999998</v>
      </c>
      <c r="CP34" s="312">
        <f t="shared" si="314"/>
        <v>1.3255000000000001E-2</v>
      </c>
      <c r="CQ34" s="312">
        <f t="shared" si="314"/>
        <v>0</v>
      </c>
      <c r="CR34" s="312">
        <f t="shared" si="314"/>
        <v>0</v>
      </c>
      <c r="CS34" s="312">
        <f t="shared" si="314"/>
        <v>0</v>
      </c>
      <c r="CT34" s="312">
        <f t="shared" si="314"/>
        <v>0</v>
      </c>
      <c r="CU34" s="312">
        <f t="shared" si="314"/>
        <v>0</v>
      </c>
      <c r="CV34" s="312">
        <f t="shared" si="314"/>
        <v>0</v>
      </c>
      <c r="CW34" s="1510">
        <f t="shared" si="313"/>
        <v>0</v>
      </c>
      <c r="CX34" s="312">
        <f t="shared" si="313"/>
        <v>0</v>
      </c>
      <c r="CY34" s="312">
        <f t="shared" si="313"/>
        <v>0</v>
      </c>
      <c r="CZ34" s="312">
        <f t="shared" si="313"/>
        <v>0</v>
      </c>
      <c r="DA34" s="312">
        <f t="shared" si="313"/>
        <v>0</v>
      </c>
      <c r="DB34" s="312">
        <f t="shared" si="313"/>
        <v>0</v>
      </c>
      <c r="DC34" s="312">
        <f t="shared" si="313"/>
        <v>0</v>
      </c>
      <c r="DD34" s="312">
        <f t="shared" si="313"/>
        <v>0</v>
      </c>
      <c r="DE34" s="312">
        <f t="shared" si="313"/>
        <v>0</v>
      </c>
      <c r="DF34" s="312">
        <f t="shared" si="313"/>
        <v>0</v>
      </c>
      <c r="DG34" s="312">
        <f t="shared" si="313"/>
        <v>0</v>
      </c>
      <c r="DH34" s="312">
        <f t="shared" si="313"/>
        <v>0</v>
      </c>
      <c r="DI34" s="1195">
        <f t="shared" si="313"/>
        <v>4</v>
      </c>
      <c r="DJ34" s="1195">
        <f t="shared" si="313"/>
        <v>4.6159999999999997</v>
      </c>
      <c r="DK34" s="1195">
        <f t="shared" si="313"/>
        <v>2.12E-2</v>
      </c>
      <c r="DL34" s="1195">
        <f t="shared" ref="DL34:DW34" si="315">DL100+DL196+DL284+DL376</f>
        <v>0</v>
      </c>
      <c r="DM34" s="1195">
        <f t="shared" si="315"/>
        <v>0</v>
      </c>
      <c r="DN34" s="1195">
        <f t="shared" si="315"/>
        <v>0</v>
      </c>
      <c r="DO34" s="1195">
        <f t="shared" si="315"/>
        <v>0</v>
      </c>
      <c r="DP34" s="1195">
        <f t="shared" si="315"/>
        <v>0</v>
      </c>
      <c r="DQ34" s="1195">
        <f t="shared" si="315"/>
        <v>0</v>
      </c>
      <c r="DR34" s="1195">
        <f t="shared" si="315"/>
        <v>4</v>
      </c>
      <c r="DS34" s="1195">
        <f t="shared" si="315"/>
        <v>4.6159999999999997</v>
      </c>
      <c r="DT34" s="1195">
        <f t="shared" si="315"/>
        <v>2.12E-2</v>
      </c>
      <c r="DU34" s="1195">
        <f t="shared" si="315"/>
        <v>0</v>
      </c>
      <c r="DV34" s="1195">
        <f t="shared" si="315"/>
        <v>0</v>
      </c>
      <c r="DW34" s="1195">
        <f t="shared" si="315"/>
        <v>0</v>
      </c>
      <c r="DX34" s="1195">
        <f t="shared" si="313"/>
        <v>0</v>
      </c>
      <c r="DY34" s="1195">
        <f t="shared" si="313"/>
        <v>0</v>
      </c>
      <c r="DZ34" s="1195">
        <f t="shared" si="313"/>
        <v>0</v>
      </c>
      <c r="EA34" s="1195">
        <f t="shared" si="313"/>
        <v>0</v>
      </c>
      <c r="EB34" s="1195">
        <f t="shared" si="313"/>
        <v>0</v>
      </c>
      <c r="EC34" s="1195">
        <f t="shared" si="313"/>
        <v>0</v>
      </c>
      <c r="ED34" s="1195">
        <f t="shared" si="313"/>
        <v>0</v>
      </c>
      <c r="EE34" s="1195">
        <f t="shared" si="313"/>
        <v>0</v>
      </c>
      <c r="EF34" s="1195">
        <f t="shared" si="313"/>
        <v>0</v>
      </c>
      <c r="EG34" s="1195">
        <f t="shared" ref="EG34:EI34" si="316">EG100+EG196+EG284+EG376</f>
        <v>0</v>
      </c>
      <c r="EH34" s="1195">
        <f t="shared" si="316"/>
        <v>0</v>
      </c>
      <c r="EI34" s="1195">
        <f t="shared" si="316"/>
        <v>0</v>
      </c>
      <c r="EJ34" s="313"/>
      <c r="EK34" s="313"/>
      <c r="EL34" s="313"/>
      <c r="EM34" s="313"/>
      <c r="EN34" s="312">
        <f t="shared" ref="EN34:ES34" si="317">EN100+EN196+EN284+EN376</f>
        <v>0.33</v>
      </c>
      <c r="EO34" s="312">
        <f t="shared" si="317"/>
        <v>0</v>
      </c>
      <c r="EP34" s="312">
        <f t="shared" si="317"/>
        <v>0.193</v>
      </c>
      <c r="EQ34" s="312">
        <f t="shared" si="317"/>
        <v>0.5</v>
      </c>
      <c r="ER34" s="312">
        <f t="shared" si="317"/>
        <v>0.5</v>
      </c>
      <c r="ES34" s="312">
        <f t="shared" si="317"/>
        <v>0</v>
      </c>
      <c r="ET34" s="312">
        <f t="shared" ref="ET34:EW34" si="318">ET100+ET196+ET284+ET376</f>
        <v>0</v>
      </c>
      <c r="EU34" s="312">
        <f t="shared" si="318"/>
        <v>0</v>
      </c>
      <c r="EV34" s="312">
        <f t="shared" si="318"/>
        <v>0</v>
      </c>
      <c r="EW34" s="312">
        <f t="shared" si="318"/>
        <v>0</v>
      </c>
      <c r="EX34" s="312">
        <f t="shared" ref="EX34:FM34" si="319">EX100+EX196+EX284+EX376</f>
        <v>0.33</v>
      </c>
      <c r="EY34" s="312">
        <f t="shared" si="319"/>
        <v>0</v>
      </c>
      <c r="EZ34" s="312">
        <f t="shared" si="319"/>
        <v>0</v>
      </c>
      <c r="FA34" s="312">
        <f t="shared" si="319"/>
        <v>0.33</v>
      </c>
      <c r="FB34" s="312">
        <f t="shared" si="319"/>
        <v>0</v>
      </c>
      <c r="FC34" s="312">
        <f t="shared" si="319"/>
        <v>0</v>
      </c>
      <c r="FD34" s="312">
        <f t="shared" si="319"/>
        <v>0</v>
      </c>
      <c r="FE34" s="312">
        <f t="shared" si="319"/>
        <v>0</v>
      </c>
      <c r="FF34" s="312">
        <f t="shared" ref="FF34" si="320">FF100+FF196+FF284+FF376</f>
        <v>0</v>
      </c>
      <c r="FG34" s="312">
        <f t="shared" si="319"/>
        <v>1.3738600000000001</v>
      </c>
      <c r="FH34" s="312">
        <f t="shared" si="319"/>
        <v>0</v>
      </c>
      <c r="FI34" s="312">
        <f t="shared" si="319"/>
        <v>0.193</v>
      </c>
      <c r="FJ34" s="312">
        <f t="shared" si="319"/>
        <v>0.50042999999999993</v>
      </c>
      <c r="FK34" s="312">
        <f t="shared" si="319"/>
        <v>0.50042999999999993</v>
      </c>
      <c r="FL34" s="992"/>
      <c r="FM34" s="312">
        <f t="shared" si="319"/>
        <v>0.09</v>
      </c>
      <c r="FN34" s="312">
        <f t="shared" ref="FN34:FQ34" si="321">FN100+FN196+FN284+FN376</f>
        <v>0</v>
      </c>
      <c r="FO34" s="312">
        <f t="shared" si="321"/>
        <v>0.09</v>
      </c>
      <c r="FP34" s="312">
        <f t="shared" si="321"/>
        <v>0</v>
      </c>
      <c r="FQ34" s="312">
        <f t="shared" si="321"/>
        <v>0</v>
      </c>
      <c r="FR34" s="312">
        <f>FR100+FR196+FR284+FR376</f>
        <v>0</v>
      </c>
      <c r="FS34" s="312">
        <f>FS100+FS196+FS284+FS376</f>
        <v>0</v>
      </c>
      <c r="FT34" s="312">
        <f>FT100+FT196+FT284+FT376</f>
        <v>0</v>
      </c>
      <c r="FU34" s="622"/>
      <c r="FV34" s="335"/>
      <c r="FW34" s="335"/>
      <c r="FX34" s="335"/>
      <c r="GA34" s="1636" t="s">
        <v>25</v>
      </c>
      <c r="GB34" s="1636" t="s">
        <v>653</v>
      </c>
      <c r="GC34" s="1636" t="s">
        <v>659</v>
      </c>
      <c r="GD34" s="1636" t="s">
        <v>702</v>
      </c>
      <c r="GE34" s="1636" t="s">
        <v>694</v>
      </c>
      <c r="GF34" s="1636" t="s">
        <v>693</v>
      </c>
    </row>
    <row r="35" spans="1:188" ht="30" hidden="1" outlineLevel="1">
      <c r="A35" s="652" t="s">
        <v>485</v>
      </c>
      <c r="B35" s="372"/>
      <c r="C35" s="372"/>
      <c r="D35" s="679"/>
      <c r="E35" s="377" t="s">
        <v>128</v>
      </c>
      <c r="F35" s="651" t="s">
        <v>202</v>
      </c>
      <c r="G35" s="372"/>
      <c r="H35" s="372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1157"/>
      <c r="AB35" s="335"/>
      <c r="AC35" s="335"/>
      <c r="AD35" s="34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  <c r="AO35" s="335"/>
      <c r="AP35" s="335"/>
      <c r="AQ35" s="312">
        <f t="shared" si="288"/>
        <v>0</v>
      </c>
      <c r="AR35" s="312">
        <f t="shared" si="301"/>
        <v>0</v>
      </c>
      <c r="AS35" s="312">
        <f t="shared" si="289"/>
        <v>0</v>
      </c>
      <c r="AT35" s="312">
        <f t="shared" ref="AT35:BX35" si="322">AT103+AT199+AT287+AT379</f>
        <v>0</v>
      </c>
      <c r="AU35" s="312">
        <f t="shared" si="322"/>
        <v>0</v>
      </c>
      <c r="AV35" s="312">
        <f t="shared" si="322"/>
        <v>0</v>
      </c>
      <c r="AW35" s="312">
        <f t="shared" si="322"/>
        <v>0</v>
      </c>
      <c r="AX35" s="312">
        <f t="shared" si="322"/>
        <v>0</v>
      </c>
      <c r="AY35" s="312">
        <f t="shared" si="322"/>
        <v>0</v>
      </c>
      <c r="AZ35" s="312">
        <f t="shared" si="322"/>
        <v>0</v>
      </c>
      <c r="BA35" s="312">
        <f t="shared" si="322"/>
        <v>0</v>
      </c>
      <c r="BB35" s="312">
        <f t="shared" si="322"/>
        <v>0</v>
      </c>
      <c r="BC35" s="312">
        <f t="shared" si="322"/>
        <v>0</v>
      </c>
      <c r="BD35" s="312">
        <f t="shared" si="322"/>
        <v>0</v>
      </c>
      <c r="BE35" s="312">
        <f t="shared" si="322"/>
        <v>0</v>
      </c>
      <c r="BF35" s="312">
        <f t="shared" si="322"/>
        <v>0</v>
      </c>
      <c r="BG35" s="312">
        <f t="shared" si="322"/>
        <v>0</v>
      </c>
      <c r="BH35" s="312">
        <f t="shared" si="322"/>
        <v>0</v>
      </c>
      <c r="BI35" s="312">
        <f t="shared" si="322"/>
        <v>0</v>
      </c>
      <c r="BJ35" s="312">
        <f t="shared" si="322"/>
        <v>0</v>
      </c>
      <c r="BK35" s="312">
        <f t="shared" si="322"/>
        <v>0</v>
      </c>
      <c r="BL35" s="312">
        <f t="shared" si="322"/>
        <v>0</v>
      </c>
      <c r="BM35" s="312">
        <f t="shared" si="322"/>
        <v>0</v>
      </c>
      <c r="BN35" s="312">
        <f t="shared" si="322"/>
        <v>0</v>
      </c>
      <c r="BO35" s="312">
        <f t="shared" si="322"/>
        <v>0</v>
      </c>
      <c r="BP35" s="312">
        <f t="shared" si="322"/>
        <v>0</v>
      </c>
      <c r="BQ35" s="312">
        <f t="shared" si="322"/>
        <v>0</v>
      </c>
      <c r="BR35" s="312">
        <f t="shared" si="322"/>
        <v>0</v>
      </c>
      <c r="BS35" s="312">
        <f t="shared" si="322"/>
        <v>0</v>
      </c>
      <c r="BT35" s="312">
        <f t="shared" si="322"/>
        <v>0</v>
      </c>
      <c r="BU35" s="312">
        <f t="shared" si="322"/>
        <v>0</v>
      </c>
      <c r="BV35" s="312">
        <f t="shared" si="322"/>
        <v>0</v>
      </c>
      <c r="BW35" s="312">
        <f t="shared" si="322"/>
        <v>0</v>
      </c>
      <c r="BX35" s="312">
        <f t="shared" si="322"/>
        <v>0</v>
      </c>
      <c r="BY35" s="312">
        <f t="shared" ref="BY35:EF35" si="323">BY103+BY199+BY287+BY379</f>
        <v>0</v>
      </c>
      <c r="BZ35" s="312">
        <f t="shared" si="323"/>
        <v>0</v>
      </c>
      <c r="CA35" s="312">
        <f t="shared" si="323"/>
        <v>0</v>
      </c>
      <c r="CB35" s="312">
        <f t="shared" si="323"/>
        <v>0</v>
      </c>
      <c r="CC35" s="312">
        <f t="shared" si="323"/>
        <v>0</v>
      </c>
      <c r="CD35" s="312">
        <f t="shared" si="323"/>
        <v>0</v>
      </c>
      <c r="CE35" s="312">
        <f t="shared" si="323"/>
        <v>0</v>
      </c>
      <c r="CF35" s="312">
        <f t="shared" si="323"/>
        <v>0</v>
      </c>
      <c r="CG35" s="992"/>
      <c r="CH35" s="312">
        <f t="shared" si="323"/>
        <v>0</v>
      </c>
      <c r="CI35" s="312">
        <f t="shared" si="323"/>
        <v>0</v>
      </c>
      <c r="CJ35" s="312">
        <f t="shared" si="323"/>
        <v>0</v>
      </c>
      <c r="CK35" s="312">
        <f t="shared" si="323"/>
        <v>0</v>
      </c>
      <c r="CL35" s="312">
        <f t="shared" si="323"/>
        <v>0</v>
      </c>
      <c r="CM35" s="312">
        <f t="shared" si="323"/>
        <v>0</v>
      </c>
      <c r="CN35" s="312">
        <f t="shared" si="323"/>
        <v>0</v>
      </c>
      <c r="CO35" s="312">
        <f t="shared" ref="CO35:CV35" si="324">CO103+CO199+CO287+CO379</f>
        <v>0</v>
      </c>
      <c r="CP35" s="312">
        <f t="shared" si="324"/>
        <v>0</v>
      </c>
      <c r="CQ35" s="312">
        <f t="shared" si="324"/>
        <v>0</v>
      </c>
      <c r="CR35" s="312">
        <f t="shared" si="324"/>
        <v>0</v>
      </c>
      <c r="CS35" s="312">
        <f t="shared" si="324"/>
        <v>0</v>
      </c>
      <c r="CT35" s="312">
        <f t="shared" si="324"/>
        <v>0</v>
      </c>
      <c r="CU35" s="312">
        <f t="shared" si="324"/>
        <v>0</v>
      </c>
      <c r="CV35" s="312">
        <f t="shared" si="324"/>
        <v>0</v>
      </c>
      <c r="CW35" s="1510">
        <f t="shared" si="323"/>
        <v>0</v>
      </c>
      <c r="CX35" s="312">
        <f t="shared" si="323"/>
        <v>0</v>
      </c>
      <c r="CY35" s="312">
        <f t="shared" si="323"/>
        <v>0</v>
      </c>
      <c r="CZ35" s="312">
        <f t="shared" si="323"/>
        <v>0</v>
      </c>
      <c r="DA35" s="312">
        <f t="shared" si="323"/>
        <v>0</v>
      </c>
      <c r="DB35" s="312">
        <f t="shared" si="323"/>
        <v>0</v>
      </c>
      <c r="DC35" s="312">
        <f t="shared" si="323"/>
        <v>0</v>
      </c>
      <c r="DD35" s="312">
        <f t="shared" si="323"/>
        <v>0</v>
      </c>
      <c r="DE35" s="312">
        <f t="shared" si="323"/>
        <v>0</v>
      </c>
      <c r="DF35" s="312">
        <f t="shared" si="323"/>
        <v>0</v>
      </c>
      <c r="DG35" s="312">
        <f t="shared" si="323"/>
        <v>0</v>
      </c>
      <c r="DH35" s="312">
        <f t="shared" si="323"/>
        <v>0</v>
      </c>
      <c r="DI35" s="1195">
        <f t="shared" si="323"/>
        <v>0</v>
      </c>
      <c r="DJ35" s="1195">
        <f t="shared" si="323"/>
        <v>0</v>
      </c>
      <c r="DK35" s="1195">
        <f t="shared" si="323"/>
        <v>0</v>
      </c>
      <c r="DL35" s="1195">
        <f t="shared" ref="DL35:DW35" si="325">DL103+DL199+DL287+DL379</f>
        <v>0</v>
      </c>
      <c r="DM35" s="1195">
        <f t="shared" si="325"/>
        <v>0</v>
      </c>
      <c r="DN35" s="1195">
        <f t="shared" si="325"/>
        <v>0</v>
      </c>
      <c r="DO35" s="1195">
        <f t="shared" si="325"/>
        <v>0</v>
      </c>
      <c r="DP35" s="1195">
        <f t="shared" si="325"/>
        <v>0</v>
      </c>
      <c r="DQ35" s="1195">
        <f t="shared" si="325"/>
        <v>0</v>
      </c>
      <c r="DR35" s="1195">
        <f t="shared" si="325"/>
        <v>0</v>
      </c>
      <c r="DS35" s="1195">
        <f t="shared" si="325"/>
        <v>0</v>
      </c>
      <c r="DT35" s="1195">
        <f t="shared" si="325"/>
        <v>0</v>
      </c>
      <c r="DU35" s="1195">
        <f t="shared" si="325"/>
        <v>0</v>
      </c>
      <c r="DV35" s="1195">
        <f t="shared" si="325"/>
        <v>0</v>
      </c>
      <c r="DW35" s="1195">
        <f t="shared" si="325"/>
        <v>0</v>
      </c>
      <c r="DX35" s="1195">
        <f t="shared" si="323"/>
        <v>0</v>
      </c>
      <c r="DY35" s="1195">
        <f t="shared" si="323"/>
        <v>0</v>
      </c>
      <c r="DZ35" s="1195">
        <f t="shared" si="323"/>
        <v>0</v>
      </c>
      <c r="EA35" s="1195">
        <f t="shared" si="323"/>
        <v>0</v>
      </c>
      <c r="EB35" s="1195">
        <f t="shared" si="323"/>
        <v>0</v>
      </c>
      <c r="EC35" s="1195">
        <f t="shared" si="323"/>
        <v>0</v>
      </c>
      <c r="ED35" s="1195">
        <f t="shared" si="323"/>
        <v>0</v>
      </c>
      <c r="EE35" s="1195">
        <f t="shared" si="323"/>
        <v>0</v>
      </c>
      <c r="EF35" s="1195">
        <f t="shared" si="323"/>
        <v>0</v>
      </c>
      <c r="EG35" s="1195">
        <f t="shared" ref="EG35:EI35" si="326">EG103+EG199+EG287+EG379</f>
        <v>0</v>
      </c>
      <c r="EH35" s="1195">
        <f t="shared" si="326"/>
        <v>0</v>
      </c>
      <c r="EI35" s="1195">
        <f t="shared" si="326"/>
        <v>0</v>
      </c>
      <c r="EJ35" s="313"/>
      <c r="EK35" s="313"/>
      <c r="EL35" s="313"/>
      <c r="EM35" s="313"/>
      <c r="EN35" s="312">
        <f t="shared" ref="EN35:ES35" si="327">EN103+EN199+EN287+EN379</f>
        <v>0</v>
      </c>
      <c r="EO35" s="312">
        <f t="shared" si="327"/>
        <v>0</v>
      </c>
      <c r="EP35" s="312">
        <f t="shared" si="327"/>
        <v>0</v>
      </c>
      <c r="EQ35" s="312">
        <f t="shared" si="327"/>
        <v>0</v>
      </c>
      <c r="ER35" s="312">
        <f t="shared" si="327"/>
        <v>0</v>
      </c>
      <c r="ES35" s="312">
        <f t="shared" si="327"/>
        <v>0</v>
      </c>
      <c r="ET35" s="312">
        <f t="shared" ref="ET35:EW35" si="328">ET103+ET199+ET287+ET379</f>
        <v>0</v>
      </c>
      <c r="EU35" s="312">
        <f t="shared" si="328"/>
        <v>0</v>
      </c>
      <c r="EV35" s="312">
        <f t="shared" si="328"/>
        <v>0</v>
      </c>
      <c r="EW35" s="312">
        <f t="shared" si="328"/>
        <v>0</v>
      </c>
      <c r="EX35" s="312">
        <f t="shared" ref="EX35:FM35" si="329">EX103+EX199+EX287+EX379</f>
        <v>0</v>
      </c>
      <c r="EY35" s="312">
        <f t="shared" si="329"/>
        <v>0</v>
      </c>
      <c r="EZ35" s="312">
        <f t="shared" si="329"/>
        <v>0</v>
      </c>
      <c r="FA35" s="312">
        <f t="shared" si="329"/>
        <v>0</v>
      </c>
      <c r="FB35" s="312">
        <f t="shared" si="329"/>
        <v>0</v>
      </c>
      <c r="FC35" s="312">
        <f t="shared" si="329"/>
        <v>0</v>
      </c>
      <c r="FD35" s="312">
        <f t="shared" si="329"/>
        <v>0</v>
      </c>
      <c r="FE35" s="312">
        <f t="shared" si="329"/>
        <v>0</v>
      </c>
      <c r="FF35" s="312">
        <f t="shared" ref="FF35" si="330">FF103+FF199+FF287+FF379</f>
        <v>0</v>
      </c>
      <c r="FG35" s="312">
        <f t="shared" si="329"/>
        <v>0</v>
      </c>
      <c r="FH35" s="312">
        <f t="shared" si="329"/>
        <v>0</v>
      </c>
      <c r="FI35" s="312">
        <f t="shared" si="329"/>
        <v>0</v>
      </c>
      <c r="FJ35" s="312">
        <f t="shared" si="329"/>
        <v>0</v>
      </c>
      <c r="FK35" s="312">
        <f t="shared" si="329"/>
        <v>0</v>
      </c>
      <c r="FL35" s="992"/>
      <c r="FM35" s="312">
        <f t="shared" si="329"/>
        <v>0</v>
      </c>
      <c r="FN35" s="312">
        <f t="shared" ref="FN35:FQ35" si="331">FN103+FN199+FN287+FN379</f>
        <v>0</v>
      </c>
      <c r="FO35" s="312">
        <f t="shared" si="331"/>
        <v>0</v>
      </c>
      <c r="FP35" s="312">
        <f t="shared" si="331"/>
        <v>0</v>
      </c>
      <c r="FQ35" s="312">
        <f t="shared" si="331"/>
        <v>0</v>
      </c>
      <c r="FR35" s="312">
        <f>FR103+FR199+FR287+FR379</f>
        <v>0</v>
      </c>
      <c r="FS35" s="312">
        <f>FS103+FS199+FS287+FS379</f>
        <v>0</v>
      </c>
      <c r="FT35" s="312">
        <f>FT103+FT199+FT287+FT379</f>
        <v>0</v>
      </c>
      <c r="FU35" s="622"/>
      <c r="FV35" s="335"/>
      <c r="FW35" s="335"/>
      <c r="FX35" s="335"/>
      <c r="GA35" s="1636">
        <v>1</v>
      </c>
      <c r="GB35" s="1643" t="str">
        <f>F32</f>
        <v>Электроэнергия</v>
      </c>
      <c r="GC35" s="1636" t="str">
        <f>AP32</f>
        <v>млнкВтч</v>
      </c>
      <c r="GD35" s="1641">
        <f>AQ32</f>
        <v>9.3920556099999999</v>
      </c>
      <c r="GE35" s="1641">
        <f t="shared" ref="GE35:GF35" si="332">AR32</f>
        <v>1127.0466731999998</v>
      </c>
      <c r="GF35" s="1641">
        <f t="shared" si="332"/>
        <v>29.603365151377119</v>
      </c>
    </row>
    <row r="36" spans="1:188" ht="30" hidden="1" outlineLevel="1">
      <c r="A36" s="652" t="s">
        <v>485</v>
      </c>
      <c r="B36" s="372"/>
      <c r="C36" s="372"/>
      <c r="D36" s="679"/>
      <c r="E36" s="377" t="s">
        <v>129</v>
      </c>
      <c r="F36" s="651" t="s">
        <v>57</v>
      </c>
      <c r="G36" s="372"/>
      <c r="H36" s="372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1157"/>
      <c r="AB36" s="335"/>
      <c r="AC36" s="335"/>
      <c r="AD36" s="34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  <c r="AO36" s="335"/>
      <c r="AP36" s="292" t="s">
        <v>233</v>
      </c>
      <c r="AQ36" s="312">
        <f t="shared" si="288"/>
        <v>0</v>
      </c>
      <c r="AR36" s="312">
        <f t="shared" si="301"/>
        <v>0</v>
      </c>
      <c r="AS36" s="312">
        <f t="shared" si="289"/>
        <v>0</v>
      </c>
      <c r="AT36" s="312">
        <f t="shared" ref="AT36:BX36" si="333">AT106+AT202+AT290+AT357</f>
        <v>0</v>
      </c>
      <c r="AU36" s="312">
        <f t="shared" si="333"/>
        <v>0</v>
      </c>
      <c r="AV36" s="312">
        <f t="shared" si="333"/>
        <v>0</v>
      </c>
      <c r="AW36" s="312">
        <f t="shared" si="333"/>
        <v>0</v>
      </c>
      <c r="AX36" s="312">
        <f t="shared" si="333"/>
        <v>0</v>
      </c>
      <c r="AY36" s="312">
        <f t="shared" si="333"/>
        <v>0</v>
      </c>
      <c r="AZ36" s="312">
        <f t="shared" si="333"/>
        <v>0</v>
      </c>
      <c r="BA36" s="312">
        <f t="shared" si="333"/>
        <v>0</v>
      </c>
      <c r="BB36" s="312">
        <f t="shared" si="333"/>
        <v>0</v>
      </c>
      <c r="BC36" s="312">
        <f t="shared" si="333"/>
        <v>0</v>
      </c>
      <c r="BD36" s="312">
        <f t="shared" si="333"/>
        <v>0</v>
      </c>
      <c r="BE36" s="312">
        <f t="shared" si="333"/>
        <v>0</v>
      </c>
      <c r="BF36" s="312">
        <f t="shared" si="333"/>
        <v>0</v>
      </c>
      <c r="BG36" s="312">
        <f t="shared" si="333"/>
        <v>0</v>
      </c>
      <c r="BH36" s="312">
        <f t="shared" si="333"/>
        <v>0</v>
      </c>
      <c r="BI36" s="312">
        <f t="shared" si="333"/>
        <v>0</v>
      </c>
      <c r="BJ36" s="312">
        <f t="shared" si="333"/>
        <v>0</v>
      </c>
      <c r="BK36" s="312">
        <f t="shared" si="333"/>
        <v>0</v>
      </c>
      <c r="BL36" s="312">
        <f t="shared" si="333"/>
        <v>0</v>
      </c>
      <c r="BM36" s="312">
        <f t="shared" si="333"/>
        <v>0</v>
      </c>
      <c r="BN36" s="312">
        <f t="shared" si="333"/>
        <v>0</v>
      </c>
      <c r="BO36" s="312">
        <f t="shared" si="333"/>
        <v>0</v>
      </c>
      <c r="BP36" s="312">
        <f t="shared" si="333"/>
        <v>0</v>
      </c>
      <c r="BQ36" s="312">
        <f t="shared" si="333"/>
        <v>0</v>
      </c>
      <c r="BR36" s="312">
        <f t="shared" si="333"/>
        <v>0</v>
      </c>
      <c r="BS36" s="312">
        <f t="shared" si="333"/>
        <v>0</v>
      </c>
      <c r="BT36" s="312">
        <f t="shared" si="333"/>
        <v>0</v>
      </c>
      <c r="BU36" s="312">
        <f t="shared" si="333"/>
        <v>0</v>
      </c>
      <c r="BV36" s="312">
        <f t="shared" si="333"/>
        <v>0</v>
      </c>
      <c r="BW36" s="312">
        <f t="shared" si="333"/>
        <v>0</v>
      </c>
      <c r="BX36" s="312">
        <f t="shared" si="333"/>
        <v>0</v>
      </c>
      <c r="BY36" s="312">
        <f t="shared" ref="BY36:EF36" si="334">BY106+BY202+BY290+BY357</f>
        <v>0</v>
      </c>
      <c r="BZ36" s="312">
        <f t="shared" si="334"/>
        <v>0</v>
      </c>
      <c r="CA36" s="312">
        <f t="shared" si="334"/>
        <v>0</v>
      </c>
      <c r="CB36" s="312">
        <f t="shared" si="334"/>
        <v>0</v>
      </c>
      <c r="CC36" s="312">
        <f t="shared" si="334"/>
        <v>0</v>
      </c>
      <c r="CD36" s="312">
        <f t="shared" si="334"/>
        <v>0</v>
      </c>
      <c r="CE36" s="312">
        <f t="shared" si="334"/>
        <v>0</v>
      </c>
      <c r="CF36" s="312">
        <f t="shared" si="334"/>
        <v>0</v>
      </c>
      <c r="CG36" s="992"/>
      <c r="CH36" s="312">
        <f t="shared" si="334"/>
        <v>0</v>
      </c>
      <c r="CI36" s="312">
        <f t="shared" si="334"/>
        <v>0</v>
      </c>
      <c r="CJ36" s="312">
        <f t="shared" si="334"/>
        <v>0</v>
      </c>
      <c r="CK36" s="312">
        <f t="shared" si="334"/>
        <v>0</v>
      </c>
      <c r="CL36" s="312">
        <f t="shared" si="334"/>
        <v>0</v>
      </c>
      <c r="CM36" s="312">
        <f t="shared" si="334"/>
        <v>0</v>
      </c>
      <c r="CN36" s="312">
        <f t="shared" si="334"/>
        <v>0</v>
      </c>
      <c r="CO36" s="312">
        <f t="shared" ref="CO36:CV36" si="335">CO106+CO202+CO290+CO357</f>
        <v>0</v>
      </c>
      <c r="CP36" s="312">
        <f t="shared" si="335"/>
        <v>0</v>
      </c>
      <c r="CQ36" s="312">
        <f t="shared" si="335"/>
        <v>0</v>
      </c>
      <c r="CR36" s="312">
        <f t="shared" si="335"/>
        <v>0</v>
      </c>
      <c r="CS36" s="312">
        <f t="shared" si="335"/>
        <v>0</v>
      </c>
      <c r="CT36" s="312">
        <f t="shared" si="335"/>
        <v>0</v>
      </c>
      <c r="CU36" s="312">
        <f t="shared" si="335"/>
        <v>0</v>
      </c>
      <c r="CV36" s="312">
        <f t="shared" si="335"/>
        <v>0</v>
      </c>
      <c r="CW36" s="1510">
        <f t="shared" si="334"/>
        <v>0</v>
      </c>
      <c r="CX36" s="312">
        <f t="shared" si="334"/>
        <v>0</v>
      </c>
      <c r="CY36" s="312">
        <f t="shared" si="334"/>
        <v>0</v>
      </c>
      <c r="CZ36" s="312">
        <f t="shared" si="334"/>
        <v>0</v>
      </c>
      <c r="DA36" s="312">
        <f t="shared" si="334"/>
        <v>0</v>
      </c>
      <c r="DB36" s="312">
        <f t="shared" si="334"/>
        <v>0</v>
      </c>
      <c r="DC36" s="312">
        <f t="shared" si="334"/>
        <v>0</v>
      </c>
      <c r="DD36" s="312">
        <f t="shared" si="334"/>
        <v>0</v>
      </c>
      <c r="DE36" s="312">
        <f t="shared" si="334"/>
        <v>0</v>
      </c>
      <c r="DF36" s="312">
        <f t="shared" si="334"/>
        <v>0</v>
      </c>
      <c r="DG36" s="312">
        <f t="shared" si="334"/>
        <v>0</v>
      </c>
      <c r="DH36" s="312">
        <f t="shared" si="334"/>
        <v>0</v>
      </c>
      <c r="DI36" s="1195">
        <f t="shared" si="334"/>
        <v>0</v>
      </c>
      <c r="DJ36" s="1195">
        <f t="shared" si="334"/>
        <v>0</v>
      </c>
      <c r="DK36" s="1195">
        <f t="shared" si="334"/>
        <v>0</v>
      </c>
      <c r="DL36" s="1195">
        <f t="shared" ref="DL36:DW36" si="336">DL106+DL202+DL290+DL357</f>
        <v>0</v>
      </c>
      <c r="DM36" s="1195">
        <f t="shared" si="336"/>
        <v>0</v>
      </c>
      <c r="DN36" s="1195">
        <f t="shared" si="336"/>
        <v>0</v>
      </c>
      <c r="DO36" s="1195">
        <f t="shared" si="336"/>
        <v>0</v>
      </c>
      <c r="DP36" s="1195">
        <f t="shared" si="336"/>
        <v>0</v>
      </c>
      <c r="DQ36" s="1195">
        <f t="shared" si="336"/>
        <v>0</v>
      </c>
      <c r="DR36" s="1195">
        <f t="shared" si="336"/>
        <v>0</v>
      </c>
      <c r="DS36" s="1195">
        <f t="shared" si="336"/>
        <v>0</v>
      </c>
      <c r="DT36" s="1195">
        <f t="shared" si="336"/>
        <v>0</v>
      </c>
      <c r="DU36" s="1195">
        <f t="shared" si="336"/>
        <v>0</v>
      </c>
      <c r="DV36" s="1195">
        <f t="shared" si="336"/>
        <v>0</v>
      </c>
      <c r="DW36" s="1195">
        <f t="shared" si="336"/>
        <v>0</v>
      </c>
      <c r="DX36" s="1195">
        <f t="shared" si="334"/>
        <v>0</v>
      </c>
      <c r="DY36" s="1195">
        <f t="shared" si="334"/>
        <v>0</v>
      </c>
      <c r="DZ36" s="1195">
        <f t="shared" si="334"/>
        <v>0</v>
      </c>
      <c r="EA36" s="1195">
        <f t="shared" si="334"/>
        <v>0</v>
      </c>
      <c r="EB36" s="1195">
        <f t="shared" si="334"/>
        <v>0</v>
      </c>
      <c r="EC36" s="1195">
        <f t="shared" si="334"/>
        <v>0</v>
      </c>
      <c r="ED36" s="1195">
        <f t="shared" si="334"/>
        <v>0</v>
      </c>
      <c r="EE36" s="1195">
        <f t="shared" si="334"/>
        <v>0</v>
      </c>
      <c r="EF36" s="1195">
        <f t="shared" si="334"/>
        <v>0</v>
      </c>
      <c r="EG36" s="1195">
        <f t="shared" ref="EG36:EI36" si="337">EG106+EG202+EG290+EG357</f>
        <v>0</v>
      </c>
      <c r="EH36" s="1195">
        <f t="shared" si="337"/>
        <v>0</v>
      </c>
      <c r="EI36" s="1195">
        <f t="shared" si="337"/>
        <v>0</v>
      </c>
      <c r="EJ36" s="313"/>
      <c r="EK36" s="313"/>
      <c r="EL36" s="313"/>
      <c r="EM36" s="313"/>
      <c r="EN36" s="312">
        <f t="shared" ref="EN36:ES36" si="338">EN106+EN202+EN290+EN357</f>
        <v>0</v>
      </c>
      <c r="EO36" s="312">
        <f t="shared" si="338"/>
        <v>0</v>
      </c>
      <c r="EP36" s="312">
        <f t="shared" si="338"/>
        <v>0</v>
      </c>
      <c r="EQ36" s="312">
        <f t="shared" si="338"/>
        <v>0</v>
      </c>
      <c r="ER36" s="312">
        <f t="shared" si="338"/>
        <v>0</v>
      </c>
      <c r="ES36" s="312">
        <f t="shared" si="338"/>
        <v>0</v>
      </c>
      <c r="ET36" s="312">
        <f t="shared" ref="ET36:EW36" si="339">ET106+ET202+ET290+ET357</f>
        <v>0</v>
      </c>
      <c r="EU36" s="312">
        <f t="shared" si="339"/>
        <v>0</v>
      </c>
      <c r="EV36" s="312">
        <f t="shared" si="339"/>
        <v>0</v>
      </c>
      <c r="EW36" s="312">
        <f t="shared" si="339"/>
        <v>0</v>
      </c>
      <c r="EX36" s="312">
        <f t="shared" ref="EX36:FM36" si="340">EX106+EX202+EX290+EX357</f>
        <v>0</v>
      </c>
      <c r="EY36" s="312">
        <f t="shared" si="340"/>
        <v>0</v>
      </c>
      <c r="EZ36" s="312">
        <f t="shared" si="340"/>
        <v>0</v>
      </c>
      <c r="FA36" s="312">
        <f t="shared" si="340"/>
        <v>0</v>
      </c>
      <c r="FB36" s="312">
        <f t="shared" si="340"/>
        <v>0</v>
      </c>
      <c r="FC36" s="312">
        <f t="shared" si="340"/>
        <v>0</v>
      </c>
      <c r="FD36" s="312">
        <f t="shared" si="340"/>
        <v>0</v>
      </c>
      <c r="FE36" s="312">
        <f t="shared" si="340"/>
        <v>0</v>
      </c>
      <c r="FF36" s="312">
        <f t="shared" ref="FF36" si="341">FF106+FF202+FF290+FF357</f>
        <v>0</v>
      </c>
      <c r="FG36" s="312">
        <f t="shared" si="340"/>
        <v>0</v>
      </c>
      <c r="FH36" s="312">
        <f t="shared" si="340"/>
        <v>0</v>
      </c>
      <c r="FI36" s="312">
        <f t="shared" si="340"/>
        <v>0</v>
      </c>
      <c r="FJ36" s="312">
        <f t="shared" si="340"/>
        <v>0</v>
      </c>
      <c r="FK36" s="312">
        <f t="shared" si="340"/>
        <v>0</v>
      </c>
      <c r="FL36" s="992"/>
      <c r="FM36" s="312">
        <f t="shared" si="340"/>
        <v>0</v>
      </c>
      <c r="FN36" s="312">
        <f t="shared" ref="FN36:FQ36" si="342">FN106+FN202+FN290+FN357</f>
        <v>0</v>
      </c>
      <c r="FO36" s="312">
        <f t="shared" si="342"/>
        <v>0</v>
      </c>
      <c r="FP36" s="312">
        <f t="shared" si="342"/>
        <v>0</v>
      </c>
      <c r="FQ36" s="312">
        <f t="shared" si="342"/>
        <v>0</v>
      </c>
      <c r="FR36" s="312">
        <f>FR106+FR202+FR290+FR357</f>
        <v>0</v>
      </c>
      <c r="FS36" s="312">
        <f>FS106+FS202+FS290+FS357</f>
        <v>0</v>
      </c>
      <c r="FT36" s="312">
        <f>FT106+FT202+FT290+FT357</f>
        <v>0</v>
      </c>
      <c r="FU36" s="622"/>
      <c r="FV36" s="335"/>
      <c r="FW36" s="335"/>
      <c r="FX36" s="335"/>
      <c r="GA36" s="1653">
        <v>2</v>
      </c>
      <c r="GB36" s="1643" t="str">
        <f t="shared" ref="GB36:GB40" si="343">F33</f>
        <v>Тепловая энергия (системы опопления зданий)</v>
      </c>
      <c r="GC36" s="1636" t="str">
        <f t="shared" ref="GC36:GC40" si="344">AP33</f>
        <v>Гкал</v>
      </c>
      <c r="GD36" s="1641">
        <f t="shared" ref="GD36:GD40" si="345">AQ33</f>
        <v>63.5</v>
      </c>
      <c r="GE36" s="1641">
        <f t="shared" ref="GE36:GE40" si="346">AR33</f>
        <v>9.0741499999999995</v>
      </c>
      <c r="GF36" s="1641">
        <f t="shared" ref="GF36:GF40" si="347">AS33</f>
        <v>0.12282470000000001</v>
      </c>
    </row>
    <row r="37" spans="1:188" ht="30" hidden="1" outlineLevel="1">
      <c r="A37" s="652" t="s">
        <v>485</v>
      </c>
      <c r="B37" s="372"/>
      <c r="C37" s="372"/>
      <c r="D37" s="679"/>
      <c r="E37" s="377" t="s">
        <v>130</v>
      </c>
      <c r="F37" s="651" t="s">
        <v>58</v>
      </c>
      <c r="G37" s="372"/>
      <c r="H37" s="372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1157"/>
      <c r="AB37" s="335"/>
      <c r="AC37" s="335"/>
      <c r="AD37" s="34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292" t="s">
        <v>233</v>
      </c>
      <c r="AQ37" s="312">
        <f t="shared" si="288"/>
        <v>0.33500000000000002</v>
      </c>
      <c r="AR37" s="312">
        <f t="shared" si="301"/>
        <v>0</v>
      </c>
      <c r="AS37" s="312">
        <f t="shared" si="289"/>
        <v>1.7049999999999999E-2</v>
      </c>
      <c r="AT37" s="312">
        <f t="shared" ref="AT37:BX37" si="348">AT109+AT205+AT293+AT385</f>
        <v>0</v>
      </c>
      <c r="AU37" s="312">
        <f t="shared" si="348"/>
        <v>0</v>
      </c>
      <c r="AV37" s="312">
        <f t="shared" si="348"/>
        <v>0</v>
      </c>
      <c r="AW37" s="312">
        <f t="shared" si="348"/>
        <v>0</v>
      </c>
      <c r="AX37" s="312">
        <f t="shared" si="348"/>
        <v>0</v>
      </c>
      <c r="AY37" s="312">
        <f t="shared" si="348"/>
        <v>0</v>
      </c>
      <c r="AZ37" s="312">
        <f t="shared" si="348"/>
        <v>0</v>
      </c>
      <c r="BA37" s="312">
        <f t="shared" si="348"/>
        <v>0</v>
      </c>
      <c r="BB37" s="312">
        <f t="shared" si="348"/>
        <v>0</v>
      </c>
      <c r="BC37" s="312">
        <f t="shared" si="348"/>
        <v>0</v>
      </c>
      <c r="BD37" s="312">
        <f t="shared" si="348"/>
        <v>0</v>
      </c>
      <c r="BE37" s="312">
        <f t="shared" si="348"/>
        <v>0</v>
      </c>
      <c r="BF37" s="312">
        <f t="shared" si="348"/>
        <v>6.7000000000000004E-2</v>
      </c>
      <c r="BG37" s="312">
        <f t="shared" si="348"/>
        <v>0</v>
      </c>
      <c r="BH37" s="312">
        <f t="shared" si="348"/>
        <v>2.9199999999999999E-3</v>
      </c>
      <c r="BI37" s="312">
        <f t="shared" si="348"/>
        <v>6.7000000000000004E-2</v>
      </c>
      <c r="BJ37" s="312">
        <f t="shared" si="348"/>
        <v>0</v>
      </c>
      <c r="BK37" s="312">
        <f t="shared" si="348"/>
        <v>2.9199999999999999E-3</v>
      </c>
      <c r="BL37" s="312">
        <f t="shared" si="348"/>
        <v>6.7000000000000004E-2</v>
      </c>
      <c r="BM37" s="312">
        <f t="shared" si="348"/>
        <v>0</v>
      </c>
      <c r="BN37" s="312">
        <f t="shared" si="348"/>
        <v>2.9199999999999999E-3</v>
      </c>
      <c r="BO37" s="312">
        <f t="shared" si="348"/>
        <v>6.7000000000000004E-2</v>
      </c>
      <c r="BP37" s="312">
        <f t="shared" si="348"/>
        <v>0</v>
      </c>
      <c r="BQ37" s="312">
        <f t="shared" si="348"/>
        <v>2.9199999999999999E-3</v>
      </c>
      <c r="BR37" s="312">
        <f t="shared" si="348"/>
        <v>6.7000000000000004E-2</v>
      </c>
      <c r="BS37" s="312">
        <f t="shared" si="348"/>
        <v>0</v>
      </c>
      <c r="BT37" s="312">
        <f t="shared" si="348"/>
        <v>2.9199999999999999E-3</v>
      </c>
      <c r="BU37" s="312">
        <f t="shared" si="348"/>
        <v>0</v>
      </c>
      <c r="BV37" s="312">
        <f t="shared" si="348"/>
        <v>0</v>
      </c>
      <c r="BW37" s="312">
        <f t="shared" si="348"/>
        <v>0</v>
      </c>
      <c r="BX37" s="312">
        <f t="shared" si="348"/>
        <v>0</v>
      </c>
      <c r="BY37" s="312">
        <f t="shared" ref="BY37:CF37" si="349">BY109+BY205+BY293+BY385</f>
        <v>0</v>
      </c>
      <c r="BZ37" s="312">
        <f t="shared" si="349"/>
        <v>0</v>
      </c>
      <c r="CA37" s="312">
        <f t="shared" si="349"/>
        <v>0</v>
      </c>
      <c r="CB37" s="312">
        <f t="shared" si="349"/>
        <v>0</v>
      </c>
      <c r="CC37" s="312">
        <f t="shared" si="349"/>
        <v>0</v>
      </c>
      <c r="CD37" s="312">
        <f t="shared" si="349"/>
        <v>6.7000000000000004E-2</v>
      </c>
      <c r="CE37" s="312">
        <f t="shared" si="349"/>
        <v>0</v>
      </c>
      <c r="CF37" s="312">
        <f t="shared" si="349"/>
        <v>2.9199999999999999E-3</v>
      </c>
      <c r="CG37" s="992"/>
      <c r="CH37" s="312">
        <f t="shared" ref="CH37:CN37" si="350">CH109+CH205+CH293+CH385</f>
        <v>6.7000000000000004E-2</v>
      </c>
      <c r="CI37" s="312">
        <f t="shared" si="350"/>
        <v>0</v>
      </c>
      <c r="CJ37" s="312">
        <f t="shared" si="350"/>
        <v>2.9199999999999999E-3</v>
      </c>
      <c r="CK37" s="312">
        <f t="shared" si="350"/>
        <v>0</v>
      </c>
      <c r="CL37" s="312">
        <f t="shared" si="350"/>
        <v>0</v>
      </c>
      <c r="CM37" s="312">
        <f t="shared" si="350"/>
        <v>0</v>
      </c>
      <c r="CN37" s="312">
        <f t="shared" si="350"/>
        <v>0</v>
      </c>
      <c r="CO37" s="312">
        <f t="shared" ref="CO37:CV37" si="351">CO109+CO205+CO293+CO385</f>
        <v>0</v>
      </c>
      <c r="CP37" s="312">
        <f t="shared" si="351"/>
        <v>0</v>
      </c>
      <c r="CQ37" s="312">
        <f t="shared" si="351"/>
        <v>0</v>
      </c>
      <c r="CR37" s="312">
        <f t="shared" si="351"/>
        <v>0</v>
      </c>
      <c r="CS37" s="312">
        <f t="shared" si="351"/>
        <v>0</v>
      </c>
      <c r="CT37" s="312">
        <f t="shared" si="351"/>
        <v>6.7000000000000004E-2</v>
      </c>
      <c r="CU37" s="312">
        <f t="shared" si="351"/>
        <v>0</v>
      </c>
      <c r="CV37" s="312">
        <f t="shared" si="351"/>
        <v>2.9199999999999999E-3</v>
      </c>
      <c r="CW37" s="1510">
        <f t="shared" ref="CW37:DK37" si="352">CW109+CW205+CW293+CW385</f>
        <v>6.7000000000000004E-2</v>
      </c>
      <c r="CX37" s="312">
        <f t="shared" si="352"/>
        <v>0</v>
      </c>
      <c r="CY37" s="312">
        <f t="shared" si="352"/>
        <v>3.4099999999999998E-3</v>
      </c>
      <c r="CZ37" s="312">
        <f t="shared" si="352"/>
        <v>6.7000000000000004E-2</v>
      </c>
      <c r="DA37" s="312">
        <f t="shared" si="352"/>
        <v>0</v>
      </c>
      <c r="DB37" s="312">
        <f t="shared" si="352"/>
        <v>3.4099999999999998E-3</v>
      </c>
      <c r="DC37" s="312">
        <f t="shared" si="352"/>
        <v>6.7000000000000004E-2</v>
      </c>
      <c r="DD37" s="312">
        <f t="shared" si="352"/>
        <v>0</v>
      </c>
      <c r="DE37" s="312">
        <f t="shared" si="352"/>
        <v>3.4099999999999998E-3</v>
      </c>
      <c r="DF37" s="312">
        <f t="shared" si="352"/>
        <v>6.7000000000000004E-2</v>
      </c>
      <c r="DG37" s="312">
        <f t="shared" si="352"/>
        <v>0</v>
      </c>
      <c r="DH37" s="312">
        <f t="shared" si="352"/>
        <v>3.4099999999999998E-3</v>
      </c>
      <c r="DI37" s="1195">
        <f t="shared" si="352"/>
        <v>6.7000000000000004E-2</v>
      </c>
      <c r="DJ37" s="1195">
        <f t="shared" si="352"/>
        <v>0</v>
      </c>
      <c r="DK37" s="1195">
        <f t="shared" si="352"/>
        <v>3.4099999999999998E-3</v>
      </c>
      <c r="DL37" s="1195">
        <f t="shared" ref="DL37:DW37" si="353">DL109+DL205+DL293+DL385</f>
        <v>0</v>
      </c>
      <c r="DM37" s="1195">
        <f t="shared" si="353"/>
        <v>0</v>
      </c>
      <c r="DN37" s="1195">
        <f t="shared" si="353"/>
        <v>0</v>
      </c>
      <c r="DO37" s="1195">
        <f t="shared" si="353"/>
        <v>0</v>
      </c>
      <c r="DP37" s="1195">
        <f t="shared" si="353"/>
        <v>0</v>
      </c>
      <c r="DQ37" s="1195">
        <f t="shared" si="353"/>
        <v>0</v>
      </c>
      <c r="DR37" s="1195">
        <f t="shared" si="353"/>
        <v>0</v>
      </c>
      <c r="DS37" s="1195">
        <f t="shared" si="353"/>
        <v>0</v>
      </c>
      <c r="DT37" s="1195">
        <f t="shared" si="353"/>
        <v>0</v>
      </c>
      <c r="DU37" s="1195">
        <f t="shared" si="353"/>
        <v>6.7000000000000004E-2</v>
      </c>
      <c r="DV37" s="1195">
        <f t="shared" si="353"/>
        <v>0</v>
      </c>
      <c r="DW37" s="1195">
        <f t="shared" si="353"/>
        <v>3.4099999999999998E-3</v>
      </c>
      <c r="DX37" s="1195">
        <f t="shared" ref="DX37:EF37" si="354">DX109+DX205+DX293+DX385</f>
        <v>6.7000000000000004E-2</v>
      </c>
      <c r="DY37" s="1195">
        <f t="shared" si="354"/>
        <v>0</v>
      </c>
      <c r="DZ37" s="1195">
        <f t="shared" si="354"/>
        <v>3.4099999999999998E-3</v>
      </c>
      <c r="EA37" s="1195">
        <f t="shared" si="354"/>
        <v>6.7000000000000004E-2</v>
      </c>
      <c r="EB37" s="1195">
        <f t="shared" si="354"/>
        <v>0</v>
      </c>
      <c r="EC37" s="1195">
        <f t="shared" si="354"/>
        <v>3.4099999999999998E-3</v>
      </c>
      <c r="ED37" s="1195">
        <f t="shared" si="354"/>
        <v>6.7000000000000004E-2</v>
      </c>
      <c r="EE37" s="1195">
        <f t="shared" si="354"/>
        <v>0</v>
      </c>
      <c r="EF37" s="1195">
        <f t="shared" si="354"/>
        <v>3.4099999999999998E-3</v>
      </c>
      <c r="EG37" s="1195">
        <f t="shared" ref="EG37:EI37" si="355">EG109+EG205+EG293+EG385</f>
        <v>6.7000000000000004E-2</v>
      </c>
      <c r="EH37" s="1195">
        <f t="shared" si="355"/>
        <v>0</v>
      </c>
      <c r="EI37" s="1195">
        <f t="shared" si="355"/>
        <v>3.4099999999999998E-3</v>
      </c>
      <c r="EJ37" s="313"/>
      <c r="EK37" s="313"/>
      <c r="EL37" s="313"/>
      <c r="EM37" s="313"/>
      <c r="EN37" s="312">
        <f t="shared" ref="EN37:ES39" si="356">EN109+EN205+EN293+EN385</f>
        <v>0.01</v>
      </c>
      <c r="EO37" s="312">
        <f t="shared" si="356"/>
        <v>0</v>
      </c>
      <c r="EP37" s="312">
        <f t="shared" si="356"/>
        <v>0</v>
      </c>
      <c r="EQ37" s="312">
        <f t="shared" si="356"/>
        <v>2E-3</v>
      </c>
      <c r="ER37" s="312">
        <f t="shared" si="356"/>
        <v>2E-3</v>
      </c>
      <c r="ES37" s="312">
        <f t="shared" si="356"/>
        <v>2E-3</v>
      </c>
      <c r="ET37" s="312">
        <f t="shared" ref="ET37:EW37" si="357">ET109+ET205+ET293+ET385</f>
        <v>0</v>
      </c>
      <c r="EU37" s="312">
        <f t="shared" si="357"/>
        <v>0</v>
      </c>
      <c r="EV37" s="312">
        <f t="shared" si="357"/>
        <v>0</v>
      </c>
      <c r="EW37" s="312">
        <f t="shared" si="357"/>
        <v>2E-3</v>
      </c>
      <c r="EX37" s="312">
        <f t="shared" ref="EX37:FM37" si="358">EX109+EX205+EX293+EX385</f>
        <v>2E-3</v>
      </c>
      <c r="EY37" s="312">
        <f t="shared" si="358"/>
        <v>0</v>
      </c>
      <c r="EZ37" s="312">
        <f t="shared" si="358"/>
        <v>0</v>
      </c>
      <c r="FA37" s="312">
        <f t="shared" si="358"/>
        <v>0</v>
      </c>
      <c r="FB37" s="312">
        <f t="shared" si="358"/>
        <v>2E-3</v>
      </c>
      <c r="FC37" s="312">
        <f t="shared" si="358"/>
        <v>2E-3</v>
      </c>
      <c r="FD37" s="312">
        <f t="shared" si="358"/>
        <v>2E-3</v>
      </c>
      <c r="FE37" s="312">
        <f t="shared" si="358"/>
        <v>2E-3</v>
      </c>
      <c r="FF37" s="312">
        <f t="shared" ref="FF37" si="359">FF109+FF205+FF293+FF385</f>
        <v>2E-3</v>
      </c>
      <c r="FG37" s="312">
        <f t="shared" si="358"/>
        <v>8.0000000000000002E-3</v>
      </c>
      <c r="FH37" s="312">
        <f t="shared" si="358"/>
        <v>0</v>
      </c>
      <c r="FI37" s="312">
        <f t="shared" si="358"/>
        <v>0</v>
      </c>
      <c r="FJ37" s="312">
        <f t="shared" si="358"/>
        <v>2E-3</v>
      </c>
      <c r="FK37" s="312">
        <f t="shared" si="358"/>
        <v>2E-3</v>
      </c>
      <c r="FL37" s="992"/>
      <c r="FM37" s="312">
        <f t="shared" si="358"/>
        <v>2E-3</v>
      </c>
      <c r="FN37" s="312">
        <f t="shared" ref="FN37:FQ37" si="360">FN109+FN205+FN293+FN385</f>
        <v>0</v>
      </c>
      <c r="FO37" s="312">
        <f t="shared" si="360"/>
        <v>0</v>
      </c>
      <c r="FP37" s="312">
        <f t="shared" si="360"/>
        <v>0</v>
      </c>
      <c r="FQ37" s="312">
        <f t="shared" si="360"/>
        <v>2E-3</v>
      </c>
      <c r="FR37" s="312">
        <f t="shared" ref="FR37:FT39" si="361">FR109+FR205+FR293+FR385</f>
        <v>0</v>
      </c>
      <c r="FS37" s="312">
        <f t="shared" si="361"/>
        <v>0</v>
      </c>
      <c r="FT37" s="312">
        <f t="shared" si="361"/>
        <v>0</v>
      </c>
      <c r="FU37" s="622"/>
      <c r="FV37" s="335"/>
      <c r="FW37" s="335"/>
      <c r="FX37" s="335"/>
      <c r="GA37" s="1636">
        <v>3</v>
      </c>
      <c r="GB37" s="1643" t="str">
        <f t="shared" si="343"/>
        <v>Газ природный (в том числе сжиженный)</v>
      </c>
      <c r="GC37" s="1636" t="str">
        <f t="shared" si="344"/>
        <v>тыс.куб.м</v>
      </c>
      <c r="GD37" s="1641">
        <f t="shared" si="345"/>
        <v>4</v>
      </c>
      <c r="GE37" s="1641">
        <f t="shared" si="346"/>
        <v>4.6159999999999997</v>
      </c>
      <c r="GF37" s="1641">
        <f t="shared" si="347"/>
        <v>2.12E-2</v>
      </c>
    </row>
    <row r="38" spans="1:188" ht="30" hidden="1" outlineLevel="1">
      <c r="A38" s="652" t="s">
        <v>485</v>
      </c>
      <c r="B38" s="375"/>
      <c r="C38" s="375"/>
      <c r="D38" s="672"/>
      <c r="E38" s="376">
        <v>3</v>
      </c>
      <c r="F38" s="649" t="s">
        <v>278</v>
      </c>
      <c r="G38" s="375"/>
      <c r="H38" s="375"/>
      <c r="I38" s="336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6"/>
      <c r="Z38" s="336"/>
      <c r="AA38" s="1153"/>
      <c r="AB38" s="336"/>
      <c r="AC38" s="336"/>
      <c r="AD38" s="346"/>
      <c r="AE38" s="336"/>
      <c r="AF38" s="336"/>
      <c r="AG38" s="336"/>
      <c r="AH38" s="336"/>
      <c r="AI38" s="336"/>
      <c r="AJ38" s="336"/>
      <c r="AK38" s="336"/>
      <c r="AL38" s="336"/>
      <c r="AM38" s="336"/>
      <c r="AN38" s="336"/>
      <c r="AO38" s="336"/>
      <c r="AP38" s="336"/>
      <c r="AQ38" s="1197">
        <f>DI38+DX38+EA38+ED38+EG38</f>
        <v>362.81</v>
      </c>
      <c r="AR38" s="1197">
        <f>DJ38+DY38+EB38+EE38+EH38</f>
        <v>416.02621899999997</v>
      </c>
      <c r="AS38" s="1197">
        <f>DK38+DZ38+EC38+EF38+EI38</f>
        <v>15.262410410276864</v>
      </c>
      <c r="AT38" s="307">
        <f t="shared" ref="AT38:BX38" si="362">AT110+AT206+AT294+AT386</f>
        <v>128.21588</v>
      </c>
      <c r="AU38" s="307">
        <f t="shared" si="362"/>
        <v>146.61308251200001</v>
      </c>
      <c r="AV38" s="307">
        <f t="shared" si="362"/>
        <v>3.2960107708649469</v>
      </c>
      <c r="AW38" s="307">
        <f t="shared" si="362"/>
        <v>120.84587999999999</v>
      </c>
      <c r="AX38" s="307">
        <f t="shared" si="362"/>
        <v>138.02705451200001</v>
      </c>
      <c r="AY38" s="307">
        <f t="shared" si="362"/>
        <v>3.0280107708649466</v>
      </c>
      <c r="AZ38" s="307">
        <f t="shared" si="362"/>
        <v>291.61099999999999</v>
      </c>
      <c r="BA38" s="307">
        <f t="shared" si="362"/>
        <v>342.27934340000002</v>
      </c>
      <c r="BB38" s="307">
        <f t="shared" si="362"/>
        <v>8.0725107999999999</v>
      </c>
      <c r="BC38" s="307">
        <f t="shared" si="362"/>
        <v>150.702</v>
      </c>
      <c r="BD38" s="307">
        <f t="shared" si="362"/>
        <v>174.20549179999998</v>
      </c>
      <c r="BE38" s="307">
        <f t="shared" si="362"/>
        <v>4.4785108000000005</v>
      </c>
      <c r="BF38" s="307">
        <f t="shared" si="362"/>
        <v>276.21899999999999</v>
      </c>
      <c r="BG38" s="307">
        <f t="shared" si="362"/>
        <v>325.52812059999997</v>
      </c>
      <c r="BH38" s="307">
        <f t="shared" si="362"/>
        <v>7.4587880000000002</v>
      </c>
      <c r="BI38" s="307">
        <f t="shared" si="362"/>
        <v>284.702</v>
      </c>
      <c r="BJ38" s="307">
        <f t="shared" si="362"/>
        <v>335.13426980000003</v>
      </c>
      <c r="BK38" s="307">
        <f t="shared" si="362"/>
        <v>8.1720624999999991</v>
      </c>
      <c r="BL38" s="307">
        <f t="shared" si="362"/>
        <v>299.92799999999994</v>
      </c>
      <c r="BM38" s="307">
        <f t="shared" si="362"/>
        <v>351.6975142</v>
      </c>
      <c r="BN38" s="307">
        <f t="shared" si="362"/>
        <v>8.3973107999999996</v>
      </c>
      <c r="BO38" s="307">
        <f t="shared" si="362"/>
        <v>270.41300000000001</v>
      </c>
      <c r="BP38" s="307">
        <f t="shared" si="362"/>
        <v>315.37182819999998</v>
      </c>
      <c r="BQ38" s="307">
        <f t="shared" si="362"/>
        <v>7.6543107999999993</v>
      </c>
      <c r="BR38" s="307">
        <f t="shared" si="362"/>
        <v>79.687999999999988</v>
      </c>
      <c r="BS38" s="307">
        <f t="shared" si="362"/>
        <v>91.274726200000003</v>
      </c>
      <c r="BT38" s="307">
        <f t="shared" si="362"/>
        <v>3.0193108000000004</v>
      </c>
      <c r="BU38" s="307">
        <f t="shared" si="362"/>
        <v>11.894</v>
      </c>
      <c r="BV38" s="307">
        <f t="shared" si="362"/>
        <v>13.5188156</v>
      </c>
      <c r="BW38" s="307">
        <f t="shared" si="362"/>
        <v>0.4418897</v>
      </c>
      <c r="BX38" s="307">
        <f t="shared" si="362"/>
        <v>23.564</v>
      </c>
      <c r="BY38" s="307">
        <f t="shared" ref="BY38:DH38" si="363">BY110+BY206+BY294+BY386</f>
        <v>26.9941836</v>
      </c>
      <c r="BZ38" s="307">
        <f t="shared" si="363"/>
        <v>0.84922169999999997</v>
      </c>
      <c r="CA38" s="307">
        <f t="shared" si="363"/>
        <v>24.424999999999997</v>
      </c>
      <c r="CB38" s="307">
        <f t="shared" si="363"/>
        <v>28.024235000000001</v>
      </c>
      <c r="CC38" s="307">
        <f t="shared" si="363"/>
        <v>0.87897769999999997</v>
      </c>
      <c r="CD38" s="307">
        <f t="shared" si="363"/>
        <v>19.805</v>
      </c>
      <c r="CE38" s="307">
        <f t="shared" si="363"/>
        <v>22.737492</v>
      </c>
      <c r="CF38" s="307">
        <f t="shared" si="363"/>
        <v>0.84922169999999997</v>
      </c>
      <c r="CG38" s="992"/>
      <c r="CH38" s="307">
        <f t="shared" si="363"/>
        <v>79.681999999999988</v>
      </c>
      <c r="CI38" s="307">
        <f t="shared" si="363"/>
        <v>91.267931799999999</v>
      </c>
      <c r="CJ38" s="307">
        <f t="shared" si="363"/>
        <v>3.0073108</v>
      </c>
      <c r="CK38" s="307">
        <f t="shared" si="363"/>
        <v>11.893000000000001</v>
      </c>
      <c r="CL38" s="307">
        <f t="shared" si="363"/>
        <v>13.5176832</v>
      </c>
      <c r="CM38" s="307">
        <f t="shared" si="363"/>
        <v>0.43888970000000005</v>
      </c>
      <c r="CN38" s="307">
        <f t="shared" si="363"/>
        <v>23.563000000000002</v>
      </c>
      <c r="CO38" s="307">
        <f t="shared" ref="CO38:CV38" si="364">CO110+CO206+CO294+CO386</f>
        <v>26.9930512</v>
      </c>
      <c r="CP38" s="307">
        <f t="shared" si="364"/>
        <v>0.84622169999999997</v>
      </c>
      <c r="CQ38" s="307">
        <f t="shared" si="364"/>
        <v>24.422999999999998</v>
      </c>
      <c r="CR38" s="307">
        <f t="shared" si="364"/>
        <v>28.021970200000002</v>
      </c>
      <c r="CS38" s="307">
        <f t="shared" si="364"/>
        <v>0.87597770000000008</v>
      </c>
      <c r="CT38" s="307">
        <f t="shared" si="364"/>
        <v>19.803000000000001</v>
      </c>
      <c r="CU38" s="307">
        <f t="shared" si="364"/>
        <v>22.735227200000001</v>
      </c>
      <c r="CV38" s="307">
        <f t="shared" si="364"/>
        <v>0.84622169999999997</v>
      </c>
      <c r="CW38" s="1510">
        <f t="shared" si="363"/>
        <v>80.692000000000007</v>
      </c>
      <c r="CX38" s="307">
        <f t="shared" si="363"/>
        <v>84.563240799999988</v>
      </c>
      <c r="CY38" s="307">
        <f t="shared" si="363"/>
        <v>9.4516508236800014</v>
      </c>
      <c r="CZ38" s="307">
        <f t="shared" si="363"/>
        <v>74.066000000000003</v>
      </c>
      <c r="DA38" s="307">
        <f t="shared" si="363"/>
        <v>91.189240799999993</v>
      </c>
      <c r="DB38" s="307">
        <f t="shared" si="363"/>
        <v>2.8780013366272001</v>
      </c>
      <c r="DC38" s="307">
        <f t="shared" si="363"/>
        <v>80.692000000000007</v>
      </c>
      <c r="DD38" s="307">
        <f t="shared" si="363"/>
        <v>84.563240799999988</v>
      </c>
      <c r="DE38" s="307">
        <f t="shared" si="363"/>
        <v>9.5584458700922887</v>
      </c>
      <c r="DF38" s="307">
        <f t="shared" si="363"/>
        <v>74.066000000000003</v>
      </c>
      <c r="DG38" s="307">
        <f t="shared" si="363"/>
        <v>91.189240799999993</v>
      </c>
      <c r="DH38" s="307">
        <f t="shared" si="363"/>
        <v>2.9324458700922884</v>
      </c>
      <c r="DI38" s="1197">
        <f t="shared" ref="DI38:DW39" si="365">DI110+DI206+DI294+DI386</f>
        <v>71.762</v>
      </c>
      <c r="DJ38" s="1197">
        <f t="shared" si="365"/>
        <v>82.299323799999996</v>
      </c>
      <c r="DK38" s="1197">
        <f t="shared" si="365"/>
        <v>2.7613108000000004</v>
      </c>
      <c r="DL38" s="1197">
        <f t="shared" si="365"/>
        <v>9.9130000000000003</v>
      </c>
      <c r="DM38" s="1197">
        <f t="shared" si="365"/>
        <v>11.2755312</v>
      </c>
      <c r="DN38" s="1197">
        <f t="shared" si="365"/>
        <v>0.37288969999999999</v>
      </c>
      <c r="DO38" s="1197">
        <f t="shared" si="365"/>
        <v>13.262999999999998</v>
      </c>
      <c r="DP38" s="1197">
        <f t="shared" si="365"/>
        <v>15.329331199999999</v>
      </c>
      <c r="DQ38" s="1197">
        <f t="shared" si="365"/>
        <v>0.49834970000000001</v>
      </c>
      <c r="DR38" s="1197">
        <f t="shared" si="365"/>
        <v>13.812999999999999</v>
      </c>
      <c r="DS38" s="1197">
        <f t="shared" si="365"/>
        <v>16.007206199999999</v>
      </c>
      <c r="DT38" s="1197">
        <f t="shared" si="365"/>
        <v>0.5173797</v>
      </c>
      <c r="DU38" s="1197">
        <f t="shared" si="365"/>
        <v>9.5030000000000001</v>
      </c>
      <c r="DV38" s="1197">
        <f t="shared" si="365"/>
        <v>11.071507199999999</v>
      </c>
      <c r="DW38" s="1197">
        <f t="shared" si="365"/>
        <v>0.49834970000000001</v>
      </c>
      <c r="DX38" s="1197">
        <f>DX110+DX206+DX294+DX386</f>
        <v>72.762</v>
      </c>
      <c r="DY38" s="1197">
        <f>DY110+DY206+DY294+DY386</f>
        <v>83.4317238</v>
      </c>
      <c r="DZ38" s="1197">
        <f>DZ39+DZ43</f>
        <v>3.77</v>
      </c>
      <c r="EA38" s="1197">
        <f t="shared" ref="EA38:EI38" si="366">EA110+EA206+EA294+EA386</f>
        <v>72.762</v>
      </c>
      <c r="EB38" s="1197">
        <f t="shared" si="366"/>
        <v>83.4317238</v>
      </c>
      <c r="EC38" s="1197">
        <f t="shared" si="366"/>
        <v>2.843699870092288</v>
      </c>
      <c r="ED38" s="1197">
        <f t="shared" si="366"/>
        <v>72.762</v>
      </c>
      <c r="EE38" s="1197">
        <f t="shared" si="366"/>
        <v>83.4317238</v>
      </c>
      <c r="EF38" s="1197">
        <f t="shared" si="366"/>
        <v>3.024699870092288</v>
      </c>
      <c r="EG38" s="1197">
        <f t="shared" si="366"/>
        <v>72.762</v>
      </c>
      <c r="EH38" s="1197">
        <f t="shared" si="366"/>
        <v>83.4317238</v>
      </c>
      <c r="EI38" s="1197">
        <f t="shared" si="366"/>
        <v>2.8626998700922881</v>
      </c>
      <c r="EJ38" s="336"/>
      <c r="EK38" s="336"/>
      <c r="EL38" s="336"/>
      <c r="EM38" s="336"/>
      <c r="EN38" s="307">
        <f t="shared" si="356"/>
        <v>1.5</v>
      </c>
      <c r="EO38" s="307">
        <f t="shared" si="356"/>
        <v>0</v>
      </c>
      <c r="EP38" s="307">
        <f t="shared" si="356"/>
        <v>0.5</v>
      </c>
      <c r="EQ38" s="307">
        <f t="shared" si="356"/>
        <v>3.3288206300000001</v>
      </c>
      <c r="ER38" s="307">
        <f t="shared" si="356"/>
        <v>0.5</v>
      </c>
      <c r="ES38" s="307">
        <f t="shared" si="356"/>
        <v>0</v>
      </c>
      <c r="ET38" s="307">
        <f t="shared" ref="ET38:EW38" si="367">ET110+ET206+ET294+ET386</f>
        <v>0</v>
      </c>
      <c r="EU38" s="307">
        <f t="shared" si="367"/>
        <v>0</v>
      </c>
      <c r="EV38" s="307">
        <f t="shared" si="367"/>
        <v>0</v>
      </c>
      <c r="EW38" s="307">
        <f t="shared" si="367"/>
        <v>0</v>
      </c>
      <c r="EX38" s="307">
        <f t="shared" ref="EX38:FM38" si="368">EX110+EX206+EX294+EX386</f>
        <v>0</v>
      </c>
      <c r="EY38" s="307">
        <f t="shared" si="368"/>
        <v>0</v>
      </c>
      <c r="EZ38" s="307">
        <f t="shared" si="368"/>
        <v>0</v>
      </c>
      <c r="FA38" s="307">
        <f t="shared" si="368"/>
        <v>0</v>
      </c>
      <c r="FB38" s="307">
        <f t="shared" si="368"/>
        <v>0</v>
      </c>
      <c r="FC38" s="307">
        <f t="shared" si="368"/>
        <v>0</v>
      </c>
      <c r="FD38" s="307">
        <f t="shared" si="368"/>
        <v>0</v>
      </c>
      <c r="FE38" s="307">
        <f t="shared" si="368"/>
        <v>0</v>
      </c>
      <c r="FF38" s="307">
        <f t="shared" ref="FF38" si="369">FF110+FF206+FF294+FF386</f>
        <v>0</v>
      </c>
      <c r="FG38" s="307">
        <f t="shared" si="368"/>
        <v>4.2453206300000002</v>
      </c>
      <c r="FH38" s="307">
        <f t="shared" si="368"/>
        <v>0</v>
      </c>
      <c r="FI38" s="307">
        <f t="shared" si="368"/>
        <v>0.5</v>
      </c>
      <c r="FJ38" s="307">
        <f t="shared" si="368"/>
        <v>3.3288206300000001</v>
      </c>
      <c r="FK38" s="307">
        <f t="shared" si="368"/>
        <v>0.41649999999999998</v>
      </c>
      <c r="FL38" s="992"/>
      <c r="FM38" s="307">
        <f t="shared" si="368"/>
        <v>0</v>
      </c>
      <c r="FN38" s="307">
        <f t="shared" ref="FN38:FQ38" si="370">FN110+FN206+FN294+FN386</f>
        <v>0</v>
      </c>
      <c r="FO38" s="307">
        <f t="shared" si="370"/>
        <v>0</v>
      </c>
      <c r="FP38" s="307">
        <f t="shared" si="370"/>
        <v>0</v>
      </c>
      <c r="FQ38" s="307">
        <f t="shared" si="370"/>
        <v>0</v>
      </c>
      <c r="FR38" s="307">
        <f t="shared" si="361"/>
        <v>0</v>
      </c>
      <c r="FS38" s="307">
        <f t="shared" si="361"/>
        <v>0</v>
      </c>
      <c r="FT38" s="307">
        <f t="shared" si="361"/>
        <v>0</v>
      </c>
      <c r="FU38" s="810"/>
      <c r="FV38" s="336"/>
      <c r="FW38" s="336"/>
      <c r="FX38" s="336"/>
      <c r="GA38" s="1653"/>
      <c r="GB38" s="1643" t="str">
        <f t="shared" si="343"/>
        <v>иные виды ТЭР</v>
      </c>
      <c r="GC38" s="1636">
        <f t="shared" si="344"/>
        <v>0</v>
      </c>
      <c r="GD38" s="1641">
        <f t="shared" si="345"/>
        <v>0</v>
      </c>
      <c r="GE38" s="1641">
        <f t="shared" si="346"/>
        <v>0</v>
      </c>
      <c r="GF38" s="1641">
        <f t="shared" si="347"/>
        <v>0</v>
      </c>
    </row>
    <row r="39" spans="1:188" ht="30" hidden="1" outlineLevel="1">
      <c r="A39" s="652" t="s">
        <v>485</v>
      </c>
      <c r="B39" s="368"/>
      <c r="C39" s="368"/>
      <c r="D39" s="678"/>
      <c r="E39" s="369" t="s">
        <v>60</v>
      </c>
      <c r="F39" s="370" t="s">
        <v>95</v>
      </c>
      <c r="G39" s="368"/>
      <c r="H39" s="368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1154"/>
      <c r="AB39" s="334"/>
      <c r="AC39" s="334"/>
      <c r="AD39" s="344"/>
      <c r="AE39" s="334"/>
      <c r="AF39" s="334"/>
      <c r="AG39" s="334"/>
      <c r="AH39" s="334"/>
      <c r="AI39" s="334"/>
      <c r="AJ39" s="334"/>
      <c r="AK39" s="334"/>
      <c r="AL39" s="334"/>
      <c r="AM39" s="334"/>
      <c r="AN39" s="334"/>
      <c r="AO39" s="334"/>
      <c r="AP39" s="452"/>
      <c r="AQ39" s="312">
        <f>DI39+DX39+EA39+ED39+EG39</f>
        <v>362.81</v>
      </c>
      <c r="AR39" s="312">
        <f t="shared" ref="AR39:AS43" si="371">DJ39+DY39+EB39+EE39+EH39</f>
        <v>416.02621899999997</v>
      </c>
      <c r="AS39" s="312">
        <f t="shared" si="371"/>
        <v>15.262410410276864</v>
      </c>
      <c r="AT39" s="312">
        <f t="shared" ref="AT39:BX39" si="372">AT111+AT207+AT295+AT387</f>
        <v>84.949999999999989</v>
      </c>
      <c r="AU39" s="312">
        <f t="shared" si="372"/>
        <v>97.618799999999993</v>
      </c>
      <c r="AV39" s="312">
        <f t="shared" si="372"/>
        <v>2.5460107708649469</v>
      </c>
      <c r="AW39" s="312">
        <f t="shared" si="372"/>
        <v>77.579999999999984</v>
      </c>
      <c r="AX39" s="312">
        <f t="shared" si="372"/>
        <v>89.032771999999994</v>
      </c>
      <c r="AY39" s="312">
        <f t="shared" si="372"/>
        <v>2.2780107708649471</v>
      </c>
      <c r="AZ39" s="312">
        <f t="shared" si="372"/>
        <v>284.00200000000001</v>
      </c>
      <c r="BA39" s="312">
        <f t="shared" si="372"/>
        <v>333.66291179999996</v>
      </c>
      <c r="BB39" s="312">
        <f t="shared" si="372"/>
        <v>7.828510800000001</v>
      </c>
      <c r="BC39" s="312">
        <f t="shared" si="372"/>
        <v>145.00199999999998</v>
      </c>
      <c r="BD39" s="312">
        <f t="shared" si="372"/>
        <v>167.75081179999998</v>
      </c>
      <c r="BE39" s="312">
        <f t="shared" si="372"/>
        <v>4.2885108000000001</v>
      </c>
      <c r="BF39" s="312">
        <f t="shared" si="372"/>
        <v>251.21</v>
      </c>
      <c r="BG39" s="312">
        <f t="shared" si="372"/>
        <v>296.52925099999999</v>
      </c>
      <c r="BH39" s="312">
        <f t="shared" si="372"/>
        <v>6.4797420000000008</v>
      </c>
      <c r="BI39" s="312">
        <f t="shared" si="372"/>
        <v>263.50200000000001</v>
      </c>
      <c r="BJ39" s="312">
        <f t="shared" si="372"/>
        <v>310.44871180000007</v>
      </c>
      <c r="BK39" s="312">
        <f t="shared" si="372"/>
        <v>7.3418259999999993</v>
      </c>
      <c r="BL39" s="312">
        <f t="shared" si="372"/>
        <v>292.00199999999995</v>
      </c>
      <c r="BM39" s="312">
        <f t="shared" si="372"/>
        <v>342.72211179999999</v>
      </c>
      <c r="BN39" s="312">
        <f t="shared" si="372"/>
        <v>8.1053108000000016</v>
      </c>
      <c r="BO39" s="312">
        <f t="shared" si="372"/>
        <v>262.50200000000001</v>
      </c>
      <c r="BP39" s="312">
        <f t="shared" si="372"/>
        <v>306.41341179999995</v>
      </c>
      <c r="BQ39" s="312">
        <f t="shared" si="372"/>
        <v>7.3653107999999996</v>
      </c>
      <c r="BR39" s="312">
        <f t="shared" si="372"/>
        <v>71.762</v>
      </c>
      <c r="BS39" s="312">
        <f t="shared" si="372"/>
        <v>82.299323799999996</v>
      </c>
      <c r="BT39" s="312">
        <f t="shared" si="372"/>
        <v>2.7273108000000001</v>
      </c>
      <c r="BU39" s="312">
        <f t="shared" si="372"/>
        <v>9.9130000000000003</v>
      </c>
      <c r="BV39" s="312">
        <f t="shared" si="372"/>
        <v>11.2755312</v>
      </c>
      <c r="BW39" s="312">
        <f t="shared" si="372"/>
        <v>0.36888969999999999</v>
      </c>
      <c r="BX39" s="312">
        <f t="shared" si="372"/>
        <v>21.582999999999998</v>
      </c>
      <c r="BY39" s="312">
        <f t="shared" ref="BY39:DH39" si="373">BY111+BY207+BY295+BY387</f>
        <v>24.750899199999999</v>
      </c>
      <c r="BZ39" s="312">
        <f t="shared" si="373"/>
        <v>0.77622170000000001</v>
      </c>
      <c r="CA39" s="312">
        <f t="shared" si="373"/>
        <v>22.442999999999998</v>
      </c>
      <c r="CB39" s="312">
        <f t="shared" si="373"/>
        <v>25.779818200000001</v>
      </c>
      <c r="CC39" s="312">
        <f t="shared" si="373"/>
        <v>0.80597770000000002</v>
      </c>
      <c r="CD39" s="312">
        <f t="shared" si="373"/>
        <v>17.823</v>
      </c>
      <c r="CE39" s="312">
        <f t="shared" si="373"/>
        <v>20.4930752</v>
      </c>
      <c r="CF39" s="312">
        <f t="shared" si="373"/>
        <v>0.77622170000000001</v>
      </c>
      <c r="CG39" s="992"/>
      <c r="CH39" s="312">
        <f t="shared" si="373"/>
        <v>71.762</v>
      </c>
      <c r="CI39" s="312">
        <f t="shared" si="373"/>
        <v>82.299323799999996</v>
      </c>
      <c r="CJ39" s="312">
        <f t="shared" si="373"/>
        <v>2.7273108000000001</v>
      </c>
      <c r="CK39" s="312">
        <f t="shared" si="373"/>
        <v>9.9130000000000003</v>
      </c>
      <c r="CL39" s="312">
        <f t="shared" si="373"/>
        <v>11.2755312</v>
      </c>
      <c r="CM39" s="312">
        <f t="shared" si="373"/>
        <v>0.36888969999999999</v>
      </c>
      <c r="CN39" s="312">
        <f t="shared" si="373"/>
        <v>21.582999999999998</v>
      </c>
      <c r="CO39" s="312">
        <f t="shared" ref="CO39:CV39" si="374">CO111+CO207+CO295+CO387</f>
        <v>24.750899199999999</v>
      </c>
      <c r="CP39" s="312">
        <f t="shared" si="374"/>
        <v>0.77622170000000001</v>
      </c>
      <c r="CQ39" s="312">
        <f t="shared" si="374"/>
        <v>22.442999999999998</v>
      </c>
      <c r="CR39" s="312">
        <f t="shared" si="374"/>
        <v>25.779818200000001</v>
      </c>
      <c r="CS39" s="312">
        <f t="shared" si="374"/>
        <v>0.80597770000000002</v>
      </c>
      <c r="CT39" s="312">
        <f t="shared" si="374"/>
        <v>17.823</v>
      </c>
      <c r="CU39" s="312">
        <f t="shared" si="374"/>
        <v>20.4930752</v>
      </c>
      <c r="CV39" s="312">
        <f t="shared" si="374"/>
        <v>0.77622170000000001</v>
      </c>
      <c r="CW39" s="1510">
        <f t="shared" si="373"/>
        <v>72.762</v>
      </c>
      <c r="CX39" s="312">
        <f t="shared" si="373"/>
        <v>75.583308799999998</v>
      </c>
      <c r="CY39" s="312">
        <f t="shared" si="373"/>
        <v>9.1599048236799998</v>
      </c>
      <c r="CZ39" s="312">
        <f t="shared" si="373"/>
        <v>66.135999999999996</v>
      </c>
      <c r="DA39" s="312">
        <f t="shared" si="373"/>
        <v>82.209308800000002</v>
      </c>
      <c r="DB39" s="312">
        <f t="shared" si="373"/>
        <v>2.5862553366272003</v>
      </c>
      <c r="DC39" s="312">
        <f t="shared" si="373"/>
        <v>72.762</v>
      </c>
      <c r="DD39" s="312">
        <f t="shared" si="373"/>
        <v>75.583308799999998</v>
      </c>
      <c r="DE39" s="312">
        <f t="shared" si="373"/>
        <v>9.2666998700922889</v>
      </c>
      <c r="DF39" s="312">
        <f t="shared" si="373"/>
        <v>66.135999999999996</v>
      </c>
      <c r="DG39" s="312">
        <f t="shared" si="373"/>
        <v>82.209308800000002</v>
      </c>
      <c r="DH39" s="312">
        <f t="shared" si="373"/>
        <v>2.6406998700922881</v>
      </c>
      <c r="DI39" s="1195">
        <f t="shared" si="365"/>
        <v>71.762</v>
      </c>
      <c r="DJ39" s="1195">
        <f t="shared" si="365"/>
        <v>82.299323799999996</v>
      </c>
      <c r="DK39" s="1195">
        <f t="shared" si="365"/>
        <v>2.7613108000000004</v>
      </c>
      <c r="DL39" s="1195">
        <f t="shared" ref="DL39:DW39" si="375">DL111+DL207+DL295+DL387</f>
        <v>9.9130000000000003</v>
      </c>
      <c r="DM39" s="1195">
        <f t="shared" si="375"/>
        <v>11.2755312</v>
      </c>
      <c r="DN39" s="1195">
        <f t="shared" si="375"/>
        <v>0.37288969999999999</v>
      </c>
      <c r="DO39" s="1195">
        <f t="shared" si="375"/>
        <v>13.262999999999998</v>
      </c>
      <c r="DP39" s="1195">
        <f t="shared" si="375"/>
        <v>15.329331199999999</v>
      </c>
      <c r="DQ39" s="1195">
        <f t="shared" si="375"/>
        <v>0.49834970000000001</v>
      </c>
      <c r="DR39" s="1195">
        <f t="shared" si="375"/>
        <v>13.812999999999999</v>
      </c>
      <c r="DS39" s="1195">
        <f t="shared" si="375"/>
        <v>16.007206199999999</v>
      </c>
      <c r="DT39" s="1195">
        <f t="shared" si="375"/>
        <v>0.5173797</v>
      </c>
      <c r="DU39" s="1195">
        <f t="shared" si="375"/>
        <v>9.5030000000000001</v>
      </c>
      <c r="DV39" s="1195">
        <f t="shared" si="375"/>
        <v>11.071507199999999</v>
      </c>
      <c r="DW39" s="1195">
        <f t="shared" si="375"/>
        <v>0.49834970000000001</v>
      </c>
      <c r="DX39" s="1195">
        <f>DX111+DX207+DX295+DX387</f>
        <v>72.762</v>
      </c>
      <c r="DY39" s="1195">
        <f>DY111+DY207+DY295+DY387</f>
        <v>83.4317238</v>
      </c>
      <c r="DZ39" s="1195">
        <v>3.77</v>
      </c>
      <c r="EA39" s="1195">
        <f t="shared" ref="EA39:EF39" si="376">EA111+EA207+EA295+EA387</f>
        <v>72.762</v>
      </c>
      <c r="EB39" s="1195">
        <f t="shared" si="376"/>
        <v>83.4317238</v>
      </c>
      <c r="EC39" s="1195">
        <f t="shared" si="376"/>
        <v>2.843699870092288</v>
      </c>
      <c r="ED39" s="1195">
        <f t="shared" si="376"/>
        <v>72.762</v>
      </c>
      <c r="EE39" s="1195">
        <f t="shared" si="376"/>
        <v>83.4317238</v>
      </c>
      <c r="EF39" s="1195">
        <f t="shared" si="376"/>
        <v>3.024699870092288</v>
      </c>
      <c r="EG39" s="1195">
        <f t="shared" ref="EG39:EI39" si="377">EG111+EG207+EG295+EG387</f>
        <v>72.762</v>
      </c>
      <c r="EH39" s="1195">
        <f t="shared" si="377"/>
        <v>83.4317238</v>
      </c>
      <c r="EI39" s="1195">
        <f t="shared" si="377"/>
        <v>2.8626998700922881</v>
      </c>
      <c r="EJ39" s="313"/>
      <c r="EK39" s="313"/>
      <c r="EL39" s="313"/>
      <c r="EM39" s="313"/>
      <c r="EN39" s="312">
        <f t="shared" si="356"/>
        <v>0</v>
      </c>
      <c r="EO39" s="312">
        <f t="shared" si="356"/>
        <v>0</v>
      </c>
      <c r="EP39" s="312">
        <f t="shared" si="356"/>
        <v>0</v>
      </c>
      <c r="EQ39" s="312">
        <f t="shared" si="356"/>
        <v>0</v>
      </c>
      <c r="ER39" s="312">
        <f t="shared" si="356"/>
        <v>0</v>
      </c>
      <c r="ES39" s="312">
        <f t="shared" si="356"/>
        <v>0</v>
      </c>
      <c r="ET39" s="312">
        <f t="shared" ref="ET39:EW39" si="378">ET111+ET207+ET295+ET387</f>
        <v>0</v>
      </c>
      <c r="EU39" s="312">
        <f t="shared" si="378"/>
        <v>0</v>
      </c>
      <c r="EV39" s="312">
        <f t="shared" si="378"/>
        <v>0</v>
      </c>
      <c r="EW39" s="312">
        <f t="shared" si="378"/>
        <v>0</v>
      </c>
      <c r="EX39" s="312">
        <f t="shared" ref="EX39:FM39" si="379">EX111+EX207+EX295+EX387</f>
        <v>0</v>
      </c>
      <c r="EY39" s="312">
        <f t="shared" si="379"/>
        <v>0</v>
      </c>
      <c r="EZ39" s="312">
        <f t="shared" si="379"/>
        <v>0</v>
      </c>
      <c r="FA39" s="312">
        <f t="shared" si="379"/>
        <v>0</v>
      </c>
      <c r="FB39" s="312">
        <f t="shared" si="379"/>
        <v>0</v>
      </c>
      <c r="FC39" s="312">
        <f t="shared" si="379"/>
        <v>0</v>
      </c>
      <c r="FD39" s="312">
        <f t="shared" si="379"/>
        <v>0</v>
      </c>
      <c r="FE39" s="312">
        <f t="shared" si="379"/>
        <v>0</v>
      </c>
      <c r="FF39" s="312">
        <f t="shared" ref="FF39" si="380">FF111+FF207+FF295+FF387</f>
        <v>0</v>
      </c>
      <c r="FG39" s="312">
        <f t="shared" si="379"/>
        <v>0</v>
      </c>
      <c r="FH39" s="312">
        <f t="shared" si="379"/>
        <v>0</v>
      </c>
      <c r="FI39" s="312">
        <f t="shared" si="379"/>
        <v>0</v>
      </c>
      <c r="FJ39" s="312">
        <f t="shared" si="379"/>
        <v>0</v>
      </c>
      <c r="FK39" s="312">
        <f t="shared" si="379"/>
        <v>0</v>
      </c>
      <c r="FL39" s="992"/>
      <c r="FM39" s="312">
        <f t="shared" si="379"/>
        <v>0</v>
      </c>
      <c r="FN39" s="312">
        <f t="shared" ref="FN39:FQ39" si="381">FN111+FN207+FN295+FN387</f>
        <v>0</v>
      </c>
      <c r="FO39" s="312">
        <f t="shared" si="381"/>
        <v>0</v>
      </c>
      <c r="FP39" s="312">
        <f t="shared" si="381"/>
        <v>0</v>
      </c>
      <c r="FQ39" s="312">
        <f t="shared" si="381"/>
        <v>0</v>
      </c>
      <c r="FR39" s="312">
        <f t="shared" si="361"/>
        <v>0</v>
      </c>
      <c r="FS39" s="312">
        <f t="shared" si="361"/>
        <v>0</v>
      </c>
      <c r="FT39" s="312">
        <f t="shared" si="361"/>
        <v>0</v>
      </c>
      <c r="FU39" s="622"/>
      <c r="FV39" s="334"/>
      <c r="FW39" s="334"/>
      <c r="FX39" s="334"/>
      <c r="GA39" s="1636">
        <v>4</v>
      </c>
      <c r="GB39" s="1643" t="str">
        <f t="shared" si="343"/>
        <v>Водоснабжение горячее</v>
      </c>
      <c r="GC39" s="1636" t="str">
        <f t="shared" si="344"/>
        <v>тыс.л</v>
      </c>
      <c r="GD39" s="1641">
        <f t="shared" si="345"/>
        <v>0</v>
      </c>
      <c r="GE39" s="1641">
        <f t="shared" si="346"/>
        <v>0</v>
      </c>
      <c r="GF39" s="1641">
        <f t="shared" si="347"/>
        <v>0</v>
      </c>
    </row>
    <row r="40" spans="1:188" ht="30" hidden="1" outlineLevel="1">
      <c r="A40" s="652" t="s">
        <v>485</v>
      </c>
      <c r="B40" s="372"/>
      <c r="C40" s="372"/>
      <c r="D40" s="679"/>
      <c r="E40" s="377" t="s">
        <v>261</v>
      </c>
      <c r="F40" s="651" t="s">
        <v>262</v>
      </c>
      <c r="G40" s="372"/>
      <c r="H40" s="372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1157"/>
      <c r="AB40" s="335"/>
      <c r="AC40" s="335"/>
      <c r="AD40" s="34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292" t="s">
        <v>233</v>
      </c>
      <c r="AQ40" s="312">
        <f t="shared" ref="AQ40:AQ46" si="382">DI40+DX40+EA40+ED40+EG40</f>
        <v>311.06</v>
      </c>
      <c r="AR40" s="312">
        <f t="shared" si="371"/>
        <v>352.24434400000001</v>
      </c>
      <c r="AS40" s="312">
        <f t="shared" si="371"/>
        <v>13.188610410276866</v>
      </c>
      <c r="AT40" s="312">
        <f t="shared" ref="AT40:BX40" si="383">AT114+AT212+AT298+AT396</f>
        <v>70.75</v>
      </c>
      <c r="AU40" s="312">
        <f t="shared" si="383"/>
        <v>80.1173</v>
      </c>
      <c r="AV40" s="312">
        <f t="shared" si="383"/>
        <v>2.0398107708649471</v>
      </c>
      <c r="AW40" s="312">
        <f t="shared" si="383"/>
        <v>65.78</v>
      </c>
      <c r="AX40" s="312">
        <f t="shared" si="383"/>
        <v>74.489272</v>
      </c>
      <c r="AY40" s="312">
        <f t="shared" si="383"/>
        <v>1.8598107708649469</v>
      </c>
      <c r="AZ40" s="312">
        <f t="shared" si="383"/>
        <v>163.53200000000001</v>
      </c>
      <c r="BA40" s="312">
        <f t="shared" si="383"/>
        <v>185.18363679999999</v>
      </c>
      <c r="BB40" s="312">
        <f t="shared" si="383"/>
        <v>4.7663108000000003</v>
      </c>
      <c r="BC40" s="312">
        <f t="shared" si="383"/>
        <v>109.53199999999998</v>
      </c>
      <c r="BD40" s="312">
        <f t="shared" si="383"/>
        <v>124.0340368</v>
      </c>
      <c r="BE40" s="312">
        <f t="shared" si="383"/>
        <v>3.3463108000000004</v>
      </c>
      <c r="BF40" s="312">
        <f t="shared" si="383"/>
        <v>130.74</v>
      </c>
      <c r="BG40" s="312">
        <f t="shared" si="383"/>
        <v>148.04997599999999</v>
      </c>
      <c r="BH40" s="312">
        <f t="shared" si="383"/>
        <v>3.4175420000000001</v>
      </c>
      <c r="BI40" s="312">
        <f t="shared" si="383"/>
        <v>143.03200000000001</v>
      </c>
      <c r="BJ40" s="312">
        <f t="shared" si="383"/>
        <v>161.96943680000001</v>
      </c>
      <c r="BK40" s="312">
        <f t="shared" si="383"/>
        <v>4.2796260000000004</v>
      </c>
      <c r="BL40" s="312">
        <f t="shared" si="383"/>
        <v>171.53200000000001</v>
      </c>
      <c r="BM40" s="312">
        <f t="shared" si="383"/>
        <v>194.24283679999999</v>
      </c>
      <c r="BN40" s="312">
        <f t="shared" si="383"/>
        <v>5.0431108000000009</v>
      </c>
      <c r="BO40" s="312">
        <f t="shared" si="383"/>
        <v>171.03200000000001</v>
      </c>
      <c r="BP40" s="312">
        <f t="shared" si="383"/>
        <v>193.67663680000001</v>
      </c>
      <c r="BQ40" s="312">
        <f t="shared" si="383"/>
        <v>5.0231107999999995</v>
      </c>
      <c r="BR40" s="312">
        <f t="shared" si="383"/>
        <v>61.411999999999999</v>
      </c>
      <c r="BS40" s="312">
        <f t="shared" si="383"/>
        <v>69.542948800000005</v>
      </c>
      <c r="BT40" s="312">
        <f t="shared" si="383"/>
        <v>2.3541107999999999</v>
      </c>
      <c r="BU40" s="312">
        <f t="shared" si="383"/>
        <v>9.4130000000000003</v>
      </c>
      <c r="BV40" s="312">
        <f t="shared" si="383"/>
        <v>10.659281200000001</v>
      </c>
      <c r="BW40" s="312">
        <f t="shared" si="383"/>
        <v>0.34888970000000002</v>
      </c>
      <c r="BX40" s="312">
        <f t="shared" si="383"/>
        <v>18.482999999999997</v>
      </c>
      <c r="BY40" s="312">
        <f t="shared" ref="BY40:EF40" si="384">BY114+BY212+BY298+BY396</f>
        <v>20.930149200000002</v>
      </c>
      <c r="BZ40" s="312">
        <f t="shared" si="384"/>
        <v>0.66483169999999991</v>
      </c>
      <c r="CA40" s="312">
        <f t="shared" si="384"/>
        <v>18.792999999999999</v>
      </c>
      <c r="CB40" s="312">
        <f t="shared" si="384"/>
        <v>21.281193200000001</v>
      </c>
      <c r="CC40" s="312">
        <f t="shared" si="384"/>
        <v>0.67555769999999993</v>
      </c>
      <c r="CD40" s="312">
        <f t="shared" si="384"/>
        <v>14.722999999999999</v>
      </c>
      <c r="CE40" s="312">
        <f t="shared" si="384"/>
        <v>16.672325200000003</v>
      </c>
      <c r="CF40" s="312">
        <f t="shared" si="384"/>
        <v>0.66483169999999991</v>
      </c>
      <c r="CG40" s="992"/>
      <c r="CH40" s="312">
        <f t="shared" si="384"/>
        <v>61.411999999999999</v>
      </c>
      <c r="CI40" s="312">
        <f t="shared" si="384"/>
        <v>69.542948800000005</v>
      </c>
      <c r="CJ40" s="312">
        <f t="shared" si="384"/>
        <v>2.3541107999999999</v>
      </c>
      <c r="CK40" s="312">
        <f t="shared" si="384"/>
        <v>9.4130000000000003</v>
      </c>
      <c r="CL40" s="312">
        <f t="shared" si="384"/>
        <v>10.659281200000001</v>
      </c>
      <c r="CM40" s="312">
        <f t="shared" si="384"/>
        <v>0.34888970000000002</v>
      </c>
      <c r="CN40" s="312">
        <f t="shared" si="384"/>
        <v>18.482999999999997</v>
      </c>
      <c r="CO40" s="312">
        <f t="shared" ref="CO40:CV40" si="385">CO114+CO212+CO298+CO396</f>
        <v>20.930149200000002</v>
      </c>
      <c r="CP40" s="312">
        <f t="shared" si="385"/>
        <v>0.66483169999999991</v>
      </c>
      <c r="CQ40" s="312">
        <f t="shared" si="385"/>
        <v>18.792999999999999</v>
      </c>
      <c r="CR40" s="312">
        <f t="shared" si="385"/>
        <v>21.281193200000001</v>
      </c>
      <c r="CS40" s="312">
        <f t="shared" si="385"/>
        <v>0.67555769999999993</v>
      </c>
      <c r="CT40" s="312">
        <f t="shared" si="385"/>
        <v>14.722999999999999</v>
      </c>
      <c r="CU40" s="312">
        <f t="shared" si="385"/>
        <v>16.672325200000003</v>
      </c>
      <c r="CV40" s="312">
        <f t="shared" si="385"/>
        <v>0.66483169999999991</v>
      </c>
      <c r="CW40" s="1510">
        <f t="shared" si="384"/>
        <v>62.411999999999999</v>
      </c>
      <c r="CX40" s="312">
        <f t="shared" si="384"/>
        <v>66.918808799999994</v>
      </c>
      <c r="CY40" s="312">
        <f t="shared" si="384"/>
        <v>5.5677048236800006</v>
      </c>
      <c r="CZ40" s="312">
        <f t="shared" si="384"/>
        <v>59.098999999999997</v>
      </c>
      <c r="DA40" s="312">
        <f t="shared" si="384"/>
        <v>70.23180880000001</v>
      </c>
      <c r="DB40" s="312">
        <f t="shared" si="384"/>
        <v>2.3070553366272004</v>
      </c>
      <c r="DC40" s="312">
        <f t="shared" si="384"/>
        <v>62.411999999999999</v>
      </c>
      <c r="DD40" s="312">
        <f t="shared" si="384"/>
        <v>66.918808799999994</v>
      </c>
      <c r="DE40" s="312">
        <f t="shared" si="384"/>
        <v>5.6744998700922888</v>
      </c>
      <c r="DF40" s="312">
        <f t="shared" si="384"/>
        <v>59.098999999999997</v>
      </c>
      <c r="DG40" s="312">
        <f t="shared" si="384"/>
        <v>70.23180880000001</v>
      </c>
      <c r="DH40" s="312">
        <f t="shared" si="384"/>
        <v>2.3614998700922882</v>
      </c>
      <c r="DI40" s="1195">
        <f>DI114+DI212+DI298+DI396</f>
        <v>61.411999999999999</v>
      </c>
      <c r="DJ40" s="1195">
        <f t="shared" si="384"/>
        <v>69.542948800000005</v>
      </c>
      <c r="DK40" s="1195">
        <f t="shared" si="384"/>
        <v>2.3711108000000003</v>
      </c>
      <c r="DL40" s="1195">
        <f t="shared" ref="DL40:DW40" si="386">DL114+DL212+DL298+DL396</f>
        <v>9.4130000000000003</v>
      </c>
      <c r="DM40" s="1195">
        <f t="shared" si="386"/>
        <v>10.659281200000001</v>
      </c>
      <c r="DN40" s="1195">
        <f t="shared" si="386"/>
        <v>0.35088970000000003</v>
      </c>
      <c r="DO40" s="1195">
        <f t="shared" si="386"/>
        <v>10.162999999999998</v>
      </c>
      <c r="DP40" s="1195">
        <f t="shared" si="386"/>
        <v>11.5085812</v>
      </c>
      <c r="DQ40" s="1195">
        <f t="shared" si="386"/>
        <v>0.38195969999999996</v>
      </c>
      <c r="DR40" s="1195">
        <f t="shared" si="386"/>
        <v>10.162999999999998</v>
      </c>
      <c r="DS40" s="1195">
        <f t="shared" si="386"/>
        <v>11.5085812</v>
      </c>
      <c r="DT40" s="1195">
        <f t="shared" si="386"/>
        <v>0.38195969999999996</v>
      </c>
      <c r="DU40" s="1195">
        <f t="shared" si="386"/>
        <v>6.4030000000000005</v>
      </c>
      <c r="DV40" s="1195">
        <f t="shared" si="386"/>
        <v>7.2507572000000007</v>
      </c>
      <c r="DW40" s="1195">
        <f t="shared" si="386"/>
        <v>0.38195969999999996</v>
      </c>
      <c r="DX40" s="1195">
        <f t="shared" si="384"/>
        <v>62.411999999999999</v>
      </c>
      <c r="DY40" s="1195">
        <f t="shared" si="384"/>
        <v>70.675348799999995</v>
      </c>
      <c r="DZ40" s="1195">
        <v>3.4</v>
      </c>
      <c r="EA40" s="1195">
        <f t="shared" si="384"/>
        <v>62.411999999999999</v>
      </c>
      <c r="EB40" s="1195">
        <f t="shared" si="384"/>
        <v>70.675348799999995</v>
      </c>
      <c r="EC40" s="1195">
        <f t="shared" si="384"/>
        <v>2.472499870092288</v>
      </c>
      <c r="ED40" s="1195">
        <f t="shared" si="384"/>
        <v>62.411999999999999</v>
      </c>
      <c r="EE40" s="1195">
        <f t="shared" si="384"/>
        <v>70.675348799999995</v>
      </c>
      <c r="EF40" s="1195">
        <f t="shared" si="384"/>
        <v>2.472499870092288</v>
      </c>
      <c r="EG40" s="1195">
        <f t="shared" ref="EG40:EI40" si="387">EG114+EG212+EG298+EG396</f>
        <v>62.411999999999999</v>
      </c>
      <c r="EH40" s="1195">
        <f t="shared" si="387"/>
        <v>70.675348799999995</v>
      </c>
      <c r="EI40" s="1195">
        <f t="shared" si="387"/>
        <v>2.472499870092288</v>
      </c>
      <c r="EJ40" s="313"/>
      <c r="EK40" s="313"/>
      <c r="EL40" s="313"/>
      <c r="EM40" s="313"/>
      <c r="EN40" s="312">
        <f t="shared" ref="EN40:ES40" si="388">EN114+EN212+EN298+EN396</f>
        <v>0</v>
      </c>
      <c r="EO40" s="312">
        <f t="shared" si="388"/>
        <v>0</v>
      </c>
      <c r="EP40" s="312">
        <f t="shared" si="388"/>
        <v>0</v>
      </c>
      <c r="EQ40" s="312">
        <f t="shared" si="388"/>
        <v>0</v>
      </c>
      <c r="ER40" s="312">
        <f t="shared" si="388"/>
        <v>0</v>
      </c>
      <c r="ES40" s="312">
        <f t="shared" si="388"/>
        <v>0</v>
      </c>
      <c r="ET40" s="312">
        <f t="shared" ref="ET40:EW40" si="389">ET114+ET212+ET298+ET396</f>
        <v>0</v>
      </c>
      <c r="EU40" s="312">
        <f t="shared" si="389"/>
        <v>0</v>
      </c>
      <c r="EV40" s="312">
        <f t="shared" si="389"/>
        <v>0</v>
      </c>
      <c r="EW40" s="312">
        <f t="shared" si="389"/>
        <v>0</v>
      </c>
      <c r="EX40" s="312">
        <f t="shared" ref="EX40:FM40" si="390">EX114+EX212+EX298+EX396</f>
        <v>0</v>
      </c>
      <c r="EY40" s="312">
        <f t="shared" si="390"/>
        <v>0</v>
      </c>
      <c r="EZ40" s="312">
        <f t="shared" si="390"/>
        <v>0</v>
      </c>
      <c r="FA40" s="312">
        <f t="shared" si="390"/>
        <v>0</v>
      </c>
      <c r="FB40" s="312">
        <f t="shared" si="390"/>
        <v>0</v>
      </c>
      <c r="FC40" s="312">
        <f t="shared" si="390"/>
        <v>0</v>
      </c>
      <c r="FD40" s="312">
        <f t="shared" si="390"/>
        <v>0</v>
      </c>
      <c r="FE40" s="312">
        <f t="shared" si="390"/>
        <v>0</v>
      </c>
      <c r="FF40" s="312">
        <f t="shared" ref="FF40" si="391">FF114+FF212+FF298+FF396</f>
        <v>0</v>
      </c>
      <c r="FG40" s="312">
        <f t="shared" si="390"/>
        <v>0</v>
      </c>
      <c r="FH40" s="312">
        <f t="shared" si="390"/>
        <v>0</v>
      </c>
      <c r="FI40" s="312">
        <f t="shared" si="390"/>
        <v>0</v>
      </c>
      <c r="FJ40" s="312">
        <f t="shared" si="390"/>
        <v>0</v>
      </c>
      <c r="FK40" s="312">
        <f t="shared" si="390"/>
        <v>0</v>
      </c>
      <c r="FL40" s="992"/>
      <c r="FM40" s="312">
        <f t="shared" si="390"/>
        <v>0</v>
      </c>
      <c r="FN40" s="312">
        <f t="shared" ref="FN40:FQ40" si="392">FN114+FN212+FN298+FN396</f>
        <v>0</v>
      </c>
      <c r="FO40" s="312">
        <f t="shared" si="392"/>
        <v>0</v>
      </c>
      <c r="FP40" s="312">
        <f t="shared" si="392"/>
        <v>0</v>
      </c>
      <c r="FQ40" s="312">
        <f t="shared" si="392"/>
        <v>0</v>
      </c>
      <c r="FR40" s="312">
        <f>FR114+FR212+FR298+FR396</f>
        <v>0</v>
      </c>
      <c r="FS40" s="312">
        <f>FS114+FS212+FS298+FS396</f>
        <v>0</v>
      </c>
      <c r="FT40" s="312">
        <f>FT114+FT212+FT298+FT396</f>
        <v>0</v>
      </c>
      <c r="FU40" s="622"/>
      <c r="FV40" s="335"/>
      <c r="FW40" s="335"/>
      <c r="FX40" s="335"/>
      <c r="GA40" s="1653">
        <v>5</v>
      </c>
      <c r="GB40" s="1643" t="str">
        <f t="shared" si="343"/>
        <v>Водоснабжение холодное</v>
      </c>
      <c r="GC40" s="1636" t="str">
        <f t="shared" si="344"/>
        <v>тыс.л</v>
      </c>
      <c r="GD40" s="1641">
        <f t="shared" si="345"/>
        <v>0.33500000000000002</v>
      </c>
      <c r="GE40" s="1641">
        <f t="shared" si="346"/>
        <v>0</v>
      </c>
      <c r="GF40" s="1641">
        <f t="shared" si="347"/>
        <v>1.7049999999999999E-2</v>
      </c>
    </row>
    <row r="41" spans="1:188" ht="30" hidden="1" outlineLevel="1">
      <c r="A41" s="652" t="s">
        <v>485</v>
      </c>
      <c r="B41" s="372"/>
      <c r="C41" s="372"/>
      <c r="D41" s="679"/>
      <c r="E41" s="377" t="s">
        <v>263</v>
      </c>
      <c r="F41" s="651" t="s">
        <v>265</v>
      </c>
      <c r="G41" s="372"/>
      <c r="H41" s="372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1157"/>
      <c r="AB41" s="335"/>
      <c r="AC41" s="335"/>
      <c r="AD41" s="34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292" t="s">
        <v>233</v>
      </c>
      <c r="AQ41" s="312">
        <f t="shared" si="382"/>
        <v>51.75</v>
      </c>
      <c r="AR41" s="312">
        <f t="shared" si="371"/>
        <v>63.781874999999992</v>
      </c>
      <c r="AS41" s="312">
        <f t="shared" si="371"/>
        <v>2.0750000000000002</v>
      </c>
      <c r="AT41" s="312">
        <f t="shared" ref="AT41:BX41" si="393">AT117+AT217+AT301+AT399</f>
        <v>14.2</v>
      </c>
      <c r="AU41" s="312">
        <f t="shared" si="393"/>
        <v>17.5015</v>
      </c>
      <c r="AV41" s="312">
        <f t="shared" si="393"/>
        <v>0.50619999999999998</v>
      </c>
      <c r="AW41" s="312">
        <f t="shared" si="393"/>
        <v>11.8</v>
      </c>
      <c r="AX41" s="312">
        <f t="shared" si="393"/>
        <v>14.543499999999998</v>
      </c>
      <c r="AY41" s="312">
        <f t="shared" si="393"/>
        <v>0.41820000000000002</v>
      </c>
      <c r="AZ41" s="312">
        <f t="shared" si="393"/>
        <v>120.47</v>
      </c>
      <c r="BA41" s="312">
        <f t="shared" si="393"/>
        <v>148.479275</v>
      </c>
      <c r="BB41" s="312">
        <f t="shared" si="393"/>
        <v>3.0622000000000003</v>
      </c>
      <c r="BC41" s="312">
        <f t="shared" si="393"/>
        <v>35.47</v>
      </c>
      <c r="BD41" s="312">
        <f t="shared" si="393"/>
        <v>43.716774999999991</v>
      </c>
      <c r="BE41" s="312">
        <f t="shared" si="393"/>
        <v>0.94219999999999993</v>
      </c>
      <c r="BF41" s="312">
        <f t="shared" si="393"/>
        <v>120.47</v>
      </c>
      <c r="BG41" s="312">
        <f t="shared" si="393"/>
        <v>148.479275</v>
      </c>
      <c r="BH41" s="312">
        <f t="shared" si="393"/>
        <v>3.0622000000000003</v>
      </c>
      <c r="BI41" s="312">
        <f t="shared" si="393"/>
        <v>120.47</v>
      </c>
      <c r="BJ41" s="312">
        <f t="shared" si="393"/>
        <v>148.479275</v>
      </c>
      <c r="BK41" s="297">
        <f t="shared" si="393"/>
        <v>3.0622000000000003</v>
      </c>
      <c r="BL41" s="312">
        <f t="shared" si="393"/>
        <v>120.47</v>
      </c>
      <c r="BM41" s="312">
        <f t="shared" si="393"/>
        <v>148.479275</v>
      </c>
      <c r="BN41" s="312">
        <f t="shared" si="393"/>
        <v>3.0622000000000003</v>
      </c>
      <c r="BO41" s="312">
        <f t="shared" si="393"/>
        <v>91.47</v>
      </c>
      <c r="BP41" s="312">
        <f t="shared" si="393"/>
        <v>112.73677499999998</v>
      </c>
      <c r="BQ41" s="312">
        <f t="shared" si="393"/>
        <v>2.3421999999999996</v>
      </c>
      <c r="BR41" s="312">
        <f t="shared" si="393"/>
        <v>10.35</v>
      </c>
      <c r="BS41" s="312">
        <f t="shared" si="393"/>
        <v>12.756375000000002</v>
      </c>
      <c r="BT41" s="312">
        <f t="shared" si="393"/>
        <v>0.37319999999999998</v>
      </c>
      <c r="BU41" s="312">
        <f t="shared" si="393"/>
        <v>0.5</v>
      </c>
      <c r="BV41" s="312">
        <f t="shared" si="393"/>
        <v>0.61624999999999996</v>
      </c>
      <c r="BW41" s="312">
        <f t="shared" si="393"/>
        <v>0.02</v>
      </c>
      <c r="BX41" s="312">
        <f t="shared" si="393"/>
        <v>3.0999999999999996</v>
      </c>
      <c r="BY41" s="312">
        <f t="shared" ref="BY41:EF41" si="394">BY117+BY217+BY301+BY399</f>
        <v>3.8207499999999994</v>
      </c>
      <c r="BZ41" s="312">
        <f t="shared" si="394"/>
        <v>0.11138999999999999</v>
      </c>
      <c r="CA41" s="312">
        <f t="shared" si="394"/>
        <v>3.6500000000000004</v>
      </c>
      <c r="CB41" s="312">
        <f t="shared" si="394"/>
        <v>4.4986249999999997</v>
      </c>
      <c r="CC41" s="312">
        <f t="shared" si="394"/>
        <v>0.13042000000000001</v>
      </c>
      <c r="CD41" s="312">
        <f t="shared" si="394"/>
        <v>3.0999999999999996</v>
      </c>
      <c r="CE41" s="312">
        <f t="shared" si="394"/>
        <v>3.8207499999999994</v>
      </c>
      <c r="CF41" s="312">
        <f t="shared" si="394"/>
        <v>0.11138999999999999</v>
      </c>
      <c r="CG41" s="992"/>
      <c r="CH41" s="312">
        <f t="shared" si="394"/>
        <v>10.35</v>
      </c>
      <c r="CI41" s="312">
        <f t="shared" si="394"/>
        <v>12.756375000000002</v>
      </c>
      <c r="CJ41" s="312">
        <f t="shared" si="394"/>
        <v>0.37319999999999998</v>
      </c>
      <c r="CK41" s="312">
        <f t="shared" si="394"/>
        <v>0.5</v>
      </c>
      <c r="CL41" s="312">
        <f t="shared" si="394"/>
        <v>0.61624999999999996</v>
      </c>
      <c r="CM41" s="312">
        <f t="shared" si="394"/>
        <v>0.02</v>
      </c>
      <c r="CN41" s="312">
        <f t="shared" si="394"/>
        <v>3.0999999999999996</v>
      </c>
      <c r="CO41" s="312">
        <f t="shared" ref="CO41:CV41" si="395">CO117+CO217+CO301+CO399</f>
        <v>3.8207499999999994</v>
      </c>
      <c r="CP41" s="312">
        <f t="shared" si="395"/>
        <v>0.11138999999999999</v>
      </c>
      <c r="CQ41" s="312">
        <f t="shared" si="395"/>
        <v>3.6500000000000004</v>
      </c>
      <c r="CR41" s="312">
        <f t="shared" si="395"/>
        <v>4.4986249999999997</v>
      </c>
      <c r="CS41" s="312">
        <f t="shared" si="395"/>
        <v>0.13042000000000001</v>
      </c>
      <c r="CT41" s="312">
        <f t="shared" si="395"/>
        <v>3.0999999999999996</v>
      </c>
      <c r="CU41" s="312">
        <f t="shared" si="395"/>
        <v>3.8207499999999994</v>
      </c>
      <c r="CV41" s="312">
        <f t="shared" si="395"/>
        <v>0.11138999999999999</v>
      </c>
      <c r="CW41" s="1510">
        <f t="shared" si="394"/>
        <v>10.35</v>
      </c>
      <c r="CX41" s="312">
        <f t="shared" si="394"/>
        <v>8.6645000000000003</v>
      </c>
      <c r="CY41" s="312">
        <f t="shared" si="394"/>
        <v>3.5922000000000001</v>
      </c>
      <c r="CZ41" s="312">
        <f t="shared" si="394"/>
        <v>7.0369999999999999</v>
      </c>
      <c r="DA41" s="312">
        <f t="shared" si="394"/>
        <v>11.977499999999999</v>
      </c>
      <c r="DB41" s="312">
        <f t="shared" si="394"/>
        <v>0.2792</v>
      </c>
      <c r="DC41" s="312">
        <f t="shared" si="394"/>
        <v>10.35</v>
      </c>
      <c r="DD41" s="312">
        <f t="shared" si="394"/>
        <v>8.6645000000000003</v>
      </c>
      <c r="DE41" s="312">
        <f t="shared" si="394"/>
        <v>3.5922000000000001</v>
      </c>
      <c r="DF41" s="312">
        <f t="shared" si="394"/>
        <v>7.0369999999999999</v>
      </c>
      <c r="DG41" s="312">
        <f t="shared" si="394"/>
        <v>11.977499999999999</v>
      </c>
      <c r="DH41" s="312">
        <f t="shared" si="394"/>
        <v>0.2792</v>
      </c>
      <c r="DI41" s="1195">
        <f t="shared" si="394"/>
        <v>10.35</v>
      </c>
      <c r="DJ41" s="1195">
        <f t="shared" si="394"/>
        <v>12.756374999999998</v>
      </c>
      <c r="DK41" s="1195">
        <f t="shared" si="394"/>
        <v>0.39019999999999999</v>
      </c>
      <c r="DL41" s="1195">
        <f t="shared" ref="DL41:DW41" si="396">DL117+DL217+DL301+DL399</f>
        <v>0.5</v>
      </c>
      <c r="DM41" s="1195">
        <f t="shared" si="396"/>
        <v>0.61624999999999996</v>
      </c>
      <c r="DN41" s="1195">
        <f t="shared" si="396"/>
        <v>2.1999999999999999E-2</v>
      </c>
      <c r="DO41" s="1195">
        <f t="shared" si="396"/>
        <v>3.0999999999999996</v>
      </c>
      <c r="DP41" s="1195">
        <f t="shared" si="396"/>
        <v>3.8207499999999994</v>
      </c>
      <c r="DQ41" s="1195">
        <f t="shared" si="396"/>
        <v>0.11638999999999999</v>
      </c>
      <c r="DR41" s="1195">
        <f t="shared" si="396"/>
        <v>3.6500000000000004</v>
      </c>
      <c r="DS41" s="1195">
        <f t="shared" si="396"/>
        <v>4.4986249999999997</v>
      </c>
      <c r="DT41" s="1195">
        <f t="shared" si="396"/>
        <v>0.13542000000000001</v>
      </c>
      <c r="DU41" s="1195">
        <f t="shared" si="396"/>
        <v>3.0999999999999996</v>
      </c>
      <c r="DV41" s="1195">
        <f t="shared" si="396"/>
        <v>3.8207499999999994</v>
      </c>
      <c r="DW41" s="1195">
        <f t="shared" si="396"/>
        <v>0.11638999999999999</v>
      </c>
      <c r="DX41" s="1195">
        <f t="shared" si="394"/>
        <v>10.35</v>
      </c>
      <c r="DY41" s="1195">
        <f t="shared" si="394"/>
        <v>12.756374999999998</v>
      </c>
      <c r="DZ41" s="1195">
        <f t="shared" si="394"/>
        <v>0.37119999999999997</v>
      </c>
      <c r="EA41" s="1195">
        <f t="shared" si="394"/>
        <v>10.35</v>
      </c>
      <c r="EB41" s="1195">
        <f t="shared" si="394"/>
        <v>12.756374999999998</v>
      </c>
      <c r="EC41" s="1195">
        <f t="shared" si="394"/>
        <v>0.37119999999999997</v>
      </c>
      <c r="ED41" s="1195">
        <f t="shared" si="394"/>
        <v>10.35</v>
      </c>
      <c r="EE41" s="1195">
        <f t="shared" si="394"/>
        <v>12.756374999999998</v>
      </c>
      <c r="EF41" s="1195">
        <f t="shared" si="394"/>
        <v>0.55220000000000002</v>
      </c>
      <c r="EG41" s="1195">
        <f t="shared" ref="EG41:EI41" si="397">EG117+EG217+EG301+EG399</f>
        <v>10.35</v>
      </c>
      <c r="EH41" s="1195">
        <f t="shared" si="397"/>
        <v>12.756374999999998</v>
      </c>
      <c r="EI41" s="1195">
        <f t="shared" si="397"/>
        <v>0.39019999999999999</v>
      </c>
      <c r="EJ41" s="313"/>
      <c r="EK41" s="313"/>
      <c r="EL41" s="313"/>
      <c r="EM41" s="313"/>
      <c r="EN41" s="312">
        <f t="shared" ref="EN41:ES41" si="398">EN117+EN217+EN301+EN399</f>
        <v>0</v>
      </c>
      <c r="EO41" s="312">
        <f t="shared" si="398"/>
        <v>0</v>
      </c>
      <c r="EP41" s="312">
        <f t="shared" si="398"/>
        <v>0</v>
      </c>
      <c r="EQ41" s="312">
        <f t="shared" si="398"/>
        <v>0</v>
      </c>
      <c r="ER41" s="312">
        <f t="shared" si="398"/>
        <v>0</v>
      </c>
      <c r="ES41" s="312">
        <f t="shared" si="398"/>
        <v>0</v>
      </c>
      <c r="ET41" s="312">
        <f t="shared" ref="ET41:EW41" si="399">ET117+ET217+ET301+ET399</f>
        <v>0</v>
      </c>
      <c r="EU41" s="312">
        <f t="shared" si="399"/>
        <v>0</v>
      </c>
      <c r="EV41" s="312">
        <f t="shared" si="399"/>
        <v>0</v>
      </c>
      <c r="EW41" s="312">
        <f t="shared" si="399"/>
        <v>0</v>
      </c>
      <c r="EX41" s="312">
        <f t="shared" ref="EX41:FM41" si="400">EX117+EX217+EX301+EX399</f>
        <v>0</v>
      </c>
      <c r="EY41" s="312">
        <f t="shared" si="400"/>
        <v>0</v>
      </c>
      <c r="EZ41" s="312">
        <f t="shared" si="400"/>
        <v>0</v>
      </c>
      <c r="FA41" s="312">
        <f t="shared" si="400"/>
        <v>0</v>
      </c>
      <c r="FB41" s="312">
        <f t="shared" si="400"/>
        <v>0</v>
      </c>
      <c r="FC41" s="312">
        <f t="shared" si="400"/>
        <v>0</v>
      </c>
      <c r="FD41" s="312">
        <f t="shared" si="400"/>
        <v>0</v>
      </c>
      <c r="FE41" s="312">
        <f t="shared" si="400"/>
        <v>0</v>
      </c>
      <c r="FF41" s="312">
        <f t="shared" ref="FF41" si="401">FF117+FF217+FF301+FF399</f>
        <v>0</v>
      </c>
      <c r="FG41" s="312">
        <f t="shared" si="400"/>
        <v>0</v>
      </c>
      <c r="FH41" s="312">
        <f t="shared" si="400"/>
        <v>0</v>
      </c>
      <c r="FI41" s="312">
        <f t="shared" si="400"/>
        <v>0</v>
      </c>
      <c r="FJ41" s="312">
        <f t="shared" si="400"/>
        <v>0</v>
      </c>
      <c r="FK41" s="312">
        <f t="shared" si="400"/>
        <v>0</v>
      </c>
      <c r="FL41" s="992"/>
      <c r="FM41" s="312">
        <f t="shared" si="400"/>
        <v>0</v>
      </c>
      <c r="FN41" s="312">
        <f t="shared" ref="FN41:FQ41" si="402">FN117+FN217+FN301+FN399</f>
        <v>0</v>
      </c>
      <c r="FO41" s="312">
        <f t="shared" si="402"/>
        <v>0</v>
      </c>
      <c r="FP41" s="312">
        <f t="shared" si="402"/>
        <v>0</v>
      </c>
      <c r="FQ41" s="312">
        <f t="shared" si="402"/>
        <v>0</v>
      </c>
      <c r="FR41" s="312">
        <f>FR117+FR217+FR301+FR399</f>
        <v>0</v>
      </c>
      <c r="FS41" s="312">
        <f>FS117+FS217+FS301+FS399</f>
        <v>0</v>
      </c>
      <c r="FT41" s="312">
        <f>FT117+FT217+FT301+FT399</f>
        <v>0</v>
      </c>
      <c r="FU41" s="622"/>
      <c r="FV41" s="335"/>
      <c r="FW41" s="335"/>
      <c r="FX41" s="335"/>
      <c r="GA41" s="1644"/>
      <c r="GB41" s="1639" t="s">
        <v>697</v>
      </c>
      <c r="GC41" s="1642"/>
      <c r="GD41" s="1642"/>
      <c r="GE41" s="1642">
        <f>AR31</f>
        <v>1140.7368231999999</v>
      </c>
      <c r="GF41" s="1642">
        <f>AS31</f>
        <v>29.764439851377119</v>
      </c>
    </row>
    <row r="42" spans="1:188" ht="30" hidden="1" outlineLevel="1">
      <c r="A42" s="652" t="s">
        <v>485</v>
      </c>
      <c r="B42" s="372"/>
      <c r="C42" s="372"/>
      <c r="D42" s="679"/>
      <c r="E42" s="377" t="s">
        <v>264</v>
      </c>
      <c r="F42" s="651" t="s">
        <v>266</v>
      </c>
      <c r="G42" s="372"/>
      <c r="H42" s="372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1157"/>
      <c r="AB42" s="335"/>
      <c r="AC42" s="335"/>
      <c r="AD42" s="34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12">
        <f t="shared" si="382"/>
        <v>0</v>
      </c>
      <c r="AR42" s="312">
        <f t="shared" si="371"/>
        <v>0</v>
      </c>
      <c r="AS42" s="312">
        <f t="shared" si="371"/>
        <v>0</v>
      </c>
      <c r="AT42" s="312">
        <f t="shared" ref="AT42:BX42" si="403">AT120+AT220+AT304+AT402</f>
        <v>0</v>
      </c>
      <c r="AU42" s="312">
        <f t="shared" si="403"/>
        <v>0</v>
      </c>
      <c r="AV42" s="312">
        <f t="shared" si="403"/>
        <v>0</v>
      </c>
      <c r="AW42" s="312">
        <f t="shared" si="403"/>
        <v>0</v>
      </c>
      <c r="AX42" s="312">
        <f t="shared" si="403"/>
        <v>0</v>
      </c>
      <c r="AY42" s="312">
        <f t="shared" si="403"/>
        <v>0</v>
      </c>
      <c r="AZ42" s="312">
        <f t="shared" si="403"/>
        <v>0</v>
      </c>
      <c r="BA42" s="312">
        <f t="shared" si="403"/>
        <v>0</v>
      </c>
      <c r="BB42" s="312">
        <f t="shared" si="403"/>
        <v>0</v>
      </c>
      <c r="BC42" s="312">
        <f t="shared" si="403"/>
        <v>0</v>
      </c>
      <c r="BD42" s="312">
        <f t="shared" si="403"/>
        <v>0</v>
      </c>
      <c r="BE42" s="312">
        <f t="shared" si="403"/>
        <v>0</v>
      </c>
      <c r="BF42" s="312">
        <f t="shared" si="403"/>
        <v>0</v>
      </c>
      <c r="BG42" s="312">
        <f t="shared" si="403"/>
        <v>0</v>
      </c>
      <c r="BH42" s="312">
        <f t="shared" si="403"/>
        <v>0</v>
      </c>
      <c r="BI42" s="312">
        <f t="shared" si="403"/>
        <v>0</v>
      </c>
      <c r="BJ42" s="312">
        <f t="shared" si="403"/>
        <v>0</v>
      </c>
      <c r="BK42" s="312">
        <f t="shared" si="403"/>
        <v>0</v>
      </c>
      <c r="BL42" s="312">
        <f t="shared" si="403"/>
        <v>0</v>
      </c>
      <c r="BM42" s="312">
        <f t="shared" si="403"/>
        <v>0</v>
      </c>
      <c r="BN42" s="312">
        <f t="shared" si="403"/>
        <v>0</v>
      </c>
      <c r="BO42" s="312">
        <f t="shared" si="403"/>
        <v>0</v>
      </c>
      <c r="BP42" s="312">
        <f t="shared" si="403"/>
        <v>0</v>
      </c>
      <c r="BQ42" s="312">
        <f t="shared" si="403"/>
        <v>0</v>
      </c>
      <c r="BR42" s="312">
        <f t="shared" si="403"/>
        <v>0</v>
      </c>
      <c r="BS42" s="312">
        <f t="shared" si="403"/>
        <v>0</v>
      </c>
      <c r="BT42" s="312">
        <f t="shared" si="403"/>
        <v>0</v>
      </c>
      <c r="BU42" s="312">
        <f t="shared" si="403"/>
        <v>0</v>
      </c>
      <c r="BV42" s="312">
        <f t="shared" si="403"/>
        <v>0</v>
      </c>
      <c r="BW42" s="312">
        <f t="shared" si="403"/>
        <v>0</v>
      </c>
      <c r="BX42" s="312">
        <f t="shared" si="403"/>
        <v>0</v>
      </c>
      <c r="BY42" s="312">
        <f t="shared" ref="BY42:CF42" si="404">BY120+BY220+BY304+BY402</f>
        <v>0</v>
      </c>
      <c r="BZ42" s="312">
        <f t="shared" si="404"/>
        <v>0</v>
      </c>
      <c r="CA42" s="312">
        <f t="shared" si="404"/>
        <v>0</v>
      </c>
      <c r="CB42" s="312">
        <f t="shared" si="404"/>
        <v>0</v>
      </c>
      <c r="CC42" s="312">
        <f t="shared" si="404"/>
        <v>0</v>
      </c>
      <c r="CD42" s="312">
        <f t="shared" si="404"/>
        <v>0</v>
      </c>
      <c r="CE42" s="312">
        <f t="shared" si="404"/>
        <v>0</v>
      </c>
      <c r="CF42" s="312">
        <f t="shared" si="404"/>
        <v>0</v>
      </c>
      <c r="CG42" s="992"/>
      <c r="CH42" s="312">
        <f t="shared" ref="CH42:CN42" si="405">CH120+CH220+CH304+CH402</f>
        <v>0</v>
      </c>
      <c r="CI42" s="312">
        <f t="shared" si="405"/>
        <v>0</v>
      </c>
      <c r="CJ42" s="312">
        <f t="shared" si="405"/>
        <v>0</v>
      </c>
      <c r="CK42" s="312">
        <f t="shared" si="405"/>
        <v>0</v>
      </c>
      <c r="CL42" s="312">
        <f t="shared" si="405"/>
        <v>0</v>
      </c>
      <c r="CM42" s="312">
        <f t="shared" si="405"/>
        <v>0</v>
      </c>
      <c r="CN42" s="312">
        <f t="shared" si="405"/>
        <v>0</v>
      </c>
      <c r="CO42" s="312">
        <f t="shared" ref="CO42:CV42" si="406">CO120+CO220+CO304+CO402</f>
        <v>0</v>
      </c>
      <c r="CP42" s="312">
        <f t="shared" si="406"/>
        <v>0</v>
      </c>
      <c r="CQ42" s="312">
        <f t="shared" si="406"/>
        <v>0</v>
      </c>
      <c r="CR42" s="312">
        <f t="shared" si="406"/>
        <v>0</v>
      </c>
      <c r="CS42" s="312">
        <f t="shared" si="406"/>
        <v>0</v>
      </c>
      <c r="CT42" s="312">
        <f t="shared" si="406"/>
        <v>0</v>
      </c>
      <c r="CU42" s="312">
        <f t="shared" si="406"/>
        <v>0</v>
      </c>
      <c r="CV42" s="312">
        <f t="shared" si="406"/>
        <v>0</v>
      </c>
      <c r="CW42" s="1510">
        <f t="shared" ref="CW42:DK42" si="407">CW120+CW220+CW304+CW402</f>
        <v>0</v>
      </c>
      <c r="CX42" s="312">
        <f t="shared" si="407"/>
        <v>0</v>
      </c>
      <c r="CY42" s="312">
        <f t="shared" si="407"/>
        <v>0</v>
      </c>
      <c r="CZ42" s="312">
        <f t="shared" si="407"/>
        <v>0</v>
      </c>
      <c r="DA42" s="312">
        <f t="shared" si="407"/>
        <v>0</v>
      </c>
      <c r="DB42" s="312">
        <f t="shared" si="407"/>
        <v>0</v>
      </c>
      <c r="DC42" s="312">
        <f t="shared" si="407"/>
        <v>0</v>
      </c>
      <c r="DD42" s="312">
        <f t="shared" si="407"/>
        <v>0</v>
      </c>
      <c r="DE42" s="312">
        <f t="shared" si="407"/>
        <v>0</v>
      </c>
      <c r="DF42" s="312">
        <f t="shared" si="407"/>
        <v>0</v>
      </c>
      <c r="DG42" s="312">
        <f t="shared" si="407"/>
        <v>0</v>
      </c>
      <c r="DH42" s="312">
        <f t="shared" si="407"/>
        <v>0</v>
      </c>
      <c r="DI42" s="1195">
        <f t="shared" si="407"/>
        <v>0</v>
      </c>
      <c r="DJ42" s="1195">
        <f t="shared" si="407"/>
        <v>0</v>
      </c>
      <c r="DK42" s="1195">
        <f t="shared" si="407"/>
        <v>0</v>
      </c>
      <c r="DL42" s="1195">
        <f t="shared" ref="DL42:DW42" si="408">DL120+DL220+DL304+DL402</f>
        <v>0</v>
      </c>
      <c r="DM42" s="1195">
        <f t="shared" si="408"/>
        <v>0</v>
      </c>
      <c r="DN42" s="1195">
        <f t="shared" si="408"/>
        <v>0</v>
      </c>
      <c r="DO42" s="1195">
        <f t="shared" si="408"/>
        <v>0</v>
      </c>
      <c r="DP42" s="1195">
        <f t="shared" si="408"/>
        <v>0</v>
      </c>
      <c r="DQ42" s="1195">
        <f t="shared" si="408"/>
        <v>0</v>
      </c>
      <c r="DR42" s="1195">
        <f t="shared" si="408"/>
        <v>0</v>
      </c>
      <c r="DS42" s="1195">
        <f t="shared" si="408"/>
        <v>0</v>
      </c>
      <c r="DT42" s="1195">
        <f t="shared" si="408"/>
        <v>0</v>
      </c>
      <c r="DU42" s="1195">
        <f t="shared" si="408"/>
        <v>0</v>
      </c>
      <c r="DV42" s="1195">
        <f t="shared" si="408"/>
        <v>0</v>
      </c>
      <c r="DW42" s="1195">
        <f t="shared" si="408"/>
        <v>0</v>
      </c>
      <c r="DX42" s="1195">
        <f t="shared" ref="DX42:EF42" si="409">DX120+DX220+DX304+DX402</f>
        <v>0</v>
      </c>
      <c r="DY42" s="1195">
        <f t="shared" si="409"/>
        <v>0</v>
      </c>
      <c r="DZ42" s="1195">
        <f t="shared" si="409"/>
        <v>0</v>
      </c>
      <c r="EA42" s="1195">
        <f t="shared" si="409"/>
        <v>0</v>
      </c>
      <c r="EB42" s="1195">
        <f t="shared" si="409"/>
        <v>0</v>
      </c>
      <c r="EC42" s="1195">
        <f t="shared" si="409"/>
        <v>0</v>
      </c>
      <c r="ED42" s="1195">
        <f t="shared" si="409"/>
        <v>0</v>
      </c>
      <c r="EE42" s="1195">
        <f t="shared" si="409"/>
        <v>0</v>
      </c>
      <c r="EF42" s="1195">
        <f t="shared" si="409"/>
        <v>0</v>
      </c>
      <c r="EG42" s="1195">
        <f t="shared" ref="EG42:EI42" si="410">EG120+EG220+EG304+EG402</f>
        <v>0</v>
      </c>
      <c r="EH42" s="1195">
        <f t="shared" si="410"/>
        <v>0</v>
      </c>
      <c r="EI42" s="1195">
        <f t="shared" si="410"/>
        <v>0</v>
      </c>
      <c r="EJ42" s="313"/>
      <c r="EK42" s="313"/>
      <c r="EL42" s="313"/>
      <c r="EM42" s="313"/>
      <c r="EN42" s="312">
        <f t="shared" ref="EN42:ES43" si="411">EN120+EN220+EN304+EN402</f>
        <v>0</v>
      </c>
      <c r="EO42" s="312">
        <f t="shared" si="411"/>
        <v>0</v>
      </c>
      <c r="EP42" s="312">
        <f t="shared" si="411"/>
        <v>0</v>
      </c>
      <c r="EQ42" s="312">
        <f t="shared" si="411"/>
        <v>0</v>
      </c>
      <c r="ER42" s="312">
        <f t="shared" si="411"/>
        <v>0</v>
      </c>
      <c r="ES42" s="312">
        <f t="shared" si="411"/>
        <v>0</v>
      </c>
      <c r="ET42" s="312">
        <f t="shared" ref="ET42:EW42" si="412">ET120+ET220+ET304+ET402</f>
        <v>0</v>
      </c>
      <c r="EU42" s="312">
        <f t="shared" si="412"/>
        <v>0</v>
      </c>
      <c r="EV42" s="312">
        <f t="shared" si="412"/>
        <v>0</v>
      </c>
      <c r="EW42" s="312">
        <f t="shared" si="412"/>
        <v>0</v>
      </c>
      <c r="EX42" s="312">
        <f t="shared" ref="EX42:FM42" si="413">EX120+EX220+EX304+EX402</f>
        <v>0</v>
      </c>
      <c r="EY42" s="312">
        <f t="shared" si="413"/>
        <v>0</v>
      </c>
      <c r="EZ42" s="312">
        <f t="shared" si="413"/>
        <v>0</v>
      </c>
      <c r="FA42" s="312">
        <f t="shared" si="413"/>
        <v>0</v>
      </c>
      <c r="FB42" s="312">
        <f t="shared" si="413"/>
        <v>0</v>
      </c>
      <c r="FC42" s="312">
        <f t="shared" si="413"/>
        <v>0</v>
      </c>
      <c r="FD42" s="312">
        <f t="shared" si="413"/>
        <v>0</v>
      </c>
      <c r="FE42" s="312">
        <f t="shared" si="413"/>
        <v>0</v>
      </c>
      <c r="FF42" s="312">
        <f t="shared" ref="FF42" si="414">FF120+FF220+FF304+FF402</f>
        <v>0</v>
      </c>
      <c r="FG42" s="312">
        <f t="shared" si="413"/>
        <v>0</v>
      </c>
      <c r="FH42" s="312">
        <f t="shared" si="413"/>
        <v>0</v>
      </c>
      <c r="FI42" s="312">
        <f t="shared" si="413"/>
        <v>0</v>
      </c>
      <c r="FJ42" s="312">
        <f t="shared" si="413"/>
        <v>0</v>
      </c>
      <c r="FK42" s="312">
        <f t="shared" si="413"/>
        <v>0</v>
      </c>
      <c r="FL42" s="992"/>
      <c r="FM42" s="312">
        <f t="shared" si="413"/>
        <v>0</v>
      </c>
      <c r="FN42" s="312">
        <f t="shared" ref="FN42:FQ42" si="415">FN120+FN220+FN304+FN402</f>
        <v>0</v>
      </c>
      <c r="FO42" s="312">
        <f t="shared" si="415"/>
        <v>0</v>
      </c>
      <c r="FP42" s="312">
        <f t="shared" si="415"/>
        <v>0</v>
      </c>
      <c r="FQ42" s="312">
        <f t="shared" si="415"/>
        <v>0</v>
      </c>
      <c r="FR42" s="312">
        <f t="shared" ref="FR42:FT43" si="416">FR120+FR220+FR304+FR402</f>
        <v>0</v>
      </c>
      <c r="FS42" s="312">
        <f t="shared" si="416"/>
        <v>0</v>
      </c>
      <c r="FT42" s="312">
        <f t="shared" si="416"/>
        <v>0</v>
      </c>
      <c r="FU42" s="622"/>
      <c r="FV42" s="335"/>
      <c r="FW42" s="335"/>
      <c r="FX42" s="335"/>
    </row>
    <row r="43" spans="1:188" ht="30" hidden="1" outlineLevel="1">
      <c r="A43" s="652" t="s">
        <v>485</v>
      </c>
      <c r="B43" s="368"/>
      <c r="C43" s="368"/>
      <c r="D43" s="678"/>
      <c r="E43" s="369" t="s">
        <v>83</v>
      </c>
      <c r="F43" s="370" t="s">
        <v>98</v>
      </c>
      <c r="G43" s="368"/>
      <c r="H43" s="368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1154"/>
      <c r="AB43" s="334"/>
      <c r="AC43" s="334"/>
      <c r="AD43" s="34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452"/>
      <c r="AQ43" s="312">
        <f t="shared" si="382"/>
        <v>0</v>
      </c>
      <c r="AR43" s="312">
        <f t="shared" si="371"/>
        <v>0</v>
      </c>
      <c r="AS43" s="312">
        <f t="shared" si="371"/>
        <v>0</v>
      </c>
      <c r="AT43" s="312">
        <f t="shared" ref="AT43:BX43" si="417">AT121+AT221+AT305+AT403</f>
        <v>43.265880000000003</v>
      </c>
      <c r="AU43" s="312">
        <f t="shared" si="417"/>
        <v>48.994282511999998</v>
      </c>
      <c r="AV43" s="312">
        <f t="shared" si="417"/>
        <v>0.75</v>
      </c>
      <c r="AW43" s="312">
        <f t="shared" si="417"/>
        <v>43.265880000000003</v>
      </c>
      <c r="AX43" s="312">
        <f t="shared" si="417"/>
        <v>48.994282511999998</v>
      </c>
      <c r="AY43" s="312">
        <f t="shared" si="417"/>
        <v>0.75</v>
      </c>
      <c r="AZ43" s="312">
        <f t="shared" si="417"/>
        <v>7.609</v>
      </c>
      <c r="BA43" s="312">
        <f t="shared" si="417"/>
        <v>8.6164316000000003</v>
      </c>
      <c r="BB43" s="312">
        <f t="shared" si="417"/>
        <v>0.24399999999999999</v>
      </c>
      <c r="BC43" s="312">
        <f t="shared" si="417"/>
        <v>5.6999999999999993</v>
      </c>
      <c r="BD43" s="312">
        <f t="shared" si="417"/>
        <v>6.4546799999999998</v>
      </c>
      <c r="BE43" s="312">
        <f t="shared" si="417"/>
        <v>0.19</v>
      </c>
      <c r="BF43" s="312">
        <f t="shared" si="417"/>
        <v>25.009</v>
      </c>
      <c r="BG43" s="312">
        <f t="shared" si="417"/>
        <v>28.998869599999999</v>
      </c>
      <c r="BH43" s="312">
        <f t="shared" si="417"/>
        <v>0.97904600000000008</v>
      </c>
      <c r="BI43" s="312">
        <f t="shared" si="417"/>
        <v>21.2</v>
      </c>
      <c r="BJ43" s="312">
        <f t="shared" si="417"/>
        <v>24.685558</v>
      </c>
      <c r="BK43" s="312">
        <f t="shared" si="417"/>
        <v>0.83023650000000004</v>
      </c>
      <c r="BL43" s="312">
        <f t="shared" si="417"/>
        <v>7.9260000000000002</v>
      </c>
      <c r="BM43" s="312">
        <f t="shared" si="417"/>
        <v>8.9754024000000001</v>
      </c>
      <c r="BN43" s="312">
        <f t="shared" si="417"/>
        <v>0.29199999999999998</v>
      </c>
      <c r="BO43" s="312">
        <f t="shared" si="417"/>
        <v>7.9109999999999996</v>
      </c>
      <c r="BP43" s="312">
        <f t="shared" si="417"/>
        <v>8.9584164000000008</v>
      </c>
      <c r="BQ43" s="312">
        <f t="shared" si="417"/>
        <v>0.28899999999999998</v>
      </c>
      <c r="BR43" s="312">
        <f t="shared" si="417"/>
        <v>7.9260000000000002</v>
      </c>
      <c r="BS43" s="312">
        <f t="shared" si="417"/>
        <v>8.9754024000000001</v>
      </c>
      <c r="BT43" s="312">
        <f t="shared" si="417"/>
        <v>0.29199999999999998</v>
      </c>
      <c r="BU43" s="312">
        <f t="shared" si="417"/>
        <v>1.9810000000000001</v>
      </c>
      <c r="BV43" s="312">
        <f t="shared" si="417"/>
        <v>2.2432843999999998</v>
      </c>
      <c r="BW43" s="312">
        <f t="shared" si="417"/>
        <v>7.2999999999999995E-2</v>
      </c>
      <c r="BX43" s="312">
        <f t="shared" si="417"/>
        <v>1.9810000000000001</v>
      </c>
      <c r="BY43" s="312">
        <f t="shared" ref="BY43:DH43" si="418">BY121+BY221+BY305+BY403</f>
        <v>2.2432843999999998</v>
      </c>
      <c r="BZ43" s="312">
        <f t="shared" si="418"/>
        <v>7.2999999999999995E-2</v>
      </c>
      <c r="CA43" s="312">
        <f t="shared" si="418"/>
        <v>1.982</v>
      </c>
      <c r="CB43" s="312">
        <f t="shared" si="418"/>
        <v>2.2444168000000002</v>
      </c>
      <c r="CC43" s="312">
        <f t="shared" si="418"/>
        <v>7.2999999999999995E-2</v>
      </c>
      <c r="CD43" s="312">
        <f t="shared" si="418"/>
        <v>1.982</v>
      </c>
      <c r="CE43" s="312">
        <f t="shared" si="418"/>
        <v>2.2444168000000002</v>
      </c>
      <c r="CF43" s="312">
        <f t="shared" si="418"/>
        <v>7.2999999999999995E-2</v>
      </c>
      <c r="CG43" s="992"/>
      <c r="CH43" s="312">
        <f t="shared" si="418"/>
        <v>7.92</v>
      </c>
      <c r="CI43" s="312">
        <f t="shared" si="418"/>
        <v>8.9686079999999997</v>
      </c>
      <c r="CJ43" s="312">
        <f t="shared" si="418"/>
        <v>0.28000000000000003</v>
      </c>
      <c r="CK43" s="312">
        <f t="shared" si="418"/>
        <v>1.98</v>
      </c>
      <c r="CL43" s="312">
        <f t="shared" si="418"/>
        <v>2.2421519999999999</v>
      </c>
      <c r="CM43" s="312">
        <f t="shared" si="418"/>
        <v>7.0000000000000007E-2</v>
      </c>
      <c r="CN43" s="312">
        <f t="shared" si="418"/>
        <v>1.98</v>
      </c>
      <c r="CO43" s="312">
        <f t="shared" ref="CO43:CV43" si="419">CO121+CO221+CO305+CO403</f>
        <v>2.2421519999999999</v>
      </c>
      <c r="CP43" s="312">
        <f t="shared" si="419"/>
        <v>7.0000000000000007E-2</v>
      </c>
      <c r="CQ43" s="312">
        <f t="shared" si="419"/>
        <v>1.98</v>
      </c>
      <c r="CR43" s="312">
        <f t="shared" si="419"/>
        <v>2.2421519999999999</v>
      </c>
      <c r="CS43" s="312">
        <f t="shared" si="419"/>
        <v>7.0000000000000007E-2</v>
      </c>
      <c r="CT43" s="312">
        <f t="shared" si="419"/>
        <v>1.98</v>
      </c>
      <c r="CU43" s="312">
        <f t="shared" si="419"/>
        <v>2.2421519999999999</v>
      </c>
      <c r="CV43" s="312">
        <f t="shared" si="419"/>
        <v>7.0000000000000007E-2</v>
      </c>
      <c r="CW43" s="1510">
        <f t="shared" si="418"/>
        <v>7.93</v>
      </c>
      <c r="CX43" s="312">
        <f t="shared" si="418"/>
        <v>8.9799319999999998</v>
      </c>
      <c r="CY43" s="312">
        <f t="shared" si="418"/>
        <v>0.29174600000000001</v>
      </c>
      <c r="CZ43" s="312">
        <f t="shared" si="418"/>
        <v>7.93</v>
      </c>
      <c r="DA43" s="312">
        <f t="shared" si="418"/>
        <v>8.9799319999999998</v>
      </c>
      <c r="DB43" s="312">
        <f t="shared" si="418"/>
        <v>0.29174600000000001</v>
      </c>
      <c r="DC43" s="312">
        <f t="shared" si="418"/>
        <v>7.93</v>
      </c>
      <c r="DD43" s="312">
        <f t="shared" si="418"/>
        <v>8.9799319999999998</v>
      </c>
      <c r="DE43" s="312">
        <f t="shared" si="418"/>
        <v>0.29174600000000001</v>
      </c>
      <c r="DF43" s="312">
        <f t="shared" si="418"/>
        <v>7.93</v>
      </c>
      <c r="DG43" s="312">
        <f t="shared" si="418"/>
        <v>8.9799319999999998</v>
      </c>
      <c r="DH43" s="312">
        <f t="shared" si="418"/>
        <v>0.29174600000000001</v>
      </c>
      <c r="DI43" s="1195">
        <f>DI121+DI221+DI305+DI403</f>
        <v>0</v>
      </c>
      <c r="DJ43" s="1195">
        <f>DJ121+DJ221+DJ305+DJ403</f>
        <v>0</v>
      </c>
      <c r="DK43" s="1195">
        <f>DK121+DK221+DK305+DK403</f>
        <v>0</v>
      </c>
      <c r="DL43" s="1195">
        <f t="shared" ref="DL43:DW43" si="420">DL121+DL221+DL305+DL403</f>
        <v>0</v>
      </c>
      <c r="DM43" s="1195">
        <f t="shared" si="420"/>
        <v>0</v>
      </c>
      <c r="DN43" s="1195">
        <f t="shared" si="420"/>
        <v>0</v>
      </c>
      <c r="DO43" s="1195">
        <f t="shared" si="420"/>
        <v>0</v>
      </c>
      <c r="DP43" s="1195">
        <f t="shared" si="420"/>
        <v>0</v>
      </c>
      <c r="DQ43" s="1195">
        <f t="shared" si="420"/>
        <v>0</v>
      </c>
      <c r="DR43" s="1195">
        <f t="shared" si="420"/>
        <v>0</v>
      </c>
      <c r="DS43" s="1195">
        <f t="shared" si="420"/>
        <v>0</v>
      </c>
      <c r="DT43" s="1195">
        <f t="shared" si="420"/>
        <v>0</v>
      </c>
      <c r="DU43" s="1195">
        <f t="shared" si="420"/>
        <v>0</v>
      </c>
      <c r="DV43" s="1195">
        <f t="shared" si="420"/>
        <v>0</v>
      </c>
      <c r="DW43" s="1195">
        <f t="shared" si="420"/>
        <v>0</v>
      </c>
      <c r="DX43" s="1195">
        <f t="shared" ref="DX43:EF43" si="421">DX121+DX221+DX305+DX403</f>
        <v>0</v>
      </c>
      <c r="DY43" s="1195">
        <f t="shared" si="421"/>
        <v>0</v>
      </c>
      <c r="DZ43" s="1195">
        <f t="shared" si="421"/>
        <v>0</v>
      </c>
      <c r="EA43" s="1195">
        <f t="shared" si="421"/>
        <v>0</v>
      </c>
      <c r="EB43" s="1195">
        <f t="shared" si="421"/>
        <v>0</v>
      </c>
      <c r="EC43" s="1195">
        <f t="shared" si="421"/>
        <v>0</v>
      </c>
      <c r="ED43" s="1195">
        <f t="shared" si="421"/>
        <v>0</v>
      </c>
      <c r="EE43" s="1195">
        <f t="shared" si="421"/>
        <v>0</v>
      </c>
      <c r="EF43" s="1195">
        <f t="shared" si="421"/>
        <v>0</v>
      </c>
      <c r="EG43" s="1195">
        <f t="shared" ref="EG43:EI43" si="422">EG121+EG221+EG305+EG403</f>
        <v>0</v>
      </c>
      <c r="EH43" s="1195">
        <f t="shared" si="422"/>
        <v>0</v>
      </c>
      <c r="EI43" s="1195">
        <f t="shared" si="422"/>
        <v>0</v>
      </c>
      <c r="EJ43" s="313"/>
      <c r="EK43" s="313"/>
      <c r="EL43" s="313"/>
      <c r="EM43" s="313"/>
      <c r="EN43" s="312">
        <f t="shared" si="411"/>
        <v>1.5</v>
      </c>
      <c r="EO43" s="312">
        <f t="shared" si="411"/>
        <v>0</v>
      </c>
      <c r="EP43" s="312">
        <f t="shared" si="411"/>
        <v>0.5</v>
      </c>
      <c r="EQ43" s="312">
        <f t="shared" si="411"/>
        <v>3.3288206300000001</v>
      </c>
      <c r="ER43" s="312">
        <f t="shared" si="411"/>
        <v>0.5</v>
      </c>
      <c r="ES43" s="312">
        <f t="shared" si="411"/>
        <v>0</v>
      </c>
      <c r="ET43" s="312">
        <f t="shared" ref="ET43:EW43" si="423">ET121+ET221+ET305+ET403</f>
        <v>0</v>
      </c>
      <c r="EU43" s="312">
        <f t="shared" si="423"/>
        <v>0</v>
      </c>
      <c r="EV43" s="312">
        <f t="shared" si="423"/>
        <v>0</v>
      </c>
      <c r="EW43" s="312">
        <f t="shared" si="423"/>
        <v>0</v>
      </c>
      <c r="EX43" s="312">
        <f t="shared" ref="EX43:FK43" si="424">EX121+EX221+EX305+EX403</f>
        <v>0</v>
      </c>
      <c r="EY43" s="312">
        <f t="shared" si="424"/>
        <v>0</v>
      </c>
      <c r="EZ43" s="312">
        <f t="shared" si="424"/>
        <v>0</v>
      </c>
      <c r="FA43" s="312">
        <f t="shared" si="424"/>
        <v>0</v>
      </c>
      <c r="FB43" s="312">
        <f t="shared" si="424"/>
        <v>0</v>
      </c>
      <c r="FC43" s="312">
        <f t="shared" si="424"/>
        <v>0</v>
      </c>
      <c r="FD43" s="312">
        <f t="shared" si="424"/>
        <v>0</v>
      </c>
      <c r="FE43" s="312">
        <f t="shared" si="424"/>
        <v>0</v>
      </c>
      <c r="FF43" s="312">
        <f t="shared" ref="FF43" si="425">FF121+FF221+FF305+FF403</f>
        <v>0</v>
      </c>
      <c r="FG43" s="312">
        <f t="shared" si="424"/>
        <v>4.2453206300000002</v>
      </c>
      <c r="FH43" s="312">
        <f t="shared" si="424"/>
        <v>0</v>
      </c>
      <c r="FI43" s="312">
        <f t="shared" si="424"/>
        <v>0.5</v>
      </c>
      <c r="FJ43" s="312">
        <f t="shared" si="424"/>
        <v>3.3288206300000001</v>
      </c>
      <c r="FK43" s="312">
        <f t="shared" si="424"/>
        <v>0.41649999999999998</v>
      </c>
      <c r="FL43" s="992"/>
      <c r="FM43" s="312">
        <f>FM121+FM221+FM305+FM403</f>
        <v>0</v>
      </c>
      <c r="FN43" s="312">
        <f t="shared" ref="FN43:FQ43" si="426">FN121+FN221+FN305+FN403</f>
        <v>0</v>
      </c>
      <c r="FO43" s="312">
        <f t="shared" si="426"/>
        <v>0</v>
      </c>
      <c r="FP43" s="312">
        <f t="shared" si="426"/>
        <v>0</v>
      </c>
      <c r="FQ43" s="312">
        <f t="shared" si="426"/>
        <v>0</v>
      </c>
      <c r="FR43" s="312">
        <f t="shared" si="416"/>
        <v>0</v>
      </c>
      <c r="FS43" s="312">
        <f t="shared" si="416"/>
        <v>0</v>
      </c>
      <c r="FT43" s="312">
        <f t="shared" si="416"/>
        <v>0</v>
      </c>
      <c r="FU43" s="622"/>
      <c r="FV43" s="334"/>
      <c r="FW43" s="334"/>
      <c r="FX43" s="334"/>
    </row>
    <row r="44" spans="1:188" ht="38.25" hidden="1" outlineLevel="1">
      <c r="A44" s="652" t="s">
        <v>485</v>
      </c>
      <c r="B44" s="372"/>
      <c r="C44" s="372"/>
      <c r="D44" s="679"/>
      <c r="E44" s="377" t="s">
        <v>267</v>
      </c>
      <c r="F44" s="651" t="s">
        <v>262</v>
      </c>
      <c r="G44" s="372"/>
      <c r="H44" s="372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1157"/>
      <c r="AB44" s="335"/>
      <c r="AC44" s="335"/>
      <c r="AD44" s="34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292" t="s">
        <v>233</v>
      </c>
      <c r="AQ44" s="312">
        <f t="shared" si="382"/>
        <v>0</v>
      </c>
      <c r="AR44" s="312">
        <f t="shared" ref="AR44:AR46" si="427">DJ44+DY44+EB44+EE44+EH44</f>
        <v>0</v>
      </c>
      <c r="AS44" s="312">
        <f t="shared" ref="AS44:AS46" si="428">DK44+DZ44+EC44+EF44+EI44</f>
        <v>0</v>
      </c>
      <c r="AT44" s="312">
        <f t="shared" ref="AT44:BX44" si="429">AT124+AT224+AT308+AT406</f>
        <v>43.265880000000003</v>
      </c>
      <c r="AU44" s="312">
        <f t="shared" si="429"/>
        <v>48.994282511999998</v>
      </c>
      <c r="AV44" s="312">
        <f t="shared" si="429"/>
        <v>0.75</v>
      </c>
      <c r="AW44" s="312">
        <f t="shared" si="429"/>
        <v>43.265880000000003</v>
      </c>
      <c r="AX44" s="312">
        <f t="shared" si="429"/>
        <v>48.994282511999998</v>
      </c>
      <c r="AY44" s="312">
        <f t="shared" si="429"/>
        <v>0.75</v>
      </c>
      <c r="AZ44" s="312">
        <f t="shared" si="429"/>
        <v>7.609</v>
      </c>
      <c r="BA44" s="312">
        <f t="shared" si="429"/>
        <v>8.6164316000000003</v>
      </c>
      <c r="BB44" s="312">
        <f t="shared" si="429"/>
        <v>0.24399999999999999</v>
      </c>
      <c r="BC44" s="312">
        <f t="shared" si="429"/>
        <v>5.6999999999999993</v>
      </c>
      <c r="BD44" s="312">
        <f t="shared" si="429"/>
        <v>6.4546799999999998</v>
      </c>
      <c r="BE44" s="312">
        <f t="shared" si="429"/>
        <v>0.19</v>
      </c>
      <c r="BF44" s="312">
        <f t="shared" si="429"/>
        <v>18.228999999999999</v>
      </c>
      <c r="BG44" s="312">
        <f t="shared" si="429"/>
        <v>20.6425196</v>
      </c>
      <c r="BH44" s="312">
        <f t="shared" si="429"/>
        <v>0.71123599999999998</v>
      </c>
      <c r="BI44" s="312">
        <f t="shared" si="429"/>
        <v>14.419999999999998</v>
      </c>
      <c r="BJ44" s="312">
        <f t="shared" si="429"/>
        <v>16.329208000000001</v>
      </c>
      <c r="BK44" s="312">
        <f t="shared" si="429"/>
        <v>0.56242649999999994</v>
      </c>
      <c r="BL44" s="312">
        <f t="shared" si="429"/>
        <v>7.9260000000000002</v>
      </c>
      <c r="BM44" s="312">
        <f t="shared" si="429"/>
        <v>8.9754024000000001</v>
      </c>
      <c r="BN44" s="312">
        <f t="shared" si="429"/>
        <v>0.29199999999999998</v>
      </c>
      <c r="BO44" s="312">
        <f t="shared" si="429"/>
        <v>7.9109999999999996</v>
      </c>
      <c r="BP44" s="312">
        <f t="shared" si="429"/>
        <v>8.9584164000000008</v>
      </c>
      <c r="BQ44" s="312">
        <f t="shared" si="429"/>
        <v>0.28899999999999998</v>
      </c>
      <c r="BR44" s="312">
        <f t="shared" si="429"/>
        <v>7.9260000000000002</v>
      </c>
      <c r="BS44" s="312">
        <f t="shared" si="429"/>
        <v>8.9754024000000001</v>
      </c>
      <c r="BT44" s="312">
        <f t="shared" si="429"/>
        <v>0.29199999999999998</v>
      </c>
      <c r="BU44" s="312">
        <f t="shared" si="429"/>
        <v>1.9810000000000001</v>
      </c>
      <c r="BV44" s="312">
        <f t="shared" si="429"/>
        <v>2.2432843999999998</v>
      </c>
      <c r="BW44" s="312">
        <f t="shared" si="429"/>
        <v>7.2999999999999995E-2</v>
      </c>
      <c r="BX44" s="312">
        <f t="shared" si="429"/>
        <v>1.9810000000000001</v>
      </c>
      <c r="BY44" s="312">
        <f t="shared" ref="BY44:EF44" si="430">BY124+BY224+BY308+BY406</f>
        <v>2.2432843999999998</v>
      </c>
      <c r="BZ44" s="312">
        <f t="shared" si="430"/>
        <v>7.2999999999999995E-2</v>
      </c>
      <c r="CA44" s="312">
        <f t="shared" si="430"/>
        <v>1.982</v>
      </c>
      <c r="CB44" s="312">
        <f t="shared" si="430"/>
        <v>2.2444168000000002</v>
      </c>
      <c r="CC44" s="312">
        <f t="shared" si="430"/>
        <v>7.2999999999999995E-2</v>
      </c>
      <c r="CD44" s="312">
        <f t="shared" si="430"/>
        <v>1.982</v>
      </c>
      <c r="CE44" s="312">
        <f t="shared" si="430"/>
        <v>2.2444168000000002</v>
      </c>
      <c r="CF44" s="312">
        <f t="shared" si="430"/>
        <v>7.2999999999999995E-2</v>
      </c>
      <c r="CG44" s="992"/>
      <c r="CH44" s="312">
        <f t="shared" si="430"/>
        <v>7.92</v>
      </c>
      <c r="CI44" s="312">
        <f t="shared" si="430"/>
        <v>8.9686079999999997</v>
      </c>
      <c r="CJ44" s="312">
        <f t="shared" si="430"/>
        <v>0.28000000000000003</v>
      </c>
      <c r="CK44" s="312">
        <f t="shared" si="430"/>
        <v>1.98</v>
      </c>
      <c r="CL44" s="312">
        <f t="shared" si="430"/>
        <v>2.2421519999999999</v>
      </c>
      <c r="CM44" s="312">
        <f t="shared" si="430"/>
        <v>7.0000000000000007E-2</v>
      </c>
      <c r="CN44" s="312">
        <f t="shared" si="430"/>
        <v>1.98</v>
      </c>
      <c r="CO44" s="312">
        <f t="shared" ref="CO44:CV44" si="431">CO124+CO224+CO308+CO406</f>
        <v>2.2421519999999999</v>
      </c>
      <c r="CP44" s="312">
        <f t="shared" si="431"/>
        <v>7.0000000000000007E-2</v>
      </c>
      <c r="CQ44" s="312">
        <f t="shared" si="431"/>
        <v>1.98</v>
      </c>
      <c r="CR44" s="312">
        <f t="shared" si="431"/>
        <v>2.2421519999999999</v>
      </c>
      <c r="CS44" s="312">
        <f t="shared" si="431"/>
        <v>7.0000000000000007E-2</v>
      </c>
      <c r="CT44" s="312">
        <f t="shared" si="431"/>
        <v>1.98</v>
      </c>
      <c r="CU44" s="312">
        <f t="shared" si="431"/>
        <v>2.2421519999999999</v>
      </c>
      <c r="CV44" s="312">
        <f t="shared" si="431"/>
        <v>7.0000000000000007E-2</v>
      </c>
      <c r="CW44" s="1510">
        <f t="shared" si="430"/>
        <v>7.93</v>
      </c>
      <c r="CX44" s="312">
        <f t="shared" si="430"/>
        <v>8.9799319999999998</v>
      </c>
      <c r="CY44" s="312">
        <f t="shared" si="430"/>
        <v>0.29174600000000001</v>
      </c>
      <c r="CZ44" s="312">
        <f t="shared" si="430"/>
        <v>7.93</v>
      </c>
      <c r="DA44" s="312">
        <f t="shared" si="430"/>
        <v>8.9799319999999998</v>
      </c>
      <c r="DB44" s="312">
        <f t="shared" si="430"/>
        <v>0.29174600000000001</v>
      </c>
      <c r="DC44" s="312">
        <f t="shared" si="430"/>
        <v>7.93</v>
      </c>
      <c r="DD44" s="312">
        <f t="shared" si="430"/>
        <v>8.9799319999999998</v>
      </c>
      <c r="DE44" s="312">
        <f t="shared" si="430"/>
        <v>0.29174600000000001</v>
      </c>
      <c r="DF44" s="312">
        <f t="shared" si="430"/>
        <v>7.93</v>
      </c>
      <c r="DG44" s="312">
        <f t="shared" si="430"/>
        <v>8.9799319999999998</v>
      </c>
      <c r="DH44" s="312">
        <f t="shared" si="430"/>
        <v>0.29174600000000001</v>
      </c>
      <c r="DI44" s="1195">
        <f t="shared" si="430"/>
        <v>0</v>
      </c>
      <c r="DJ44" s="1195">
        <f t="shared" si="430"/>
        <v>0</v>
      </c>
      <c r="DK44" s="1195">
        <f t="shared" si="430"/>
        <v>0</v>
      </c>
      <c r="DL44" s="1195">
        <f t="shared" ref="DL44:DW44" si="432">DL124+DL224+DL308+DL406</f>
        <v>0</v>
      </c>
      <c r="DM44" s="1195">
        <f t="shared" si="432"/>
        <v>0</v>
      </c>
      <c r="DN44" s="1195">
        <f t="shared" si="432"/>
        <v>0</v>
      </c>
      <c r="DO44" s="1195">
        <f t="shared" si="432"/>
        <v>0</v>
      </c>
      <c r="DP44" s="1195">
        <f t="shared" si="432"/>
        <v>0</v>
      </c>
      <c r="DQ44" s="1195">
        <f t="shared" si="432"/>
        <v>0</v>
      </c>
      <c r="DR44" s="1195">
        <f t="shared" si="432"/>
        <v>0</v>
      </c>
      <c r="DS44" s="1195">
        <f t="shared" si="432"/>
        <v>0</v>
      </c>
      <c r="DT44" s="1195">
        <f t="shared" si="432"/>
        <v>0</v>
      </c>
      <c r="DU44" s="1195">
        <f t="shared" si="432"/>
        <v>0</v>
      </c>
      <c r="DV44" s="1195">
        <f t="shared" si="432"/>
        <v>0</v>
      </c>
      <c r="DW44" s="1195">
        <f t="shared" si="432"/>
        <v>0</v>
      </c>
      <c r="DX44" s="1195">
        <f t="shared" si="430"/>
        <v>0</v>
      </c>
      <c r="DY44" s="1195">
        <f t="shared" si="430"/>
        <v>0</v>
      </c>
      <c r="DZ44" s="1195">
        <f t="shared" si="430"/>
        <v>0</v>
      </c>
      <c r="EA44" s="1195">
        <f t="shared" si="430"/>
        <v>0</v>
      </c>
      <c r="EB44" s="1195">
        <f t="shared" si="430"/>
        <v>0</v>
      </c>
      <c r="EC44" s="1195">
        <f t="shared" si="430"/>
        <v>0</v>
      </c>
      <c r="ED44" s="1195">
        <f t="shared" si="430"/>
        <v>0</v>
      </c>
      <c r="EE44" s="1195">
        <f t="shared" si="430"/>
        <v>0</v>
      </c>
      <c r="EF44" s="1195">
        <f t="shared" si="430"/>
        <v>0</v>
      </c>
      <c r="EG44" s="1195">
        <f t="shared" ref="EG44:EI44" si="433">EG124+EG224+EG308+EG406</f>
        <v>0</v>
      </c>
      <c r="EH44" s="1195">
        <f t="shared" si="433"/>
        <v>0</v>
      </c>
      <c r="EI44" s="1195">
        <f t="shared" si="433"/>
        <v>0</v>
      </c>
      <c r="EJ44" s="313"/>
      <c r="EK44" s="313"/>
      <c r="EL44" s="313"/>
      <c r="EM44" s="313"/>
      <c r="EN44" s="312">
        <f t="shared" ref="EN44:ES44" si="434">EN124+EN224+EN308+EN406</f>
        <v>0</v>
      </c>
      <c r="EO44" s="312">
        <f t="shared" si="434"/>
        <v>0</v>
      </c>
      <c r="EP44" s="312">
        <f t="shared" si="434"/>
        <v>0.5</v>
      </c>
      <c r="EQ44" s="312">
        <f t="shared" si="434"/>
        <v>2.2270694372631583</v>
      </c>
      <c r="ER44" s="312">
        <f t="shared" si="434"/>
        <v>0.5</v>
      </c>
      <c r="ES44" s="312">
        <f t="shared" si="434"/>
        <v>0</v>
      </c>
      <c r="ET44" s="312">
        <f t="shared" ref="ET44:EW44" si="435">ET124+ET224+ET308+ET406</f>
        <v>0</v>
      </c>
      <c r="EU44" s="312">
        <f t="shared" si="435"/>
        <v>0</v>
      </c>
      <c r="EV44" s="312">
        <f t="shared" si="435"/>
        <v>0</v>
      </c>
      <c r="EW44" s="312">
        <f t="shared" si="435"/>
        <v>0</v>
      </c>
      <c r="EX44" s="312">
        <f t="shared" ref="EX44:FM44" si="436">EX124+EX224+EX308+EX406</f>
        <v>0</v>
      </c>
      <c r="EY44" s="312">
        <f t="shared" si="436"/>
        <v>0</v>
      </c>
      <c r="EZ44" s="312">
        <f t="shared" si="436"/>
        <v>0</v>
      </c>
      <c r="FA44" s="312">
        <f t="shared" si="436"/>
        <v>0</v>
      </c>
      <c r="FB44" s="312">
        <f t="shared" si="436"/>
        <v>0</v>
      </c>
      <c r="FC44" s="312">
        <f t="shared" si="436"/>
        <v>0</v>
      </c>
      <c r="FD44" s="312">
        <f t="shared" si="436"/>
        <v>0</v>
      </c>
      <c r="FE44" s="312">
        <f t="shared" si="436"/>
        <v>0</v>
      </c>
      <c r="FF44" s="312">
        <f t="shared" ref="FF44" si="437">FF124+FF224+FF308+FF406</f>
        <v>0</v>
      </c>
      <c r="FG44" s="312">
        <f t="shared" si="436"/>
        <v>3.1435694372631584</v>
      </c>
      <c r="FH44" s="312">
        <f t="shared" si="436"/>
        <v>0</v>
      </c>
      <c r="FI44" s="312">
        <f t="shared" si="436"/>
        <v>0.5</v>
      </c>
      <c r="FJ44" s="312">
        <f t="shared" si="436"/>
        <v>2.2270694372631583</v>
      </c>
      <c r="FK44" s="312">
        <f t="shared" si="436"/>
        <v>0.41649999999999998</v>
      </c>
      <c r="FL44" s="992"/>
      <c r="FM44" s="312">
        <f t="shared" si="436"/>
        <v>0</v>
      </c>
      <c r="FN44" s="312">
        <f t="shared" ref="FN44:FQ44" si="438">FN124+FN224+FN308+FN406</f>
        <v>0</v>
      </c>
      <c r="FO44" s="312">
        <f t="shared" si="438"/>
        <v>0</v>
      </c>
      <c r="FP44" s="312">
        <f t="shared" si="438"/>
        <v>0</v>
      </c>
      <c r="FQ44" s="312">
        <f t="shared" si="438"/>
        <v>0</v>
      </c>
      <c r="FR44" s="312">
        <f>FR124+FR224+FR308+FR406</f>
        <v>0</v>
      </c>
      <c r="FS44" s="312">
        <f>FS124+FS224+FS308+FS406</f>
        <v>0</v>
      </c>
      <c r="FT44" s="312">
        <f>FT124+FT224+FT308+FT406</f>
        <v>0</v>
      </c>
      <c r="FU44" s="622"/>
      <c r="FV44" s="335"/>
      <c r="FW44" s="335"/>
      <c r="FX44" s="335"/>
      <c r="GA44" s="1636" t="s">
        <v>25</v>
      </c>
      <c r="GB44" s="1636" t="s">
        <v>653</v>
      </c>
      <c r="GC44" s="1636" t="s">
        <v>659</v>
      </c>
      <c r="GD44" s="1636" t="s">
        <v>702</v>
      </c>
      <c r="GE44" s="1636" t="s">
        <v>694</v>
      </c>
      <c r="GF44" s="1636" t="s">
        <v>693</v>
      </c>
    </row>
    <row r="45" spans="1:188" ht="30" hidden="1" outlineLevel="1">
      <c r="A45" s="652" t="s">
        <v>485</v>
      </c>
      <c r="B45" s="372"/>
      <c r="C45" s="372"/>
      <c r="D45" s="679"/>
      <c r="E45" s="377" t="s">
        <v>268</v>
      </c>
      <c r="F45" s="651" t="s">
        <v>265</v>
      </c>
      <c r="G45" s="372"/>
      <c r="H45" s="372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1157"/>
      <c r="AB45" s="335"/>
      <c r="AC45" s="335"/>
      <c r="AD45" s="34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292" t="s">
        <v>233</v>
      </c>
      <c r="AQ45" s="312">
        <f t="shared" si="382"/>
        <v>0</v>
      </c>
      <c r="AR45" s="312">
        <f t="shared" si="427"/>
        <v>0</v>
      </c>
      <c r="AS45" s="312">
        <f t="shared" si="428"/>
        <v>0</v>
      </c>
      <c r="AT45" s="312">
        <f t="shared" ref="AT45:BX45" si="439">AT128+AT227+AT311+AT409</f>
        <v>0</v>
      </c>
      <c r="AU45" s="312">
        <f t="shared" si="439"/>
        <v>0</v>
      </c>
      <c r="AV45" s="312">
        <f t="shared" si="439"/>
        <v>0</v>
      </c>
      <c r="AW45" s="312">
        <f t="shared" si="439"/>
        <v>0</v>
      </c>
      <c r="AX45" s="312">
        <f t="shared" si="439"/>
        <v>0</v>
      </c>
      <c r="AY45" s="312">
        <f t="shared" si="439"/>
        <v>0</v>
      </c>
      <c r="AZ45" s="312">
        <f t="shared" si="439"/>
        <v>0</v>
      </c>
      <c r="BA45" s="312">
        <f t="shared" si="439"/>
        <v>0</v>
      </c>
      <c r="BB45" s="312">
        <f t="shared" si="439"/>
        <v>0</v>
      </c>
      <c r="BC45" s="312">
        <f t="shared" si="439"/>
        <v>0</v>
      </c>
      <c r="BD45" s="312">
        <f t="shared" si="439"/>
        <v>0</v>
      </c>
      <c r="BE45" s="312">
        <f t="shared" si="439"/>
        <v>0</v>
      </c>
      <c r="BF45" s="312">
        <f t="shared" si="439"/>
        <v>6.78</v>
      </c>
      <c r="BG45" s="312">
        <f t="shared" si="439"/>
        <v>8.3563499999999991</v>
      </c>
      <c r="BH45" s="312">
        <f t="shared" si="439"/>
        <v>0.26780999999999999</v>
      </c>
      <c r="BI45" s="312">
        <f t="shared" si="439"/>
        <v>6.78</v>
      </c>
      <c r="BJ45" s="312">
        <f t="shared" si="439"/>
        <v>8.3563499999999991</v>
      </c>
      <c r="BK45" s="312">
        <f t="shared" si="439"/>
        <v>0.26780999999999999</v>
      </c>
      <c r="BL45" s="312">
        <f t="shared" si="439"/>
        <v>0</v>
      </c>
      <c r="BM45" s="312">
        <f t="shared" si="439"/>
        <v>0</v>
      </c>
      <c r="BN45" s="312">
        <f t="shared" si="439"/>
        <v>0</v>
      </c>
      <c r="BO45" s="312">
        <f t="shared" si="439"/>
        <v>0</v>
      </c>
      <c r="BP45" s="312">
        <f t="shared" si="439"/>
        <v>0</v>
      </c>
      <c r="BQ45" s="312">
        <f t="shared" si="439"/>
        <v>0</v>
      </c>
      <c r="BR45" s="312">
        <f t="shared" si="439"/>
        <v>0</v>
      </c>
      <c r="BS45" s="312">
        <f t="shared" si="439"/>
        <v>0</v>
      </c>
      <c r="BT45" s="312">
        <f t="shared" si="439"/>
        <v>0</v>
      </c>
      <c r="BU45" s="312">
        <f t="shared" si="439"/>
        <v>0</v>
      </c>
      <c r="BV45" s="312">
        <f t="shared" si="439"/>
        <v>0</v>
      </c>
      <c r="BW45" s="312">
        <f t="shared" si="439"/>
        <v>0</v>
      </c>
      <c r="BX45" s="312">
        <f t="shared" si="439"/>
        <v>0</v>
      </c>
      <c r="BY45" s="312">
        <f t="shared" ref="BY45:EF45" si="440">BY128+BY227+BY311+BY409</f>
        <v>0</v>
      </c>
      <c r="BZ45" s="312">
        <f t="shared" si="440"/>
        <v>0</v>
      </c>
      <c r="CA45" s="312">
        <f t="shared" si="440"/>
        <v>0</v>
      </c>
      <c r="CB45" s="312">
        <f t="shared" si="440"/>
        <v>0</v>
      </c>
      <c r="CC45" s="312">
        <f t="shared" si="440"/>
        <v>0</v>
      </c>
      <c r="CD45" s="312">
        <f t="shared" si="440"/>
        <v>0</v>
      </c>
      <c r="CE45" s="312">
        <f t="shared" si="440"/>
        <v>0</v>
      </c>
      <c r="CF45" s="312">
        <f t="shared" si="440"/>
        <v>0</v>
      </c>
      <c r="CG45" s="992"/>
      <c r="CH45" s="312">
        <f t="shared" si="440"/>
        <v>0</v>
      </c>
      <c r="CI45" s="312">
        <f t="shared" si="440"/>
        <v>0</v>
      </c>
      <c r="CJ45" s="312">
        <f t="shared" si="440"/>
        <v>0</v>
      </c>
      <c r="CK45" s="312">
        <f t="shared" si="440"/>
        <v>0</v>
      </c>
      <c r="CL45" s="312">
        <f t="shared" si="440"/>
        <v>0</v>
      </c>
      <c r="CM45" s="312">
        <f t="shared" si="440"/>
        <v>0</v>
      </c>
      <c r="CN45" s="312">
        <f t="shared" si="440"/>
        <v>0</v>
      </c>
      <c r="CO45" s="312">
        <f t="shared" ref="CO45:CV45" si="441">CO128+CO227+CO311+CO409</f>
        <v>0</v>
      </c>
      <c r="CP45" s="312">
        <f t="shared" si="441"/>
        <v>0</v>
      </c>
      <c r="CQ45" s="312">
        <f t="shared" si="441"/>
        <v>0</v>
      </c>
      <c r="CR45" s="312">
        <f t="shared" si="441"/>
        <v>0</v>
      </c>
      <c r="CS45" s="312">
        <f t="shared" si="441"/>
        <v>0</v>
      </c>
      <c r="CT45" s="312">
        <f t="shared" si="441"/>
        <v>0</v>
      </c>
      <c r="CU45" s="312">
        <f t="shared" si="441"/>
        <v>0</v>
      </c>
      <c r="CV45" s="312">
        <f t="shared" si="441"/>
        <v>0</v>
      </c>
      <c r="CW45" s="1510">
        <f t="shared" si="440"/>
        <v>0</v>
      </c>
      <c r="CX45" s="312">
        <f t="shared" si="440"/>
        <v>0</v>
      </c>
      <c r="CY45" s="312">
        <f t="shared" si="440"/>
        <v>0</v>
      </c>
      <c r="CZ45" s="312">
        <f t="shared" si="440"/>
        <v>0</v>
      </c>
      <c r="DA45" s="312">
        <f t="shared" si="440"/>
        <v>0</v>
      </c>
      <c r="DB45" s="312">
        <f t="shared" si="440"/>
        <v>0</v>
      </c>
      <c r="DC45" s="312">
        <f t="shared" si="440"/>
        <v>0</v>
      </c>
      <c r="DD45" s="312">
        <f t="shared" si="440"/>
        <v>0</v>
      </c>
      <c r="DE45" s="312">
        <f t="shared" si="440"/>
        <v>0</v>
      </c>
      <c r="DF45" s="312">
        <f t="shared" si="440"/>
        <v>0</v>
      </c>
      <c r="DG45" s="312">
        <f t="shared" si="440"/>
        <v>0</v>
      </c>
      <c r="DH45" s="312">
        <f t="shared" si="440"/>
        <v>0</v>
      </c>
      <c r="DI45" s="1195">
        <f t="shared" si="440"/>
        <v>0</v>
      </c>
      <c r="DJ45" s="1195">
        <f t="shared" si="440"/>
        <v>0</v>
      </c>
      <c r="DK45" s="1195">
        <f t="shared" si="440"/>
        <v>0</v>
      </c>
      <c r="DL45" s="1195">
        <f t="shared" ref="DL45:DW45" si="442">DL128+DL227+DL311+DL409</f>
        <v>0</v>
      </c>
      <c r="DM45" s="1195">
        <f t="shared" si="442"/>
        <v>0</v>
      </c>
      <c r="DN45" s="1195">
        <f t="shared" si="442"/>
        <v>0</v>
      </c>
      <c r="DO45" s="1195">
        <f t="shared" si="442"/>
        <v>0</v>
      </c>
      <c r="DP45" s="1195">
        <f t="shared" si="442"/>
        <v>0</v>
      </c>
      <c r="DQ45" s="1195">
        <f t="shared" si="442"/>
        <v>0</v>
      </c>
      <c r="DR45" s="1195">
        <f t="shared" si="442"/>
        <v>0</v>
      </c>
      <c r="DS45" s="1195">
        <f t="shared" si="442"/>
        <v>0</v>
      </c>
      <c r="DT45" s="1195">
        <f t="shared" si="442"/>
        <v>0</v>
      </c>
      <c r="DU45" s="1195">
        <f t="shared" si="442"/>
        <v>0</v>
      </c>
      <c r="DV45" s="1195">
        <f t="shared" si="442"/>
        <v>0</v>
      </c>
      <c r="DW45" s="1195">
        <f t="shared" si="442"/>
        <v>0</v>
      </c>
      <c r="DX45" s="1195">
        <f t="shared" si="440"/>
        <v>0</v>
      </c>
      <c r="DY45" s="1195">
        <f t="shared" si="440"/>
        <v>0</v>
      </c>
      <c r="DZ45" s="1195">
        <f t="shared" si="440"/>
        <v>0</v>
      </c>
      <c r="EA45" s="1195">
        <f t="shared" si="440"/>
        <v>0</v>
      </c>
      <c r="EB45" s="1195">
        <f t="shared" si="440"/>
        <v>0</v>
      </c>
      <c r="EC45" s="1195">
        <f t="shared" si="440"/>
        <v>0</v>
      </c>
      <c r="ED45" s="1195">
        <f t="shared" si="440"/>
        <v>0</v>
      </c>
      <c r="EE45" s="1195">
        <f t="shared" si="440"/>
        <v>0</v>
      </c>
      <c r="EF45" s="1195">
        <f t="shared" si="440"/>
        <v>0</v>
      </c>
      <c r="EG45" s="1195">
        <f t="shared" ref="EG45:EI45" si="443">EG128+EG227+EG311+EG409</f>
        <v>0</v>
      </c>
      <c r="EH45" s="1195">
        <f t="shared" si="443"/>
        <v>0</v>
      </c>
      <c r="EI45" s="1195">
        <f t="shared" si="443"/>
        <v>0</v>
      </c>
      <c r="EJ45" s="313"/>
      <c r="EK45" s="313"/>
      <c r="EL45" s="313"/>
      <c r="EM45" s="313"/>
      <c r="EN45" s="312">
        <f t="shared" ref="EN45:ES45" si="444">EN128+EN227+EN311+EN409</f>
        <v>0</v>
      </c>
      <c r="EO45" s="312">
        <f t="shared" si="444"/>
        <v>0</v>
      </c>
      <c r="EP45" s="312">
        <f t="shared" si="444"/>
        <v>0</v>
      </c>
      <c r="EQ45" s="312">
        <f t="shared" si="444"/>
        <v>1.1017511927368422</v>
      </c>
      <c r="ER45" s="312">
        <f t="shared" si="444"/>
        <v>0</v>
      </c>
      <c r="ES45" s="312">
        <f t="shared" si="444"/>
        <v>0</v>
      </c>
      <c r="ET45" s="312">
        <f t="shared" ref="ET45:EW45" si="445">ET128+ET227+ET311+ET409</f>
        <v>0</v>
      </c>
      <c r="EU45" s="312">
        <f t="shared" si="445"/>
        <v>0</v>
      </c>
      <c r="EV45" s="312">
        <f t="shared" si="445"/>
        <v>0</v>
      </c>
      <c r="EW45" s="312">
        <f t="shared" si="445"/>
        <v>0</v>
      </c>
      <c r="EX45" s="312">
        <f t="shared" ref="EX45:FM45" si="446">EX128+EX227+EX311+EX409</f>
        <v>0</v>
      </c>
      <c r="EY45" s="312">
        <f t="shared" si="446"/>
        <v>0</v>
      </c>
      <c r="EZ45" s="312">
        <f t="shared" si="446"/>
        <v>0</v>
      </c>
      <c r="FA45" s="312">
        <f t="shared" si="446"/>
        <v>0</v>
      </c>
      <c r="FB45" s="312">
        <f t="shared" si="446"/>
        <v>0</v>
      </c>
      <c r="FC45" s="312">
        <f t="shared" si="446"/>
        <v>0</v>
      </c>
      <c r="FD45" s="312">
        <f t="shared" si="446"/>
        <v>0</v>
      </c>
      <c r="FE45" s="312">
        <f t="shared" si="446"/>
        <v>0</v>
      </c>
      <c r="FF45" s="312">
        <f t="shared" ref="FF45" si="447">FF128+FF227+FF311+FF409</f>
        <v>0</v>
      </c>
      <c r="FG45" s="312">
        <f t="shared" si="446"/>
        <v>1.1017511927368422</v>
      </c>
      <c r="FH45" s="312">
        <f t="shared" si="446"/>
        <v>0</v>
      </c>
      <c r="FI45" s="312">
        <f t="shared" si="446"/>
        <v>0</v>
      </c>
      <c r="FJ45" s="312">
        <f t="shared" si="446"/>
        <v>1.1017511927368422</v>
      </c>
      <c r="FK45" s="312">
        <f t="shared" si="446"/>
        <v>0</v>
      </c>
      <c r="FL45" s="992"/>
      <c r="FM45" s="312">
        <f t="shared" si="446"/>
        <v>0</v>
      </c>
      <c r="FN45" s="312">
        <f t="shared" ref="FN45:FQ45" si="448">FN128+FN227+FN311+FN409</f>
        <v>0</v>
      </c>
      <c r="FO45" s="312">
        <f t="shared" si="448"/>
        <v>0</v>
      </c>
      <c r="FP45" s="312">
        <f t="shared" si="448"/>
        <v>0</v>
      </c>
      <c r="FQ45" s="312">
        <f t="shared" si="448"/>
        <v>0</v>
      </c>
      <c r="FR45" s="312">
        <f>FR128+FR227+FR311+FR409</f>
        <v>0</v>
      </c>
      <c r="FS45" s="312">
        <f>FS128+FS227+FS311+FS409</f>
        <v>0</v>
      </c>
      <c r="FT45" s="312">
        <f>FT128+FT227+FT311+FT409</f>
        <v>0</v>
      </c>
      <c r="FU45" s="622"/>
      <c r="FV45" s="335"/>
      <c r="FW45" s="335"/>
      <c r="FX45" s="335"/>
      <c r="GA45" s="1636">
        <v>1</v>
      </c>
      <c r="GB45" s="1659" t="str">
        <f>F40</f>
        <v>Бензин</v>
      </c>
      <c r="GC45" s="1640" t="str">
        <f>AP40</f>
        <v>тыс.л</v>
      </c>
      <c r="GD45" s="1641">
        <f>AQ40</f>
        <v>311.06</v>
      </c>
      <c r="GE45" s="1641">
        <f t="shared" ref="GE45:GF45" si="449">AR40</f>
        <v>352.24434400000001</v>
      </c>
      <c r="GF45" s="1641">
        <f t="shared" si="449"/>
        <v>13.188610410276866</v>
      </c>
    </row>
    <row r="46" spans="1:188" ht="30" hidden="1" outlineLevel="1">
      <c r="A46" s="652" t="s">
        <v>485</v>
      </c>
      <c r="B46" s="372"/>
      <c r="C46" s="372"/>
      <c r="D46" s="679"/>
      <c r="E46" s="377" t="s">
        <v>269</v>
      </c>
      <c r="F46" s="651" t="s">
        <v>266</v>
      </c>
      <c r="G46" s="372"/>
      <c r="H46" s="372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1157"/>
      <c r="AB46" s="335"/>
      <c r="AC46" s="335"/>
      <c r="AD46" s="34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12">
        <f t="shared" si="382"/>
        <v>0</v>
      </c>
      <c r="AR46" s="312">
        <f t="shared" si="427"/>
        <v>0</v>
      </c>
      <c r="AS46" s="312">
        <f t="shared" si="428"/>
        <v>0</v>
      </c>
      <c r="AT46" s="312">
        <f t="shared" ref="AT46:BX46" si="450">AT131+AT230+AT314+AT412</f>
        <v>0</v>
      </c>
      <c r="AU46" s="312">
        <f t="shared" si="450"/>
        <v>0</v>
      </c>
      <c r="AV46" s="312">
        <f t="shared" si="450"/>
        <v>0</v>
      </c>
      <c r="AW46" s="312">
        <f t="shared" si="450"/>
        <v>0</v>
      </c>
      <c r="AX46" s="312">
        <f t="shared" si="450"/>
        <v>0</v>
      </c>
      <c r="AY46" s="312">
        <f t="shared" si="450"/>
        <v>0</v>
      </c>
      <c r="AZ46" s="312">
        <f t="shared" si="450"/>
        <v>0</v>
      </c>
      <c r="BA46" s="312">
        <f t="shared" si="450"/>
        <v>0</v>
      </c>
      <c r="BB46" s="312">
        <f t="shared" si="450"/>
        <v>0</v>
      </c>
      <c r="BC46" s="312">
        <f t="shared" si="450"/>
        <v>0</v>
      </c>
      <c r="BD46" s="312">
        <f t="shared" si="450"/>
        <v>0</v>
      </c>
      <c r="BE46" s="312">
        <f t="shared" si="450"/>
        <v>0</v>
      </c>
      <c r="BF46" s="312">
        <f t="shared" si="450"/>
        <v>0</v>
      </c>
      <c r="BG46" s="312">
        <f t="shared" si="450"/>
        <v>0</v>
      </c>
      <c r="BH46" s="312">
        <f t="shared" si="450"/>
        <v>0</v>
      </c>
      <c r="BI46" s="312">
        <f t="shared" si="450"/>
        <v>0</v>
      </c>
      <c r="BJ46" s="312">
        <f t="shared" si="450"/>
        <v>0</v>
      </c>
      <c r="BK46" s="312">
        <f t="shared" si="450"/>
        <v>0</v>
      </c>
      <c r="BL46" s="312">
        <f t="shared" si="450"/>
        <v>0</v>
      </c>
      <c r="BM46" s="312">
        <f t="shared" si="450"/>
        <v>0</v>
      </c>
      <c r="BN46" s="312">
        <f t="shared" si="450"/>
        <v>0</v>
      </c>
      <c r="BO46" s="312">
        <f t="shared" si="450"/>
        <v>0</v>
      </c>
      <c r="BP46" s="312">
        <f t="shared" si="450"/>
        <v>0</v>
      </c>
      <c r="BQ46" s="312">
        <f t="shared" si="450"/>
        <v>0</v>
      </c>
      <c r="BR46" s="312">
        <f t="shared" si="450"/>
        <v>0</v>
      </c>
      <c r="BS46" s="312">
        <f t="shared" si="450"/>
        <v>0</v>
      </c>
      <c r="BT46" s="312">
        <f t="shared" si="450"/>
        <v>0</v>
      </c>
      <c r="BU46" s="312">
        <f t="shared" si="450"/>
        <v>0</v>
      </c>
      <c r="BV46" s="312">
        <f t="shared" si="450"/>
        <v>0</v>
      </c>
      <c r="BW46" s="312">
        <f t="shared" si="450"/>
        <v>0</v>
      </c>
      <c r="BX46" s="312">
        <f t="shared" si="450"/>
        <v>0</v>
      </c>
      <c r="BY46" s="312">
        <f t="shared" ref="BY46:EF46" si="451">BY131+BY230+BY314+BY412</f>
        <v>0</v>
      </c>
      <c r="BZ46" s="312">
        <f t="shared" si="451"/>
        <v>0</v>
      </c>
      <c r="CA46" s="312">
        <f t="shared" si="451"/>
        <v>0</v>
      </c>
      <c r="CB46" s="312">
        <f t="shared" si="451"/>
        <v>0</v>
      </c>
      <c r="CC46" s="312">
        <f t="shared" si="451"/>
        <v>0</v>
      </c>
      <c r="CD46" s="312">
        <f t="shared" si="451"/>
        <v>0</v>
      </c>
      <c r="CE46" s="312">
        <f t="shared" si="451"/>
        <v>0</v>
      </c>
      <c r="CF46" s="312">
        <f t="shared" si="451"/>
        <v>0</v>
      </c>
      <c r="CG46" s="992"/>
      <c r="CH46" s="312">
        <f t="shared" si="451"/>
        <v>0</v>
      </c>
      <c r="CI46" s="312">
        <f t="shared" si="451"/>
        <v>0</v>
      </c>
      <c r="CJ46" s="312">
        <f t="shared" si="451"/>
        <v>0</v>
      </c>
      <c r="CK46" s="312">
        <f t="shared" si="451"/>
        <v>0</v>
      </c>
      <c r="CL46" s="312">
        <f t="shared" si="451"/>
        <v>0</v>
      </c>
      <c r="CM46" s="312">
        <f t="shared" si="451"/>
        <v>0</v>
      </c>
      <c r="CN46" s="312">
        <f t="shared" si="451"/>
        <v>0</v>
      </c>
      <c r="CO46" s="312">
        <f t="shared" ref="CO46:CV46" si="452">CO131+CO230+CO314+CO412</f>
        <v>0</v>
      </c>
      <c r="CP46" s="312">
        <f t="shared" si="452"/>
        <v>0</v>
      </c>
      <c r="CQ46" s="312">
        <f t="shared" si="452"/>
        <v>0</v>
      </c>
      <c r="CR46" s="312">
        <f t="shared" si="452"/>
        <v>0</v>
      </c>
      <c r="CS46" s="312">
        <f t="shared" si="452"/>
        <v>0</v>
      </c>
      <c r="CT46" s="312">
        <f t="shared" si="452"/>
        <v>0</v>
      </c>
      <c r="CU46" s="312">
        <f t="shared" si="452"/>
        <v>0</v>
      </c>
      <c r="CV46" s="312">
        <f t="shared" si="452"/>
        <v>0</v>
      </c>
      <c r="CW46" s="1510">
        <f t="shared" si="451"/>
        <v>0</v>
      </c>
      <c r="CX46" s="312">
        <f t="shared" si="451"/>
        <v>0</v>
      </c>
      <c r="CY46" s="312">
        <f t="shared" si="451"/>
        <v>0</v>
      </c>
      <c r="CZ46" s="312">
        <f t="shared" si="451"/>
        <v>0</v>
      </c>
      <c r="DA46" s="312">
        <f t="shared" si="451"/>
        <v>0</v>
      </c>
      <c r="DB46" s="312">
        <f t="shared" si="451"/>
        <v>0</v>
      </c>
      <c r="DC46" s="312">
        <f t="shared" si="451"/>
        <v>0</v>
      </c>
      <c r="DD46" s="312">
        <f t="shared" si="451"/>
        <v>0</v>
      </c>
      <c r="DE46" s="312">
        <f t="shared" si="451"/>
        <v>0</v>
      </c>
      <c r="DF46" s="312">
        <f t="shared" si="451"/>
        <v>0</v>
      </c>
      <c r="DG46" s="312">
        <f t="shared" si="451"/>
        <v>0</v>
      </c>
      <c r="DH46" s="312">
        <f t="shared" si="451"/>
        <v>0</v>
      </c>
      <c r="DI46" s="1195">
        <f t="shared" si="451"/>
        <v>0</v>
      </c>
      <c r="DJ46" s="1195">
        <f t="shared" si="451"/>
        <v>0</v>
      </c>
      <c r="DK46" s="1195">
        <f t="shared" si="451"/>
        <v>0</v>
      </c>
      <c r="DL46" s="1195">
        <f t="shared" ref="DL46:DW46" si="453">DL131+DL230+DL314+DL412</f>
        <v>0</v>
      </c>
      <c r="DM46" s="1195">
        <f t="shared" si="453"/>
        <v>0</v>
      </c>
      <c r="DN46" s="1195">
        <f t="shared" si="453"/>
        <v>0</v>
      </c>
      <c r="DO46" s="1195">
        <f t="shared" si="453"/>
        <v>0</v>
      </c>
      <c r="DP46" s="1195">
        <f t="shared" si="453"/>
        <v>0</v>
      </c>
      <c r="DQ46" s="1195">
        <f t="shared" si="453"/>
        <v>0</v>
      </c>
      <c r="DR46" s="1195">
        <f t="shared" si="453"/>
        <v>0</v>
      </c>
      <c r="DS46" s="1195">
        <f t="shared" si="453"/>
        <v>0</v>
      </c>
      <c r="DT46" s="1195">
        <f t="shared" si="453"/>
        <v>0</v>
      </c>
      <c r="DU46" s="1195">
        <f t="shared" si="453"/>
        <v>0</v>
      </c>
      <c r="DV46" s="1195">
        <f t="shared" si="453"/>
        <v>0</v>
      </c>
      <c r="DW46" s="1195">
        <f t="shared" si="453"/>
        <v>0</v>
      </c>
      <c r="DX46" s="1195">
        <f t="shared" si="451"/>
        <v>0</v>
      </c>
      <c r="DY46" s="1195">
        <f t="shared" si="451"/>
        <v>0</v>
      </c>
      <c r="DZ46" s="1195">
        <f t="shared" si="451"/>
        <v>0</v>
      </c>
      <c r="EA46" s="1195">
        <f t="shared" si="451"/>
        <v>0</v>
      </c>
      <c r="EB46" s="1195">
        <f t="shared" si="451"/>
        <v>0</v>
      </c>
      <c r="EC46" s="1195">
        <f t="shared" si="451"/>
        <v>0</v>
      </c>
      <c r="ED46" s="1195">
        <f t="shared" si="451"/>
        <v>0</v>
      </c>
      <c r="EE46" s="1195">
        <f t="shared" si="451"/>
        <v>0</v>
      </c>
      <c r="EF46" s="1195">
        <f t="shared" si="451"/>
        <v>0</v>
      </c>
      <c r="EG46" s="1195">
        <f t="shared" ref="EG46:EI46" si="454">EG131+EG230+EG314+EG412</f>
        <v>0</v>
      </c>
      <c r="EH46" s="1195">
        <f t="shared" si="454"/>
        <v>0</v>
      </c>
      <c r="EI46" s="1195">
        <f t="shared" si="454"/>
        <v>0</v>
      </c>
      <c r="EJ46" s="313"/>
      <c r="EK46" s="313"/>
      <c r="EL46" s="313"/>
      <c r="EM46" s="313"/>
      <c r="EN46" s="312">
        <f t="shared" ref="EN46:ES46" si="455">EN131+EN230+EN314+EN412</f>
        <v>0</v>
      </c>
      <c r="EO46" s="312">
        <f t="shared" si="455"/>
        <v>0</v>
      </c>
      <c r="EP46" s="312">
        <f t="shared" si="455"/>
        <v>0</v>
      </c>
      <c r="EQ46" s="312">
        <f t="shared" si="455"/>
        <v>0</v>
      </c>
      <c r="ER46" s="312">
        <f t="shared" si="455"/>
        <v>0</v>
      </c>
      <c r="ES46" s="312">
        <f t="shared" si="455"/>
        <v>0</v>
      </c>
      <c r="ET46" s="312">
        <f t="shared" ref="ET46:EW46" si="456">ET131+ET230+ET314+ET412</f>
        <v>0</v>
      </c>
      <c r="EU46" s="312">
        <f t="shared" si="456"/>
        <v>0</v>
      </c>
      <c r="EV46" s="312">
        <f t="shared" si="456"/>
        <v>0</v>
      </c>
      <c r="EW46" s="312">
        <f t="shared" si="456"/>
        <v>0</v>
      </c>
      <c r="EX46" s="312">
        <f t="shared" ref="EX46:FM46" si="457">EX131+EX230+EX314+EX412</f>
        <v>0</v>
      </c>
      <c r="EY46" s="312">
        <f t="shared" si="457"/>
        <v>0</v>
      </c>
      <c r="EZ46" s="312">
        <f t="shared" si="457"/>
        <v>0</v>
      </c>
      <c r="FA46" s="312">
        <f t="shared" si="457"/>
        <v>0</v>
      </c>
      <c r="FB46" s="312">
        <f t="shared" si="457"/>
        <v>0</v>
      </c>
      <c r="FC46" s="312">
        <f t="shared" si="457"/>
        <v>0</v>
      </c>
      <c r="FD46" s="312">
        <f t="shared" si="457"/>
        <v>0</v>
      </c>
      <c r="FE46" s="312">
        <f t="shared" si="457"/>
        <v>0</v>
      </c>
      <c r="FF46" s="312">
        <f t="shared" ref="FF46" si="458">FF131+FF230+FF314+FF412</f>
        <v>0</v>
      </c>
      <c r="FG46" s="312">
        <f t="shared" si="457"/>
        <v>0</v>
      </c>
      <c r="FH46" s="312">
        <f t="shared" si="457"/>
        <v>0</v>
      </c>
      <c r="FI46" s="312">
        <f t="shared" si="457"/>
        <v>0</v>
      </c>
      <c r="FJ46" s="312">
        <f t="shared" si="457"/>
        <v>0</v>
      </c>
      <c r="FK46" s="312">
        <f t="shared" si="457"/>
        <v>0</v>
      </c>
      <c r="FL46" s="992"/>
      <c r="FM46" s="312">
        <f t="shared" si="457"/>
        <v>0</v>
      </c>
      <c r="FN46" s="312">
        <f t="shared" ref="FN46:FQ46" si="459">FN131+FN230+FN314+FN412</f>
        <v>0</v>
      </c>
      <c r="FO46" s="312">
        <f t="shared" si="459"/>
        <v>0</v>
      </c>
      <c r="FP46" s="312">
        <f t="shared" si="459"/>
        <v>0</v>
      </c>
      <c r="FQ46" s="312">
        <f t="shared" si="459"/>
        <v>0</v>
      </c>
      <c r="FR46" s="312">
        <f>FR131+FR230+FR314+FR412</f>
        <v>0</v>
      </c>
      <c r="FS46" s="312">
        <f>FS131+FS230+FS314+FS412</f>
        <v>0</v>
      </c>
      <c r="FT46" s="312">
        <f>FT131+FT230+FT314+FT412</f>
        <v>0</v>
      </c>
      <c r="FU46" s="622"/>
      <c r="FV46" s="335"/>
      <c r="FW46" s="335"/>
      <c r="FX46" s="335"/>
      <c r="GA46" s="1653">
        <v>2</v>
      </c>
      <c r="GB46" s="1659" t="str">
        <f>F41</f>
        <v>Дизельное топливо</v>
      </c>
      <c r="GC46" s="1640" t="str">
        <f>AP41</f>
        <v>тыс.л</v>
      </c>
      <c r="GD46" s="1641">
        <f>AQ41</f>
        <v>51.75</v>
      </c>
      <c r="GE46" s="1641">
        <f t="shared" ref="GE46" si="460">AR41</f>
        <v>63.781874999999992</v>
      </c>
      <c r="GF46" s="1641">
        <f t="shared" ref="GF46" si="461">AS41</f>
        <v>2.0750000000000002</v>
      </c>
    </row>
    <row r="47" spans="1:188" ht="15" hidden="1" customHeight="1" outlineLevel="1">
      <c r="A47" s="454"/>
      <c r="B47" s="455"/>
      <c r="C47" s="455"/>
      <c r="D47" s="680"/>
      <c r="E47" s="457"/>
      <c r="F47" s="456" t="s">
        <v>11</v>
      </c>
      <c r="G47" s="455"/>
      <c r="H47" s="455"/>
      <c r="I47" s="458"/>
      <c r="J47" s="458"/>
      <c r="K47" s="458"/>
      <c r="L47" s="458"/>
      <c r="M47" s="458"/>
      <c r="N47" s="458"/>
      <c r="O47" s="458"/>
      <c r="P47" s="458"/>
      <c r="Q47" s="458"/>
      <c r="R47" s="458"/>
      <c r="S47" s="458"/>
      <c r="T47" s="458"/>
      <c r="U47" s="458"/>
      <c r="V47" s="458"/>
      <c r="W47" s="458"/>
      <c r="X47" s="458"/>
      <c r="Y47" s="458"/>
      <c r="Z47" s="458"/>
      <c r="AA47" s="1158"/>
      <c r="AB47" s="458"/>
      <c r="AC47" s="458"/>
      <c r="AD47" s="459"/>
      <c r="AE47" s="458"/>
      <c r="AF47" s="458"/>
      <c r="AG47" s="458"/>
      <c r="AH47" s="458"/>
      <c r="AI47" s="458"/>
      <c r="AJ47" s="458"/>
      <c r="AK47" s="458"/>
      <c r="AL47" s="458"/>
      <c r="AM47" s="458"/>
      <c r="AN47" s="458"/>
      <c r="AO47" s="458"/>
      <c r="AP47" s="458"/>
      <c r="AQ47" s="458"/>
      <c r="AR47" s="1617"/>
      <c r="AS47" s="1617"/>
      <c r="AT47" s="458"/>
      <c r="AU47" s="460">
        <v>9643.2793766640007</v>
      </c>
      <c r="AV47" s="460">
        <v>196.51366495766584</v>
      </c>
      <c r="AW47" s="458">
        <v>0</v>
      </c>
      <c r="AX47" s="460">
        <v>43888.456867671994</v>
      </c>
      <c r="AY47" s="460">
        <v>1189.7559017057511</v>
      </c>
      <c r="AZ47" s="458"/>
      <c r="BA47" s="460">
        <v>10078.59049773178</v>
      </c>
      <c r="BB47" s="460">
        <v>216.730233104988</v>
      </c>
      <c r="BC47" s="458">
        <v>0</v>
      </c>
      <c r="BD47" s="460">
        <v>24331.087741952237</v>
      </c>
      <c r="BE47" s="460">
        <v>495.40435993833535</v>
      </c>
      <c r="BF47" s="460"/>
      <c r="BG47" s="460"/>
      <c r="BH47" s="460"/>
      <c r="BI47" s="460"/>
      <c r="BJ47" s="460"/>
      <c r="BK47" s="460"/>
      <c r="BL47" s="458"/>
      <c r="BM47" s="460">
        <f>BM38+BM23+BM8</f>
        <v>2336.9104239322405</v>
      </c>
      <c r="BN47" s="460">
        <f>BN38+BN23+BN8</f>
        <v>54.776835502288463</v>
      </c>
      <c r="BO47" s="458"/>
      <c r="BP47" s="460">
        <f>BP38+BP23+BP8</f>
        <v>2782.4115718772459</v>
      </c>
      <c r="BQ47" s="460">
        <f>BQ38+BQ23+BQ8</f>
        <v>65.720298543079636</v>
      </c>
      <c r="BR47" s="458"/>
      <c r="BS47" s="460">
        <f>BS38+BS23+BS8</f>
        <v>1995.7939365552211</v>
      </c>
      <c r="BT47" s="460">
        <f>BT38+BT23+BT8</f>
        <v>50.06453877491753</v>
      </c>
      <c r="BU47" s="458"/>
      <c r="BV47" s="460">
        <f>BV38+BV23+BV8</f>
        <v>338.78532075479455</v>
      </c>
      <c r="BW47" s="460">
        <f>BW38+BW23+BW8</f>
        <v>8.8344014772006929</v>
      </c>
      <c r="BX47" s="458"/>
      <c r="BY47" s="460">
        <f>BY38+BY23+BY8</f>
        <v>467.61643568340725</v>
      </c>
      <c r="BZ47" s="460">
        <f>BZ38+BZ23+BZ8</f>
        <v>11.812737452877503</v>
      </c>
      <c r="CA47" s="458"/>
      <c r="CB47" s="460">
        <f>CB38+CB23+CB8</f>
        <v>572.72744319793401</v>
      </c>
      <c r="CC47" s="460">
        <f>CC38+CC23+CC8</f>
        <v>14.915805976696827</v>
      </c>
      <c r="CD47" s="458"/>
      <c r="CE47" s="460">
        <f>CE38+CE23+CE8</f>
        <v>616.66473691908539</v>
      </c>
      <c r="CF47" s="460">
        <f>CF38+CF23+CF8</f>
        <v>14.501593868142509</v>
      </c>
      <c r="CG47" s="993"/>
      <c r="CH47" s="458"/>
      <c r="CI47" s="460">
        <f>CI38+CI23+CI8</f>
        <v>2222.793434786237</v>
      </c>
      <c r="CJ47" s="460">
        <f>CJ38+CJ23+CJ8</f>
        <v>64.104892586299329</v>
      </c>
      <c r="CK47" s="458"/>
      <c r="CL47" s="460">
        <f>CL38+CL23+CL8</f>
        <v>365.98757155479456</v>
      </c>
      <c r="CM47" s="460">
        <f>CM38+CM23+CM8</f>
        <v>12.462902316564261</v>
      </c>
      <c r="CN47" s="458"/>
      <c r="CO47" s="460">
        <f>CO38+CO23+CO8</f>
        <v>519.52944266422924</v>
      </c>
      <c r="CP47" s="460">
        <f>CP38+CP23+CP8</f>
        <v>14.816878321377501</v>
      </c>
      <c r="CQ47" s="458"/>
      <c r="CR47" s="460">
        <f>CR38+CR23+CR8</f>
        <v>677.99425355409835</v>
      </c>
      <c r="CS47" s="460">
        <f>CS38+CS23+CS8</f>
        <v>18.416170331440725</v>
      </c>
      <c r="CT47" s="458"/>
      <c r="CU47" s="460">
        <f>CU38+CU23+CU8</f>
        <v>659.28216701311476</v>
      </c>
      <c r="CV47" s="460">
        <f>CV38+CV23+CV8</f>
        <v>18.413121616916854</v>
      </c>
      <c r="CW47" s="1512"/>
      <c r="CX47" s="460">
        <f>CX38+CX23+CX8</f>
        <v>1490.0096991799996</v>
      </c>
      <c r="CY47" s="460">
        <f>CY38+CY23+CY8</f>
        <v>47.529211798018906</v>
      </c>
      <c r="CZ47" s="458"/>
      <c r="DA47" s="460">
        <f>DA38+DA23+DA8</f>
        <v>1470.0493409899998</v>
      </c>
      <c r="DB47" s="460">
        <f>DB38+DB23+DB8</f>
        <v>37.275550115177346</v>
      </c>
      <c r="DC47" s="458"/>
      <c r="DD47" s="460">
        <f>DD38+DD23+DD8</f>
        <v>1413.6172047799998</v>
      </c>
      <c r="DE47" s="460">
        <f>DE38+DE23+DE8</f>
        <v>43.280173195854253</v>
      </c>
      <c r="DF47" s="458"/>
      <c r="DG47" s="460">
        <f>DG38+DG23+DG8</f>
        <v>1419.8221265899997</v>
      </c>
      <c r="DH47" s="460">
        <f>DH38+DH23+DH8</f>
        <v>40.256262163533563</v>
      </c>
      <c r="DI47" s="1158"/>
      <c r="DJ47" s="1198">
        <f>DJ38+DJ23+DJ8</f>
        <v>1944.5839555828359</v>
      </c>
      <c r="DK47" s="1198">
        <f>DK38+DK23+DK8</f>
        <v>48.740303070879726</v>
      </c>
      <c r="DL47" s="1198"/>
      <c r="DM47" s="1198">
        <f>DM38+DM23+DM8</f>
        <v>335.61355176849315</v>
      </c>
      <c r="DN47" s="1198">
        <f>DN38+DN23+DN8</f>
        <v>9.9142037870143085</v>
      </c>
      <c r="DO47" s="1198"/>
      <c r="DP47" s="1198">
        <f>DP38+DP23+DP8</f>
        <v>460.31495662829161</v>
      </c>
      <c r="DQ47" s="1198">
        <f>DQ38+DQ23+DQ8</f>
        <v>12.143303095660087</v>
      </c>
      <c r="DR47" s="1198"/>
      <c r="DS47" s="1198">
        <f>DS38+DS23+DS8</f>
        <v>467.40760928066396</v>
      </c>
      <c r="DT47" s="1198">
        <f>DT38+DT23+DT8</f>
        <v>11.686767906814261</v>
      </c>
      <c r="DU47" s="1198"/>
      <c r="DV47" s="1198">
        <f>DV38+DV23+DV8</f>
        <v>624.86638990538677</v>
      </c>
      <c r="DW47" s="1198">
        <f>DW38+DW23+DW8</f>
        <v>13.786331951391077</v>
      </c>
      <c r="DX47" s="1158"/>
      <c r="DY47" s="1198">
        <f>DY38+DY23+DY8</f>
        <v>1557.9402957455541</v>
      </c>
      <c r="DZ47" s="1198">
        <f>DZ38+DZ23+DZ8</f>
        <v>42.24546985933555</v>
      </c>
      <c r="EA47" s="1158"/>
      <c r="EB47" s="1198">
        <f>EB38+EB23+EB8</f>
        <v>1025.866961271091</v>
      </c>
      <c r="EC47" s="1198">
        <f>EC38+EC23+EC8</f>
        <v>29.957431234582319</v>
      </c>
      <c r="ED47" s="1158"/>
      <c r="EE47" s="1198">
        <f>EE38+EE23+EE8</f>
        <v>1002.8467336546522</v>
      </c>
      <c r="EF47" s="1198">
        <f>EF38+EF23+EF8</f>
        <v>29.942743806104019</v>
      </c>
      <c r="EG47" s="1198"/>
      <c r="EH47" s="1198">
        <f>EH38+EH23+EH8</f>
        <v>955.76531563821447</v>
      </c>
      <c r="EI47" s="1198">
        <f>EI38+EI23+EI8</f>
        <v>28.620937855146913</v>
      </c>
      <c r="EJ47" s="458"/>
      <c r="EK47" s="458"/>
      <c r="EL47" s="458"/>
      <c r="EM47" s="458"/>
      <c r="EN47" s="461">
        <f>EX47+FC47+FD47+FE47+FF47</f>
        <v>170.10006791869699</v>
      </c>
      <c r="EO47" s="460">
        <f t="shared" ref="EO47:EQ47" si="462">EO38+EO23+EO8</f>
        <v>20.938827</v>
      </c>
      <c r="EP47" s="460">
        <f t="shared" si="462"/>
        <v>12.0319909</v>
      </c>
      <c r="EQ47" s="460">
        <f t="shared" si="462"/>
        <v>36.00102468</v>
      </c>
      <c r="ER47" s="460">
        <f>ER38+ER23+ER8</f>
        <v>41.949963750000002</v>
      </c>
      <c r="ES47" s="460">
        <f>ES38+ES23+ES8</f>
        <v>59.445248880000001</v>
      </c>
      <c r="ET47" s="460">
        <f t="shared" ref="ET47:EW47" si="463">ET38+ET23+ET8</f>
        <v>4.4122752399999996</v>
      </c>
      <c r="EU47" s="460">
        <f t="shared" si="463"/>
        <v>20.443703790000001</v>
      </c>
      <c r="EV47" s="460">
        <f t="shared" si="463"/>
        <v>20.5404804</v>
      </c>
      <c r="EW47" s="460">
        <f t="shared" si="463"/>
        <v>8.7148094500000006</v>
      </c>
      <c r="EX47" s="460">
        <f>EX38+EX23+EX8</f>
        <v>38.654077807280004</v>
      </c>
      <c r="EY47" s="460">
        <f t="shared" ref="EY47:FB47" si="464">EY38+EY23+EY8</f>
        <v>5.2003505673200001</v>
      </c>
      <c r="EZ47" s="460">
        <f t="shared" si="464"/>
        <v>15.800661465320001</v>
      </c>
      <c r="FA47" s="460">
        <f t="shared" si="464"/>
        <v>13.316487627320001</v>
      </c>
      <c r="FB47" s="460">
        <f t="shared" si="464"/>
        <v>4.33657814732</v>
      </c>
      <c r="FC47" s="460">
        <f>FC38+FC23+FC8</f>
        <v>41.957574073887002</v>
      </c>
      <c r="FD47" s="460">
        <f>FD38+FD23+FD8</f>
        <v>29.692260000655001</v>
      </c>
      <c r="FE47" s="460">
        <f>FE38+FE23+FE8</f>
        <v>29.865858971000002</v>
      </c>
      <c r="FF47" s="460">
        <f>FF38+FF23+FF8</f>
        <v>29.930297065874996</v>
      </c>
      <c r="FG47" s="460">
        <f>FG38+FG23+FG8</f>
        <v>186.93961631616941</v>
      </c>
      <c r="FH47" s="460">
        <f t="shared" ref="FH47:FJ47" si="465">FH38+FH23+FH8</f>
        <v>20.938827</v>
      </c>
      <c r="FI47" s="460">
        <f t="shared" si="465"/>
        <v>12.0319909</v>
      </c>
      <c r="FJ47" s="460">
        <f t="shared" si="465"/>
        <v>36.001454679999995</v>
      </c>
      <c r="FK47" s="460">
        <f>FK38+FK23+FK8</f>
        <v>49.518553056169367</v>
      </c>
      <c r="FL47" s="993"/>
      <c r="FM47" s="460">
        <f>FM38+FM23+FM8</f>
        <v>34.224395340000001</v>
      </c>
      <c r="FN47" s="460">
        <f t="shared" ref="FN47:FQ47" si="466">FN38+FN23+FN8</f>
        <v>5.0569210800000004</v>
      </c>
      <c r="FO47" s="460">
        <f>FO38+FO23+FO8</f>
        <v>16.06534826</v>
      </c>
      <c r="FP47" s="460">
        <f t="shared" si="466"/>
        <v>9.3851580400000003</v>
      </c>
      <c r="FQ47" s="460">
        <f t="shared" si="466"/>
        <v>3.7169679599999998</v>
      </c>
      <c r="FR47" s="460"/>
      <c r="FS47" s="460"/>
      <c r="FT47" s="460">
        <f>FT38+FT23+FT8</f>
        <v>0</v>
      </c>
      <c r="FU47" s="811"/>
      <c r="FV47" s="458"/>
      <c r="FW47" s="458"/>
      <c r="FX47" s="458"/>
      <c r="GA47" s="1644"/>
      <c r="GB47" s="1639" t="s">
        <v>697</v>
      </c>
      <c r="GC47" s="1642"/>
      <c r="GD47" s="1642">
        <f>AQ38</f>
        <v>362.81</v>
      </c>
      <c r="GE47" s="1642">
        <f t="shared" ref="GE47:GF47" si="467">AR38</f>
        <v>416.02621899999997</v>
      </c>
      <c r="GF47" s="1642">
        <f t="shared" si="467"/>
        <v>15.262410410276864</v>
      </c>
    </row>
    <row r="48" spans="1:188" collapsed="1">
      <c r="A48" s="466" t="s">
        <v>403</v>
      </c>
      <c r="B48" s="329"/>
      <c r="C48" s="329"/>
      <c r="D48" s="329"/>
      <c r="E48" s="425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9"/>
      <c r="T48" s="329"/>
      <c r="U48" s="329"/>
      <c r="V48" s="329"/>
      <c r="W48" s="329"/>
      <c r="X48" s="329"/>
      <c r="Y48" s="329"/>
      <c r="Z48" s="329"/>
      <c r="AA48" s="1159"/>
      <c r="AB48" s="329"/>
      <c r="AC48" s="329"/>
      <c r="AD48" s="355"/>
      <c r="AE48" s="329"/>
      <c r="AF48" s="329"/>
      <c r="AG48" s="329"/>
      <c r="AH48" s="329"/>
      <c r="AI48" s="329"/>
      <c r="AJ48" s="329"/>
      <c r="AK48" s="329"/>
      <c r="AL48" s="329"/>
      <c r="AM48" s="329"/>
      <c r="AN48" s="329"/>
      <c r="AO48" s="329"/>
      <c r="AP48" s="329"/>
      <c r="AQ48" s="329"/>
      <c r="AR48" s="1618"/>
      <c r="AS48" s="1618"/>
      <c r="AT48" s="311"/>
      <c r="AU48" s="311"/>
      <c r="AV48" s="311"/>
      <c r="AW48" s="311"/>
      <c r="AX48" s="311"/>
      <c r="AY48" s="311"/>
      <c r="AZ48" s="311"/>
      <c r="BA48" s="311"/>
      <c r="BB48" s="311"/>
      <c r="BC48" s="311"/>
      <c r="BD48" s="311"/>
      <c r="BE48" s="311"/>
      <c r="BF48" s="311"/>
      <c r="BG48" s="311"/>
      <c r="BH48" s="311"/>
      <c r="BI48" s="311"/>
      <c r="BJ48" s="311"/>
      <c r="BK48" s="311"/>
      <c r="BL48" s="329"/>
      <c r="BM48" s="329"/>
      <c r="BN48" s="329"/>
      <c r="BO48" s="329"/>
      <c r="BP48" s="329"/>
      <c r="BQ48" s="329"/>
      <c r="BR48" s="329"/>
      <c r="BS48" s="329"/>
      <c r="BT48" s="329"/>
      <c r="BU48" s="329"/>
      <c r="BV48" s="329"/>
      <c r="BW48" s="329"/>
      <c r="BX48" s="329"/>
      <c r="BY48" s="329"/>
      <c r="BZ48" s="329"/>
      <c r="CA48" s="329"/>
      <c r="CB48" s="329"/>
      <c r="CC48" s="329"/>
      <c r="CD48" s="329"/>
      <c r="CE48" s="329"/>
      <c r="CF48" s="329"/>
      <c r="CG48" s="994"/>
      <c r="CH48" s="329"/>
      <c r="CI48" s="329"/>
      <c r="CJ48" s="329"/>
      <c r="CK48" s="329"/>
      <c r="CL48" s="329"/>
      <c r="CM48" s="329"/>
      <c r="CN48" s="329"/>
      <c r="CO48" s="329"/>
      <c r="CP48" s="329"/>
      <c r="CQ48" s="329"/>
      <c r="CR48" s="329"/>
      <c r="CS48" s="329"/>
      <c r="CT48" s="329"/>
      <c r="CU48" s="329"/>
      <c r="CV48" s="329"/>
      <c r="CW48" s="1513"/>
      <c r="CX48" s="329"/>
      <c r="CY48" s="329"/>
      <c r="CZ48" s="329"/>
      <c r="DA48" s="329"/>
      <c r="DB48" s="329"/>
      <c r="DC48" s="329"/>
      <c r="DD48" s="329"/>
      <c r="DE48" s="329"/>
      <c r="DF48" s="329"/>
      <c r="DG48" s="329"/>
      <c r="DH48" s="329"/>
      <c r="DI48" s="1159"/>
      <c r="DJ48" s="1159"/>
      <c r="DK48" s="1159"/>
      <c r="DL48" s="1159"/>
      <c r="DM48" s="1159"/>
      <c r="DN48" s="1159"/>
      <c r="DO48" s="1159"/>
      <c r="DP48" s="1159"/>
      <c r="DQ48" s="1159"/>
      <c r="DR48" s="1159"/>
      <c r="DS48" s="1159"/>
      <c r="DT48" s="1159"/>
      <c r="DU48" s="1159"/>
      <c r="DV48" s="1159"/>
      <c r="DW48" s="1159"/>
      <c r="DX48" s="1159"/>
      <c r="DY48" s="1159"/>
      <c r="DZ48" s="1159"/>
      <c r="EA48" s="1159"/>
      <c r="EB48" s="1159"/>
      <c r="EC48" s="1159"/>
      <c r="ED48" s="1159"/>
      <c r="EE48" s="1159"/>
      <c r="EF48" s="1159"/>
      <c r="EG48" s="1159"/>
      <c r="EH48" s="1159"/>
      <c r="EI48" s="1159"/>
      <c r="EJ48" s="329"/>
      <c r="EK48" s="329"/>
      <c r="EL48" s="329"/>
      <c r="EM48" s="329"/>
      <c r="EN48" s="318"/>
      <c r="EO48" s="318"/>
      <c r="EP48" s="340"/>
      <c r="EQ48" s="329"/>
      <c r="ER48" s="329"/>
      <c r="ES48" s="329"/>
      <c r="ET48" s="812"/>
      <c r="EU48" s="812"/>
      <c r="EV48" s="812"/>
      <c r="EW48" s="812"/>
      <c r="EX48" s="329"/>
      <c r="EY48" s="812"/>
      <c r="EZ48" s="812"/>
      <c r="FA48" s="812"/>
      <c r="FB48" s="812"/>
      <c r="FC48" s="329"/>
      <c r="FD48" s="329"/>
      <c r="FE48" s="329"/>
      <c r="FF48" s="329"/>
      <c r="FG48" s="329"/>
      <c r="FH48" s="340"/>
      <c r="FI48" s="340"/>
      <c r="FJ48" s="329"/>
      <c r="FK48" s="329"/>
      <c r="FL48" s="994"/>
      <c r="FM48" s="329"/>
      <c r="FN48" s="812"/>
      <c r="FO48" s="812"/>
      <c r="FP48" s="812"/>
      <c r="FQ48" s="812"/>
      <c r="FR48" s="329"/>
      <c r="FS48" s="329"/>
      <c r="FT48" s="329"/>
      <c r="FU48" s="812"/>
      <c r="FV48" s="329"/>
      <c r="FW48" s="329"/>
      <c r="FX48" s="329"/>
      <c r="GA48" s="1646"/>
      <c r="GB48" s="1655"/>
      <c r="GC48" s="1656"/>
      <c r="GD48" s="1657"/>
      <c r="GE48" s="1657"/>
      <c r="GF48" s="1657"/>
    </row>
    <row r="49" spans="1:188" ht="30" hidden="1" outlineLevel="1">
      <c r="A49" s="426" t="s">
        <v>485</v>
      </c>
      <c r="B49" s="380" t="s">
        <v>295</v>
      </c>
      <c r="C49" s="426"/>
      <c r="D49" s="427"/>
      <c r="E49" s="428">
        <v>1</v>
      </c>
      <c r="F49" s="483" t="s">
        <v>275</v>
      </c>
      <c r="G49" s="467"/>
      <c r="H49" s="330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1155"/>
      <c r="AB49" s="313"/>
      <c r="AC49" s="313"/>
      <c r="AD49" s="358"/>
      <c r="AE49" s="313"/>
      <c r="AF49" s="313"/>
      <c r="AG49" s="313"/>
      <c r="AH49" s="313"/>
      <c r="AI49" s="313"/>
      <c r="AJ49" s="313"/>
      <c r="AK49" s="313"/>
      <c r="AL49" s="313"/>
      <c r="AM49" s="313"/>
      <c r="AN49" s="313"/>
      <c r="AO49" s="313"/>
      <c r="AP49" s="297" t="s">
        <v>584</v>
      </c>
      <c r="AQ49" s="482">
        <f>AQ55+AQ61+AQ66+AQ69</f>
        <v>5.2729045999999906</v>
      </c>
      <c r="AR49" s="1619"/>
      <c r="AS49" s="1619"/>
      <c r="AT49" s="482">
        <f t="shared" ref="AT49:BQ49" si="468">AT55+AT61+AT66+AT69</f>
        <v>3.5607459999999995</v>
      </c>
      <c r="AU49" s="482">
        <f t="shared" si="468"/>
        <v>427.28951999999998</v>
      </c>
      <c r="AV49" s="482">
        <f t="shared" si="468"/>
        <v>8.3369999999999997</v>
      </c>
      <c r="AW49" s="482">
        <f t="shared" si="468"/>
        <v>3.7697896399999999</v>
      </c>
      <c r="AX49" s="482">
        <f t="shared" si="468"/>
        <v>452.37475679999994</v>
      </c>
      <c r="AY49" s="482">
        <f t="shared" si="468"/>
        <v>6.6662656879506477</v>
      </c>
      <c r="AZ49" s="482">
        <f t="shared" si="468"/>
        <v>1.3316670279999998</v>
      </c>
      <c r="BA49" s="482">
        <f t="shared" si="468"/>
        <v>159.80004335999999</v>
      </c>
      <c r="BB49" s="482">
        <f t="shared" si="468"/>
        <v>3.2100289291811945</v>
      </c>
      <c r="BC49" s="482">
        <f t="shared" si="468"/>
        <v>2.3521644279999996</v>
      </c>
      <c r="BD49" s="482">
        <f t="shared" si="468"/>
        <v>282.25973135999999</v>
      </c>
      <c r="BE49" s="482">
        <f t="shared" si="468"/>
        <v>5.624417504637373</v>
      </c>
      <c r="BF49" s="482">
        <f t="shared" si="468"/>
        <v>1.3838380279999998</v>
      </c>
      <c r="BG49" s="482">
        <f t="shared" si="468"/>
        <v>166.06056336</v>
      </c>
      <c r="BH49" s="482">
        <f t="shared" si="468"/>
        <v>3.58211610785234</v>
      </c>
      <c r="BI49" s="482">
        <f t="shared" si="468"/>
        <v>0.97704400000000002</v>
      </c>
      <c r="BJ49" s="482">
        <f t="shared" si="468"/>
        <v>117.24527999999999</v>
      </c>
      <c r="BK49" s="482">
        <f t="shared" si="468"/>
        <v>2.660406003930563</v>
      </c>
      <c r="BL49" s="482">
        <f t="shared" si="468"/>
        <v>1.8212383999999999</v>
      </c>
      <c r="BM49" s="482">
        <f t="shared" si="468"/>
        <v>218.54860799999997</v>
      </c>
      <c r="BN49" s="482">
        <f t="shared" si="468"/>
        <v>5.1731288863087999</v>
      </c>
      <c r="BO49" s="482">
        <f t="shared" si="468"/>
        <v>2.5468742135999998</v>
      </c>
      <c r="BP49" s="482">
        <f t="shared" si="468"/>
        <v>305.62490563199998</v>
      </c>
      <c r="BQ49" s="482">
        <f t="shared" si="468"/>
        <v>5.2366304925195326</v>
      </c>
      <c r="BR49" s="482">
        <f t="shared" ref="BR49:EC49" si="469">BR55+BR61+BR66+BR69</f>
        <v>1.0740014</v>
      </c>
      <c r="BS49" s="482">
        <f t="shared" si="469"/>
        <v>128.880168</v>
      </c>
      <c r="BT49" s="482">
        <f t="shared" si="469"/>
        <v>3.2527892512875014</v>
      </c>
      <c r="BU49" s="482">
        <f t="shared" si="469"/>
        <v>0.1021228</v>
      </c>
      <c r="BV49" s="482">
        <f t="shared" si="469"/>
        <v>12.254736000000001</v>
      </c>
      <c r="BW49" s="482">
        <f t="shared" si="469"/>
        <v>0.26570566788470196</v>
      </c>
      <c r="BX49" s="482">
        <f t="shared" si="469"/>
        <v>0.53432000000000002</v>
      </c>
      <c r="BY49" s="482">
        <f t="shared" si="469"/>
        <v>64.118400000000008</v>
      </c>
      <c r="BZ49" s="482">
        <f t="shared" si="469"/>
        <v>1.5225361553310996</v>
      </c>
      <c r="CA49" s="482">
        <f t="shared" si="469"/>
        <v>0.35417859999999995</v>
      </c>
      <c r="CB49" s="482">
        <f t="shared" si="469"/>
        <v>42.501432000000001</v>
      </c>
      <c r="CC49" s="482">
        <f t="shared" si="469"/>
        <v>1.1891766347735711</v>
      </c>
      <c r="CD49" s="482">
        <f t="shared" si="469"/>
        <v>8.338000000000001E-2</v>
      </c>
      <c r="CE49" s="482">
        <f t="shared" si="469"/>
        <v>10.005599999999999</v>
      </c>
      <c r="CF49" s="482">
        <f t="shared" si="469"/>
        <v>0.27537079329812886</v>
      </c>
      <c r="CG49" s="995"/>
      <c r="CH49" s="482">
        <f t="shared" ref="CH49:CV49" si="470">CH55+CH61+CH66+CH69</f>
        <v>1.9668898799999999</v>
      </c>
      <c r="CI49" s="482">
        <f t="shared" si="470"/>
        <v>236.02678559999998</v>
      </c>
      <c r="CJ49" s="482">
        <f t="shared" si="470"/>
        <v>5.1336930622468335</v>
      </c>
      <c r="CK49" s="482">
        <f t="shared" si="470"/>
        <v>0.10897280000000001</v>
      </c>
      <c r="CL49" s="482">
        <f t="shared" si="470"/>
        <v>13.076736</v>
      </c>
      <c r="CM49" s="482">
        <f t="shared" si="470"/>
        <v>0.28565869878800004</v>
      </c>
      <c r="CN49" s="482">
        <f t="shared" si="470"/>
        <v>0.62666907999999988</v>
      </c>
      <c r="CO49" s="482">
        <f t="shared" si="470"/>
        <v>75.200289599999991</v>
      </c>
      <c r="CP49" s="482">
        <f t="shared" si="470"/>
        <v>1.5959854659505668</v>
      </c>
      <c r="CQ49" s="482">
        <f t="shared" si="470"/>
        <v>0.70718500000000006</v>
      </c>
      <c r="CR49" s="482">
        <f t="shared" si="470"/>
        <v>84.862200000000001</v>
      </c>
      <c r="CS49" s="482">
        <f t="shared" si="470"/>
        <v>1.813882344</v>
      </c>
      <c r="CT49" s="482">
        <f t="shared" si="470"/>
        <v>0.52406299999999995</v>
      </c>
      <c r="CU49" s="482">
        <f t="shared" si="470"/>
        <v>62.887560000000001</v>
      </c>
      <c r="CV49" s="482">
        <f t="shared" si="470"/>
        <v>1.4381665535082666</v>
      </c>
      <c r="CW49" s="1514">
        <f t="shared" si="469"/>
        <v>1.0820209999999999</v>
      </c>
      <c r="CX49" s="482">
        <f t="shared" si="469"/>
        <v>129.84251999999998</v>
      </c>
      <c r="CY49" s="482">
        <f t="shared" si="469"/>
        <v>3.4782693141382786</v>
      </c>
      <c r="CZ49" s="482">
        <f t="shared" si="469"/>
        <v>1.098776</v>
      </c>
      <c r="DA49" s="482">
        <f t="shared" si="469"/>
        <v>131.85311999999999</v>
      </c>
      <c r="DB49" s="482">
        <f t="shared" si="469"/>
        <v>3.6480281541693751</v>
      </c>
      <c r="DC49" s="482">
        <f t="shared" si="469"/>
        <v>1.1179259999999998</v>
      </c>
      <c r="DD49" s="482">
        <f t="shared" si="469"/>
        <v>134.15111999999999</v>
      </c>
      <c r="DE49" s="482">
        <f t="shared" si="469"/>
        <v>3.8433512181246465</v>
      </c>
      <c r="DF49" s="482">
        <f t="shared" si="469"/>
        <v>1.1179259999999998</v>
      </c>
      <c r="DG49" s="482">
        <f t="shared" si="469"/>
        <v>134.15111999999999</v>
      </c>
      <c r="DH49" s="482">
        <f t="shared" si="469"/>
        <v>3.8510927993984474</v>
      </c>
      <c r="DI49" s="1199">
        <f>DI55+DI61+DI66+DI69</f>
        <v>1.0490016</v>
      </c>
      <c r="DJ49" s="1199">
        <f>DJ55+DJ61+DJ66+DJ69</f>
        <v>125.88019199999999</v>
      </c>
      <c r="DK49" s="1199">
        <f t="shared" si="469"/>
        <v>2.6269202043393505</v>
      </c>
      <c r="DL49" s="1199">
        <f>DL55+DL61+DL66+DL69</f>
        <v>7.8057399999999999E-2</v>
      </c>
      <c r="DM49" s="1199">
        <f t="shared" si="469"/>
        <v>9.3668879999999994</v>
      </c>
      <c r="DN49" s="1199">
        <f t="shared" si="469"/>
        <v>0.18709165842299211</v>
      </c>
      <c r="DO49" s="1199">
        <f>DO55+DO61+DO66+DO69</f>
        <v>0.37886640000000005</v>
      </c>
      <c r="DP49" s="1199">
        <f t="shared" si="469"/>
        <v>45.463968000000001</v>
      </c>
      <c r="DQ49" s="1199">
        <f t="shared" si="469"/>
        <v>0.82828433359956488</v>
      </c>
      <c r="DR49" s="1199">
        <f>DR55+DR61+DR66+DR69</f>
        <v>0.33677299999999999</v>
      </c>
      <c r="DS49" s="1199">
        <f t="shared" si="469"/>
        <v>40.412759999999992</v>
      </c>
      <c r="DT49" s="1199">
        <f t="shared" si="469"/>
        <v>0.72101280665713374</v>
      </c>
      <c r="DU49" s="1199">
        <f>DU55+DU61+DU66+DU69</f>
        <v>0.2553048</v>
      </c>
      <c r="DV49" s="1199">
        <f t="shared" si="469"/>
        <v>30.636576000000002</v>
      </c>
      <c r="DW49" s="1199">
        <f t="shared" si="469"/>
        <v>0.8905314056596596</v>
      </c>
      <c r="DX49" s="1199">
        <f t="shared" si="469"/>
        <v>1.0665039999999819</v>
      </c>
      <c r="DY49" s="1199">
        <f t="shared" si="469"/>
        <v>127.98047999999781</v>
      </c>
      <c r="DZ49" s="1199">
        <f t="shared" si="469"/>
        <v>2.7160722887247544</v>
      </c>
      <c r="EA49" s="1199">
        <f t="shared" si="469"/>
        <v>1.0667400000000042</v>
      </c>
      <c r="EB49" s="1199">
        <f t="shared" si="469"/>
        <v>128.00880000000049</v>
      </c>
      <c r="EC49" s="1199">
        <f t="shared" si="469"/>
        <v>2.7800235755992775</v>
      </c>
      <c r="ED49" s="1199">
        <f t="shared" ref="ED49:EH49" si="471">ED55+ED61+ED66+ED69</f>
        <v>1.0608669999999996</v>
      </c>
      <c r="EE49" s="1199">
        <f t="shared" si="471"/>
        <v>127.30403999999993</v>
      </c>
      <c r="EF49" s="1199">
        <f t="shared" si="471"/>
        <v>2.8216764591513988</v>
      </c>
      <c r="EG49" s="1199">
        <f t="shared" si="471"/>
        <v>1.0397920000000045</v>
      </c>
      <c r="EH49" s="1199">
        <f t="shared" si="471"/>
        <v>124.77504000000053</v>
      </c>
      <c r="EI49" s="1199">
        <f>EI55+EI61+EI66+EI69</f>
        <v>2.8134912956364828</v>
      </c>
      <c r="EJ49" s="482"/>
      <c r="EK49" s="482"/>
      <c r="EL49" s="482"/>
      <c r="EM49" s="482"/>
      <c r="EN49" s="484">
        <f>EX49+FC49+FD49+FE49+FF49</f>
        <v>59.651868999999998</v>
      </c>
      <c r="EO49" s="484">
        <f>EO55+EO61+EO66+EO69</f>
        <v>11.068056</v>
      </c>
      <c r="EP49" s="484">
        <f>EP55+EP61+EP66+EP69</f>
        <v>3.0631098999999997</v>
      </c>
      <c r="EQ49" s="484">
        <f>EQ55+EQ61+EQ66+EQ69</f>
        <v>12.845195</v>
      </c>
      <c r="ER49" s="484">
        <f>ER55+ER61+ER66+ER69</f>
        <v>9.401567</v>
      </c>
      <c r="ES49" s="484">
        <f>ES55+ES61+ES66+ES69</f>
        <v>20.641477000000002</v>
      </c>
      <c r="ET49" s="484">
        <f t="shared" ref="ET49:EW49" si="472">ET55+ET61+ET66+ET69</f>
        <v>1.5061230000000001</v>
      </c>
      <c r="EU49" s="484">
        <f t="shared" si="472"/>
        <v>6.812462</v>
      </c>
      <c r="EV49" s="484">
        <f t="shared" si="472"/>
        <v>7.7012980000000004</v>
      </c>
      <c r="EW49" s="484">
        <f t="shared" si="472"/>
        <v>3.3495999999999998E-2</v>
      </c>
      <c r="EX49" s="484">
        <f>EX55+EX61+EX66+EX69</f>
        <v>11.006</v>
      </c>
      <c r="EY49" s="484">
        <f t="shared" ref="EY49:FB49" si="473">EY55+EY61+EY66+EY69</f>
        <v>1.0150000000000001</v>
      </c>
      <c r="EZ49" s="484">
        <f t="shared" si="473"/>
        <v>5.1829999999999998</v>
      </c>
      <c r="FA49" s="484">
        <f t="shared" si="473"/>
        <v>4.7460000000000004</v>
      </c>
      <c r="FB49" s="484">
        <f t="shared" si="473"/>
        <v>6.2E-2</v>
      </c>
      <c r="FC49" s="484">
        <f>FC55+FC61+FC66+FC69</f>
        <v>11.802859</v>
      </c>
      <c r="FD49" s="484">
        <f>FD55+FD61+FD66+FD69</f>
        <v>12.038457000000001</v>
      </c>
      <c r="FE49" s="484">
        <f>FE55+FE61+FE66+FE69</f>
        <v>12.279007</v>
      </c>
      <c r="FF49" s="484">
        <f>FF55+FF61+FF66+FF69</f>
        <v>12.525546</v>
      </c>
      <c r="FG49" s="484">
        <f>SUM(FH49:FR49)</f>
        <v>47.093932345000006</v>
      </c>
      <c r="FH49" s="484">
        <f>FH55+FH61+FH66+FH69</f>
        <v>11.068056</v>
      </c>
      <c r="FI49" s="484">
        <f>FI55+FI61+FI66+FI69</f>
        <v>3.0631098999999997</v>
      </c>
      <c r="FJ49" s="484">
        <f>FJ55+FJ61+FJ66+FJ69</f>
        <v>12.845195</v>
      </c>
      <c r="FK49" s="484">
        <f>FK55+FK61+FK66+FK69</f>
        <v>10.045254164999999</v>
      </c>
      <c r="FL49" s="992"/>
      <c r="FM49" s="484">
        <f>FM55+FM61+FM66+FM69</f>
        <v>5.03615864</v>
      </c>
      <c r="FN49" s="484">
        <f t="shared" ref="FN49:FQ49" si="474">FN55+FN61+FN66+FN69</f>
        <v>1.1861586399999999</v>
      </c>
      <c r="FO49" s="484">
        <f t="shared" si="474"/>
        <v>3.85</v>
      </c>
      <c r="FP49" s="484">
        <f t="shared" si="474"/>
        <v>0</v>
      </c>
      <c r="FQ49" s="484">
        <f t="shared" si="474"/>
        <v>0</v>
      </c>
      <c r="FR49" s="484">
        <f>FR55+FR61+FR66+FR69</f>
        <v>0</v>
      </c>
      <c r="FS49" s="484">
        <f>FS55+FS61+FS66+FS69</f>
        <v>0</v>
      </c>
      <c r="FT49" s="484">
        <f>FT55+FT61+FT66+FT69</f>
        <v>0</v>
      </c>
      <c r="FU49" s="813"/>
      <c r="FV49" s="313"/>
      <c r="FW49" s="313"/>
      <c r="FX49" s="313"/>
      <c r="GA49" s="1638"/>
      <c r="GB49" s="1655"/>
      <c r="GC49" s="1656"/>
      <c r="GD49" s="1657"/>
      <c r="GE49" s="1657"/>
      <c r="GF49" s="1657"/>
    </row>
    <row r="50" spans="1:188" ht="15" hidden="1" customHeight="1" outlineLevel="1">
      <c r="A50" s="426" t="s">
        <v>485</v>
      </c>
      <c r="B50" s="380" t="s">
        <v>295</v>
      </c>
      <c r="C50" s="343"/>
      <c r="D50" s="343"/>
      <c r="E50" s="409" t="s">
        <v>43</v>
      </c>
      <c r="F50" s="343" t="s">
        <v>95</v>
      </c>
      <c r="G50" s="468"/>
      <c r="H50" s="469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X50" s="357"/>
      <c r="Y50" s="357"/>
      <c r="Z50" s="357"/>
      <c r="AA50" s="1160"/>
      <c r="AB50" s="357"/>
      <c r="AC50" s="357"/>
      <c r="AD50" s="357"/>
      <c r="AE50" s="357"/>
      <c r="AF50" s="357"/>
      <c r="AG50" s="357"/>
      <c r="AH50" s="357"/>
      <c r="AI50" s="357"/>
      <c r="AJ50" s="357"/>
      <c r="AK50" s="357"/>
      <c r="AL50" s="357"/>
      <c r="AM50" s="357"/>
      <c r="AN50" s="357"/>
      <c r="AO50" s="357"/>
      <c r="AP50" s="495"/>
      <c r="AQ50" s="335"/>
      <c r="AR50" s="1620"/>
      <c r="AS50" s="1620"/>
      <c r="AT50" s="313"/>
      <c r="AU50" s="313"/>
      <c r="AV50" s="313"/>
      <c r="AW50" s="313"/>
      <c r="AX50" s="313"/>
      <c r="AY50" s="313"/>
      <c r="AZ50" s="313"/>
      <c r="BA50" s="313"/>
      <c r="BB50" s="313"/>
      <c r="BC50" s="313"/>
      <c r="BD50" s="313"/>
      <c r="BE50" s="313"/>
      <c r="BF50" s="313"/>
      <c r="BG50" s="313"/>
      <c r="BH50" s="313"/>
      <c r="BI50" s="313"/>
      <c r="BJ50" s="313"/>
      <c r="BK50" s="313"/>
      <c r="BL50" s="314"/>
      <c r="BM50" s="314"/>
      <c r="BN50" s="314"/>
      <c r="BO50" s="314"/>
      <c r="BP50" s="314"/>
      <c r="BQ50" s="314"/>
      <c r="BR50" s="314"/>
      <c r="BS50" s="314"/>
      <c r="BT50" s="314"/>
      <c r="BU50" s="314"/>
      <c r="BV50" s="314"/>
      <c r="BW50" s="314"/>
      <c r="BX50" s="314"/>
      <c r="BY50" s="314"/>
      <c r="BZ50" s="314"/>
      <c r="CA50" s="314"/>
      <c r="CB50" s="314"/>
      <c r="CC50" s="314"/>
      <c r="CD50" s="314"/>
      <c r="CE50" s="314"/>
      <c r="CF50" s="314"/>
      <c r="CG50" s="996"/>
      <c r="CH50" s="314"/>
      <c r="CI50" s="314"/>
      <c r="CJ50" s="314"/>
      <c r="CK50" s="314"/>
      <c r="CL50" s="314"/>
      <c r="CM50" s="314"/>
      <c r="CN50" s="314"/>
      <c r="CO50" s="314"/>
      <c r="CP50" s="314"/>
      <c r="CQ50" s="314"/>
      <c r="CR50" s="314"/>
      <c r="CS50" s="314"/>
      <c r="CT50" s="314"/>
      <c r="CU50" s="314"/>
      <c r="CV50" s="314"/>
      <c r="CW50" s="1515"/>
      <c r="CX50" s="314"/>
      <c r="CY50" s="314"/>
      <c r="CZ50" s="314"/>
      <c r="DA50" s="314"/>
      <c r="DB50" s="314"/>
      <c r="DC50" s="314"/>
      <c r="DD50" s="314"/>
      <c r="DE50" s="314"/>
      <c r="DF50" s="314"/>
      <c r="DG50" s="314"/>
      <c r="DH50" s="314"/>
      <c r="DI50" s="1200"/>
      <c r="DJ50" s="1200"/>
      <c r="DK50" s="1200"/>
      <c r="DL50" s="1200"/>
      <c r="DM50" s="1200"/>
      <c r="DN50" s="1200"/>
      <c r="DO50" s="1200"/>
      <c r="DP50" s="1200"/>
      <c r="DQ50" s="1200"/>
      <c r="DR50" s="1200"/>
      <c r="DS50" s="1200"/>
      <c r="DT50" s="1200"/>
      <c r="DU50" s="1200"/>
      <c r="DV50" s="1200"/>
      <c r="DW50" s="1200"/>
      <c r="DX50" s="1200"/>
      <c r="DY50" s="1200"/>
      <c r="DZ50" s="1200"/>
      <c r="EA50" s="1200"/>
      <c r="EB50" s="1200"/>
      <c r="EC50" s="1200"/>
      <c r="ED50" s="1200"/>
      <c r="EE50" s="1200"/>
      <c r="EF50" s="1200"/>
      <c r="EG50" s="1200"/>
      <c r="EH50" s="1200"/>
      <c r="EI50" s="1200"/>
      <c r="EJ50" s="313"/>
      <c r="EK50" s="313"/>
      <c r="EL50" s="313"/>
      <c r="EM50" s="313"/>
      <c r="EN50" s="313"/>
      <c r="EO50" s="313"/>
      <c r="EP50" s="313"/>
      <c r="EQ50" s="313"/>
      <c r="ER50" s="313"/>
      <c r="ES50" s="313"/>
      <c r="ET50" s="655"/>
      <c r="EU50" s="655"/>
      <c r="EV50" s="655"/>
      <c r="EW50" s="655"/>
      <c r="EX50" s="313"/>
      <c r="EY50" s="655"/>
      <c r="EZ50" s="655"/>
      <c r="FA50" s="655"/>
      <c r="FB50" s="655"/>
      <c r="FC50" s="313"/>
      <c r="FD50" s="313"/>
      <c r="FE50" s="313"/>
      <c r="FF50" s="313"/>
      <c r="FG50" s="313"/>
      <c r="FH50" s="313"/>
      <c r="FI50" s="313"/>
      <c r="FJ50" s="313"/>
      <c r="FK50" s="313"/>
      <c r="FL50" s="999"/>
      <c r="FM50" s="313"/>
      <c r="FN50" s="655"/>
      <c r="FO50" s="655"/>
      <c r="FP50" s="655"/>
      <c r="FQ50" s="655"/>
      <c r="FR50" s="313"/>
      <c r="FS50" s="313"/>
      <c r="FT50" s="313"/>
      <c r="FU50" s="655"/>
      <c r="FV50" s="313"/>
      <c r="FW50" s="313"/>
      <c r="FX50" s="313"/>
      <c r="GA50" s="1646"/>
      <c r="GB50" s="1655"/>
      <c r="GC50" s="1656"/>
      <c r="GD50" s="1657"/>
      <c r="GE50" s="1657"/>
      <c r="GF50" s="1657"/>
    </row>
    <row r="51" spans="1:188" s="1671" customFormat="1" ht="34.5" hidden="1" customHeight="1" outlineLevel="1">
      <c r="A51" s="426" t="s">
        <v>485</v>
      </c>
      <c r="B51" s="378" t="s">
        <v>295</v>
      </c>
      <c r="C51" s="378" t="s">
        <v>489</v>
      </c>
      <c r="D51" s="378" t="s">
        <v>493</v>
      </c>
      <c r="E51" s="409" t="s">
        <v>317</v>
      </c>
      <c r="F51" s="1675" t="s">
        <v>298</v>
      </c>
      <c r="G51" s="316" t="s">
        <v>71</v>
      </c>
      <c r="H51" s="316" t="s">
        <v>12</v>
      </c>
      <c r="I51" s="492">
        <f>S51+X51+Y51+Z51+AA51</f>
        <v>200</v>
      </c>
      <c r="J51" s="622">
        <v>34.305999999999997</v>
      </c>
      <c r="K51" s="622">
        <v>34</v>
      </c>
      <c r="L51" s="622">
        <v>34</v>
      </c>
      <c r="M51" s="437">
        <v>17.2</v>
      </c>
      <c r="N51" s="437">
        <f>SUM(O51:R51)</f>
        <v>40</v>
      </c>
      <c r="O51" s="868">
        <v>0</v>
      </c>
      <c r="P51" s="869">
        <v>3</v>
      </c>
      <c r="Q51" s="869">
        <v>1</v>
      </c>
      <c r="R51" s="869">
        <v>36</v>
      </c>
      <c r="S51" s="714">
        <f>T51+U51+V51+W51</f>
        <v>40</v>
      </c>
      <c r="T51" s="1315">
        <v>0</v>
      </c>
      <c r="U51" s="1316">
        <v>3</v>
      </c>
      <c r="V51" s="1316">
        <v>1</v>
      </c>
      <c r="W51" s="1316">
        <v>36</v>
      </c>
      <c r="X51" s="1330">
        <v>40</v>
      </c>
      <c r="Y51" s="1330">
        <v>40</v>
      </c>
      <c r="Z51" s="1330">
        <v>40</v>
      </c>
      <c r="AA51" s="1330">
        <v>40</v>
      </c>
      <c r="AB51" s="623"/>
      <c r="AC51" s="714">
        <v>34.305999999999997</v>
      </c>
      <c r="AD51" s="714">
        <v>34</v>
      </c>
      <c r="AE51" s="714">
        <v>34</v>
      </c>
      <c r="AF51" s="437">
        <v>0</v>
      </c>
      <c r="AG51" s="437">
        <f>SUM(AH51:AK51)</f>
        <v>0</v>
      </c>
      <c r="AH51" s="359"/>
      <c r="AI51" s="359"/>
      <c r="AJ51" s="356"/>
      <c r="AK51" s="356"/>
      <c r="AL51" s="316"/>
      <c r="AM51" s="316"/>
      <c r="AN51" s="316"/>
      <c r="AO51" s="316"/>
      <c r="AP51" s="337" t="s">
        <v>584</v>
      </c>
      <c r="AQ51" s="437">
        <f t="shared" ref="AQ51" si="475">DI51+DX51+EA51+ED51+EG51</f>
        <v>0.53599999999999992</v>
      </c>
      <c r="AR51" s="437">
        <f t="shared" ref="AR51:AR53" si="476">DJ51+DY51+EB51+EE51+EH51</f>
        <v>64.319999999999993</v>
      </c>
      <c r="AS51" s="437">
        <f t="shared" ref="AS51:AS53" si="477">DK51+DZ51+EC51+EF51+EI51</f>
        <v>1.9815587695364043</v>
      </c>
      <c r="AT51" s="722">
        <v>0.23195099999999999</v>
      </c>
      <c r="AU51" s="476">
        <f>AT51*0.12*1000</f>
        <v>27.834119999999999</v>
      </c>
      <c r="AV51" s="722">
        <v>0.54899999999999993</v>
      </c>
      <c r="AW51" s="722">
        <v>0.14575312000000001</v>
      </c>
      <c r="AX51" s="476">
        <f>AW51*0.12*1000</f>
        <v>17.4903744</v>
      </c>
      <c r="AY51" s="722">
        <v>0.33433296255639999</v>
      </c>
      <c r="AZ51" s="722">
        <v>0.231950828</v>
      </c>
      <c r="BA51" s="476">
        <f>AZ51*0.12*1000</f>
        <v>27.83409936</v>
      </c>
      <c r="BB51" s="722">
        <v>0.56993518510540031</v>
      </c>
      <c r="BC51" s="722">
        <v>0.46390182800000002</v>
      </c>
      <c r="BD51" s="476">
        <f>BC51*0.12*1000</f>
        <v>55.668219360000002</v>
      </c>
      <c r="BE51" s="722">
        <v>1.1383903219221496</v>
      </c>
      <c r="BF51" s="722">
        <v>0.231950828</v>
      </c>
      <c r="BG51" s="476">
        <f>BF51*0.12*1000</f>
        <v>27.83409936</v>
      </c>
      <c r="BH51" s="722">
        <v>0.60232527113384005</v>
      </c>
      <c r="BI51" s="722">
        <v>0.10521099999999999</v>
      </c>
      <c r="BJ51" s="476">
        <f>BI51*0.12*1000</f>
        <v>12.625319999999997</v>
      </c>
      <c r="BK51" s="722">
        <v>0.33369248863839535</v>
      </c>
      <c r="BL51" s="315">
        <v>0.11600000000000001</v>
      </c>
      <c r="BM51" s="476">
        <f>BL51*0.12*1000</f>
        <v>13.92</v>
      </c>
      <c r="BN51" s="315">
        <v>0.372</v>
      </c>
      <c r="BO51" s="722">
        <v>7.8284000000000006E-2</v>
      </c>
      <c r="BP51" s="476">
        <f>BO51*0.12*1000</f>
        <v>9.3940800000000007</v>
      </c>
      <c r="BQ51" s="722">
        <v>0.23005515764567933</v>
      </c>
      <c r="BR51" s="919">
        <f>BU51+BX51+CA51+CD51</f>
        <v>0.10719999999999999</v>
      </c>
      <c r="BS51" s="476">
        <f t="shared" ref="BS51:BS53" si="478">BV51+BY51+CB51+CE51</f>
        <v>12.864000000000001</v>
      </c>
      <c r="BT51" s="476">
        <f t="shared" ref="BT51:BT53" si="479">BW51+BZ51+CC51+CF51</f>
        <v>0.34898406635648049</v>
      </c>
      <c r="BU51" s="1099">
        <v>0</v>
      </c>
      <c r="BV51" s="476">
        <f>BU51*0.12*1000</f>
        <v>0</v>
      </c>
      <c r="BW51" s="1099">
        <v>0</v>
      </c>
      <c r="BX51" s="1099">
        <v>4.8000000000000001E-2</v>
      </c>
      <c r="BY51" s="476">
        <f>BX51*0.12*1000</f>
        <v>5.76</v>
      </c>
      <c r="BZ51" s="1099">
        <v>0.14844238791626083</v>
      </c>
      <c r="CA51" s="1099">
        <v>1.6000000000000001E-3</v>
      </c>
      <c r="CB51" s="476">
        <f>CA51*0.12*1000</f>
        <v>0.192</v>
      </c>
      <c r="CC51" s="1099">
        <v>5.4982264708907753E-3</v>
      </c>
      <c r="CD51" s="1099">
        <v>5.7599999999999998E-2</v>
      </c>
      <c r="CE51" s="476">
        <f>CD51*0.12*1000</f>
        <v>6.9119999999999999</v>
      </c>
      <c r="CF51" s="1099">
        <v>0.1950434519693289</v>
      </c>
      <c r="CG51" s="997"/>
      <c r="CH51" s="919">
        <f>CK51+CN51+CQ51+CT51</f>
        <v>8.5485079999999991E-2</v>
      </c>
      <c r="CI51" s="476">
        <f t="shared" ref="CI51:CI53" si="480">CL51+CO51+CR51+CU51</f>
        <v>10.258209599999999</v>
      </c>
      <c r="CJ51" s="476">
        <f t="shared" ref="CJ51:CJ53" si="481">CM51+CP51+CS51+CV51</f>
        <v>0.49068567677946673</v>
      </c>
      <c r="CK51" s="1099">
        <v>0</v>
      </c>
      <c r="CL51" s="476">
        <f>CK51*0.12*1000</f>
        <v>0</v>
      </c>
      <c r="CM51" s="1099">
        <v>0</v>
      </c>
      <c r="CN51" s="1473">
        <v>1.6903080000000001E-2</v>
      </c>
      <c r="CO51" s="476">
        <f>CN51*0.12*1000</f>
        <v>2.0283696</v>
      </c>
      <c r="CP51" s="1473">
        <v>4.6064000000000001E-2</v>
      </c>
      <c r="CQ51" s="1475">
        <v>8.5190000000000005E-3</v>
      </c>
      <c r="CR51" s="476">
        <f>CQ51*0.12*1000</f>
        <v>1.0222800000000001</v>
      </c>
      <c r="CS51" s="1475">
        <v>0.146295807</v>
      </c>
      <c r="CT51" s="1475">
        <v>6.0062999999999998E-2</v>
      </c>
      <c r="CU51" s="476">
        <f>CT51*0.12*1000</f>
        <v>7.2075599999999991</v>
      </c>
      <c r="CV51" s="1475">
        <v>0.29832586977946673</v>
      </c>
      <c r="CW51" s="1516">
        <v>6.4000000000000001E-2</v>
      </c>
      <c r="CX51" s="476">
        <f>CW51*0.12*1000</f>
        <v>7.6800000000000006</v>
      </c>
      <c r="CY51" s="714">
        <v>0.20134282266560197</v>
      </c>
      <c r="CZ51" s="714">
        <v>6.4000000000000001E-2</v>
      </c>
      <c r="DA51" s="476">
        <f>CZ51*0.12*1000</f>
        <v>7.6800000000000006</v>
      </c>
      <c r="DB51" s="714">
        <v>0.20855642629790205</v>
      </c>
      <c r="DC51" s="714">
        <v>6.4000000000000001E-2</v>
      </c>
      <c r="DD51" s="476">
        <f>DC51*0.12*1000</f>
        <v>7.6800000000000006</v>
      </c>
      <c r="DE51" s="757">
        <v>0.21602954720653136</v>
      </c>
      <c r="DF51" s="714">
        <v>6.4000000000000001E-2</v>
      </c>
      <c r="DG51" s="476">
        <f>DF51*0.12*1000</f>
        <v>7.6800000000000006</v>
      </c>
      <c r="DH51" s="757">
        <v>0.22377112848033226</v>
      </c>
      <c r="DI51" s="1243">
        <f>DL51+DO51+DR51+DU51</f>
        <v>0.10719999999999999</v>
      </c>
      <c r="DJ51" s="1203">
        <f>DI51*0.12*1000</f>
        <v>12.863999999999999</v>
      </c>
      <c r="DK51" s="1243">
        <f>DN51+DQ51+DT51+DW51</f>
        <v>0.36659659877355022</v>
      </c>
      <c r="DL51" s="1161">
        <v>0</v>
      </c>
      <c r="DM51" s="1292">
        <f>DL51*0.12*1000</f>
        <v>0</v>
      </c>
      <c r="DN51" s="1161">
        <v>0</v>
      </c>
      <c r="DO51" s="1161">
        <v>4.8000000000000001E-2</v>
      </c>
      <c r="DP51" s="1292">
        <f>DO51*0.12*1000</f>
        <v>5.76</v>
      </c>
      <c r="DQ51" s="1161">
        <v>0.15755932545517007</v>
      </c>
      <c r="DR51" s="1161">
        <v>1.6000000000000001E-3</v>
      </c>
      <c r="DS51" s="1292">
        <f>DR51*0.12*1000</f>
        <v>0.192</v>
      </c>
      <c r="DT51" s="1161">
        <v>5.7160189624083846E-3</v>
      </c>
      <c r="DU51" s="1161">
        <v>5.7599999999999998E-2</v>
      </c>
      <c r="DV51" s="1292">
        <f t="shared" ref="DV51:DV53" si="482">DU51*0.12*1000</f>
        <v>6.9119999999999999</v>
      </c>
      <c r="DW51" s="1161">
        <v>0.20332125435597179</v>
      </c>
      <c r="DX51" s="1161">
        <v>0.10719999999999999</v>
      </c>
      <c r="DY51" s="1203">
        <f>DX51*0.12*1000</f>
        <v>12.863999999999999</v>
      </c>
      <c r="DZ51" s="1161">
        <v>0.37845286077636681</v>
      </c>
      <c r="EA51" s="1161">
        <v>0.10719999999999999</v>
      </c>
      <c r="EB51" s="1203">
        <f>EA51*0.12*1000</f>
        <v>12.863999999999999</v>
      </c>
      <c r="EC51" s="1201">
        <v>0.39483294622440873</v>
      </c>
      <c r="ED51" s="1161">
        <v>0.10719999999999999</v>
      </c>
      <c r="EE51" s="1203">
        <f>ED51*0.12*1000</f>
        <v>12.863999999999999</v>
      </c>
      <c r="EF51" s="1201">
        <v>0.41192288181748726</v>
      </c>
      <c r="EG51" s="1201">
        <v>0.10719999999999999</v>
      </c>
      <c r="EH51" s="1290">
        <f>EG51*0.12*1000</f>
        <v>12.863999999999999</v>
      </c>
      <c r="EI51" s="1201">
        <v>0.42975348194459134</v>
      </c>
      <c r="EJ51" s="316"/>
      <c r="EK51" s="316"/>
      <c r="EL51" s="316"/>
      <c r="EM51" s="316"/>
      <c r="EN51" s="437">
        <f>EX51+FC51+FD51+FE51+FF51</f>
        <v>0</v>
      </c>
      <c r="EO51" s="312"/>
      <c r="EP51" s="312"/>
      <c r="EQ51" s="312"/>
      <c r="ER51" s="312"/>
      <c r="ES51" s="312"/>
      <c r="ET51" s="622"/>
      <c r="EU51" s="622"/>
      <c r="EV51" s="622"/>
      <c r="EW51" s="622"/>
      <c r="EX51" s="312"/>
      <c r="EY51" s="622"/>
      <c r="EZ51" s="622"/>
      <c r="FA51" s="622"/>
      <c r="FB51" s="622"/>
      <c r="FC51" s="312"/>
      <c r="FD51" s="312"/>
      <c r="FE51" s="312"/>
      <c r="FF51" s="312"/>
      <c r="FG51" s="437">
        <f>SUM(FH51:FR51)</f>
        <v>0</v>
      </c>
      <c r="FH51" s="312"/>
      <c r="FI51" s="312"/>
      <c r="FJ51" s="312"/>
      <c r="FK51" s="312"/>
      <c r="FL51" s="992"/>
      <c r="FM51" s="312">
        <f t="shared" ref="FM51:FM53" si="483">FN51+FO51+FP51+FQ51</f>
        <v>0</v>
      </c>
      <c r="FN51" s="622">
        <v>0</v>
      </c>
      <c r="FO51" s="622"/>
      <c r="FP51" s="622"/>
      <c r="FQ51" s="622"/>
      <c r="FR51" s="312"/>
      <c r="FS51" s="312"/>
      <c r="FT51" s="312"/>
      <c r="FU51" s="622"/>
      <c r="FV51" s="316"/>
      <c r="FW51" s="316"/>
      <c r="FX51" s="316" t="s">
        <v>306</v>
      </c>
      <c r="GA51" s="1646"/>
      <c r="GB51" s="1658"/>
      <c r="GC51" s="1656"/>
      <c r="GD51" s="1657"/>
      <c r="GE51" s="1657"/>
      <c r="GF51" s="1657"/>
    </row>
    <row r="52" spans="1:188" s="1671" customFormat="1" ht="29.25" hidden="1" customHeight="1" outlineLevel="1">
      <c r="A52" s="426" t="s">
        <v>485</v>
      </c>
      <c r="B52" s="378" t="s">
        <v>295</v>
      </c>
      <c r="C52" s="378" t="s">
        <v>489</v>
      </c>
      <c r="D52" s="378" t="s">
        <v>493</v>
      </c>
      <c r="E52" s="409" t="s">
        <v>318</v>
      </c>
      <c r="F52" s="1676" t="s">
        <v>313</v>
      </c>
      <c r="G52" s="623" t="s">
        <v>71</v>
      </c>
      <c r="H52" s="623" t="s">
        <v>362</v>
      </c>
      <c r="I52" s="492">
        <f t="shared" ref="I52:I53" si="484">S52+X52+Y52+Z52+AA52</f>
        <v>615</v>
      </c>
      <c r="J52" s="622">
        <v>107</v>
      </c>
      <c r="K52" s="622">
        <v>110</v>
      </c>
      <c r="L52" s="622">
        <v>110</v>
      </c>
      <c r="M52" s="437">
        <v>125</v>
      </c>
      <c r="N52" s="437">
        <f t="shared" ref="N52:N53" si="485">SUM(O52:R52)</f>
        <v>125</v>
      </c>
      <c r="O52" s="869">
        <v>18</v>
      </c>
      <c r="P52" s="869">
        <v>49</v>
      </c>
      <c r="Q52" s="869">
        <v>58</v>
      </c>
      <c r="R52" s="869"/>
      <c r="S52" s="714">
        <f>T52+U52+V52+W52</f>
        <v>123</v>
      </c>
      <c r="T52" s="1317">
        <v>26</v>
      </c>
      <c r="U52" s="1317">
        <v>41</v>
      </c>
      <c r="V52" s="1317">
        <v>51</v>
      </c>
      <c r="W52" s="1317">
        <v>5</v>
      </c>
      <c r="X52" s="1330">
        <v>123</v>
      </c>
      <c r="Y52" s="1330">
        <v>123</v>
      </c>
      <c r="Z52" s="1330">
        <v>123</v>
      </c>
      <c r="AA52" s="1330">
        <v>123</v>
      </c>
      <c r="AB52" s="623"/>
      <c r="AC52" s="714">
        <v>107</v>
      </c>
      <c r="AD52" s="714">
        <v>110</v>
      </c>
      <c r="AE52" s="714">
        <v>110</v>
      </c>
      <c r="AF52" s="437">
        <v>0</v>
      </c>
      <c r="AG52" s="437">
        <f t="shared" ref="AG52" si="486">SUM(AH52:AK52)</f>
        <v>0</v>
      </c>
      <c r="AH52" s="632"/>
      <c r="AI52" s="632"/>
      <c r="AJ52" s="632"/>
      <c r="AK52" s="632"/>
      <c r="AL52" s="623"/>
      <c r="AM52" s="623"/>
      <c r="AN52" s="623"/>
      <c r="AO52" s="623"/>
      <c r="AP52" s="337" t="s">
        <v>584</v>
      </c>
      <c r="AQ52" s="437">
        <f t="shared" ref="AQ52:AQ55" si="487">DI52+DX52+EA52+ED52+EG52</f>
        <v>0.53422179999999042</v>
      </c>
      <c r="AR52" s="437">
        <f t="shared" si="476"/>
        <v>64.106615999998837</v>
      </c>
      <c r="AS52" s="437">
        <f t="shared" si="477"/>
        <v>1.9709008109448878</v>
      </c>
      <c r="AT52" s="722">
        <v>9.0950000000000003E-2</v>
      </c>
      <c r="AU52" s="476">
        <f t="shared" ref="AU52:AU53" si="488">AT52*0.12*1000</f>
        <v>10.914</v>
      </c>
      <c r="AV52" s="722">
        <v>0.21299999999999999</v>
      </c>
      <c r="AW52" s="722">
        <v>8.7549999999999989E-2</v>
      </c>
      <c r="AX52" s="476">
        <f>AW52*0.12*1000</f>
        <v>10.505999999999998</v>
      </c>
      <c r="AY52" s="722">
        <v>0.17490093237999998</v>
      </c>
      <c r="AZ52" s="722">
        <v>9.3499999999999986E-2</v>
      </c>
      <c r="BA52" s="476">
        <f>AZ52*0.12*1000</f>
        <v>11.219999999999997</v>
      </c>
      <c r="BB52" s="722">
        <v>0.229219551425</v>
      </c>
      <c r="BC52" s="722">
        <v>0.19889999999999997</v>
      </c>
      <c r="BD52" s="476">
        <f>BC52*0.12*1000</f>
        <v>23.867999999999995</v>
      </c>
      <c r="BE52" s="722">
        <v>0.48454425690033748</v>
      </c>
      <c r="BF52" s="722">
        <v>9.3499999999999986E-2</v>
      </c>
      <c r="BG52" s="476">
        <f>BF52*0.12*1000</f>
        <v>11.219999999999997</v>
      </c>
      <c r="BH52" s="722">
        <v>0.23139212350249999</v>
      </c>
      <c r="BI52" s="722">
        <v>0.12164999999999999</v>
      </c>
      <c r="BJ52" s="476">
        <f>BI52*0.12*1000</f>
        <v>14.597999999999999</v>
      </c>
      <c r="BK52" s="722">
        <v>0.34540297670313924</v>
      </c>
      <c r="BL52" s="315">
        <v>0.108</v>
      </c>
      <c r="BM52" s="476">
        <f t="shared" ref="BM52:BM53" si="489">BL52*0.12*1000</f>
        <v>12.959999999999999</v>
      </c>
      <c r="BN52" s="315">
        <v>0.32700000000000001</v>
      </c>
      <c r="BO52" s="722">
        <v>0.10850000000000001</v>
      </c>
      <c r="BP52" s="476">
        <f t="shared" ref="BP52:BP53" si="490">BO52*0.12*1000</f>
        <v>13.02</v>
      </c>
      <c r="BQ52" s="722">
        <v>0.33694041766899696</v>
      </c>
      <c r="BR52" s="919">
        <f t="shared" ref="BR52" si="491">BU52+BX52+CA52+CD52</f>
        <v>0.107601</v>
      </c>
      <c r="BS52" s="476">
        <f t="shared" si="478"/>
        <v>12.91212</v>
      </c>
      <c r="BT52" s="476">
        <f t="shared" si="479"/>
        <v>0.35018945822222114</v>
      </c>
      <c r="BU52" s="1099">
        <v>1.5299999999999999E-2</v>
      </c>
      <c r="BV52" s="476">
        <f t="shared" ref="BV52" si="492">BU52*0.12*1000</f>
        <v>1.8359999999999999</v>
      </c>
      <c r="BW52" s="1099">
        <v>4.7328093096701919E-2</v>
      </c>
      <c r="BX52" s="1099">
        <v>4.165E-2</v>
      </c>
      <c r="BY52" s="476">
        <f t="shared" ref="BY52:BY53" si="493">BX52*0.12*1000</f>
        <v>4.9980000000000002</v>
      </c>
      <c r="BZ52" s="1099">
        <v>0.12880469701483882</v>
      </c>
      <c r="CA52" s="1099">
        <v>5.0651000000000002E-2</v>
      </c>
      <c r="CB52" s="476">
        <f>CA52*0.12*1000</f>
        <v>6.0781200000000002</v>
      </c>
      <c r="CC52" s="1099">
        <v>0.17405666811068041</v>
      </c>
      <c r="CD52" s="1099">
        <v>0</v>
      </c>
      <c r="CE52" s="476">
        <f>CD52*0.12*1000</f>
        <v>0</v>
      </c>
      <c r="CF52" s="1099">
        <v>0</v>
      </c>
      <c r="CG52" s="997"/>
      <c r="CH52" s="919">
        <f t="shared" ref="CH52:CH53" si="494">CK52+CN52+CQ52+CT52</f>
        <v>0.10034999999999999</v>
      </c>
      <c r="CI52" s="476">
        <f t="shared" si="480"/>
        <v>12.042</v>
      </c>
      <c r="CJ52" s="476">
        <f>CM52+CP52+CS52+CV52</f>
        <v>0.19895260292656711</v>
      </c>
      <c r="CK52" s="1099">
        <v>2.215E-2</v>
      </c>
      <c r="CL52" s="476">
        <f t="shared" ref="CL52:CL53" si="495">CK52*0.12*1000</f>
        <v>2.6579999999999999</v>
      </c>
      <c r="CM52" s="1099">
        <v>6.7281124000000012E-2</v>
      </c>
      <c r="CN52" s="1473">
        <v>3.4849999999999999E-2</v>
      </c>
      <c r="CO52" s="476">
        <f t="shared" ref="CO52:CO53" si="496">CN52*0.12*1000</f>
        <v>4.1820000000000004</v>
      </c>
      <c r="CP52" s="1101">
        <v>0.1030849419265671</v>
      </c>
      <c r="CQ52" s="1475">
        <v>4.335E-2</v>
      </c>
      <c r="CR52" s="476">
        <f>CQ52*0.12*1000</f>
        <v>5.202</v>
      </c>
      <c r="CS52" s="1475">
        <v>2.8586537000000002E-2</v>
      </c>
      <c r="CT52" s="1476">
        <v>0</v>
      </c>
      <c r="CU52" s="476">
        <f>CT52*0.12*1000</f>
        <v>0</v>
      </c>
      <c r="CV52" s="1476">
        <v>0</v>
      </c>
      <c r="CW52" s="1516">
        <v>0.10625</v>
      </c>
      <c r="CX52" s="476">
        <f>CW52*0.12*1000</f>
        <v>12.75</v>
      </c>
      <c r="CY52" s="714">
        <v>0.34623625459612645</v>
      </c>
      <c r="CZ52" s="714">
        <v>0.10625</v>
      </c>
      <c r="DA52" s="476">
        <f>CZ52*0.12*1000</f>
        <v>12.75</v>
      </c>
      <c r="DB52" s="714">
        <v>0.35864280297959306</v>
      </c>
      <c r="DC52" s="714">
        <v>0.10625</v>
      </c>
      <c r="DD52" s="476">
        <f>DC52*0.12*1000</f>
        <v>12.75</v>
      </c>
      <c r="DE52" s="757">
        <v>0.37149503751617663</v>
      </c>
      <c r="DF52" s="714">
        <v>0.10625</v>
      </c>
      <c r="DG52" s="476">
        <f>DF52*0.12*1000</f>
        <v>12.75</v>
      </c>
      <c r="DH52" s="757">
        <v>0.37149503751617663</v>
      </c>
      <c r="DI52" s="1243">
        <f>DL52+DO52+DR52+DU52</f>
        <v>0.10400000000000001</v>
      </c>
      <c r="DJ52" s="1203">
        <f>DI52*0.12*1000</f>
        <v>12.48</v>
      </c>
      <c r="DK52" s="1243">
        <f>DN52+DQ52+DT52+DW52</f>
        <v>0.35299580773461031</v>
      </c>
      <c r="DL52" s="1161">
        <v>2.1999999999999999E-2</v>
      </c>
      <c r="DM52" s="1292">
        <f>DL52*0.12*1000</f>
        <v>2.6399999999999997</v>
      </c>
      <c r="DN52" s="1161">
        <v>7.0371258422992106E-2</v>
      </c>
      <c r="DO52" s="1161">
        <v>3.5000000000000003E-2</v>
      </c>
      <c r="DP52" s="1292">
        <f t="shared" ref="DP52:DP53" si="497">DO52*0.12*1000</f>
        <v>4.2</v>
      </c>
      <c r="DQ52" s="1161">
        <v>0.11488700814439486</v>
      </c>
      <c r="DR52" s="1161">
        <v>4.2999999999999997E-2</v>
      </c>
      <c r="DS52" s="1292">
        <f t="shared" ref="DS52:DS53" si="498">DR52*0.12*1000</f>
        <v>5.1599999999999993</v>
      </c>
      <c r="DT52" s="1161">
        <v>0.1536180096147253</v>
      </c>
      <c r="DU52" s="1161">
        <v>4.0000000000000001E-3</v>
      </c>
      <c r="DV52" s="1292">
        <f t="shared" si="482"/>
        <v>0.48000000000000004</v>
      </c>
      <c r="DW52" s="1161">
        <v>1.4119531552498042E-2</v>
      </c>
      <c r="DX52" s="1161">
        <v>0.11092719999998195</v>
      </c>
      <c r="DY52" s="1203">
        <f t="shared" ref="DY52:DY53" si="499">DX52*0.12*1000</f>
        <v>13.311263999997832</v>
      </c>
      <c r="DZ52" s="1161">
        <v>0.39161115837598293</v>
      </c>
      <c r="EA52" s="1161">
        <v>0.11116320000000428</v>
      </c>
      <c r="EB52" s="1203">
        <f t="shared" ref="EB52:EB53" si="500">EA52*0.12*1000</f>
        <v>13.339584000000514</v>
      </c>
      <c r="EC52" s="1201">
        <v>0.40942997917663143</v>
      </c>
      <c r="ED52" s="1161">
        <v>0.1052901999999996</v>
      </c>
      <c r="EE52" s="1203">
        <f>ED52*0.12*1000</f>
        <v>12.63482399999995</v>
      </c>
      <c r="EF52" s="1201">
        <v>0.40458435271585291</v>
      </c>
      <c r="EG52" s="1201">
        <v>0.10284120000000456</v>
      </c>
      <c r="EH52" s="1290">
        <f t="shared" ref="EH52:EH53" si="501">EG52*0.12*1000</f>
        <v>12.340944000000546</v>
      </c>
      <c r="EI52" s="1201">
        <v>0.41227951294181037</v>
      </c>
      <c r="EJ52" s="623"/>
      <c r="EK52" s="623"/>
      <c r="EL52" s="623"/>
      <c r="EM52" s="623"/>
      <c r="EN52" s="437">
        <f t="shared" ref="EN52:EN55" si="502">EX52+FC52+FD52+FE52+FF52</f>
        <v>0</v>
      </c>
      <c r="EO52" s="622"/>
      <c r="EP52" s="622"/>
      <c r="EQ52" s="622"/>
      <c r="ER52" s="622"/>
      <c r="ES52" s="622"/>
      <c r="ET52" s="622"/>
      <c r="EU52" s="622"/>
      <c r="EV52" s="622"/>
      <c r="EW52" s="622"/>
      <c r="EX52" s="622"/>
      <c r="EY52" s="622"/>
      <c r="EZ52" s="622"/>
      <c r="FA52" s="622"/>
      <c r="FB52" s="622"/>
      <c r="FC52" s="622"/>
      <c r="FD52" s="622"/>
      <c r="FE52" s="622"/>
      <c r="FF52" s="622"/>
      <c r="FG52" s="437">
        <f>SUM(FH52:FR52)</f>
        <v>0</v>
      </c>
      <c r="FH52" s="622"/>
      <c r="FI52" s="622"/>
      <c r="FJ52" s="622"/>
      <c r="FK52" s="622"/>
      <c r="FL52" s="992"/>
      <c r="FM52" s="312">
        <f t="shared" si="483"/>
        <v>0</v>
      </c>
      <c r="FN52" s="622">
        <v>0</v>
      </c>
      <c r="FO52" s="622"/>
      <c r="FP52" s="622"/>
      <c r="FQ52" s="622"/>
      <c r="FR52" s="622"/>
      <c r="FS52" s="622"/>
      <c r="FT52" s="622"/>
      <c r="FU52" s="622"/>
      <c r="FV52" s="623"/>
      <c r="FW52" s="623"/>
      <c r="FX52" s="623" t="s">
        <v>306</v>
      </c>
      <c r="GA52" s="1674"/>
      <c r="GB52" s="1658"/>
      <c r="GC52" s="1656"/>
      <c r="GD52" s="1657"/>
      <c r="GE52" s="1657"/>
      <c r="GF52" s="1657"/>
    </row>
    <row r="53" spans="1:188" s="160" customFormat="1" ht="32.25" hidden="1" customHeight="1" outlineLevel="1">
      <c r="A53" s="426" t="s">
        <v>485</v>
      </c>
      <c r="B53" s="378" t="s">
        <v>295</v>
      </c>
      <c r="C53" s="378" t="s">
        <v>489</v>
      </c>
      <c r="D53" s="378" t="s">
        <v>493</v>
      </c>
      <c r="E53" s="409" t="s">
        <v>319</v>
      </c>
      <c r="F53" s="1675" t="s">
        <v>408</v>
      </c>
      <c r="G53" s="491" t="s">
        <v>71</v>
      </c>
      <c r="H53" s="316" t="s">
        <v>12</v>
      </c>
      <c r="I53" s="492">
        <f t="shared" si="484"/>
        <v>85</v>
      </c>
      <c r="J53" s="622">
        <v>333.4</v>
      </c>
      <c r="K53" s="622">
        <v>333.4</v>
      </c>
      <c r="L53" s="622">
        <v>333.4</v>
      </c>
      <c r="M53" s="437">
        <v>0</v>
      </c>
      <c r="N53" s="437">
        <f t="shared" si="485"/>
        <v>0</v>
      </c>
      <c r="O53" s="870"/>
      <c r="P53" s="870"/>
      <c r="Q53" s="870"/>
      <c r="R53" s="870"/>
      <c r="S53" s="714">
        <f t="shared" ref="S53:S54" si="503">T53+U53+V53+W53</f>
        <v>17</v>
      </c>
      <c r="T53" s="1402"/>
      <c r="U53" s="1402"/>
      <c r="V53" s="1402"/>
      <c r="W53" s="1402">
        <v>17</v>
      </c>
      <c r="X53" s="1403">
        <v>17</v>
      </c>
      <c r="Y53" s="1403">
        <v>17</v>
      </c>
      <c r="Z53" s="1403">
        <v>17</v>
      </c>
      <c r="AA53" s="1403">
        <v>17</v>
      </c>
      <c r="AB53" s="858"/>
      <c r="AC53" s="714">
        <v>333.4</v>
      </c>
      <c r="AD53" s="714">
        <v>333.4</v>
      </c>
      <c r="AE53" s="714">
        <v>333.4</v>
      </c>
      <c r="AF53" s="437">
        <v>0</v>
      </c>
      <c r="AG53" s="437">
        <f>SUM(AH51:AK51)</f>
        <v>0</v>
      </c>
      <c r="AL53" s="356"/>
      <c r="AM53" s="356"/>
      <c r="AN53" s="356"/>
      <c r="AO53" s="356"/>
      <c r="AP53" s="337" t="s">
        <v>584</v>
      </c>
      <c r="AQ53" s="437">
        <f t="shared" si="487"/>
        <v>0.91235399999999989</v>
      </c>
      <c r="AR53" s="437">
        <f t="shared" si="476"/>
        <v>109.48248</v>
      </c>
      <c r="AS53" s="437">
        <f t="shared" si="477"/>
        <v>3.3930132342489814</v>
      </c>
      <c r="AT53" s="722">
        <v>2.9195319999999998</v>
      </c>
      <c r="AU53" s="476">
        <f t="shared" si="488"/>
        <v>350.34383999999994</v>
      </c>
      <c r="AV53" s="722">
        <v>6.8320000000000007</v>
      </c>
      <c r="AW53" s="722">
        <v>2.9195319</v>
      </c>
      <c r="AX53" s="476">
        <f t="shared" ref="AX53" si="504">AW53*0.12*1000</f>
        <v>350.34382799999997</v>
      </c>
      <c r="AY53" s="722">
        <v>4.9058125896432596</v>
      </c>
      <c r="AZ53" s="722">
        <v>0.72988319999999995</v>
      </c>
      <c r="BA53" s="476">
        <f t="shared" ref="BA53" si="505">AZ53*0.12*1000</f>
        <v>87.585983999999996</v>
      </c>
      <c r="BB53" s="722">
        <v>1.787811688954464</v>
      </c>
      <c r="BC53" s="722">
        <v>1.2772955999999998</v>
      </c>
      <c r="BD53" s="476">
        <f t="shared" ref="BD53" si="506">BC53*0.12*1000</f>
        <v>153.27547199999998</v>
      </c>
      <c r="BE53" s="722">
        <v>3.1060335272923658</v>
      </c>
      <c r="BF53" s="722">
        <v>0.72988319999999995</v>
      </c>
      <c r="BG53" s="476">
        <f t="shared" ref="BG53" si="507">BF53*0.12*1000</f>
        <v>87.585983999999996</v>
      </c>
      <c r="BH53" s="722">
        <v>1.8953460960959998</v>
      </c>
      <c r="BI53" s="722">
        <v>0.36696960000000001</v>
      </c>
      <c r="BJ53" s="476">
        <f t="shared" ref="BJ53" si="508">BI53*0.12*1000</f>
        <v>44.036352000000001</v>
      </c>
      <c r="BK53" s="722">
        <v>0.95303789940367811</v>
      </c>
      <c r="BL53" s="315">
        <v>0.73</v>
      </c>
      <c r="BM53" s="476">
        <f t="shared" si="489"/>
        <v>87.6</v>
      </c>
      <c r="BN53" s="315">
        <v>1.895</v>
      </c>
      <c r="BO53" s="722">
        <v>0.51371079999999991</v>
      </c>
      <c r="BP53" s="476">
        <f t="shared" si="490"/>
        <v>61.645295999999988</v>
      </c>
      <c r="BQ53" s="722">
        <v>1.306974684424</v>
      </c>
      <c r="BR53" s="476">
        <f t="shared" ref="BR53" si="509">BU53+BX53+CA53+CD53</f>
        <v>0</v>
      </c>
      <c r="BS53" s="476">
        <f t="shared" si="478"/>
        <v>0</v>
      </c>
      <c r="BT53" s="476">
        <f t="shared" si="479"/>
        <v>0</v>
      </c>
      <c r="BU53" s="315">
        <v>0</v>
      </c>
      <c r="BV53" s="476">
        <f>BU53*0.12*1000</f>
        <v>0</v>
      </c>
      <c r="BW53" s="315">
        <v>0</v>
      </c>
      <c r="BX53" s="315"/>
      <c r="BY53" s="476">
        <f t="shared" si="493"/>
        <v>0</v>
      </c>
      <c r="BZ53" s="315"/>
      <c r="CA53" s="315"/>
      <c r="CB53" s="476">
        <f t="shared" ref="CB53" si="510">CA53*0.12*1000</f>
        <v>0</v>
      </c>
      <c r="CC53" s="315"/>
      <c r="CD53" s="315"/>
      <c r="CE53" s="476">
        <f t="shared" ref="CE53" si="511">CD53*0.12*1000</f>
        <v>0</v>
      </c>
      <c r="CF53" s="722"/>
      <c r="CG53" s="998"/>
      <c r="CH53" s="476">
        <f t="shared" si="494"/>
        <v>0.73247079999999998</v>
      </c>
      <c r="CI53" s="476">
        <f t="shared" si="480"/>
        <v>87.896495999999985</v>
      </c>
      <c r="CJ53" s="476">
        <f t="shared" si="481"/>
        <v>2.2618365240239999</v>
      </c>
      <c r="CK53" s="315">
        <v>0</v>
      </c>
      <c r="CL53" s="476">
        <f t="shared" si="495"/>
        <v>0</v>
      </c>
      <c r="CM53" s="315"/>
      <c r="CN53" s="1474">
        <v>0.18247079999999999</v>
      </c>
      <c r="CO53" s="476">
        <f t="shared" si="496"/>
        <v>21.896495999999999</v>
      </c>
      <c r="CP53" s="1474">
        <v>0.47383652402399995</v>
      </c>
      <c r="CQ53" s="1474">
        <v>0.26500000000000001</v>
      </c>
      <c r="CR53" s="476">
        <f t="shared" ref="CR53" si="512">CQ53*0.12*1000</f>
        <v>31.8</v>
      </c>
      <c r="CS53" s="1474">
        <v>0.89100000000000001</v>
      </c>
      <c r="CT53" s="1474">
        <v>0.28499999999999998</v>
      </c>
      <c r="CU53" s="476">
        <f t="shared" ref="CU53" si="513">CT53*0.12*1000</f>
        <v>34.199999999999996</v>
      </c>
      <c r="CV53" s="1477">
        <v>0.89700000000000002</v>
      </c>
      <c r="CW53" s="1517"/>
      <c r="CX53" s="476">
        <f t="shared" ref="CX53" si="514">CW53*0.12*1000</f>
        <v>0</v>
      </c>
      <c r="CY53" s="722"/>
      <c r="CZ53" s="722"/>
      <c r="DA53" s="476">
        <f t="shared" ref="DA53" si="515">CZ53*0.12*1000</f>
        <v>0</v>
      </c>
      <c r="DB53" s="722"/>
      <c r="DC53" s="722"/>
      <c r="DD53" s="476">
        <f t="shared" ref="DD53" si="516">DC53*0.12*1000</f>
        <v>0</v>
      </c>
      <c r="DE53" s="722"/>
      <c r="DF53" s="722"/>
      <c r="DG53" s="476">
        <f t="shared" ref="DG53" si="517">DF53*0.12*1000</f>
        <v>0</v>
      </c>
      <c r="DH53" s="722"/>
      <c r="DI53" s="1243">
        <f>DL53+DO53+DR53+DU53</f>
        <v>0.18247079999999999</v>
      </c>
      <c r="DJ53" s="1203">
        <f t="shared" ref="DJ53" si="518">DI53*0.12*1000</f>
        <v>21.896495999999999</v>
      </c>
      <c r="DK53" s="1243">
        <f>DN53+DQ53+DT53+DW53</f>
        <v>0.64410055450238979</v>
      </c>
      <c r="DL53" s="1404"/>
      <c r="DM53" s="1292">
        <f t="shared" ref="DM53" si="519">DL53*0.12*1000</f>
        <v>0</v>
      </c>
      <c r="DN53" s="1404"/>
      <c r="DO53" s="1404"/>
      <c r="DP53" s="1292">
        <f t="shared" si="497"/>
        <v>0</v>
      </c>
      <c r="DQ53" s="1404"/>
      <c r="DR53" s="1404"/>
      <c r="DS53" s="1292">
        <f t="shared" si="498"/>
        <v>0</v>
      </c>
      <c r="DT53" s="1404"/>
      <c r="DU53" s="1405">
        <v>0.18247079999999999</v>
      </c>
      <c r="DV53" s="1292">
        <f t="shared" si="482"/>
        <v>21.896495999999999</v>
      </c>
      <c r="DW53" s="1403">
        <v>0.64410055450238979</v>
      </c>
      <c r="DX53" s="1404">
        <v>0.18247079999999999</v>
      </c>
      <c r="DY53" s="1203">
        <f t="shared" si="499"/>
        <v>21.896495999999999</v>
      </c>
      <c r="DZ53" s="1403">
        <v>0.64418466668052499</v>
      </c>
      <c r="EA53" s="1404">
        <v>0.18247079999999999</v>
      </c>
      <c r="EB53" s="1203">
        <f t="shared" si="500"/>
        <v>21.896495999999999</v>
      </c>
      <c r="EC53" s="1403">
        <v>0.67206607802168694</v>
      </c>
      <c r="ED53" s="1404">
        <v>0.18247079999999999</v>
      </c>
      <c r="EE53" s="1203">
        <f t="shared" ref="EE53" si="520">ED53*0.12*1000</f>
        <v>21.896495999999999</v>
      </c>
      <c r="EF53" s="1406">
        <v>0.70115576290617865</v>
      </c>
      <c r="EG53" s="1404">
        <v>0.18247079999999999</v>
      </c>
      <c r="EH53" s="1290">
        <f t="shared" si="501"/>
        <v>21.896495999999999</v>
      </c>
      <c r="EI53" s="1406">
        <v>0.73150617213820091</v>
      </c>
      <c r="EJ53" s="316"/>
      <c r="EK53" s="316"/>
      <c r="EL53" s="316"/>
      <c r="EM53" s="316"/>
      <c r="EN53" s="437">
        <f t="shared" si="502"/>
        <v>0</v>
      </c>
      <c r="EO53" s="312"/>
      <c r="EP53" s="312"/>
      <c r="EQ53" s="312"/>
      <c r="ER53" s="312"/>
      <c r="ES53" s="312"/>
      <c r="ET53" s="622"/>
      <c r="EU53" s="622"/>
      <c r="EV53" s="622"/>
      <c r="EW53" s="622"/>
      <c r="EX53" s="312"/>
      <c r="EY53" s="622"/>
      <c r="EZ53" s="622"/>
      <c r="FA53" s="622"/>
      <c r="FB53" s="622"/>
      <c r="FC53" s="312"/>
      <c r="FD53" s="312"/>
      <c r="FE53" s="312"/>
      <c r="FF53" s="312"/>
      <c r="FG53" s="437">
        <f>SUM(FH53:FR53)</f>
        <v>0</v>
      </c>
      <c r="FH53" s="312"/>
      <c r="FI53" s="312"/>
      <c r="FJ53" s="312"/>
      <c r="FK53" s="312"/>
      <c r="FL53" s="992"/>
      <c r="FM53" s="312">
        <f t="shared" si="483"/>
        <v>0</v>
      </c>
      <c r="FN53" s="622">
        <v>0</v>
      </c>
      <c r="FO53" s="622"/>
      <c r="FP53" s="622"/>
      <c r="FQ53" s="622"/>
      <c r="FR53" s="312"/>
      <c r="FS53" s="312"/>
      <c r="FT53" s="312"/>
      <c r="FU53" s="622"/>
      <c r="FV53" s="316"/>
      <c r="FW53" s="316"/>
      <c r="FX53" s="316" t="s">
        <v>306</v>
      </c>
    </row>
    <row r="54" spans="1:188" ht="32.25" hidden="1" customHeight="1" outlineLevel="1">
      <c r="A54" s="426" t="s">
        <v>485</v>
      </c>
      <c r="B54" s="380" t="s">
        <v>295</v>
      </c>
      <c r="C54" s="378"/>
      <c r="D54" s="378"/>
      <c r="E54" s="409" t="s">
        <v>479</v>
      </c>
      <c r="F54" s="343" t="s">
        <v>645</v>
      </c>
      <c r="G54" s="1318"/>
      <c r="H54" s="1319"/>
      <c r="I54" s="492"/>
      <c r="J54" s="1304"/>
      <c r="K54" s="1304"/>
      <c r="L54" s="1304"/>
      <c r="M54" s="1320"/>
      <c r="N54" s="1320"/>
      <c r="O54" s="1321"/>
      <c r="P54" s="1321"/>
      <c r="Q54" s="1321"/>
      <c r="R54" s="1321"/>
      <c r="S54" s="714">
        <f t="shared" si="503"/>
        <v>0</v>
      </c>
      <c r="T54" s="1321"/>
      <c r="U54" s="1321"/>
      <c r="V54" s="1321"/>
      <c r="W54" s="1321"/>
      <c r="X54" s="1311"/>
      <c r="Y54" s="1311"/>
      <c r="Z54" s="1311"/>
      <c r="AA54" s="1311"/>
      <c r="AB54" s="1322"/>
      <c r="AC54" s="1311"/>
      <c r="AD54" s="1311"/>
      <c r="AE54" s="1311"/>
      <c r="AF54" s="1320"/>
      <c r="AG54" s="1320"/>
      <c r="AL54" s="1322"/>
      <c r="AM54" s="1322"/>
      <c r="AN54" s="1322"/>
      <c r="AO54" s="1322"/>
      <c r="AP54" s="1323"/>
      <c r="AQ54" s="437"/>
      <c r="AR54" s="1621"/>
      <c r="AS54" s="1621"/>
      <c r="AT54" s="1325"/>
      <c r="AU54" s="1324"/>
      <c r="AV54" s="1325"/>
      <c r="AW54" s="1325"/>
      <c r="AX54" s="1324"/>
      <c r="AY54" s="1325"/>
      <c r="AZ54" s="1325"/>
      <c r="BA54" s="1324"/>
      <c r="BB54" s="1325"/>
      <c r="BC54" s="1325"/>
      <c r="BD54" s="1324"/>
      <c r="BE54" s="1325"/>
      <c r="BF54" s="1325"/>
      <c r="BG54" s="1324"/>
      <c r="BH54" s="1325"/>
      <c r="BI54" s="1325"/>
      <c r="BJ54" s="1324"/>
      <c r="BK54" s="1325"/>
      <c r="BL54" s="1326"/>
      <c r="BM54" s="1324"/>
      <c r="BN54" s="1326"/>
      <c r="BO54" s="1325"/>
      <c r="BP54" s="1324"/>
      <c r="BQ54" s="1325"/>
      <c r="BR54" s="1324"/>
      <c r="BS54" s="1324"/>
      <c r="BT54" s="1324"/>
      <c r="BU54" s="1326"/>
      <c r="BV54" s="1324"/>
      <c r="BW54" s="1326"/>
      <c r="BX54" s="1326"/>
      <c r="BY54" s="1324"/>
      <c r="BZ54" s="1326"/>
      <c r="CA54" s="1326"/>
      <c r="CB54" s="1324"/>
      <c r="CC54" s="1326"/>
      <c r="CD54" s="1326"/>
      <c r="CE54" s="1324"/>
      <c r="CF54" s="1325"/>
      <c r="CG54" s="1327"/>
      <c r="CH54" s="1324"/>
      <c r="CI54" s="1324"/>
      <c r="CJ54" s="1324"/>
      <c r="CK54" s="1326"/>
      <c r="CL54" s="1324"/>
      <c r="CM54" s="1326"/>
      <c r="CN54" s="1326"/>
      <c r="CO54" s="1324"/>
      <c r="CP54" s="1326"/>
      <c r="CQ54" s="1326"/>
      <c r="CR54" s="1324"/>
      <c r="CS54" s="1326"/>
      <c r="CT54" s="1326"/>
      <c r="CU54" s="1324"/>
      <c r="CV54" s="1325"/>
      <c r="CW54" s="1327"/>
      <c r="CX54" s="1324"/>
      <c r="CY54" s="1325"/>
      <c r="CZ54" s="1325"/>
      <c r="DA54" s="1324"/>
      <c r="DB54" s="1325"/>
      <c r="DC54" s="1325"/>
      <c r="DD54" s="1324"/>
      <c r="DE54" s="1325"/>
      <c r="DF54" s="1325"/>
      <c r="DG54" s="1324"/>
      <c r="DH54" s="1325"/>
      <c r="DI54" s="1161"/>
      <c r="DJ54" s="1203"/>
      <c r="DK54" s="1161"/>
      <c r="DL54" s="1161"/>
      <c r="DM54" s="1292"/>
      <c r="DN54" s="1161"/>
      <c r="DO54" s="1161"/>
      <c r="DP54" s="1292"/>
      <c r="DQ54" s="1161"/>
      <c r="DR54" s="1325"/>
      <c r="DS54" s="1292"/>
      <c r="DT54" s="1325"/>
      <c r="DU54" s="1161"/>
      <c r="DV54" s="1292"/>
      <c r="DW54" s="1161"/>
      <c r="DX54" s="1325"/>
      <c r="DY54" s="1203"/>
      <c r="DZ54" s="1325"/>
      <c r="EA54" s="1325"/>
      <c r="EB54" s="1203"/>
      <c r="EC54" s="1325"/>
      <c r="ED54" s="1161"/>
      <c r="EE54" s="1203"/>
      <c r="EF54" s="1201"/>
      <c r="EG54" s="1201"/>
      <c r="EH54" s="1290"/>
      <c r="EI54" s="1201"/>
      <c r="EJ54" s="1319"/>
      <c r="EK54" s="1319"/>
      <c r="EL54" s="1319"/>
      <c r="EM54" s="1319"/>
      <c r="EN54" s="437">
        <f t="shared" si="502"/>
        <v>0</v>
      </c>
      <c r="EO54" s="1304"/>
      <c r="EP54" s="1304"/>
      <c r="EQ54" s="1304"/>
      <c r="ER54" s="1304"/>
      <c r="ES54" s="1304"/>
      <c r="ET54" s="1304"/>
      <c r="EU54" s="1304"/>
      <c r="EV54" s="1304"/>
      <c r="EW54" s="1304"/>
      <c r="EX54" s="1304"/>
      <c r="EY54" s="1304"/>
      <c r="EZ54" s="1304"/>
      <c r="FA54" s="1304"/>
      <c r="FB54" s="1304"/>
      <c r="FC54" s="1304"/>
      <c r="FD54" s="1304"/>
      <c r="FE54" s="1304"/>
      <c r="FF54" s="1304"/>
      <c r="FG54" s="1320"/>
      <c r="FH54" s="1304"/>
      <c r="FI54" s="1304"/>
      <c r="FJ54" s="1304"/>
      <c r="FK54" s="1304"/>
      <c r="FL54" s="1328"/>
      <c r="FM54" s="1304"/>
      <c r="FN54" s="1304"/>
      <c r="FO54" s="1304"/>
      <c r="FP54" s="1304"/>
      <c r="FQ54" s="1304"/>
      <c r="FR54" s="1304"/>
      <c r="FS54" s="1304"/>
      <c r="FT54" s="1304"/>
      <c r="FU54" s="1304"/>
      <c r="FV54" s="1319"/>
      <c r="FW54" s="1319"/>
      <c r="FX54" s="1319"/>
    </row>
    <row r="55" spans="1:188" s="95" customFormat="1" ht="30" hidden="1" outlineLevel="1">
      <c r="A55" s="426" t="s">
        <v>485</v>
      </c>
      <c r="B55" s="380" t="s">
        <v>295</v>
      </c>
      <c r="C55" s="378"/>
      <c r="D55" s="378"/>
      <c r="E55" s="443"/>
      <c r="F55" s="478" t="s">
        <v>11</v>
      </c>
      <c r="G55" s="438"/>
      <c r="H55" s="490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1157"/>
      <c r="AB55" s="335"/>
      <c r="AC55" s="335"/>
      <c r="AD55" s="34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7" t="s">
        <v>584</v>
      </c>
      <c r="AQ55" s="437">
        <f t="shared" si="487"/>
        <v>1.98257579999999</v>
      </c>
      <c r="AR55" s="1621"/>
      <c r="AS55" s="1621"/>
      <c r="AT55" s="476">
        <f t="shared" ref="AT55:BQ55" si="521">SUM(AT51:AT53)</f>
        <v>3.2424329999999997</v>
      </c>
      <c r="AU55" s="476">
        <f t="shared" si="521"/>
        <v>389.09195999999997</v>
      </c>
      <c r="AV55" s="476">
        <f t="shared" si="521"/>
        <v>7.5940000000000003</v>
      </c>
      <c r="AW55" s="476">
        <f t="shared" si="521"/>
        <v>3.1528350199999999</v>
      </c>
      <c r="AX55" s="476">
        <f t="shared" si="521"/>
        <v>378.34020239999995</v>
      </c>
      <c r="AY55" s="476">
        <f t="shared" si="521"/>
        <v>5.4150464845796593</v>
      </c>
      <c r="AZ55" s="476">
        <f t="shared" si="521"/>
        <v>1.0553340279999999</v>
      </c>
      <c r="BA55" s="476">
        <f t="shared" si="521"/>
        <v>126.64008335999999</v>
      </c>
      <c r="BB55" s="476">
        <f t="shared" si="521"/>
        <v>2.5869664254848646</v>
      </c>
      <c r="BC55" s="476">
        <f t="shared" si="521"/>
        <v>1.9400974279999996</v>
      </c>
      <c r="BD55" s="476">
        <f t="shared" si="521"/>
        <v>232.81169135999997</v>
      </c>
      <c r="BE55" s="476">
        <f t="shared" si="521"/>
        <v>4.728968106114853</v>
      </c>
      <c r="BF55" s="476">
        <f t="shared" si="521"/>
        <v>1.0553340279999999</v>
      </c>
      <c r="BG55" s="476">
        <f t="shared" si="521"/>
        <v>126.64008335999999</v>
      </c>
      <c r="BH55" s="476">
        <f t="shared" si="521"/>
        <v>2.7290634907323401</v>
      </c>
      <c r="BI55" s="476">
        <f t="shared" si="521"/>
        <v>0.59383059999999999</v>
      </c>
      <c r="BJ55" s="476">
        <f t="shared" si="521"/>
        <v>71.259671999999995</v>
      </c>
      <c r="BK55" s="476">
        <f t="shared" si="521"/>
        <v>1.6321333647452128</v>
      </c>
      <c r="BL55" s="476">
        <f t="shared" si="521"/>
        <v>0.95399999999999996</v>
      </c>
      <c r="BM55" s="476">
        <f t="shared" si="521"/>
        <v>114.47999999999999</v>
      </c>
      <c r="BN55" s="476">
        <f t="shared" si="521"/>
        <v>2.5940000000000003</v>
      </c>
      <c r="BO55" s="476">
        <f t="shared" si="521"/>
        <v>0.70049479999999997</v>
      </c>
      <c r="BP55" s="476">
        <f t="shared" si="521"/>
        <v>84.059375999999986</v>
      </c>
      <c r="BQ55" s="476">
        <f t="shared" si="521"/>
        <v>1.8739702597386763</v>
      </c>
      <c r="BR55" s="476">
        <f t="shared" ref="BR55:EC55" si="522">SUM(BR51:BR53)</f>
        <v>0.21480099999999999</v>
      </c>
      <c r="BS55" s="476">
        <f t="shared" si="522"/>
        <v>25.776119999999999</v>
      </c>
      <c r="BT55" s="476">
        <f t="shared" si="522"/>
        <v>0.69917352457870163</v>
      </c>
      <c r="BU55" s="476">
        <f t="shared" si="522"/>
        <v>1.5299999999999999E-2</v>
      </c>
      <c r="BV55" s="476">
        <f t="shared" si="522"/>
        <v>1.8359999999999999</v>
      </c>
      <c r="BW55" s="476">
        <f t="shared" si="522"/>
        <v>4.7328093096701919E-2</v>
      </c>
      <c r="BX55" s="476">
        <f t="shared" si="522"/>
        <v>8.9650000000000007E-2</v>
      </c>
      <c r="BY55" s="476">
        <f t="shared" si="522"/>
        <v>10.757999999999999</v>
      </c>
      <c r="BZ55" s="476">
        <f t="shared" si="522"/>
        <v>0.27724708493109962</v>
      </c>
      <c r="CA55" s="476">
        <f t="shared" si="522"/>
        <v>5.2250999999999999E-2</v>
      </c>
      <c r="CB55" s="476">
        <f t="shared" si="522"/>
        <v>6.2701200000000004</v>
      </c>
      <c r="CC55" s="476">
        <f t="shared" si="522"/>
        <v>0.17955489458157117</v>
      </c>
      <c r="CD55" s="476">
        <f t="shared" si="522"/>
        <v>5.7599999999999998E-2</v>
      </c>
      <c r="CE55" s="476">
        <f t="shared" si="522"/>
        <v>6.9119999999999999</v>
      </c>
      <c r="CF55" s="476">
        <f t="shared" si="522"/>
        <v>0.1950434519693289</v>
      </c>
      <c r="CG55" s="995"/>
      <c r="CH55" s="476">
        <f t="shared" ref="CH55:CV55" si="523">SUM(CH51:CH53)</f>
        <v>0.91830587999999991</v>
      </c>
      <c r="CI55" s="476">
        <f t="shared" si="523"/>
        <v>110.19670559999999</v>
      </c>
      <c r="CJ55" s="476">
        <f t="shared" si="523"/>
        <v>2.9514748037300338</v>
      </c>
      <c r="CK55" s="476">
        <f t="shared" si="523"/>
        <v>2.215E-2</v>
      </c>
      <c r="CL55" s="476">
        <f t="shared" si="523"/>
        <v>2.6579999999999999</v>
      </c>
      <c r="CM55" s="476">
        <f t="shared" si="523"/>
        <v>6.7281124000000012E-2</v>
      </c>
      <c r="CN55" s="476">
        <f t="shared" si="523"/>
        <v>0.23422388</v>
      </c>
      <c r="CO55" s="476">
        <f t="shared" si="523"/>
        <v>28.106865599999999</v>
      </c>
      <c r="CP55" s="476">
        <f t="shared" si="523"/>
        <v>0.62298546595056703</v>
      </c>
      <c r="CQ55" s="476">
        <f t="shared" si="523"/>
        <v>0.31686900000000001</v>
      </c>
      <c r="CR55" s="476">
        <f t="shared" si="523"/>
        <v>38.024280000000005</v>
      </c>
      <c r="CS55" s="476">
        <f t="shared" si="523"/>
        <v>1.065882344</v>
      </c>
      <c r="CT55" s="476">
        <f t="shared" si="523"/>
        <v>0.34506299999999995</v>
      </c>
      <c r="CU55" s="476">
        <f t="shared" si="523"/>
        <v>41.407559999999997</v>
      </c>
      <c r="CV55" s="476">
        <f t="shared" si="523"/>
        <v>1.1953258697794666</v>
      </c>
      <c r="CW55" s="1514">
        <f t="shared" si="522"/>
        <v>0.17025000000000001</v>
      </c>
      <c r="CX55" s="476">
        <f t="shared" si="522"/>
        <v>20.43</v>
      </c>
      <c r="CY55" s="476">
        <f t="shared" si="522"/>
        <v>0.54757907726172839</v>
      </c>
      <c r="CZ55" s="476">
        <f t="shared" si="522"/>
        <v>0.17025000000000001</v>
      </c>
      <c r="DA55" s="476">
        <f t="shared" si="522"/>
        <v>20.43</v>
      </c>
      <c r="DB55" s="476">
        <f t="shared" si="522"/>
        <v>0.56719922927749511</v>
      </c>
      <c r="DC55" s="476">
        <f t="shared" si="522"/>
        <v>0.17025000000000001</v>
      </c>
      <c r="DD55" s="476">
        <f t="shared" si="522"/>
        <v>20.43</v>
      </c>
      <c r="DE55" s="476">
        <f t="shared" si="522"/>
        <v>0.58752458472270797</v>
      </c>
      <c r="DF55" s="476">
        <f t="shared" si="522"/>
        <v>0.17025000000000001</v>
      </c>
      <c r="DG55" s="476">
        <f t="shared" si="522"/>
        <v>20.43</v>
      </c>
      <c r="DH55" s="476">
        <f t="shared" si="522"/>
        <v>0.59526616599650883</v>
      </c>
      <c r="DI55" s="1203">
        <f t="shared" si="522"/>
        <v>0.39367079999999999</v>
      </c>
      <c r="DJ55" s="1203">
        <f t="shared" si="522"/>
        <v>47.240496</v>
      </c>
      <c r="DK55" s="1203">
        <f t="shared" si="522"/>
        <v>1.3636929610105502</v>
      </c>
      <c r="DL55" s="1203">
        <f t="shared" si="522"/>
        <v>2.1999999999999999E-2</v>
      </c>
      <c r="DM55" s="1203">
        <f t="shared" si="522"/>
        <v>2.6399999999999997</v>
      </c>
      <c r="DN55" s="1203">
        <f t="shared" si="522"/>
        <v>7.0371258422992106E-2</v>
      </c>
      <c r="DO55" s="1203">
        <f t="shared" si="522"/>
        <v>8.3000000000000004E-2</v>
      </c>
      <c r="DP55" s="1203">
        <f t="shared" si="522"/>
        <v>9.9600000000000009</v>
      </c>
      <c r="DQ55" s="1203">
        <f t="shared" si="522"/>
        <v>0.27244633359956494</v>
      </c>
      <c r="DR55" s="1203">
        <f t="shared" si="522"/>
        <v>4.4599999999999994E-2</v>
      </c>
      <c r="DS55" s="1203">
        <f t="shared" si="522"/>
        <v>5.3519999999999994</v>
      </c>
      <c r="DT55" s="1203">
        <f t="shared" si="522"/>
        <v>0.15933402857713369</v>
      </c>
      <c r="DU55" s="1203">
        <f t="shared" si="522"/>
        <v>0.24407079999999998</v>
      </c>
      <c r="DV55" s="1203">
        <f t="shared" si="522"/>
        <v>29.288495999999999</v>
      </c>
      <c r="DW55" s="1203">
        <f t="shared" si="522"/>
        <v>0.86154134041085961</v>
      </c>
      <c r="DX55" s="1203">
        <f t="shared" si="522"/>
        <v>0.40059799999998191</v>
      </c>
      <c r="DY55" s="1203">
        <f t="shared" si="522"/>
        <v>48.07175999999783</v>
      </c>
      <c r="DZ55" s="1203">
        <f t="shared" si="522"/>
        <v>1.4142486858328747</v>
      </c>
      <c r="EA55" s="1203">
        <f t="shared" si="522"/>
        <v>0.40083400000000424</v>
      </c>
      <c r="EB55" s="1203">
        <f t="shared" si="522"/>
        <v>48.10008000000051</v>
      </c>
      <c r="EC55" s="1203">
        <f t="shared" si="522"/>
        <v>1.4763290034227272</v>
      </c>
      <c r="ED55" s="1203">
        <f t="shared" ref="ED55:EI55" si="524">SUM(ED51:ED53)</f>
        <v>0.39496099999999956</v>
      </c>
      <c r="EE55" s="1203">
        <f t="shared" si="524"/>
        <v>47.395319999999948</v>
      </c>
      <c r="EF55" s="1203">
        <f t="shared" si="524"/>
        <v>1.5176629974395188</v>
      </c>
      <c r="EG55" s="1203">
        <f t="shared" si="524"/>
        <v>0.39251200000000452</v>
      </c>
      <c r="EH55" s="1203">
        <f t="shared" si="524"/>
        <v>47.101440000000544</v>
      </c>
      <c r="EI55" s="1203">
        <f t="shared" si="524"/>
        <v>1.5735391670246026</v>
      </c>
      <c r="EJ55" s="447"/>
      <c r="EK55" s="447"/>
      <c r="EL55" s="447"/>
      <c r="EM55" s="447"/>
      <c r="EN55" s="437">
        <f t="shared" si="502"/>
        <v>0</v>
      </c>
      <c r="EO55" s="437">
        <f>SUM(EO51:EO53)</f>
        <v>0</v>
      </c>
      <c r="EP55" s="437">
        <f>SUM(EP51:EP53)</f>
        <v>0</v>
      </c>
      <c r="EQ55" s="437">
        <f>SUM(EQ51:EQ53)</f>
        <v>0</v>
      </c>
      <c r="ER55" s="437">
        <f>SUM(ER51:ER53)</f>
        <v>0</v>
      </c>
      <c r="ES55" s="437">
        <f>SUM(ES51:ES53)</f>
        <v>0</v>
      </c>
      <c r="ET55" s="437">
        <f t="shared" ref="ET55:EW55" si="525">SUM(ET51:ET53)</f>
        <v>0</v>
      </c>
      <c r="EU55" s="437">
        <f t="shared" si="525"/>
        <v>0</v>
      </c>
      <c r="EV55" s="437">
        <f t="shared" si="525"/>
        <v>0</v>
      </c>
      <c r="EW55" s="437">
        <f t="shared" si="525"/>
        <v>0</v>
      </c>
      <c r="EX55" s="437">
        <f>SUM(EX51:EX53)</f>
        <v>0</v>
      </c>
      <c r="EY55" s="437">
        <f t="shared" ref="EY55:FB55" si="526">SUM(EY51:EY53)</f>
        <v>0</v>
      </c>
      <c r="EZ55" s="437">
        <f t="shared" si="526"/>
        <v>0</v>
      </c>
      <c r="FA55" s="437">
        <f t="shared" si="526"/>
        <v>0</v>
      </c>
      <c r="FB55" s="437">
        <f t="shared" si="526"/>
        <v>0</v>
      </c>
      <c r="FC55" s="437">
        <f>SUM(FC51:FC53)</f>
        <v>0</v>
      </c>
      <c r="FD55" s="437">
        <f>SUM(FD51:FD53)</f>
        <v>0</v>
      </c>
      <c r="FE55" s="437">
        <f>SUM(FE51:FE53)</f>
        <v>0</v>
      </c>
      <c r="FF55" s="437">
        <f>SUM(FF51:FF53)</f>
        <v>0</v>
      </c>
      <c r="FG55" s="437">
        <f>SUM(FH55:FR55)</f>
        <v>0</v>
      </c>
      <c r="FH55" s="437">
        <f>SUM(FH51:FH53)</f>
        <v>0</v>
      </c>
      <c r="FI55" s="437">
        <f>SUM(FI51:FI53)</f>
        <v>0</v>
      </c>
      <c r="FJ55" s="437">
        <f>SUM(FJ51:FJ53)</f>
        <v>0</v>
      </c>
      <c r="FK55" s="437">
        <f>SUM(FK51:FK53)</f>
        <v>0</v>
      </c>
      <c r="FL55" s="992"/>
      <c r="FM55" s="437">
        <f>SUM(FM51:FM53)</f>
        <v>0</v>
      </c>
      <c r="FN55" s="437">
        <f t="shared" ref="FN55:FQ55" si="527">SUM(FN51:FN53)</f>
        <v>0</v>
      </c>
      <c r="FO55" s="437">
        <f t="shared" si="527"/>
        <v>0</v>
      </c>
      <c r="FP55" s="437">
        <f t="shared" si="527"/>
        <v>0</v>
      </c>
      <c r="FQ55" s="437">
        <f t="shared" si="527"/>
        <v>0</v>
      </c>
      <c r="FR55" s="437">
        <f>SUM(FR51:FR53)</f>
        <v>0</v>
      </c>
      <c r="FS55" s="437">
        <f>SUM(FS51:FS53)</f>
        <v>0</v>
      </c>
      <c r="FT55" s="437">
        <f>SUM(FT51:FT53)</f>
        <v>0</v>
      </c>
      <c r="FU55" s="814"/>
      <c r="FV55" s="446"/>
      <c r="FW55" s="446"/>
      <c r="FX55" s="446"/>
    </row>
    <row r="56" spans="1:188" ht="30" hidden="1" outlineLevel="1">
      <c r="A56" s="426" t="s">
        <v>485</v>
      </c>
      <c r="B56" s="380" t="s">
        <v>295</v>
      </c>
      <c r="C56" s="378"/>
      <c r="D56" s="378"/>
      <c r="E56" s="409" t="s">
        <v>44</v>
      </c>
      <c r="F56" s="343" t="s">
        <v>98</v>
      </c>
      <c r="G56" s="467"/>
      <c r="H56" s="330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1155"/>
      <c r="AB56" s="313"/>
      <c r="AC56" s="313"/>
      <c r="AD56" s="358"/>
      <c r="AE56" s="313"/>
      <c r="AF56" s="313"/>
      <c r="AG56" s="313"/>
      <c r="AH56" s="313"/>
      <c r="AI56" s="313"/>
      <c r="AJ56" s="313"/>
      <c r="AK56" s="313"/>
      <c r="AL56" s="313"/>
      <c r="AM56" s="313"/>
      <c r="AN56" s="313"/>
      <c r="AO56" s="313"/>
      <c r="AP56" s="495"/>
      <c r="AQ56" s="335"/>
      <c r="AR56" s="1620"/>
      <c r="AS56" s="1620"/>
      <c r="AT56" s="314"/>
      <c r="AU56" s="314"/>
      <c r="AV56" s="314"/>
      <c r="AW56" s="314"/>
      <c r="AX56" s="314"/>
      <c r="AY56" s="314"/>
      <c r="AZ56" s="314"/>
      <c r="BA56" s="314"/>
      <c r="BB56" s="314"/>
      <c r="BC56" s="314"/>
      <c r="BD56" s="314"/>
      <c r="BE56" s="314"/>
      <c r="BF56" s="314"/>
      <c r="BG56" s="314"/>
      <c r="BH56" s="314"/>
      <c r="BI56" s="314"/>
      <c r="BJ56" s="314"/>
      <c r="BK56" s="314"/>
      <c r="BL56" s="313"/>
      <c r="BM56" s="313"/>
      <c r="BN56" s="313"/>
      <c r="BO56" s="313"/>
      <c r="BP56" s="313"/>
      <c r="BQ56" s="313"/>
      <c r="BR56" s="313"/>
      <c r="BS56" s="313"/>
      <c r="BT56" s="313"/>
      <c r="BU56" s="313"/>
      <c r="BV56" s="313"/>
      <c r="BW56" s="313"/>
      <c r="BX56" s="313"/>
      <c r="BY56" s="313"/>
      <c r="BZ56" s="313"/>
      <c r="CA56" s="313"/>
      <c r="CB56" s="313"/>
      <c r="CC56" s="313"/>
      <c r="CD56" s="313"/>
      <c r="CE56" s="313"/>
      <c r="CF56" s="313"/>
      <c r="CG56" s="999"/>
      <c r="CH56" s="313"/>
      <c r="CI56" s="313"/>
      <c r="CJ56" s="313"/>
      <c r="CK56" s="313"/>
      <c r="CL56" s="313"/>
      <c r="CM56" s="313"/>
      <c r="CN56" s="313"/>
      <c r="CO56" s="313"/>
      <c r="CP56" s="313"/>
      <c r="CQ56" s="313"/>
      <c r="CR56" s="313"/>
      <c r="CS56" s="313"/>
      <c r="CT56" s="313"/>
      <c r="CU56" s="313"/>
      <c r="CV56" s="313"/>
      <c r="CW56" s="1512"/>
      <c r="CX56" s="313"/>
      <c r="CY56" s="313"/>
      <c r="CZ56" s="313"/>
      <c r="DA56" s="313"/>
      <c r="DB56" s="313"/>
      <c r="DC56" s="313"/>
      <c r="DD56" s="313"/>
      <c r="DE56" s="313"/>
      <c r="DF56" s="313"/>
      <c r="DG56" s="313"/>
      <c r="DH56" s="313"/>
      <c r="DI56" s="1155"/>
      <c r="DJ56" s="1155"/>
      <c r="DK56" s="1155"/>
      <c r="DL56" s="1155"/>
      <c r="DM56" s="1155"/>
      <c r="DN56" s="1155"/>
      <c r="DO56" s="1155"/>
      <c r="DP56" s="1155"/>
      <c r="DQ56" s="1155"/>
      <c r="DR56" s="1155"/>
      <c r="DS56" s="1155"/>
      <c r="DT56" s="1155"/>
      <c r="DU56" s="1155"/>
      <c r="DV56" s="1155"/>
      <c r="DW56" s="1155"/>
      <c r="DX56" s="1155"/>
      <c r="DY56" s="1155"/>
      <c r="DZ56" s="1155"/>
      <c r="EA56" s="1155"/>
      <c r="EB56" s="1155"/>
      <c r="EC56" s="1155"/>
      <c r="ED56" s="1155"/>
      <c r="EE56" s="1155"/>
      <c r="EF56" s="1155"/>
      <c r="EG56" s="1155"/>
      <c r="EH56" s="1155"/>
      <c r="EI56" s="1155"/>
      <c r="EJ56" s="313"/>
      <c r="EK56" s="313"/>
      <c r="EL56" s="313"/>
      <c r="EM56" s="313"/>
      <c r="EN56" s="313"/>
      <c r="EO56" s="313"/>
      <c r="EP56" s="313"/>
      <c r="EQ56" s="313"/>
      <c r="ER56" s="313"/>
      <c r="ES56" s="313"/>
      <c r="ET56" s="655"/>
      <c r="EU56" s="655"/>
      <c r="EV56" s="655"/>
      <c r="EW56" s="655"/>
      <c r="EX56" s="313"/>
      <c r="EY56" s="655"/>
      <c r="EZ56" s="655"/>
      <c r="FA56" s="655"/>
      <c r="FB56" s="655"/>
      <c r="FC56" s="313"/>
      <c r="FD56" s="313"/>
      <c r="FE56" s="313"/>
      <c r="FF56" s="313"/>
      <c r="FG56" s="313"/>
      <c r="FH56" s="313"/>
      <c r="FI56" s="313"/>
      <c r="FJ56" s="313"/>
      <c r="FK56" s="313"/>
      <c r="FL56" s="999"/>
      <c r="FM56" s="313"/>
      <c r="FN56" s="655"/>
      <c r="FO56" s="655"/>
      <c r="FP56" s="655"/>
      <c r="FQ56" s="655"/>
      <c r="FR56" s="313"/>
      <c r="FS56" s="313"/>
      <c r="FT56" s="313"/>
      <c r="FU56" s="655"/>
      <c r="FV56" s="313"/>
      <c r="FW56" s="313"/>
      <c r="FX56" s="313"/>
    </row>
    <row r="57" spans="1:188" ht="34.5" hidden="1" customHeight="1" outlineLevel="1">
      <c r="A57" s="426" t="s">
        <v>485</v>
      </c>
      <c r="B57" s="380" t="s">
        <v>295</v>
      </c>
      <c r="C57" s="378" t="s">
        <v>491</v>
      </c>
      <c r="D57" s="378" t="s">
        <v>493</v>
      </c>
      <c r="E57" s="409" t="s">
        <v>375</v>
      </c>
      <c r="F57" s="343" t="s">
        <v>409</v>
      </c>
      <c r="G57" s="491" t="s">
        <v>71</v>
      </c>
      <c r="H57" s="316" t="s">
        <v>412</v>
      </c>
      <c r="I57" s="492">
        <f t="shared" ref="I57:I60" si="528">S57+X57+Y57+Z57+AA57</f>
        <v>173.23499999999999</v>
      </c>
      <c r="J57" s="835">
        <v>14.619</v>
      </c>
      <c r="K57" s="835">
        <v>14.75</v>
      </c>
      <c r="L57" s="835">
        <v>5.88</v>
      </c>
      <c r="M57" s="440">
        <v>32</v>
      </c>
      <c r="N57" s="440">
        <f>SUM(O57:R57)</f>
        <v>51.203000000000003</v>
      </c>
      <c r="O57" s="714">
        <v>4.4190000000000005</v>
      </c>
      <c r="P57" s="714">
        <v>24.003999999999998</v>
      </c>
      <c r="Q57" s="714">
        <v>22.78</v>
      </c>
      <c r="R57" s="714">
        <v>0</v>
      </c>
      <c r="S57" s="714">
        <f t="shared" ref="S57:S59" si="529">T57+U57+V57+W57</f>
        <v>34.647000000000006</v>
      </c>
      <c r="T57" s="1329">
        <v>3.3279999999999998</v>
      </c>
      <c r="U57" s="1329">
        <v>16.094999999999999</v>
      </c>
      <c r="V57" s="1329">
        <v>15.131</v>
      </c>
      <c r="W57" s="1329">
        <v>9.2999999999999999E-2</v>
      </c>
      <c r="X57" s="1330">
        <v>34.646999999999998</v>
      </c>
      <c r="Y57" s="1330">
        <v>34.646999999999998</v>
      </c>
      <c r="Z57" s="1330">
        <v>34.646999999999998</v>
      </c>
      <c r="AA57" s="1330">
        <v>34.646999999999998</v>
      </c>
      <c r="AB57" s="858"/>
      <c r="AC57" s="858"/>
      <c r="AD57" s="870">
        <v>9.4029999999999987</v>
      </c>
      <c r="AE57" s="858"/>
      <c r="AF57" s="440">
        <v>0</v>
      </c>
      <c r="AG57" s="440">
        <f>SUM(AH57:AK57)</f>
        <v>0</v>
      </c>
      <c r="AH57" s="356"/>
      <c r="AI57" s="356"/>
      <c r="AJ57" s="356"/>
      <c r="AK57" s="356"/>
      <c r="AL57" s="356"/>
      <c r="AM57" s="356"/>
      <c r="AN57" s="356"/>
      <c r="AO57" s="356"/>
      <c r="AP57" s="337" t="s">
        <v>584</v>
      </c>
      <c r="AQ57" s="437">
        <f t="shared" ref="AQ57:AQ61" si="530">DI57+DX57+EA57+ED57+EG57</f>
        <v>2.4945000000000004</v>
      </c>
      <c r="AR57" s="1621"/>
      <c r="AS57" s="1621"/>
      <c r="AT57" s="722">
        <v>0.21051400000000001</v>
      </c>
      <c r="AU57" s="476">
        <f>AT57*0.12*1000</f>
        <v>25.261679999999998</v>
      </c>
      <c r="AV57" s="722">
        <v>0.49099999999999999</v>
      </c>
      <c r="AW57" s="722">
        <v>0.44749988000000007</v>
      </c>
      <c r="AX57" s="476">
        <f>AW57*0.12*1000</f>
        <v>53.699985600000005</v>
      </c>
      <c r="AY57" s="722">
        <v>0.92105786388356015</v>
      </c>
      <c r="AZ57" s="722">
        <v>0.212422</v>
      </c>
      <c r="BA57" s="476">
        <f>AZ57*0.12*1000</f>
        <v>25.490639999999999</v>
      </c>
      <c r="BB57" s="722">
        <v>0.48899999999999999</v>
      </c>
      <c r="BC57" s="722">
        <v>0.20629850000000002</v>
      </c>
      <c r="BD57" s="476">
        <f>BC57*0.12*1000</f>
        <v>24.75582</v>
      </c>
      <c r="BE57" s="722">
        <v>0.49185549036999998</v>
      </c>
      <c r="BF57" s="722">
        <v>0.217584</v>
      </c>
      <c r="BG57" s="476">
        <f>BF57*0.12*1000</f>
        <v>26.110079999999996</v>
      </c>
      <c r="BH57" s="722">
        <v>0.56501777951999999</v>
      </c>
      <c r="BI57" s="722">
        <v>0.2675612</v>
      </c>
      <c r="BJ57" s="476">
        <f>BI57*0.12*1000</f>
        <v>32.107343999999998</v>
      </c>
      <c r="BK57" s="722">
        <v>0.71679617580264621</v>
      </c>
      <c r="BL57" s="315">
        <v>0.46088640000000003</v>
      </c>
      <c r="BM57" s="476">
        <f>BL57*0.12*1000</f>
        <v>55.306367999999999</v>
      </c>
      <c r="BN57" s="315">
        <v>1.26309460464</v>
      </c>
      <c r="BO57" s="722">
        <v>1.1721868</v>
      </c>
      <c r="BP57" s="476">
        <f>BO57*0.12*1000</f>
        <v>140.66241599999998</v>
      </c>
      <c r="BQ57" s="722">
        <v>1.1288636503853411</v>
      </c>
      <c r="BR57" s="476">
        <f>BU57+BX57+CA57+CD57</f>
        <v>0.46088640000000003</v>
      </c>
      <c r="BS57" s="476">
        <f t="shared" ref="BS57:BS60" si="531">BV57+BY57+CB57+CE57</f>
        <v>55.306368000000006</v>
      </c>
      <c r="BT57" s="476">
        <f t="shared" ref="BT57:BT60" si="532">BW57+BZ57+CC57+CF57</f>
        <v>1.26309460464</v>
      </c>
      <c r="BU57" s="722">
        <v>4.3948800000000003E-2</v>
      </c>
      <c r="BV57" s="476">
        <f>BU57*0.12*1000</f>
        <v>5.2738560000000003</v>
      </c>
      <c r="BW57" s="722">
        <v>0.11054046124800002</v>
      </c>
      <c r="BX57" s="722">
        <v>0.29160000000000003</v>
      </c>
      <c r="BY57" s="476">
        <f>BX57*0.12*1000</f>
        <v>34.992000000000004</v>
      </c>
      <c r="BZ57" s="722">
        <v>0.73343523600000016</v>
      </c>
      <c r="CA57" s="722">
        <v>0.12533759999999999</v>
      </c>
      <c r="CB57" s="476">
        <f>CA57*0.12*1000</f>
        <v>15.040512</v>
      </c>
      <c r="CC57" s="722">
        <v>0.41911890739199997</v>
      </c>
      <c r="CD57" s="722">
        <v>0</v>
      </c>
      <c r="CE57" s="476">
        <f>CD57*0.12*1000</f>
        <v>0</v>
      </c>
      <c r="CF57" s="722">
        <v>0</v>
      </c>
      <c r="CG57" s="998"/>
      <c r="CH57" s="476">
        <f>CK57+CN57+CQ57+CT57</f>
        <v>0.70100180000000001</v>
      </c>
      <c r="CI57" s="476">
        <f t="shared" ref="CI57:CI60" si="533">CL57+CO57+CR57+CU57</f>
        <v>84.120215999999999</v>
      </c>
      <c r="CJ57" s="476">
        <f t="shared" ref="CJ57:CJ60" si="534">CM57+CP57+CS57+CV57</f>
        <v>1.2755404612480001</v>
      </c>
      <c r="CK57" s="1037">
        <v>4.3948800000000003E-2</v>
      </c>
      <c r="CL57" s="476">
        <f>CK57*0.12*1000</f>
        <v>5.2738560000000003</v>
      </c>
      <c r="CM57" s="1037">
        <v>0.11054046124800002</v>
      </c>
      <c r="CN57" s="1084">
        <v>0.22276799999999999</v>
      </c>
      <c r="CO57" s="476">
        <f>CN57*0.12*1000</f>
        <v>26.732159999999997</v>
      </c>
      <c r="CP57" s="1084">
        <v>0.43</v>
      </c>
      <c r="CQ57" s="1477">
        <v>0.29328500000000002</v>
      </c>
      <c r="CR57" s="476">
        <f>CQ57*0.12*1000</f>
        <v>35.194200000000002</v>
      </c>
      <c r="CS57" s="1477">
        <v>0.55300000000000005</v>
      </c>
      <c r="CT57" s="1477">
        <v>0.14099999999999999</v>
      </c>
      <c r="CU57" s="476">
        <f>CT57*0.12*1000</f>
        <v>16.919999999999998</v>
      </c>
      <c r="CV57" s="1477">
        <v>0.182</v>
      </c>
      <c r="CW57" s="1517">
        <v>0.47952</v>
      </c>
      <c r="CX57" s="476">
        <f>CW57*0.12*1000</f>
        <v>57.542400000000001</v>
      </c>
      <c r="CY57" s="722">
        <v>1.5439105440000001</v>
      </c>
      <c r="CZ57" s="722">
        <v>0.48815999999999998</v>
      </c>
      <c r="DA57" s="476">
        <f>CZ57*0.12*1000</f>
        <v>58.5792</v>
      </c>
      <c r="DB57" s="722">
        <v>1.6215601248</v>
      </c>
      <c r="DC57" s="722">
        <v>0.49824000000000002</v>
      </c>
      <c r="DD57" s="476">
        <f>DC57*0.12*1000</f>
        <v>59.788800000000002</v>
      </c>
      <c r="DE57" s="722">
        <v>1.7136217440000001</v>
      </c>
      <c r="DF57" s="722">
        <v>0.49824000000000002</v>
      </c>
      <c r="DG57" s="476">
        <f>DF57*0.12*1000</f>
        <v>59.788800000000002</v>
      </c>
      <c r="DH57" s="722">
        <v>1.7136217440000001</v>
      </c>
      <c r="DI57" s="1243">
        <f>DL57+DO57+DR57+DU57</f>
        <v>0.49890000000000007</v>
      </c>
      <c r="DJ57" s="1203">
        <f>DI57*0.12*1000</f>
        <v>59.868000000000002</v>
      </c>
      <c r="DK57" s="1243">
        <f>DN57+DQ57+DT57+DW57</f>
        <v>0.97710000000000008</v>
      </c>
      <c r="DL57" s="1332">
        <v>4.7899999999999998E-2</v>
      </c>
      <c r="DM57" s="1334">
        <f>DL57*0.12*1000</f>
        <v>5.7479999999999993</v>
      </c>
      <c r="DN57" s="1332">
        <f>0.0389+0.0598</f>
        <v>9.8699999999999996E-2</v>
      </c>
      <c r="DO57" s="1332">
        <v>0.23180000000000001</v>
      </c>
      <c r="DP57" s="1334">
        <f t="shared" ref="DP57:DP60" si="535">DO57*0.12*1000</f>
        <v>27.815999999999999</v>
      </c>
      <c r="DQ57" s="1332">
        <f>0.2156+0.2394</f>
        <v>0.45500000000000002</v>
      </c>
      <c r="DR57" s="1332">
        <v>0.21790000000000001</v>
      </c>
      <c r="DS57" s="1334">
        <f>DR57*0.12*1000</f>
        <v>26.148</v>
      </c>
      <c r="DT57" s="1332">
        <f>0.2126+0.2072</f>
        <v>0.41980000000000001</v>
      </c>
      <c r="DU57" s="1332">
        <v>1.2999999999999999E-3</v>
      </c>
      <c r="DV57" s="1334">
        <f>DU57*0.12*1000</f>
        <v>0.156</v>
      </c>
      <c r="DW57" s="1332">
        <v>3.5999999999999999E-3</v>
      </c>
      <c r="DX57" s="1332">
        <v>0.49890000000000007</v>
      </c>
      <c r="DY57" s="1203">
        <f>DX57*0.12*1000</f>
        <v>59.868000000000002</v>
      </c>
      <c r="DZ57" s="1332">
        <v>0.97710000000000008</v>
      </c>
      <c r="EA57" s="1332">
        <v>0.49890000000000007</v>
      </c>
      <c r="EB57" s="1203">
        <f>EA57*0.12*1000</f>
        <v>59.868000000000002</v>
      </c>
      <c r="EC57" s="1332">
        <v>0.97710000000000008</v>
      </c>
      <c r="ED57" s="1332">
        <v>0.49890000000000007</v>
      </c>
      <c r="EE57" s="1203">
        <f>ED57*0.12*1000</f>
        <v>59.868000000000002</v>
      </c>
      <c r="EF57" s="1332">
        <v>0.97710000000000008</v>
      </c>
      <c r="EG57" s="1332">
        <v>0.49890000000000007</v>
      </c>
      <c r="EH57" s="1203">
        <f t="shared" ref="EH57:EH60" si="536">EG57*0.12*1000</f>
        <v>59.868000000000002</v>
      </c>
      <c r="EI57" s="1332">
        <v>0.97710000000000008</v>
      </c>
      <c r="EJ57" s="316"/>
      <c r="EK57" s="316"/>
      <c r="EL57" s="316"/>
      <c r="EM57" s="316"/>
      <c r="EN57" s="437">
        <f t="shared" ref="EN57:EN61" si="537">EX57+FC57+FD57+FE57+FF57</f>
        <v>35.195999999999998</v>
      </c>
      <c r="EO57" s="716">
        <v>7.2760559999999996</v>
      </c>
      <c r="EP57" s="312">
        <v>1.7031755</v>
      </c>
      <c r="EQ57" s="312">
        <v>5.3682670000000003</v>
      </c>
      <c r="ER57" s="716">
        <v>6.3850660000000001</v>
      </c>
      <c r="ES57" s="716">
        <v>11.820477</v>
      </c>
      <c r="ET57" s="716">
        <v>0.94556400000000007</v>
      </c>
      <c r="EU57" s="716">
        <v>4.8528010000000004</v>
      </c>
      <c r="EV57" s="716">
        <v>5.0366020000000002</v>
      </c>
      <c r="EW57" s="716">
        <v>0</v>
      </c>
      <c r="EX57" s="1331">
        <f>EY57+EZ57+FA57+FB57</f>
        <v>6.6630000000000003</v>
      </c>
      <c r="EY57" s="1709">
        <v>0.66500000000000004</v>
      </c>
      <c r="EZ57" s="1709">
        <v>3.0870000000000002</v>
      </c>
      <c r="FA57" s="1709">
        <v>2.911</v>
      </c>
      <c r="FB57" s="1709">
        <v>0</v>
      </c>
      <c r="FC57" s="1331">
        <v>6.923</v>
      </c>
      <c r="FD57" s="1331">
        <v>7.0609999999999999</v>
      </c>
      <c r="FE57" s="1331">
        <v>7.202</v>
      </c>
      <c r="FF57" s="1331">
        <v>7.3470000000000004</v>
      </c>
      <c r="FG57" s="437">
        <f t="shared" ref="FG57:FG62" si="538">SUM(FH57:FR57)</f>
        <v>27.875375030000001</v>
      </c>
      <c r="FH57" s="312">
        <v>7.2760559999999996</v>
      </c>
      <c r="FI57" s="312">
        <v>1.7031755</v>
      </c>
      <c r="FJ57" s="312">
        <v>5.3682670000000003</v>
      </c>
      <c r="FK57" s="312">
        <v>6.7096036300000002</v>
      </c>
      <c r="FL57" s="992"/>
      <c r="FM57" s="312">
        <f t="shared" ref="FM57:FM65" si="539">FN57+FO57+FP57+FQ57</f>
        <v>3.4091364500000001</v>
      </c>
      <c r="FN57" s="622">
        <v>0.72913644999999994</v>
      </c>
      <c r="FO57" s="622">
        <v>2.68</v>
      </c>
      <c r="FP57" s="622"/>
      <c r="FQ57" s="622"/>
      <c r="FR57" s="312"/>
      <c r="FS57" s="312"/>
      <c r="FT57" s="312"/>
      <c r="FU57" s="622"/>
      <c r="FV57" s="316" t="s">
        <v>297</v>
      </c>
      <c r="FW57" s="316"/>
      <c r="FX57" s="316" t="s">
        <v>300</v>
      </c>
    </row>
    <row r="58" spans="1:188" ht="33" hidden="1" customHeight="1" outlineLevel="1">
      <c r="A58" s="426" t="s">
        <v>485</v>
      </c>
      <c r="B58" s="380" t="s">
        <v>295</v>
      </c>
      <c r="C58" s="378" t="s">
        <v>491</v>
      </c>
      <c r="D58" s="378" t="s">
        <v>493</v>
      </c>
      <c r="E58" s="409" t="s">
        <v>376</v>
      </c>
      <c r="F58" s="343" t="s">
        <v>410</v>
      </c>
      <c r="G58" s="491" t="s">
        <v>363</v>
      </c>
      <c r="H58" s="316" t="s">
        <v>412</v>
      </c>
      <c r="I58" s="492">
        <f t="shared" si="528"/>
        <v>46.78</v>
      </c>
      <c r="J58" s="835">
        <v>6.8339999999999996</v>
      </c>
      <c r="K58" s="835">
        <v>6.45</v>
      </c>
      <c r="L58" s="835">
        <v>4.1399999999999997</v>
      </c>
      <c r="M58" s="440">
        <v>7</v>
      </c>
      <c r="N58" s="440">
        <f>SUM(O58:R58)</f>
        <v>15.541</v>
      </c>
      <c r="O58" s="714">
        <v>1.948</v>
      </c>
      <c r="P58" s="714">
        <v>6.4610000000000003</v>
      </c>
      <c r="Q58" s="714">
        <v>7.1319999999999997</v>
      </c>
      <c r="R58" s="714">
        <v>0</v>
      </c>
      <c r="S58" s="714">
        <f t="shared" si="529"/>
        <v>9.3559999999999999</v>
      </c>
      <c r="T58" s="1330">
        <v>0.52300000000000002</v>
      </c>
      <c r="U58" s="1330">
        <v>4.0780000000000003</v>
      </c>
      <c r="V58" s="1330">
        <v>4.7549999999999999</v>
      </c>
      <c r="W58" s="1330">
        <v>0</v>
      </c>
      <c r="X58" s="1329">
        <v>9.3559999999999999</v>
      </c>
      <c r="Y58" s="1329">
        <v>9.3559999999999999</v>
      </c>
      <c r="Z58" s="1329">
        <v>9.3559999999999999</v>
      </c>
      <c r="AA58" s="1329">
        <v>9.3559999999999999</v>
      </c>
      <c r="AB58" s="632"/>
      <c r="AC58" s="632"/>
      <c r="AD58" s="869">
        <v>1.6179999999999999</v>
      </c>
      <c r="AE58" s="632"/>
      <c r="AF58" s="440">
        <v>0</v>
      </c>
      <c r="AG58" s="440">
        <f>SUM(AH58:AK58)</f>
        <v>0</v>
      </c>
      <c r="AH58" s="359"/>
      <c r="AI58" s="359"/>
      <c r="AJ58" s="359"/>
      <c r="AK58" s="359"/>
      <c r="AL58" s="359"/>
      <c r="AM58" s="359"/>
      <c r="AN58" s="359"/>
      <c r="AO58" s="359"/>
      <c r="AP58" s="337" t="s">
        <v>584</v>
      </c>
      <c r="AQ58" s="437">
        <f t="shared" si="530"/>
        <v>0.6455128</v>
      </c>
      <c r="AR58" s="1621"/>
      <c r="AS58" s="1621"/>
      <c r="AT58" s="722">
        <v>9.430899999999999E-2</v>
      </c>
      <c r="AU58" s="476">
        <f t="shared" ref="AU58:AU60" si="540">AT58*0.12*1000</f>
        <v>11.317079999999999</v>
      </c>
      <c r="AV58" s="722">
        <v>0.22</v>
      </c>
      <c r="AW58" s="722">
        <v>0.1530454</v>
      </c>
      <c r="AX58" s="476">
        <f t="shared" ref="AX58:AX60" si="541">AW58*0.12*1000</f>
        <v>18.365448000000001</v>
      </c>
      <c r="AY58" s="722">
        <v>0.29715663469038001</v>
      </c>
      <c r="AZ58" s="722">
        <v>5.0480999999999991E-2</v>
      </c>
      <c r="BA58" s="476">
        <f t="shared" ref="BA58:BA60" si="542">AZ58*0.12*1000</f>
        <v>6.0577199999999989</v>
      </c>
      <c r="BB58" s="722">
        <v>9.6129721458129966E-2</v>
      </c>
      <c r="BC58" s="722">
        <v>0.16144950000000002</v>
      </c>
      <c r="BD58" s="476">
        <f t="shared" ref="BD58:BD60" si="543">BC58*0.12*1000</f>
        <v>19.373940000000001</v>
      </c>
      <c r="BE58" s="722">
        <v>0.23983564687000003</v>
      </c>
      <c r="BF58" s="722">
        <v>9.5219999999999999E-2</v>
      </c>
      <c r="BG58" s="476">
        <f t="shared" ref="BG58:BG60" si="544">BF58*0.12*1000</f>
        <v>11.426399999999999</v>
      </c>
      <c r="BH58" s="722">
        <v>0.2472653916</v>
      </c>
      <c r="BI58" s="722">
        <v>0.10069220000000001</v>
      </c>
      <c r="BJ58" s="476">
        <f t="shared" ref="BJ58:BJ60" si="545">BI58*0.12*1000</f>
        <v>12.083064</v>
      </c>
      <c r="BK58" s="722">
        <v>0.27033981664585977</v>
      </c>
      <c r="BL58" s="315">
        <v>9.4944000000000001E-2</v>
      </c>
      <c r="BM58" s="476">
        <f t="shared" ref="BM58:BM60" si="546">BL58*0.12*1000</f>
        <v>11.393280000000001</v>
      </c>
      <c r="BN58" s="315">
        <v>0.31028033573999997</v>
      </c>
      <c r="BO58" s="722">
        <v>0.34788019999999997</v>
      </c>
      <c r="BP58" s="476">
        <f t="shared" ref="BP58:BP60" si="547">BO58*0.12*1000</f>
        <v>41.745623999999992</v>
      </c>
      <c r="BQ58" s="722">
        <v>0.48209905177984219</v>
      </c>
      <c r="BR58" s="476">
        <f t="shared" ref="BR58:BR60" si="548">BU58+BX58+CA58+CD58</f>
        <v>9.4944000000000001E-2</v>
      </c>
      <c r="BS58" s="476">
        <f t="shared" si="531"/>
        <v>11.393280000000001</v>
      </c>
      <c r="BT58" s="476">
        <f t="shared" si="532"/>
        <v>0.31028033573999997</v>
      </c>
      <c r="BU58" s="722">
        <v>8.6940000000000003E-3</v>
      </c>
      <c r="BV58" s="476">
        <f t="shared" ref="BV58:BV60" si="549">BU58*0.12*1000</f>
        <v>1.04328</v>
      </c>
      <c r="BW58" s="722">
        <v>2.1867235740000001E-2</v>
      </c>
      <c r="BX58" s="722">
        <v>5.2440000000000001E-2</v>
      </c>
      <c r="BY58" s="476">
        <f t="shared" ref="BY58:BY60" si="550">BX58*0.12*1000</f>
        <v>6.2927999999999997</v>
      </c>
      <c r="BZ58" s="722">
        <v>0.17535516479999999</v>
      </c>
      <c r="CA58" s="722">
        <v>3.381E-2</v>
      </c>
      <c r="CB58" s="476">
        <f t="shared" ref="CB58:CB59" si="551">CA58*0.12*1000</f>
        <v>4.0571999999999999</v>
      </c>
      <c r="CC58" s="722">
        <v>0.11305793519999999</v>
      </c>
      <c r="CD58" s="722">
        <v>0</v>
      </c>
      <c r="CE58" s="476">
        <f t="shared" ref="CE58:CE60" si="552">CD58*0.12*1000</f>
        <v>0</v>
      </c>
      <c r="CF58" s="722">
        <v>0</v>
      </c>
      <c r="CG58" s="998"/>
      <c r="CH58" s="476">
        <f t="shared" ref="CH58:CH60" si="553">CK58+CN58+CQ58+CT58</f>
        <v>0.20069119999999999</v>
      </c>
      <c r="CI58" s="476">
        <f t="shared" si="533"/>
        <v>24.082943999999998</v>
      </c>
      <c r="CJ58" s="476">
        <f t="shared" si="534"/>
        <v>0.37286723573999997</v>
      </c>
      <c r="CK58" s="1037">
        <v>8.6940000000000003E-3</v>
      </c>
      <c r="CL58" s="476">
        <f t="shared" ref="CL58:CL60" si="554">CK58*0.12*1000</f>
        <v>1.04328</v>
      </c>
      <c r="CM58" s="1037">
        <v>2.1867235740000001E-2</v>
      </c>
      <c r="CN58" s="1084">
        <v>7.1677199999999996E-2</v>
      </c>
      <c r="CO58" s="476">
        <f t="shared" ref="CO58:CO60" si="555">CN58*0.12*1000</f>
        <v>8.6012639999999987</v>
      </c>
      <c r="CP58" s="1084">
        <v>0.123</v>
      </c>
      <c r="CQ58" s="1477">
        <v>8.8319999999999996E-2</v>
      </c>
      <c r="CR58" s="476">
        <f t="shared" ref="CR58:CR59" si="556">CQ58*0.12*1000</f>
        <v>10.5984</v>
      </c>
      <c r="CS58" s="1477">
        <v>0.18</v>
      </c>
      <c r="CT58" s="1477">
        <v>3.2000000000000001E-2</v>
      </c>
      <c r="CU58" s="476">
        <f t="shared" ref="CU58:CU60" si="557">CT58*0.12*1000</f>
        <v>3.8400000000000003</v>
      </c>
      <c r="CV58" s="1477">
        <v>4.8000000000000001E-2</v>
      </c>
      <c r="CW58" s="1517">
        <v>9.8808000000000007E-2</v>
      </c>
      <c r="CX58" s="476">
        <f t="shared" ref="CX58:CX60" si="558">CW58*0.12*1000</f>
        <v>11.856959999999999</v>
      </c>
      <c r="CY58" s="722">
        <v>0.31813211760000004</v>
      </c>
      <c r="CZ58" s="722">
        <v>0.10074</v>
      </c>
      <c r="DA58" s="476">
        <f t="shared" ref="DA58:DA60" si="559">CZ58*0.12*1000</f>
        <v>12.088799999999999</v>
      </c>
      <c r="DB58" s="722">
        <v>0.33463611719999997</v>
      </c>
      <c r="DC58" s="722">
        <v>0.10281</v>
      </c>
      <c r="DD58" s="476">
        <f t="shared" ref="DD58:DD60" si="560">DC58*0.12*1000</f>
        <v>12.337199999999999</v>
      </c>
      <c r="DE58" s="722">
        <v>0.35359957349999999</v>
      </c>
      <c r="DF58" s="722">
        <v>0.10281</v>
      </c>
      <c r="DG58" s="476">
        <f t="shared" ref="DG58:DG60" si="561">DF58*0.12*1000</f>
        <v>12.337199999999999</v>
      </c>
      <c r="DH58" s="722">
        <v>0.35359957349999999</v>
      </c>
      <c r="DI58" s="1243">
        <f>DL58+DO58+DR58+DU58</f>
        <v>0.1291128</v>
      </c>
      <c r="DJ58" s="1203">
        <f t="shared" ref="DJ58:DJ60" si="562">DI58*0.12*1000</f>
        <v>15.493535999999999</v>
      </c>
      <c r="DK58" s="1243">
        <f>DN58+DQ58+DT58+DW58</f>
        <v>0.2218</v>
      </c>
      <c r="DL58" s="1336">
        <v>7.2173999999999997E-3</v>
      </c>
      <c r="DM58" s="1334">
        <f t="shared" ref="DM58" si="563">DL58*0.12*1000</f>
        <v>0.86608799999999986</v>
      </c>
      <c r="DN58" s="1332">
        <f>0.0043+0.0118</f>
        <v>1.61E-2</v>
      </c>
      <c r="DO58" s="1336">
        <v>5.6276399999999997E-2</v>
      </c>
      <c r="DP58" s="1334">
        <f t="shared" si="535"/>
        <v>6.7531679999999996</v>
      </c>
      <c r="DQ58" s="1332">
        <f>0.0846</f>
        <v>8.4599999999999995E-2</v>
      </c>
      <c r="DR58" s="1335">
        <v>6.5618999999999997E-2</v>
      </c>
      <c r="DS58" s="1334">
        <f t="shared" ref="DS58:DS60" si="564">DR58*0.12*1000</f>
        <v>7.8742799999999988</v>
      </c>
      <c r="DT58" s="1332">
        <f>0.0706+0.0505</f>
        <v>0.1211</v>
      </c>
      <c r="DU58" s="1332"/>
      <c r="DV58" s="1334">
        <f t="shared" ref="DV58:DV60" si="565">DU58*0.12*1000</f>
        <v>0</v>
      </c>
      <c r="DW58" s="1332">
        <v>0</v>
      </c>
      <c r="DX58" s="1332">
        <v>0.12909999999999999</v>
      </c>
      <c r="DY58" s="1203">
        <f t="shared" ref="DY58:DY60" si="566">DX58*0.12*1000</f>
        <v>15.491999999999999</v>
      </c>
      <c r="DZ58" s="1332">
        <v>0.2218</v>
      </c>
      <c r="EA58" s="1332">
        <v>0.12909999999999999</v>
      </c>
      <c r="EB58" s="1203">
        <f t="shared" ref="EB58:EB60" si="567">EA58*0.12*1000</f>
        <v>15.491999999999999</v>
      </c>
      <c r="EC58" s="1332">
        <v>0.2218</v>
      </c>
      <c r="ED58" s="1332">
        <v>0.12909999999999999</v>
      </c>
      <c r="EE58" s="1203">
        <f t="shared" ref="EE58:EE60" si="568">ED58*0.12*1000</f>
        <v>15.491999999999999</v>
      </c>
      <c r="EF58" s="1332">
        <v>0.2218</v>
      </c>
      <c r="EG58" s="1332">
        <v>0.12909999999999999</v>
      </c>
      <c r="EH58" s="1203">
        <f t="shared" si="536"/>
        <v>15.491999999999999</v>
      </c>
      <c r="EI58" s="1332">
        <v>0.2218</v>
      </c>
      <c r="EJ58" s="316"/>
      <c r="EK58" s="316"/>
      <c r="EL58" s="316"/>
      <c r="EM58" s="316"/>
      <c r="EN58" s="437">
        <f t="shared" si="537"/>
        <v>9.2950890000000008</v>
      </c>
      <c r="EO58" s="716">
        <v>0.59899999999999998</v>
      </c>
      <c r="EP58" s="312">
        <v>0.29378300000000002</v>
      </c>
      <c r="EQ58" s="312">
        <v>1.545928</v>
      </c>
      <c r="ER58" s="716">
        <v>1.347453</v>
      </c>
      <c r="ES58" s="716">
        <v>2.89</v>
      </c>
      <c r="ET58" s="716">
        <v>0.27221600000000001</v>
      </c>
      <c r="EU58" s="716">
        <v>0.98868200000000006</v>
      </c>
      <c r="EV58" s="716">
        <v>1.3846970000000001</v>
      </c>
      <c r="EW58" s="716">
        <v>0</v>
      </c>
      <c r="EX58" s="1331">
        <f t="shared" ref="EX58:EX60" si="569">EY58+EZ58+FA58+FB58</f>
        <v>1.786</v>
      </c>
      <c r="EY58" s="1709">
        <v>0.13</v>
      </c>
      <c r="EZ58" s="1709">
        <v>0.66200000000000003</v>
      </c>
      <c r="FA58" s="1709">
        <v>0.99399999999999999</v>
      </c>
      <c r="FB58" s="1709">
        <v>0</v>
      </c>
      <c r="FC58" s="1331">
        <v>1.8218829999999999</v>
      </c>
      <c r="FD58" s="1331">
        <v>1.8583209999999999</v>
      </c>
      <c r="FE58" s="1331">
        <v>1.8954880000000001</v>
      </c>
      <c r="FF58" s="1331">
        <v>1.933397</v>
      </c>
      <c r="FG58" s="437">
        <f t="shared" si="538"/>
        <v>6.6791021400000004</v>
      </c>
      <c r="FH58" s="312">
        <v>0.59899999999999998</v>
      </c>
      <c r="FI58" s="312">
        <v>0.29378300000000002</v>
      </c>
      <c r="FJ58" s="312">
        <v>1.545928</v>
      </c>
      <c r="FK58" s="312">
        <v>2.1547097399999999</v>
      </c>
      <c r="FL58" s="992"/>
      <c r="FM58" s="312">
        <f t="shared" si="539"/>
        <v>1.0428407</v>
      </c>
      <c r="FN58" s="622">
        <v>0.33284069999999999</v>
      </c>
      <c r="FO58" s="622">
        <v>0.71</v>
      </c>
      <c r="FP58" s="622"/>
      <c r="FQ58" s="622"/>
      <c r="FR58" s="312"/>
      <c r="FS58" s="312"/>
      <c r="FT58" s="312"/>
      <c r="FU58" s="622"/>
      <c r="FV58" s="316" t="s">
        <v>297</v>
      </c>
      <c r="FW58" s="316"/>
      <c r="FX58" s="316" t="s">
        <v>300</v>
      </c>
    </row>
    <row r="59" spans="1:188" ht="33" hidden="1" customHeight="1" outlineLevel="1">
      <c r="A59" s="426" t="s">
        <v>485</v>
      </c>
      <c r="B59" s="380" t="s">
        <v>295</v>
      </c>
      <c r="C59" s="378" t="s">
        <v>491</v>
      </c>
      <c r="D59" s="378" t="s">
        <v>493</v>
      </c>
      <c r="E59" s="409" t="s">
        <v>394</v>
      </c>
      <c r="F59" s="429" t="s">
        <v>336</v>
      </c>
      <c r="G59" s="491" t="s">
        <v>71</v>
      </c>
      <c r="H59" s="316" t="s">
        <v>412</v>
      </c>
      <c r="I59" s="492">
        <f t="shared" si="528"/>
        <v>7140</v>
      </c>
      <c r="J59" s="835">
        <v>28.19</v>
      </c>
      <c r="K59" s="835">
        <v>28.71</v>
      </c>
      <c r="L59" s="835">
        <v>34.305</v>
      </c>
      <c r="M59" s="440">
        <v>30</v>
      </c>
      <c r="N59" s="918">
        <f t="shared" ref="N59:N60" si="570">SUM(O59:R59)</f>
        <v>36.525000000000006</v>
      </c>
      <c r="O59" s="626">
        <v>4.125</v>
      </c>
      <c r="P59" s="626">
        <v>13.375</v>
      </c>
      <c r="Q59" s="626">
        <v>18.45</v>
      </c>
      <c r="R59" s="626">
        <v>0.57499999999999996</v>
      </c>
      <c r="S59" s="714">
        <f t="shared" si="529"/>
        <v>1428</v>
      </c>
      <c r="T59" s="1330">
        <v>94</v>
      </c>
      <c r="U59" s="1330">
        <v>779</v>
      </c>
      <c r="V59" s="1330">
        <v>518</v>
      </c>
      <c r="W59" s="1330">
        <v>37</v>
      </c>
      <c r="X59" s="1330">
        <v>1428</v>
      </c>
      <c r="Y59" s="1330">
        <v>1428</v>
      </c>
      <c r="Z59" s="1330">
        <v>1428</v>
      </c>
      <c r="AA59" s="1330">
        <v>1428</v>
      </c>
      <c r="AB59" s="634"/>
      <c r="AC59" s="634"/>
      <c r="AD59" s="872">
        <v>30</v>
      </c>
      <c r="AE59" s="634"/>
      <c r="AF59" s="440">
        <v>0</v>
      </c>
      <c r="AG59" s="440">
        <f t="shared" ref="AG59:AG60" si="571">SUM(AH59:AK59)</f>
        <v>0</v>
      </c>
      <c r="AH59" s="356"/>
      <c r="AI59" s="366"/>
      <c r="AJ59" s="366"/>
      <c r="AK59" s="366"/>
      <c r="AL59" s="319"/>
      <c r="AM59" s="319"/>
      <c r="AN59" s="319"/>
      <c r="AO59" s="319"/>
      <c r="AP59" s="337" t="s">
        <v>584</v>
      </c>
      <c r="AQ59" s="437">
        <f t="shared" si="530"/>
        <v>7.1399999999999991E-2</v>
      </c>
      <c r="AR59" s="1621"/>
      <c r="AS59" s="1621"/>
      <c r="AT59" s="722">
        <v>1.349E-2</v>
      </c>
      <c r="AU59" s="476">
        <f t="shared" si="540"/>
        <v>1.6187999999999998</v>
      </c>
      <c r="AV59" s="722">
        <v>3.2000000000000001E-2</v>
      </c>
      <c r="AW59" s="722">
        <v>1.6409340000000001E-2</v>
      </c>
      <c r="AX59" s="476">
        <f t="shared" si="541"/>
        <v>1.9691208000000002</v>
      </c>
      <c r="AY59" s="722">
        <v>3.3004704797048E-2</v>
      </c>
      <c r="AZ59" s="722">
        <v>1.3429999999999999E-2</v>
      </c>
      <c r="BA59" s="476">
        <f t="shared" si="542"/>
        <v>1.6115999999999999</v>
      </c>
      <c r="BB59" s="722">
        <v>3.7932782238200007E-2</v>
      </c>
      <c r="BC59" s="722">
        <v>4.4319000000000004E-2</v>
      </c>
      <c r="BD59" s="476">
        <f t="shared" si="543"/>
        <v>5.3182799999999997</v>
      </c>
      <c r="BE59" s="722">
        <v>0.16375826128251952</v>
      </c>
      <c r="BF59" s="722">
        <v>1.5699999999999999E-2</v>
      </c>
      <c r="BG59" s="476">
        <f t="shared" si="544"/>
        <v>1.8839999999999999</v>
      </c>
      <c r="BH59" s="722">
        <v>4.0769446000000001E-2</v>
      </c>
      <c r="BI59" s="722">
        <v>1.4960000000000001E-2</v>
      </c>
      <c r="BJ59" s="476">
        <f t="shared" si="545"/>
        <v>1.7952000000000001</v>
      </c>
      <c r="BK59" s="722">
        <v>4.1136646736844293E-2</v>
      </c>
      <c r="BL59" s="315">
        <v>0.29837000000000002</v>
      </c>
      <c r="BM59" s="476">
        <f t="shared" si="546"/>
        <v>35.804400000000001</v>
      </c>
      <c r="BN59" s="315">
        <v>0.96940010259999987</v>
      </c>
      <c r="BO59" s="722">
        <v>0.31831241360000001</v>
      </c>
      <c r="BP59" s="476">
        <f t="shared" si="547"/>
        <v>38.197489632</v>
      </c>
      <c r="BQ59" s="722">
        <v>1.7288568468868728</v>
      </c>
      <c r="BR59" s="476">
        <f t="shared" si="548"/>
        <v>0.29837000000000002</v>
      </c>
      <c r="BS59" s="476">
        <f t="shared" si="531"/>
        <v>35.804400000000001</v>
      </c>
      <c r="BT59" s="476">
        <f t="shared" si="532"/>
        <v>0.96940010259999987</v>
      </c>
      <c r="BU59" s="722">
        <v>3.4180000000000002E-2</v>
      </c>
      <c r="BV59" s="476">
        <f t="shared" si="549"/>
        <v>4.1016000000000004</v>
      </c>
      <c r="BW59" s="722">
        <v>8.5969877800000011E-2</v>
      </c>
      <c r="BX59" s="722">
        <v>0.10063000000000001</v>
      </c>
      <c r="BY59" s="476">
        <f t="shared" si="550"/>
        <v>12.075600000000001</v>
      </c>
      <c r="BZ59" s="722">
        <v>0.33649866960000002</v>
      </c>
      <c r="CA59" s="722">
        <v>0.14277999999999999</v>
      </c>
      <c r="CB59" s="476">
        <f t="shared" si="551"/>
        <v>17.133599999999998</v>
      </c>
      <c r="CC59" s="722">
        <v>0.47744489759999992</v>
      </c>
      <c r="CD59" s="722">
        <v>2.078E-2</v>
      </c>
      <c r="CE59" s="476">
        <f t="shared" si="552"/>
        <v>2.4935999999999998</v>
      </c>
      <c r="CF59" s="722">
        <v>6.9486657600000001E-2</v>
      </c>
      <c r="CG59" s="998"/>
      <c r="CH59" s="476">
        <f t="shared" si="553"/>
        <v>0.14189100000000002</v>
      </c>
      <c r="CI59" s="476">
        <f t="shared" si="533"/>
        <v>17.02692</v>
      </c>
      <c r="CJ59" s="476">
        <f t="shared" si="534"/>
        <v>0.52296987780000004</v>
      </c>
      <c r="CK59" s="1037">
        <v>3.4180000000000002E-2</v>
      </c>
      <c r="CL59" s="476">
        <f t="shared" si="554"/>
        <v>4.1016000000000004</v>
      </c>
      <c r="CM59" s="1037">
        <v>8.5969877800000011E-2</v>
      </c>
      <c r="CN59" s="1084">
        <v>9.8000000000000004E-2</v>
      </c>
      <c r="CO59" s="476">
        <f t="shared" si="555"/>
        <v>11.76</v>
      </c>
      <c r="CP59" s="1084">
        <v>0.42</v>
      </c>
      <c r="CQ59" s="1477">
        <v>8.711E-3</v>
      </c>
      <c r="CR59" s="476">
        <f t="shared" si="556"/>
        <v>1.04532</v>
      </c>
      <c r="CS59" s="1477">
        <v>1.4999999999999999E-2</v>
      </c>
      <c r="CT59" s="1477">
        <v>1E-3</v>
      </c>
      <c r="CU59" s="476">
        <f t="shared" si="557"/>
        <v>0.12000000000000001</v>
      </c>
      <c r="CV59" s="1477">
        <v>2E-3</v>
      </c>
      <c r="CW59" s="1517">
        <v>0.31</v>
      </c>
      <c r="CX59" s="476">
        <f t="shared" si="558"/>
        <v>37.199999999999996</v>
      </c>
      <c r="CY59" s="722">
        <v>0.99810699999999997</v>
      </c>
      <c r="CZ59" s="722">
        <v>0.316</v>
      </c>
      <c r="DA59" s="476">
        <f t="shared" si="559"/>
        <v>37.92</v>
      </c>
      <c r="DB59" s="722">
        <v>1.04968248</v>
      </c>
      <c r="DC59" s="722">
        <v>0.32299999999999995</v>
      </c>
      <c r="DD59" s="476">
        <f t="shared" si="560"/>
        <v>38.76</v>
      </c>
      <c r="DE59" s="722">
        <v>1.11091005</v>
      </c>
      <c r="DF59" s="722">
        <v>0.32299999999999995</v>
      </c>
      <c r="DG59" s="476">
        <f t="shared" si="561"/>
        <v>38.76</v>
      </c>
      <c r="DH59" s="722">
        <v>1.11091005</v>
      </c>
      <c r="DI59" s="1243">
        <f>DL59+DO59+DR59+DU59</f>
        <v>1.4279999999999999E-2</v>
      </c>
      <c r="DJ59" s="1203">
        <f t="shared" si="562"/>
        <v>1.7135999999999998</v>
      </c>
      <c r="DK59" s="1243">
        <f>DN59+DQ59+DT59+DW59</f>
        <v>2.7973400000000002E-2</v>
      </c>
      <c r="DL59" s="1336">
        <v>9.3999999999999997E-4</v>
      </c>
      <c r="DM59" s="1334">
        <f t="shared" ref="DM59" si="572">DL59*0.12*1000</f>
        <v>0.1128</v>
      </c>
      <c r="DN59" s="1332">
        <f>0.0007814+0.001139</f>
        <v>1.9204000000000001E-3</v>
      </c>
      <c r="DO59" s="1336">
        <v>7.79E-3</v>
      </c>
      <c r="DP59" s="1334">
        <f t="shared" si="535"/>
        <v>0.93479999999999996</v>
      </c>
      <c r="DQ59" s="1332">
        <f>0.006071+0.010167</f>
        <v>1.6238000000000002E-2</v>
      </c>
      <c r="DR59" s="1335">
        <v>5.1799999999999997E-3</v>
      </c>
      <c r="DS59" s="1334">
        <f t="shared" si="564"/>
        <v>0.62159999999999993</v>
      </c>
      <c r="DT59" s="1332">
        <f>0.006071+0.003091</f>
        <v>9.162E-3</v>
      </c>
      <c r="DU59" s="1332">
        <v>3.6999999999999999E-4</v>
      </c>
      <c r="DV59" s="1334">
        <f t="shared" si="565"/>
        <v>4.4399999999999995E-2</v>
      </c>
      <c r="DW59" s="1332">
        <v>6.5300000000000004E-4</v>
      </c>
      <c r="DX59" s="1332">
        <v>1.4279999999999999E-2</v>
      </c>
      <c r="DY59" s="1203">
        <f t="shared" si="566"/>
        <v>1.7135999999999998</v>
      </c>
      <c r="DZ59" s="1332">
        <v>2.7973400000000002E-2</v>
      </c>
      <c r="EA59" s="1332">
        <v>1.4279999999999999E-2</v>
      </c>
      <c r="EB59" s="1203">
        <f t="shared" si="567"/>
        <v>1.7135999999999998</v>
      </c>
      <c r="EC59" s="1332">
        <v>2.7973400000000002E-2</v>
      </c>
      <c r="ED59" s="1332">
        <v>1.4279999999999999E-2</v>
      </c>
      <c r="EE59" s="1203">
        <f t="shared" si="568"/>
        <v>1.7135999999999998</v>
      </c>
      <c r="EF59" s="1332">
        <v>2.7973400000000002E-2</v>
      </c>
      <c r="EG59" s="1332">
        <v>1.4279999999999999E-2</v>
      </c>
      <c r="EH59" s="1203">
        <f t="shared" si="536"/>
        <v>1.7135999999999998</v>
      </c>
      <c r="EI59" s="1332">
        <v>2.7973400000000002E-2</v>
      </c>
      <c r="EJ59" s="316"/>
      <c r="EK59" s="316"/>
      <c r="EL59" s="316"/>
      <c r="EM59" s="316"/>
      <c r="EN59" s="437">
        <f t="shared" si="537"/>
        <v>15.160779999999999</v>
      </c>
      <c r="EO59" s="716">
        <v>3.1930000000000001</v>
      </c>
      <c r="EP59" s="312">
        <v>1.0661514000000001</v>
      </c>
      <c r="EQ59" s="312">
        <v>5.931</v>
      </c>
      <c r="ER59" s="716">
        <v>1.6690480000000001</v>
      </c>
      <c r="ES59" s="716">
        <v>5.931</v>
      </c>
      <c r="ET59" s="716">
        <v>0.28834300000000002</v>
      </c>
      <c r="EU59" s="716">
        <v>0.97097900000000004</v>
      </c>
      <c r="EV59" s="716">
        <v>1.2799989999999999</v>
      </c>
      <c r="EW59" s="716">
        <v>3.3495999999999998E-2</v>
      </c>
      <c r="EX59" s="1331">
        <f t="shared" si="569"/>
        <v>2.5569999999999999</v>
      </c>
      <c r="EY59" s="1709">
        <v>0.22</v>
      </c>
      <c r="EZ59" s="1709">
        <v>1.4339999999999999</v>
      </c>
      <c r="FA59" s="1709">
        <v>0.84099999999999997</v>
      </c>
      <c r="FB59" s="1709">
        <v>6.2E-2</v>
      </c>
      <c r="FC59" s="1331">
        <v>3.057976</v>
      </c>
      <c r="FD59" s="1331">
        <v>3.1191360000000001</v>
      </c>
      <c r="FE59" s="1331">
        <v>3.1815190000000002</v>
      </c>
      <c r="FF59" s="1331">
        <v>3.2451490000000001</v>
      </c>
      <c r="FG59" s="437">
        <f t="shared" si="538"/>
        <v>12.539455175000002</v>
      </c>
      <c r="FH59" s="312">
        <v>3.1930000000000001</v>
      </c>
      <c r="FI59" s="312">
        <v>1.0661514000000001</v>
      </c>
      <c r="FJ59" s="312">
        <v>5.931</v>
      </c>
      <c r="FK59" s="312">
        <v>1.1809407950000002</v>
      </c>
      <c r="FL59" s="992"/>
      <c r="FM59" s="312">
        <f t="shared" si="539"/>
        <v>0.58418148999999997</v>
      </c>
      <c r="FN59" s="622">
        <v>0.12418149000000001</v>
      </c>
      <c r="FO59" s="622">
        <v>0.46</v>
      </c>
      <c r="FP59" s="622"/>
      <c r="FQ59" s="622"/>
      <c r="FR59" s="312"/>
      <c r="FS59" s="312"/>
      <c r="FT59" s="312"/>
      <c r="FU59" s="622"/>
      <c r="FV59" s="316" t="s">
        <v>297</v>
      </c>
      <c r="FW59" s="316"/>
      <c r="FX59" s="316" t="s">
        <v>300</v>
      </c>
    </row>
    <row r="60" spans="1:188" ht="33.75" hidden="1" customHeight="1" outlineLevel="1">
      <c r="A60" s="426" t="s">
        <v>485</v>
      </c>
      <c r="B60" s="380" t="s">
        <v>295</v>
      </c>
      <c r="C60" s="378" t="s">
        <v>491</v>
      </c>
      <c r="D60" s="378" t="s">
        <v>493</v>
      </c>
      <c r="E60" s="409" t="s">
        <v>470</v>
      </c>
      <c r="F60" s="429" t="s">
        <v>517</v>
      </c>
      <c r="G60" s="491" t="s">
        <v>71</v>
      </c>
      <c r="H60" s="316" t="s">
        <v>12</v>
      </c>
      <c r="I60" s="492">
        <f t="shared" si="528"/>
        <v>0</v>
      </c>
      <c r="J60" s="622">
        <v>0</v>
      </c>
      <c r="K60" s="622">
        <v>3.1</v>
      </c>
      <c r="L60" s="622">
        <v>0</v>
      </c>
      <c r="M60" s="440">
        <v>1</v>
      </c>
      <c r="N60" s="440">
        <f t="shared" si="570"/>
        <v>0</v>
      </c>
      <c r="O60" s="622">
        <v>0</v>
      </c>
      <c r="P60" s="622"/>
      <c r="Q60" s="622">
        <v>0</v>
      </c>
      <c r="R60" s="622">
        <v>0</v>
      </c>
      <c r="S60" s="1804">
        <f t="shared" ref="S60" si="573">SUM(T60:W60)</f>
        <v>0</v>
      </c>
      <c r="T60" s="622"/>
      <c r="U60" s="622"/>
      <c r="V60" s="622"/>
      <c r="W60" s="622"/>
      <c r="X60" s="868"/>
      <c r="Y60" s="868"/>
      <c r="Z60" s="868"/>
      <c r="AA60" s="1803"/>
      <c r="AB60" s="634"/>
      <c r="AC60" s="634"/>
      <c r="AD60" s="635"/>
      <c r="AE60" s="634"/>
      <c r="AF60" s="440">
        <v>0</v>
      </c>
      <c r="AG60" s="440">
        <f t="shared" si="571"/>
        <v>0</v>
      </c>
      <c r="AH60" s="356"/>
      <c r="AI60" s="366"/>
      <c r="AJ60" s="366"/>
      <c r="AK60" s="366"/>
      <c r="AL60" s="319"/>
      <c r="AM60" s="319"/>
      <c r="AN60" s="319"/>
      <c r="AO60" s="319"/>
      <c r="AP60" s="337" t="s">
        <v>584</v>
      </c>
      <c r="AQ60" s="437">
        <f t="shared" si="530"/>
        <v>6.3916000000000001E-2</v>
      </c>
      <c r="AR60" s="1621"/>
      <c r="AS60" s="1621"/>
      <c r="AT60" s="315"/>
      <c r="AU60" s="476">
        <f t="shared" si="540"/>
        <v>0</v>
      </c>
      <c r="AV60" s="315"/>
      <c r="AW60" s="315"/>
      <c r="AX60" s="476">
        <f t="shared" si="541"/>
        <v>0</v>
      </c>
      <c r="AY60" s="315"/>
      <c r="AZ60" s="315"/>
      <c r="BA60" s="476">
        <f t="shared" si="542"/>
        <v>0</v>
      </c>
      <c r="BB60" s="315"/>
      <c r="BC60" s="315"/>
      <c r="BD60" s="476">
        <f t="shared" si="543"/>
        <v>0</v>
      </c>
      <c r="BE60" s="315"/>
      <c r="BF60" s="315"/>
      <c r="BG60" s="476">
        <f t="shared" si="544"/>
        <v>0</v>
      </c>
      <c r="BH60" s="315"/>
      <c r="BI60" s="315"/>
      <c r="BJ60" s="476">
        <f t="shared" si="545"/>
        <v>0</v>
      </c>
      <c r="BK60" s="315"/>
      <c r="BL60" s="315">
        <v>8.038E-3</v>
      </c>
      <c r="BM60" s="476">
        <f t="shared" si="546"/>
        <v>0.96455999999999997</v>
      </c>
      <c r="BN60" s="315">
        <v>2.5513159599999995E-2</v>
      </c>
      <c r="BO60" s="315">
        <v>3.0000000000000001E-3</v>
      </c>
      <c r="BP60" s="476">
        <f t="shared" si="547"/>
        <v>0.36</v>
      </c>
      <c r="BQ60" s="315">
        <v>1.2E-2</v>
      </c>
      <c r="BR60" s="476">
        <f t="shared" si="548"/>
        <v>0</v>
      </c>
      <c r="BS60" s="476">
        <f t="shared" si="531"/>
        <v>0</v>
      </c>
      <c r="BT60" s="476">
        <f t="shared" si="532"/>
        <v>0</v>
      </c>
      <c r="BU60" s="315">
        <v>0</v>
      </c>
      <c r="BV60" s="476">
        <f t="shared" si="549"/>
        <v>0</v>
      </c>
      <c r="BW60" s="625">
        <v>0</v>
      </c>
      <c r="BX60" s="625">
        <v>0</v>
      </c>
      <c r="BY60" s="476">
        <f t="shared" si="550"/>
        <v>0</v>
      </c>
      <c r="BZ60" s="625">
        <v>0</v>
      </c>
      <c r="CA60" s="625">
        <v>0</v>
      </c>
      <c r="CB60" s="476">
        <f>CA60*0.12*1000</f>
        <v>0</v>
      </c>
      <c r="CC60" s="625">
        <v>0</v>
      </c>
      <c r="CD60" s="625">
        <v>0</v>
      </c>
      <c r="CE60" s="476">
        <f t="shared" si="552"/>
        <v>0</v>
      </c>
      <c r="CF60" s="722"/>
      <c r="CG60" s="998"/>
      <c r="CH60" s="476">
        <f t="shared" si="553"/>
        <v>0</v>
      </c>
      <c r="CI60" s="476">
        <f t="shared" si="533"/>
        <v>0</v>
      </c>
      <c r="CJ60" s="476">
        <f t="shared" si="534"/>
        <v>0</v>
      </c>
      <c r="CK60" s="315"/>
      <c r="CL60" s="476">
        <f t="shared" si="554"/>
        <v>0</v>
      </c>
      <c r="CM60" s="315"/>
      <c r="CN60" s="625"/>
      <c r="CO60" s="476">
        <f t="shared" si="555"/>
        <v>0</v>
      </c>
      <c r="CP60" s="625"/>
      <c r="CQ60" s="625"/>
      <c r="CR60" s="476">
        <f>CQ60*0.12*1000</f>
        <v>0</v>
      </c>
      <c r="CS60" s="1038">
        <v>0</v>
      </c>
      <c r="CT60" s="1038">
        <v>0</v>
      </c>
      <c r="CU60" s="476">
        <f t="shared" si="557"/>
        <v>0</v>
      </c>
      <c r="CV60" s="1037"/>
      <c r="CW60" s="1517">
        <v>1.8443000000000001E-2</v>
      </c>
      <c r="CX60" s="476">
        <f t="shared" si="558"/>
        <v>2.2131600000000002</v>
      </c>
      <c r="CY60" s="722">
        <v>5.7780736200000002E-2</v>
      </c>
      <c r="CZ60" s="722">
        <v>1.8626E-2</v>
      </c>
      <c r="DA60" s="476">
        <f t="shared" si="559"/>
        <v>2.2351199999999998</v>
      </c>
      <c r="DB60" s="722">
        <v>6.1871474279999991E-2</v>
      </c>
      <c r="DC60" s="722">
        <v>1.8626E-2</v>
      </c>
      <c r="DD60" s="476">
        <f t="shared" si="560"/>
        <v>2.2351199999999998</v>
      </c>
      <c r="DE60" s="722">
        <v>6.4061333100000006E-2</v>
      </c>
      <c r="DF60" s="722">
        <v>1.8626E-2</v>
      </c>
      <c r="DG60" s="476">
        <f t="shared" si="561"/>
        <v>2.2351199999999998</v>
      </c>
      <c r="DH60" s="722">
        <v>6.4061333100000006E-2</v>
      </c>
      <c r="DI60" s="1243">
        <f>DL60+DO60+DR60+DU60</f>
        <v>8.038E-3</v>
      </c>
      <c r="DJ60" s="1203">
        <f t="shared" si="562"/>
        <v>0.96455999999999997</v>
      </c>
      <c r="DK60" s="1243">
        <f>DN60+DQ60+DT60+DW60</f>
        <v>2.5513159599999995E-2</v>
      </c>
      <c r="DL60" s="1202"/>
      <c r="DM60" s="1334">
        <f t="shared" ref="DM60" si="574">DL60*0.12*1000</f>
        <v>0</v>
      </c>
      <c r="DN60" s="1202"/>
      <c r="DO60" s="1202"/>
      <c r="DP60" s="1334">
        <f t="shared" si="535"/>
        <v>0</v>
      </c>
      <c r="DQ60" s="1331"/>
      <c r="DR60" s="1331">
        <v>3.4739999999999997E-3</v>
      </c>
      <c r="DS60" s="1334">
        <f t="shared" si="564"/>
        <v>0.41687999999999997</v>
      </c>
      <c r="DT60" s="1331">
        <v>1.1616778079999997E-2</v>
      </c>
      <c r="DU60" s="1333">
        <v>4.5639999999999995E-3</v>
      </c>
      <c r="DV60" s="1334">
        <f t="shared" si="565"/>
        <v>0.54767999999999994</v>
      </c>
      <c r="DW60" s="1333">
        <v>1.3896381519999997E-2</v>
      </c>
      <c r="DX60" s="1331">
        <v>1.8626E-2</v>
      </c>
      <c r="DY60" s="1203">
        <f t="shared" si="566"/>
        <v>2.2351199999999998</v>
      </c>
      <c r="DZ60" s="1331">
        <v>6.1871474279999991E-2</v>
      </c>
      <c r="EA60" s="1331">
        <v>1.8626E-2</v>
      </c>
      <c r="EB60" s="1203">
        <f t="shared" si="567"/>
        <v>2.2351199999999998</v>
      </c>
      <c r="EC60" s="1331">
        <v>6.4061333100000006E-2</v>
      </c>
      <c r="ED60" s="1331">
        <v>1.8626E-2</v>
      </c>
      <c r="EE60" s="1203">
        <f t="shared" si="568"/>
        <v>2.2351199999999998</v>
      </c>
      <c r="EF60" s="1331">
        <v>6.4061333100000006E-2</v>
      </c>
      <c r="EG60" s="1331">
        <v>0</v>
      </c>
      <c r="EH60" s="1203">
        <f t="shared" si="536"/>
        <v>0</v>
      </c>
      <c r="EI60" s="1331">
        <v>0</v>
      </c>
      <c r="EJ60" s="316"/>
      <c r="EK60" s="316"/>
      <c r="EL60" s="316"/>
      <c r="EM60" s="316"/>
      <c r="EN60" s="437">
        <f t="shared" si="537"/>
        <v>0</v>
      </c>
      <c r="EO60" s="312"/>
      <c r="EP60" s="312"/>
      <c r="EQ60" s="312"/>
      <c r="ER60" s="312"/>
      <c r="ES60" s="312"/>
      <c r="ET60" s="622"/>
      <c r="EU60" s="622"/>
      <c r="EV60" s="622"/>
      <c r="EW60" s="622"/>
      <c r="EX60" s="1331">
        <f t="shared" si="569"/>
        <v>0</v>
      </c>
      <c r="EY60" s="622"/>
      <c r="EZ60" s="622"/>
      <c r="FA60" s="622"/>
      <c r="FB60" s="622"/>
      <c r="FC60" s="312"/>
      <c r="FD60" s="312"/>
      <c r="FE60" s="312"/>
      <c r="FF60" s="312"/>
      <c r="FG60" s="437">
        <f t="shared" si="538"/>
        <v>0</v>
      </c>
      <c r="FH60" s="312"/>
      <c r="FI60" s="312"/>
      <c r="FJ60" s="312"/>
      <c r="FK60" s="312"/>
      <c r="FL60" s="992"/>
      <c r="FM60" s="312">
        <f t="shared" si="539"/>
        <v>0</v>
      </c>
      <c r="FN60" s="622">
        <v>0</v>
      </c>
      <c r="FO60" s="622"/>
      <c r="FP60" s="622"/>
      <c r="FQ60" s="622"/>
      <c r="FR60" s="312"/>
      <c r="FS60" s="312"/>
      <c r="FT60" s="312"/>
      <c r="FU60" s="622"/>
      <c r="FV60" s="316"/>
      <c r="FW60" s="316"/>
      <c r="FX60" s="316"/>
      <c r="FY60" s="69" t="s">
        <v>518</v>
      </c>
    </row>
    <row r="61" spans="1:188" s="95" customFormat="1" ht="30" hidden="1" outlineLevel="1">
      <c r="A61" s="426" t="s">
        <v>485</v>
      </c>
      <c r="B61" s="380" t="s">
        <v>295</v>
      </c>
      <c r="C61" s="378"/>
      <c r="D61" s="343"/>
      <c r="E61" s="443"/>
      <c r="F61" s="478" t="s">
        <v>11</v>
      </c>
      <c r="G61" s="438"/>
      <c r="H61" s="490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1157"/>
      <c r="AB61" s="335"/>
      <c r="AC61" s="335"/>
      <c r="AD61" s="345"/>
      <c r="AE61" s="335"/>
      <c r="AF61" s="335"/>
      <c r="AG61" s="335"/>
      <c r="AH61" s="335"/>
      <c r="AI61" s="335"/>
      <c r="AJ61" s="335"/>
      <c r="AK61" s="335"/>
      <c r="AL61" s="335"/>
      <c r="AM61" s="335"/>
      <c r="AN61" s="335"/>
      <c r="AO61" s="335"/>
      <c r="AP61" s="337" t="s">
        <v>584</v>
      </c>
      <c r="AQ61" s="437">
        <f t="shared" si="530"/>
        <v>3.2753288000000005</v>
      </c>
      <c r="AR61" s="1621"/>
      <c r="AS61" s="1621"/>
      <c r="AT61" s="476">
        <f t="shared" ref="AT61:BQ61" si="575">SUM(AT57:AT60)</f>
        <v>0.31831300000000001</v>
      </c>
      <c r="AU61" s="476">
        <f t="shared" si="575"/>
        <v>38.197559999999996</v>
      </c>
      <c r="AV61" s="476">
        <f t="shared" si="575"/>
        <v>0.74299999999999999</v>
      </c>
      <c r="AW61" s="476">
        <f t="shared" si="575"/>
        <v>0.61695462000000012</v>
      </c>
      <c r="AX61" s="476">
        <f t="shared" si="575"/>
        <v>74.034554400000005</v>
      </c>
      <c r="AY61" s="476">
        <f t="shared" si="575"/>
        <v>1.2512192033709881</v>
      </c>
      <c r="AZ61" s="476">
        <f t="shared" si="575"/>
        <v>0.276333</v>
      </c>
      <c r="BA61" s="476">
        <f t="shared" si="575"/>
        <v>33.159959999999998</v>
      </c>
      <c r="BB61" s="476">
        <f t="shared" si="575"/>
        <v>0.62306250369632987</v>
      </c>
      <c r="BC61" s="476">
        <f t="shared" si="575"/>
        <v>0.41206700000000007</v>
      </c>
      <c r="BD61" s="476">
        <f t="shared" si="575"/>
        <v>49.448040000000006</v>
      </c>
      <c r="BE61" s="476">
        <f t="shared" si="575"/>
        <v>0.89544939852251959</v>
      </c>
      <c r="BF61" s="476">
        <f t="shared" si="575"/>
        <v>0.32850399999999996</v>
      </c>
      <c r="BG61" s="476">
        <f t="shared" si="575"/>
        <v>39.420479999999998</v>
      </c>
      <c r="BH61" s="476">
        <f t="shared" si="575"/>
        <v>0.85305261712000002</v>
      </c>
      <c r="BI61" s="476">
        <f t="shared" si="575"/>
        <v>0.38321340000000004</v>
      </c>
      <c r="BJ61" s="476">
        <f t="shared" si="575"/>
        <v>45.985607999999999</v>
      </c>
      <c r="BK61" s="476">
        <f t="shared" si="575"/>
        <v>1.0282726391853503</v>
      </c>
      <c r="BL61" s="476">
        <f t="shared" si="575"/>
        <v>0.86223840000000007</v>
      </c>
      <c r="BM61" s="476">
        <f t="shared" si="575"/>
        <v>103.468608</v>
      </c>
      <c r="BN61" s="476">
        <f t="shared" si="575"/>
        <v>2.5682882025799998</v>
      </c>
      <c r="BO61" s="476">
        <f t="shared" si="575"/>
        <v>1.8413794135999999</v>
      </c>
      <c r="BP61" s="476">
        <f t="shared" si="575"/>
        <v>220.96552963199997</v>
      </c>
      <c r="BQ61" s="476">
        <f t="shared" si="575"/>
        <v>3.3518195490520561</v>
      </c>
      <c r="BR61" s="476">
        <f t="shared" ref="BR61:EC61" si="576">SUM(BR57:BR60)</f>
        <v>0.85420040000000008</v>
      </c>
      <c r="BS61" s="476">
        <f t="shared" si="576"/>
        <v>102.50404800000001</v>
      </c>
      <c r="BT61" s="476">
        <f t="shared" si="576"/>
        <v>2.5427750429799998</v>
      </c>
      <c r="BU61" s="476">
        <f t="shared" si="576"/>
        <v>8.6822800000000006E-2</v>
      </c>
      <c r="BV61" s="476">
        <f t="shared" si="576"/>
        <v>10.418736000000001</v>
      </c>
      <c r="BW61" s="476">
        <f t="shared" si="576"/>
        <v>0.21837757478800002</v>
      </c>
      <c r="BX61" s="476">
        <f t="shared" si="576"/>
        <v>0.44467000000000001</v>
      </c>
      <c r="BY61" s="476">
        <f t="shared" si="576"/>
        <v>53.360400000000006</v>
      </c>
      <c r="BZ61" s="476">
        <f t="shared" si="576"/>
        <v>1.2452890704000001</v>
      </c>
      <c r="CA61" s="476">
        <f t="shared" si="576"/>
        <v>0.30192759999999996</v>
      </c>
      <c r="CB61" s="476">
        <f t="shared" si="576"/>
        <v>36.231312000000003</v>
      </c>
      <c r="CC61" s="476">
        <f t="shared" si="576"/>
        <v>1.0096217401919998</v>
      </c>
      <c r="CD61" s="476">
        <f t="shared" si="576"/>
        <v>2.078E-2</v>
      </c>
      <c r="CE61" s="476">
        <f t="shared" si="576"/>
        <v>2.4935999999999998</v>
      </c>
      <c r="CF61" s="476">
        <f t="shared" si="576"/>
        <v>6.9486657600000001E-2</v>
      </c>
      <c r="CG61" s="995"/>
      <c r="CH61" s="476">
        <f t="shared" ref="CH61:CV61" si="577">SUM(CH57:CH60)</f>
        <v>1.0435840000000001</v>
      </c>
      <c r="CI61" s="476">
        <f t="shared" si="577"/>
        <v>125.23008</v>
      </c>
      <c r="CJ61" s="476">
        <f t="shared" si="577"/>
        <v>2.171377574788</v>
      </c>
      <c r="CK61" s="476">
        <f t="shared" si="577"/>
        <v>8.6822800000000006E-2</v>
      </c>
      <c r="CL61" s="476">
        <f t="shared" si="577"/>
        <v>10.418736000000001</v>
      </c>
      <c r="CM61" s="476">
        <f t="shared" si="577"/>
        <v>0.21837757478800002</v>
      </c>
      <c r="CN61" s="476">
        <f t="shared" si="577"/>
        <v>0.39244519999999994</v>
      </c>
      <c r="CO61" s="476">
        <f t="shared" si="577"/>
        <v>47.093423999999992</v>
      </c>
      <c r="CP61" s="476">
        <f t="shared" si="577"/>
        <v>0.97299999999999986</v>
      </c>
      <c r="CQ61" s="476">
        <f t="shared" si="577"/>
        <v>0.39031600000000005</v>
      </c>
      <c r="CR61" s="476">
        <f t="shared" si="577"/>
        <v>46.837919999999997</v>
      </c>
      <c r="CS61" s="476">
        <f t="shared" si="577"/>
        <v>0.74800000000000011</v>
      </c>
      <c r="CT61" s="476">
        <f t="shared" si="577"/>
        <v>0.17399999999999999</v>
      </c>
      <c r="CU61" s="476">
        <f t="shared" si="577"/>
        <v>20.88</v>
      </c>
      <c r="CV61" s="476">
        <f t="shared" si="577"/>
        <v>0.23199999999999998</v>
      </c>
      <c r="CW61" s="1514">
        <f t="shared" si="576"/>
        <v>0.90677099999999999</v>
      </c>
      <c r="CX61" s="476">
        <f t="shared" si="576"/>
        <v>108.81251999999999</v>
      </c>
      <c r="CY61" s="476">
        <f t="shared" si="576"/>
        <v>2.9179303977999997</v>
      </c>
      <c r="CZ61" s="476">
        <f t="shared" si="576"/>
        <v>0.92352600000000007</v>
      </c>
      <c r="DA61" s="476">
        <f t="shared" si="576"/>
        <v>110.82312</v>
      </c>
      <c r="DB61" s="476">
        <f t="shared" si="576"/>
        <v>3.06775019628</v>
      </c>
      <c r="DC61" s="476">
        <f t="shared" si="576"/>
        <v>0.94267599999999996</v>
      </c>
      <c r="DD61" s="476">
        <f t="shared" si="576"/>
        <v>113.12111999999999</v>
      </c>
      <c r="DE61" s="476">
        <f t="shared" si="576"/>
        <v>3.2421927006</v>
      </c>
      <c r="DF61" s="476">
        <f t="shared" si="576"/>
        <v>0.94267599999999996</v>
      </c>
      <c r="DG61" s="476">
        <f t="shared" si="576"/>
        <v>113.12111999999999</v>
      </c>
      <c r="DH61" s="476">
        <f t="shared" si="576"/>
        <v>3.2421927006</v>
      </c>
      <c r="DI61" s="1203">
        <f t="shared" si="576"/>
        <v>0.65033079999999999</v>
      </c>
      <c r="DJ61" s="1203">
        <f t="shared" si="576"/>
        <v>78.039696000000006</v>
      </c>
      <c r="DK61" s="1203">
        <f t="shared" si="576"/>
        <v>1.2523865596000001</v>
      </c>
      <c r="DL61" s="1203">
        <f t="shared" si="576"/>
        <v>5.60574E-2</v>
      </c>
      <c r="DM61" s="1203">
        <f t="shared" si="576"/>
        <v>6.7268879999999989</v>
      </c>
      <c r="DN61" s="1203">
        <f t="shared" si="576"/>
        <v>0.1167204</v>
      </c>
      <c r="DO61" s="1203">
        <f t="shared" si="576"/>
        <v>0.29586640000000003</v>
      </c>
      <c r="DP61" s="1203">
        <f t="shared" si="576"/>
        <v>35.503968</v>
      </c>
      <c r="DQ61" s="1203">
        <f t="shared" si="576"/>
        <v>0.55583799999999994</v>
      </c>
      <c r="DR61" s="1203">
        <f t="shared" si="576"/>
        <v>0.29217300000000002</v>
      </c>
      <c r="DS61" s="1203">
        <f t="shared" si="576"/>
        <v>35.060759999999995</v>
      </c>
      <c r="DT61" s="1203">
        <f t="shared" si="576"/>
        <v>0.56167877808</v>
      </c>
      <c r="DU61" s="1203">
        <f t="shared" si="576"/>
        <v>6.234E-3</v>
      </c>
      <c r="DV61" s="1203">
        <f t="shared" si="576"/>
        <v>0.74807999999999997</v>
      </c>
      <c r="DW61" s="1203">
        <f t="shared" si="576"/>
        <v>1.8149381519999997E-2</v>
      </c>
      <c r="DX61" s="1203">
        <f t="shared" si="576"/>
        <v>0.6609060000000001</v>
      </c>
      <c r="DY61" s="1203">
        <f t="shared" si="576"/>
        <v>79.308719999999994</v>
      </c>
      <c r="DZ61" s="1203">
        <f t="shared" si="576"/>
        <v>1.2887448742800001</v>
      </c>
      <c r="EA61" s="1203">
        <f t="shared" si="576"/>
        <v>0.6609060000000001</v>
      </c>
      <c r="EB61" s="1203">
        <f t="shared" si="576"/>
        <v>79.308719999999994</v>
      </c>
      <c r="EC61" s="1203">
        <f t="shared" si="576"/>
        <v>1.2909347331000001</v>
      </c>
      <c r="ED61" s="1203">
        <f t="shared" ref="ED61:EF61" si="578">SUM(ED57:ED60)</f>
        <v>0.6609060000000001</v>
      </c>
      <c r="EE61" s="1203">
        <f t="shared" si="578"/>
        <v>79.308719999999994</v>
      </c>
      <c r="EF61" s="1203">
        <f t="shared" si="578"/>
        <v>1.2909347331000001</v>
      </c>
      <c r="EG61" s="1203">
        <f t="shared" ref="EG61:EI61" si="579">SUM(EG57:EG60)</f>
        <v>0.64228000000000007</v>
      </c>
      <c r="EH61" s="1203">
        <f t="shared" si="579"/>
        <v>77.073599999999999</v>
      </c>
      <c r="EI61" s="1203">
        <f t="shared" si="579"/>
        <v>1.2268734000000001</v>
      </c>
      <c r="EJ61" s="444"/>
      <c r="EK61" s="444"/>
      <c r="EL61" s="444"/>
      <c r="EM61" s="444"/>
      <c r="EN61" s="437">
        <f t="shared" si="537"/>
        <v>59.651868999999998</v>
      </c>
      <c r="EO61" s="437">
        <f>SUM(EO57:EO60)</f>
        <v>11.068056</v>
      </c>
      <c r="EP61" s="437">
        <f>SUM(EP57:EP60)</f>
        <v>3.0631098999999997</v>
      </c>
      <c r="EQ61" s="437">
        <f>SUM(EQ57:EQ60)</f>
        <v>12.845195</v>
      </c>
      <c r="ER61" s="437">
        <f>SUM(ER57:ER60)</f>
        <v>9.401567</v>
      </c>
      <c r="ES61" s="437">
        <f>SUM(ES57:ES60)</f>
        <v>20.641477000000002</v>
      </c>
      <c r="ET61" s="437">
        <f t="shared" ref="ET61:EW61" si="580">SUM(ET57:ET60)</f>
        <v>1.5061230000000001</v>
      </c>
      <c r="EU61" s="437">
        <f t="shared" si="580"/>
        <v>6.812462</v>
      </c>
      <c r="EV61" s="437">
        <f t="shared" si="580"/>
        <v>7.7012980000000004</v>
      </c>
      <c r="EW61" s="437">
        <f t="shared" si="580"/>
        <v>3.3495999999999998E-2</v>
      </c>
      <c r="EX61" s="437">
        <f>SUM(EX57:EX60)</f>
        <v>11.006</v>
      </c>
      <c r="EY61" s="437">
        <f t="shared" ref="EY61:FB61" si="581">SUM(EY57:EY60)</f>
        <v>1.0150000000000001</v>
      </c>
      <c r="EZ61" s="437">
        <f t="shared" si="581"/>
        <v>5.1829999999999998</v>
      </c>
      <c r="FA61" s="437">
        <f t="shared" si="581"/>
        <v>4.7460000000000004</v>
      </c>
      <c r="FB61" s="437">
        <f t="shared" si="581"/>
        <v>6.2E-2</v>
      </c>
      <c r="FC61" s="437">
        <f>SUM(FC57:FC60)</f>
        <v>11.802859</v>
      </c>
      <c r="FD61" s="437">
        <f>SUM(FD57:FD60)</f>
        <v>12.038457000000001</v>
      </c>
      <c r="FE61" s="437">
        <f>SUM(FE57:FE60)</f>
        <v>12.279007</v>
      </c>
      <c r="FF61" s="437">
        <f>SUM(FF57:FF60)</f>
        <v>12.525546</v>
      </c>
      <c r="FG61" s="437">
        <f t="shared" si="538"/>
        <v>47.093932345000006</v>
      </c>
      <c r="FH61" s="437">
        <f>SUM(FH57:FH60)</f>
        <v>11.068056</v>
      </c>
      <c r="FI61" s="437">
        <f>SUM(FI57:FI60)</f>
        <v>3.0631098999999997</v>
      </c>
      <c r="FJ61" s="437">
        <f>SUM(FJ57:FJ60)</f>
        <v>12.845195</v>
      </c>
      <c r="FK61" s="437">
        <f>SUM(FK57:FK60)</f>
        <v>10.045254164999999</v>
      </c>
      <c r="FL61" s="992"/>
      <c r="FM61" s="437">
        <f>SUM(FM57:FM60)</f>
        <v>5.03615864</v>
      </c>
      <c r="FN61" s="437">
        <f t="shared" ref="FN61:FQ61" si="582">SUM(FN57:FN60)</f>
        <v>1.1861586399999999</v>
      </c>
      <c r="FO61" s="437">
        <f t="shared" si="582"/>
        <v>3.85</v>
      </c>
      <c r="FP61" s="437">
        <f t="shared" si="582"/>
        <v>0</v>
      </c>
      <c r="FQ61" s="437">
        <f t="shared" si="582"/>
        <v>0</v>
      </c>
      <c r="FR61" s="437">
        <f>SUM(FR57:FR60)</f>
        <v>0</v>
      </c>
      <c r="FS61" s="437">
        <f>SUM(FS57:FS60)</f>
        <v>0</v>
      </c>
      <c r="FT61" s="437">
        <f>SUM(FT57:FT60)</f>
        <v>0</v>
      </c>
      <c r="FU61" s="814"/>
      <c r="FV61" s="445"/>
      <c r="FW61" s="445"/>
      <c r="FX61" s="445"/>
    </row>
    <row r="62" spans="1:188" ht="30" hidden="1" outlineLevel="1">
      <c r="A62" s="426" t="s">
        <v>485</v>
      </c>
      <c r="B62" s="380" t="s">
        <v>295</v>
      </c>
      <c r="C62" s="378"/>
      <c r="D62" s="426"/>
      <c r="E62" s="428" t="s">
        <v>45</v>
      </c>
      <c r="F62" s="485" t="s">
        <v>276</v>
      </c>
      <c r="G62" s="467"/>
      <c r="H62" s="330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1155"/>
      <c r="AB62" s="313"/>
      <c r="AC62" s="313"/>
      <c r="AD62" s="358"/>
      <c r="AE62" s="313"/>
      <c r="AF62" s="313"/>
      <c r="AG62" s="313"/>
      <c r="AH62" s="313"/>
      <c r="AI62" s="313"/>
      <c r="AJ62" s="313"/>
      <c r="AK62" s="313"/>
      <c r="AL62" s="313"/>
      <c r="AM62" s="313"/>
      <c r="AN62" s="313"/>
      <c r="AO62" s="313"/>
      <c r="AP62" s="306" t="s">
        <v>584</v>
      </c>
      <c r="AQ62" s="482">
        <f>DI62+DX62+EA62+ED62+EG62</f>
        <v>2.5000000000000001E-2</v>
      </c>
      <c r="AR62" s="1619"/>
      <c r="AS62" s="1619"/>
      <c r="AT62" s="482">
        <f t="shared" ref="AT62:BQ62" si="583">AT66+AT69</f>
        <v>0</v>
      </c>
      <c r="AU62" s="482">
        <f t="shared" si="583"/>
        <v>0</v>
      </c>
      <c r="AV62" s="482">
        <f t="shared" si="583"/>
        <v>0</v>
      </c>
      <c r="AW62" s="482">
        <f t="shared" si="583"/>
        <v>0</v>
      </c>
      <c r="AX62" s="482">
        <f t="shared" si="583"/>
        <v>0</v>
      </c>
      <c r="AY62" s="482">
        <f t="shared" si="583"/>
        <v>0</v>
      </c>
      <c r="AZ62" s="482">
        <f t="shared" si="583"/>
        <v>0</v>
      </c>
      <c r="BA62" s="482">
        <f t="shared" si="583"/>
        <v>0</v>
      </c>
      <c r="BB62" s="482">
        <f t="shared" si="583"/>
        <v>0</v>
      </c>
      <c r="BC62" s="482">
        <f t="shared" si="583"/>
        <v>0</v>
      </c>
      <c r="BD62" s="482">
        <f t="shared" si="583"/>
        <v>0</v>
      </c>
      <c r="BE62" s="482">
        <f t="shared" si="583"/>
        <v>0</v>
      </c>
      <c r="BF62" s="482">
        <f t="shared" si="583"/>
        <v>0</v>
      </c>
      <c r="BG62" s="482">
        <f t="shared" si="583"/>
        <v>0</v>
      </c>
      <c r="BH62" s="482">
        <f t="shared" si="583"/>
        <v>0</v>
      </c>
      <c r="BI62" s="482">
        <f t="shared" si="583"/>
        <v>0</v>
      </c>
      <c r="BJ62" s="482">
        <f t="shared" si="583"/>
        <v>0</v>
      </c>
      <c r="BK62" s="482">
        <f t="shared" si="583"/>
        <v>0</v>
      </c>
      <c r="BL62" s="482">
        <f t="shared" si="583"/>
        <v>5.0000000000000001E-3</v>
      </c>
      <c r="BM62" s="482">
        <f t="shared" si="583"/>
        <v>0.6</v>
      </c>
      <c r="BN62" s="482">
        <f t="shared" si="583"/>
        <v>1.08406837288E-2</v>
      </c>
      <c r="BO62" s="482">
        <f t="shared" si="583"/>
        <v>5.0000000000000001E-3</v>
      </c>
      <c r="BP62" s="482">
        <f t="shared" si="583"/>
        <v>0.6</v>
      </c>
      <c r="BQ62" s="482">
        <f t="shared" si="583"/>
        <v>1.08406837288E-2</v>
      </c>
      <c r="BR62" s="482">
        <f t="shared" ref="BR62:EC62" si="584">BR66+BR69</f>
        <v>5.0000000000000001E-3</v>
      </c>
      <c r="BS62" s="482">
        <f t="shared" si="584"/>
        <v>0.6</v>
      </c>
      <c r="BT62" s="482">
        <f t="shared" si="584"/>
        <v>1.08406837288E-2</v>
      </c>
      <c r="BU62" s="482">
        <f t="shared" si="584"/>
        <v>0</v>
      </c>
      <c r="BV62" s="482">
        <f t="shared" si="584"/>
        <v>0</v>
      </c>
      <c r="BW62" s="482">
        <f t="shared" si="584"/>
        <v>0</v>
      </c>
      <c r="BX62" s="482">
        <f t="shared" si="584"/>
        <v>0</v>
      </c>
      <c r="BY62" s="482">
        <f t="shared" si="584"/>
        <v>0</v>
      </c>
      <c r="BZ62" s="482">
        <f t="shared" si="584"/>
        <v>0</v>
      </c>
      <c r="CA62" s="482">
        <f t="shared" si="584"/>
        <v>0</v>
      </c>
      <c r="CB62" s="482">
        <f t="shared" si="584"/>
        <v>0</v>
      </c>
      <c r="CC62" s="482">
        <f t="shared" si="584"/>
        <v>0</v>
      </c>
      <c r="CD62" s="482">
        <f t="shared" si="584"/>
        <v>5.0000000000000001E-3</v>
      </c>
      <c r="CE62" s="482">
        <f t="shared" si="584"/>
        <v>0.6</v>
      </c>
      <c r="CF62" s="482">
        <f t="shared" si="584"/>
        <v>1.08406837288E-2</v>
      </c>
      <c r="CG62" s="995"/>
      <c r="CH62" s="482">
        <f t="shared" ref="CH62:CV62" si="585">CH66+CH69</f>
        <v>5.0000000000000001E-3</v>
      </c>
      <c r="CI62" s="482">
        <f t="shared" si="585"/>
        <v>0.6</v>
      </c>
      <c r="CJ62" s="482">
        <f t="shared" si="585"/>
        <v>1.08406837288E-2</v>
      </c>
      <c r="CK62" s="482">
        <f t="shared" si="585"/>
        <v>0</v>
      </c>
      <c r="CL62" s="482">
        <f t="shared" si="585"/>
        <v>0</v>
      </c>
      <c r="CM62" s="482">
        <f t="shared" si="585"/>
        <v>0</v>
      </c>
      <c r="CN62" s="482">
        <f t="shared" si="585"/>
        <v>0</v>
      </c>
      <c r="CO62" s="482">
        <f t="shared" si="585"/>
        <v>0</v>
      </c>
      <c r="CP62" s="482">
        <f t="shared" si="585"/>
        <v>0</v>
      </c>
      <c r="CQ62" s="482">
        <f t="shared" si="585"/>
        <v>0</v>
      </c>
      <c r="CR62" s="482">
        <f t="shared" si="585"/>
        <v>0</v>
      </c>
      <c r="CS62" s="482">
        <f t="shared" si="585"/>
        <v>0</v>
      </c>
      <c r="CT62" s="482">
        <f t="shared" si="585"/>
        <v>5.0000000000000001E-3</v>
      </c>
      <c r="CU62" s="482">
        <f t="shared" si="585"/>
        <v>0.6</v>
      </c>
      <c r="CV62" s="482">
        <f t="shared" si="585"/>
        <v>1.08406837288E-2</v>
      </c>
      <c r="CW62" s="1514">
        <f t="shared" si="584"/>
        <v>5.0000000000000001E-3</v>
      </c>
      <c r="CX62" s="482">
        <f t="shared" si="584"/>
        <v>0.6</v>
      </c>
      <c r="CY62" s="482">
        <f t="shared" si="584"/>
        <v>1.2759839076550568E-2</v>
      </c>
      <c r="CZ62" s="482">
        <f t="shared" si="584"/>
        <v>5.0000000000000001E-3</v>
      </c>
      <c r="DA62" s="482">
        <f t="shared" si="584"/>
        <v>0.6</v>
      </c>
      <c r="DB62" s="482">
        <f t="shared" si="584"/>
        <v>1.3078728611880079E-2</v>
      </c>
      <c r="DC62" s="482">
        <f t="shared" si="584"/>
        <v>5.0000000000000001E-3</v>
      </c>
      <c r="DD62" s="482">
        <f t="shared" si="584"/>
        <v>0.6</v>
      </c>
      <c r="DE62" s="482">
        <f t="shared" si="584"/>
        <v>1.3633932801938257E-2</v>
      </c>
      <c r="DF62" s="482">
        <f t="shared" si="584"/>
        <v>5.0000000000000001E-3</v>
      </c>
      <c r="DG62" s="482">
        <f t="shared" si="584"/>
        <v>0.6</v>
      </c>
      <c r="DH62" s="482">
        <f t="shared" si="584"/>
        <v>1.3633932801938257E-2</v>
      </c>
      <c r="DI62" s="1199">
        <f t="shared" si="584"/>
        <v>5.0000000000000001E-3</v>
      </c>
      <c r="DJ62" s="1199">
        <f t="shared" si="584"/>
        <v>0.6</v>
      </c>
      <c r="DK62" s="1199">
        <f t="shared" si="584"/>
        <v>1.08406837288E-2</v>
      </c>
      <c r="DL62" s="1199">
        <f t="shared" si="584"/>
        <v>0</v>
      </c>
      <c r="DM62" s="1199">
        <f t="shared" si="584"/>
        <v>0</v>
      </c>
      <c r="DN62" s="1199">
        <f t="shared" si="584"/>
        <v>0</v>
      </c>
      <c r="DO62" s="1199">
        <f t="shared" si="584"/>
        <v>0</v>
      </c>
      <c r="DP62" s="1199">
        <f t="shared" si="584"/>
        <v>0</v>
      </c>
      <c r="DQ62" s="1199">
        <f t="shared" si="584"/>
        <v>0</v>
      </c>
      <c r="DR62" s="1199">
        <f t="shared" si="584"/>
        <v>0</v>
      </c>
      <c r="DS62" s="1199">
        <f t="shared" si="584"/>
        <v>0</v>
      </c>
      <c r="DT62" s="1199">
        <f t="shared" si="584"/>
        <v>0</v>
      </c>
      <c r="DU62" s="1199">
        <f t="shared" si="584"/>
        <v>5.0000000000000001E-3</v>
      </c>
      <c r="DV62" s="1199">
        <f t="shared" si="584"/>
        <v>0.6</v>
      </c>
      <c r="DW62" s="1199">
        <f t="shared" si="584"/>
        <v>1.08406837288E-2</v>
      </c>
      <c r="DX62" s="1199">
        <f t="shared" si="584"/>
        <v>5.0000000000000001E-3</v>
      </c>
      <c r="DY62" s="1199">
        <f t="shared" si="584"/>
        <v>0.6</v>
      </c>
      <c r="DZ62" s="1199">
        <f t="shared" si="584"/>
        <v>1.3078728611880079E-2</v>
      </c>
      <c r="EA62" s="1199">
        <f t="shared" si="584"/>
        <v>5.0000000000000001E-3</v>
      </c>
      <c r="EB62" s="1199">
        <f t="shared" si="584"/>
        <v>0.6</v>
      </c>
      <c r="EC62" s="1199">
        <f t="shared" si="584"/>
        <v>1.2759839076550568E-2</v>
      </c>
      <c r="ED62" s="1199">
        <f t="shared" ref="ED62:EF62" si="586">ED66+ED69</f>
        <v>5.0000000000000001E-3</v>
      </c>
      <c r="EE62" s="1199">
        <f t="shared" si="586"/>
        <v>0.6</v>
      </c>
      <c r="EF62" s="1199">
        <f t="shared" si="586"/>
        <v>1.3078728611880079E-2</v>
      </c>
      <c r="EG62" s="1199">
        <f t="shared" ref="EG62:EI62" si="587">EG66+EG69</f>
        <v>5.0000000000000001E-3</v>
      </c>
      <c r="EH62" s="1199">
        <f t="shared" si="587"/>
        <v>0.6</v>
      </c>
      <c r="EI62" s="1199">
        <f t="shared" si="587"/>
        <v>1.3078728611880079E-2</v>
      </c>
      <c r="EJ62" s="482"/>
      <c r="EK62" s="482"/>
      <c r="EL62" s="482"/>
      <c r="EM62" s="482"/>
      <c r="EN62" s="484">
        <f t="shared" ref="EN62" si="588">SUM(EO62:EX62)</f>
        <v>0</v>
      </c>
      <c r="EO62" s="484">
        <f>EO66+EO69</f>
        <v>0</v>
      </c>
      <c r="EP62" s="484">
        <f>EP66+EP69</f>
        <v>0</v>
      </c>
      <c r="EQ62" s="484">
        <f>EQ66+EQ69</f>
        <v>0</v>
      </c>
      <c r="ER62" s="484">
        <f>ER66+ER69</f>
        <v>0</v>
      </c>
      <c r="ES62" s="484">
        <f>ES66+ES69</f>
        <v>0</v>
      </c>
      <c r="ET62" s="484">
        <f t="shared" ref="ET62:EW62" si="589">ET66+ET69</f>
        <v>0</v>
      </c>
      <c r="EU62" s="484">
        <f t="shared" si="589"/>
        <v>0</v>
      </c>
      <c r="EV62" s="484">
        <f t="shared" si="589"/>
        <v>0</v>
      </c>
      <c r="EW62" s="484">
        <f t="shared" si="589"/>
        <v>0</v>
      </c>
      <c r="EX62" s="484">
        <f>EX66+EX69</f>
        <v>0</v>
      </c>
      <c r="EY62" s="484">
        <f t="shared" ref="EY62:FB62" si="590">EY66+EY69</f>
        <v>0</v>
      </c>
      <c r="EZ62" s="484">
        <f t="shared" si="590"/>
        <v>0</v>
      </c>
      <c r="FA62" s="484">
        <f t="shared" si="590"/>
        <v>0</v>
      </c>
      <c r="FB62" s="484">
        <f t="shared" si="590"/>
        <v>0</v>
      </c>
      <c r="FC62" s="484">
        <f>FC66+FC69</f>
        <v>0</v>
      </c>
      <c r="FD62" s="484">
        <f>FD66+FD69</f>
        <v>0</v>
      </c>
      <c r="FE62" s="484">
        <f>FE66+FE69</f>
        <v>0</v>
      </c>
      <c r="FF62" s="484">
        <f>FF66+FF69</f>
        <v>0</v>
      </c>
      <c r="FG62" s="484">
        <f t="shared" si="538"/>
        <v>0</v>
      </c>
      <c r="FH62" s="484">
        <f>FH66+FH69</f>
        <v>0</v>
      </c>
      <c r="FI62" s="484">
        <f>FI66+FI69</f>
        <v>0</v>
      </c>
      <c r="FJ62" s="484">
        <f>FJ66+FJ69</f>
        <v>0</v>
      </c>
      <c r="FK62" s="484">
        <f>FK66+FK69</f>
        <v>0</v>
      </c>
      <c r="FL62" s="992"/>
      <c r="FM62" s="484">
        <f>FM66+FM69</f>
        <v>0</v>
      </c>
      <c r="FN62" s="484">
        <f t="shared" ref="FN62:FQ62" si="591">FN66+FN69</f>
        <v>0</v>
      </c>
      <c r="FO62" s="484">
        <f t="shared" si="591"/>
        <v>0</v>
      </c>
      <c r="FP62" s="484">
        <f t="shared" si="591"/>
        <v>0</v>
      </c>
      <c r="FQ62" s="484">
        <f t="shared" si="591"/>
        <v>0</v>
      </c>
      <c r="FR62" s="484">
        <f>FR66+FR69</f>
        <v>0</v>
      </c>
      <c r="FS62" s="484">
        <f>FS66+FS69</f>
        <v>0</v>
      </c>
      <c r="FT62" s="484">
        <f>FT66+FT69</f>
        <v>0</v>
      </c>
      <c r="FU62" s="813"/>
      <c r="FV62" s="445"/>
      <c r="FW62" s="445"/>
      <c r="FX62" s="445"/>
    </row>
    <row r="63" spans="1:188" ht="30" hidden="1" outlineLevel="1">
      <c r="A63" s="426" t="s">
        <v>485</v>
      </c>
      <c r="B63" s="380" t="s">
        <v>295</v>
      </c>
      <c r="C63" s="331"/>
      <c r="D63" s="343"/>
      <c r="E63" s="409" t="s">
        <v>117</v>
      </c>
      <c r="F63" s="343" t="s">
        <v>95</v>
      </c>
      <c r="G63" s="467"/>
      <c r="H63" s="330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1155"/>
      <c r="AB63" s="313"/>
      <c r="AC63" s="313"/>
      <c r="AD63" s="358"/>
      <c r="AE63" s="313"/>
      <c r="AF63" s="313"/>
      <c r="AG63" s="313"/>
      <c r="AH63" s="313"/>
      <c r="AI63" s="313"/>
      <c r="AJ63" s="313"/>
      <c r="AK63" s="313"/>
      <c r="AL63" s="313"/>
      <c r="AM63" s="313"/>
      <c r="AN63" s="313"/>
      <c r="AO63" s="313"/>
      <c r="AP63" s="495"/>
      <c r="AQ63" s="335"/>
      <c r="AR63" s="1620"/>
      <c r="AS63" s="1620"/>
      <c r="AT63" s="313"/>
      <c r="AU63" s="313"/>
      <c r="AV63" s="313"/>
      <c r="AW63" s="313"/>
      <c r="AX63" s="313"/>
      <c r="AY63" s="313"/>
      <c r="AZ63" s="313"/>
      <c r="BA63" s="313"/>
      <c r="BB63" s="313"/>
      <c r="BC63" s="313"/>
      <c r="BD63" s="313"/>
      <c r="BE63" s="313"/>
      <c r="BF63" s="313"/>
      <c r="BG63" s="313"/>
      <c r="BH63" s="313"/>
      <c r="BI63" s="313"/>
      <c r="BJ63" s="313"/>
      <c r="BK63" s="313"/>
      <c r="BL63" s="313"/>
      <c r="BM63" s="313"/>
      <c r="BN63" s="313"/>
      <c r="BO63" s="313"/>
      <c r="BP63" s="313"/>
      <c r="BQ63" s="313"/>
      <c r="BR63" s="313"/>
      <c r="BS63" s="313"/>
      <c r="BT63" s="313"/>
      <c r="BU63" s="313"/>
      <c r="BV63" s="313"/>
      <c r="BW63" s="313"/>
      <c r="BX63" s="313"/>
      <c r="BY63" s="313"/>
      <c r="BZ63" s="313"/>
      <c r="CA63" s="313"/>
      <c r="CB63" s="313"/>
      <c r="CC63" s="313"/>
      <c r="CD63" s="313"/>
      <c r="CE63" s="313"/>
      <c r="CF63" s="313"/>
      <c r="CG63" s="999"/>
      <c r="CH63" s="313"/>
      <c r="CI63" s="313"/>
      <c r="CJ63" s="313"/>
      <c r="CK63" s="313"/>
      <c r="CL63" s="313"/>
      <c r="CM63" s="313"/>
      <c r="CN63" s="313"/>
      <c r="CO63" s="313"/>
      <c r="CP63" s="313"/>
      <c r="CQ63" s="313"/>
      <c r="CR63" s="313"/>
      <c r="CS63" s="313"/>
      <c r="CT63" s="313"/>
      <c r="CU63" s="313"/>
      <c r="CV63" s="313"/>
      <c r="CW63" s="1512"/>
      <c r="CX63" s="313"/>
      <c r="CY63" s="313"/>
      <c r="CZ63" s="313"/>
      <c r="DA63" s="313"/>
      <c r="DB63" s="313"/>
      <c r="DC63" s="313"/>
      <c r="DD63" s="313"/>
      <c r="DE63" s="313"/>
      <c r="DF63" s="313"/>
      <c r="DG63" s="313"/>
      <c r="DH63" s="313"/>
      <c r="DI63" s="1155"/>
      <c r="DJ63" s="1155"/>
      <c r="DK63" s="1155"/>
      <c r="DL63" s="1155"/>
      <c r="DM63" s="1155"/>
      <c r="DN63" s="1155"/>
      <c r="DO63" s="1155"/>
      <c r="DP63" s="1155"/>
      <c r="DQ63" s="1155"/>
      <c r="DR63" s="1155"/>
      <c r="DS63" s="1155"/>
      <c r="DT63" s="1155"/>
      <c r="DU63" s="1155"/>
      <c r="DV63" s="1155"/>
      <c r="DW63" s="1155"/>
      <c r="DX63" s="1155"/>
      <c r="DY63" s="1155"/>
      <c r="DZ63" s="1155"/>
      <c r="EA63" s="1155"/>
      <c r="EB63" s="1155"/>
      <c r="EC63" s="1155"/>
      <c r="ED63" s="1155"/>
      <c r="EE63" s="1155"/>
      <c r="EF63" s="1155"/>
      <c r="EG63" s="1155"/>
      <c r="EH63" s="1155"/>
      <c r="EI63" s="1155"/>
      <c r="EJ63" s="313"/>
      <c r="EK63" s="313"/>
      <c r="EL63" s="313"/>
      <c r="EM63" s="313"/>
      <c r="EN63" s="313"/>
      <c r="EO63" s="313"/>
      <c r="EP63" s="313"/>
      <c r="EQ63" s="313"/>
      <c r="ER63" s="313"/>
      <c r="ES63" s="313"/>
      <c r="ET63" s="655"/>
      <c r="EU63" s="655"/>
      <c r="EV63" s="655"/>
      <c r="EW63" s="655"/>
      <c r="EX63" s="313"/>
      <c r="EY63" s="655"/>
      <c r="EZ63" s="655"/>
      <c r="FA63" s="655"/>
      <c r="FB63" s="655"/>
      <c r="FC63" s="313"/>
      <c r="FD63" s="313"/>
      <c r="FE63" s="313"/>
      <c r="FF63" s="313"/>
      <c r="FG63" s="313"/>
      <c r="FH63" s="313"/>
      <c r="FI63" s="313"/>
      <c r="FJ63" s="313"/>
      <c r="FK63" s="313"/>
      <c r="FL63" s="999"/>
      <c r="FM63" s="313"/>
      <c r="FN63" s="655"/>
      <c r="FO63" s="655"/>
      <c r="FP63" s="655"/>
      <c r="FQ63" s="655"/>
      <c r="FR63" s="313"/>
      <c r="FS63" s="313"/>
      <c r="FT63" s="313"/>
      <c r="FU63" s="655"/>
      <c r="FV63" s="313"/>
      <c r="FW63" s="313"/>
      <c r="FX63" s="313"/>
    </row>
    <row r="64" spans="1:188" ht="30" hidden="1" outlineLevel="1">
      <c r="A64" s="426" t="s">
        <v>485</v>
      </c>
      <c r="B64" s="380" t="s">
        <v>295</v>
      </c>
      <c r="C64" s="659" t="s">
        <v>489</v>
      </c>
      <c r="D64" s="343" t="s">
        <v>515</v>
      </c>
      <c r="E64" s="409" t="s">
        <v>474</v>
      </c>
      <c r="F64" s="426" t="s">
        <v>422</v>
      </c>
      <c r="G64" s="470"/>
      <c r="H64" s="343"/>
      <c r="I64" s="492">
        <f t="shared" ref="I64:I65" si="592">S64+X64+Y64+Z64+AA64</f>
        <v>5</v>
      </c>
      <c r="J64" s="622">
        <v>0</v>
      </c>
      <c r="K64" s="622">
        <v>0</v>
      </c>
      <c r="L64" s="622">
        <v>0</v>
      </c>
      <c r="M64" s="437">
        <v>0</v>
      </c>
      <c r="N64" s="437">
        <f t="shared" ref="N64:N65" si="593">SUM(O64:R64)</f>
        <v>1</v>
      </c>
      <c r="O64" s="622">
        <v>0</v>
      </c>
      <c r="P64" s="622">
        <v>0</v>
      </c>
      <c r="Q64" s="622">
        <v>0</v>
      </c>
      <c r="R64" s="868">
        <v>1</v>
      </c>
      <c r="S64" s="1804">
        <f t="shared" ref="S64:S65" si="594">SUM(T64:W64)</f>
        <v>1</v>
      </c>
      <c r="T64" s="622">
        <v>0</v>
      </c>
      <c r="U64" s="622">
        <v>0</v>
      </c>
      <c r="V64" s="622">
        <v>0</v>
      </c>
      <c r="W64" s="868">
        <v>1</v>
      </c>
      <c r="X64" s="1763">
        <v>1</v>
      </c>
      <c r="Y64" s="1763">
        <v>1</v>
      </c>
      <c r="Z64" s="1763">
        <v>1</v>
      </c>
      <c r="AA64" s="1764">
        <v>1</v>
      </c>
      <c r="AB64" s="319"/>
      <c r="AC64" s="319"/>
      <c r="AD64" s="360"/>
      <c r="AE64" s="319"/>
      <c r="AF64" s="437">
        <v>0</v>
      </c>
      <c r="AG64" s="437">
        <f t="shared" ref="AG64:AG65" si="595">SUM(AH64:AK64)</f>
        <v>0</v>
      </c>
      <c r="AH64" s="366"/>
      <c r="AI64" s="366"/>
      <c r="AJ64" s="366"/>
      <c r="AK64" s="366"/>
      <c r="AL64" s="319"/>
      <c r="AM64" s="319"/>
      <c r="AN64" s="319"/>
      <c r="AO64" s="319"/>
      <c r="AP64" s="306"/>
      <c r="AQ64" s="437">
        <f t="shared" ref="AQ64" si="596">DI64+DX64+EA64+ED64+EG64</f>
        <v>0.01</v>
      </c>
      <c r="AR64" s="1621"/>
      <c r="AS64" s="1621"/>
      <c r="AT64" s="315"/>
      <c r="AU64" s="476">
        <f>AT64*0.12*1000</f>
        <v>0</v>
      </c>
      <c r="AV64" s="315"/>
      <c r="AW64" s="315"/>
      <c r="AX64" s="476">
        <f>AW64*0.12*1000</f>
        <v>0</v>
      </c>
      <c r="AY64" s="315"/>
      <c r="AZ64" s="315"/>
      <c r="BA64" s="476">
        <f>AZ64*0.12*1000</f>
        <v>0</v>
      </c>
      <c r="BB64" s="315"/>
      <c r="BC64" s="315"/>
      <c r="BD64" s="476">
        <f>BC64*0.12*1000</f>
        <v>0</v>
      </c>
      <c r="BE64" s="315"/>
      <c r="BF64" s="315"/>
      <c r="BG64" s="476">
        <f>BF64*0.12*1000</f>
        <v>0</v>
      </c>
      <c r="BH64" s="315"/>
      <c r="BI64" s="315"/>
      <c r="BJ64" s="476">
        <f>BI64*0.12*1000</f>
        <v>0</v>
      </c>
      <c r="BK64" s="315"/>
      <c r="BL64" s="315">
        <v>2E-3</v>
      </c>
      <c r="BM64" s="476">
        <f>BL64*0.12*1000</f>
        <v>0.24000000000000002</v>
      </c>
      <c r="BN64" s="315">
        <v>4.3362734915199999E-3</v>
      </c>
      <c r="BO64" s="315">
        <v>2E-3</v>
      </c>
      <c r="BP64" s="476">
        <f>BO64*0.12*1000</f>
        <v>0.24000000000000002</v>
      </c>
      <c r="BQ64" s="315">
        <v>4.3362734915199999E-3</v>
      </c>
      <c r="BR64" s="476">
        <f>BU64+BX64+CA64+CD64</f>
        <v>2E-3</v>
      </c>
      <c r="BS64" s="476">
        <f t="shared" ref="BS64:BS65" si="597">BV64+BY64+CB64+CE64</f>
        <v>0.24000000000000002</v>
      </c>
      <c r="BT64" s="476">
        <f t="shared" ref="BT64:BT65" si="598">BW64+BZ64+CC64+CF64</f>
        <v>4.3362734915199999E-3</v>
      </c>
      <c r="BU64" s="315">
        <v>0</v>
      </c>
      <c r="BV64" s="476">
        <f>BU64*0.12*1000</f>
        <v>0</v>
      </c>
      <c r="BW64" s="315">
        <v>0</v>
      </c>
      <c r="BX64" s="315">
        <v>0</v>
      </c>
      <c r="BY64" s="476">
        <f>BX64*0.12*1000</f>
        <v>0</v>
      </c>
      <c r="BZ64" s="315">
        <v>0</v>
      </c>
      <c r="CA64" s="315">
        <v>0</v>
      </c>
      <c r="CB64" s="476">
        <f>CA64*0.12*1000</f>
        <v>0</v>
      </c>
      <c r="CC64" s="315">
        <v>0</v>
      </c>
      <c r="CD64" s="315">
        <v>2E-3</v>
      </c>
      <c r="CE64" s="476">
        <f>CD64*0.12*1000</f>
        <v>0.24000000000000002</v>
      </c>
      <c r="CF64" s="315">
        <v>4.3362734915199999E-3</v>
      </c>
      <c r="CG64" s="995"/>
      <c r="CH64" s="476">
        <f>CK64+CN64+CQ64+CT64</f>
        <v>2E-3</v>
      </c>
      <c r="CI64" s="476">
        <f t="shared" ref="CI64:CI65" si="599">CL64+CO64+CR64+CU64</f>
        <v>0.24000000000000002</v>
      </c>
      <c r="CJ64" s="476">
        <f t="shared" ref="CJ64:CJ65" si="600">CM64+CP64+CS64+CV64</f>
        <v>4.3362734915199999E-3</v>
      </c>
      <c r="CK64" s="315"/>
      <c r="CL64" s="476">
        <f>CK64*0.12*1000</f>
        <v>0</v>
      </c>
      <c r="CM64" s="315"/>
      <c r="CN64" s="315"/>
      <c r="CO64" s="476">
        <f>CN64*0.12*1000</f>
        <v>0</v>
      </c>
      <c r="CP64" s="315"/>
      <c r="CQ64" s="315"/>
      <c r="CR64" s="476">
        <f>CQ64*0.12*1000</f>
        <v>0</v>
      </c>
      <c r="CS64" s="1038"/>
      <c r="CT64" s="1474">
        <v>2E-3</v>
      </c>
      <c r="CU64" s="476">
        <f>CT64*0.12*1000</f>
        <v>0.24000000000000002</v>
      </c>
      <c r="CV64" s="1474">
        <v>4.3362734915199999E-3</v>
      </c>
      <c r="CW64" s="1514">
        <v>2E-3</v>
      </c>
      <c r="CX64" s="476">
        <f>CW64*0.12*1000</f>
        <v>0.24000000000000002</v>
      </c>
      <c r="CY64" s="315">
        <v>5.1039356306202275E-3</v>
      </c>
      <c r="CZ64" s="315">
        <v>2E-3</v>
      </c>
      <c r="DA64" s="476">
        <f>CZ64*0.12*1000</f>
        <v>0.24000000000000002</v>
      </c>
      <c r="DB64" s="315">
        <v>5.2314914447520316E-3</v>
      </c>
      <c r="DC64" s="315">
        <v>2E-3</v>
      </c>
      <c r="DD64" s="476">
        <f>DC64*0.12*1000</f>
        <v>0.24000000000000002</v>
      </c>
      <c r="DE64" s="315">
        <v>5.4535731207753027E-3</v>
      </c>
      <c r="DF64" s="315">
        <v>2E-3</v>
      </c>
      <c r="DG64" s="476">
        <f>DF64*0.12*1000</f>
        <v>0.24000000000000002</v>
      </c>
      <c r="DH64" s="315">
        <v>5.4535731207753027E-3</v>
      </c>
      <c r="DI64" s="1243">
        <f>DL64+DO64+DR64+DU64</f>
        <v>2E-3</v>
      </c>
      <c r="DJ64" s="1203">
        <f>DI64*0.12*1000</f>
        <v>0.24000000000000002</v>
      </c>
      <c r="DK64" s="1243">
        <f>DN64+DQ64+DT64+DW64</f>
        <v>4.3362734915199999E-3</v>
      </c>
      <c r="DL64" s="1204"/>
      <c r="DM64" s="1204"/>
      <c r="DN64" s="1204"/>
      <c r="DO64" s="1204"/>
      <c r="DP64" s="1204"/>
      <c r="DQ64" s="1204"/>
      <c r="DR64" s="1204"/>
      <c r="DS64" s="1204"/>
      <c r="DT64" s="1204"/>
      <c r="DU64" s="1405">
        <v>2E-3</v>
      </c>
      <c r="DV64" s="1334">
        <f t="shared" ref="DV64:DV65" si="601">DU64*0.12*1000</f>
        <v>0.24000000000000002</v>
      </c>
      <c r="DW64" s="1405">
        <v>4.3362734915199999E-3</v>
      </c>
      <c r="DX64" s="1204">
        <v>2E-3</v>
      </c>
      <c r="DY64" s="1203">
        <f>DX64*0.12*1000</f>
        <v>0.24000000000000002</v>
      </c>
      <c r="DZ64" s="1204">
        <v>5.2314914447520316E-3</v>
      </c>
      <c r="EA64" s="1204">
        <v>2E-3</v>
      </c>
      <c r="EB64" s="1203">
        <f>EA64*0.12*1000</f>
        <v>0.24000000000000002</v>
      </c>
      <c r="EC64" s="1405">
        <v>5.1039356306202275E-3</v>
      </c>
      <c r="ED64" s="1204">
        <v>2E-3</v>
      </c>
      <c r="EE64" s="1203">
        <f>ED64*0.12*1000</f>
        <v>0.24000000000000002</v>
      </c>
      <c r="EF64" s="1405">
        <v>5.2314914447520316E-3</v>
      </c>
      <c r="EG64" s="1766">
        <v>2E-3</v>
      </c>
      <c r="EH64" s="1203">
        <f>EG64*0.12*1000</f>
        <v>0.24000000000000002</v>
      </c>
      <c r="EI64" s="1766">
        <v>5.2314914447520316E-3</v>
      </c>
      <c r="EJ64" s="316"/>
      <c r="EK64" s="316"/>
      <c r="EL64" s="316"/>
      <c r="EM64" s="316"/>
      <c r="EN64" s="437">
        <f t="shared" ref="EN64:EN66" si="602">EX64+FC64+FD64+FE64+FF64</f>
        <v>0</v>
      </c>
      <c r="EO64" s="312"/>
      <c r="EP64" s="312"/>
      <c r="EQ64" s="312"/>
      <c r="ER64" s="312"/>
      <c r="ES64" s="312"/>
      <c r="ET64" s="622"/>
      <c r="EU64" s="622"/>
      <c r="EV64" s="622"/>
      <c r="EW64" s="622"/>
      <c r="EX64" s="312"/>
      <c r="EY64" s="622"/>
      <c r="EZ64" s="622"/>
      <c r="FA64" s="622"/>
      <c r="FB64" s="622"/>
      <c r="FC64" s="312"/>
      <c r="FD64" s="312"/>
      <c r="FE64" s="312"/>
      <c r="FF64" s="312"/>
      <c r="FG64" s="437">
        <f>SUM(FH64:FR64)</f>
        <v>0</v>
      </c>
      <c r="FH64" s="312"/>
      <c r="FI64" s="312"/>
      <c r="FJ64" s="312"/>
      <c r="FK64" s="312"/>
      <c r="FL64" s="992"/>
      <c r="FM64" s="312">
        <f t="shared" si="539"/>
        <v>0</v>
      </c>
      <c r="FN64" s="622">
        <v>0</v>
      </c>
      <c r="FO64" s="622"/>
      <c r="FP64" s="622"/>
      <c r="FQ64" s="622"/>
      <c r="FR64" s="312"/>
      <c r="FS64" s="312"/>
      <c r="FT64" s="312"/>
      <c r="FU64" s="622"/>
      <c r="FV64" s="316"/>
      <c r="FW64" s="316"/>
      <c r="FX64" s="316"/>
    </row>
    <row r="65" spans="1:180" ht="30" hidden="1" outlineLevel="1">
      <c r="A65" s="426" t="s">
        <v>485</v>
      </c>
      <c r="B65" s="380" t="s">
        <v>295</v>
      </c>
      <c r="C65" s="659" t="s">
        <v>489</v>
      </c>
      <c r="D65" s="343" t="s">
        <v>515</v>
      </c>
      <c r="E65" s="631" t="s">
        <v>475</v>
      </c>
      <c r="F65" s="619" t="s">
        <v>424</v>
      </c>
      <c r="G65" s="620"/>
      <c r="H65" s="621"/>
      <c r="I65" s="492">
        <f t="shared" si="592"/>
        <v>5</v>
      </c>
      <c r="J65" s="622">
        <v>0</v>
      </c>
      <c r="K65" s="622">
        <v>0</v>
      </c>
      <c r="L65" s="622">
        <v>0</v>
      </c>
      <c r="M65" s="437">
        <v>0</v>
      </c>
      <c r="N65" s="437">
        <f t="shared" si="593"/>
        <v>1</v>
      </c>
      <c r="O65" s="622">
        <v>0</v>
      </c>
      <c r="P65" s="622">
        <v>0</v>
      </c>
      <c r="Q65" s="622">
        <v>0</v>
      </c>
      <c r="R65" s="868">
        <v>1</v>
      </c>
      <c r="S65" s="1804">
        <f t="shared" si="594"/>
        <v>1</v>
      </c>
      <c r="T65" s="622">
        <v>0</v>
      </c>
      <c r="U65" s="622">
        <v>0</v>
      </c>
      <c r="V65" s="622">
        <v>0</v>
      </c>
      <c r="W65" s="868">
        <v>1</v>
      </c>
      <c r="X65" s="1763">
        <v>1</v>
      </c>
      <c r="Y65" s="1763">
        <v>1</v>
      </c>
      <c r="Z65" s="1763">
        <v>1</v>
      </c>
      <c r="AA65" s="1764">
        <v>1</v>
      </c>
      <c r="AB65" s="634"/>
      <c r="AC65" s="634"/>
      <c r="AD65" s="635"/>
      <c r="AE65" s="634"/>
      <c r="AF65" s="437">
        <v>0</v>
      </c>
      <c r="AG65" s="437">
        <f t="shared" si="595"/>
        <v>0</v>
      </c>
      <c r="AH65" s="633"/>
      <c r="AI65" s="633"/>
      <c r="AJ65" s="633"/>
      <c r="AK65" s="633"/>
      <c r="AL65" s="634"/>
      <c r="AM65" s="634"/>
      <c r="AN65" s="634"/>
      <c r="AO65" s="634"/>
      <c r="AP65" s="624"/>
      <c r="AQ65" s="561">
        <f>DI65+DX65+EA65+ED65+EG65</f>
        <v>1.4999999999999999E-2</v>
      </c>
      <c r="AR65" s="1622"/>
      <c r="AS65" s="1622"/>
      <c r="AT65" s="625"/>
      <c r="AU65" s="476">
        <f>AT65*0.12*1000</f>
        <v>0</v>
      </c>
      <c r="AV65" s="625"/>
      <c r="AW65" s="625"/>
      <c r="AX65" s="476">
        <f>AW65*0.12*1000</f>
        <v>0</v>
      </c>
      <c r="AY65" s="625"/>
      <c r="AZ65" s="625"/>
      <c r="BA65" s="476">
        <f>AZ65*0.12*1000</f>
        <v>0</v>
      </c>
      <c r="BB65" s="625"/>
      <c r="BC65" s="625"/>
      <c r="BD65" s="476">
        <f>BC65*0.12*1000</f>
        <v>0</v>
      </c>
      <c r="BE65" s="625"/>
      <c r="BF65" s="625"/>
      <c r="BG65" s="476">
        <f>BF65*0.12*1000</f>
        <v>0</v>
      </c>
      <c r="BH65" s="625"/>
      <c r="BI65" s="625"/>
      <c r="BJ65" s="476">
        <f>BI65*0.12*1000</f>
        <v>0</v>
      </c>
      <c r="BK65" s="625"/>
      <c r="BL65" s="315">
        <v>3.0000000000000001E-3</v>
      </c>
      <c r="BM65" s="476">
        <f>BL65*0.12*1000</f>
        <v>0.36</v>
      </c>
      <c r="BN65" s="315">
        <v>6.5044102372799999E-3</v>
      </c>
      <c r="BO65" s="625">
        <v>3.0000000000000001E-3</v>
      </c>
      <c r="BP65" s="476">
        <f>BO65*0.12*1000</f>
        <v>0.36</v>
      </c>
      <c r="BQ65" s="625">
        <v>6.5044102372799999E-3</v>
      </c>
      <c r="BR65" s="476">
        <f>BU65+BX65+CA65+CD65</f>
        <v>3.0000000000000001E-3</v>
      </c>
      <c r="BS65" s="476">
        <f t="shared" si="597"/>
        <v>0.36</v>
      </c>
      <c r="BT65" s="476">
        <f t="shared" si="598"/>
        <v>6.5044102372799999E-3</v>
      </c>
      <c r="BU65" s="625">
        <v>0</v>
      </c>
      <c r="BV65" s="476">
        <f>BU65*0.12*1000</f>
        <v>0</v>
      </c>
      <c r="BW65" s="625">
        <v>0</v>
      </c>
      <c r="BX65" s="625">
        <v>0</v>
      </c>
      <c r="BY65" s="476">
        <f>BX65*0.12*1000</f>
        <v>0</v>
      </c>
      <c r="BZ65" s="625">
        <v>0</v>
      </c>
      <c r="CA65" s="625">
        <v>0</v>
      </c>
      <c r="CB65" s="476">
        <f>CA65*0.12*1000</f>
        <v>0</v>
      </c>
      <c r="CC65" s="625">
        <v>0</v>
      </c>
      <c r="CD65" s="625">
        <v>3.0000000000000001E-3</v>
      </c>
      <c r="CE65" s="476">
        <f>CD65*0.12*1000</f>
        <v>0.36</v>
      </c>
      <c r="CF65" s="625">
        <v>6.5044102372799999E-3</v>
      </c>
      <c r="CG65" s="995"/>
      <c r="CH65" s="476">
        <f>CK65+CN65+CQ65+CT65</f>
        <v>3.0000000000000001E-3</v>
      </c>
      <c r="CI65" s="476">
        <f t="shared" si="599"/>
        <v>0.36</v>
      </c>
      <c r="CJ65" s="476">
        <f t="shared" si="600"/>
        <v>6.5044102372799999E-3</v>
      </c>
      <c r="CK65" s="625"/>
      <c r="CL65" s="476">
        <f>CK65*0.12*1000</f>
        <v>0</v>
      </c>
      <c r="CM65" s="625"/>
      <c r="CN65" s="625"/>
      <c r="CO65" s="476">
        <f>CN65*0.12*1000</f>
        <v>0</v>
      </c>
      <c r="CP65" s="625"/>
      <c r="CQ65" s="625"/>
      <c r="CR65" s="476">
        <f>CQ65*0.12*1000</f>
        <v>0</v>
      </c>
      <c r="CS65" s="1038"/>
      <c r="CT65" s="1474">
        <v>3.0000000000000001E-3</v>
      </c>
      <c r="CU65" s="476">
        <f>CT65*0.12*1000</f>
        <v>0.36</v>
      </c>
      <c r="CV65" s="1474">
        <v>6.5044102372799999E-3</v>
      </c>
      <c r="CW65" s="1518">
        <v>3.0000000000000001E-3</v>
      </c>
      <c r="CX65" s="476">
        <f>CW65*0.12*1000</f>
        <v>0.36</v>
      </c>
      <c r="CY65" s="625">
        <v>7.6559034459303408E-3</v>
      </c>
      <c r="CZ65" s="625">
        <v>3.0000000000000001E-3</v>
      </c>
      <c r="DA65" s="476">
        <f>CZ65*0.12*1000</f>
        <v>0.36</v>
      </c>
      <c r="DB65" s="625">
        <v>7.8472371671280475E-3</v>
      </c>
      <c r="DC65" s="625">
        <v>3.0000000000000001E-3</v>
      </c>
      <c r="DD65" s="476">
        <f>DC65*0.12*1000</f>
        <v>0.36</v>
      </c>
      <c r="DE65" s="625">
        <v>8.1803596811629541E-3</v>
      </c>
      <c r="DF65" s="625">
        <v>3.0000000000000001E-3</v>
      </c>
      <c r="DG65" s="476">
        <f>DF65*0.12*1000</f>
        <v>0.36</v>
      </c>
      <c r="DH65" s="625">
        <v>8.1803596811629541E-3</v>
      </c>
      <c r="DI65" s="1243">
        <f>DL65+DO65+DR65+DU65</f>
        <v>3.0000000000000001E-3</v>
      </c>
      <c r="DJ65" s="1203">
        <f>DI65*0.12*1000</f>
        <v>0.36</v>
      </c>
      <c r="DK65" s="1243">
        <f>DN65+DQ65+DT65+DW65</f>
        <v>6.5044102372799999E-3</v>
      </c>
      <c r="DL65" s="1204"/>
      <c r="DM65" s="1204"/>
      <c r="DN65" s="1204"/>
      <c r="DO65" s="1204"/>
      <c r="DP65" s="1204"/>
      <c r="DQ65" s="1204"/>
      <c r="DR65" s="1204"/>
      <c r="DS65" s="1204"/>
      <c r="DT65" s="1204"/>
      <c r="DU65" s="1405">
        <v>3.0000000000000001E-3</v>
      </c>
      <c r="DV65" s="1334">
        <f t="shared" si="601"/>
        <v>0.36</v>
      </c>
      <c r="DW65" s="1405">
        <v>6.5044102372799999E-3</v>
      </c>
      <c r="DX65" s="1204">
        <v>3.0000000000000001E-3</v>
      </c>
      <c r="DY65" s="1203">
        <f>DX65*0.12*1000</f>
        <v>0.36</v>
      </c>
      <c r="DZ65" s="1204">
        <v>7.8472371671280475E-3</v>
      </c>
      <c r="EA65" s="1204">
        <v>3.0000000000000001E-3</v>
      </c>
      <c r="EB65" s="1203">
        <f>EA65*0.12*1000</f>
        <v>0.36</v>
      </c>
      <c r="EC65" s="1405">
        <v>7.6559034459303408E-3</v>
      </c>
      <c r="ED65" s="1204">
        <v>3.0000000000000001E-3</v>
      </c>
      <c r="EE65" s="1203">
        <f>ED65*0.12*1000</f>
        <v>0.36</v>
      </c>
      <c r="EF65" s="1405">
        <v>7.8472371671280475E-3</v>
      </c>
      <c r="EG65" s="1766">
        <v>3.0000000000000001E-3</v>
      </c>
      <c r="EH65" s="1203">
        <f>EG65*0.12*1000</f>
        <v>0.36</v>
      </c>
      <c r="EI65" s="1766">
        <v>7.8472371671280475E-3</v>
      </c>
      <c r="EJ65" s="623"/>
      <c r="EK65" s="623"/>
      <c r="EL65" s="623"/>
      <c r="EM65" s="623"/>
      <c r="EN65" s="437">
        <f t="shared" si="602"/>
        <v>0</v>
      </c>
      <c r="EO65" s="622"/>
      <c r="EP65" s="622"/>
      <c r="EQ65" s="622"/>
      <c r="ER65" s="622"/>
      <c r="ES65" s="622"/>
      <c r="ET65" s="622"/>
      <c r="EU65" s="622"/>
      <c r="EV65" s="622"/>
      <c r="EW65" s="622"/>
      <c r="EX65" s="622"/>
      <c r="EY65" s="622"/>
      <c r="EZ65" s="622"/>
      <c r="FA65" s="622"/>
      <c r="FB65" s="622"/>
      <c r="FC65" s="622"/>
      <c r="FD65" s="622"/>
      <c r="FE65" s="622"/>
      <c r="FF65" s="622"/>
      <c r="FG65" s="437">
        <f>SUM(FH65:FR65)</f>
        <v>0</v>
      </c>
      <c r="FH65" s="622"/>
      <c r="FI65" s="622"/>
      <c r="FJ65" s="622"/>
      <c r="FK65" s="622"/>
      <c r="FL65" s="992"/>
      <c r="FM65" s="312">
        <f t="shared" si="539"/>
        <v>0</v>
      </c>
      <c r="FN65" s="622">
        <v>0</v>
      </c>
      <c r="FO65" s="622"/>
      <c r="FP65" s="622"/>
      <c r="FQ65" s="622"/>
      <c r="FR65" s="622"/>
      <c r="FS65" s="622"/>
      <c r="FT65" s="622"/>
      <c r="FU65" s="622"/>
      <c r="FV65" s="623"/>
      <c r="FW65" s="623"/>
      <c r="FX65" s="623"/>
    </row>
    <row r="66" spans="1:180" s="95" customFormat="1" ht="30" hidden="1" outlineLevel="1">
      <c r="A66" s="426" t="s">
        <v>485</v>
      </c>
      <c r="B66" s="380" t="s">
        <v>295</v>
      </c>
      <c r="C66" s="331"/>
      <c r="D66" s="343"/>
      <c r="E66" s="443"/>
      <c r="F66" s="478" t="s">
        <v>11</v>
      </c>
      <c r="G66" s="438"/>
      <c r="H66" s="490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1157"/>
      <c r="AB66" s="335"/>
      <c r="AC66" s="335"/>
      <c r="AD66" s="345"/>
      <c r="AE66" s="335"/>
      <c r="AF66" s="335"/>
      <c r="AG66" s="335"/>
      <c r="AH66" s="335"/>
      <c r="AI66" s="335"/>
      <c r="AJ66" s="335"/>
      <c r="AK66" s="335"/>
      <c r="AL66" s="335"/>
      <c r="AM66" s="335"/>
      <c r="AN66" s="335"/>
      <c r="AO66" s="335"/>
      <c r="AP66" s="306"/>
      <c r="AQ66" s="561">
        <f>DI65+DX65++EA65+ED65+EG65</f>
        <v>1.4999999999999999E-2</v>
      </c>
      <c r="AR66" s="1622"/>
      <c r="AS66" s="1622"/>
      <c r="AT66" s="476">
        <f t="shared" ref="AT66:BQ66" si="603">SUM(AT64:AT65)</f>
        <v>0</v>
      </c>
      <c r="AU66" s="476">
        <f t="shared" si="603"/>
        <v>0</v>
      </c>
      <c r="AV66" s="476">
        <f t="shared" si="603"/>
        <v>0</v>
      </c>
      <c r="AW66" s="476">
        <f t="shared" si="603"/>
        <v>0</v>
      </c>
      <c r="AX66" s="476">
        <f t="shared" si="603"/>
        <v>0</v>
      </c>
      <c r="AY66" s="476">
        <f t="shared" si="603"/>
        <v>0</v>
      </c>
      <c r="AZ66" s="476">
        <f t="shared" si="603"/>
        <v>0</v>
      </c>
      <c r="BA66" s="476">
        <f t="shared" si="603"/>
        <v>0</v>
      </c>
      <c r="BB66" s="476">
        <f t="shared" si="603"/>
        <v>0</v>
      </c>
      <c r="BC66" s="476">
        <f t="shared" si="603"/>
        <v>0</v>
      </c>
      <c r="BD66" s="476">
        <f t="shared" si="603"/>
        <v>0</v>
      </c>
      <c r="BE66" s="476">
        <f t="shared" si="603"/>
        <v>0</v>
      </c>
      <c r="BF66" s="476">
        <f t="shared" si="603"/>
        <v>0</v>
      </c>
      <c r="BG66" s="476">
        <f t="shared" si="603"/>
        <v>0</v>
      </c>
      <c r="BH66" s="476">
        <f t="shared" si="603"/>
        <v>0</v>
      </c>
      <c r="BI66" s="476">
        <f t="shared" si="603"/>
        <v>0</v>
      </c>
      <c r="BJ66" s="476">
        <f t="shared" si="603"/>
        <v>0</v>
      </c>
      <c r="BK66" s="476">
        <f t="shared" si="603"/>
        <v>0</v>
      </c>
      <c r="BL66" s="476">
        <f t="shared" si="603"/>
        <v>5.0000000000000001E-3</v>
      </c>
      <c r="BM66" s="476">
        <f t="shared" si="603"/>
        <v>0.6</v>
      </c>
      <c r="BN66" s="476">
        <f t="shared" si="603"/>
        <v>1.08406837288E-2</v>
      </c>
      <c r="BO66" s="476">
        <f t="shared" si="603"/>
        <v>5.0000000000000001E-3</v>
      </c>
      <c r="BP66" s="476">
        <f t="shared" si="603"/>
        <v>0.6</v>
      </c>
      <c r="BQ66" s="476">
        <f t="shared" si="603"/>
        <v>1.08406837288E-2</v>
      </c>
      <c r="BR66" s="476">
        <f t="shared" ref="BR66:EC66" si="604">SUM(BR64:BR65)</f>
        <v>5.0000000000000001E-3</v>
      </c>
      <c r="BS66" s="476">
        <f t="shared" si="604"/>
        <v>0.6</v>
      </c>
      <c r="BT66" s="476">
        <f t="shared" si="604"/>
        <v>1.08406837288E-2</v>
      </c>
      <c r="BU66" s="476">
        <f t="shared" si="604"/>
        <v>0</v>
      </c>
      <c r="BV66" s="476">
        <f t="shared" si="604"/>
        <v>0</v>
      </c>
      <c r="BW66" s="476">
        <f t="shared" si="604"/>
        <v>0</v>
      </c>
      <c r="BX66" s="476">
        <f t="shared" si="604"/>
        <v>0</v>
      </c>
      <c r="BY66" s="476">
        <f t="shared" si="604"/>
        <v>0</v>
      </c>
      <c r="BZ66" s="476">
        <f t="shared" si="604"/>
        <v>0</v>
      </c>
      <c r="CA66" s="476">
        <f t="shared" si="604"/>
        <v>0</v>
      </c>
      <c r="CB66" s="476">
        <f t="shared" si="604"/>
        <v>0</v>
      </c>
      <c r="CC66" s="476">
        <f t="shared" si="604"/>
        <v>0</v>
      </c>
      <c r="CD66" s="476">
        <f t="shared" si="604"/>
        <v>5.0000000000000001E-3</v>
      </c>
      <c r="CE66" s="476">
        <f t="shared" si="604"/>
        <v>0.6</v>
      </c>
      <c r="CF66" s="476">
        <f t="shared" si="604"/>
        <v>1.08406837288E-2</v>
      </c>
      <c r="CG66" s="995"/>
      <c r="CH66" s="476">
        <f t="shared" ref="CH66:CV66" si="605">SUM(CH64:CH65)</f>
        <v>5.0000000000000001E-3</v>
      </c>
      <c r="CI66" s="476">
        <f t="shared" si="605"/>
        <v>0.6</v>
      </c>
      <c r="CJ66" s="476">
        <f t="shared" si="605"/>
        <v>1.08406837288E-2</v>
      </c>
      <c r="CK66" s="476">
        <f t="shared" si="605"/>
        <v>0</v>
      </c>
      <c r="CL66" s="476">
        <f t="shared" si="605"/>
        <v>0</v>
      </c>
      <c r="CM66" s="476">
        <f t="shared" si="605"/>
        <v>0</v>
      </c>
      <c r="CN66" s="476">
        <f t="shared" si="605"/>
        <v>0</v>
      </c>
      <c r="CO66" s="476">
        <f t="shared" si="605"/>
        <v>0</v>
      </c>
      <c r="CP66" s="476">
        <f t="shared" si="605"/>
        <v>0</v>
      </c>
      <c r="CQ66" s="476">
        <f t="shared" si="605"/>
        <v>0</v>
      </c>
      <c r="CR66" s="476">
        <f t="shared" si="605"/>
        <v>0</v>
      </c>
      <c r="CS66" s="476">
        <f t="shared" si="605"/>
        <v>0</v>
      </c>
      <c r="CT66" s="476">
        <f t="shared" si="605"/>
        <v>5.0000000000000001E-3</v>
      </c>
      <c r="CU66" s="476">
        <f t="shared" si="605"/>
        <v>0.6</v>
      </c>
      <c r="CV66" s="476">
        <f t="shared" si="605"/>
        <v>1.08406837288E-2</v>
      </c>
      <c r="CW66" s="1514">
        <f t="shared" si="604"/>
        <v>5.0000000000000001E-3</v>
      </c>
      <c r="CX66" s="476">
        <f t="shared" si="604"/>
        <v>0.6</v>
      </c>
      <c r="CY66" s="476">
        <f t="shared" si="604"/>
        <v>1.2759839076550568E-2</v>
      </c>
      <c r="CZ66" s="476">
        <f t="shared" si="604"/>
        <v>5.0000000000000001E-3</v>
      </c>
      <c r="DA66" s="476">
        <f t="shared" si="604"/>
        <v>0.6</v>
      </c>
      <c r="DB66" s="476">
        <f t="shared" si="604"/>
        <v>1.3078728611880079E-2</v>
      </c>
      <c r="DC66" s="476">
        <f t="shared" si="604"/>
        <v>5.0000000000000001E-3</v>
      </c>
      <c r="DD66" s="476">
        <f t="shared" si="604"/>
        <v>0.6</v>
      </c>
      <c r="DE66" s="476">
        <f t="shared" si="604"/>
        <v>1.3633932801938257E-2</v>
      </c>
      <c r="DF66" s="476">
        <f t="shared" si="604"/>
        <v>5.0000000000000001E-3</v>
      </c>
      <c r="DG66" s="476">
        <f t="shared" si="604"/>
        <v>0.6</v>
      </c>
      <c r="DH66" s="476">
        <f t="shared" si="604"/>
        <v>1.3633932801938257E-2</v>
      </c>
      <c r="DI66" s="1203">
        <f t="shared" si="604"/>
        <v>5.0000000000000001E-3</v>
      </c>
      <c r="DJ66" s="1203">
        <f t="shared" si="604"/>
        <v>0.6</v>
      </c>
      <c r="DK66" s="1203">
        <f t="shared" si="604"/>
        <v>1.08406837288E-2</v>
      </c>
      <c r="DL66" s="1203">
        <f t="shared" si="604"/>
        <v>0</v>
      </c>
      <c r="DM66" s="1203">
        <f t="shared" si="604"/>
        <v>0</v>
      </c>
      <c r="DN66" s="1203">
        <f t="shared" si="604"/>
        <v>0</v>
      </c>
      <c r="DO66" s="1203">
        <f t="shared" si="604"/>
        <v>0</v>
      </c>
      <c r="DP66" s="1203">
        <f t="shared" si="604"/>
        <v>0</v>
      </c>
      <c r="DQ66" s="1203">
        <f t="shared" si="604"/>
        <v>0</v>
      </c>
      <c r="DR66" s="1203">
        <f t="shared" si="604"/>
        <v>0</v>
      </c>
      <c r="DS66" s="1203">
        <f t="shared" si="604"/>
        <v>0</v>
      </c>
      <c r="DT66" s="1203">
        <f t="shared" si="604"/>
        <v>0</v>
      </c>
      <c r="DU66" s="1203">
        <f t="shared" si="604"/>
        <v>5.0000000000000001E-3</v>
      </c>
      <c r="DV66" s="1203">
        <f t="shared" si="604"/>
        <v>0.6</v>
      </c>
      <c r="DW66" s="1407">
        <f t="shared" ref="DW66" si="606">SUM(DW64:DW65)</f>
        <v>1.08406837288E-2</v>
      </c>
      <c r="DX66" s="1203">
        <f t="shared" si="604"/>
        <v>5.0000000000000001E-3</v>
      </c>
      <c r="DY66" s="1203">
        <f t="shared" si="604"/>
        <v>0.6</v>
      </c>
      <c r="DZ66" s="1203">
        <f t="shared" si="604"/>
        <v>1.3078728611880079E-2</v>
      </c>
      <c r="EA66" s="1203">
        <f t="shared" si="604"/>
        <v>5.0000000000000001E-3</v>
      </c>
      <c r="EB66" s="1203">
        <f t="shared" si="604"/>
        <v>0.6</v>
      </c>
      <c r="EC66" s="1203">
        <f t="shared" si="604"/>
        <v>1.2759839076550568E-2</v>
      </c>
      <c r="ED66" s="1203">
        <f t="shared" ref="ED66:EI66" si="607">SUM(ED64:ED65)</f>
        <v>5.0000000000000001E-3</v>
      </c>
      <c r="EE66" s="1203">
        <f t="shared" si="607"/>
        <v>0.6</v>
      </c>
      <c r="EF66" s="1203">
        <f t="shared" si="607"/>
        <v>1.3078728611880079E-2</v>
      </c>
      <c r="EG66" s="1203">
        <f t="shared" si="607"/>
        <v>5.0000000000000001E-3</v>
      </c>
      <c r="EH66" s="1203">
        <f t="shared" si="607"/>
        <v>0.6</v>
      </c>
      <c r="EI66" s="1203">
        <f t="shared" si="607"/>
        <v>1.3078728611880079E-2</v>
      </c>
      <c r="EJ66" s="441"/>
      <c r="EK66" s="441"/>
      <c r="EL66" s="441"/>
      <c r="EM66" s="441"/>
      <c r="EN66" s="437">
        <f t="shared" si="602"/>
        <v>0</v>
      </c>
      <c r="EO66" s="437">
        <f>SUM(EO64:EO65)</f>
        <v>0</v>
      </c>
      <c r="EP66" s="437">
        <f>SUM(EP64:EP65)</f>
        <v>0</v>
      </c>
      <c r="EQ66" s="437">
        <f>SUM(EQ64:EQ65)</f>
        <v>0</v>
      </c>
      <c r="ER66" s="437">
        <f>SUM(ER64:ER65)</f>
        <v>0</v>
      </c>
      <c r="ES66" s="437">
        <f>SUM(ES64:ES65)</f>
        <v>0</v>
      </c>
      <c r="ET66" s="437">
        <f t="shared" ref="ET66:EW66" si="608">SUM(ET64:ET65)</f>
        <v>0</v>
      </c>
      <c r="EU66" s="437">
        <f t="shared" si="608"/>
        <v>0</v>
      </c>
      <c r="EV66" s="437">
        <f t="shared" si="608"/>
        <v>0</v>
      </c>
      <c r="EW66" s="437">
        <f t="shared" si="608"/>
        <v>0</v>
      </c>
      <c r="EX66" s="437">
        <f>SUM(EX64:EX65)</f>
        <v>0</v>
      </c>
      <c r="EY66" s="437">
        <f t="shared" ref="EY66:FB66" si="609">SUM(EY64:EY65)</f>
        <v>0</v>
      </c>
      <c r="EZ66" s="437">
        <f t="shared" si="609"/>
        <v>0</v>
      </c>
      <c r="FA66" s="437">
        <f t="shared" si="609"/>
        <v>0</v>
      </c>
      <c r="FB66" s="437">
        <f t="shared" si="609"/>
        <v>0</v>
      </c>
      <c r="FC66" s="437">
        <f>SUM(FC64:FC65)</f>
        <v>0</v>
      </c>
      <c r="FD66" s="437">
        <f>SUM(FD64:FD65)</f>
        <v>0</v>
      </c>
      <c r="FE66" s="437">
        <f>SUM(FE64:FE65)</f>
        <v>0</v>
      </c>
      <c r="FF66" s="437">
        <f>SUM(FF64:FF65)</f>
        <v>0</v>
      </c>
      <c r="FG66" s="437">
        <f>SUM(FH66:FR66)</f>
        <v>0</v>
      </c>
      <c r="FH66" s="437">
        <f>SUM(FH64:FH65)</f>
        <v>0</v>
      </c>
      <c r="FI66" s="437">
        <f>SUM(FI64:FI65)</f>
        <v>0</v>
      </c>
      <c r="FJ66" s="437">
        <f>SUM(FJ64:FJ65)</f>
        <v>0</v>
      </c>
      <c r="FK66" s="437">
        <f>SUM(FK64:FK65)</f>
        <v>0</v>
      </c>
      <c r="FL66" s="992"/>
      <c r="FM66" s="437">
        <f>SUM(FM64:FM65)</f>
        <v>0</v>
      </c>
      <c r="FN66" s="437">
        <f t="shared" ref="FN66:FQ66" si="610">SUM(FN64:FN65)</f>
        <v>0</v>
      </c>
      <c r="FO66" s="437">
        <f t="shared" si="610"/>
        <v>0</v>
      </c>
      <c r="FP66" s="437">
        <f t="shared" si="610"/>
        <v>0</v>
      </c>
      <c r="FQ66" s="437">
        <f t="shared" si="610"/>
        <v>0</v>
      </c>
      <c r="FR66" s="437">
        <f>SUM(FR64:FR65)</f>
        <v>0</v>
      </c>
      <c r="FS66" s="437">
        <f>SUM(FS64:FS65)</f>
        <v>0</v>
      </c>
      <c r="FT66" s="437">
        <f>SUM(FT64:FT65)</f>
        <v>0</v>
      </c>
      <c r="FU66" s="814"/>
      <c r="FV66" s="320"/>
      <c r="FW66" s="320"/>
      <c r="FX66" s="320"/>
    </row>
    <row r="67" spans="1:180" ht="30" hidden="1" outlineLevel="1">
      <c r="A67" s="426" t="s">
        <v>485</v>
      </c>
      <c r="B67" s="380" t="s">
        <v>295</v>
      </c>
      <c r="C67" s="331"/>
      <c r="D67" s="343"/>
      <c r="E67" s="409" t="s">
        <v>118</v>
      </c>
      <c r="F67" s="343" t="s">
        <v>98</v>
      </c>
      <c r="G67" s="467"/>
      <c r="H67" s="330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1155"/>
      <c r="AB67" s="313"/>
      <c r="AC67" s="313"/>
      <c r="AD67" s="358"/>
      <c r="AE67" s="313"/>
      <c r="AF67" s="313"/>
      <c r="AG67" s="313"/>
      <c r="AH67" s="313"/>
      <c r="AI67" s="313"/>
      <c r="AJ67" s="313"/>
      <c r="AK67" s="313"/>
      <c r="AL67" s="313"/>
      <c r="AM67" s="313"/>
      <c r="AN67" s="313"/>
      <c r="AO67" s="313"/>
      <c r="AP67" s="495"/>
      <c r="AQ67" s="335"/>
      <c r="AR67" s="1620"/>
      <c r="AS67" s="1620"/>
      <c r="AT67" s="313"/>
      <c r="AU67" s="313"/>
      <c r="AV67" s="313"/>
      <c r="AW67" s="313"/>
      <c r="AX67" s="313"/>
      <c r="AY67" s="313"/>
      <c r="AZ67" s="313"/>
      <c r="BA67" s="313"/>
      <c r="BB67" s="313"/>
      <c r="BC67" s="313"/>
      <c r="BD67" s="313"/>
      <c r="BE67" s="313"/>
      <c r="BF67" s="313"/>
      <c r="BG67" s="313"/>
      <c r="BH67" s="313"/>
      <c r="BI67" s="313"/>
      <c r="BJ67" s="313"/>
      <c r="BK67" s="313"/>
      <c r="BL67" s="313"/>
      <c r="BM67" s="313"/>
      <c r="BN67" s="313"/>
      <c r="BO67" s="313"/>
      <c r="BP67" s="313"/>
      <c r="BQ67" s="313"/>
      <c r="BR67" s="313"/>
      <c r="BS67" s="313"/>
      <c r="BT67" s="313"/>
      <c r="BU67" s="313"/>
      <c r="BV67" s="313"/>
      <c r="BW67" s="313"/>
      <c r="BX67" s="313"/>
      <c r="BY67" s="313"/>
      <c r="BZ67" s="313"/>
      <c r="CA67" s="313"/>
      <c r="CB67" s="313"/>
      <c r="CC67" s="313"/>
      <c r="CD67" s="313"/>
      <c r="CE67" s="313"/>
      <c r="CF67" s="313"/>
      <c r="CG67" s="999"/>
      <c r="CH67" s="313"/>
      <c r="CI67" s="313"/>
      <c r="CJ67" s="313"/>
      <c r="CK67" s="313"/>
      <c r="CL67" s="313"/>
      <c r="CM67" s="313"/>
      <c r="CN67" s="313"/>
      <c r="CO67" s="313"/>
      <c r="CP67" s="313"/>
      <c r="CQ67" s="313"/>
      <c r="CR67" s="313"/>
      <c r="CS67" s="313"/>
      <c r="CT67" s="313"/>
      <c r="CU67" s="313"/>
      <c r="CV67" s="313"/>
      <c r="CW67" s="1512"/>
      <c r="CX67" s="313"/>
      <c r="CY67" s="313"/>
      <c r="CZ67" s="313"/>
      <c r="DA67" s="313"/>
      <c r="DB67" s="313"/>
      <c r="DC67" s="313"/>
      <c r="DD67" s="313"/>
      <c r="DE67" s="313"/>
      <c r="DF67" s="313"/>
      <c r="DG67" s="313"/>
      <c r="DH67" s="313"/>
      <c r="DI67" s="1155"/>
      <c r="DJ67" s="1155"/>
      <c r="DK67" s="1155"/>
      <c r="DL67" s="1155"/>
      <c r="DM67" s="1155"/>
      <c r="DN67" s="1155"/>
      <c r="DO67" s="1155"/>
      <c r="DP67" s="1155"/>
      <c r="DQ67" s="1155"/>
      <c r="DR67" s="1155"/>
      <c r="DS67" s="1155"/>
      <c r="DT67" s="1155"/>
      <c r="DU67" s="1155"/>
      <c r="DV67" s="1155"/>
      <c r="DW67" s="1155"/>
      <c r="DX67" s="1155"/>
      <c r="DY67" s="1155"/>
      <c r="DZ67" s="1155"/>
      <c r="EA67" s="1155"/>
      <c r="EB67" s="1155"/>
      <c r="EC67" s="1155"/>
      <c r="ED67" s="1155"/>
      <c r="EE67" s="1155"/>
      <c r="EF67" s="1155"/>
      <c r="EG67" s="1155"/>
      <c r="EH67" s="1155"/>
      <c r="EI67" s="1155"/>
      <c r="EJ67" s="313"/>
      <c r="EK67" s="313"/>
      <c r="EL67" s="313"/>
      <c r="EM67" s="313"/>
      <c r="EN67" s="313"/>
      <c r="EO67" s="313"/>
      <c r="EP67" s="313"/>
      <c r="EQ67" s="313"/>
      <c r="ER67" s="313"/>
      <c r="ES67" s="313"/>
      <c r="ET67" s="655"/>
      <c r="EU67" s="655"/>
      <c r="EV67" s="655"/>
      <c r="EW67" s="655"/>
      <c r="EX67" s="313"/>
      <c r="EY67" s="655"/>
      <c r="EZ67" s="655"/>
      <c r="FA67" s="655"/>
      <c r="FB67" s="655"/>
      <c r="FC67" s="313"/>
      <c r="FD67" s="313"/>
      <c r="FE67" s="313"/>
      <c r="FF67" s="313"/>
      <c r="FG67" s="313"/>
      <c r="FH67" s="313"/>
      <c r="FI67" s="313"/>
      <c r="FJ67" s="313"/>
      <c r="FK67" s="313"/>
      <c r="FL67" s="999"/>
      <c r="FM67" s="313"/>
      <c r="FN67" s="655"/>
      <c r="FO67" s="655"/>
      <c r="FP67" s="655"/>
      <c r="FQ67" s="655"/>
      <c r="FR67" s="313"/>
      <c r="FS67" s="313"/>
      <c r="FT67" s="313"/>
      <c r="FU67" s="655"/>
      <c r="FV67" s="313"/>
      <c r="FW67" s="313"/>
      <c r="FX67" s="313"/>
    </row>
    <row r="68" spans="1:180" ht="30" hidden="1" outlineLevel="1">
      <c r="A68" s="426" t="s">
        <v>485</v>
      </c>
      <c r="B68" s="380" t="s">
        <v>295</v>
      </c>
      <c r="C68" s="331"/>
      <c r="D68" s="343"/>
      <c r="E68" s="430"/>
      <c r="F68" s="343"/>
      <c r="G68" s="470"/>
      <c r="H68" s="343"/>
      <c r="I68" s="492">
        <f t="shared" ref="I68:I69" si="611">S68+X68+Y68+Z68+AA68</f>
        <v>0</v>
      </c>
      <c r="J68" s="312"/>
      <c r="K68" s="312"/>
      <c r="L68" s="312"/>
      <c r="M68" s="437">
        <v>0</v>
      </c>
      <c r="N68" s="437">
        <f t="shared" ref="N68" si="612">SUM(O68:R68)</f>
        <v>0</v>
      </c>
      <c r="O68" s="316"/>
      <c r="P68" s="316"/>
      <c r="Q68" s="316"/>
      <c r="R68" s="316"/>
      <c r="S68" s="1804">
        <f t="shared" ref="S68" si="613">SUM(T68:W68)</f>
        <v>0</v>
      </c>
      <c r="T68" s="316"/>
      <c r="U68" s="316"/>
      <c r="V68" s="316"/>
      <c r="W68" s="316"/>
      <c r="X68" s="316"/>
      <c r="Y68" s="316"/>
      <c r="Z68" s="316"/>
      <c r="AA68" s="1162"/>
      <c r="AB68" s="316"/>
      <c r="AC68" s="316"/>
      <c r="AD68" s="356"/>
      <c r="AE68" s="316"/>
      <c r="AF68" s="437">
        <v>0</v>
      </c>
      <c r="AG68" s="437">
        <f t="shared" ref="AG68" si="614">SUM(AH68:AK68)</f>
        <v>0</v>
      </c>
      <c r="AH68" s="316"/>
      <c r="AI68" s="316"/>
      <c r="AJ68" s="316"/>
      <c r="AK68" s="316"/>
      <c r="AL68" s="316"/>
      <c r="AM68" s="316"/>
      <c r="AN68" s="316"/>
      <c r="AO68" s="316"/>
      <c r="AP68" s="306"/>
      <c r="AQ68" s="437">
        <f t="shared" ref="AQ68:AQ71" si="615">DI68+DX68+EA68+ED68+EG68</f>
        <v>0</v>
      </c>
      <c r="AR68" s="1621"/>
      <c r="AS68" s="1621"/>
      <c r="AT68" s="315"/>
      <c r="AU68" s="476">
        <f>AT68*0.12*1000</f>
        <v>0</v>
      </c>
      <c r="AV68" s="315"/>
      <c r="AW68" s="315"/>
      <c r="AX68" s="476">
        <f>AW68*0.12*1000</f>
        <v>0</v>
      </c>
      <c r="AY68" s="315"/>
      <c r="AZ68" s="315"/>
      <c r="BA68" s="476">
        <f>AZ68*0.12*1000</f>
        <v>0</v>
      </c>
      <c r="BB68" s="315"/>
      <c r="BC68" s="315"/>
      <c r="BD68" s="476">
        <f>BC68*0.12*1000</f>
        <v>0</v>
      </c>
      <c r="BE68" s="315"/>
      <c r="BF68" s="315"/>
      <c r="BG68" s="476">
        <f>BF68*0.12*1000</f>
        <v>0</v>
      </c>
      <c r="BH68" s="315"/>
      <c r="BI68" s="315"/>
      <c r="BJ68" s="476">
        <f>BI68*0.12*1000</f>
        <v>0</v>
      </c>
      <c r="BK68" s="315"/>
      <c r="BL68" s="315"/>
      <c r="BM68" s="476">
        <f>BL68*0.12*1000</f>
        <v>0</v>
      </c>
      <c r="BN68" s="315"/>
      <c r="BO68" s="315"/>
      <c r="BP68" s="476">
        <f>BO68*0.12*1000</f>
        <v>0</v>
      </c>
      <c r="BQ68" s="315"/>
      <c r="BR68" s="476">
        <f>BU68+BX68+CA68+CD68</f>
        <v>0</v>
      </c>
      <c r="BS68" s="476">
        <f t="shared" ref="BS68" si="616">BV68+BY68+CB68+CE68</f>
        <v>0</v>
      </c>
      <c r="BT68" s="476">
        <f t="shared" ref="BT68" si="617">BW68+BZ68+CC68+CF68</f>
        <v>0</v>
      </c>
      <c r="BU68" s="315"/>
      <c r="BV68" s="476">
        <f>BU68*0.12*1000</f>
        <v>0</v>
      </c>
      <c r="BW68" s="315"/>
      <c r="BX68" s="315"/>
      <c r="BY68" s="476">
        <f>BX68*0.12*1000</f>
        <v>0</v>
      </c>
      <c r="BZ68" s="315"/>
      <c r="CA68" s="315"/>
      <c r="CB68" s="476">
        <f>CA68*0.12*1000</f>
        <v>0</v>
      </c>
      <c r="CC68" s="315"/>
      <c r="CD68" s="315"/>
      <c r="CE68" s="476">
        <f>CD68*0.12*1000</f>
        <v>0</v>
      </c>
      <c r="CF68" s="315"/>
      <c r="CG68" s="995"/>
      <c r="CH68" s="476">
        <f>CK68+CN68+CQ68+CT68</f>
        <v>0</v>
      </c>
      <c r="CI68" s="476">
        <f t="shared" ref="CI68" si="618">CL68+CO68+CR68+CU68</f>
        <v>0</v>
      </c>
      <c r="CJ68" s="476">
        <f t="shared" ref="CJ68" si="619">CM68+CP68+CS68+CV68</f>
        <v>0</v>
      </c>
      <c r="CK68" s="315"/>
      <c r="CL68" s="476">
        <f>CK68*0.12*1000</f>
        <v>0</v>
      </c>
      <c r="CM68" s="315"/>
      <c r="CN68" s="315"/>
      <c r="CO68" s="476">
        <f>CN68*0.12*1000</f>
        <v>0</v>
      </c>
      <c r="CP68" s="315"/>
      <c r="CQ68" s="315"/>
      <c r="CR68" s="476">
        <f>CQ68*0.12*1000</f>
        <v>0</v>
      </c>
      <c r="CS68" s="315"/>
      <c r="CT68" s="315"/>
      <c r="CU68" s="476">
        <f>CT68*0.12*1000</f>
        <v>0</v>
      </c>
      <c r="CV68" s="315"/>
      <c r="CW68" s="1514"/>
      <c r="CX68" s="476">
        <f>CW68*0.12*1000</f>
        <v>0</v>
      </c>
      <c r="CY68" s="315"/>
      <c r="CZ68" s="315"/>
      <c r="DA68" s="476">
        <f>CZ68*0.12*1000</f>
        <v>0</v>
      </c>
      <c r="DB68" s="315"/>
      <c r="DC68" s="315"/>
      <c r="DD68" s="476">
        <f>DC68*0.12*1000</f>
        <v>0</v>
      </c>
      <c r="DE68" s="315"/>
      <c r="DF68" s="315"/>
      <c r="DG68" s="476">
        <f>DF68*0.12*1000</f>
        <v>0</v>
      </c>
      <c r="DH68" s="315"/>
      <c r="DI68" s="1204"/>
      <c r="DJ68" s="1203">
        <f>DI68*0.12*1000</f>
        <v>0</v>
      </c>
      <c r="DK68" s="1204"/>
      <c r="DL68" s="1204"/>
      <c r="DM68" s="1203">
        <f t="shared" ref="DM68" si="620">DL68*0.12*1000</f>
        <v>0</v>
      </c>
      <c r="DN68" s="1204"/>
      <c r="DO68" s="1204"/>
      <c r="DP68" s="1203">
        <f t="shared" ref="DP68" si="621">DO68*0.12*1000</f>
        <v>0</v>
      </c>
      <c r="DQ68" s="1204"/>
      <c r="DR68" s="1204"/>
      <c r="DS68" s="1203">
        <f t="shared" ref="DS68" si="622">DR68*0.12*1000</f>
        <v>0</v>
      </c>
      <c r="DT68" s="1204"/>
      <c r="DU68" s="1204"/>
      <c r="DV68" s="1203">
        <f t="shared" ref="DV68" si="623">DU68*0.12*1000</f>
        <v>0</v>
      </c>
      <c r="DW68" s="1204"/>
      <c r="DX68" s="1204"/>
      <c r="DY68" s="1203">
        <f>DX68*0.12*1000</f>
        <v>0</v>
      </c>
      <c r="DZ68" s="1204"/>
      <c r="EA68" s="1204"/>
      <c r="EB68" s="1203">
        <f>EA68*0.12*1000</f>
        <v>0</v>
      </c>
      <c r="EC68" s="1204"/>
      <c r="ED68" s="1204"/>
      <c r="EE68" s="1203">
        <f>ED68*0.12*1000</f>
        <v>0</v>
      </c>
      <c r="EF68" s="1204"/>
      <c r="EG68" s="1204"/>
      <c r="EH68" s="1203">
        <f>EG68*0.12*1000</f>
        <v>0</v>
      </c>
      <c r="EI68" s="1204"/>
      <c r="EJ68" s="316"/>
      <c r="EK68" s="316"/>
      <c r="EL68" s="316"/>
      <c r="EM68" s="316"/>
      <c r="EN68" s="437">
        <f t="shared" ref="EN68:EN69" si="624">EX68+FC68+FD68+FE68+FF68</f>
        <v>0</v>
      </c>
      <c r="EO68" s="312"/>
      <c r="EP68" s="312"/>
      <c r="EQ68" s="312"/>
      <c r="ER68" s="312"/>
      <c r="ES68" s="312"/>
      <c r="ET68" s="622"/>
      <c r="EU68" s="622"/>
      <c r="EV68" s="622"/>
      <c r="EW68" s="622"/>
      <c r="EX68" s="312"/>
      <c r="EY68" s="622"/>
      <c r="EZ68" s="622"/>
      <c r="FA68" s="622"/>
      <c r="FB68" s="622"/>
      <c r="FC68" s="312"/>
      <c r="FD68" s="312"/>
      <c r="FE68" s="312"/>
      <c r="FF68" s="312"/>
      <c r="FG68" s="437">
        <f>SUM(FH68:FR68)</f>
        <v>0</v>
      </c>
      <c r="FH68" s="312"/>
      <c r="FI68" s="312"/>
      <c r="FJ68" s="312"/>
      <c r="FK68" s="312"/>
      <c r="FL68" s="992"/>
      <c r="FM68" s="312">
        <f t="shared" ref="FM68" si="625">FN68+FO68+FP68+FQ68</f>
        <v>0</v>
      </c>
      <c r="FN68" s="622"/>
      <c r="FO68" s="622"/>
      <c r="FP68" s="622"/>
      <c r="FQ68" s="622"/>
      <c r="FR68" s="312"/>
      <c r="FS68" s="312"/>
      <c r="FT68" s="312"/>
      <c r="FU68" s="622"/>
      <c r="FV68" s="316"/>
      <c r="FW68" s="316"/>
      <c r="FX68" s="316"/>
    </row>
    <row r="69" spans="1:180" s="95" customFormat="1" ht="30" hidden="1" outlineLevel="1">
      <c r="A69" s="426" t="s">
        <v>485</v>
      </c>
      <c r="B69" s="380" t="s">
        <v>295</v>
      </c>
      <c r="C69" s="331"/>
      <c r="D69" s="343"/>
      <c r="E69" s="430"/>
      <c r="F69" s="478" t="s">
        <v>11</v>
      </c>
      <c r="G69" s="438"/>
      <c r="H69" s="438"/>
      <c r="I69" s="492">
        <f t="shared" si="611"/>
        <v>0</v>
      </c>
      <c r="J69" s="437"/>
      <c r="K69" s="437"/>
      <c r="L69" s="437"/>
      <c r="M69" s="437"/>
      <c r="N69" s="437"/>
      <c r="O69" s="437"/>
      <c r="P69" s="437"/>
      <c r="Q69" s="437"/>
      <c r="R69" s="437"/>
      <c r="S69" s="437"/>
      <c r="T69" s="437"/>
      <c r="U69" s="437"/>
      <c r="V69" s="437"/>
      <c r="W69" s="437"/>
      <c r="X69" s="437"/>
      <c r="Y69" s="437"/>
      <c r="Z69" s="437"/>
      <c r="AA69" s="1163"/>
      <c r="AB69" s="437"/>
      <c r="AC69" s="437"/>
      <c r="AD69" s="440"/>
      <c r="AE69" s="437"/>
      <c r="AF69" s="437"/>
      <c r="AG69" s="437"/>
      <c r="AH69" s="437"/>
      <c r="AI69" s="437"/>
      <c r="AJ69" s="437"/>
      <c r="AK69" s="437"/>
      <c r="AL69" s="437"/>
      <c r="AM69" s="437"/>
      <c r="AN69" s="437"/>
      <c r="AO69" s="437"/>
      <c r="AP69" s="306"/>
      <c r="AQ69" s="437">
        <f t="shared" si="615"/>
        <v>0</v>
      </c>
      <c r="AR69" s="1621"/>
      <c r="AS69" s="1621"/>
      <c r="AT69" s="476">
        <f t="shared" ref="AT69:BQ69" si="626">SUM(AT68:AT68)</f>
        <v>0</v>
      </c>
      <c r="AU69" s="476">
        <f t="shared" si="626"/>
        <v>0</v>
      </c>
      <c r="AV69" s="476">
        <f t="shared" si="626"/>
        <v>0</v>
      </c>
      <c r="AW69" s="476">
        <f t="shared" si="626"/>
        <v>0</v>
      </c>
      <c r="AX69" s="476">
        <f t="shared" si="626"/>
        <v>0</v>
      </c>
      <c r="AY69" s="476">
        <f t="shared" si="626"/>
        <v>0</v>
      </c>
      <c r="AZ69" s="476">
        <f t="shared" si="626"/>
        <v>0</v>
      </c>
      <c r="BA69" s="476">
        <f t="shared" si="626"/>
        <v>0</v>
      </c>
      <c r="BB69" s="476">
        <f t="shared" si="626"/>
        <v>0</v>
      </c>
      <c r="BC69" s="476">
        <f t="shared" si="626"/>
        <v>0</v>
      </c>
      <c r="BD69" s="476">
        <f t="shared" si="626"/>
        <v>0</v>
      </c>
      <c r="BE69" s="476">
        <f t="shared" si="626"/>
        <v>0</v>
      </c>
      <c r="BF69" s="476">
        <f t="shared" si="626"/>
        <v>0</v>
      </c>
      <c r="BG69" s="476">
        <f t="shared" si="626"/>
        <v>0</v>
      </c>
      <c r="BH69" s="476">
        <f t="shared" si="626"/>
        <v>0</v>
      </c>
      <c r="BI69" s="476">
        <f t="shared" si="626"/>
        <v>0</v>
      </c>
      <c r="BJ69" s="476">
        <f t="shared" si="626"/>
        <v>0</v>
      </c>
      <c r="BK69" s="476">
        <f t="shared" si="626"/>
        <v>0</v>
      </c>
      <c r="BL69" s="476">
        <f t="shared" si="626"/>
        <v>0</v>
      </c>
      <c r="BM69" s="476">
        <f t="shared" si="626"/>
        <v>0</v>
      </c>
      <c r="BN69" s="476">
        <f t="shared" si="626"/>
        <v>0</v>
      </c>
      <c r="BO69" s="476">
        <f t="shared" si="626"/>
        <v>0</v>
      </c>
      <c r="BP69" s="476">
        <f t="shared" si="626"/>
        <v>0</v>
      </c>
      <c r="BQ69" s="476">
        <f t="shared" si="626"/>
        <v>0</v>
      </c>
      <c r="BR69" s="476">
        <f t="shared" ref="BR69:EC69" si="627">SUM(BR68:BR68)</f>
        <v>0</v>
      </c>
      <c r="BS69" s="476">
        <f t="shared" si="627"/>
        <v>0</v>
      </c>
      <c r="BT69" s="476">
        <f t="shared" si="627"/>
        <v>0</v>
      </c>
      <c r="BU69" s="476">
        <f t="shared" si="627"/>
        <v>0</v>
      </c>
      <c r="BV69" s="476">
        <f t="shared" si="627"/>
        <v>0</v>
      </c>
      <c r="BW69" s="476">
        <f t="shared" si="627"/>
        <v>0</v>
      </c>
      <c r="BX69" s="476">
        <f t="shared" si="627"/>
        <v>0</v>
      </c>
      <c r="BY69" s="476">
        <f t="shared" si="627"/>
        <v>0</v>
      </c>
      <c r="BZ69" s="476">
        <f t="shared" si="627"/>
        <v>0</v>
      </c>
      <c r="CA69" s="476">
        <f t="shared" si="627"/>
        <v>0</v>
      </c>
      <c r="CB69" s="476">
        <f t="shared" si="627"/>
        <v>0</v>
      </c>
      <c r="CC69" s="476">
        <f t="shared" si="627"/>
        <v>0</v>
      </c>
      <c r="CD69" s="476">
        <f t="shared" si="627"/>
        <v>0</v>
      </c>
      <c r="CE69" s="476">
        <f>SUM(CE68:CE68)</f>
        <v>0</v>
      </c>
      <c r="CF69" s="476">
        <f t="shared" si="627"/>
        <v>0</v>
      </c>
      <c r="CG69" s="995"/>
      <c r="CH69" s="476">
        <f t="shared" ref="CH69:CV69" si="628">SUM(CH68:CH68)</f>
        <v>0</v>
      </c>
      <c r="CI69" s="476">
        <f t="shared" si="628"/>
        <v>0</v>
      </c>
      <c r="CJ69" s="476">
        <f t="shared" si="628"/>
        <v>0</v>
      </c>
      <c r="CK69" s="476">
        <f t="shared" si="628"/>
        <v>0</v>
      </c>
      <c r="CL69" s="476">
        <f t="shared" si="628"/>
        <v>0</v>
      </c>
      <c r="CM69" s="476">
        <f t="shared" si="628"/>
        <v>0</v>
      </c>
      <c r="CN69" s="476">
        <f t="shared" si="628"/>
        <v>0</v>
      </c>
      <c r="CO69" s="476">
        <f t="shared" si="628"/>
        <v>0</v>
      </c>
      <c r="CP69" s="476">
        <f t="shared" si="628"/>
        <v>0</v>
      </c>
      <c r="CQ69" s="476">
        <f t="shared" si="628"/>
        <v>0</v>
      </c>
      <c r="CR69" s="476">
        <f t="shared" si="628"/>
        <v>0</v>
      </c>
      <c r="CS69" s="476">
        <f t="shared" si="628"/>
        <v>0</v>
      </c>
      <c r="CT69" s="476">
        <f t="shared" si="628"/>
        <v>0</v>
      </c>
      <c r="CU69" s="476">
        <f t="shared" si="628"/>
        <v>0</v>
      </c>
      <c r="CV69" s="476">
        <f t="shared" si="628"/>
        <v>0</v>
      </c>
      <c r="CW69" s="1514">
        <f t="shared" si="627"/>
        <v>0</v>
      </c>
      <c r="CX69" s="476">
        <f t="shared" si="627"/>
        <v>0</v>
      </c>
      <c r="CY69" s="476">
        <f t="shared" si="627"/>
        <v>0</v>
      </c>
      <c r="CZ69" s="476">
        <f t="shared" si="627"/>
        <v>0</v>
      </c>
      <c r="DA69" s="476">
        <f t="shared" si="627"/>
        <v>0</v>
      </c>
      <c r="DB69" s="476">
        <f t="shared" si="627"/>
        <v>0</v>
      </c>
      <c r="DC69" s="476">
        <f t="shared" si="627"/>
        <v>0</v>
      </c>
      <c r="DD69" s="476">
        <f t="shared" si="627"/>
        <v>0</v>
      </c>
      <c r="DE69" s="476">
        <f t="shared" si="627"/>
        <v>0</v>
      </c>
      <c r="DF69" s="476">
        <f t="shared" si="627"/>
        <v>0</v>
      </c>
      <c r="DG69" s="476">
        <f t="shared" si="627"/>
        <v>0</v>
      </c>
      <c r="DH69" s="476">
        <f t="shared" si="627"/>
        <v>0</v>
      </c>
      <c r="DI69" s="1203">
        <f t="shared" si="627"/>
        <v>0</v>
      </c>
      <c r="DJ69" s="1203">
        <f t="shared" si="627"/>
        <v>0</v>
      </c>
      <c r="DK69" s="1203">
        <f t="shared" si="627"/>
        <v>0</v>
      </c>
      <c r="DL69" s="1203">
        <f t="shared" ref="DL69:DW69" si="629">SUM(DL68:DL68)</f>
        <v>0</v>
      </c>
      <c r="DM69" s="1203">
        <f t="shared" si="629"/>
        <v>0</v>
      </c>
      <c r="DN69" s="1203">
        <f t="shared" si="629"/>
        <v>0</v>
      </c>
      <c r="DO69" s="1203">
        <f t="shared" si="629"/>
        <v>0</v>
      </c>
      <c r="DP69" s="1203">
        <f t="shared" si="629"/>
        <v>0</v>
      </c>
      <c r="DQ69" s="1203">
        <f t="shared" si="629"/>
        <v>0</v>
      </c>
      <c r="DR69" s="1203">
        <f t="shared" si="629"/>
        <v>0</v>
      </c>
      <c r="DS69" s="1203">
        <f t="shared" si="629"/>
        <v>0</v>
      </c>
      <c r="DT69" s="1203">
        <f t="shared" si="629"/>
        <v>0</v>
      </c>
      <c r="DU69" s="1203">
        <f t="shared" si="629"/>
        <v>0</v>
      </c>
      <c r="DV69" s="1203">
        <f t="shared" si="629"/>
        <v>0</v>
      </c>
      <c r="DW69" s="1203">
        <f t="shared" si="629"/>
        <v>0</v>
      </c>
      <c r="DX69" s="1203">
        <f t="shared" si="627"/>
        <v>0</v>
      </c>
      <c r="DY69" s="1203">
        <f t="shared" si="627"/>
        <v>0</v>
      </c>
      <c r="DZ69" s="1203">
        <f t="shared" si="627"/>
        <v>0</v>
      </c>
      <c r="EA69" s="1203">
        <f t="shared" si="627"/>
        <v>0</v>
      </c>
      <c r="EB69" s="1203">
        <f t="shared" si="627"/>
        <v>0</v>
      </c>
      <c r="EC69" s="1203">
        <f t="shared" si="627"/>
        <v>0</v>
      </c>
      <c r="ED69" s="1203">
        <f t="shared" ref="ED69:EF69" si="630">SUM(ED68:ED68)</f>
        <v>0</v>
      </c>
      <c r="EE69" s="1203">
        <f t="shared" si="630"/>
        <v>0</v>
      </c>
      <c r="EF69" s="1203">
        <f t="shared" si="630"/>
        <v>0</v>
      </c>
      <c r="EG69" s="1203"/>
      <c r="EH69" s="1203"/>
      <c r="EI69" s="1203"/>
      <c r="EJ69" s="441"/>
      <c r="EK69" s="441"/>
      <c r="EL69" s="441"/>
      <c r="EM69" s="441"/>
      <c r="EN69" s="437">
        <f t="shared" si="624"/>
        <v>0</v>
      </c>
      <c r="EO69" s="437">
        <f>SUM(EO68:EO68)</f>
        <v>0</v>
      </c>
      <c r="EP69" s="437">
        <f>SUM(EP68:EP68)</f>
        <v>0</v>
      </c>
      <c r="EQ69" s="437">
        <f>SUM(EQ68:EQ68)</f>
        <v>0</v>
      </c>
      <c r="ER69" s="437">
        <f>SUM(ER68:ER68)</f>
        <v>0</v>
      </c>
      <c r="ES69" s="437">
        <f>SUM(ES68:ES68)</f>
        <v>0</v>
      </c>
      <c r="ET69" s="437">
        <f t="shared" ref="ET69:EW69" si="631">SUM(ET68:ET68)</f>
        <v>0</v>
      </c>
      <c r="EU69" s="437">
        <f t="shared" si="631"/>
        <v>0</v>
      </c>
      <c r="EV69" s="437">
        <f t="shared" si="631"/>
        <v>0</v>
      </c>
      <c r="EW69" s="437">
        <f t="shared" si="631"/>
        <v>0</v>
      </c>
      <c r="EX69" s="437">
        <f>SUM(EX68:EX68)</f>
        <v>0</v>
      </c>
      <c r="EY69" s="437">
        <f t="shared" ref="EY69:FB69" si="632">SUM(EY68:EY68)</f>
        <v>0</v>
      </c>
      <c r="EZ69" s="437">
        <f t="shared" si="632"/>
        <v>0</v>
      </c>
      <c r="FA69" s="437">
        <f t="shared" si="632"/>
        <v>0</v>
      </c>
      <c r="FB69" s="437">
        <f t="shared" si="632"/>
        <v>0</v>
      </c>
      <c r="FC69" s="437">
        <f>SUM(FC68:FC68)</f>
        <v>0</v>
      </c>
      <c r="FD69" s="437">
        <f>SUM(FD68:FD68)</f>
        <v>0</v>
      </c>
      <c r="FE69" s="437">
        <f>SUM(FE68:FE68)</f>
        <v>0</v>
      </c>
      <c r="FF69" s="437">
        <f>SUM(FF68:FF68)</f>
        <v>0</v>
      </c>
      <c r="FG69" s="437">
        <f>SUM(FH69:FR69)</f>
        <v>0</v>
      </c>
      <c r="FH69" s="437">
        <f>SUM(FH68:FH68)</f>
        <v>0</v>
      </c>
      <c r="FI69" s="437">
        <f>SUM(FI68:FI68)</f>
        <v>0</v>
      </c>
      <c r="FJ69" s="437">
        <f>SUM(FJ68:FJ68)</f>
        <v>0</v>
      </c>
      <c r="FK69" s="437">
        <f>SUM(FK68:FK68)</f>
        <v>0</v>
      </c>
      <c r="FL69" s="992"/>
      <c r="FM69" s="437">
        <f>SUM(FM68:FM68)</f>
        <v>0</v>
      </c>
      <c r="FN69" s="437">
        <f t="shared" ref="FN69:FQ69" si="633">SUM(FN68:FN68)</f>
        <v>0</v>
      </c>
      <c r="FO69" s="437">
        <f t="shared" si="633"/>
        <v>0</v>
      </c>
      <c r="FP69" s="437">
        <f t="shared" si="633"/>
        <v>0</v>
      </c>
      <c r="FQ69" s="437">
        <f t="shared" si="633"/>
        <v>0</v>
      </c>
      <c r="FR69" s="437">
        <f>SUM(FR68:FR68)</f>
        <v>0</v>
      </c>
      <c r="FS69" s="437">
        <f>SUM(FS68:FS68)</f>
        <v>0</v>
      </c>
      <c r="FT69" s="437">
        <f>SUM(FT68:FT68)</f>
        <v>0</v>
      </c>
      <c r="FU69" s="814"/>
      <c r="FV69" s="320"/>
      <c r="FW69" s="320"/>
      <c r="FX69" s="320"/>
    </row>
    <row r="70" spans="1:180" ht="47.25" hidden="1" outlineLevel="1">
      <c r="A70" s="426" t="s">
        <v>485</v>
      </c>
      <c r="B70" s="380" t="s">
        <v>295</v>
      </c>
      <c r="C70" s="343"/>
      <c r="D70" s="427"/>
      <c r="E70" s="428">
        <v>2</v>
      </c>
      <c r="F70" s="483" t="s">
        <v>277</v>
      </c>
      <c r="G70" s="467"/>
      <c r="H70" s="330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1155"/>
      <c r="AB70" s="313"/>
      <c r="AC70" s="313"/>
      <c r="AD70" s="358"/>
      <c r="AE70" s="313"/>
      <c r="AF70" s="313"/>
      <c r="AG70" s="313"/>
      <c r="AH70" s="313"/>
      <c r="AI70" s="313"/>
      <c r="AJ70" s="313"/>
      <c r="AK70" s="313"/>
      <c r="AL70" s="313"/>
      <c r="AM70" s="313"/>
      <c r="AN70" s="313"/>
      <c r="AO70" s="313"/>
      <c r="AP70" s="335"/>
      <c r="AQ70" s="482">
        <f t="shared" si="615"/>
        <v>0</v>
      </c>
      <c r="AR70" s="1619"/>
      <c r="AS70" s="1619"/>
      <c r="AT70" s="314"/>
      <c r="AU70" s="482">
        <f>AU74+AU77+AU80+AU83+AU86+AU89+AU94+AU97+AU100+AU103+AU106+AU109</f>
        <v>5.978932340000001</v>
      </c>
      <c r="AV70" s="482">
        <f>AV74+AV77+AV80+AV83+AV86+AV89+AV94+AV97+AV100+AV103+AV106+AV109</f>
        <v>30.173270000000002</v>
      </c>
      <c r="AW70" s="313"/>
      <c r="AX70" s="482">
        <f>AX74+AX77+AX80+AX83+AX86+AX89+AX94+AX97+AX100+AX103+AX106+AX109</f>
        <v>34.292320465999993</v>
      </c>
      <c r="AY70" s="482">
        <f>AY74+AY77+AY80+AY83+AY86+AY89+AY94+AY97+AY100+AY103+AY106+AY109</f>
        <v>0.6465518899999998</v>
      </c>
      <c r="AZ70" s="313"/>
      <c r="BA70" s="482">
        <f>BA74+BA77+BA80+BA83+BA86+BA89+BA94+BA97+BA100+BA103+BA106+BA109</f>
        <v>11.8371882</v>
      </c>
      <c r="BB70" s="482">
        <f>BB74+BB77+BB80+BB83+BB86+BB89+BB94+BB97+BB100+BB103+BB106+BB109</f>
        <v>0.1955432273395</v>
      </c>
      <c r="BC70" s="313"/>
      <c r="BD70" s="482">
        <f>BD74+BD77+BD80+BD83+BD86+BD89+BD94+BD97+BD100+BD103+BD106+BD109</f>
        <v>1.60090868718</v>
      </c>
      <c r="BE70" s="482">
        <f>BE74+BE77+BE80+BE83+BE86+BE89+BE94+BE97+BE100+BE103+BE106+BE109</f>
        <v>4.0058265600000004E-2</v>
      </c>
      <c r="BF70" s="313"/>
      <c r="BG70" s="482">
        <f>BG74+BG77+BG80+BG83+BG86+BG89+BG94+BG97+BG100+BG103+BG106+BG109</f>
        <v>31.372486199999997</v>
      </c>
      <c r="BH70" s="482">
        <f>BH74+BH77+BH80+BH83+BH86+BH89+BH94+BH97+BH100+BH103+BH106+BH109</f>
        <v>0.48249951009019998</v>
      </c>
      <c r="BI70" s="313"/>
      <c r="BJ70" s="482">
        <f>BJ74+BJ77+BJ80+BJ83+BJ86+BJ89+BJ94+BJ97+BJ100+BJ103+BJ106+BJ109</f>
        <v>73.053009199480002</v>
      </c>
      <c r="BK70" s="482">
        <f>BK74+BK77+BK80+BK83+BK86+BK89+BK94+BK97+BK100+BK103+BK106+BK109</f>
        <v>2.3047523853655996</v>
      </c>
      <c r="BL70" s="313"/>
      <c r="BM70" s="482">
        <f>BM74+BM77+BM80+BM83+BM86+BM89+BM94+BM97+BM100+BM103+BM106+BM109</f>
        <v>129.00221219999997</v>
      </c>
      <c r="BN70" s="482">
        <f>BN74+BN77+BN80+BN83+BN86+BN89+BN94+BN97+BN100+BN103+BN106+BN109</f>
        <v>1.1444867700679</v>
      </c>
      <c r="BO70" s="313"/>
      <c r="BP70" s="482">
        <f>BP74+BP77+BP80+BP83+BP86+BP89+BP94+BP97+BP100+BP103+BP106+BP109</f>
        <v>151.54182035999997</v>
      </c>
      <c r="BQ70" s="482">
        <f>BQ74+BQ77+BQ80+BQ83+BQ86+BQ89+BQ94+BQ97+BQ100+BQ103+BQ106+BQ109</f>
        <v>1.8626398285321</v>
      </c>
      <c r="BR70" s="313"/>
      <c r="BS70" s="482">
        <f>BS74+BS77+BS80+BS83+BS86+BS89+BS94+BS97+BS100+BS103+BS106+BS109</f>
        <v>135.6382122</v>
      </c>
      <c r="BT70" s="482">
        <f>BT74+BT77+BT80+BT83+BT86+BT89+BT94+BT97+BT100+BT103+BT106+BT109</f>
        <v>1.4352867700679</v>
      </c>
      <c r="BU70" s="313"/>
      <c r="BV70" s="482">
        <f>BV74+BV77+BV80+BV83+BV86+BV89+BV94+BV97+BV100+BV103+BV106+BV109</f>
        <v>17.6021565</v>
      </c>
      <c r="BW70" s="482">
        <f>BW74+BW77+BW80+BW83+BW86+BW89+BW94+BW97+BW100+BW103+BW106+BW109</f>
        <v>0.31434856798620003</v>
      </c>
      <c r="BX70" s="313"/>
      <c r="BY70" s="482">
        <f>BY74+BY77+BY80+BY83+BY86+BY89+BY94+BY97+BY100+BY103+BY106+BY109</f>
        <v>11.940276687180001</v>
      </c>
      <c r="BZ70" s="482">
        <f>BZ74+BZ77+BZ80+BZ83+BZ86+BZ89+BZ94+BZ97+BZ100+BZ103+BZ106+BZ109</f>
        <v>0.26965833335190004</v>
      </c>
      <c r="CA70" s="313"/>
      <c r="CB70" s="482">
        <f>CB74+CB77+CB80+CB83+CB86+CB89+CB94+CB97+CB100+CB103+CB106+CB109</f>
        <v>13.208831999999999</v>
      </c>
      <c r="CC70" s="482">
        <f>CC74+CC77+CC80+CC83+CC86+CC89+CC94+CC97+CC100+CC103+CC106+CC109</f>
        <v>0.33496726536560001</v>
      </c>
      <c r="CD70" s="313"/>
      <c r="CE70" s="482">
        <f>CE74+CE77+CE80+CE83+CE86+CE89+CE94+CE97+CE100+CE103+CE106+CE109</f>
        <v>92.886947012820002</v>
      </c>
      <c r="CF70" s="482">
        <f>CF74+CF77+CF80+CF83+CF86+CF89+CF94+CF97+CF100+CF103+CF106+CF109</f>
        <v>0.51631260336420004</v>
      </c>
      <c r="CG70" s="995"/>
      <c r="CH70" s="313"/>
      <c r="CI70" s="482">
        <f>CI74+CI77+CI80+CI83+CI86+CI89+CI94+CI97+CI100+CI103+CI106+CI109</f>
        <v>121.68213158718001</v>
      </c>
      <c r="CJ70" s="482">
        <f>CJ74+CJ77+CJ80+CJ83+CJ86+CJ89+CJ94+CJ97+CJ100+CJ103+CJ106+CJ109</f>
        <v>2.6820672513381001</v>
      </c>
      <c r="CK70" s="313"/>
      <c r="CL70" s="482">
        <f>CL74+CL77+CL80+CL83+CL86+CL89+CL94+CL97+CL100+CL103+CL106+CL109</f>
        <v>17.6021565</v>
      </c>
      <c r="CM70" s="482">
        <f>CM74+CM77+CM80+CM83+CM86+CM89+CM94+CM97+CM100+CM103+CM106+CM109</f>
        <v>0.31434856798620003</v>
      </c>
      <c r="CN70" s="313"/>
      <c r="CO70" s="482">
        <f>CO74+CO77+CO80+CO83+CO86+CO89+CO94+CO97+CO100+CO103+CO106+CO109</f>
        <v>11.940276687180001</v>
      </c>
      <c r="CP70" s="482">
        <f>CP74+CP77+CP80+CP83+CP86+CP89+CP94+CP97+CP100+CP103+CP106+CP109</f>
        <v>0.42570568335190001</v>
      </c>
      <c r="CQ70" s="313"/>
      <c r="CR70" s="482">
        <f>CR74+CR77+CR80+CR83+CR86+CR89+CR94+CR97+CR100+CR103+CR106+CR109</f>
        <v>34.0039728</v>
      </c>
      <c r="CS70" s="482">
        <f>CS74+CS77+CS80+CS83+CS86+CS89+CS94+CS97+CS100+CS103+CS106+CS109</f>
        <v>0.94989699999999999</v>
      </c>
      <c r="CT70" s="313"/>
      <c r="CU70" s="482">
        <f>CU74+CU77+CU80+CU83+CU86+CU89+CU94+CU97+CU100+CU103+CU106+CU109</f>
        <v>58.135725600000001</v>
      </c>
      <c r="CV70" s="482">
        <f>CV74+CV77+CV80+CV83+CV86+CV89+CV94+CV97+CV100+CV103+CV106+CV109</f>
        <v>0.992116</v>
      </c>
      <c r="CW70" s="1512"/>
      <c r="CX70" s="482">
        <f>CX74+CX77+CX80+CX83+CX86+CX89+CX94+CX97+CX100+CX103+CX106+CX109</f>
        <v>85.057051579999992</v>
      </c>
      <c r="CY70" s="482">
        <f>CY74+CY77+CY80+CY83+CY86+CY89+CY94+CY97+CY100+CY103+CY106+CY109</f>
        <v>0.5538172584305</v>
      </c>
      <c r="CZ70" s="313"/>
      <c r="DA70" s="482">
        <f>DA74+DA77+DA80+DA83+DA86+DA89+DA94+DA97+DA100+DA103+DA106+DA109</f>
        <v>85.033773389999993</v>
      </c>
      <c r="DB70" s="482">
        <f>DB74+DB77+DB80+DB83+DB86+DB89+DB94+DB97+DB100+DB103+DB106+DB109</f>
        <v>0.57467407217950006</v>
      </c>
      <c r="DC70" s="313"/>
      <c r="DD70" s="482">
        <f>DD74+DD77+DD80+DD83+DD86+DD89+DD94+DD97+DD100+DD103+DD106+DD109</f>
        <v>85.057051579999992</v>
      </c>
      <c r="DE70" s="482">
        <f>DE74+DE77+DE80+DE83+DE86+DE89+DE94+DE97+DE100+DE103+DE106+DE109</f>
        <v>0.55172731359390004</v>
      </c>
      <c r="DF70" s="313"/>
      <c r="DG70" s="482">
        <f>DG74+DG77+DG80+DG83+DG86+DG89+DG94+DG97+DG100+DG103+DG106+DG109</f>
        <v>85.033773389999993</v>
      </c>
      <c r="DH70" s="482">
        <f>DH74+DH77+DH80+DH83+DH86+DH89+DH94+DH97+DH100+DH103+DH106+DH109</f>
        <v>0.57500550359390001</v>
      </c>
      <c r="DI70" s="1155"/>
      <c r="DJ70" s="1199">
        <f>DJ74+DJ77+DJ80+DJ83+DJ86+DJ89+DJ94+DJ97+DJ100+DJ103+DJ106+DJ109</f>
        <v>97.5396638</v>
      </c>
      <c r="DK70" s="1199">
        <f>DK74+DK77+DK80+DK83+DK86+DK89+DK94+DK97+DK100+DK103+DK106+DK109</f>
        <v>2.2908327087</v>
      </c>
      <c r="DL70" s="1199"/>
      <c r="DM70" s="1199">
        <f>DM74+DM77+DM80+DM83+DM86+DM89+DM94+DM97+DM100+DM103+DM106+DM109</f>
        <v>12.9160997</v>
      </c>
      <c r="DN70" s="1199">
        <f>DN74+DN77+DN80+DN83+DN86+DN89+DN94+DN97+DN100+DN103+DN106+DN109</f>
        <v>0.39531549999999999</v>
      </c>
      <c r="DO70" s="1199"/>
      <c r="DP70" s="1199">
        <f>DP74+DP77+DP80+DP83+DP86+DP89+DP94+DP97+DP100+DP103+DP106+DP109</f>
        <v>9.9028706871800001</v>
      </c>
      <c r="DQ70" s="1199">
        <f>DQ74+DQ77+DQ80+DQ83+DQ86+DQ89+DQ94+DQ97+DQ100+DQ103+DQ106+DQ109</f>
        <v>0.31333200000000005</v>
      </c>
      <c r="DR70" s="1199"/>
      <c r="DS70" s="1199">
        <f>DS74+DS77+DS80+DS83+DS86+DS89+DS94+DS97+DS100+DS103+DS106+DS109</f>
        <v>32.652000000000001</v>
      </c>
      <c r="DT70" s="1199">
        <f>DT74+DT77+DT80+DT83+DT86+DT89+DT94+DT97+DT100+DT103+DT106+DT109</f>
        <v>0.91625460869999997</v>
      </c>
      <c r="DU70" s="1199"/>
      <c r="DV70" s="1199">
        <f>DV74+DV77+DV80+DV83+DV86+DV89+DV94+DV97+DV100+DV103+DV106+DV109</f>
        <v>14.302993412819999</v>
      </c>
      <c r="DW70" s="1199">
        <f>DW74+DW77+DW80+DW83+DW86+DW89+DW94+DW97+DW100+DW103+DW106+DW109</f>
        <v>0.41370060000000003</v>
      </c>
      <c r="DX70" s="1155"/>
      <c r="DY70" s="1199">
        <f>DY74+DY77+DY80+DY83+DY86+DY89+DY94+DY97+DY100+DY103+DY106+DY109</f>
        <v>49.944014931999995</v>
      </c>
      <c r="DZ70" s="1199">
        <f>DZ74+DZ77+DZ80+DZ83+DZ86+DZ89+DZ94+DZ97+DZ100+DZ103+DZ106+DZ109</f>
        <v>1.5770839481795003</v>
      </c>
      <c r="EA70" s="1155"/>
      <c r="EB70" s="1199">
        <f>EB74+EB77+EB80+EB83+EB86+EB89+EB94+EB97+EB100+EB103+EB106+EB109</f>
        <v>14.296198199999999</v>
      </c>
      <c r="EC70" s="1199">
        <f>EC74+EC77+EC80+EC83+EC86+EC89+EC94+EC97+EC100+EC103+EC106+EC109</f>
        <v>0.16600239959390001</v>
      </c>
      <c r="ED70" s="1155"/>
      <c r="EE70" s="1199">
        <f>EE74+EE77+EE80+EE83+EE86+EE89+EE94+EE97+EE100+EE103+EE106+EE109</f>
        <v>14.296198199999999</v>
      </c>
      <c r="EF70" s="1199">
        <f>EF74+EF77+EF80+EF83+EF86+EF89+EF94+EF97+EF100+EF103+EF106+EF109</f>
        <v>0.16676393959389998</v>
      </c>
      <c r="EG70" s="1199"/>
      <c r="EH70" s="1199">
        <f>EH74+EH77+EH80+EH83+EH86+EH89+EH94+EH97+EH100+EH103+EH106+EH109</f>
        <v>14.296198199999999</v>
      </c>
      <c r="EI70" s="1199">
        <f>EI74+EI77+EI80+EI83+EI86+EI89+EI94+EI97+EI100+EI103+EI106+EI109</f>
        <v>0.1704071395939</v>
      </c>
      <c r="EJ70" s="484"/>
      <c r="EK70" s="484"/>
      <c r="EL70" s="484"/>
      <c r="EM70" s="484"/>
      <c r="EN70" s="484">
        <f t="shared" ref="EN70" si="634">SUM(EO70:EX70)</f>
        <v>15.822222109999998</v>
      </c>
      <c r="EO70" s="484">
        <f>EO74+EO77+EO80+EO83+EO86+EO89+EO94+EO97+EO100+EO103+EO106+EO109</f>
        <v>0</v>
      </c>
      <c r="EP70" s="484">
        <f>EP74+EP77+EP80+EP83+EP86+EP89+EP94+EP97+EP100+EP103+EP106+EP109</f>
        <v>0</v>
      </c>
      <c r="EQ70" s="484">
        <f>EQ74+EQ77+EQ80+EQ83+EQ86+EQ89+EQ94+EQ97+EQ100+EQ103+EQ106+EQ109</f>
        <v>1.98025301</v>
      </c>
      <c r="ER70" s="484">
        <f>ER74+ER77+ER80+ER83+ER86+ER89+ER94+ER97+ER100+ER103+ER106+ER109</f>
        <v>1.5603050000000001</v>
      </c>
      <c r="ES70" s="484">
        <f>ES74+ES77+ES80+ES83+ES86+ES89+ES94+ES97+ES100+ES103+ES106+ES109</f>
        <v>3.531034</v>
      </c>
      <c r="ET70" s="484">
        <f t="shared" ref="ET70:EW70" si="635">ET74+ET77+ET80+ET83+ET86+ET89+ET94+ET97+ET100+ET103+ET106+ET109</f>
        <v>0.71686300000000003</v>
      </c>
      <c r="EU70" s="484">
        <f t="shared" si="635"/>
        <v>1.4630969999999999</v>
      </c>
      <c r="EV70" s="484">
        <f t="shared" si="635"/>
        <v>2.147195</v>
      </c>
      <c r="EW70" s="484">
        <f t="shared" si="635"/>
        <v>2.7438790000000002</v>
      </c>
      <c r="EX70" s="484">
        <f>EX74+EX77+EX80+EX83+EX86+EX89+EX94+EX97+EX100+EX103+EX106+EX109</f>
        <v>1.6795960999999999</v>
      </c>
      <c r="EY70" s="484">
        <f t="shared" ref="EY70:FB70" si="636">EY74+EY77+EY80+EY83+EY86+EY89+EY94+EY97+EY100+EY103+EY106+EY109</f>
        <v>0.35891099999999998</v>
      </c>
      <c r="EZ70" s="484">
        <f t="shared" si="636"/>
        <v>0.28477330000000001</v>
      </c>
      <c r="FA70" s="484">
        <f t="shared" si="636"/>
        <v>0.66023300000000007</v>
      </c>
      <c r="FB70" s="484">
        <f t="shared" si="636"/>
        <v>0.37567879999999998</v>
      </c>
      <c r="FC70" s="484">
        <f>FC74+FC77+FC80+FC83+FC86+FC89+FC94+FC97+FC100+FC103+FC106+FC109</f>
        <v>1.5787420000000001</v>
      </c>
      <c r="FD70" s="484">
        <f>FD74+FD77+FD80+FD83+FD86+FD89+FD94+FD97+FD100+FD103+FD106+FD109</f>
        <v>0.25332199999999999</v>
      </c>
      <c r="FE70" s="484">
        <f>FE74+FE77+FE80+FE83+FE86+FE89+FE94+FE97+FE100+FE103+FE106+FE109</f>
        <v>0.25332199999999999</v>
      </c>
      <c r="FF70" s="484">
        <f>FF74+FF77+FF80+FF83+FF86+FF89+FF94+FF97+FF100+FF103+FF106+FF109</f>
        <v>0.25332199999999999</v>
      </c>
      <c r="FG70" s="484">
        <f>SUM(FH70:FR70)</f>
        <v>8.3812094300000002</v>
      </c>
      <c r="FH70" s="484">
        <f>FH74+FH77+FH80+FH83+FH86+FH89+FH94+FH97+FH100+FH103+FH106+FH109</f>
        <v>0</v>
      </c>
      <c r="FI70" s="484">
        <f>FI74+FI77+FI80+FI83+FI86+FI89+FI94+FI97+FI100+FI103+FI106+FI109</f>
        <v>0</v>
      </c>
      <c r="FJ70" s="484">
        <f>FJ74+FJ77+FJ80+FJ83+FJ86+FJ89+FJ94+FJ97+FJ100+FJ103+FJ106+FJ109</f>
        <v>1.98025301</v>
      </c>
      <c r="FK70" s="484">
        <f>FK74+FK77+FK80+FK83+FK86+FK89+FK94+FK97+FK100+FK103+FK106+FK109</f>
        <v>5.7372392199999993</v>
      </c>
      <c r="FL70" s="992"/>
      <c r="FM70" s="484">
        <f>FM74+FM77+FM80+FM83+FM86+FM89+FM94+FM97+FM100+FM103+FM106+FM109</f>
        <v>0.3318586</v>
      </c>
      <c r="FN70" s="484">
        <f t="shared" ref="FN70:FU70" si="637">FN74+FN77+FN80+FN83+FN86+FN89+FN94+FN97+FN100+FN103+FN106+FN109</f>
        <v>0.3318586</v>
      </c>
      <c r="FO70" s="484">
        <f t="shared" si="637"/>
        <v>0</v>
      </c>
      <c r="FP70" s="484">
        <f t="shared" si="637"/>
        <v>0</v>
      </c>
      <c r="FQ70" s="484">
        <f t="shared" si="637"/>
        <v>0</v>
      </c>
      <c r="FR70" s="484">
        <f t="shared" si="637"/>
        <v>0</v>
      </c>
      <c r="FS70" s="484">
        <f t="shared" si="637"/>
        <v>0</v>
      </c>
      <c r="FT70" s="484">
        <f t="shared" si="637"/>
        <v>0</v>
      </c>
      <c r="FU70" s="484">
        <f t="shared" si="637"/>
        <v>0</v>
      </c>
      <c r="FV70" s="313"/>
      <c r="FW70" s="313"/>
      <c r="FX70" s="313"/>
    </row>
    <row r="71" spans="1:180" ht="30" hidden="1" outlineLevel="1">
      <c r="A71" s="426" t="s">
        <v>485</v>
      </c>
      <c r="B71" s="380" t="s">
        <v>295</v>
      </c>
      <c r="C71" s="331"/>
      <c r="D71" s="343"/>
      <c r="E71" s="409" t="s">
        <v>49</v>
      </c>
      <c r="F71" s="477" t="s">
        <v>95</v>
      </c>
      <c r="G71" s="467"/>
      <c r="H71" s="330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1155"/>
      <c r="AB71" s="313"/>
      <c r="AC71" s="313"/>
      <c r="AD71" s="358"/>
      <c r="AE71" s="313"/>
      <c r="AF71" s="313"/>
      <c r="AG71" s="313"/>
      <c r="AH71" s="313"/>
      <c r="AI71" s="313"/>
      <c r="AJ71" s="313"/>
      <c r="AK71" s="313"/>
      <c r="AL71" s="313"/>
      <c r="AM71" s="313"/>
      <c r="AN71" s="313"/>
      <c r="AO71" s="313"/>
      <c r="AP71" s="335"/>
      <c r="AQ71" s="482">
        <f t="shared" si="615"/>
        <v>0</v>
      </c>
      <c r="AR71" s="1619"/>
      <c r="AS71" s="1619"/>
      <c r="AT71" s="313"/>
      <c r="AU71" s="482">
        <f>AU74+AU77+AU80+AU83+AU86+AU89</f>
        <v>5.978932340000001</v>
      </c>
      <c r="AV71" s="482">
        <f>AV74+AV77+AV80+AV83+AV86+AV89</f>
        <v>30.173270000000002</v>
      </c>
      <c r="AW71" s="313"/>
      <c r="AX71" s="482">
        <f>AX74+AX77+AX80+AX83+AX86+AX89</f>
        <v>34.292320465999993</v>
      </c>
      <c r="AY71" s="482">
        <f>AY74+AY77+AY80+AY83+AY86+AY89</f>
        <v>0.6465518899999998</v>
      </c>
      <c r="AZ71" s="313"/>
      <c r="BA71" s="482">
        <f>BA74+BA77+BA80+BA83+BA86+BA89</f>
        <v>8.8371881999999999</v>
      </c>
      <c r="BB71" s="482">
        <f>BB74+BB77+BB80+BB83+BB86+BB89</f>
        <v>7.35432273395E-2</v>
      </c>
      <c r="BC71" s="313"/>
      <c r="BD71" s="482">
        <f>BD74+BD77+BD80+BD83+BD86+BD89</f>
        <v>0.73690868717999991</v>
      </c>
      <c r="BE71" s="482">
        <f>BE74+BE77+BE80+BE83+BE86+BE89</f>
        <v>5.0582656000000004E-3</v>
      </c>
      <c r="BF71" s="313"/>
      <c r="BG71" s="482">
        <f>BG74+BG77+BG80+BG83+BG86+BG89</f>
        <v>8.8371881999999999</v>
      </c>
      <c r="BH71" s="482">
        <f>BH74+BH77+BH80+BH83+BH86+BH89</f>
        <v>8.0072442090199994E-2</v>
      </c>
      <c r="BI71" s="313"/>
      <c r="BJ71" s="482">
        <f>BJ74+BJ77+BJ80+BJ83+BJ86+BJ89</f>
        <v>16.142616199480003</v>
      </c>
      <c r="BK71" s="482">
        <f>BK74+BK77+BK80+BK83+BK86+BK89</f>
        <v>1.1718879353655998</v>
      </c>
      <c r="BL71" s="313"/>
      <c r="BM71" s="482">
        <f>BM74+BM77+BM80+BM83+BM86+BM89</f>
        <v>81.077188199999995</v>
      </c>
      <c r="BN71" s="482">
        <f>BN74+BN77+BN80+BN83+BN86+BN89</f>
        <v>0.13915351006790003</v>
      </c>
      <c r="BO71" s="313"/>
      <c r="BP71" s="482">
        <f>BP74+BP77+BP80+BP83+BP86+BP89</f>
        <v>81.077188199999995</v>
      </c>
      <c r="BQ71" s="482">
        <f>BQ74+BQ77+BQ80+BQ83+BQ86+BQ89</f>
        <v>0.14253339743210003</v>
      </c>
      <c r="BR71" s="313"/>
      <c r="BS71" s="482">
        <f>BS74+BS77+BS80+BS83+BS86+BS89</f>
        <v>81.077188199999995</v>
      </c>
      <c r="BT71" s="482">
        <f>BT74+BT77+BT80+BT83+BT86+BT89</f>
        <v>0.13915351006790003</v>
      </c>
      <c r="BU71" s="313"/>
      <c r="BV71" s="482">
        <f>BV74+BV77+BV80+BV83+BV86+BV89</f>
        <v>4.4185941</v>
      </c>
      <c r="BW71" s="482">
        <f>BW74+BW77+BW80+BW83+BW86+BW89</f>
        <v>3.3709667986200002E-2</v>
      </c>
      <c r="BX71" s="313"/>
      <c r="BY71" s="482">
        <f>BY74+BY77+BY80+BY83+BY86+BY89</f>
        <v>0.73690868717999991</v>
      </c>
      <c r="BZ71" s="482">
        <f>BZ74+BZ77+BZ80+BZ83+BZ86+BZ89</f>
        <v>7.8946833519E-3</v>
      </c>
      <c r="CA71" s="313"/>
      <c r="CB71" s="482">
        <f>CB74+CB77+CB80+CB83+CB86+CB89</f>
        <v>0</v>
      </c>
      <c r="CC71" s="482">
        <f>CC74+CC77+CC80+CC83+CC86+CC89</f>
        <v>2.8899353656000001E-3</v>
      </c>
      <c r="CD71" s="313"/>
      <c r="CE71" s="482">
        <f>CE74+CE77+CE80+CE83+CE86+CE89</f>
        <v>75.921685412819997</v>
      </c>
      <c r="CF71" s="482">
        <f>CF74+CF77+CF80+CF83+CF86+CF89</f>
        <v>9.4659223364200004E-2</v>
      </c>
      <c r="CG71" s="995"/>
      <c r="CH71" s="313"/>
      <c r="CI71" s="482">
        <f>CI74+CI77+CI80+CI83+CI86+CI89</f>
        <v>5.1555027871799997</v>
      </c>
      <c r="CJ71" s="482">
        <f>CJ74+CJ77+CJ80+CJ83+CJ86+CJ89</f>
        <v>4.1604351338099997E-2</v>
      </c>
      <c r="CK71" s="313"/>
      <c r="CL71" s="482">
        <f>CL74+CL77+CL80+CL83+CL86+CL89</f>
        <v>4.4185941</v>
      </c>
      <c r="CM71" s="482">
        <f>CM74+CM77+CM80+CM83+CM86+CM89</f>
        <v>3.3709667986200002E-2</v>
      </c>
      <c r="CN71" s="313"/>
      <c r="CO71" s="482">
        <f>CO74+CO77+CO80+CO83+CO86+CO89</f>
        <v>0.73690868717999991</v>
      </c>
      <c r="CP71" s="482">
        <f>CP74+CP77+CP80+CP83+CP86+CP89</f>
        <v>7.8946833519E-3</v>
      </c>
      <c r="CQ71" s="313"/>
      <c r="CR71" s="482">
        <f>CR74+CR77+CR80+CR83+CR86+CR89</f>
        <v>0</v>
      </c>
      <c r="CS71" s="482">
        <f>CS74+CS77+CS80+CS83+CS86+CS89</f>
        <v>0</v>
      </c>
      <c r="CT71" s="313"/>
      <c r="CU71" s="482">
        <f>CU74+CU77+CU80+CU83+CU86+CU89</f>
        <v>0</v>
      </c>
      <c r="CV71" s="482">
        <f>CV74+CV77+CV80+CV83+CV86+CV89</f>
        <v>0</v>
      </c>
      <c r="CW71" s="1512"/>
      <c r="CX71" s="482">
        <f>CX74+CX77+CX80+CX83+CX86+CX89</f>
        <v>84.635398199999997</v>
      </c>
      <c r="CY71" s="482">
        <f>CY74+CY77+CY80+CY83+CY86+CY89</f>
        <v>0.15544206843050001</v>
      </c>
      <c r="CZ71" s="313"/>
      <c r="DA71" s="482">
        <f>DA74+DA77+DA80+DA83+DA86+DA89</f>
        <v>84.635398199999997</v>
      </c>
      <c r="DB71" s="482">
        <f>DB74+DB77+DB80+DB83+DB86+DB89</f>
        <v>0.15302069217950004</v>
      </c>
      <c r="DC71" s="313"/>
      <c r="DD71" s="482">
        <f>DD74+DD77+DD80+DD83+DD86+DD89</f>
        <v>84.635398199999997</v>
      </c>
      <c r="DE71" s="482">
        <f>DE74+DE77+DE80+DE83+DE86+DE89</f>
        <v>0.15335212359390002</v>
      </c>
      <c r="DF71" s="313"/>
      <c r="DG71" s="482">
        <f>DG74+DG77+DG80+DG83+DG86+DG89</f>
        <v>84.635398199999997</v>
      </c>
      <c r="DH71" s="482">
        <f>DH74+DH77+DH80+DH83+DH86+DH89</f>
        <v>0.15335212359390002</v>
      </c>
      <c r="DI71" s="1155"/>
      <c r="DJ71" s="1199">
        <f>DJ74+DJ77+DJ80+DJ83+DJ86+DJ89</f>
        <v>28.000308199999999</v>
      </c>
      <c r="DK71" s="1199">
        <f>DK74+DK77+DK80+DK83+DK86+DK89</f>
        <v>0.25328059999999997</v>
      </c>
      <c r="DL71" s="1199"/>
      <c r="DM71" s="1199">
        <f>DM74+DM77+DM80+DM83+DM86+DM89</f>
        <v>0.11730409999999999</v>
      </c>
      <c r="DN71" s="1199">
        <f>DN74+DN77+DN80+DN83+DN86+DN89</f>
        <v>5.1340000000000001E-4</v>
      </c>
      <c r="DO71" s="1199"/>
      <c r="DP71" s="1199">
        <f>DP74+DP77+DP80+DP83+DP86+DP89</f>
        <v>1.9550687179999998E-2</v>
      </c>
      <c r="DQ71" s="1199">
        <f>DQ74+DQ77+DQ80+DQ83+DQ86+DQ89</f>
        <v>8.1700000000000007E-5</v>
      </c>
      <c r="DR71" s="1199"/>
      <c r="DS71" s="1199">
        <f>DS74+DS77+DS80+DS83+DS86+DS89</f>
        <v>0</v>
      </c>
      <c r="DT71" s="1199">
        <f>DT74+DT77+DT80+DT83+DT86+DT89</f>
        <v>1.7999999999999999E-6</v>
      </c>
      <c r="DU71" s="1199"/>
      <c r="DV71" s="1199">
        <f>DV74+DV77+DV80+DV83+DV86+DV89</f>
        <v>9.7753412819999996E-2</v>
      </c>
      <c r="DW71" s="1199">
        <f>DW74+DW77+DW80+DW83+DW86+DW89</f>
        <v>4.5369999999999997E-4</v>
      </c>
      <c r="DX71" s="1155"/>
      <c r="DY71" s="1199">
        <f>DY74+DY77+DY80+DY83+DY86+DY89</f>
        <v>2.1389921319999998</v>
      </c>
      <c r="DZ71" s="1199">
        <f>DZ74+DZ77+DZ80+DZ83+DZ86+DZ89</f>
        <v>0.1191219481795</v>
      </c>
      <c r="EA71" s="1155"/>
      <c r="EB71" s="1199">
        <f>EB74+EB77+EB80+EB83+EB86+EB89</f>
        <v>14.296198199999999</v>
      </c>
      <c r="EC71" s="1199">
        <f>EC74+EC77+EC80+EC83+EC86+EC89</f>
        <v>0.16600239959390001</v>
      </c>
      <c r="ED71" s="1155"/>
      <c r="EE71" s="1199">
        <f>EE74+EE77+EE80+EE83+EE86+EE89</f>
        <v>14.296198199999999</v>
      </c>
      <c r="EF71" s="1199">
        <f>EF74+EF77+EF80+EF83+EF86+EF89</f>
        <v>0.16676393959389998</v>
      </c>
      <c r="EG71" s="1199"/>
      <c r="EH71" s="1199">
        <f>EH74+EH77+EH80+EH83+EH86+EH89</f>
        <v>14.296198199999999</v>
      </c>
      <c r="EI71" s="1199">
        <f>EI74+EI77+EI80+EI83+EI86+EI89</f>
        <v>0.1704071395939</v>
      </c>
      <c r="EJ71" s="313"/>
      <c r="EK71" s="313"/>
      <c r="EL71" s="313"/>
      <c r="EM71" s="313"/>
      <c r="EN71" s="313"/>
      <c r="EO71" s="335"/>
      <c r="EP71" s="335"/>
      <c r="EQ71" s="335"/>
      <c r="ER71" s="335"/>
      <c r="ES71" s="335"/>
      <c r="ET71" s="815"/>
      <c r="EU71" s="815"/>
      <c r="EV71" s="815"/>
      <c r="EW71" s="815"/>
      <c r="EX71" s="335"/>
      <c r="EY71" s="815"/>
      <c r="EZ71" s="815"/>
      <c r="FA71" s="815"/>
      <c r="FB71" s="815"/>
      <c r="FC71" s="335"/>
      <c r="FD71" s="335"/>
      <c r="FE71" s="335"/>
      <c r="FF71" s="335"/>
      <c r="FG71" s="313"/>
      <c r="FH71" s="335"/>
      <c r="FI71" s="335"/>
      <c r="FJ71" s="335"/>
      <c r="FK71" s="335"/>
      <c r="FL71" s="999"/>
      <c r="FM71" s="335"/>
      <c r="FN71" s="815"/>
      <c r="FO71" s="815"/>
      <c r="FP71" s="815"/>
      <c r="FQ71" s="815"/>
      <c r="FR71" s="335"/>
      <c r="FS71" s="335"/>
      <c r="FT71" s="335"/>
      <c r="FU71" s="815"/>
      <c r="FV71" s="313"/>
      <c r="FW71" s="313"/>
      <c r="FX71" s="313"/>
    </row>
    <row r="72" spans="1:180" ht="30" hidden="1" outlineLevel="1">
      <c r="A72" s="426" t="s">
        <v>485</v>
      </c>
      <c r="B72" s="380" t="s">
        <v>295</v>
      </c>
      <c r="C72" s="331"/>
      <c r="D72" s="431"/>
      <c r="E72" s="430" t="s">
        <v>119</v>
      </c>
      <c r="F72" s="431" t="s">
        <v>99</v>
      </c>
      <c r="G72" s="467"/>
      <c r="H72" s="330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1155"/>
      <c r="AB72" s="313"/>
      <c r="AC72" s="313"/>
      <c r="AD72" s="358"/>
      <c r="AE72" s="313"/>
      <c r="AF72" s="313"/>
      <c r="AG72" s="313"/>
      <c r="AH72" s="313"/>
      <c r="AI72" s="313"/>
      <c r="AJ72" s="313"/>
      <c r="AK72" s="313"/>
      <c r="AL72" s="313"/>
      <c r="AM72" s="313"/>
      <c r="AN72" s="313"/>
      <c r="AO72" s="313"/>
      <c r="AP72" s="495"/>
      <c r="AQ72" s="335"/>
      <c r="AR72" s="1620"/>
      <c r="AS72" s="1620"/>
      <c r="AT72" s="317"/>
      <c r="AU72" s="317"/>
      <c r="AV72" s="317"/>
      <c r="AW72" s="317"/>
      <c r="AX72" s="317"/>
      <c r="AY72" s="317"/>
      <c r="AZ72" s="317"/>
      <c r="BA72" s="317"/>
      <c r="BB72" s="317"/>
      <c r="BC72" s="317"/>
      <c r="BD72" s="317"/>
      <c r="BE72" s="317"/>
      <c r="BF72" s="317"/>
      <c r="BG72" s="317"/>
      <c r="BH72" s="317"/>
      <c r="BI72" s="317"/>
      <c r="BJ72" s="317"/>
      <c r="BK72" s="317"/>
      <c r="BL72" s="313"/>
      <c r="BM72" s="313"/>
      <c r="BN72" s="313"/>
      <c r="BO72" s="313"/>
      <c r="BP72" s="313"/>
      <c r="BQ72" s="313"/>
      <c r="BR72" s="313"/>
      <c r="BS72" s="313"/>
      <c r="BT72" s="313"/>
      <c r="BU72" s="313"/>
      <c r="BV72" s="313"/>
      <c r="BW72" s="313"/>
      <c r="BX72" s="313"/>
      <c r="BY72" s="313"/>
      <c r="BZ72" s="313"/>
      <c r="CA72" s="313"/>
      <c r="CB72" s="313"/>
      <c r="CC72" s="313"/>
      <c r="CD72" s="313"/>
      <c r="CE72" s="313"/>
      <c r="CF72" s="313"/>
      <c r="CG72" s="999"/>
      <c r="CH72" s="313"/>
      <c r="CI72" s="313"/>
      <c r="CJ72" s="313"/>
      <c r="CK72" s="313"/>
      <c r="CL72" s="313"/>
      <c r="CM72" s="313"/>
      <c r="CN72" s="313"/>
      <c r="CO72" s="313"/>
      <c r="CP72" s="313"/>
      <c r="CQ72" s="313"/>
      <c r="CR72" s="313"/>
      <c r="CS72" s="313"/>
      <c r="CT72" s="313"/>
      <c r="CU72" s="313"/>
      <c r="CV72" s="313"/>
      <c r="CW72" s="1512"/>
      <c r="CX72" s="313"/>
      <c r="CY72" s="313"/>
      <c r="CZ72" s="313"/>
      <c r="DA72" s="313"/>
      <c r="DB72" s="313"/>
      <c r="DC72" s="313"/>
      <c r="DD72" s="313"/>
      <c r="DE72" s="313"/>
      <c r="DF72" s="313"/>
      <c r="DG72" s="313"/>
      <c r="DH72" s="313"/>
      <c r="DI72" s="1155"/>
      <c r="DJ72" s="1155"/>
      <c r="DK72" s="1155"/>
      <c r="DL72" s="1155"/>
      <c r="DM72" s="1155"/>
      <c r="DN72" s="1155"/>
      <c r="DO72" s="1155"/>
      <c r="DP72" s="1155"/>
      <c r="DQ72" s="1155"/>
      <c r="DR72" s="1155"/>
      <c r="DS72" s="1155"/>
      <c r="DT72" s="1155"/>
      <c r="DU72" s="1155"/>
      <c r="DV72" s="1155"/>
      <c r="DW72" s="1155"/>
      <c r="DX72" s="1155"/>
      <c r="DY72" s="1155"/>
      <c r="DZ72" s="1155"/>
      <c r="EA72" s="1155"/>
      <c r="EB72" s="1155"/>
      <c r="EC72" s="1155"/>
      <c r="ED72" s="1155"/>
      <c r="EE72" s="1155"/>
      <c r="EF72" s="1155"/>
      <c r="EG72" s="1155"/>
      <c r="EH72" s="1155"/>
      <c r="EI72" s="1155"/>
      <c r="EJ72" s="313"/>
      <c r="EK72" s="313"/>
      <c r="EL72" s="313"/>
      <c r="EM72" s="313"/>
      <c r="EN72" s="313"/>
      <c r="EO72" s="313"/>
      <c r="EP72" s="313"/>
      <c r="EQ72" s="313"/>
      <c r="ER72" s="313"/>
      <c r="ES72" s="313"/>
      <c r="ET72" s="655"/>
      <c r="EU72" s="655"/>
      <c r="EV72" s="655"/>
      <c r="EW72" s="655"/>
      <c r="EX72" s="313"/>
      <c r="EY72" s="655"/>
      <c r="EZ72" s="655"/>
      <c r="FA72" s="655"/>
      <c r="FB72" s="655"/>
      <c r="FC72" s="313"/>
      <c r="FD72" s="313"/>
      <c r="FE72" s="313"/>
      <c r="FF72" s="313"/>
      <c r="FG72" s="313"/>
      <c r="FH72" s="313"/>
      <c r="FI72" s="313"/>
      <c r="FJ72" s="313"/>
      <c r="FK72" s="313"/>
      <c r="FL72" s="999"/>
      <c r="FM72" s="313"/>
      <c r="FN72" s="655"/>
      <c r="FO72" s="655"/>
      <c r="FP72" s="655"/>
      <c r="FQ72" s="655"/>
      <c r="FR72" s="313"/>
      <c r="FS72" s="313"/>
      <c r="FT72" s="313"/>
      <c r="FU72" s="655"/>
      <c r="FV72" s="313"/>
      <c r="FW72" s="313"/>
      <c r="FX72" s="313"/>
    </row>
    <row r="73" spans="1:180" ht="54" hidden="1" customHeight="1" outlineLevel="1">
      <c r="A73" s="426" t="s">
        <v>485</v>
      </c>
      <c r="B73" s="380" t="s">
        <v>295</v>
      </c>
      <c r="C73" s="378" t="s">
        <v>489</v>
      </c>
      <c r="D73" s="378" t="s">
        <v>18</v>
      </c>
      <c r="E73" s="430" t="s">
        <v>327</v>
      </c>
      <c r="F73" s="378" t="s">
        <v>329</v>
      </c>
      <c r="G73" s="491" t="s">
        <v>296</v>
      </c>
      <c r="H73" s="316" t="s">
        <v>590</v>
      </c>
      <c r="I73" s="492">
        <f t="shared" ref="I73" si="638">S73+X73+Y73+Z73+AA73</f>
        <v>7.9199999999999993E-2</v>
      </c>
      <c r="J73" s="312"/>
      <c r="K73" s="312"/>
      <c r="L73" s="312"/>
      <c r="M73" s="437">
        <v>0</v>
      </c>
      <c r="N73" s="437">
        <f t="shared" ref="N73" si="639">SUM(O73:R73)</f>
        <v>0</v>
      </c>
      <c r="O73" s="316"/>
      <c r="P73" s="316"/>
      <c r="Q73" s="316"/>
      <c r="R73" s="623"/>
      <c r="S73" s="1804">
        <f t="shared" ref="S73" si="640">SUM(T73:W73)</f>
        <v>1.584E-2</v>
      </c>
      <c r="T73" s="1408">
        <v>6.3600000000000002E-3</v>
      </c>
      <c r="U73" s="1408">
        <v>2.31E-3</v>
      </c>
      <c r="V73" s="1408"/>
      <c r="W73" s="1408">
        <v>7.1700000000000002E-3</v>
      </c>
      <c r="X73" s="1408">
        <v>1.584E-2</v>
      </c>
      <c r="Y73" s="1408">
        <v>1.584E-2</v>
      </c>
      <c r="Z73" s="1408">
        <v>1.584E-2</v>
      </c>
      <c r="AA73" s="1408">
        <v>1.584E-2</v>
      </c>
      <c r="AB73" s="316"/>
      <c r="AC73" s="316"/>
      <c r="AD73" s="316"/>
      <c r="AE73" s="316"/>
      <c r="AF73" s="437">
        <v>0</v>
      </c>
      <c r="AG73" s="437">
        <f t="shared" ref="AG73" si="641">SUM(AH73:AK73)</f>
        <v>0</v>
      </c>
      <c r="AH73" s="316"/>
      <c r="AI73" s="316"/>
      <c r="AJ73" s="316"/>
      <c r="AK73" s="623"/>
      <c r="AL73" s="316"/>
      <c r="AM73" s="316"/>
      <c r="AN73" s="316"/>
      <c r="AO73" s="316"/>
      <c r="AP73" s="306" t="s">
        <v>591</v>
      </c>
      <c r="AQ73" s="437">
        <f t="shared" ref="AQ73:AQ74" si="642">DI73+DX73+EA73+ED73+EG73</f>
        <v>7.9199999999999993E-2</v>
      </c>
      <c r="AR73" s="1621"/>
      <c r="AS73" s="1621"/>
      <c r="AT73" s="315">
        <v>1.584E-2</v>
      </c>
      <c r="AU73" s="476">
        <f>AT73*0.12*1000</f>
        <v>1.9008</v>
      </c>
      <c r="AV73" s="315">
        <v>7.2230000000000003E-2</v>
      </c>
      <c r="AW73" s="315">
        <v>1.6245000000000001E-3</v>
      </c>
      <c r="AX73" s="476">
        <f>AW73*0.12*1000</f>
        <v>0.19494</v>
      </c>
      <c r="AY73" s="315">
        <v>4.791499999999993E-2</v>
      </c>
      <c r="AZ73" s="315"/>
      <c r="BA73" s="476">
        <f>AZ73*0.12*1000</f>
        <v>0</v>
      </c>
      <c r="BB73" s="315"/>
      <c r="BC73" s="315"/>
      <c r="BD73" s="476">
        <f>BC73*0.12*1000</f>
        <v>0</v>
      </c>
      <c r="BE73" s="315"/>
      <c r="BF73" s="315"/>
      <c r="BG73" s="476">
        <f>BF73*0.12*1000</f>
        <v>0</v>
      </c>
      <c r="BH73" s="315"/>
      <c r="BI73" s="315"/>
      <c r="BJ73" s="476">
        <f>BI73*0.12*1000</f>
        <v>0</v>
      </c>
      <c r="BK73" s="315"/>
      <c r="BL73" s="315">
        <v>0.60199999999999998</v>
      </c>
      <c r="BM73" s="476">
        <f>BL73*0.12*1000</f>
        <v>72.239999999999995</v>
      </c>
      <c r="BN73" s="315">
        <v>6.5650507999999996E-2</v>
      </c>
      <c r="BO73" s="315">
        <v>0.60199999999999998</v>
      </c>
      <c r="BP73" s="476">
        <f>BO73*0.12*1000</f>
        <v>72.239999999999995</v>
      </c>
      <c r="BQ73" s="315">
        <v>6.5650507999999996E-2</v>
      </c>
      <c r="BR73" s="476">
        <f>BU73+BX73+CA73+CD73</f>
        <v>0.60199999999999998</v>
      </c>
      <c r="BS73" s="476">
        <f t="shared" ref="BS73" si="643">BV73+BY73+CB73+CE73</f>
        <v>72.239999999999995</v>
      </c>
      <c r="BT73" s="476">
        <f t="shared" ref="BT73" si="644">BW73+BZ73+CC73+CF73</f>
        <v>6.5650507999999996E-2</v>
      </c>
      <c r="BU73" s="315"/>
      <c r="BV73" s="476">
        <f>BU73*0.12*1000</f>
        <v>0</v>
      </c>
      <c r="BW73" s="315"/>
      <c r="BX73" s="315"/>
      <c r="BY73" s="476">
        <f>BX73*0.12*1000</f>
        <v>0</v>
      </c>
      <c r="BZ73" s="315"/>
      <c r="CA73" s="315"/>
      <c r="CB73" s="476">
        <f>CA73*0.12*1000</f>
        <v>0</v>
      </c>
      <c r="CC73" s="315"/>
      <c r="CD73" s="315">
        <v>0.60199999999999998</v>
      </c>
      <c r="CE73" s="476">
        <f>CD73*0.12*1000</f>
        <v>72.239999999999995</v>
      </c>
      <c r="CF73" s="315">
        <v>6.5650507999999996E-2</v>
      </c>
      <c r="CG73" s="995"/>
      <c r="CH73" s="476">
        <f>CK73+CN73+CQ73+CT73</f>
        <v>0</v>
      </c>
      <c r="CI73" s="476">
        <f t="shared" ref="CI73" si="645">CL73+CO73+CR73+CU73</f>
        <v>0</v>
      </c>
      <c r="CJ73" s="476">
        <f t="shared" ref="CJ73" si="646">CM73+CP73+CS73+CV73</f>
        <v>0</v>
      </c>
      <c r="CK73" s="315"/>
      <c r="CL73" s="476">
        <f>CK73*0.12*1000</f>
        <v>0</v>
      </c>
      <c r="CM73" s="315"/>
      <c r="CN73" s="315"/>
      <c r="CO73" s="476">
        <f>CN73*0.12*1000</f>
        <v>0</v>
      </c>
      <c r="CP73" s="315"/>
      <c r="CQ73" s="315"/>
      <c r="CR73" s="476">
        <f>CQ73*0.12*1000</f>
        <v>0</v>
      </c>
      <c r="CS73" s="315"/>
      <c r="CT73" s="1038"/>
      <c r="CU73" s="476">
        <f>CT73*0.12*1000</f>
        <v>0</v>
      </c>
      <c r="CV73" s="1038"/>
      <c r="CW73" s="1514">
        <v>0.60199999999999998</v>
      </c>
      <c r="CX73" s="476">
        <f>CW73*0.12*1000</f>
        <v>72.239999999999995</v>
      </c>
      <c r="CY73" s="315">
        <v>7.1332184000000007E-2</v>
      </c>
      <c r="CZ73" s="315">
        <v>0.60199999999999998</v>
      </c>
      <c r="DA73" s="476">
        <f>CZ73*0.12*1000</f>
        <v>72.239999999999995</v>
      </c>
      <c r="DB73" s="315">
        <v>7.1332184000000007E-2</v>
      </c>
      <c r="DC73" s="315">
        <v>0.60199999999999998</v>
      </c>
      <c r="DD73" s="476">
        <f>DC73*0.12*1000</f>
        <v>72.239999999999995</v>
      </c>
      <c r="DE73" s="315">
        <v>7.1332184000000007E-2</v>
      </c>
      <c r="DF73" s="315">
        <v>0.60199999999999998</v>
      </c>
      <c r="DG73" s="476">
        <f>DF73*0.12*1000</f>
        <v>72.239999999999995</v>
      </c>
      <c r="DH73" s="315">
        <v>7.1332184000000007E-2</v>
      </c>
      <c r="DI73" s="1243">
        <f>DL73+DO73+DR73+DU73</f>
        <v>1.584E-2</v>
      </c>
      <c r="DJ73" s="1203">
        <f>DI73*0.12*1000</f>
        <v>1.9008</v>
      </c>
      <c r="DK73" s="1243">
        <f>DN73+DQ73+DT73+DW73</f>
        <v>7.2230000000000003E-2</v>
      </c>
      <c r="DL73" s="1416">
        <v>6.3600000000000002E-3</v>
      </c>
      <c r="DM73" s="1417">
        <v>0.76319999999999999</v>
      </c>
      <c r="DN73" s="1416">
        <v>2.8289999999999999E-2</v>
      </c>
      <c r="DO73" s="1416">
        <v>2.31E-3</v>
      </c>
      <c r="DP73" s="1417">
        <v>0.27719999999999995</v>
      </c>
      <c r="DQ73" s="1416">
        <v>1.0290000000000001E-2</v>
      </c>
      <c r="DR73" s="1416">
        <v>0</v>
      </c>
      <c r="DS73" s="1417">
        <v>0</v>
      </c>
      <c r="DT73" s="1416">
        <v>0</v>
      </c>
      <c r="DU73" s="1416">
        <v>7.1700000000000002E-3</v>
      </c>
      <c r="DV73" s="1417">
        <v>0.86039999999999994</v>
      </c>
      <c r="DW73" s="1416">
        <v>3.3649999999999999E-2</v>
      </c>
      <c r="DX73" s="1416">
        <v>1.584E-2</v>
      </c>
      <c r="DY73" s="1417">
        <v>1.9007999999999998</v>
      </c>
      <c r="DZ73" s="1416">
        <v>7.7901120000000004E-2</v>
      </c>
      <c r="EA73" s="1416">
        <v>1.584E-2</v>
      </c>
      <c r="EB73" s="1417">
        <v>1.9007999999999998</v>
      </c>
      <c r="EC73" s="1416">
        <v>8.1243360000000001E-2</v>
      </c>
      <c r="ED73" s="1416">
        <v>1.584E-2</v>
      </c>
      <c r="EE73" s="1417">
        <v>1.9007999999999998</v>
      </c>
      <c r="EF73" s="1416">
        <v>8.4744E-2</v>
      </c>
      <c r="EG73" s="1416">
        <v>1.584E-2</v>
      </c>
      <c r="EH73" s="1417">
        <v>1.9007999999999998</v>
      </c>
      <c r="EI73" s="1416">
        <v>8.8387199999999999E-2</v>
      </c>
      <c r="EJ73" s="315"/>
      <c r="EK73" s="315"/>
      <c r="EL73" s="315"/>
      <c r="EM73" s="315"/>
      <c r="EN73" s="437">
        <f t="shared" ref="EN73:EN74" si="647">EX73+FC73+FD73+FE73+FF73</f>
        <v>0</v>
      </c>
      <c r="EO73" s="312"/>
      <c r="EP73" s="312"/>
      <c r="EQ73" s="312"/>
      <c r="ER73" s="312"/>
      <c r="ES73" s="312"/>
      <c r="ET73" s="622"/>
      <c r="EU73" s="622"/>
      <c r="EV73" s="622"/>
      <c r="EW73" s="622"/>
      <c r="EX73" s="312"/>
      <c r="EY73" s="622"/>
      <c r="EZ73" s="622"/>
      <c r="FA73" s="622"/>
      <c r="FB73" s="622"/>
      <c r="FC73" s="312"/>
      <c r="FD73" s="312"/>
      <c r="FE73" s="312"/>
      <c r="FF73" s="312"/>
      <c r="FG73" s="437">
        <f>SUM(FH73:FR73)</f>
        <v>0</v>
      </c>
      <c r="FH73" s="312"/>
      <c r="FI73" s="312"/>
      <c r="FJ73" s="312"/>
      <c r="FK73" s="312"/>
      <c r="FL73" s="992"/>
      <c r="FM73" s="312">
        <f t="shared" ref="FM73" si="648">FN73+FO73+FP73+FQ73</f>
        <v>0</v>
      </c>
      <c r="FN73" s="622"/>
      <c r="FO73" s="622"/>
      <c r="FP73" s="622"/>
      <c r="FQ73" s="622"/>
      <c r="FR73" s="312"/>
      <c r="FS73" s="312"/>
      <c r="FT73" s="312"/>
      <c r="FU73" s="622"/>
      <c r="FV73" s="316"/>
      <c r="FW73" s="316"/>
      <c r="FX73" s="316"/>
    </row>
    <row r="74" spans="1:180" s="95" customFormat="1" ht="17.25" hidden="1" customHeight="1" outlineLevel="1">
      <c r="A74" s="426" t="s">
        <v>485</v>
      </c>
      <c r="B74" s="380" t="s">
        <v>295</v>
      </c>
      <c r="C74" s="331"/>
      <c r="D74" s="431"/>
      <c r="E74" s="430"/>
      <c r="F74" s="439" t="s">
        <v>100</v>
      </c>
      <c r="G74" s="471"/>
      <c r="H74" s="493"/>
      <c r="I74" s="494"/>
      <c r="J74" s="494"/>
      <c r="K74" s="494"/>
      <c r="L74" s="494"/>
      <c r="M74" s="494"/>
      <c r="N74" s="494"/>
      <c r="O74" s="494"/>
      <c r="P74" s="494"/>
      <c r="Q74" s="494"/>
      <c r="R74" s="494"/>
      <c r="S74" s="494"/>
      <c r="T74" s="494"/>
      <c r="U74" s="494"/>
      <c r="V74" s="494"/>
      <c r="W74" s="494"/>
      <c r="X74" s="494"/>
      <c r="Y74" s="494"/>
      <c r="Z74" s="494"/>
      <c r="AA74" s="1164"/>
      <c r="AB74" s="494"/>
      <c r="AC74" s="494"/>
      <c r="AD74" s="494"/>
      <c r="AE74" s="494"/>
      <c r="AF74" s="494"/>
      <c r="AG74" s="494"/>
      <c r="AH74" s="494"/>
      <c r="AI74" s="494"/>
      <c r="AJ74" s="494"/>
      <c r="AK74" s="494"/>
      <c r="AL74" s="494"/>
      <c r="AM74" s="494"/>
      <c r="AN74" s="494"/>
      <c r="AO74" s="494"/>
      <c r="AP74" s="495"/>
      <c r="AQ74" s="437">
        <f t="shared" si="642"/>
        <v>7.9199999999999993E-2</v>
      </c>
      <c r="AR74" s="1621"/>
      <c r="AS74" s="1621"/>
      <c r="AT74" s="476">
        <f t="shared" ref="AT74:BQ74" si="649">SUM(AT73:AT73)</f>
        <v>1.584E-2</v>
      </c>
      <c r="AU74" s="476">
        <f t="shared" si="649"/>
        <v>1.9008</v>
      </c>
      <c r="AV74" s="476">
        <f t="shared" si="649"/>
        <v>7.2230000000000003E-2</v>
      </c>
      <c r="AW74" s="476">
        <f t="shared" si="649"/>
        <v>1.6245000000000001E-3</v>
      </c>
      <c r="AX74" s="476">
        <f t="shared" si="649"/>
        <v>0.19494</v>
      </c>
      <c r="AY74" s="476">
        <f t="shared" si="649"/>
        <v>4.791499999999993E-2</v>
      </c>
      <c r="AZ74" s="476">
        <f t="shared" si="649"/>
        <v>0</v>
      </c>
      <c r="BA74" s="476">
        <f t="shared" si="649"/>
        <v>0</v>
      </c>
      <c r="BB74" s="476">
        <f t="shared" si="649"/>
        <v>0</v>
      </c>
      <c r="BC74" s="476">
        <f t="shared" si="649"/>
        <v>0</v>
      </c>
      <c r="BD74" s="476">
        <f t="shared" si="649"/>
        <v>0</v>
      </c>
      <c r="BE74" s="476">
        <f t="shared" si="649"/>
        <v>0</v>
      </c>
      <c r="BF74" s="476">
        <f t="shared" si="649"/>
        <v>0</v>
      </c>
      <c r="BG74" s="476">
        <f t="shared" si="649"/>
        <v>0</v>
      </c>
      <c r="BH74" s="476">
        <f t="shared" si="649"/>
        <v>0</v>
      </c>
      <c r="BI74" s="476">
        <f t="shared" si="649"/>
        <v>0</v>
      </c>
      <c r="BJ74" s="476">
        <f t="shared" si="649"/>
        <v>0</v>
      </c>
      <c r="BK74" s="476">
        <f t="shared" si="649"/>
        <v>0</v>
      </c>
      <c r="BL74" s="476">
        <f t="shared" si="649"/>
        <v>0.60199999999999998</v>
      </c>
      <c r="BM74" s="476">
        <f t="shared" si="649"/>
        <v>72.239999999999995</v>
      </c>
      <c r="BN74" s="476">
        <f t="shared" si="649"/>
        <v>6.5650507999999996E-2</v>
      </c>
      <c r="BO74" s="476">
        <f t="shared" si="649"/>
        <v>0.60199999999999998</v>
      </c>
      <c r="BP74" s="476">
        <f t="shared" si="649"/>
        <v>72.239999999999995</v>
      </c>
      <c r="BQ74" s="476">
        <f t="shared" si="649"/>
        <v>6.5650507999999996E-2</v>
      </c>
      <c r="BR74" s="476">
        <f t="shared" ref="BR74:EC74" si="650">SUM(BR73:BR73)</f>
        <v>0.60199999999999998</v>
      </c>
      <c r="BS74" s="476">
        <f t="shared" si="650"/>
        <v>72.239999999999995</v>
      </c>
      <c r="BT74" s="476">
        <f t="shared" si="650"/>
        <v>6.5650507999999996E-2</v>
      </c>
      <c r="BU74" s="476">
        <f t="shared" si="650"/>
        <v>0</v>
      </c>
      <c r="BV74" s="476">
        <f t="shared" si="650"/>
        <v>0</v>
      </c>
      <c r="BW74" s="476">
        <f t="shared" si="650"/>
        <v>0</v>
      </c>
      <c r="BX74" s="476">
        <f t="shared" si="650"/>
        <v>0</v>
      </c>
      <c r="BY74" s="476">
        <f t="shared" si="650"/>
        <v>0</v>
      </c>
      <c r="BZ74" s="476">
        <f t="shared" si="650"/>
        <v>0</v>
      </c>
      <c r="CA74" s="476">
        <f t="shared" si="650"/>
        <v>0</v>
      </c>
      <c r="CB74" s="476">
        <f t="shared" si="650"/>
        <v>0</v>
      </c>
      <c r="CC74" s="476">
        <f t="shared" si="650"/>
        <v>0</v>
      </c>
      <c r="CD74" s="476">
        <f t="shared" si="650"/>
        <v>0.60199999999999998</v>
      </c>
      <c r="CE74" s="476">
        <f t="shared" si="650"/>
        <v>72.239999999999995</v>
      </c>
      <c r="CF74" s="476">
        <f t="shared" si="650"/>
        <v>6.5650507999999996E-2</v>
      </c>
      <c r="CG74" s="995"/>
      <c r="CH74" s="476">
        <f t="shared" ref="CH74:CV74" si="651">SUM(CH73:CH73)</f>
        <v>0</v>
      </c>
      <c r="CI74" s="476">
        <f t="shared" si="651"/>
        <v>0</v>
      </c>
      <c r="CJ74" s="476">
        <f t="shared" si="651"/>
        <v>0</v>
      </c>
      <c r="CK74" s="476">
        <f t="shared" si="651"/>
        <v>0</v>
      </c>
      <c r="CL74" s="476">
        <f t="shared" si="651"/>
        <v>0</v>
      </c>
      <c r="CM74" s="476">
        <f t="shared" si="651"/>
        <v>0</v>
      </c>
      <c r="CN74" s="476">
        <f t="shared" si="651"/>
        <v>0</v>
      </c>
      <c r="CO74" s="476">
        <f t="shared" si="651"/>
        <v>0</v>
      </c>
      <c r="CP74" s="476">
        <f t="shared" si="651"/>
        <v>0</v>
      </c>
      <c r="CQ74" s="476">
        <f t="shared" si="651"/>
        <v>0</v>
      </c>
      <c r="CR74" s="476">
        <f t="shared" si="651"/>
        <v>0</v>
      </c>
      <c r="CS74" s="476">
        <f t="shared" si="651"/>
        <v>0</v>
      </c>
      <c r="CT74" s="476">
        <f t="shared" si="651"/>
        <v>0</v>
      </c>
      <c r="CU74" s="476">
        <f t="shared" si="651"/>
        <v>0</v>
      </c>
      <c r="CV74" s="476">
        <f t="shared" si="651"/>
        <v>0</v>
      </c>
      <c r="CW74" s="1514">
        <f t="shared" si="650"/>
        <v>0.60199999999999998</v>
      </c>
      <c r="CX74" s="476">
        <f t="shared" si="650"/>
        <v>72.239999999999995</v>
      </c>
      <c r="CY74" s="476">
        <f t="shared" si="650"/>
        <v>7.1332184000000007E-2</v>
      </c>
      <c r="CZ74" s="476">
        <f t="shared" si="650"/>
        <v>0.60199999999999998</v>
      </c>
      <c r="DA74" s="476">
        <f t="shared" si="650"/>
        <v>72.239999999999995</v>
      </c>
      <c r="DB74" s="476">
        <f t="shared" si="650"/>
        <v>7.1332184000000007E-2</v>
      </c>
      <c r="DC74" s="476">
        <f t="shared" si="650"/>
        <v>0.60199999999999998</v>
      </c>
      <c r="DD74" s="476">
        <f t="shared" si="650"/>
        <v>72.239999999999995</v>
      </c>
      <c r="DE74" s="476">
        <f t="shared" si="650"/>
        <v>7.1332184000000007E-2</v>
      </c>
      <c r="DF74" s="476">
        <f t="shared" si="650"/>
        <v>0.60199999999999998</v>
      </c>
      <c r="DG74" s="476">
        <f t="shared" si="650"/>
        <v>72.239999999999995</v>
      </c>
      <c r="DH74" s="476">
        <f t="shared" si="650"/>
        <v>7.1332184000000007E-2</v>
      </c>
      <c r="DI74" s="1203">
        <f t="shared" si="650"/>
        <v>1.584E-2</v>
      </c>
      <c r="DJ74" s="1203">
        <f t="shared" si="650"/>
        <v>1.9008</v>
      </c>
      <c r="DK74" s="1203">
        <f t="shared" si="650"/>
        <v>7.2230000000000003E-2</v>
      </c>
      <c r="DL74" s="1203"/>
      <c r="DM74" s="1203"/>
      <c r="DN74" s="1203"/>
      <c r="DO74" s="1203"/>
      <c r="DP74" s="1203"/>
      <c r="DQ74" s="1203"/>
      <c r="DR74" s="1203"/>
      <c r="DS74" s="1203"/>
      <c r="DT74" s="1203"/>
      <c r="DU74" s="1203"/>
      <c r="DV74" s="1203"/>
      <c r="DW74" s="1203"/>
      <c r="DX74" s="1203">
        <f t="shared" si="650"/>
        <v>1.584E-2</v>
      </c>
      <c r="DY74" s="1203">
        <f t="shared" si="650"/>
        <v>1.9007999999999998</v>
      </c>
      <c r="DZ74" s="1203">
        <f t="shared" si="650"/>
        <v>7.7901120000000004E-2</v>
      </c>
      <c r="EA74" s="1203">
        <f t="shared" si="650"/>
        <v>1.584E-2</v>
      </c>
      <c r="EB74" s="1203">
        <f t="shared" si="650"/>
        <v>1.9007999999999998</v>
      </c>
      <c r="EC74" s="1203">
        <f t="shared" si="650"/>
        <v>8.1243360000000001E-2</v>
      </c>
      <c r="ED74" s="1203">
        <f t="shared" ref="ED74:EI74" si="652">SUM(ED73:ED73)</f>
        <v>1.584E-2</v>
      </c>
      <c r="EE74" s="1203">
        <f t="shared" si="652"/>
        <v>1.9007999999999998</v>
      </c>
      <c r="EF74" s="1203">
        <f t="shared" si="652"/>
        <v>8.4744E-2</v>
      </c>
      <c r="EG74" s="1203">
        <f t="shared" si="652"/>
        <v>1.584E-2</v>
      </c>
      <c r="EH74" s="1203">
        <f t="shared" si="652"/>
        <v>1.9007999999999998</v>
      </c>
      <c r="EI74" s="1203">
        <f t="shared" si="652"/>
        <v>8.8387199999999999E-2</v>
      </c>
      <c r="EJ74" s="476"/>
      <c r="EK74" s="476"/>
      <c r="EL74" s="476"/>
      <c r="EM74" s="476"/>
      <c r="EN74" s="437">
        <f t="shared" si="647"/>
        <v>0</v>
      </c>
      <c r="EO74" s="437">
        <f>SUM(EO73:EO73)</f>
        <v>0</v>
      </c>
      <c r="EP74" s="437">
        <f>SUM(EP73:EP73)</f>
        <v>0</v>
      </c>
      <c r="EQ74" s="437">
        <f>SUM(EQ73:EQ73)</f>
        <v>0</v>
      </c>
      <c r="ER74" s="437">
        <f>SUM(ER73:ER73)</f>
        <v>0</v>
      </c>
      <c r="ES74" s="437">
        <f>SUM(ES73:ES73)</f>
        <v>0</v>
      </c>
      <c r="ET74" s="437">
        <f t="shared" ref="ET74:EW74" si="653">SUM(ET73:ET73)</f>
        <v>0</v>
      </c>
      <c r="EU74" s="437">
        <f t="shared" si="653"/>
        <v>0</v>
      </c>
      <c r="EV74" s="437">
        <f t="shared" si="653"/>
        <v>0</v>
      </c>
      <c r="EW74" s="437">
        <f t="shared" si="653"/>
        <v>0</v>
      </c>
      <c r="EX74" s="437">
        <f>SUM(EX73:EX73)</f>
        <v>0</v>
      </c>
      <c r="EY74" s="437">
        <f t="shared" ref="EY74:FB74" si="654">SUM(EY73:EY73)</f>
        <v>0</v>
      </c>
      <c r="EZ74" s="437">
        <f t="shared" si="654"/>
        <v>0</v>
      </c>
      <c r="FA74" s="437">
        <f t="shared" si="654"/>
        <v>0</v>
      </c>
      <c r="FB74" s="437">
        <f t="shared" si="654"/>
        <v>0</v>
      </c>
      <c r="FC74" s="437">
        <f>SUM(FC73:FC73)</f>
        <v>0</v>
      </c>
      <c r="FD74" s="437">
        <f>SUM(FD73:FD73)</f>
        <v>0</v>
      </c>
      <c r="FE74" s="437">
        <f>SUM(FE73:FE73)</f>
        <v>0</v>
      </c>
      <c r="FF74" s="437">
        <f>SUM(FF73:FF73)</f>
        <v>0</v>
      </c>
      <c r="FG74" s="437">
        <f>SUM(FH74:FR74)</f>
        <v>0</v>
      </c>
      <c r="FH74" s="437">
        <f>SUM(FH73:FH73)</f>
        <v>0</v>
      </c>
      <c r="FI74" s="437">
        <f>SUM(FI73:FI73)</f>
        <v>0</v>
      </c>
      <c r="FJ74" s="437">
        <f>SUM(FJ73:FJ73)</f>
        <v>0</v>
      </c>
      <c r="FK74" s="437">
        <f>SUM(FK73:FK73)</f>
        <v>0</v>
      </c>
      <c r="FL74" s="992"/>
      <c r="FM74" s="437">
        <f>SUM(FM73:FM73)</f>
        <v>0</v>
      </c>
      <c r="FN74" s="437">
        <f t="shared" ref="FN74:FQ74" si="655">SUM(FN73:FN73)</f>
        <v>0</v>
      </c>
      <c r="FO74" s="437">
        <f t="shared" si="655"/>
        <v>0</v>
      </c>
      <c r="FP74" s="437">
        <f t="shared" si="655"/>
        <v>0</v>
      </c>
      <c r="FQ74" s="437">
        <f t="shared" si="655"/>
        <v>0</v>
      </c>
      <c r="FR74" s="437">
        <f>SUM(FR73:FR73)</f>
        <v>0</v>
      </c>
      <c r="FS74" s="437">
        <f>SUM(FS73:FS73)</f>
        <v>0</v>
      </c>
      <c r="FT74" s="437">
        <f>SUM(FT73:FT73)</f>
        <v>0</v>
      </c>
      <c r="FU74" s="814"/>
      <c r="FV74" s="313"/>
      <c r="FW74" s="313"/>
      <c r="FX74" s="313"/>
    </row>
    <row r="75" spans="1:180" ht="30" hidden="1" outlineLevel="1">
      <c r="A75" s="426" t="s">
        <v>485</v>
      </c>
      <c r="B75" s="380" t="s">
        <v>295</v>
      </c>
      <c r="C75" s="331"/>
      <c r="D75" s="431"/>
      <c r="E75" s="430" t="s">
        <v>120</v>
      </c>
      <c r="F75" s="431" t="s">
        <v>259</v>
      </c>
      <c r="G75" s="472"/>
      <c r="H75" s="473"/>
      <c r="I75" s="361"/>
      <c r="J75" s="361"/>
      <c r="K75" s="361"/>
      <c r="L75" s="361"/>
      <c r="M75" s="361"/>
      <c r="N75" s="361"/>
      <c r="O75" s="361"/>
      <c r="P75" s="361"/>
      <c r="Q75" s="361"/>
      <c r="R75" s="361"/>
      <c r="S75" s="361"/>
      <c r="T75" s="361"/>
      <c r="U75" s="361"/>
      <c r="V75" s="361"/>
      <c r="W75" s="361"/>
      <c r="X75" s="361"/>
      <c r="Y75" s="361"/>
      <c r="Z75" s="361"/>
      <c r="AA75" s="1165"/>
      <c r="AB75" s="361"/>
      <c r="AC75" s="361"/>
      <c r="AD75" s="361"/>
      <c r="AE75" s="361"/>
      <c r="AF75" s="361"/>
      <c r="AG75" s="361"/>
      <c r="AH75" s="361"/>
      <c r="AI75" s="361"/>
      <c r="AJ75" s="361"/>
      <c r="AK75" s="361"/>
      <c r="AL75" s="361"/>
      <c r="AM75" s="361"/>
      <c r="AN75" s="361"/>
      <c r="AO75" s="361"/>
      <c r="AP75" s="495"/>
      <c r="AQ75" s="335"/>
      <c r="AR75" s="1620"/>
      <c r="AS75" s="1620"/>
      <c r="AT75" s="313"/>
      <c r="AU75" s="313"/>
      <c r="AV75" s="313"/>
      <c r="AW75" s="313"/>
      <c r="AX75" s="313"/>
      <c r="AY75" s="313"/>
      <c r="AZ75" s="313"/>
      <c r="BA75" s="313"/>
      <c r="BB75" s="313"/>
      <c r="BC75" s="313"/>
      <c r="BD75" s="313"/>
      <c r="BE75" s="313"/>
      <c r="BF75" s="313"/>
      <c r="BG75" s="313"/>
      <c r="BH75" s="313"/>
      <c r="BI75" s="313"/>
      <c r="BJ75" s="313"/>
      <c r="BK75" s="313"/>
      <c r="BL75" s="313"/>
      <c r="BM75" s="313"/>
      <c r="BN75" s="313"/>
      <c r="BO75" s="313"/>
      <c r="BP75" s="313"/>
      <c r="BQ75" s="313"/>
      <c r="BR75" s="313"/>
      <c r="BS75" s="313"/>
      <c r="BT75" s="313"/>
      <c r="BU75" s="313"/>
      <c r="BV75" s="313"/>
      <c r="BW75" s="313"/>
      <c r="BX75" s="313"/>
      <c r="BY75" s="313"/>
      <c r="BZ75" s="313"/>
      <c r="CA75" s="313"/>
      <c r="CB75" s="313"/>
      <c r="CC75" s="313"/>
      <c r="CD75" s="313"/>
      <c r="CE75" s="313"/>
      <c r="CF75" s="313"/>
      <c r="CG75" s="999"/>
      <c r="CH75" s="313"/>
      <c r="CI75" s="313"/>
      <c r="CJ75" s="313"/>
      <c r="CK75" s="313"/>
      <c r="CL75" s="313"/>
      <c r="CM75" s="313"/>
      <c r="CN75" s="313"/>
      <c r="CO75" s="313"/>
      <c r="CP75" s="313"/>
      <c r="CQ75" s="313"/>
      <c r="CR75" s="313"/>
      <c r="CS75" s="313"/>
      <c r="CT75" s="313"/>
      <c r="CU75" s="313"/>
      <c r="CV75" s="313"/>
      <c r="CW75" s="1512"/>
      <c r="CX75" s="313"/>
      <c r="CY75" s="313"/>
      <c r="CZ75" s="313"/>
      <c r="DA75" s="313"/>
      <c r="DB75" s="313"/>
      <c r="DC75" s="313"/>
      <c r="DD75" s="313"/>
      <c r="DE75" s="313"/>
      <c r="DF75" s="313"/>
      <c r="DG75" s="313"/>
      <c r="DH75" s="313"/>
      <c r="DI75" s="1155"/>
      <c r="DJ75" s="1155"/>
      <c r="DK75" s="1155"/>
      <c r="DL75" s="1155"/>
      <c r="DM75" s="1155"/>
      <c r="DN75" s="1155"/>
      <c r="DO75" s="1155"/>
      <c r="DP75" s="1155"/>
      <c r="DQ75" s="1155"/>
      <c r="DR75" s="1155"/>
      <c r="DS75" s="1155"/>
      <c r="DT75" s="1155"/>
      <c r="DU75" s="1155"/>
      <c r="DV75" s="1155"/>
      <c r="DW75" s="1155"/>
      <c r="DX75" s="1155"/>
      <c r="DY75" s="1155"/>
      <c r="DZ75" s="1155"/>
      <c r="EA75" s="1155"/>
      <c r="EB75" s="1155"/>
      <c r="EC75" s="1155"/>
      <c r="ED75" s="1155"/>
      <c r="EE75" s="1155"/>
      <c r="EF75" s="1155"/>
      <c r="EG75" s="1155"/>
      <c r="EH75" s="1155"/>
      <c r="EI75" s="1155"/>
      <c r="EJ75" s="313"/>
      <c r="EK75" s="313"/>
      <c r="EL75" s="313"/>
      <c r="EM75" s="313"/>
      <c r="EN75" s="313"/>
      <c r="EO75" s="313"/>
      <c r="EP75" s="313"/>
      <c r="EQ75" s="313"/>
      <c r="ER75" s="313"/>
      <c r="ES75" s="313"/>
      <c r="ET75" s="655"/>
      <c r="EU75" s="655"/>
      <c r="EV75" s="655"/>
      <c r="EW75" s="655"/>
      <c r="EX75" s="313"/>
      <c r="EY75" s="655"/>
      <c r="EZ75" s="655"/>
      <c r="FA75" s="655"/>
      <c r="FB75" s="655"/>
      <c r="FC75" s="313"/>
      <c r="FD75" s="313"/>
      <c r="FE75" s="313"/>
      <c r="FF75" s="313"/>
      <c r="FG75" s="313"/>
      <c r="FH75" s="313"/>
      <c r="FI75" s="313"/>
      <c r="FJ75" s="313"/>
      <c r="FK75" s="313"/>
      <c r="FL75" s="999"/>
      <c r="FM75" s="313"/>
      <c r="FN75" s="655"/>
      <c r="FO75" s="655"/>
      <c r="FP75" s="655"/>
      <c r="FQ75" s="655"/>
      <c r="FR75" s="313"/>
      <c r="FS75" s="313"/>
      <c r="FT75" s="313"/>
      <c r="FU75" s="655"/>
      <c r="FV75" s="313"/>
      <c r="FW75" s="313"/>
      <c r="FX75" s="313"/>
    </row>
    <row r="76" spans="1:180" ht="85.5" hidden="1" customHeight="1" outlineLevel="1">
      <c r="A76" s="426" t="s">
        <v>485</v>
      </c>
      <c r="B76" s="380" t="s">
        <v>295</v>
      </c>
      <c r="C76" s="378" t="s">
        <v>489</v>
      </c>
      <c r="D76" s="378" t="s">
        <v>19</v>
      </c>
      <c r="E76" s="430" t="s">
        <v>331</v>
      </c>
      <c r="F76" s="432" t="s">
        <v>332</v>
      </c>
      <c r="G76" s="470"/>
      <c r="H76" s="316" t="s">
        <v>54</v>
      </c>
      <c r="I76" s="492">
        <f t="shared" ref="I76" si="656">S76+X76+Y76+Z76+AA76</f>
        <v>301</v>
      </c>
      <c r="J76" s="356"/>
      <c r="K76" s="356"/>
      <c r="L76" s="356"/>
      <c r="M76" s="440">
        <v>0</v>
      </c>
      <c r="N76" s="440">
        <f t="shared" ref="N76" si="657">SUM(O76:R76)</f>
        <v>0</v>
      </c>
      <c r="O76" s="356"/>
      <c r="P76" s="356"/>
      <c r="Q76" s="356"/>
      <c r="R76" s="356"/>
      <c r="S76" s="1804">
        <f t="shared" ref="S76" si="658">SUM(T76:W76)</f>
        <v>60.2</v>
      </c>
      <c r="T76" s="1409">
        <v>30.1</v>
      </c>
      <c r="U76" s="1409">
        <v>5.0199999999999996</v>
      </c>
      <c r="V76" s="1409"/>
      <c r="W76" s="1409">
        <v>25.08</v>
      </c>
      <c r="X76" s="1409">
        <v>60.2</v>
      </c>
      <c r="Y76" s="1409">
        <v>60.2</v>
      </c>
      <c r="Z76" s="1409">
        <v>60.2</v>
      </c>
      <c r="AA76" s="1409">
        <v>60.2</v>
      </c>
      <c r="AB76" s="356"/>
      <c r="AC76" s="356"/>
      <c r="AD76" s="356"/>
      <c r="AE76" s="356"/>
      <c r="AF76" s="440">
        <v>0</v>
      </c>
      <c r="AG76" s="440">
        <f t="shared" ref="AG76" si="659">SUM(AH76:AK76)</f>
        <v>0</v>
      </c>
      <c r="AH76" s="356"/>
      <c r="AI76" s="356"/>
      <c r="AJ76" s="356"/>
      <c r="AK76" s="356"/>
      <c r="AL76" s="356"/>
      <c r="AM76" s="356"/>
      <c r="AN76" s="356"/>
      <c r="AO76" s="356"/>
      <c r="AP76" s="306" t="s">
        <v>54</v>
      </c>
      <c r="AQ76" s="437">
        <f t="shared" ref="AQ76:AQ77" si="660">DI76+DX76+EA76+ED76+EG76</f>
        <v>461.38</v>
      </c>
      <c r="AR76" s="1621"/>
      <c r="AS76" s="1621"/>
      <c r="AT76" s="315">
        <v>26.896600000000003</v>
      </c>
      <c r="AU76" s="476">
        <f>AT76*0.1429</f>
        <v>3.8435241400000004</v>
      </c>
      <c r="AV76" s="315">
        <v>30.1</v>
      </c>
      <c r="AW76" s="315">
        <v>146.51999999999998</v>
      </c>
      <c r="AX76" s="476">
        <f>AW76*0.1429</f>
        <v>20.937707999999997</v>
      </c>
      <c r="AY76" s="315">
        <v>0.57751899999999989</v>
      </c>
      <c r="AZ76" s="315">
        <v>60.2</v>
      </c>
      <c r="BA76" s="476">
        <f>AZ76*0.1429</f>
        <v>8.6025799999999997</v>
      </c>
      <c r="BB76" s="315">
        <v>5.9979021600000001E-2</v>
      </c>
      <c r="BC76" s="315">
        <v>5.0199999999999996</v>
      </c>
      <c r="BD76" s="476">
        <f>BC76*0.1429</f>
        <v>0.71735799999999994</v>
      </c>
      <c r="BE76" s="315">
        <v>4.9737156000000003E-3</v>
      </c>
      <c r="BF76" s="315">
        <v>60.2</v>
      </c>
      <c r="BG76" s="476">
        <f>BF76*0.1429</f>
        <v>8.6025799999999997</v>
      </c>
      <c r="BH76" s="315">
        <v>6.5650507999999996E-2</v>
      </c>
      <c r="BI76" s="315">
        <v>112.2803554</v>
      </c>
      <c r="BJ76" s="476">
        <f>BI76*0.1429</f>
        <v>16.044862786660001</v>
      </c>
      <c r="BK76" s="315">
        <v>1.1532119999999999</v>
      </c>
      <c r="BL76" s="315">
        <v>60.2</v>
      </c>
      <c r="BM76" s="476">
        <f>BL76*0.1429</f>
        <v>8.6025799999999997</v>
      </c>
      <c r="BN76" s="315">
        <v>5.9979021600000001E-2</v>
      </c>
      <c r="BO76" s="315">
        <v>60.2</v>
      </c>
      <c r="BP76" s="476">
        <f>BO76*0.1429</f>
        <v>8.6025799999999997</v>
      </c>
      <c r="BQ76" s="315">
        <v>5.9979021600000001E-2</v>
      </c>
      <c r="BR76" s="476">
        <f>BU76+BX76+CA76+CD76</f>
        <v>60.2</v>
      </c>
      <c r="BS76" s="476">
        <f t="shared" ref="BS76" si="661">BV76+BY76+CB76+CE76</f>
        <v>8.6025799999999997</v>
      </c>
      <c r="BT76" s="476">
        <f t="shared" ref="BT76" si="662">BW76+BZ76+CC76+CF76</f>
        <v>5.9979021600000001E-2</v>
      </c>
      <c r="BU76" s="315">
        <v>30.1</v>
      </c>
      <c r="BV76" s="476">
        <f>BU76*0.1429</f>
        <v>4.3012899999999998</v>
      </c>
      <c r="BW76" s="315">
        <v>2.9822477999999999E-2</v>
      </c>
      <c r="BX76" s="315">
        <v>5.0199999999999996</v>
      </c>
      <c r="BY76" s="476">
        <f>BX76*0.1429</f>
        <v>0.71735799999999994</v>
      </c>
      <c r="BZ76" s="315">
        <v>4.9737156000000003E-3</v>
      </c>
      <c r="CA76" s="315">
        <v>0</v>
      </c>
      <c r="CB76" s="476">
        <f>CA76*0.1429</f>
        <v>0</v>
      </c>
      <c r="CC76" s="315">
        <v>0</v>
      </c>
      <c r="CD76" s="315">
        <v>25.08</v>
      </c>
      <c r="CE76" s="476">
        <f>CD76*0.1429</f>
        <v>3.5839319999999999</v>
      </c>
      <c r="CF76" s="315">
        <v>2.5182828000000001E-2</v>
      </c>
      <c r="CG76" s="995"/>
      <c r="CH76" s="476">
        <f>CK76+CN76+CQ76+CT76</f>
        <v>35.120000000000005</v>
      </c>
      <c r="CI76" s="476">
        <f t="shared" ref="CI76" si="663">CL76+CO76+CR76+CU76</f>
        <v>5.0186479999999998</v>
      </c>
      <c r="CJ76" s="476">
        <f t="shared" ref="CJ76" si="664">CM76+CP76+CS76+CV76</f>
        <v>3.4796193599999997E-2</v>
      </c>
      <c r="CK76" s="1038">
        <v>30.1</v>
      </c>
      <c r="CL76" s="476">
        <f>CK76*0.1429</f>
        <v>4.3012899999999998</v>
      </c>
      <c r="CM76" s="315">
        <v>2.9822477999999999E-2</v>
      </c>
      <c r="CN76" s="1038">
        <v>5.0199999999999996</v>
      </c>
      <c r="CO76" s="476">
        <f>CN76*0.1429</f>
        <v>0.71735799999999994</v>
      </c>
      <c r="CP76" s="1083">
        <v>4.9737156000000003E-3</v>
      </c>
      <c r="CQ76" s="315"/>
      <c r="CR76" s="476">
        <f>CQ76*0.1429</f>
        <v>0</v>
      </c>
      <c r="CS76" s="1038">
        <v>0</v>
      </c>
      <c r="CT76" s="1038"/>
      <c r="CU76" s="476">
        <f>CT76*0.1429</f>
        <v>0</v>
      </c>
      <c r="CV76" s="1038"/>
      <c r="CW76" s="1514">
        <v>85.1</v>
      </c>
      <c r="CX76" s="476">
        <f>CW76*0.1429</f>
        <v>12.160789999999999</v>
      </c>
      <c r="CY76" s="315">
        <v>6.8389608000000005E-2</v>
      </c>
      <c r="CZ76" s="315">
        <v>85.1</v>
      </c>
      <c r="DA76" s="476">
        <f>CZ76*0.1429</f>
        <v>12.160789999999999</v>
      </c>
      <c r="DB76" s="315">
        <v>6.5650507999999996E-2</v>
      </c>
      <c r="DC76" s="315">
        <v>85.1</v>
      </c>
      <c r="DD76" s="476">
        <f>DC76*0.1429</f>
        <v>12.160789999999999</v>
      </c>
      <c r="DE76" s="315">
        <v>6.5650507999999996E-2</v>
      </c>
      <c r="DF76" s="315">
        <v>85.1</v>
      </c>
      <c r="DG76" s="476">
        <f>DF76*0.1429</f>
        <v>12.160789999999999</v>
      </c>
      <c r="DH76" s="315">
        <v>6.5650507999999996E-2</v>
      </c>
      <c r="DI76" s="1243">
        <f>DL76+DO76+DR76+DU76</f>
        <v>181</v>
      </c>
      <c r="DJ76" s="1203">
        <f>DI76*0.1429</f>
        <v>25.864899999999999</v>
      </c>
      <c r="DK76" s="1243">
        <f>DN76+DQ76+DT76+DW76</f>
        <v>0.18</v>
      </c>
      <c r="DL76" s="1416">
        <v>30.1</v>
      </c>
      <c r="DM76" s="1417">
        <v>4.4728600000000007</v>
      </c>
      <c r="DN76" s="1416">
        <v>0.03</v>
      </c>
      <c r="DO76" s="1416">
        <v>5.0199999999999996</v>
      </c>
      <c r="DP76" s="1417">
        <v>0.74597199999999997</v>
      </c>
      <c r="DQ76" s="1416">
        <v>5.4999999999999997E-3</v>
      </c>
      <c r="DR76" s="1333"/>
      <c r="DS76" s="1333"/>
      <c r="DT76" s="1333"/>
      <c r="DU76" s="1416">
        <v>145.88</v>
      </c>
      <c r="DV76" s="1417">
        <v>21.677768</v>
      </c>
      <c r="DW76" s="1416">
        <v>0.14449999999999999</v>
      </c>
      <c r="DX76" s="1333">
        <v>25.08</v>
      </c>
      <c r="DY76" s="1337">
        <v>3.5839319999999997E-3</v>
      </c>
      <c r="DZ76" s="1333">
        <v>2.5182828000000001E-2</v>
      </c>
      <c r="EA76" s="1204">
        <v>85.1</v>
      </c>
      <c r="EB76" s="1203">
        <f>EA76*0.1429</f>
        <v>12.160789999999999</v>
      </c>
      <c r="EC76" s="1333">
        <v>6.8389608000000005E-2</v>
      </c>
      <c r="ED76" s="1204">
        <v>85.1</v>
      </c>
      <c r="EE76" s="1203">
        <f>ED76*0.1429</f>
        <v>12.160789999999999</v>
      </c>
      <c r="EF76" s="1204">
        <v>6.5650507999999996E-2</v>
      </c>
      <c r="EG76" s="1416">
        <v>85.1</v>
      </c>
      <c r="EH76" s="1417">
        <v>12.160789999999999</v>
      </c>
      <c r="EI76" s="1416">
        <v>6.5650507999999996E-2</v>
      </c>
      <c r="EJ76" s="315"/>
      <c r="EK76" s="315"/>
      <c r="EL76" s="315"/>
      <c r="EM76" s="315"/>
      <c r="EN76" s="437">
        <f t="shared" ref="EN76:EN77" si="665">EX76+FC76+FD76+FE76+FF76</f>
        <v>0</v>
      </c>
      <c r="EO76" s="312"/>
      <c r="EP76" s="312"/>
      <c r="EQ76" s="312"/>
      <c r="ER76" s="312"/>
      <c r="ES76" s="312"/>
      <c r="ET76" s="622"/>
      <c r="EU76" s="622"/>
      <c r="EV76" s="622"/>
      <c r="EW76" s="622"/>
      <c r="EX76" s="312"/>
      <c r="EY76" s="622"/>
      <c r="EZ76" s="622"/>
      <c r="FA76" s="622"/>
      <c r="FB76" s="622"/>
      <c r="FC76" s="312"/>
      <c r="FD76" s="312"/>
      <c r="FE76" s="312"/>
      <c r="FF76" s="312"/>
      <c r="FG76" s="437">
        <f>SUM(FH76:FR76)</f>
        <v>0</v>
      </c>
      <c r="FH76" s="312"/>
      <c r="FI76" s="312"/>
      <c r="FJ76" s="312"/>
      <c r="FK76" s="312"/>
      <c r="FL76" s="992"/>
      <c r="FM76" s="312">
        <f t="shared" ref="FM76" si="666">FN76+FO76+FP76+FQ76</f>
        <v>0</v>
      </c>
      <c r="FN76" s="622"/>
      <c r="FO76" s="622"/>
      <c r="FP76" s="622"/>
      <c r="FQ76" s="622"/>
      <c r="FR76" s="312"/>
      <c r="FS76" s="312"/>
      <c r="FT76" s="312"/>
      <c r="FU76" s="622"/>
      <c r="FV76" s="1447" t="s">
        <v>365</v>
      </c>
      <c r="FW76" s="316"/>
      <c r="FX76" s="1447" t="s">
        <v>300</v>
      </c>
    </row>
    <row r="77" spans="1:180" s="95" customFormat="1" ht="18.75" hidden="1" customHeight="1" outlineLevel="1">
      <c r="A77" s="426" t="s">
        <v>485</v>
      </c>
      <c r="B77" s="380" t="s">
        <v>295</v>
      </c>
      <c r="C77" s="331"/>
      <c r="D77" s="431"/>
      <c r="E77" s="430"/>
      <c r="F77" s="439" t="s">
        <v>100</v>
      </c>
      <c r="G77" s="438"/>
      <c r="H77" s="490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1157"/>
      <c r="AB77" s="335"/>
      <c r="AC77" s="335"/>
      <c r="AD77" s="34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495"/>
      <c r="AQ77" s="437">
        <f t="shared" si="660"/>
        <v>461.38</v>
      </c>
      <c r="AR77" s="1621"/>
      <c r="AS77" s="1621"/>
      <c r="AT77" s="476">
        <f t="shared" ref="AT77:BQ77" si="667">SUM(AT76:AT76)</f>
        <v>26.896600000000003</v>
      </c>
      <c r="AU77" s="476">
        <f t="shared" si="667"/>
        <v>3.8435241400000004</v>
      </c>
      <c r="AV77" s="476">
        <f t="shared" si="667"/>
        <v>30.1</v>
      </c>
      <c r="AW77" s="476">
        <f t="shared" si="667"/>
        <v>146.51999999999998</v>
      </c>
      <c r="AX77" s="476">
        <f t="shared" si="667"/>
        <v>20.937707999999997</v>
      </c>
      <c r="AY77" s="476">
        <f t="shared" si="667"/>
        <v>0.57751899999999989</v>
      </c>
      <c r="AZ77" s="476">
        <f t="shared" si="667"/>
        <v>60.2</v>
      </c>
      <c r="BA77" s="476">
        <f t="shared" si="667"/>
        <v>8.6025799999999997</v>
      </c>
      <c r="BB77" s="476">
        <f t="shared" si="667"/>
        <v>5.9979021600000001E-2</v>
      </c>
      <c r="BC77" s="476">
        <f t="shared" si="667"/>
        <v>5.0199999999999996</v>
      </c>
      <c r="BD77" s="476">
        <f t="shared" si="667"/>
        <v>0.71735799999999994</v>
      </c>
      <c r="BE77" s="476">
        <f t="shared" si="667"/>
        <v>4.9737156000000003E-3</v>
      </c>
      <c r="BF77" s="476">
        <f t="shared" si="667"/>
        <v>60.2</v>
      </c>
      <c r="BG77" s="476">
        <f t="shared" si="667"/>
        <v>8.6025799999999997</v>
      </c>
      <c r="BH77" s="476">
        <f t="shared" si="667"/>
        <v>6.5650507999999996E-2</v>
      </c>
      <c r="BI77" s="476">
        <f t="shared" si="667"/>
        <v>112.2803554</v>
      </c>
      <c r="BJ77" s="476">
        <f t="shared" si="667"/>
        <v>16.044862786660001</v>
      </c>
      <c r="BK77" s="476">
        <f t="shared" si="667"/>
        <v>1.1532119999999999</v>
      </c>
      <c r="BL77" s="476">
        <f t="shared" si="667"/>
        <v>60.2</v>
      </c>
      <c r="BM77" s="476">
        <f t="shared" si="667"/>
        <v>8.6025799999999997</v>
      </c>
      <c r="BN77" s="476">
        <f t="shared" si="667"/>
        <v>5.9979021600000001E-2</v>
      </c>
      <c r="BO77" s="476">
        <f t="shared" si="667"/>
        <v>60.2</v>
      </c>
      <c r="BP77" s="476">
        <f t="shared" si="667"/>
        <v>8.6025799999999997</v>
      </c>
      <c r="BQ77" s="476">
        <f t="shared" si="667"/>
        <v>5.9979021600000001E-2</v>
      </c>
      <c r="BR77" s="476">
        <f t="shared" ref="BR77:EC77" si="668">SUM(BR76:BR76)</f>
        <v>60.2</v>
      </c>
      <c r="BS77" s="476">
        <f t="shared" si="668"/>
        <v>8.6025799999999997</v>
      </c>
      <c r="BT77" s="476">
        <f t="shared" si="668"/>
        <v>5.9979021600000001E-2</v>
      </c>
      <c r="BU77" s="476">
        <f t="shared" si="668"/>
        <v>30.1</v>
      </c>
      <c r="BV77" s="476">
        <f t="shared" si="668"/>
        <v>4.3012899999999998</v>
      </c>
      <c r="BW77" s="476">
        <f t="shared" si="668"/>
        <v>2.9822477999999999E-2</v>
      </c>
      <c r="BX77" s="476">
        <f t="shared" si="668"/>
        <v>5.0199999999999996</v>
      </c>
      <c r="BY77" s="476">
        <f t="shared" si="668"/>
        <v>0.71735799999999994</v>
      </c>
      <c r="BZ77" s="476">
        <f t="shared" si="668"/>
        <v>4.9737156000000003E-3</v>
      </c>
      <c r="CA77" s="476">
        <f t="shared" si="668"/>
        <v>0</v>
      </c>
      <c r="CB77" s="476">
        <f t="shared" si="668"/>
        <v>0</v>
      </c>
      <c r="CC77" s="476">
        <f t="shared" si="668"/>
        <v>0</v>
      </c>
      <c r="CD77" s="476">
        <f t="shared" si="668"/>
        <v>25.08</v>
      </c>
      <c r="CE77" s="476">
        <f t="shared" si="668"/>
        <v>3.5839319999999999</v>
      </c>
      <c r="CF77" s="476">
        <f t="shared" si="668"/>
        <v>2.5182828000000001E-2</v>
      </c>
      <c r="CG77" s="995"/>
      <c r="CH77" s="476">
        <f t="shared" ref="CH77:CV77" si="669">SUM(CH76:CH76)</f>
        <v>35.120000000000005</v>
      </c>
      <c r="CI77" s="476">
        <f t="shared" si="669"/>
        <v>5.0186479999999998</v>
      </c>
      <c r="CJ77" s="476">
        <f t="shared" si="669"/>
        <v>3.4796193599999997E-2</v>
      </c>
      <c r="CK77" s="476">
        <f t="shared" si="669"/>
        <v>30.1</v>
      </c>
      <c r="CL77" s="476">
        <f t="shared" si="669"/>
        <v>4.3012899999999998</v>
      </c>
      <c r="CM77" s="476">
        <f t="shared" si="669"/>
        <v>2.9822477999999999E-2</v>
      </c>
      <c r="CN77" s="476">
        <f t="shared" si="669"/>
        <v>5.0199999999999996</v>
      </c>
      <c r="CO77" s="476">
        <f t="shared" si="669"/>
        <v>0.71735799999999994</v>
      </c>
      <c r="CP77" s="476">
        <f t="shared" si="669"/>
        <v>4.9737156000000003E-3</v>
      </c>
      <c r="CQ77" s="476">
        <f t="shared" si="669"/>
        <v>0</v>
      </c>
      <c r="CR77" s="476">
        <f t="shared" si="669"/>
        <v>0</v>
      </c>
      <c r="CS77" s="476">
        <f t="shared" si="669"/>
        <v>0</v>
      </c>
      <c r="CT77" s="476">
        <f t="shared" si="669"/>
        <v>0</v>
      </c>
      <c r="CU77" s="476">
        <f t="shared" si="669"/>
        <v>0</v>
      </c>
      <c r="CV77" s="476">
        <f t="shared" si="669"/>
        <v>0</v>
      </c>
      <c r="CW77" s="1514">
        <f t="shared" si="668"/>
        <v>85.1</v>
      </c>
      <c r="CX77" s="476">
        <f t="shared" si="668"/>
        <v>12.160789999999999</v>
      </c>
      <c r="CY77" s="476">
        <f t="shared" si="668"/>
        <v>6.8389608000000005E-2</v>
      </c>
      <c r="CZ77" s="476">
        <f t="shared" si="668"/>
        <v>85.1</v>
      </c>
      <c r="DA77" s="476">
        <f t="shared" si="668"/>
        <v>12.160789999999999</v>
      </c>
      <c r="DB77" s="476">
        <f t="shared" si="668"/>
        <v>6.5650507999999996E-2</v>
      </c>
      <c r="DC77" s="476">
        <f t="shared" si="668"/>
        <v>85.1</v>
      </c>
      <c r="DD77" s="476">
        <f t="shared" si="668"/>
        <v>12.160789999999999</v>
      </c>
      <c r="DE77" s="476">
        <f t="shared" si="668"/>
        <v>6.5650507999999996E-2</v>
      </c>
      <c r="DF77" s="476">
        <f t="shared" si="668"/>
        <v>85.1</v>
      </c>
      <c r="DG77" s="476">
        <f t="shared" si="668"/>
        <v>12.160789999999999</v>
      </c>
      <c r="DH77" s="476">
        <f t="shared" si="668"/>
        <v>6.5650507999999996E-2</v>
      </c>
      <c r="DI77" s="1203">
        <f t="shared" si="668"/>
        <v>181</v>
      </c>
      <c r="DJ77" s="1203">
        <f t="shared" si="668"/>
        <v>25.864899999999999</v>
      </c>
      <c r="DK77" s="1203">
        <f t="shared" si="668"/>
        <v>0.18</v>
      </c>
      <c r="DL77" s="1203"/>
      <c r="DM77" s="1203"/>
      <c r="DN77" s="1203"/>
      <c r="DO77" s="1203"/>
      <c r="DP77" s="1203"/>
      <c r="DQ77" s="1203"/>
      <c r="DR77" s="1203"/>
      <c r="DS77" s="1203"/>
      <c r="DT77" s="1203"/>
      <c r="DU77" s="1203"/>
      <c r="DV77" s="1203"/>
      <c r="DW77" s="1203"/>
      <c r="DX77" s="1203">
        <f t="shared" si="668"/>
        <v>25.08</v>
      </c>
      <c r="DY77" s="1203">
        <f t="shared" si="668"/>
        <v>3.5839319999999997E-3</v>
      </c>
      <c r="DZ77" s="1203">
        <f t="shared" si="668"/>
        <v>2.5182828000000001E-2</v>
      </c>
      <c r="EA77" s="1203">
        <f t="shared" si="668"/>
        <v>85.1</v>
      </c>
      <c r="EB77" s="1203">
        <f t="shared" si="668"/>
        <v>12.160789999999999</v>
      </c>
      <c r="EC77" s="1203">
        <f t="shared" si="668"/>
        <v>6.8389608000000005E-2</v>
      </c>
      <c r="ED77" s="1203">
        <f t="shared" ref="ED77:EI77" si="670">SUM(ED76:ED76)</f>
        <v>85.1</v>
      </c>
      <c r="EE77" s="1203">
        <f t="shared" si="670"/>
        <v>12.160789999999999</v>
      </c>
      <c r="EF77" s="1203">
        <f t="shared" si="670"/>
        <v>6.5650507999999996E-2</v>
      </c>
      <c r="EG77" s="1203">
        <f t="shared" si="670"/>
        <v>85.1</v>
      </c>
      <c r="EH77" s="1203">
        <f t="shared" si="670"/>
        <v>12.160789999999999</v>
      </c>
      <c r="EI77" s="1203">
        <f t="shared" si="670"/>
        <v>6.5650507999999996E-2</v>
      </c>
      <c r="EJ77" s="476"/>
      <c r="EK77" s="476"/>
      <c r="EL77" s="476"/>
      <c r="EM77" s="476"/>
      <c r="EN77" s="437">
        <f t="shared" si="665"/>
        <v>0</v>
      </c>
      <c r="EO77" s="437">
        <f>SUM(EO76:EO76)</f>
        <v>0</v>
      </c>
      <c r="EP77" s="437">
        <f>SUM(EP76:EP76)</f>
        <v>0</v>
      </c>
      <c r="EQ77" s="437">
        <f>SUM(EQ76:EQ76)</f>
        <v>0</v>
      </c>
      <c r="ER77" s="437">
        <f>SUM(ER76:ER76)</f>
        <v>0</v>
      </c>
      <c r="ES77" s="437">
        <f>SUM(ES76:ES76)</f>
        <v>0</v>
      </c>
      <c r="ET77" s="437">
        <f t="shared" ref="ET77:EW77" si="671">SUM(ET76:ET76)</f>
        <v>0</v>
      </c>
      <c r="EU77" s="437">
        <f t="shared" si="671"/>
        <v>0</v>
      </c>
      <c r="EV77" s="437">
        <f t="shared" si="671"/>
        <v>0</v>
      </c>
      <c r="EW77" s="437">
        <f t="shared" si="671"/>
        <v>0</v>
      </c>
      <c r="EX77" s="437">
        <f>SUM(EX76:EX76)</f>
        <v>0</v>
      </c>
      <c r="EY77" s="437">
        <f t="shared" ref="EY77:FB77" si="672">SUM(EY76:EY76)</f>
        <v>0</v>
      </c>
      <c r="EZ77" s="437">
        <f t="shared" si="672"/>
        <v>0</v>
      </c>
      <c r="FA77" s="437">
        <f t="shared" si="672"/>
        <v>0</v>
      </c>
      <c r="FB77" s="437">
        <f t="shared" si="672"/>
        <v>0</v>
      </c>
      <c r="FC77" s="437">
        <f>SUM(FC76:FC76)</f>
        <v>0</v>
      </c>
      <c r="FD77" s="437">
        <f>SUM(FD76:FD76)</f>
        <v>0</v>
      </c>
      <c r="FE77" s="437">
        <f>SUM(FE76:FE76)</f>
        <v>0</v>
      </c>
      <c r="FF77" s="437">
        <f>SUM(FF76:FF76)</f>
        <v>0</v>
      </c>
      <c r="FG77" s="437">
        <f>SUM(FH77:FR77)</f>
        <v>0</v>
      </c>
      <c r="FH77" s="437">
        <f>SUM(FH76:FH76)</f>
        <v>0</v>
      </c>
      <c r="FI77" s="437">
        <f>SUM(FI76:FI76)</f>
        <v>0</v>
      </c>
      <c r="FJ77" s="437">
        <f>SUM(FJ76:FJ76)</f>
        <v>0</v>
      </c>
      <c r="FK77" s="437">
        <f>SUM(FK76:FK76)</f>
        <v>0</v>
      </c>
      <c r="FL77" s="992"/>
      <c r="FM77" s="437">
        <f>SUM(FM76:FM76)</f>
        <v>0</v>
      </c>
      <c r="FN77" s="437">
        <f t="shared" ref="FN77:FQ77" si="673">SUM(FN76:FN76)</f>
        <v>0</v>
      </c>
      <c r="FO77" s="437">
        <f t="shared" si="673"/>
        <v>0</v>
      </c>
      <c r="FP77" s="437">
        <f t="shared" si="673"/>
        <v>0</v>
      </c>
      <c r="FQ77" s="437">
        <f t="shared" si="673"/>
        <v>0</v>
      </c>
      <c r="FR77" s="437">
        <f>SUM(FR76:FR76)</f>
        <v>0</v>
      </c>
      <c r="FS77" s="437">
        <f>SUM(FS76:FS76)</f>
        <v>0</v>
      </c>
      <c r="FT77" s="437">
        <f>SUM(FT76:FT76)</f>
        <v>0</v>
      </c>
      <c r="FU77" s="814"/>
      <c r="FV77" s="313"/>
      <c r="FW77" s="313"/>
      <c r="FX77" s="313"/>
    </row>
    <row r="78" spans="1:180" ht="30" hidden="1" outlineLevel="1">
      <c r="A78" s="426" t="s">
        <v>485</v>
      </c>
      <c r="B78" s="380" t="s">
        <v>295</v>
      </c>
      <c r="C78" s="331"/>
      <c r="D78" s="431"/>
      <c r="E78" s="430" t="s">
        <v>121</v>
      </c>
      <c r="F78" s="431" t="s">
        <v>260</v>
      </c>
      <c r="G78" s="467"/>
      <c r="H78" s="330"/>
      <c r="I78" s="313"/>
      <c r="J78" s="313"/>
      <c r="K78" s="313"/>
      <c r="L78" s="313"/>
      <c r="M78" s="313"/>
      <c r="N78" s="313"/>
      <c r="O78" s="313"/>
      <c r="P78" s="313"/>
      <c r="Q78" s="313"/>
      <c r="R78" s="313"/>
      <c r="S78" s="313"/>
      <c r="T78" s="313"/>
      <c r="U78" s="313"/>
      <c r="V78" s="313"/>
      <c r="W78" s="313"/>
      <c r="X78" s="313"/>
      <c r="Y78" s="313"/>
      <c r="Z78" s="313"/>
      <c r="AA78" s="1155"/>
      <c r="AB78" s="313"/>
      <c r="AC78" s="313"/>
      <c r="AD78" s="358"/>
      <c r="AE78" s="313"/>
      <c r="AF78" s="313"/>
      <c r="AG78" s="313"/>
      <c r="AH78" s="313"/>
      <c r="AI78" s="313"/>
      <c r="AJ78" s="313"/>
      <c r="AK78" s="313"/>
      <c r="AL78" s="313"/>
      <c r="AM78" s="313"/>
      <c r="AN78" s="313"/>
      <c r="AO78" s="313"/>
      <c r="AP78" s="495"/>
      <c r="AQ78" s="335"/>
      <c r="AR78" s="1620"/>
      <c r="AS78" s="1620"/>
      <c r="AT78" s="313"/>
      <c r="AU78" s="313"/>
      <c r="AV78" s="313"/>
      <c r="AW78" s="313"/>
      <c r="AX78" s="313"/>
      <c r="AY78" s="313"/>
      <c r="AZ78" s="313"/>
      <c r="BA78" s="313"/>
      <c r="BB78" s="313"/>
      <c r="BC78" s="313"/>
      <c r="BD78" s="313"/>
      <c r="BE78" s="313"/>
      <c r="BF78" s="313"/>
      <c r="BG78" s="313"/>
      <c r="BH78" s="313"/>
      <c r="BI78" s="313"/>
      <c r="BJ78" s="313"/>
      <c r="BK78" s="313"/>
      <c r="BL78" s="313"/>
      <c r="BM78" s="313"/>
      <c r="BN78" s="313"/>
      <c r="BO78" s="313"/>
      <c r="BP78" s="313"/>
      <c r="BQ78" s="313"/>
      <c r="BR78" s="313"/>
      <c r="BS78" s="313"/>
      <c r="BT78" s="313"/>
      <c r="BU78" s="313"/>
      <c r="BV78" s="313"/>
      <c r="BW78" s="313"/>
      <c r="BX78" s="313"/>
      <c r="BY78" s="313"/>
      <c r="BZ78" s="313"/>
      <c r="CA78" s="313"/>
      <c r="CB78" s="313"/>
      <c r="CC78" s="313"/>
      <c r="CD78" s="313"/>
      <c r="CE78" s="313"/>
      <c r="CF78" s="313"/>
      <c r="CG78" s="999"/>
      <c r="CH78" s="313"/>
      <c r="CI78" s="313"/>
      <c r="CJ78" s="313"/>
      <c r="CK78" s="313"/>
      <c r="CL78" s="313"/>
      <c r="CM78" s="313"/>
      <c r="CN78" s="313"/>
      <c r="CO78" s="313"/>
      <c r="CP78" s="313"/>
      <c r="CQ78" s="313"/>
      <c r="CR78" s="313"/>
      <c r="CS78" s="313"/>
      <c r="CT78" s="313"/>
      <c r="CU78" s="313"/>
      <c r="CV78" s="313"/>
      <c r="CW78" s="1512"/>
      <c r="CX78" s="313"/>
      <c r="CY78" s="313"/>
      <c r="CZ78" s="313"/>
      <c r="DA78" s="313"/>
      <c r="DB78" s="313"/>
      <c r="DC78" s="313"/>
      <c r="DD78" s="313"/>
      <c r="DE78" s="313"/>
      <c r="DF78" s="313"/>
      <c r="DG78" s="313"/>
      <c r="DH78" s="313"/>
      <c r="DI78" s="1155"/>
      <c r="DJ78" s="1155"/>
      <c r="DK78" s="1155"/>
      <c r="DL78" s="1155"/>
      <c r="DM78" s="1155"/>
      <c r="DN78" s="1155"/>
      <c r="DO78" s="1155"/>
      <c r="DP78" s="1155"/>
      <c r="DQ78" s="1155"/>
      <c r="DR78" s="1155"/>
      <c r="DS78" s="1155"/>
      <c r="DT78" s="1155"/>
      <c r="DU78" s="1155"/>
      <c r="DV78" s="1155"/>
      <c r="DW78" s="1155"/>
      <c r="DX78" s="1155"/>
      <c r="DY78" s="1155"/>
      <c r="DZ78" s="1155"/>
      <c r="EA78" s="1155"/>
      <c r="EB78" s="1155"/>
      <c r="EC78" s="1155"/>
      <c r="ED78" s="1155"/>
      <c r="EE78" s="1155"/>
      <c r="EF78" s="1155"/>
      <c r="EG78" s="1155"/>
      <c r="EH78" s="1155"/>
      <c r="EI78" s="1155"/>
      <c r="EJ78" s="313"/>
      <c r="EK78" s="313"/>
      <c r="EL78" s="313"/>
      <c r="EM78" s="313"/>
      <c r="EN78" s="313"/>
      <c r="EO78" s="313"/>
      <c r="EP78" s="313"/>
      <c r="EQ78" s="313"/>
      <c r="ER78" s="313"/>
      <c r="ES78" s="313"/>
      <c r="ET78" s="655"/>
      <c r="EU78" s="655"/>
      <c r="EV78" s="655"/>
      <c r="EW78" s="655"/>
      <c r="EX78" s="313"/>
      <c r="EY78" s="655"/>
      <c r="EZ78" s="655"/>
      <c r="FA78" s="655"/>
      <c r="FB78" s="655"/>
      <c r="FC78" s="313"/>
      <c r="FD78" s="313"/>
      <c r="FE78" s="313"/>
      <c r="FF78" s="313"/>
      <c r="FG78" s="313"/>
      <c r="FH78" s="313"/>
      <c r="FI78" s="313"/>
      <c r="FJ78" s="313"/>
      <c r="FK78" s="313"/>
      <c r="FL78" s="999"/>
      <c r="FM78" s="313"/>
      <c r="FN78" s="655"/>
      <c r="FO78" s="655"/>
      <c r="FP78" s="655"/>
      <c r="FQ78" s="655"/>
      <c r="FR78" s="313"/>
      <c r="FS78" s="313"/>
      <c r="FT78" s="313"/>
      <c r="FU78" s="655"/>
      <c r="FV78" s="313"/>
      <c r="FW78" s="313"/>
      <c r="FX78" s="313"/>
    </row>
    <row r="79" spans="1:180" ht="33" hidden="1" customHeight="1" outlineLevel="1">
      <c r="A79" s="426" t="s">
        <v>485</v>
      </c>
      <c r="B79" s="380" t="s">
        <v>295</v>
      </c>
      <c r="C79" s="378" t="s">
        <v>489</v>
      </c>
      <c r="D79" s="378" t="s">
        <v>492</v>
      </c>
      <c r="E79" s="430" t="s">
        <v>381</v>
      </c>
      <c r="F79" s="432" t="s">
        <v>366</v>
      </c>
      <c r="G79" s="470"/>
      <c r="H79" s="316" t="s">
        <v>349</v>
      </c>
      <c r="I79" s="492">
        <f t="shared" ref="I79" si="674">S79+X79+Y79+Z79+AA79</f>
        <v>1.0165</v>
      </c>
      <c r="J79" s="356"/>
      <c r="K79" s="356"/>
      <c r="L79" s="356"/>
      <c r="M79" s="440">
        <v>0</v>
      </c>
      <c r="N79" s="440">
        <f t="shared" ref="N79" si="675">SUM(O79:R79)</f>
        <v>0</v>
      </c>
      <c r="O79" s="356"/>
      <c r="P79" s="356"/>
      <c r="Q79" s="356"/>
      <c r="R79" s="356"/>
      <c r="S79" s="1804">
        <f t="shared" ref="S79" si="676">SUM(T79:W79)</f>
        <v>0.20330000000000001</v>
      </c>
      <c r="T79" s="1410">
        <v>0.10165</v>
      </c>
      <c r="U79" s="1410">
        <v>1.6941669999999999E-2</v>
      </c>
      <c r="V79" s="1410"/>
      <c r="W79" s="1410">
        <v>8.4708329999999998E-2</v>
      </c>
      <c r="X79" s="1410">
        <v>0.20330000000000001</v>
      </c>
      <c r="Y79" s="1410">
        <v>0.20330000000000001</v>
      </c>
      <c r="Z79" s="1410">
        <v>0.20330000000000001</v>
      </c>
      <c r="AA79" s="1410">
        <v>0.20330000000000001</v>
      </c>
      <c r="AB79" s="316"/>
      <c r="AC79" s="316"/>
      <c r="AD79" s="316"/>
      <c r="AE79" s="316"/>
      <c r="AF79" s="440">
        <v>0</v>
      </c>
      <c r="AG79" s="440">
        <f t="shared" ref="AG79" si="677">SUM(AH79:AK79)</f>
        <v>0</v>
      </c>
      <c r="AH79" s="356"/>
      <c r="AI79" s="356"/>
      <c r="AJ79" s="356"/>
      <c r="AK79" s="356"/>
      <c r="AL79" s="316"/>
      <c r="AM79" s="316"/>
      <c r="AN79" s="316"/>
      <c r="AO79" s="316"/>
      <c r="AP79" s="306" t="s">
        <v>349</v>
      </c>
      <c r="AQ79" s="437">
        <f t="shared" ref="AQ79:AQ80" si="678">DI79+DX79+EA79+ED79+EG79</f>
        <v>1.0165</v>
      </c>
      <c r="AR79" s="1621"/>
      <c r="AS79" s="1621"/>
      <c r="AT79" s="315">
        <v>0.20330000000000001</v>
      </c>
      <c r="AU79" s="476">
        <f>AT79*1.154</f>
        <v>0.23460819999999999</v>
      </c>
      <c r="AV79" s="315">
        <v>1.0400000000000001E-3</v>
      </c>
      <c r="AW79" s="315">
        <v>11.403528999999999</v>
      </c>
      <c r="AX79" s="476">
        <f>AW79*1.154</f>
        <v>13.159672465999998</v>
      </c>
      <c r="AY79" s="315">
        <v>2.1117889999999993E-2</v>
      </c>
      <c r="AZ79" s="315">
        <v>0.20330000000000001</v>
      </c>
      <c r="BA79" s="476">
        <f>AZ79*1.154</f>
        <v>0.23460819999999999</v>
      </c>
      <c r="BB79" s="315">
        <v>1.0378526219999998E-3</v>
      </c>
      <c r="BC79" s="315">
        <v>1.6941669999999999E-2</v>
      </c>
      <c r="BD79" s="476">
        <f>BC79*1.154</f>
        <v>1.9550687179999998E-2</v>
      </c>
      <c r="BE79" s="315">
        <v>8.4549999999999995E-5</v>
      </c>
      <c r="BF79" s="315">
        <v>0.20330000000000001</v>
      </c>
      <c r="BG79" s="476">
        <f>BF79*1.154</f>
        <v>0.23460819999999999</v>
      </c>
      <c r="BH79" s="315">
        <v>1.0378526219999998E-3</v>
      </c>
      <c r="BI79" s="315">
        <v>8.4708329999999998E-2</v>
      </c>
      <c r="BJ79" s="476">
        <f>BI79*1.154</f>
        <v>9.7753412819999996E-2</v>
      </c>
      <c r="BK79" s="315">
        <v>4.46E-4</v>
      </c>
      <c r="BL79" s="315">
        <v>0.20330000000000001</v>
      </c>
      <c r="BM79" s="476">
        <f>BL79*1.154</f>
        <v>0.23460819999999999</v>
      </c>
      <c r="BN79" s="315">
        <v>1.0378526219999998E-3</v>
      </c>
      <c r="BO79" s="315">
        <v>0.20330000000000001</v>
      </c>
      <c r="BP79" s="476">
        <f>BO79*1.154</f>
        <v>0.23460819999999999</v>
      </c>
      <c r="BQ79" s="315">
        <v>1.0378526219999998E-3</v>
      </c>
      <c r="BR79" s="476">
        <f>BU79+BX79+CA79+CD79</f>
        <v>0.20330000000000001</v>
      </c>
      <c r="BS79" s="476">
        <f t="shared" ref="BS79" si="679">BV79+BY79+CB79+CE79</f>
        <v>0.23460819999999999</v>
      </c>
      <c r="BT79" s="476">
        <f t="shared" ref="BT79" si="680">BW79+BZ79+CC79+CF79</f>
        <v>1.0378526219999998E-3</v>
      </c>
      <c r="BU79" s="315">
        <v>0.10165</v>
      </c>
      <c r="BV79" s="476">
        <f>BU79*1.154</f>
        <v>0.11730409999999999</v>
      </c>
      <c r="BW79" s="315">
        <v>5.0730262199999996E-4</v>
      </c>
      <c r="BX79" s="315">
        <v>1.6941669999999999E-2</v>
      </c>
      <c r="BY79" s="476">
        <f>BX79*1.154</f>
        <v>1.9550687179999998E-2</v>
      </c>
      <c r="BZ79" s="315">
        <v>8.4549999999999995E-5</v>
      </c>
      <c r="CA79" s="315">
        <v>0</v>
      </c>
      <c r="CB79" s="476">
        <f>CA79*1.154</f>
        <v>0</v>
      </c>
      <c r="CC79" s="315">
        <v>0</v>
      </c>
      <c r="CD79" s="315">
        <v>8.4708329999999998E-2</v>
      </c>
      <c r="CE79" s="476">
        <f>CD79*1.154</f>
        <v>9.7753412819999996E-2</v>
      </c>
      <c r="CF79" s="315">
        <v>4.46E-4</v>
      </c>
      <c r="CG79" s="995"/>
      <c r="CH79" s="476">
        <f>CK79+CN79+CQ79+CT79</f>
        <v>0.11859167000000001</v>
      </c>
      <c r="CI79" s="476">
        <f t="shared" ref="CI79" si="681">CL79+CO79+CR79+CU79</f>
        <v>0.13685478717999999</v>
      </c>
      <c r="CJ79" s="476">
        <f t="shared" ref="CJ79" si="682">CM79+CP79+CS79+CV79</f>
        <v>5.9185262199999992E-4</v>
      </c>
      <c r="CK79" s="1038">
        <v>0.10165</v>
      </c>
      <c r="CL79" s="476">
        <f>CK79*1.154</f>
        <v>0.11730409999999999</v>
      </c>
      <c r="CM79" s="1038">
        <v>5.0730262199999996E-4</v>
      </c>
      <c r="CN79" s="1083">
        <v>1.6941669999999999E-2</v>
      </c>
      <c r="CO79" s="476">
        <f>CN79*1.154</f>
        <v>1.9550687179999998E-2</v>
      </c>
      <c r="CP79" s="1083">
        <v>8.4549999999999995E-5</v>
      </c>
      <c r="CQ79" s="315"/>
      <c r="CR79" s="476">
        <f>CQ79*1.154</f>
        <v>0</v>
      </c>
      <c r="CS79" s="1038">
        <v>0</v>
      </c>
      <c r="CT79" s="1038"/>
      <c r="CU79" s="476">
        <f>CT79*1.154</f>
        <v>0</v>
      </c>
      <c r="CV79" s="1038"/>
      <c r="CW79" s="1514">
        <v>0.20330000000000001</v>
      </c>
      <c r="CX79" s="476">
        <f>CW79*1.154</f>
        <v>0.23460819999999999</v>
      </c>
      <c r="CY79" s="315">
        <v>1.134859227E-3</v>
      </c>
      <c r="CZ79" s="315">
        <v>0.20330000000000001</v>
      </c>
      <c r="DA79" s="476">
        <f>CZ79*1.154</f>
        <v>0.23460819999999999</v>
      </c>
      <c r="DB79" s="315">
        <v>1.1836207319999999E-3</v>
      </c>
      <c r="DC79" s="315">
        <v>0.20330000000000001</v>
      </c>
      <c r="DD79" s="476">
        <f>DC79*1.154</f>
        <v>0.23460819999999999</v>
      </c>
      <c r="DE79" s="315">
        <v>1.23451892E-3</v>
      </c>
      <c r="DF79" s="315">
        <v>0.20330000000000001</v>
      </c>
      <c r="DG79" s="476">
        <f>DF79*1.154</f>
        <v>0.23460819999999999</v>
      </c>
      <c r="DH79" s="315">
        <v>1.23451892E-3</v>
      </c>
      <c r="DI79" s="1243">
        <f>DL79+DO79+DR79+DU79</f>
        <v>0.20330000000000001</v>
      </c>
      <c r="DJ79" s="1203">
        <f>DI79*1.154</f>
        <v>0.23460819999999999</v>
      </c>
      <c r="DK79" s="1243">
        <f>DN79+DQ79+DT79+DW79</f>
        <v>1.0400000000000001E-3</v>
      </c>
      <c r="DL79" s="1416">
        <v>0.10165</v>
      </c>
      <c r="DM79" s="1203">
        <f>DL79*1.154</f>
        <v>0.11730409999999999</v>
      </c>
      <c r="DN79" s="1416">
        <v>5.1000000000000004E-4</v>
      </c>
      <c r="DO79" s="1416">
        <v>1.6941669999999999E-2</v>
      </c>
      <c r="DP79" s="1203">
        <f>DO79*1.154</f>
        <v>1.9550687179999998E-2</v>
      </c>
      <c r="DQ79" s="1416">
        <v>8.0000000000000007E-5</v>
      </c>
      <c r="DR79" s="1204"/>
      <c r="DS79" s="1203"/>
      <c r="DT79" s="1204"/>
      <c r="DU79" s="1416">
        <v>8.4708329999999998E-2</v>
      </c>
      <c r="DV79" s="1203">
        <f>DU79*1.154</f>
        <v>9.7753412819999996E-2</v>
      </c>
      <c r="DW79" s="1416">
        <v>4.4999999999999999E-4</v>
      </c>
      <c r="DX79" s="1204">
        <v>0.20330000000000001</v>
      </c>
      <c r="DY79" s="1203">
        <f>DX79*1.154</f>
        <v>0.23460819999999999</v>
      </c>
      <c r="DZ79" s="1204">
        <v>1.1836207319999999E-3</v>
      </c>
      <c r="EA79" s="1204">
        <v>0.20330000000000001</v>
      </c>
      <c r="EB79" s="1203">
        <f>EA79*1.154</f>
        <v>0.23460819999999999</v>
      </c>
      <c r="EC79" s="1204">
        <v>1.23451892E-3</v>
      </c>
      <c r="ED79" s="1204">
        <v>0.20330000000000001</v>
      </c>
      <c r="EE79" s="1203">
        <f>ED79*1.154</f>
        <v>0.23460819999999999</v>
      </c>
      <c r="EF79" s="1204">
        <v>1.23451892E-3</v>
      </c>
      <c r="EG79" s="1204">
        <v>0.20330000000000001</v>
      </c>
      <c r="EH79" s="1203">
        <f>EG79*1.154</f>
        <v>0.23460819999999999</v>
      </c>
      <c r="EI79" s="1204">
        <v>1.23451892E-3</v>
      </c>
      <c r="EJ79" s="315"/>
      <c r="EK79" s="315"/>
      <c r="EL79" s="315"/>
      <c r="EM79" s="315"/>
      <c r="EN79" s="437">
        <f t="shared" ref="EN79:EN80" si="683">EX79+FC79+FD79+FE79+FF79</f>
        <v>0</v>
      </c>
      <c r="EO79" s="312"/>
      <c r="EP79" s="312"/>
      <c r="EQ79" s="312"/>
      <c r="ER79" s="312"/>
      <c r="ES79" s="312"/>
      <c r="ET79" s="622"/>
      <c r="EU79" s="622"/>
      <c r="EV79" s="622"/>
      <c r="EW79" s="622"/>
      <c r="EX79" s="312"/>
      <c r="EY79" s="622"/>
      <c r="EZ79" s="622"/>
      <c r="FA79" s="622"/>
      <c r="FB79" s="622"/>
      <c r="FC79" s="312"/>
      <c r="FD79" s="312"/>
      <c r="FE79" s="312"/>
      <c r="FF79" s="312"/>
      <c r="FG79" s="437">
        <f>SUM(FH79:FR79)</f>
        <v>0</v>
      </c>
      <c r="FH79" s="312"/>
      <c r="FI79" s="312"/>
      <c r="FJ79" s="312"/>
      <c r="FK79" s="312">
        <f>SUM(FM79:FX79)</f>
        <v>0</v>
      </c>
      <c r="FL79" s="992"/>
      <c r="FM79" s="312">
        <f t="shared" ref="FM79" si="684">FN79+FO79+FP79+FQ79</f>
        <v>0</v>
      </c>
      <c r="FN79" s="622"/>
      <c r="FO79" s="622"/>
      <c r="FP79" s="622"/>
      <c r="FQ79" s="622"/>
      <c r="FR79" s="312"/>
      <c r="FS79" s="312"/>
      <c r="FT79" s="312"/>
      <c r="FU79" s="622"/>
      <c r="FV79" s="316"/>
      <c r="FW79" s="316"/>
      <c r="FX79" s="316"/>
    </row>
    <row r="80" spans="1:180" s="95" customFormat="1" ht="17.25" hidden="1" customHeight="1" outlineLevel="1">
      <c r="A80" s="426" t="s">
        <v>485</v>
      </c>
      <c r="B80" s="380" t="s">
        <v>295</v>
      </c>
      <c r="C80" s="331"/>
      <c r="D80" s="431"/>
      <c r="E80" s="430"/>
      <c r="F80" s="439" t="s">
        <v>100</v>
      </c>
      <c r="G80" s="438"/>
      <c r="H80" s="490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1157"/>
      <c r="AB80" s="335"/>
      <c r="AC80" s="335"/>
      <c r="AD80" s="34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495"/>
      <c r="AQ80" s="437">
        <f t="shared" si="678"/>
        <v>1.0165</v>
      </c>
      <c r="AR80" s="1621"/>
      <c r="AS80" s="1621"/>
      <c r="AT80" s="476">
        <f t="shared" ref="AT80:BQ80" si="685">SUM(AT79:AT79)</f>
        <v>0.20330000000000001</v>
      </c>
      <c r="AU80" s="476">
        <f t="shared" si="685"/>
        <v>0.23460819999999999</v>
      </c>
      <c r="AV80" s="476">
        <f t="shared" si="685"/>
        <v>1.0400000000000001E-3</v>
      </c>
      <c r="AW80" s="476">
        <f t="shared" si="685"/>
        <v>11.403528999999999</v>
      </c>
      <c r="AX80" s="476">
        <f t="shared" si="685"/>
        <v>13.159672465999998</v>
      </c>
      <c r="AY80" s="476">
        <f t="shared" si="685"/>
        <v>2.1117889999999993E-2</v>
      </c>
      <c r="AZ80" s="476">
        <f t="shared" si="685"/>
        <v>0.20330000000000001</v>
      </c>
      <c r="BA80" s="476">
        <f t="shared" si="685"/>
        <v>0.23460819999999999</v>
      </c>
      <c r="BB80" s="476">
        <f t="shared" si="685"/>
        <v>1.0378526219999998E-3</v>
      </c>
      <c r="BC80" s="476">
        <f t="shared" si="685"/>
        <v>1.6941669999999999E-2</v>
      </c>
      <c r="BD80" s="476">
        <f t="shared" si="685"/>
        <v>1.9550687179999998E-2</v>
      </c>
      <c r="BE80" s="476">
        <f t="shared" si="685"/>
        <v>8.4549999999999995E-5</v>
      </c>
      <c r="BF80" s="476">
        <f t="shared" si="685"/>
        <v>0.20330000000000001</v>
      </c>
      <c r="BG80" s="476">
        <f t="shared" si="685"/>
        <v>0.23460819999999999</v>
      </c>
      <c r="BH80" s="476">
        <f t="shared" si="685"/>
        <v>1.0378526219999998E-3</v>
      </c>
      <c r="BI80" s="476">
        <f t="shared" si="685"/>
        <v>8.4708329999999998E-2</v>
      </c>
      <c r="BJ80" s="476">
        <f t="shared" si="685"/>
        <v>9.7753412819999996E-2</v>
      </c>
      <c r="BK80" s="476">
        <f t="shared" si="685"/>
        <v>4.46E-4</v>
      </c>
      <c r="BL80" s="476">
        <f t="shared" si="685"/>
        <v>0.20330000000000001</v>
      </c>
      <c r="BM80" s="476">
        <f t="shared" si="685"/>
        <v>0.23460819999999999</v>
      </c>
      <c r="BN80" s="476">
        <f t="shared" si="685"/>
        <v>1.0378526219999998E-3</v>
      </c>
      <c r="BO80" s="476">
        <f t="shared" si="685"/>
        <v>0.20330000000000001</v>
      </c>
      <c r="BP80" s="476">
        <f t="shared" si="685"/>
        <v>0.23460819999999999</v>
      </c>
      <c r="BQ80" s="476">
        <f t="shared" si="685"/>
        <v>1.0378526219999998E-3</v>
      </c>
      <c r="BR80" s="476">
        <f t="shared" ref="BR80:EC80" si="686">SUM(BR79:BR79)</f>
        <v>0.20330000000000001</v>
      </c>
      <c r="BS80" s="476">
        <f t="shared" si="686"/>
        <v>0.23460819999999999</v>
      </c>
      <c r="BT80" s="476">
        <f t="shared" si="686"/>
        <v>1.0378526219999998E-3</v>
      </c>
      <c r="BU80" s="476">
        <f t="shared" si="686"/>
        <v>0.10165</v>
      </c>
      <c r="BV80" s="476">
        <f t="shared" si="686"/>
        <v>0.11730409999999999</v>
      </c>
      <c r="BW80" s="476">
        <f t="shared" si="686"/>
        <v>5.0730262199999996E-4</v>
      </c>
      <c r="BX80" s="476">
        <f t="shared" si="686"/>
        <v>1.6941669999999999E-2</v>
      </c>
      <c r="BY80" s="476">
        <f t="shared" si="686"/>
        <v>1.9550687179999998E-2</v>
      </c>
      <c r="BZ80" s="476">
        <f t="shared" si="686"/>
        <v>8.4549999999999995E-5</v>
      </c>
      <c r="CA80" s="476">
        <f t="shared" si="686"/>
        <v>0</v>
      </c>
      <c r="CB80" s="476">
        <f t="shared" si="686"/>
        <v>0</v>
      </c>
      <c r="CC80" s="476">
        <f t="shared" si="686"/>
        <v>0</v>
      </c>
      <c r="CD80" s="476">
        <f t="shared" si="686"/>
        <v>8.4708329999999998E-2</v>
      </c>
      <c r="CE80" s="476">
        <f t="shared" si="686"/>
        <v>9.7753412819999996E-2</v>
      </c>
      <c r="CF80" s="476">
        <f t="shared" si="686"/>
        <v>4.46E-4</v>
      </c>
      <c r="CG80" s="995"/>
      <c r="CH80" s="476">
        <f t="shared" ref="CH80:CV80" si="687">SUM(CH79:CH79)</f>
        <v>0.11859167000000001</v>
      </c>
      <c r="CI80" s="476">
        <f t="shared" si="687"/>
        <v>0.13685478717999999</v>
      </c>
      <c r="CJ80" s="476">
        <f t="shared" si="687"/>
        <v>5.9185262199999992E-4</v>
      </c>
      <c r="CK80" s="476">
        <f t="shared" si="687"/>
        <v>0.10165</v>
      </c>
      <c r="CL80" s="476">
        <f t="shared" si="687"/>
        <v>0.11730409999999999</v>
      </c>
      <c r="CM80" s="476">
        <f t="shared" si="687"/>
        <v>5.0730262199999996E-4</v>
      </c>
      <c r="CN80" s="476">
        <f t="shared" si="687"/>
        <v>1.6941669999999999E-2</v>
      </c>
      <c r="CO80" s="476">
        <f t="shared" si="687"/>
        <v>1.9550687179999998E-2</v>
      </c>
      <c r="CP80" s="476">
        <f t="shared" si="687"/>
        <v>8.4549999999999995E-5</v>
      </c>
      <c r="CQ80" s="476">
        <f t="shared" si="687"/>
        <v>0</v>
      </c>
      <c r="CR80" s="476">
        <f t="shared" si="687"/>
        <v>0</v>
      </c>
      <c r="CS80" s="476">
        <f t="shared" si="687"/>
        <v>0</v>
      </c>
      <c r="CT80" s="476">
        <f t="shared" si="687"/>
        <v>0</v>
      </c>
      <c r="CU80" s="476">
        <f t="shared" si="687"/>
        <v>0</v>
      </c>
      <c r="CV80" s="476">
        <f t="shared" si="687"/>
        <v>0</v>
      </c>
      <c r="CW80" s="1514">
        <f t="shared" si="686"/>
        <v>0.20330000000000001</v>
      </c>
      <c r="CX80" s="476">
        <f t="shared" si="686"/>
        <v>0.23460819999999999</v>
      </c>
      <c r="CY80" s="476">
        <f t="shared" si="686"/>
        <v>1.134859227E-3</v>
      </c>
      <c r="CZ80" s="476">
        <f t="shared" si="686"/>
        <v>0.20330000000000001</v>
      </c>
      <c r="DA80" s="476">
        <f t="shared" si="686"/>
        <v>0.23460819999999999</v>
      </c>
      <c r="DB80" s="476">
        <f t="shared" si="686"/>
        <v>1.1836207319999999E-3</v>
      </c>
      <c r="DC80" s="476">
        <f t="shared" si="686"/>
        <v>0.20330000000000001</v>
      </c>
      <c r="DD80" s="476">
        <f t="shared" si="686"/>
        <v>0.23460819999999999</v>
      </c>
      <c r="DE80" s="476">
        <f t="shared" si="686"/>
        <v>1.23451892E-3</v>
      </c>
      <c r="DF80" s="476">
        <f t="shared" si="686"/>
        <v>0.20330000000000001</v>
      </c>
      <c r="DG80" s="476">
        <f t="shared" si="686"/>
        <v>0.23460819999999999</v>
      </c>
      <c r="DH80" s="476">
        <f t="shared" si="686"/>
        <v>1.23451892E-3</v>
      </c>
      <c r="DI80" s="1203">
        <f t="shared" si="686"/>
        <v>0.20330000000000001</v>
      </c>
      <c r="DJ80" s="1203">
        <f t="shared" si="686"/>
        <v>0.23460819999999999</v>
      </c>
      <c r="DK80" s="1203">
        <f t="shared" si="686"/>
        <v>1.0400000000000001E-3</v>
      </c>
      <c r="DL80" s="1203">
        <f t="shared" si="686"/>
        <v>0.10165</v>
      </c>
      <c r="DM80" s="1203">
        <f t="shared" si="686"/>
        <v>0.11730409999999999</v>
      </c>
      <c r="DN80" s="1203">
        <f t="shared" si="686"/>
        <v>5.1000000000000004E-4</v>
      </c>
      <c r="DO80" s="1203">
        <f t="shared" si="686"/>
        <v>1.6941669999999999E-2</v>
      </c>
      <c r="DP80" s="1203">
        <f t="shared" si="686"/>
        <v>1.9550687179999998E-2</v>
      </c>
      <c r="DQ80" s="1203">
        <f t="shared" si="686"/>
        <v>8.0000000000000007E-5</v>
      </c>
      <c r="DR80" s="1203">
        <f t="shared" si="686"/>
        <v>0</v>
      </c>
      <c r="DS80" s="1203">
        <f t="shared" si="686"/>
        <v>0</v>
      </c>
      <c r="DT80" s="1203">
        <f t="shared" si="686"/>
        <v>0</v>
      </c>
      <c r="DU80" s="1203">
        <f t="shared" si="686"/>
        <v>8.4708329999999998E-2</v>
      </c>
      <c r="DV80" s="1203">
        <f t="shared" si="686"/>
        <v>9.7753412819999996E-2</v>
      </c>
      <c r="DW80" s="1203">
        <f t="shared" si="686"/>
        <v>4.4999999999999999E-4</v>
      </c>
      <c r="DX80" s="1203">
        <f t="shared" si="686"/>
        <v>0.20330000000000001</v>
      </c>
      <c r="DY80" s="1203">
        <f t="shared" si="686"/>
        <v>0.23460819999999999</v>
      </c>
      <c r="DZ80" s="1203">
        <f t="shared" si="686"/>
        <v>1.1836207319999999E-3</v>
      </c>
      <c r="EA80" s="1203">
        <f t="shared" si="686"/>
        <v>0.20330000000000001</v>
      </c>
      <c r="EB80" s="1203">
        <f t="shared" si="686"/>
        <v>0.23460819999999999</v>
      </c>
      <c r="EC80" s="1203">
        <f t="shared" si="686"/>
        <v>1.23451892E-3</v>
      </c>
      <c r="ED80" s="1203">
        <f t="shared" ref="ED80:EI80" si="688">SUM(ED79:ED79)</f>
        <v>0.20330000000000001</v>
      </c>
      <c r="EE80" s="1203">
        <f t="shared" si="688"/>
        <v>0.23460819999999999</v>
      </c>
      <c r="EF80" s="1203">
        <f t="shared" si="688"/>
        <v>1.23451892E-3</v>
      </c>
      <c r="EG80" s="1203">
        <f t="shared" si="688"/>
        <v>0.20330000000000001</v>
      </c>
      <c r="EH80" s="1203">
        <f t="shared" si="688"/>
        <v>0.23460819999999999</v>
      </c>
      <c r="EI80" s="1203">
        <f t="shared" si="688"/>
        <v>1.23451892E-3</v>
      </c>
      <c r="EJ80" s="476"/>
      <c r="EK80" s="476"/>
      <c r="EL80" s="476"/>
      <c r="EM80" s="476"/>
      <c r="EN80" s="437">
        <f t="shared" si="683"/>
        <v>0</v>
      </c>
      <c r="EO80" s="437">
        <f>SUM(EO79:EO79)</f>
        <v>0</v>
      </c>
      <c r="EP80" s="437">
        <f>SUM(EP79:EP79)</f>
        <v>0</v>
      </c>
      <c r="EQ80" s="437">
        <f>SUM(EQ79:EQ79)</f>
        <v>0</v>
      </c>
      <c r="ER80" s="437">
        <f>SUM(ER79:ER79)</f>
        <v>0</v>
      </c>
      <c r="ES80" s="437">
        <f>SUM(ES79:ES79)</f>
        <v>0</v>
      </c>
      <c r="ET80" s="437">
        <f t="shared" ref="ET80:EW80" si="689">SUM(ET79:ET79)</f>
        <v>0</v>
      </c>
      <c r="EU80" s="437">
        <f t="shared" si="689"/>
        <v>0</v>
      </c>
      <c r="EV80" s="437">
        <f t="shared" si="689"/>
        <v>0</v>
      </c>
      <c r="EW80" s="437">
        <f t="shared" si="689"/>
        <v>0</v>
      </c>
      <c r="EX80" s="437">
        <f>SUM(EX79:EX79)</f>
        <v>0</v>
      </c>
      <c r="EY80" s="437">
        <f t="shared" ref="EY80:FB80" si="690">SUM(EY79:EY79)</f>
        <v>0</v>
      </c>
      <c r="EZ80" s="437">
        <f t="shared" si="690"/>
        <v>0</v>
      </c>
      <c r="FA80" s="437">
        <f t="shared" si="690"/>
        <v>0</v>
      </c>
      <c r="FB80" s="437">
        <f t="shared" si="690"/>
        <v>0</v>
      </c>
      <c r="FC80" s="437">
        <f>SUM(FC79:FC79)</f>
        <v>0</v>
      </c>
      <c r="FD80" s="437">
        <f>SUM(FD79:FD79)</f>
        <v>0</v>
      </c>
      <c r="FE80" s="437">
        <f>SUM(FE79:FE79)</f>
        <v>0</v>
      </c>
      <c r="FF80" s="437">
        <f>SUM(FF79:FF79)</f>
        <v>0</v>
      </c>
      <c r="FG80" s="437">
        <f>SUM(FH80:FR80)</f>
        <v>0</v>
      </c>
      <c r="FH80" s="437">
        <f>SUM(FH79:FH79)</f>
        <v>0</v>
      </c>
      <c r="FI80" s="437">
        <f>SUM(FI79:FI79)</f>
        <v>0</v>
      </c>
      <c r="FJ80" s="437">
        <f>SUM(FJ79:FJ79)</f>
        <v>0</v>
      </c>
      <c r="FK80" s="437">
        <f>SUM(FK79:FK79)</f>
        <v>0</v>
      </c>
      <c r="FL80" s="992"/>
      <c r="FM80" s="437">
        <f>SUM(FM79:FM79)</f>
        <v>0</v>
      </c>
      <c r="FN80" s="437">
        <f t="shared" ref="FN80:FQ80" si="691">SUM(FN79:FN79)</f>
        <v>0</v>
      </c>
      <c r="FO80" s="437">
        <f t="shared" si="691"/>
        <v>0</v>
      </c>
      <c r="FP80" s="437">
        <f t="shared" si="691"/>
        <v>0</v>
      </c>
      <c r="FQ80" s="437">
        <f t="shared" si="691"/>
        <v>0</v>
      </c>
      <c r="FR80" s="437">
        <f>SUM(FR79:FR79)</f>
        <v>0</v>
      </c>
      <c r="FS80" s="437">
        <f>SUM(FS79:FS79)</f>
        <v>0</v>
      </c>
      <c r="FT80" s="437">
        <f>SUM(FT79:FT79)</f>
        <v>0</v>
      </c>
      <c r="FU80" s="814"/>
      <c r="FV80" s="313"/>
      <c r="FW80" s="313"/>
      <c r="FX80" s="313"/>
    </row>
    <row r="81" spans="1:180" ht="20.25" hidden="1" customHeight="1" outlineLevel="1">
      <c r="A81" s="426" t="s">
        <v>485</v>
      </c>
      <c r="B81" s="380" t="s">
        <v>295</v>
      </c>
      <c r="C81" s="331"/>
      <c r="D81" s="431"/>
      <c r="E81" s="430" t="s">
        <v>122</v>
      </c>
      <c r="F81" s="431" t="s">
        <v>202</v>
      </c>
      <c r="G81" s="467"/>
      <c r="H81" s="330"/>
      <c r="I81" s="313"/>
      <c r="J81" s="313"/>
      <c r="K81" s="313"/>
      <c r="L81" s="313"/>
      <c r="M81" s="313"/>
      <c r="N81" s="313"/>
      <c r="O81" s="313"/>
      <c r="P81" s="313"/>
      <c r="Q81" s="313"/>
      <c r="R81" s="313"/>
      <c r="S81" s="313"/>
      <c r="T81" s="313"/>
      <c r="U81" s="313"/>
      <c r="V81" s="313"/>
      <c r="W81" s="313"/>
      <c r="X81" s="313"/>
      <c r="Y81" s="313"/>
      <c r="Z81" s="313"/>
      <c r="AA81" s="1155"/>
      <c r="AB81" s="313"/>
      <c r="AC81" s="313"/>
      <c r="AD81" s="358"/>
      <c r="AE81" s="313"/>
      <c r="AF81" s="313"/>
      <c r="AG81" s="313"/>
      <c r="AH81" s="313"/>
      <c r="AI81" s="313"/>
      <c r="AJ81" s="313"/>
      <c r="AK81" s="313"/>
      <c r="AL81" s="313"/>
      <c r="AM81" s="313"/>
      <c r="AN81" s="313"/>
      <c r="AO81" s="313"/>
      <c r="AP81" s="495"/>
      <c r="AQ81" s="335"/>
      <c r="AR81" s="1620"/>
      <c r="AS81" s="1620"/>
      <c r="AT81" s="313"/>
      <c r="AU81" s="313"/>
      <c r="AV81" s="313"/>
      <c r="AW81" s="313"/>
      <c r="AX81" s="313"/>
      <c r="AY81" s="313"/>
      <c r="AZ81" s="313"/>
      <c r="BA81" s="313"/>
      <c r="BB81" s="313"/>
      <c r="BC81" s="313"/>
      <c r="BD81" s="313"/>
      <c r="BE81" s="313"/>
      <c r="BF81" s="313"/>
      <c r="BG81" s="313"/>
      <c r="BH81" s="313"/>
      <c r="BI81" s="313"/>
      <c r="BJ81" s="313"/>
      <c r="BK81" s="313"/>
      <c r="BL81" s="313"/>
      <c r="BM81" s="313"/>
      <c r="BN81" s="313"/>
      <c r="BO81" s="313"/>
      <c r="BP81" s="313"/>
      <c r="BQ81" s="313"/>
      <c r="BR81" s="313"/>
      <c r="BS81" s="313"/>
      <c r="BT81" s="313"/>
      <c r="BU81" s="313"/>
      <c r="BV81" s="313"/>
      <c r="BW81" s="313"/>
      <c r="BX81" s="313"/>
      <c r="BY81" s="313"/>
      <c r="BZ81" s="313"/>
      <c r="CA81" s="313"/>
      <c r="CB81" s="313"/>
      <c r="CC81" s="313"/>
      <c r="CD81" s="313"/>
      <c r="CE81" s="313"/>
      <c r="CF81" s="313"/>
      <c r="CG81" s="999"/>
      <c r="CH81" s="313"/>
      <c r="CI81" s="313"/>
      <c r="CJ81" s="313"/>
      <c r="CK81" s="313"/>
      <c r="CL81" s="313"/>
      <c r="CM81" s="313"/>
      <c r="CN81" s="313"/>
      <c r="CO81" s="313"/>
      <c r="CP81" s="313"/>
      <c r="CQ81" s="313"/>
      <c r="CR81" s="313"/>
      <c r="CS81" s="313"/>
      <c r="CT81" s="313"/>
      <c r="CU81" s="313"/>
      <c r="CV81" s="313"/>
      <c r="CW81" s="1512"/>
      <c r="CX81" s="313"/>
      <c r="CY81" s="313"/>
      <c r="CZ81" s="313"/>
      <c r="DA81" s="313"/>
      <c r="DB81" s="313"/>
      <c r="DC81" s="313"/>
      <c r="DD81" s="313"/>
      <c r="DE81" s="313"/>
      <c r="DF81" s="313"/>
      <c r="DG81" s="313"/>
      <c r="DH81" s="313"/>
      <c r="DI81" s="1155"/>
      <c r="DJ81" s="1155"/>
      <c r="DK81" s="1155"/>
      <c r="DL81" s="1155"/>
      <c r="DM81" s="1155"/>
      <c r="DN81" s="1155"/>
      <c r="DO81" s="1155"/>
      <c r="DP81" s="1155"/>
      <c r="DQ81" s="1155"/>
      <c r="DR81" s="1155"/>
      <c r="DS81" s="1155"/>
      <c r="DT81" s="1155"/>
      <c r="DU81" s="1155"/>
      <c r="DV81" s="1155"/>
      <c r="DW81" s="1155"/>
      <c r="DX81" s="1155"/>
      <c r="DY81" s="1155"/>
      <c r="DZ81" s="1155"/>
      <c r="EA81" s="1155"/>
      <c r="EB81" s="1155"/>
      <c r="EC81" s="1155"/>
      <c r="ED81" s="1155"/>
      <c r="EE81" s="1155"/>
      <c r="EF81" s="1155"/>
      <c r="EG81" s="1155"/>
      <c r="EH81" s="1155"/>
      <c r="EI81" s="1155"/>
      <c r="EJ81" s="313"/>
      <c r="EK81" s="313"/>
      <c r="EL81" s="313"/>
      <c r="EM81" s="313"/>
      <c r="EN81" s="313"/>
      <c r="EO81" s="313"/>
      <c r="EP81" s="313"/>
      <c r="EQ81" s="313"/>
      <c r="ER81" s="313"/>
      <c r="ES81" s="313"/>
      <c r="ET81" s="655"/>
      <c r="EU81" s="655"/>
      <c r="EV81" s="655"/>
      <c r="EW81" s="655"/>
      <c r="EX81" s="313"/>
      <c r="EY81" s="655"/>
      <c r="EZ81" s="655"/>
      <c r="FA81" s="655"/>
      <c r="FB81" s="655"/>
      <c r="FC81" s="313"/>
      <c r="FD81" s="313"/>
      <c r="FE81" s="313"/>
      <c r="FF81" s="313"/>
      <c r="FG81" s="313"/>
      <c r="FH81" s="313"/>
      <c r="FI81" s="313"/>
      <c r="FJ81" s="313"/>
      <c r="FK81" s="313"/>
      <c r="FL81" s="999"/>
      <c r="FM81" s="313"/>
      <c r="FN81" s="655"/>
      <c r="FO81" s="655"/>
      <c r="FP81" s="655"/>
      <c r="FQ81" s="655"/>
      <c r="FR81" s="313"/>
      <c r="FS81" s="313"/>
      <c r="FT81" s="313"/>
      <c r="FU81" s="655"/>
      <c r="FV81" s="313"/>
      <c r="FW81" s="313"/>
      <c r="FX81" s="313"/>
    </row>
    <row r="82" spans="1:180" ht="20.25" hidden="1" customHeight="1" outlineLevel="1">
      <c r="A82" s="426" t="s">
        <v>485</v>
      </c>
      <c r="B82" s="380" t="s">
        <v>295</v>
      </c>
      <c r="C82" s="331"/>
      <c r="D82" s="433"/>
      <c r="E82" s="430"/>
      <c r="F82" s="433"/>
      <c r="G82" s="470"/>
      <c r="H82" s="343"/>
      <c r="I82" s="492">
        <f t="shared" ref="I82" si="692">S82+X82+Y82+Z82+AA82</f>
        <v>0</v>
      </c>
      <c r="J82" s="312"/>
      <c r="K82" s="312"/>
      <c r="L82" s="312"/>
      <c r="M82" s="437">
        <v>0</v>
      </c>
      <c r="N82" s="437">
        <f t="shared" ref="N82" si="693">SUM(O82:R82)</f>
        <v>0</v>
      </c>
      <c r="O82" s="316"/>
      <c r="P82" s="316"/>
      <c r="Q82" s="316"/>
      <c r="R82" s="316"/>
      <c r="S82" s="1804">
        <f t="shared" ref="S82" si="694">SUM(T82:W82)</f>
        <v>0</v>
      </c>
      <c r="T82" s="316"/>
      <c r="U82" s="316"/>
      <c r="V82" s="316"/>
      <c r="W82" s="316"/>
      <c r="X82" s="316"/>
      <c r="Y82" s="316"/>
      <c r="Z82" s="316"/>
      <c r="AA82" s="1162"/>
      <c r="AB82" s="316"/>
      <c r="AC82" s="316"/>
      <c r="AD82" s="356"/>
      <c r="AE82" s="316"/>
      <c r="AF82" s="437">
        <v>0</v>
      </c>
      <c r="AG82" s="437">
        <f t="shared" ref="AG82" si="695">SUM(AH82:AK82)</f>
        <v>0</v>
      </c>
      <c r="AH82" s="316"/>
      <c r="AI82" s="316"/>
      <c r="AJ82" s="316"/>
      <c r="AK82" s="316"/>
      <c r="AL82" s="316"/>
      <c r="AM82" s="316"/>
      <c r="AN82" s="316"/>
      <c r="AO82" s="316"/>
      <c r="AP82" s="306"/>
      <c r="AQ82" s="437">
        <f t="shared" ref="AQ82:AQ83" si="696">DI82+DX82+EA82+ED82+EG82</f>
        <v>0</v>
      </c>
      <c r="AR82" s="1621"/>
      <c r="AS82" s="1621"/>
      <c r="AT82" s="316"/>
      <c r="AU82" s="316"/>
      <c r="AV82" s="316"/>
      <c r="AW82" s="316"/>
      <c r="AX82" s="316"/>
      <c r="AY82" s="316"/>
      <c r="AZ82" s="316"/>
      <c r="BA82" s="316"/>
      <c r="BB82" s="316"/>
      <c r="BC82" s="316"/>
      <c r="BD82" s="316"/>
      <c r="BE82" s="316"/>
      <c r="BF82" s="316"/>
      <c r="BG82" s="316"/>
      <c r="BH82" s="316"/>
      <c r="BI82" s="316"/>
      <c r="BJ82" s="316"/>
      <c r="BK82" s="316"/>
      <c r="BL82" s="315"/>
      <c r="BM82" s="315"/>
      <c r="BN82" s="315"/>
      <c r="BO82" s="316"/>
      <c r="BP82" s="316"/>
      <c r="BQ82" s="316"/>
      <c r="BR82" s="476">
        <f>BU82+BX82+CA82+CD82</f>
        <v>0</v>
      </c>
      <c r="BS82" s="476">
        <f t="shared" ref="BS82" si="697">BV82+BY82+CB82+CE82</f>
        <v>0</v>
      </c>
      <c r="BT82" s="476">
        <f t="shared" ref="BT82" si="698">BW82+BZ82+CC82+CF82</f>
        <v>0</v>
      </c>
      <c r="BU82" s="316"/>
      <c r="BV82" s="316"/>
      <c r="BW82" s="316"/>
      <c r="BX82" s="316"/>
      <c r="BY82" s="316"/>
      <c r="BZ82" s="316"/>
      <c r="CA82" s="316"/>
      <c r="CB82" s="316"/>
      <c r="CC82" s="316"/>
      <c r="CD82" s="316"/>
      <c r="CE82" s="316"/>
      <c r="CF82" s="316"/>
      <c r="CG82" s="1000"/>
      <c r="CH82" s="476">
        <f>CK82+CN82+CQ82+CT82</f>
        <v>0</v>
      </c>
      <c r="CI82" s="476">
        <f t="shared" ref="CI82" si="699">CL82+CO82+CR82+CU82</f>
        <v>0</v>
      </c>
      <c r="CJ82" s="476">
        <f t="shared" ref="CJ82" si="700">CM82+CP82+CS82+CV82</f>
        <v>0</v>
      </c>
      <c r="CK82" s="316"/>
      <c r="CL82" s="316"/>
      <c r="CM82" s="316"/>
      <c r="CN82" s="316"/>
      <c r="CO82" s="316"/>
      <c r="CP82" s="316"/>
      <c r="CQ82" s="316"/>
      <c r="CR82" s="316"/>
      <c r="CS82" s="316"/>
      <c r="CT82" s="316"/>
      <c r="CU82" s="316"/>
      <c r="CV82" s="316"/>
      <c r="CW82" s="1519"/>
      <c r="CX82" s="316"/>
      <c r="CY82" s="316"/>
      <c r="CZ82" s="316"/>
      <c r="DA82" s="316"/>
      <c r="DB82" s="316"/>
      <c r="DC82" s="316"/>
      <c r="DD82" s="316"/>
      <c r="DE82" s="316"/>
      <c r="DF82" s="316"/>
      <c r="DG82" s="316"/>
      <c r="DH82" s="316"/>
      <c r="DI82" s="1162"/>
      <c r="DJ82" s="1162"/>
      <c r="DK82" s="1162"/>
      <c r="DL82" s="1162"/>
      <c r="DM82" s="1162"/>
      <c r="DN82" s="1162"/>
      <c r="DO82" s="1162"/>
      <c r="DP82" s="1162"/>
      <c r="DQ82" s="1162"/>
      <c r="DR82" s="1162"/>
      <c r="DS82" s="1162"/>
      <c r="DT82" s="1162"/>
      <c r="DU82" s="1162"/>
      <c r="DV82" s="1162"/>
      <c r="DW82" s="1162"/>
      <c r="DX82" s="1162"/>
      <c r="DY82" s="1162"/>
      <c r="DZ82" s="1162"/>
      <c r="EA82" s="1162"/>
      <c r="EB82" s="1162"/>
      <c r="EC82" s="1162"/>
      <c r="ED82" s="1162"/>
      <c r="EE82" s="1162"/>
      <c r="EF82" s="1162"/>
      <c r="EG82" s="1162"/>
      <c r="EH82" s="1162"/>
      <c r="EI82" s="1162"/>
      <c r="EJ82" s="316"/>
      <c r="EK82" s="316"/>
      <c r="EL82" s="316"/>
      <c r="EM82" s="316"/>
      <c r="EN82" s="437">
        <f t="shared" ref="EN82:EN83" si="701">EX82+FC82+FD82+FE82+FF82</f>
        <v>0</v>
      </c>
      <c r="EO82" s="312"/>
      <c r="EP82" s="312"/>
      <c r="EQ82" s="312"/>
      <c r="ER82" s="312"/>
      <c r="ES82" s="312"/>
      <c r="ET82" s="622"/>
      <c r="EU82" s="622"/>
      <c r="EV82" s="622"/>
      <c r="EW82" s="622"/>
      <c r="EX82" s="312"/>
      <c r="EY82" s="622"/>
      <c r="EZ82" s="622"/>
      <c r="FA82" s="622"/>
      <c r="FB82" s="622"/>
      <c r="FC82" s="312"/>
      <c r="FD82" s="312"/>
      <c r="FE82" s="312"/>
      <c r="FF82" s="312"/>
      <c r="FG82" s="437">
        <f>SUM(FH82:FR82)</f>
        <v>0</v>
      </c>
      <c r="FH82" s="312"/>
      <c r="FI82" s="312"/>
      <c r="FJ82" s="312"/>
      <c r="FK82" s="312"/>
      <c r="FL82" s="992"/>
      <c r="FM82" s="312">
        <f t="shared" ref="FM82" si="702">FN82+FO82+FP82+FQ82</f>
        <v>0</v>
      </c>
      <c r="FN82" s="622"/>
      <c r="FO82" s="622"/>
      <c r="FP82" s="622"/>
      <c r="FQ82" s="622"/>
      <c r="FR82" s="312"/>
      <c r="FS82" s="312"/>
      <c r="FT82" s="312"/>
      <c r="FU82" s="622"/>
      <c r="FV82" s="316"/>
      <c r="FW82" s="316"/>
      <c r="FX82" s="316"/>
    </row>
    <row r="83" spans="1:180" s="95" customFormat="1" ht="15.75" hidden="1" customHeight="1" outlineLevel="1">
      <c r="A83" s="426" t="s">
        <v>485</v>
      </c>
      <c r="B83" s="380" t="s">
        <v>295</v>
      </c>
      <c r="C83" s="331"/>
      <c r="D83" s="431"/>
      <c r="E83" s="430"/>
      <c r="F83" s="439" t="s">
        <v>100</v>
      </c>
      <c r="G83" s="438"/>
      <c r="H83" s="490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1157"/>
      <c r="AB83" s="335"/>
      <c r="AC83" s="335"/>
      <c r="AD83" s="345"/>
      <c r="AE83" s="335"/>
      <c r="AF83" s="335"/>
      <c r="AG83" s="335"/>
      <c r="AH83" s="335"/>
      <c r="AI83" s="335"/>
      <c r="AJ83" s="335"/>
      <c r="AK83" s="335"/>
      <c r="AL83" s="335"/>
      <c r="AM83" s="335"/>
      <c r="AN83" s="335"/>
      <c r="AO83" s="335"/>
      <c r="AP83" s="495"/>
      <c r="AQ83" s="437">
        <f t="shared" si="696"/>
        <v>0</v>
      </c>
      <c r="AR83" s="1621"/>
      <c r="AS83" s="1621"/>
      <c r="AT83" s="437">
        <f t="shared" ref="AT83:BQ83" si="703">SUM(AT81:AT82)</f>
        <v>0</v>
      </c>
      <c r="AU83" s="437">
        <f t="shared" si="703"/>
        <v>0</v>
      </c>
      <c r="AV83" s="437">
        <f t="shared" si="703"/>
        <v>0</v>
      </c>
      <c r="AW83" s="437">
        <f t="shared" si="703"/>
        <v>0</v>
      </c>
      <c r="AX83" s="437">
        <f t="shared" si="703"/>
        <v>0</v>
      </c>
      <c r="AY83" s="437">
        <f t="shared" si="703"/>
        <v>0</v>
      </c>
      <c r="AZ83" s="437">
        <f t="shared" si="703"/>
        <v>0</v>
      </c>
      <c r="BA83" s="437">
        <f t="shared" si="703"/>
        <v>0</v>
      </c>
      <c r="BB83" s="437">
        <f t="shared" si="703"/>
        <v>0</v>
      </c>
      <c r="BC83" s="437">
        <f t="shared" si="703"/>
        <v>0</v>
      </c>
      <c r="BD83" s="437">
        <f t="shared" si="703"/>
        <v>0</v>
      </c>
      <c r="BE83" s="437">
        <f t="shared" si="703"/>
        <v>0</v>
      </c>
      <c r="BF83" s="437">
        <f t="shared" si="703"/>
        <v>0</v>
      </c>
      <c r="BG83" s="437">
        <f t="shared" si="703"/>
        <v>0</v>
      </c>
      <c r="BH83" s="437">
        <f t="shared" si="703"/>
        <v>0</v>
      </c>
      <c r="BI83" s="437">
        <f t="shared" si="703"/>
        <v>0</v>
      </c>
      <c r="BJ83" s="437">
        <f t="shared" si="703"/>
        <v>0</v>
      </c>
      <c r="BK83" s="437">
        <f t="shared" si="703"/>
        <v>0</v>
      </c>
      <c r="BL83" s="437">
        <f t="shared" si="703"/>
        <v>0</v>
      </c>
      <c r="BM83" s="437">
        <f t="shared" si="703"/>
        <v>0</v>
      </c>
      <c r="BN83" s="437">
        <f t="shared" si="703"/>
        <v>0</v>
      </c>
      <c r="BO83" s="437">
        <f t="shared" si="703"/>
        <v>0</v>
      </c>
      <c r="BP83" s="437">
        <f t="shared" si="703"/>
        <v>0</v>
      </c>
      <c r="BQ83" s="437">
        <f t="shared" si="703"/>
        <v>0</v>
      </c>
      <c r="BR83" s="437">
        <f t="shared" ref="BR83:EC83" si="704">SUM(BR81:BR82)</f>
        <v>0</v>
      </c>
      <c r="BS83" s="437">
        <f t="shared" si="704"/>
        <v>0</v>
      </c>
      <c r="BT83" s="437">
        <f t="shared" si="704"/>
        <v>0</v>
      </c>
      <c r="BU83" s="437">
        <f t="shared" si="704"/>
        <v>0</v>
      </c>
      <c r="BV83" s="437">
        <f t="shared" si="704"/>
        <v>0</v>
      </c>
      <c r="BW83" s="437">
        <f t="shared" si="704"/>
        <v>0</v>
      </c>
      <c r="BX83" s="437">
        <f t="shared" si="704"/>
        <v>0</v>
      </c>
      <c r="BY83" s="437">
        <f t="shared" si="704"/>
        <v>0</v>
      </c>
      <c r="BZ83" s="437">
        <f t="shared" si="704"/>
        <v>0</v>
      </c>
      <c r="CA83" s="437">
        <f t="shared" si="704"/>
        <v>0</v>
      </c>
      <c r="CB83" s="437">
        <f t="shared" si="704"/>
        <v>0</v>
      </c>
      <c r="CC83" s="437">
        <f t="shared" si="704"/>
        <v>0</v>
      </c>
      <c r="CD83" s="437">
        <f t="shared" si="704"/>
        <v>0</v>
      </c>
      <c r="CE83" s="437">
        <f t="shared" si="704"/>
        <v>0</v>
      </c>
      <c r="CF83" s="437">
        <f t="shared" si="704"/>
        <v>0</v>
      </c>
      <c r="CG83" s="992"/>
      <c r="CH83" s="437">
        <f t="shared" ref="CH83:CV83" si="705">SUM(CH81:CH82)</f>
        <v>0</v>
      </c>
      <c r="CI83" s="437">
        <f t="shared" si="705"/>
        <v>0</v>
      </c>
      <c r="CJ83" s="437">
        <f t="shared" si="705"/>
        <v>0</v>
      </c>
      <c r="CK83" s="437">
        <f t="shared" si="705"/>
        <v>0</v>
      </c>
      <c r="CL83" s="437">
        <f t="shared" si="705"/>
        <v>0</v>
      </c>
      <c r="CM83" s="437">
        <f t="shared" si="705"/>
        <v>0</v>
      </c>
      <c r="CN83" s="437">
        <f t="shared" si="705"/>
        <v>0</v>
      </c>
      <c r="CO83" s="437">
        <f t="shared" si="705"/>
        <v>0</v>
      </c>
      <c r="CP83" s="437">
        <f t="shared" si="705"/>
        <v>0</v>
      </c>
      <c r="CQ83" s="437">
        <f t="shared" si="705"/>
        <v>0</v>
      </c>
      <c r="CR83" s="437">
        <f t="shared" si="705"/>
        <v>0</v>
      </c>
      <c r="CS83" s="437">
        <f t="shared" si="705"/>
        <v>0</v>
      </c>
      <c r="CT83" s="437">
        <f t="shared" si="705"/>
        <v>0</v>
      </c>
      <c r="CU83" s="437">
        <f t="shared" si="705"/>
        <v>0</v>
      </c>
      <c r="CV83" s="437">
        <f t="shared" si="705"/>
        <v>0</v>
      </c>
      <c r="CW83" s="1510">
        <f t="shared" si="704"/>
        <v>0</v>
      </c>
      <c r="CX83" s="437">
        <f t="shared" si="704"/>
        <v>0</v>
      </c>
      <c r="CY83" s="437">
        <f t="shared" si="704"/>
        <v>0</v>
      </c>
      <c r="CZ83" s="437">
        <f t="shared" si="704"/>
        <v>0</v>
      </c>
      <c r="DA83" s="437">
        <f t="shared" si="704"/>
        <v>0</v>
      </c>
      <c r="DB83" s="437">
        <f t="shared" si="704"/>
        <v>0</v>
      </c>
      <c r="DC83" s="437">
        <f t="shared" si="704"/>
        <v>0</v>
      </c>
      <c r="DD83" s="437">
        <f t="shared" si="704"/>
        <v>0</v>
      </c>
      <c r="DE83" s="437">
        <f t="shared" si="704"/>
        <v>0</v>
      </c>
      <c r="DF83" s="437">
        <f t="shared" si="704"/>
        <v>0</v>
      </c>
      <c r="DG83" s="437">
        <f t="shared" si="704"/>
        <v>0</v>
      </c>
      <c r="DH83" s="437">
        <f t="shared" si="704"/>
        <v>0</v>
      </c>
      <c r="DI83" s="1163">
        <f t="shared" si="704"/>
        <v>0</v>
      </c>
      <c r="DJ83" s="1163">
        <f t="shared" si="704"/>
        <v>0</v>
      </c>
      <c r="DK83" s="1163">
        <f t="shared" si="704"/>
        <v>0</v>
      </c>
      <c r="DL83" s="1163"/>
      <c r="DM83" s="1163"/>
      <c r="DN83" s="1163"/>
      <c r="DO83" s="1163"/>
      <c r="DP83" s="1163"/>
      <c r="DQ83" s="1163"/>
      <c r="DR83" s="1163"/>
      <c r="DS83" s="1163"/>
      <c r="DT83" s="1163"/>
      <c r="DU83" s="1163"/>
      <c r="DV83" s="1163"/>
      <c r="DW83" s="1163"/>
      <c r="DX83" s="1163">
        <f t="shared" si="704"/>
        <v>0</v>
      </c>
      <c r="DY83" s="1163">
        <f t="shared" si="704"/>
        <v>0</v>
      </c>
      <c r="DZ83" s="1163">
        <f t="shared" si="704"/>
        <v>0</v>
      </c>
      <c r="EA83" s="1163">
        <f t="shared" si="704"/>
        <v>0</v>
      </c>
      <c r="EB83" s="1163">
        <f t="shared" si="704"/>
        <v>0</v>
      </c>
      <c r="EC83" s="1163">
        <f t="shared" si="704"/>
        <v>0</v>
      </c>
      <c r="ED83" s="1163">
        <f t="shared" ref="ED83:EF83" si="706">SUM(ED81:ED82)</f>
        <v>0</v>
      </c>
      <c r="EE83" s="1163">
        <f t="shared" si="706"/>
        <v>0</v>
      </c>
      <c r="EF83" s="1163">
        <f t="shared" si="706"/>
        <v>0</v>
      </c>
      <c r="EG83" s="1163"/>
      <c r="EH83" s="1163"/>
      <c r="EI83" s="1163"/>
      <c r="EJ83" s="437"/>
      <c r="EK83" s="437"/>
      <c r="EL83" s="437"/>
      <c r="EM83" s="437"/>
      <c r="EN83" s="437">
        <f t="shared" si="701"/>
        <v>0</v>
      </c>
      <c r="EO83" s="437">
        <f>SUM(EO81:EO82)</f>
        <v>0</v>
      </c>
      <c r="EP83" s="437">
        <f>SUM(EP81:EP82)</f>
        <v>0</v>
      </c>
      <c r="EQ83" s="437">
        <f>SUM(EQ81:EQ82)</f>
        <v>0</v>
      </c>
      <c r="ER83" s="437">
        <f>SUM(ER81:ER82)</f>
        <v>0</v>
      </c>
      <c r="ES83" s="437">
        <f>SUM(ES81:ES82)</f>
        <v>0</v>
      </c>
      <c r="ET83" s="437">
        <f t="shared" ref="ET83:EW83" si="707">SUM(ET81:ET82)</f>
        <v>0</v>
      </c>
      <c r="EU83" s="437">
        <f t="shared" si="707"/>
        <v>0</v>
      </c>
      <c r="EV83" s="437">
        <f t="shared" si="707"/>
        <v>0</v>
      </c>
      <c r="EW83" s="437">
        <f t="shared" si="707"/>
        <v>0</v>
      </c>
      <c r="EX83" s="437">
        <f>SUM(EX81:EX82)</f>
        <v>0</v>
      </c>
      <c r="EY83" s="437">
        <f t="shared" ref="EY83:FB83" si="708">SUM(EY81:EY82)</f>
        <v>0</v>
      </c>
      <c r="EZ83" s="437">
        <f t="shared" si="708"/>
        <v>0</v>
      </c>
      <c r="FA83" s="437">
        <f t="shared" si="708"/>
        <v>0</v>
      </c>
      <c r="FB83" s="437">
        <f t="shared" si="708"/>
        <v>0</v>
      </c>
      <c r="FC83" s="437">
        <f>SUM(FC81:FC82)</f>
        <v>0</v>
      </c>
      <c r="FD83" s="437">
        <f>SUM(FD81:FD82)</f>
        <v>0</v>
      </c>
      <c r="FE83" s="437">
        <f>SUM(FE81:FE82)</f>
        <v>0</v>
      </c>
      <c r="FF83" s="437">
        <f>SUM(FF81:FF82)</f>
        <v>0</v>
      </c>
      <c r="FG83" s="437">
        <f>SUM(FH83:FR83)</f>
        <v>0</v>
      </c>
      <c r="FH83" s="437">
        <f>SUM(FH81:FH82)</f>
        <v>0</v>
      </c>
      <c r="FI83" s="437">
        <f>SUM(FI81:FI82)</f>
        <v>0</v>
      </c>
      <c r="FJ83" s="437">
        <f>SUM(FJ81:FJ82)</f>
        <v>0</v>
      </c>
      <c r="FK83" s="437">
        <f>SUM(FK81:FK82)</f>
        <v>0</v>
      </c>
      <c r="FL83" s="992"/>
      <c r="FM83" s="437">
        <f>SUM(FM81:FM82)</f>
        <v>0</v>
      </c>
      <c r="FN83" s="437">
        <f t="shared" ref="FN83:FU83" si="709">SUM(FN81:FN82)</f>
        <v>0</v>
      </c>
      <c r="FO83" s="437">
        <f t="shared" si="709"/>
        <v>0</v>
      </c>
      <c r="FP83" s="437">
        <f t="shared" si="709"/>
        <v>0</v>
      </c>
      <c r="FQ83" s="437">
        <f t="shared" si="709"/>
        <v>0</v>
      </c>
      <c r="FR83" s="437">
        <f t="shared" si="709"/>
        <v>0</v>
      </c>
      <c r="FS83" s="437">
        <f t="shared" si="709"/>
        <v>0</v>
      </c>
      <c r="FT83" s="437">
        <f t="shared" si="709"/>
        <v>0</v>
      </c>
      <c r="FU83" s="437">
        <f t="shared" si="709"/>
        <v>0</v>
      </c>
      <c r="FV83" s="313"/>
      <c r="FW83" s="313"/>
      <c r="FX83" s="313"/>
    </row>
    <row r="84" spans="1:180" ht="30" hidden="1" outlineLevel="1">
      <c r="A84" s="426" t="s">
        <v>485</v>
      </c>
      <c r="B84" s="380" t="s">
        <v>295</v>
      </c>
      <c r="C84" s="331"/>
      <c r="D84" s="431"/>
      <c r="E84" s="430" t="s">
        <v>123</v>
      </c>
      <c r="F84" s="431" t="s">
        <v>57</v>
      </c>
      <c r="G84" s="467"/>
      <c r="H84" s="330"/>
      <c r="I84" s="313"/>
      <c r="J84" s="313"/>
      <c r="K84" s="313"/>
      <c r="L84" s="313"/>
      <c r="M84" s="313"/>
      <c r="N84" s="313"/>
      <c r="O84" s="313"/>
      <c r="P84" s="313"/>
      <c r="Q84" s="313"/>
      <c r="R84" s="313"/>
      <c r="S84" s="313"/>
      <c r="T84" s="313"/>
      <c r="U84" s="313"/>
      <c r="V84" s="313"/>
      <c r="W84" s="313"/>
      <c r="X84" s="313"/>
      <c r="Y84" s="313"/>
      <c r="Z84" s="313"/>
      <c r="AA84" s="1155"/>
      <c r="AB84" s="313"/>
      <c r="AC84" s="313"/>
      <c r="AD84" s="358"/>
      <c r="AE84" s="313"/>
      <c r="AF84" s="313"/>
      <c r="AG84" s="313"/>
      <c r="AH84" s="313"/>
      <c r="AI84" s="313"/>
      <c r="AJ84" s="313"/>
      <c r="AK84" s="313"/>
      <c r="AL84" s="313"/>
      <c r="AM84" s="313"/>
      <c r="AN84" s="313"/>
      <c r="AO84" s="313"/>
      <c r="AP84" s="495"/>
      <c r="AQ84" s="335"/>
      <c r="AR84" s="1620"/>
      <c r="AS84" s="1620"/>
      <c r="AT84" s="313"/>
      <c r="AU84" s="313"/>
      <c r="AV84" s="313"/>
      <c r="AW84" s="313"/>
      <c r="AX84" s="313"/>
      <c r="AY84" s="313"/>
      <c r="AZ84" s="313"/>
      <c r="BA84" s="313"/>
      <c r="BB84" s="313"/>
      <c r="BC84" s="313"/>
      <c r="BD84" s="313"/>
      <c r="BE84" s="313"/>
      <c r="BF84" s="313"/>
      <c r="BG84" s="313"/>
      <c r="BH84" s="313"/>
      <c r="BI84" s="313"/>
      <c r="BJ84" s="313"/>
      <c r="BK84" s="313"/>
      <c r="BL84" s="313"/>
      <c r="BM84" s="313"/>
      <c r="BN84" s="313"/>
      <c r="BO84" s="313"/>
      <c r="BP84" s="313"/>
      <c r="BQ84" s="313"/>
      <c r="BR84" s="313"/>
      <c r="BS84" s="313"/>
      <c r="BT84" s="313"/>
      <c r="BU84" s="313"/>
      <c r="BV84" s="313"/>
      <c r="BW84" s="313"/>
      <c r="BX84" s="313"/>
      <c r="BY84" s="313"/>
      <c r="BZ84" s="313"/>
      <c r="CA84" s="313"/>
      <c r="CB84" s="313"/>
      <c r="CC84" s="313"/>
      <c r="CD84" s="313"/>
      <c r="CE84" s="313"/>
      <c r="CF84" s="313"/>
      <c r="CG84" s="999"/>
      <c r="CH84" s="313"/>
      <c r="CI84" s="313"/>
      <c r="CJ84" s="313"/>
      <c r="CK84" s="313"/>
      <c r="CL84" s="313"/>
      <c r="CM84" s="313"/>
      <c r="CN84" s="313"/>
      <c r="CO84" s="313"/>
      <c r="CP84" s="313"/>
      <c r="CQ84" s="313"/>
      <c r="CR84" s="313"/>
      <c r="CS84" s="313"/>
      <c r="CT84" s="313"/>
      <c r="CU84" s="313"/>
      <c r="CV84" s="313"/>
      <c r="CW84" s="1512"/>
      <c r="CX84" s="313"/>
      <c r="CY84" s="313"/>
      <c r="CZ84" s="313"/>
      <c r="DA84" s="313"/>
      <c r="DB84" s="313"/>
      <c r="DC84" s="313"/>
      <c r="DD84" s="313"/>
      <c r="DE84" s="313"/>
      <c r="DF84" s="313"/>
      <c r="DG84" s="313"/>
      <c r="DH84" s="313"/>
      <c r="DI84" s="1155"/>
      <c r="DJ84" s="1155"/>
      <c r="DK84" s="1155"/>
      <c r="DL84" s="1155"/>
      <c r="DM84" s="1155"/>
      <c r="DN84" s="1155"/>
      <c r="DO84" s="1155"/>
      <c r="DP84" s="1155"/>
      <c r="DQ84" s="1155"/>
      <c r="DR84" s="1155"/>
      <c r="DS84" s="1155"/>
      <c r="DT84" s="1155"/>
      <c r="DU84" s="1155"/>
      <c r="DV84" s="1155"/>
      <c r="DW84" s="1155"/>
      <c r="DX84" s="1155"/>
      <c r="DY84" s="1155"/>
      <c r="DZ84" s="1155"/>
      <c r="EA84" s="1155"/>
      <c r="EB84" s="1155"/>
      <c r="EC84" s="1155"/>
      <c r="ED84" s="1155"/>
      <c r="EE84" s="1155"/>
      <c r="EF84" s="1155"/>
      <c r="EG84" s="1155"/>
      <c r="EH84" s="1155"/>
      <c r="EI84" s="1155"/>
      <c r="EJ84" s="313"/>
      <c r="EK84" s="313"/>
      <c r="EL84" s="313"/>
      <c r="EM84" s="313"/>
      <c r="EN84" s="313"/>
      <c r="EO84" s="313"/>
      <c r="EP84" s="313"/>
      <c r="EQ84" s="313"/>
      <c r="ER84" s="313"/>
      <c r="ES84" s="313"/>
      <c r="ET84" s="655"/>
      <c r="EU84" s="655"/>
      <c r="EV84" s="655"/>
      <c r="EW84" s="655"/>
      <c r="EX84" s="313"/>
      <c r="EY84" s="655"/>
      <c r="EZ84" s="655"/>
      <c r="FA84" s="655"/>
      <c r="FB84" s="655"/>
      <c r="FC84" s="313"/>
      <c r="FD84" s="313"/>
      <c r="FE84" s="313"/>
      <c r="FF84" s="313"/>
      <c r="FG84" s="313"/>
      <c r="FH84" s="313"/>
      <c r="FI84" s="313"/>
      <c r="FJ84" s="313"/>
      <c r="FK84" s="313"/>
      <c r="FL84" s="999"/>
      <c r="FM84" s="313"/>
      <c r="FN84" s="655"/>
      <c r="FO84" s="655"/>
      <c r="FP84" s="655"/>
      <c r="FQ84" s="655"/>
      <c r="FR84" s="313"/>
      <c r="FS84" s="313"/>
      <c r="FT84" s="313"/>
      <c r="FU84" s="655"/>
      <c r="FV84" s="313"/>
      <c r="FW84" s="313"/>
      <c r="FX84" s="313"/>
    </row>
    <row r="85" spans="1:180" ht="35.25" hidden="1" customHeight="1" outlineLevel="1">
      <c r="A85" s="426" t="s">
        <v>485</v>
      </c>
      <c r="B85" s="380" t="s">
        <v>295</v>
      </c>
      <c r="C85" s="659" t="s">
        <v>489</v>
      </c>
      <c r="D85" s="433" t="s">
        <v>21</v>
      </c>
      <c r="E85" s="430" t="s">
        <v>393</v>
      </c>
      <c r="F85" s="433" t="s">
        <v>369</v>
      </c>
      <c r="G85" s="470"/>
      <c r="H85" s="316" t="s">
        <v>513</v>
      </c>
      <c r="I85" s="492">
        <f t="shared" ref="I85" si="710">S85+X85+Y85+Z85+AA85</f>
        <v>0.60670000000000002</v>
      </c>
      <c r="J85" s="312"/>
      <c r="K85" s="312"/>
      <c r="L85" s="312"/>
      <c r="M85" s="437">
        <v>0</v>
      </c>
      <c r="N85" s="437">
        <f t="shared" ref="N85" si="711">SUM(O85:R85)</f>
        <v>0</v>
      </c>
      <c r="O85" s="366"/>
      <c r="P85" s="366"/>
      <c r="Q85" s="366"/>
      <c r="R85" s="366"/>
      <c r="S85" s="1804">
        <f t="shared" ref="S85" si="712">SUM(T85:W85)</f>
        <v>0.12134</v>
      </c>
      <c r="T85" s="1411">
        <v>0</v>
      </c>
      <c r="U85" s="1412">
        <v>6.0670000000000002E-2</v>
      </c>
      <c r="V85" s="1412">
        <v>6.0670000000000002E-2</v>
      </c>
      <c r="W85" s="1411">
        <v>0</v>
      </c>
      <c r="X85" s="1412">
        <v>0.12134</v>
      </c>
      <c r="Y85" s="1412">
        <v>0.12134</v>
      </c>
      <c r="Z85" s="1412">
        <v>0.12134</v>
      </c>
      <c r="AA85" s="1412">
        <v>0.12134</v>
      </c>
      <c r="AB85" s="319"/>
      <c r="AC85" s="319"/>
      <c r="AD85" s="360"/>
      <c r="AE85" s="319"/>
      <c r="AF85" s="437">
        <v>0</v>
      </c>
      <c r="AG85" s="437">
        <f t="shared" ref="AG85" si="713">SUM(AH85:AK85)</f>
        <v>0</v>
      </c>
      <c r="AH85" s="366"/>
      <c r="AI85" s="366"/>
      <c r="AJ85" s="366"/>
      <c r="AK85" s="366"/>
      <c r="AL85" s="319"/>
      <c r="AM85" s="319"/>
      <c r="AN85" s="319"/>
      <c r="AO85" s="319"/>
      <c r="AP85" s="337" t="s">
        <v>349</v>
      </c>
      <c r="AQ85" s="437">
        <f t="shared" ref="AQ85:AQ86" si="714">DI85+DX85+EA85+ED85+EG85</f>
        <v>0.60670000000000002</v>
      </c>
      <c r="AR85" s="1621"/>
      <c r="AS85" s="1621"/>
      <c r="AT85" s="312"/>
      <c r="AU85" s="312"/>
      <c r="AV85" s="312"/>
      <c r="AW85" s="312"/>
      <c r="AX85" s="312"/>
      <c r="AY85" s="312"/>
      <c r="AZ85" s="312">
        <v>0.12134</v>
      </c>
      <c r="BA85" s="312"/>
      <c r="BB85" s="312">
        <v>5.7263531175000002E-3</v>
      </c>
      <c r="BC85" s="312"/>
      <c r="BD85" s="312"/>
      <c r="BE85" s="312"/>
      <c r="BF85" s="312">
        <v>0.12134</v>
      </c>
      <c r="BG85" s="312"/>
      <c r="BH85" s="312">
        <v>5.7263531175000002E-3</v>
      </c>
      <c r="BI85" s="312">
        <v>0.32117999999999985</v>
      </c>
      <c r="BJ85" s="312"/>
      <c r="BK85" s="312">
        <v>1.6229935365599999E-2</v>
      </c>
      <c r="BL85" s="315">
        <v>0.12134</v>
      </c>
      <c r="BM85" s="315">
        <v>0</v>
      </c>
      <c r="BN85" s="315">
        <v>5.7263531175000002E-3</v>
      </c>
      <c r="BO85" s="319">
        <v>0.12134</v>
      </c>
      <c r="BP85" s="319"/>
      <c r="BQ85" s="319">
        <v>5.7263531175000002E-3</v>
      </c>
      <c r="BR85" s="476">
        <f>BU85+BX85+CA85+CD85</f>
        <v>0.12134</v>
      </c>
      <c r="BS85" s="476">
        <f t="shared" ref="BS85" si="715">BV85+BY85+CB85+CE85</f>
        <v>0</v>
      </c>
      <c r="BT85" s="476">
        <f t="shared" ref="BT85" si="716">BW85+BZ85+CC85+CF85</f>
        <v>5.7263531175000002E-3</v>
      </c>
      <c r="BU85" s="319">
        <v>0</v>
      </c>
      <c r="BV85" s="319"/>
      <c r="BW85" s="319">
        <v>0</v>
      </c>
      <c r="BX85" s="319">
        <v>6.0670000000000002E-2</v>
      </c>
      <c r="BY85" s="319">
        <v>0</v>
      </c>
      <c r="BZ85" s="319">
        <v>2.8364177519000001E-3</v>
      </c>
      <c r="CA85" s="319">
        <v>6.0670000000000002E-2</v>
      </c>
      <c r="CB85" s="319">
        <v>0</v>
      </c>
      <c r="CC85" s="319">
        <v>2.8899353656000001E-3</v>
      </c>
      <c r="CD85" s="319">
        <v>0</v>
      </c>
      <c r="CE85" s="319">
        <v>0</v>
      </c>
      <c r="CF85" s="319">
        <v>0</v>
      </c>
      <c r="CG85" s="1001"/>
      <c r="CH85" s="476">
        <f>CK85+CN85+CQ85+CT85</f>
        <v>6.0670000000000002E-2</v>
      </c>
      <c r="CI85" s="476">
        <f t="shared" ref="CI85" si="717">CL85+CO85+CR85+CU85</f>
        <v>0</v>
      </c>
      <c r="CJ85" s="476">
        <f t="shared" ref="CJ85" si="718">CM85+CP85+CS85+CV85</f>
        <v>2.8364177519000001E-3</v>
      </c>
      <c r="CK85" s="1039">
        <v>0</v>
      </c>
      <c r="CL85" s="1039"/>
      <c r="CM85" s="1039">
        <v>0</v>
      </c>
      <c r="CN85" s="1085">
        <v>6.0670000000000002E-2</v>
      </c>
      <c r="CO85" s="1039"/>
      <c r="CP85" s="1085">
        <v>2.8364177519000001E-3</v>
      </c>
      <c r="CQ85" s="1039"/>
      <c r="CR85" s="1039"/>
      <c r="CS85" s="1039"/>
      <c r="CT85" s="1039"/>
      <c r="CU85" s="1039"/>
      <c r="CV85" s="1039"/>
      <c r="CW85" s="1520">
        <v>0.12134</v>
      </c>
      <c r="CX85" s="319">
        <v>0</v>
      </c>
      <c r="CY85" s="319">
        <v>6.2549665806000002E-3</v>
      </c>
      <c r="CZ85" s="319">
        <v>0.12134</v>
      </c>
      <c r="DA85" s="319">
        <v>0</v>
      </c>
      <c r="DB85" s="319">
        <v>6.5239288246000003E-3</v>
      </c>
      <c r="DC85" s="319">
        <v>0.12134</v>
      </c>
      <c r="DD85" s="319">
        <v>0</v>
      </c>
      <c r="DE85" s="319">
        <v>6.8044620510000001E-3</v>
      </c>
      <c r="DF85" s="319">
        <v>0.12134</v>
      </c>
      <c r="DG85" s="319">
        <v>0</v>
      </c>
      <c r="DH85" s="319">
        <v>6.8044620510000001E-3</v>
      </c>
      <c r="DI85" s="1243">
        <f>DL85+DO85+DR85+DU85</f>
        <v>0.12134</v>
      </c>
      <c r="DJ85" s="1205">
        <v>0</v>
      </c>
      <c r="DK85" s="1243">
        <f>DN85+DQ85+DT85+DW85</f>
        <v>3.4999999999999999E-6</v>
      </c>
      <c r="DL85" s="1205"/>
      <c r="DM85" s="1205"/>
      <c r="DN85" s="1205"/>
      <c r="DO85" s="1418">
        <v>6.0670000000000002E-2</v>
      </c>
      <c r="DP85" s="1418"/>
      <c r="DQ85" s="1418">
        <v>1.7E-6</v>
      </c>
      <c r="DR85" s="1418">
        <v>6.0670000000000002E-2</v>
      </c>
      <c r="DS85" s="1418"/>
      <c r="DT85" s="1418">
        <v>1.7999999999999999E-6</v>
      </c>
      <c r="DU85" s="1416"/>
      <c r="DV85" s="1416"/>
      <c r="DW85" s="1416"/>
      <c r="DX85" s="1205">
        <v>0.12134</v>
      </c>
      <c r="DY85" s="1205">
        <v>0</v>
      </c>
      <c r="DZ85" s="1205">
        <v>6.5239288246000003E-3</v>
      </c>
      <c r="EA85" s="1205">
        <v>0.12134</v>
      </c>
      <c r="EB85" s="1205">
        <v>0</v>
      </c>
      <c r="EC85" s="1205">
        <v>6.8044620510000001E-3</v>
      </c>
      <c r="ED85" s="1205">
        <v>0.12134</v>
      </c>
      <c r="EE85" s="1205">
        <v>0</v>
      </c>
      <c r="EF85" s="1205">
        <v>6.8044620510000001E-3</v>
      </c>
      <c r="EG85" s="1205">
        <v>0.12134</v>
      </c>
      <c r="EH85" s="1205">
        <v>0</v>
      </c>
      <c r="EI85" s="1205">
        <v>6.8044620510000001E-3</v>
      </c>
      <c r="EJ85" s="319"/>
      <c r="EK85" s="319"/>
      <c r="EL85" s="319"/>
      <c r="EM85" s="319"/>
      <c r="EN85" s="437">
        <f t="shared" ref="EN85:EN86" si="719">EX85+FC85+FD85+FE85+FF85</f>
        <v>0</v>
      </c>
      <c r="EO85" s="486"/>
      <c r="EP85" s="312"/>
      <c r="EQ85" s="312"/>
      <c r="ER85" s="312"/>
      <c r="ES85" s="312"/>
      <c r="ET85" s="622"/>
      <c r="EU85" s="622"/>
      <c r="EV85" s="622"/>
      <c r="EW85" s="622"/>
      <c r="EX85" s="312"/>
      <c r="EY85" s="622"/>
      <c r="EZ85" s="622"/>
      <c r="FA85" s="622"/>
      <c r="FB85" s="622"/>
      <c r="FC85" s="312"/>
      <c r="FD85" s="312"/>
      <c r="FE85" s="312"/>
      <c r="FF85" s="312"/>
      <c r="FG85" s="437">
        <f>SUM(FH85:FR85)</f>
        <v>0</v>
      </c>
      <c r="FH85" s="486"/>
      <c r="FI85" s="312"/>
      <c r="FJ85" s="312"/>
      <c r="FK85" s="312"/>
      <c r="FL85" s="992"/>
      <c r="FM85" s="312">
        <f t="shared" ref="FM85" si="720">FN85+FO85+FP85+FQ85</f>
        <v>0</v>
      </c>
      <c r="FN85" s="622"/>
      <c r="FO85" s="622"/>
      <c r="FP85" s="622"/>
      <c r="FQ85" s="622"/>
      <c r="FR85" s="312"/>
      <c r="FS85" s="312"/>
      <c r="FT85" s="312"/>
      <c r="FU85" s="622"/>
      <c r="FV85" s="316"/>
      <c r="FW85" s="316"/>
      <c r="FX85" s="316"/>
    </row>
    <row r="86" spans="1:180" s="95" customFormat="1" ht="15.75" hidden="1" customHeight="1" outlineLevel="1">
      <c r="A86" s="426" t="s">
        <v>485</v>
      </c>
      <c r="B86" s="380" t="s">
        <v>295</v>
      </c>
      <c r="C86" s="331"/>
      <c r="D86" s="431"/>
      <c r="E86" s="430"/>
      <c r="F86" s="439" t="s">
        <v>100</v>
      </c>
      <c r="G86" s="438"/>
      <c r="H86" s="490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  <c r="AA86" s="1157"/>
      <c r="AB86" s="335"/>
      <c r="AC86" s="335"/>
      <c r="AD86" s="345"/>
      <c r="AE86" s="335"/>
      <c r="AF86" s="335"/>
      <c r="AG86" s="335"/>
      <c r="AH86" s="335"/>
      <c r="AI86" s="335"/>
      <c r="AJ86" s="335"/>
      <c r="AK86" s="335"/>
      <c r="AL86" s="335"/>
      <c r="AM86" s="335"/>
      <c r="AN86" s="335"/>
      <c r="AO86" s="335"/>
      <c r="AP86" s="495"/>
      <c r="AQ86" s="437">
        <f t="shared" si="714"/>
        <v>0.60670000000000002</v>
      </c>
      <c r="AR86" s="1621"/>
      <c r="AS86" s="1621"/>
      <c r="AT86" s="437">
        <f t="shared" ref="AT86:BQ86" si="721">SUM(AT84:AT85)</f>
        <v>0</v>
      </c>
      <c r="AU86" s="437">
        <f t="shared" si="721"/>
        <v>0</v>
      </c>
      <c r="AV86" s="437">
        <f t="shared" si="721"/>
        <v>0</v>
      </c>
      <c r="AW86" s="437">
        <f t="shared" si="721"/>
        <v>0</v>
      </c>
      <c r="AX86" s="437">
        <f t="shared" si="721"/>
        <v>0</v>
      </c>
      <c r="AY86" s="437">
        <f t="shared" si="721"/>
        <v>0</v>
      </c>
      <c r="AZ86" s="437">
        <f t="shared" si="721"/>
        <v>0.12134</v>
      </c>
      <c r="BA86" s="437">
        <f t="shared" si="721"/>
        <v>0</v>
      </c>
      <c r="BB86" s="437">
        <f t="shared" si="721"/>
        <v>5.7263531175000002E-3</v>
      </c>
      <c r="BC86" s="437">
        <f t="shared" si="721"/>
        <v>0</v>
      </c>
      <c r="BD86" s="437">
        <f t="shared" si="721"/>
        <v>0</v>
      </c>
      <c r="BE86" s="437">
        <f t="shared" si="721"/>
        <v>0</v>
      </c>
      <c r="BF86" s="437">
        <f t="shared" si="721"/>
        <v>0.12134</v>
      </c>
      <c r="BG86" s="437">
        <f t="shared" si="721"/>
        <v>0</v>
      </c>
      <c r="BH86" s="437">
        <f t="shared" si="721"/>
        <v>5.7263531175000002E-3</v>
      </c>
      <c r="BI86" s="437">
        <f t="shared" si="721"/>
        <v>0.32117999999999985</v>
      </c>
      <c r="BJ86" s="437">
        <f t="shared" si="721"/>
        <v>0</v>
      </c>
      <c r="BK86" s="437">
        <f t="shared" si="721"/>
        <v>1.6229935365599999E-2</v>
      </c>
      <c r="BL86" s="437">
        <f t="shared" si="721"/>
        <v>0.12134</v>
      </c>
      <c r="BM86" s="437">
        <f t="shared" si="721"/>
        <v>0</v>
      </c>
      <c r="BN86" s="437">
        <f t="shared" si="721"/>
        <v>5.7263531175000002E-3</v>
      </c>
      <c r="BO86" s="437">
        <f t="shared" si="721"/>
        <v>0.12134</v>
      </c>
      <c r="BP86" s="437">
        <f t="shared" si="721"/>
        <v>0</v>
      </c>
      <c r="BQ86" s="437">
        <f t="shared" si="721"/>
        <v>5.7263531175000002E-3</v>
      </c>
      <c r="BR86" s="437">
        <f t="shared" ref="BR86:EC86" si="722">SUM(BR84:BR85)</f>
        <v>0.12134</v>
      </c>
      <c r="BS86" s="437">
        <f t="shared" si="722"/>
        <v>0</v>
      </c>
      <c r="BT86" s="437">
        <f t="shared" si="722"/>
        <v>5.7263531175000002E-3</v>
      </c>
      <c r="BU86" s="437">
        <f t="shared" si="722"/>
        <v>0</v>
      </c>
      <c r="BV86" s="437">
        <f t="shared" si="722"/>
        <v>0</v>
      </c>
      <c r="BW86" s="437">
        <f t="shared" si="722"/>
        <v>0</v>
      </c>
      <c r="BX86" s="437">
        <f t="shared" si="722"/>
        <v>6.0670000000000002E-2</v>
      </c>
      <c r="BY86" s="437">
        <f t="shared" si="722"/>
        <v>0</v>
      </c>
      <c r="BZ86" s="437">
        <f t="shared" si="722"/>
        <v>2.8364177519000001E-3</v>
      </c>
      <c r="CA86" s="437">
        <f t="shared" si="722"/>
        <v>6.0670000000000002E-2</v>
      </c>
      <c r="CB86" s="437">
        <f t="shared" si="722"/>
        <v>0</v>
      </c>
      <c r="CC86" s="437">
        <f t="shared" si="722"/>
        <v>2.8899353656000001E-3</v>
      </c>
      <c r="CD86" s="437">
        <f t="shared" si="722"/>
        <v>0</v>
      </c>
      <c r="CE86" s="437">
        <f t="shared" si="722"/>
        <v>0</v>
      </c>
      <c r="CF86" s="437">
        <f t="shared" si="722"/>
        <v>0</v>
      </c>
      <c r="CG86" s="992"/>
      <c r="CH86" s="437">
        <f t="shared" ref="CH86:CV86" si="723">SUM(CH84:CH85)</f>
        <v>6.0670000000000002E-2</v>
      </c>
      <c r="CI86" s="437">
        <f t="shared" si="723"/>
        <v>0</v>
      </c>
      <c r="CJ86" s="437">
        <f t="shared" si="723"/>
        <v>2.8364177519000001E-3</v>
      </c>
      <c r="CK86" s="437">
        <f t="shared" si="723"/>
        <v>0</v>
      </c>
      <c r="CL86" s="437">
        <f t="shared" si="723"/>
        <v>0</v>
      </c>
      <c r="CM86" s="437">
        <f t="shared" si="723"/>
        <v>0</v>
      </c>
      <c r="CN86" s="437">
        <f t="shared" si="723"/>
        <v>6.0670000000000002E-2</v>
      </c>
      <c r="CO86" s="437">
        <f t="shared" si="723"/>
        <v>0</v>
      </c>
      <c r="CP86" s="437">
        <f t="shared" si="723"/>
        <v>2.8364177519000001E-3</v>
      </c>
      <c r="CQ86" s="437">
        <f t="shared" si="723"/>
        <v>0</v>
      </c>
      <c r="CR86" s="437">
        <f t="shared" si="723"/>
        <v>0</v>
      </c>
      <c r="CS86" s="437">
        <f t="shared" si="723"/>
        <v>0</v>
      </c>
      <c r="CT86" s="437">
        <f t="shared" si="723"/>
        <v>0</v>
      </c>
      <c r="CU86" s="437">
        <f t="shared" si="723"/>
        <v>0</v>
      </c>
      <c r="CV86" s="437">
        <f t="shared" si="723"/>
        <v>0</v>
      </c>
      <c r="CW86" s="1510">
        <f t="shared" si="722"/>
        <v>0.12134</v>
      </c>
      <c r="CX86" s="437">
        <f t="shared" si="722"/>
        <v>0</v>
      </c>
      <c r="CY86" s="437">
        <f t="shared" si="722"/>
        <v>6.2549665806000002E-3</v>
      </c>
      <c r="CZ86" s="437">
        <f t="shared" si="722"/>
        <v>0.12134</v>
      </c>
      <c r="DA86" s="437">
        <f t="shared" si="722"/>
        <v>0</v>
      </c>
      <c r="DB86" s="437">
        <f t="shared" si="722"/>
        <v>6.5239288246000003E-3</v>
      </c>
      <c r="DC86" s="437">
        <f t="shared" si="722"/>
        <v>0.12134</v>
      </c>
      <c r="DD86" s="437">
        <f t="shared" si="722"/>
        <v>0</v>
      </c>
      <c r="DE86" s="437">
        <f t="shared" si="722"/>
        <v>6.8044620510000001E-3</v>
      </c>
      <c r="DF86" s="437">
        <f t="shared" si="722"/>
        <v>0.12134</v>
      </c>
      <c r="DG86" s="437">
        <f t="shared" si="722"/>
        <v>0</v>
      </c>
      <c r="DH86" s="437">
        <f t="shared" si="722"/>
        <v>6.8044620510000001E-3</v>
      </c>
      <c r="DI86" s="1163">
        <f t="shared" si="722"/>
        <v>0.12134</v>
      </c>
      <c r="DJ86" s="1163">
        <f t="shared" si="722"/>
        <v>0</v>
      </c>
      <c r="DK86" s="1163">
        <f t="shared" si="722"/>
        <v>3.4999999999999999E-6</v>
      </c>
      <c r="DL86" s="1163">
        <f t="shared" si="722"/>
        <v>0</v>
      </c>
      <c r="DM86" s="1163">
        <f t="shared" si="722"/>
        <v>0</v>
      </c>
      <c r="DN86" s="1163">
        <f t="shared" si="722"/>
        <v>0</v>
      </c>
      <c r="DO86" s="1163">
        <f t="shared" si="722"/>
        <v>6.0670000000000002E-2</v>
      </c>
      <c r="DP86" s="1163">
        <f t="shared" si="722"/>
        <v>0</v>
      </c>
      <c r="DQ86" s="1163">
        <f t="shared" si="722"/>
        <v>1.7E-6</v>
      </c>
      <c r="DR86" s="1163">
        <f t="shared" si="722"/>
        <v>6.0670000000000002E-2</v>
      </c>
      <c r="DS86" s="1163">
        <f t="shared" si="722"/>
        <v>0</v>
      </c>
      <c r="DT86" s="1163">
        <f t="shared" si="722"/>
        <v>1.7999999999999999E-6</v>
      </c>
      <c r="DU86" s="1163">
        <f t="shared" si="722"/>
        <v>0</v>
      </c>
      <c r="DV86" s="1163">
        <f t="shared" si="722"/>
        <v>0</v>
      </c>
      <c r="DW86" s="1163">
        <f t="shared" si="722"/>
        <v>0</v>
      </c>
      <c r="DX86" s="1163">
        <f t="shared" si="722"/>
        <v>0.12134</v>
      </c>
      <c r="DY86" s="1163">
        <f t="shared" si="722"/>
        <v>0</v>
      </c>
      <c r="DZ86" s="1163">
        <f t="shared" si="722"/>
        <v>6.5239288246000003E-3</v>
      </c>
      <c r="EA86" s="1163">
        <f t="shared" si="722"/>
        <v>0.12134</v>
      </c>
      <c r="EB86" s="1163">
        <f t="shared" si="722"/>
        <v>0</v>
      </c>
      <c r="EC86" s="1163">
        <f t="shared" si="722"/>
        <v>6.8044620510000001E-3</v>
      </c>
      <c r="ED86" s="1163">
        <f t="shared" ref="ED86:EI86" si="724">SUM(ED84:ED85)</f>
        <v>0.12134</v>
      </c>
      <c r="EE86" s="1163">
        <f t="shared" si="724"/>
        <v>0</v>
      </c>
      <c r="EF86" s="1163">
        <f t="shared" si="724"/>
        <v>6.8044620510000001E-3</v>
      </c>
      <c r="EG86" s="1163">
        <f t="shared" si="724"/>
        <v>0.12134</v>
      </c>
      <c r="EH86" s="1163">
        <f t="shared" si="724"/>
        <v>0</v>
      </c>
      <c r="EI86" s="1163">
        <f t="shared" si="724"/>
        <v>6.8044620510000001E-3</v>
      </c>
      <c r="EJ86" s="437"/>
      <c r="EK86" s="437"/>
      <c r="EL86" s="437"/>
      <c r="EM86" s="437"/>
      <c r="EN86" s="437">
        <f t="shared" si="719"/>
        <v>0</v>
      </c>
      <c r="EO86" s="437">
        <f>SUM(EO84:EO85)</f>
        <v>0</v>
      </c>
      <c r="EP86" s="437">
        <f>SUM(EP84:EP85)</f>
        <v>0</v>
      </c>
      <c r="EQ86" s="437">
        <f>SUM(EQ84:EQ85)</f>
        <v>0</v>
      </c>
      <c r="ER86" s="437">
        <f>SUM(ER84:ER85)</f>
        <v>0</v>
      </c>
      <c r="ES86" s="437">
        <f>SUM(ES84:ES85)</f>
        <v>0</v>
      </c>
      <c r="ET86" s="437">
        <f t="shared" ref="ET86:EW86" si="725">SUM(ET84:ET85)</f>
        <v>0</v>
      </c>
      <c r="EU86" s="437">
        <f t="shared" si="725"/>
        <v>0</v>
      </c>
      <c r="EV86" s="437">
        <f t="shared" si="725"/>
        <v>0</v>
      </c>
      <c r="EW86" s="437">
        <f t="shared" si="725"/>
        <v>0</v>
      </c>
      <c r="EX86" s="437">
        <f>SUM(EX84:EX85)</f>
        <v>0</v>
      </c>
      <c r="EY86" s="437">
        <f t="shared" ref="EY86:FB86" si="726">SUM(EY84:EY85)</f>
        <v>0</v>
      </c>
      <c r="EZ86" s="437">
        <f t="shared" si="726"/>
        <v>0</v>
      </c>
      <c r="FA86" s="437">
        <f t="shared" si="726"/>
        <v>0</v>
      </c>
      <c r="FB86" s="437">
        <f t="shared" si="726"/>
        <v>0</v>
      </c>
      <c r="FC86" s="437">
        <f>SUM(FC84:FC85)</f>
        <v>0</v>
      </c>
      <c r="FD86" s="437">
        <f>SUM(FD84:FD85)</f>
        <v>0</v>
      </c>
      <c r="FE86" s="437">
        <f>SUM(FE84:FE85)</f>
        <v>0</v>
      </c>
      <c r="FF86" s="437">
        <f>SUM(FF84:FF85)</f>
        <v>0</v>
      </c>
      <c r="FG86" s="437">
        <f>SUM(FH86:FR86)</f>
        <v>0</v>
      </c>
      <c r="FH86" s="437">
        <f>SUM(FH84:FH85)</f>
        <v>0</v>
      </c>
      <c r="FI86" s="437">
        <f>SUM(FI84:FI85)</f>
        <v>0</v>
      </c>
      <c r="FJ86" s="437">
        <f>SUM(FJ84:FJ85)</f>
        <v>0</v>
      </c>
      <c r="FK86" s="437">
        <f>SUM(FK84:FK85)</f>
        <v>0</v>
      </c>
      <c r="FL86" s="992"/>
      <c r="FM86" s="437">
        <f>SUM(FM84:FM85)</f>
        <v>0</v>
      </c>
      <c r="FN86" s="437">
        <f t="shared" ref="FN86:FQ86" si="727">SUM(FN84:FN85)</f>
        <v>0</v>
      </c>
      <c r="FO86" s="437">
        <f t="shared" si="727"/>
        <v>0</v>
      </c>
      <c r="FP86" s="437">
        <f t="shared" si="727"/>
        <v>0</v>
      </c>
      <c r="FQ86" s="437">
        <f t="shared" si="727"/>
        <v>0</v>
      </c>
      <c r="FR86" s="437">
        <f>SUM(FR84:FR85)</f>
        <v>0</v>
      </c>
      <c r="FS86" s="437">
        <f>SUM(FS84:FS85)</f>
        <v>0</v>
      </c>
      <c r="FT86" s="437">
        <f>SUM(FT84:FT85)</f>
        <v>0</v>
      </c>
      <c r="FU86" s="814"/>
      <c r="FV86" s="313"/>
      <c r="FW86" s="313"/>
      <c r="FX86" s="313"/>
    </row>
    <row r="87" spans="1:180" ht="30" hidden="1" outlineLevel="1">
      <c r="A87" s="426" t="s">
        <v>485</v>
      </c>
      <c r="B87" s="380" t="s">
        <v>295</v>
      </c>
      <c r="C87" s="331"/>
      <c r="D87" s="431"/>
      <c r="E87" s="430" t="s">
        <v>124</v>
      </c>
      <c r="F87" s="431" t="s">
        <v>58</v>
      </c>
      <c r="G87" s="467"/>
      <c r="H87" s="330"/>
      <c r="I87" s="313"/>
      <c r="J87" s="313"/>
      <c r="K87" s="313"/>
      <c r="L87" s="313"/>
      <c r="M87" s="313"/>
      <c r="N87" s="313"/>
      <c r="O87" s="313"/>
      <c r="P87" s="313"/>
      <c r="Q87" s="313"/>
      <c r="R87" s="313"/>
      <c r="S87" s="313"/>
      <c r="T87" s="313"/>
      <c r="U87" s="313"/>
      <c r="V87" s="313"/>
      <c r="W87" s="313"/>
      <c r="X87" s="313"/>
      <c r="Y87" s="313"/>
      <c r="Z87" s="313"/>
      <c r="AA87" s="1155"/>
      <c r="AB87" s="313"/>
      <c r="AC87" s="313"/>
      <c r="AD87" s="358"/>
      <c r="AE87" s="313"/>
      <c r="AF87" s="313"/>
      <c r="AG87" s="313"/>
      <c r="AH87" s="313"/>
      <c r="AI87" s="313"/>
      <c r="AJ87" s="313"/>
      <c r="AK87" s="313"/>
      <c r="AL87" s="313"/>
      <c r="AM87" s="313"/>
      <c r="AN87" s="313"/>
      <c r="AO87" s="313"/>
      <c r="AP87" s="495"/>
      <c r="AQ87" s="335"/>
      <c r="AR87" s="1620"/>
      <c r="AS87" s="16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  <c r="BL87" s="313"/>
      <c r="BM87" s="313"/>
      <c r="BN87" s="313"/>
      <c r="BO87" s="313"/>
      <c r="BP87" s="313"/>
      <c r="BQ87" s="313"/>
      <c r="BR87" s="313"/>
      <c r="BS87" s="313"/>
      <c r="BT87" s="313"/>
      <c r="BU87" s="313"/>
      <c r="BV87" s="313"/>
      <c r="BW87" s="313"/>
      <c r="BX87" s="313"/>
      <c r="BY87" s="313"/>
      <c r="BZ87" s="313"/>
      <c r="CA87" s="313"/>
      <c r="CB87" s="313"/>
      <c r="CC87" s="313"/>
      <c r="CD87" s="313"/>
      <c r="CE87" s="313"/>
      <c r="CF87" s="313"/>
      <c r="CG87" s="999"/>
      <c r="CH87" s="313"/>
      <c r="CI87" s="313"/>
      <c r="CJ87" s="313"/>
      <c r="CK87" s="313"/>
      <c r="CL87" s="313"/>
      <c r="CM87" s="313"/>
      <c r="CN87" s="313"/>
      <c r="CO87" s="313"/>
      <c r="CP87" s="313"/>
      <c r="CQ87" s="313"/>
      <c r="CR87" s="313"/>
      <c r="CS87" s="313"/>
      <c r="CT87" s="313"/>
      <c r="CU87" s="313"/>
      <c r="CV87" s="313"/>
      <c r="CW87" s="1512"/>
      <c r="CX87" s="313"/>
      <c r="CY87" s="313"/>
      <c r="CZ87" s="313"/>
      <c r="DA87" s="313"/>
      <c r="DB87" s="313"/>
      <c r="DC87" s="313"/>
      <c r="DD87" s="313"/>
      <c r="DE87" s="313"/>
      <c r="DF87" s="313"/>
      <c r="DG87" s="313"/>
      <c r="DH87" s="313"/>
      <c r="DI87" s="1155"/>
      <c r="DJ87" s="1155"/>
      <c r="DK87" s="1155"/>
      <c r="DL87" s="1155"/>
      <c r="DM87" s="1155"/>
      <c r="DN87" s="1155"/>
      <c r="DO87" s="1155"/>
      <c r="DP87" s="1155"/>
      <c r="DQ87" s="1155"/>
      <c r="DR87" s="1155"/>
      <c r="DS87" s="1155"/>
      <c r="DT87" s="1155"/>
      <c r="DU87" s="1155"/>
      <c r="DV87" s="1155"/>
      <c r="DW87" s="1155"/>
      <c r="DX87" s="1155"/>
      <c r="DY87" s="1155"/>
      <c r="DZ87" s="1155"/>
      <c r="EA87" s="1155"/>
      <c r="EB87" s="1155"/>
      <c r="EC87" s="1155"/>
      <c r="ED87" s="1155"/>
      <c r="EE87" s="1155"/>
      <c r="EF87" s="1155"/>
      <c r="EG87" s="1155"/>
      <c r="EH87" s="1155"/>
      <c r="EI87" s="1155"/>
      <c r="EJ87" s="313"/>
      <c r="EK87" s="313"/>
      <c r="EL87" s="313"/>
      <c r="EM87" s="313"/>
      <c r="EN87" s="313"/>
      <c r="EO87" s="313"/>
      <c r="EP87" s="313"/>
      <c r="EQ87" s="313"/>
      <c r="ER87" s="313"/>
      <c r="ES87" s="313"/>
      <c r="ET87" s="655"/>
      <c r="EU87" s="655"/>
      <c r="EV87" s="655"/>
      <c r="EW87" s="655"/>
      <c r="EX87" s="313"/>
      <c r="EY87" s="655"/>
      <c r="EZ87" s="655"/>
      <c r="FA87" s="655"/>
      <c r="FB87" s="655"/>
      <c r="FC87" s="313"/>
      <c r="FD87" s="313"/>
      <c r="FE87" s="313"/>
      <c r="FF87" s="313"/>
      <c r="FG87" s="313"/>
      <c r="FH87" s="313"/>
      <c r="FI87" s="313"/>
      <c r="FJ87" s="313"/>
      <c r="FK87" s="313"/>
      <c r="FL87" s="999"/>
      <c r="FM87" s="313"/>
      <c r="FN87" s="655"/>
      <c r="FO87" s="655"/>
      <c r="FP87" s="655"/>
      <c r="FQ87" s="655"/>
      <c r="FR87" s="313"/>
      <c r="FS87" s="313"/>
      <c r="FT87" s="313"/>
      <c r="FU87" s="655"/>
      <c r="FV87" s="313"/>
      <c r="FW87" s="313"/>
      <c r="FX87" s="313"/>
    </row>
    <row r="88" spans="1:180" ht="34.5" hidden="1" customHeight="1" outlineLevel="1">
      <c r="A88" s="426" t="s">
        <v>485</v>
      </c>
      <c r="B88" s="380" t="s">
        <v>295</v>
      </c>
      <c r="C88" s="378" t="s">
        <v>489</v>
      </c>
      <c r="D88" s="378" t="s">
        <v>22</v>
      </c>
      <c r="E88" s="430" t="s">
        <v>385</v>
      </c>
      <c r="F88" s="432" t="s">
        <v>370</v>
      </c>
      <c r="G88" s="470"/>
      <c r="H88" s="316" t="s">
        <v>513</v>
      </c>
      <c r="I88" s="492">
        <f t="shared" ref="I88" si="728">S88+X88+Y88+Z88+AA88</f>
        <v>1.59945</v>
      </c>
      <c r="J88" s="356"/>
      <c r="K88" s="356"/>
      <c r="L88" s="356"/>
      <c r="M88" s="440">
        <v>0</v>
      </c>
      <c r="N88" s="440">
        <f t="shared" ref="N88" si="729">SUM(O88:R88)</f>
        <v>0</v>
      </c>
      <c r="O88" s="356"/>
      <c r="P88" s="356"/>
      <c r="Q88" s="356"/>
      <c r="R88" s="356"/>
      <c r="S88" s="1804">
        <f t="shared" ref="S88" si="730">SUM(T88:W88)</f>
        <v>0.31989000000000001</v>
      </c>
      <c r="T88" s="1413">
        <v>0.159945</v>
      </c>
      <c r="U88" s="1413"/>
      <c r="V88" s="1413"/>
      <c r="W88" s="1413">
        <v>0.159945</v>
      </c>
      <c r="X88" s="1410">
        <v>0.31989000000000001</v>
      </c>
      <c r="Y88" s="1410">
        <v>0.31989000000000001</v>
      </c>
      <c r="Z88" s="1410">
        <v>0.31989000000000001</v>
      </c>
      <c r="AA88" s="1410">
        <v>0.31989000000000001</v>
      </c>
      <c r="AB88" s="356"/>
      <c r="AC88" s="356"/>
      <c r="AD88" s="356"/>
      <c r="AE88" s="356"/>
      <c r="AF88" s="440">
        <v>0</v>
      </c>
      <c r="AG88" s="440">
        <f t="shared" ref="AG88" si="731">SUM(AH88:AK88)</f>
        <v>0</v>
      </c>
      <c r="AH88" s="356"/>
      <c r="AI88" s="356"/>
      <c r="AJ88" s="356"/>
      <c r="AK88" s="356"/>
      <c r="AL88" s="356"/>
      <c r="AM88" s="356"/>
      <c r="AN88" s="316"/>
      <c r="AO88" s="316"/>
      <c r="AP88" s="306" t="s">
        <v>349</v>
      </c>
      <c r="AQ88" s="437">
        <f t="shared" ref="AQ88:AQ89" si="732">DI88+DX88+EA88+ED88+EG88</f>
        <v>1.59945</v>
      </c>
      <c r="AR88" s="1621"/>
      <c r="AS88" s="1621"/>
      <c r="AT88" s="315"/>
      <c r="AU88" s="315"/>
      <c r="AV88" s="315"/>
      <c r="AW88" s="315"/>
      <c r="AX88" s="315"/>
      <c r="AY88" s="315"/>
      <c r="AZ88" s="315">
        <v>0.32</v>
      </c>
      <c r="BA88" s="315"/>
      <c r="BB88" s="315">
        <v>6.7999999999999996E-3</v>
      </c>
      <c r="BC88" s="315"/>
      <c r="BD88" s="315"/>
      <c r="BE88" s="315"/>
      <c r="BF88" s="315">
        <v>0.31989000000000001</v>
      </c>
      <c r="BG88" s="315"/>
      <c r="BH88" s="315">
        <v>7.6577283507000002E-3</v>
      </c>
      <c r="BI88" s="315">
        <v>0.1</v>
      </c>
      <c r="BJ88" s="315">
        <v>0</v>
      </c>
      <c r="BK88" s="315">
        <v>2E-3</v>
      </c>
      <c r="BL88" s="315">
        <v>0.31989000000000001</v>
      </c>
      <c r="BM88" s="315">
        <v>0</v>
      </c>
      <c r="BN88" s="315">
        <v>6.7597747283999997E-3</v>
      </c>
      <c r="BO88" s="315">
        <v>0.47983500000000001</v>
      </c>
      <c r="BP88" s="315">
        <v>0</v>
      </c>
      <c r="BQ88" s="315">
        <v>1.01396620926E-2</v>
      </c>
      <c r="BR88" s="476">
        <f>BU88+BX88+CA88+CD88</f>
        <v>0.31989000000000001</v>
      </c>
      <c r="BS88" s="476">
        <f t="shared" ref="BS88" si="733">BV88+BY88+CB88+CE88</f>
        <v>0</v>
      </c>
      <c r="BT88" s="476">
        <f t="shared" ref="BT88" si="734">BW88+BZ88+CC88+CF88</f>
        <v>6.7597747283999997E-3</v>
      </c>
      <c r="BU88" s="315">
        <v>0.159945</v>
      </c>
      <c r="BV88" s="315">
        <v>0</v>
      </c>
      <c r="BW88" s="315">
        <v>3.3798873641999998E-3</v>
      </c>
      <c r="BX88" s="315">
        <v>0</v>
      </c>
      <c r="BY88" s="315">
        <v>0</v>
      </c>
      <c r="BZ88" s="315">
        <v>0</v>
      </c>
      <c r="CA88" s="315">
        <v>0</v>
      </c>
      <c r="CB88" s="315">
        <v>0</v>
      </c>
      <c r="CC88" s="315">
        <v>0</v>
      </c>
      <c r="CD88" s="315">
        <v>0.159945</v>
      </c>
      <c r="CE88" s="315">
        <v>0</v>
      </c>
      <c r="CF88" s="315">
        <v>3.3798873641999998E-3</v>
      </c>
      <c r="CG88" s="995"/>
      <c r="CH88" s="476">
        <f>CK88+CN88+CQ88+CT88</f>
        <v>0.159945</v>
      </c>
      <c r="CI88" s="476">
        <f t="shared" ref="CI88" si="735">CL88+CO88+CR88+CU88</f>
        <v>0</v>
      </c>
      <c r="CJ88" s="476">
        <f t="shared" ref="CJ88" si="736">CM88+CP88+CS88+CV88</f>
        <v>3.3798873641999998E-3</v>
      </c>
      <c r="CK88" s="1038">
        <v>0.159945</v>
      </c>
      <c r="CL88" s="1038">
        <v>0</v>
      </c>
      <c r="CM88" s="1038">
        <v>3.3798873641999998E-3</v>
      </c>
      <c r="CN88" s="1038"/>
      <c r="CO88" s="1038"/>
      <c r="CP88" s="1038"/>
      <c r="CQ88" s="1038"/>
      <c r="CR88" s="1038"/>
      <c r="CS88" s="1038"/>
      <c r="CT88" s="1038"/>
      <c r="CU88" s="1038"/>
      <c r="CV88" s="1038"/>
      <c r="CW88" s="1514">
        <v>0.31989000000000001</v>
      </c>
      <c r="CX88" s="315">
        <v>0</v>
      </c>
      <c r="CY88" s="315">
        <v>8.3304506229000003E-3</v>
      </c>
      <c r="CZ88" s="315">
        <v>0.31989000000000001</v>
      </c>
      <c r="DA88" s="315">
        <v>0</v>
      </c>
      <c r="DB88" s="315">
        <v>8.3304506229000003E-3</v>
      </c>
      <c r="DC88" s="315">
        <v>0.31989000000000001</v>
      </c>
      <c r="DD88" s="315">
        <v>0</v>
      </c>
      <c r="DE88" s="315">
        <v>8.3304506229000003E-3</v>
      </c>
      <c r="DF88" s="315">
        <v>0.31989000000000001</v>
      </c>
      <c r="DG88" s="315">
        <v>0</v>
      </c>
      <c r="DH88" s="315">
        <v>8.3304506229000003E-3</v>
      </c>
      <c r="DI88" s="1243">
        <f>DL88+DO88+DR88+DU88</f>
        <v>0.31989000000000001</v>
      </c>
      <c r="DJ88" s="1204">
        <v>0</v>
      </c>
      <c r="DK88" s="1243">
        <f>DN88+DQ88+DT88+DW88</f>
        <v>7.0999999999999998E-6</v>
      </c>
      <c r="DL88" s="1416">
        <v>0.159945</v>
      </c>
      <c r="DM88" s="1416"/>
      <c r="DN88" s="1416">
        <v>3.4000000000000001E-6</v>
      </c>
      <c r="DO88" s="1204"/>
      <c r="DP88" s="1204"/>
      <c r="DQ88" s="1204"/>
      <c r="DR88" s="1204"/>
      <c r="DS88" s="1204"/>
      <c r="DT88" s="1204"/>
      <c r="DU88" s="1416">
        <v>0.159945</v>
      </c>
      <c r="DV88" s="1416"/>
      <c r="DW88" s="1416">
        <v>3.7000000000000002E-6</v>
      </c>
      <c r="DX88" s="1204">
        <v>0.31989000000000001</v>
      </c>
      <c r="DY88" s="1204">
        <v>0</v>
      </c>
      <c r="DZ88" s="1204">
        <v>8.3304506229000003E-3</v>
      </c>
      <c r="EA88" s="1204">
        <v>0.31989000000000001</v>
      </c>
      <c r="EB88" s="1204">
        <v>0</v>
      </c>
      <c r="EC88" s="1204">
        <v>8.3304506229000003E-3</v>
      </c>
      <c r="ED88" s="1204">
        <v>0.31989000000000001</v>
      </c>
      <c r="EE88" s="1204">
        <v>0</v>
      </c>
      <c r="EF88" s="1204">
        <v>8.3304506229000003E-3</v>
      </c>
      <c r="EG88" s="1204">
        <v>0.31989000000000001</v>
      </c>
      <c r="EH88" s="1204">
        <v>0</v>
      </c>
      <c r="EI88" s="1204">
        <v>8.3304506229000003E-3</v>
      </c>
      <c r="EJ88" s="315"/>
      <c r="EK88" s="315"/>
      <c r="EL88" s="315"/>
      <c r="EM88" s="315"/>
      <c r="EN88" s="437">
        <f t="shared" ref="EN88:EN89" si="737">EX88+FC88+FD88+FE88+FF88</f>
        <v>0</v>
      </c>
      <c r="EO88" s="312"/>
      <c r="EP88" s="312"/>
      <c r="EQ88" s="312"/>
      <c r="ER88" s="312"/>
      <c r="ES88" s="312"/>
      <c r="ET88" s="622"/>
      <c r="EU88" s="622"/>
      <c r="EV88" s="622"/>
      <c r="EW88" s="622"/>
      <c r="EX88" s="312"/>
      <c r="EY88" s="622"/>
      <c r="EZ88" s="622"/>
      <c r="FA88" s="622"/>
      <c r="FB88" s="622"/>
      <c r="FC88" s="312"/>
      <c r="FD88" s="312"/>
      <c r="FE88" s="312"/>
      <c r="FF88" s="312"/>
      <c r="FG88" s="437">
        <f>SUM(FH88:FR88)</f>
        <v>0</v>
      </c>
      <c r="FH88" s="312"/>
      <c r="FI88" s="312"/>
      <c r="FJ88" s="312"/>
      <c r="FK88" s="312">
        <f>SUM(FM88:FX88)</f>
        <v>0</v>
      </c>
      <c r="FL88" s="992"/>
      <c r="FM88" s="312">
        <f>FN88+FO88+FP88+FQ88</f>
        <v>0</v>
      </c>
      <c r="FN88" s="622"/>
      <c r="FO88" s="622"/>
      <c r="FP88" s="622"/>
      <c r="FQ88" s="622"/>
      <c r="FR88" s="312"/>
      <c r="FS88" s="312"/>
      <c r="FT88" s="312"/>
      <c r="FU88" s="622"/>
      <c r="FV88" s="316"/>
      <c r="FW88" s="316"/>
      <c r="FX88" s="316"/>
    </row>
    <row r="89" spans="1:180" s="95" customFormat="1" ht="18.75" hidden="1" customHeight="1" outlineLevel="1">
      <c r="A89" s="426" t="s">
        <v>485</v>
      </c>
      <c r="B89" s="380" t="s">
        <v>295</v>
      </c>
      <c r="C89" s="331"/>
      <c r="D89" s="431"/>
      <c r="E89" s="430"/>
      <c r="F89" s="439" t="s">
        <v>100</v>
      </c>
      <c r="G89" s="438"/>
      <c r="H89" s="490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1157"/>
      <c r="AB89" s="335"/>
      <c r="AC89" s="335"/>
      <c r="AD89" s="345"/>
      <c r="AE89" s="335"/>
      <c r="AF89" s="335"/>
      <c r="AG89" s="335"/>
      <c r="AH89" s="335"/>
      <c r="AI89" s="335"/>
      <c r="AJ89" s="335"/>
      <c r="AK89" s="335"/>
      <c r="AL89" s="335"/>
      <c r="AM89" s="335"/>
      <c r="AN89" s="335"/>
      <c r="AO89" s="335"/>
      <c r="AP89" s="495"/>
      <c r="AQ89" s="437">
        <f t="shared" si="732"/>
        <v>1.59945</v>
      </c>
      <c r="AR89" s="1621"/>
      <c r="AS89" s="1621"/>
      <c r="AT89" s="476">
        <f t="shared" ref="AT89:BQ89" si="738">SUM(AT88:AT88)</f>
        <v>0</v>
      </c>
      <c r="AU89" s="476">
        <f t="shared" si="738"/>
        <v>0</v>
      </c>
      <c r="AV89" s="476">
        <f t="shared" si="738"/>
        <v>0</v>
      </c>
      <c r="AW89" s="476">
        <f t="shared" si="738"/>
        <v>0</v>
      </c>
      <c r="AX89" s="476">
        <f t="shared" si="738"/>
        <v>0</v>
      </c>
      <c r="AY89" s="476">
        <f t="shared" si="738"/>
        <v>0</v>
      </c>
      <c r="AZ89" s="476">
        <f t="shared" si="738"/>
        <v>0.32</v>
      </c>
      <c r="BA89" s="476">
        <f t="shared" si="738"/>
        <v>0</v>
      </c>
      <c r="BB89" s="476">
        <f t="shared" si="738"/>
        <v>6.7999999999999996E-3</v>
      </c>
      <c r="BC89" s="476">
        <f t="shared" si="738"/>
        <v>0</v>
      </c>
      <c r="BD89" s="476">
        <f t="shared" si="738"/>
        <v>0</v>
      </c>
      <c r="BE89" s="476">
        <f t="shared" si="738"/>
        <v>0</v>
      </c>
      <c r="BF89" s="476">
        <f t="shared" si="738"/>
        <v>0.31989000000000001</v>
      </c>
      <c r="BG89" s="476">
        <f t="shared" si="738"/>
        <v>0</v>
      </c>
      <c r="BH89" s="476">
        <f t="shared" si="738"/>
        <v>7.6577283507000002E-3</v>
      </c>
      <c r="BI89" s="476">
        <f t="shared" si="738"/>
        <v>0.1</v>
      </c>
      <c r="BJ89" s="476">
        <f t="shared" si="738"/>
        <v>0</v>
      </c>
      <c r="BK89" s="476">
        <f t="shared" si="738"/>
        <v>2E-3</v>
      </c>
      <c r="BL89" s="476">
        <f t="shared" si="738"/>
        <v>0.31989000000000001</v>
      </c>
      <c r="BM89" s="476">
        <f t="shared" si="738"/>
        <v>0</v>
      </c>
      <c r="BN89" s="476">
        <f t="shared" si="738"/>
        <v>6.7597747283999997E-3</v>
      </c>
      <c r="BO89" s="476">
        <f t="shared" si="738"/>
        <v>0.47983500000000001</v>
      </c>
      <c r="BP89" s="476">
        <f t="shared" si="738"/>
        <v>0</v>
      </c>
      <c r="BQ89" s="476">
        <f t="shared" si="738"/>
        <v>1.01396620926E-2</v>
      </c>
      <c r="BR89" s="476">
        <f t="shared" ref="BR89:EC89" si="739">SUM(BR88:BR88)</f>
        <v>0.31989000000000001</v>
      </c>
      <c r="BS89" s="476">
        <f t="shared" si="739"/>
        <v>0</v>
      </c>
      <c r="BT89" s="476">
        <f t="shared" si="739"/>
        <v>6.7597747283999997E-3</v>
      </c>
      <c r="BU89" s="476">
        <f t="shared" si="739"/>
        <v>0.159945</v>
      </c>
      <c r="BV89" s="476">
        <f t="shared" si="739"/>
        <v>0</v>
      </c>
      <c r="BW89" s="476">
        <f t="shared" si="739"/>
        <v>3.3798873641999998E-3</v>
      </c>
      <c r="BX89" s="476">
        <f t="shared" si="739"/>
        <v>0</v>
      </c>
      <c r="BY89" s="476">
        <f t="shared" si="739"/>
        <v>0</v>
      </c>
      <c r="BZ89" s="476">
        <f t="shared" si="739"/>
        <v>0</v>
      </c>
      <c r="CA89" s="476">
        <f t="shared" si="739"/>
        <v>0</v>
      </c>
      <c r="CB89" s="476">
        <f t="shared" si="739"/>
        <v>0</v>
      </c>
      <c r="CC89" s="476">
        <f t="shared" si="739"/>
        <v>0</v>
      </c>
      <c r="CD89" s="476">
        <f t="shared" si="739"/>
        <v>0.159945</v>
      </c>
      <c r="CE89" s="476">
        <f t="shared" si="739"/>
        <v>0</v>
      </c>
      <c r="CF89" s="476">
        <f t="shared" si="739"/>
        <v>3.3798873641999998E-3</v>
      </c>
      <c r="CG89" s="995"/>
      <c r="CH89" s="476">
        <f t="shared" ref="CH89:CV89" si="740">SUM(CH88:CH88)</f>
        <v>0.159945</v>
      </c>
      <c r="CI89" s="476">
        <f t="shared" si="740"/>
        <v>0</v>
      </c>
      <c r="CJ89" s="476">
        <f t="shared" si="740"/>
        <v>3.3798873641999998E-3</v>
      </c>
      <c r="CK89" s="476">
        <f t="shared" si="740"/>
        <v>0.159945</v>
      </c>
      <c r="CL89" s="476">
        <f t="shared" si="740"/>
        <v>0</v>
      </c>
      <c r="CM89" s="476">
        <f t="shared" si="740"/>
        <v>3.3798873641999998E-3</v>
      </c>
      <c r="CN89" s="476">
        <f t="shared" si="740"/>
        <v>0</v>
      </c>
      <c r="CO89" s="476">
        <f t="shared" si="740"/>
        <v>0</v>
      </c>
      <c r="CP89" s="476">
        <f t="shared" si="740"/>
        <v>0</v>
      </c>
      <c r="CQ89" s="476">
        <f t="shared" si="740"/>
        <v>0</v>
      </c>
      <c r="CR89" s="476">
        <f t="shared" si="740"/>
        <v>0</v>
      </c>
      <c r="CS89" s="476">
        <f t="shared" si="740"/>
        <v>0</v>
      </c>
      <c r="CT89" s="476">
        <f t="shared" si="740"/>
        <v>0</v>
      </c>
      <c r="CU89" s="476">
        <f t="shared" si="740"/>
        <v>0</v>
      </c>
      <c r="CV89" s="476">
        <f t="shared" si="740"/>
        <v>0</v>
      </c>
      <c r="CW89" s="1514">
        <f t="shared" si="739"/>
        <v>0.31989000000000001</v>
      </c>
      <c r="CX89" s="476">
        <f t="shared" si="739"/>
        <v>0</v>
      </c>
      <c r="CY89" s="476">
        <f t="shared" si="739"/>
        <v>8.3304506229000003E-3</v>
      </c>
      <c r="CZ89" s="476">
        <f t="shared" si="739"/>
        <v>0.31989000000000001</v>
      </c>
      <c r="DA89" s="476">
        <f t="shared" si="739"/>
        <v>0</v>
      </c>
      <c r="DB89" s="476">
        <f t="shared" si="739"/>
        <v>8.3304506229000003E-3</v>
      </c>
      <c r="DC89" s="476">
        <f t="shared" si="739"/>
        <v>0.31989000000000001</v>
      </c>
      <c r="DD89" s="476">
        <f t="shared" si="739"/>
        <v>0</v>
      </c>
      <c r="DE89" s="476">
        <f t="shared" si="739"/>
        <v>8.3304506229000003E-3</v>
      </c>
      <c r="DF89" s="476">
        <f t="shared" si="739"/>
        <v>0.31989000000000001</v>
      </c>
      <c r="DG89" s="476">
        <f t="shared" si="739"/>
        <v>0</v>
      </c>
      <c r="DH89" s="476">
        <f t="shared" si="739"/>
        <v>8.3304506229000003E-3</v>
      </c>
      <c r="DI89" s="1203">
        <f t="shared" si="739"/>
        <v>0.31989000000000001</v>
      </c>
      <c r="DJ89" s="1203">
        <f t="shared" si="739"/>
        <v>0</v>
      </c>
      <c r="DK89" s="1203">
        <f t="shared" si="739"/>
        <v>7.0999999999999998E-6</v>
      </c>
      <c r="DL89" s="1203">
        <f t="shared" si="739"/>
        <v>0.159945</v>
      </c>
      <c r="DM89" s="1203">
        <f t="shared" si="739"/>
        <v>0</v>
      </c>
      <c r="DN89" s="1203">
        <f t="shared" si="739"/>
        <v>3.4000000000000001E-6</v>
      </c>
      <c r="DO89" s="1203">
        <f t="shared" si="739"/>
        <v>0</v>
      </c>
      <c r="DP89" s="1203">
        <f t="shared" si="739"/>
        <v>0</v>
      </c>
      <c r="DQ89" s="1203">
        <f t="shared" si="739"/>
        <v>0</v>
      </c>
      <c r="DR89" s="1203">
        <f t="shared" si="739"/>
        <v>0</v>
      </c>
      <c r="DS89" s="1203">
        <f t="shared" si="739"/>
        <v>0</v>
      </c>
      <c r="DT89" s="1203">
        <f t="shared" si="739"/>
        <v>0</v>
      </c>
      <c r="DU89" s="1203">
        <f t="shared" si="739"/>
        <v>0.159945</v>
      </c>
      <c r="DV89" s="1203">
        <f t="shared" si="739"/>
        <v>0</v>
      </c>
      <c r="DW89" s="1203">
        <f t="shared" si="739"/>
        <v>3.7000000000000002E-6</v>
      </c>
      <c r="DX89" s="1203">
        <f t="shared" si="739"/>
        <v>0.31989000000000001</v>
      </c>
      <c r="DY89" s="1203">
        <f t="shared" si="739"/>
        <v>0</v>
      </c>
      <c r="DZ89" s="1203">
        <f t="shared" si="739"/>
        <v>8.3304506229000003E-3</v>
      </c>
      <c r="EA89" s="1203">
        <f t="shared" si="739"/>
        <v>0.31989000000000001</v>
      </c>
      <c r="EB89" s="1203">
        <f t="shared" si="739"/>
        <v>0</v>
      </c>
      <c r="EC89" s="1203">
        <f t="shared" si="739"/>
        <v>8.3304506229000003E-3</v>
      </c>
      <c r="ED89" s="1203">
        <f t="shared" ref="ED89:EF89" si="741">SUM(ED88:ED88)</f>
        <v>0.31989000000000001</v>
      </c>
      <c r="EE89" s="1203">
        <f t="shared" si="741"/>
        <v>0</v>
      </c>
      <c r="EF89" s="1203">
        <f t="shared" si="741"/>
        <v>8.3304506229000003E-3</v>
      </c>
      <c r="EG89" s="1203">
        <f t="shared" ref="EG89:EI89" si="742">SUM(EG88:EG88)</f>
        <v>0.31989000000000001</v>
      </c>
      <c r="EH89" s="1203">
        <f t="shared" si="742"/>
        <v>0</v>
      </c>
      <c r="EI89" s="1203">
        <f t="shared" si="742"/>
        <v>8.3304506229000003E-3</v>
      </c>
      <c r="EJ89" s="476"/>
      <c r="EK89" s="476"/>
      <c r="EL89" s="476"/>
      <c r="EM89" s="476"/>
      <c r="EN89" s="437">
        <f t="shared" si="737"/>
        <v>0</v>
      </c>
      <c r="EO89" s="437">
        <f>SUM(EO88:EO88)</f>
        <v>0</v>
      </c>
      <c r="EP89" s="437">
        <f>SUM(EP88:EP88)</f>
        <v>0</v>
      </c>
      <c r="EQ89" s="437">
        <f>SUM(EQ88:EQ88)</f>
        <v>0</v>
      </c>
      <c r="ER89" s="437">
        <f>SUM(ER88:ER88)</f>
        <v>0</v>
      </c>
      <c r="ES89" s="437">
        <f>SUM(ES88:ES88)</f>
        <v>0</v>
      </c>
      <c r="ET89" s="437">
        <f t="shared" ref="ET89:EW89" si="743">SUM(ET88:ET88)</f>
        <v>0</v>
      </c>
      <c r="EU89" s="437">
        <f t="shared" si="743"/>
        <v>0</v>
      </c>
      <c r="EV89" s="437">
        <f t="shared" si="743"/>
        <v>0</v>
      </c>
      <c r="EW89" s="437">
        <f t="shared" si="743"/>
        <v>0</v>
      </c>
      <c r="EX89" s="437">
        <f>SUM(EX88:EX88)</f>
        <v>0</v>
      </c>
      <c r="EY89" s="437">
        <f t="shared" ref="EY89:FB89" si="744">SUM(EY88:EY88)</f>
        <v>0</v>
      </c>
      <c r="EZ89" s="437">
        <f t="shared" si="744"/>
        <v>0</v>
      </c>
      <c r="FA89" s="437">
        <f t="shared" si="744"/>
        <v>0</v>
      </c>
      <c r="FB89" s="437">
        <f t="shared" si="744"/>
        <v>0</v>
      </c>
      <c r="FC89" s="437">
        <f>SUM(FC88:FC88)</f>
        <v>0</v>
      </c>
      <c r="FD89" s="437">
        <f>SUM(FD88:FD88)</f>
        <v>0</v>
      </c>
      <c r="FE89" s="437">
        <f>SUM(FE88:FE88)</f>
        <v>0</v>
      </c>
      <c r="FF89" s="437">
        <f>SUM(FF88:FF88)</f>
        <v>0</v>
      </c>
      <c r="FG89" s="437">
        <f>SUM(FH89:FR89)</f>
        <v>0</v>
      </c>
      <c r="FH89" s="437">
        <f>SUM(FH88:FH88)</f>
        <v>0</v>
      </c>
      <c r="FI89" s="437">
        <f>SUM(FI88:FI88)</f>
        <v>0</v>
      </c>
      <c r="FJ89" s="437">
        <f>SUM(FJ88:FJ88)</f>
        <v>0</v>
      </c>
      <c r="FK89" s="437">
        <f>SUM(FK88:FK88)</f>
        <v>0</v>
      </c>
      <c r="FL89" s="992"/>
      <c r="FM89" s="437">
        <f>SUM(FM88:FM88)</f>
        <v>0</v>
      </c>
      <c r="FN89" s="437">
        <f t="shared" ref="FN89:FU89" si="745">SUM(FN88:FN88)</f>
        <v>0</v>
      </c>
      <c r="FO89" s="437">
        <f t="shared" si="745"/>
        <v>0</v>
      </c>
      <c r="FP89" s="437">
        <f t="shared" si="745"/>
        <v>0</v>
      </c>
      <c r="FQ89" s="437">
        <f t="shared" si="745"/>
        <v>0</v>
      </c>
      <c r="FR89" s="437">
        <f t="shared" si="745"/>
        <v>0</v>
      </c>
      <c r="FS89" s="437">
        <f t="shared" si="745"/>
        <v>0</v>
      </c>
      <c r="FT89" s="437">
        <f t="shared" si="745"/>
        <v>0</v>
      </c>
      <c r="FU89" s="437">
        <f t="shared" si="745"/>
        <v>0</v>
      </c>
      <c r="FV89" s="320"/>
      <c r="FW89" s="320"/>
      <c r="FX89" s="320"/>
    </row>
    <row r="90" spans="1:180" ht="30" hidden="1" outlineLevel="1">
      <c r="A90" s="426" t="s">
        <v>485</v>
      </c>
      <c r="B90" s="380" t="s">
        <v>295</v>
      </c>
      <c r="C90" s="331"/>
      <c r="D90" s="343"/>
      <c r="E90" s="409" t="s">
        <v>50</v>
      </c>
      <c r="F90" s="477" t="s">
        <v>98</v>
      </c>
      <c r="G90" s="467"/>
      <c r="H90" s="330"/>
      <c r="I90" s="313"/>
      <c r="J90" s="313"/>
      <c r="K90" s="313"/>
      <c r="L90" s="313"/>
      <c r="M90" s="313"/>
      <c r="N90" s="313"/>
      <c r="O90" s="313"/>
      <c r="P90" s="313"/>
      <c r="Q90" s="313"/>
      <c r="R90" s="313"/>
      <c r="S90" s="313"/>
      <c r="T90" s="313"/>
      <c r="U90" s="313"/>
      <c r="V90" s="313"/>
      <c r="W90" s="313"/>
      <c r="X90" s="313"/>
      <c r="Y90" s="313"/>
      <c r="Z90" s="313"/>
      <c r="AA90" s="1155"/>
      <c r="AB90" s="313"/>
      <c r="AC90" s="313"/>
      <c r="AD90" s="358"/>
      <c r="AE90" s="313"/>
      <c r="AF90" s="313"/>
      <c r="AG90" s="313"/>
      <c r="AH90" s="313"/>
      <c r="AI90" s="313"/>
      <c r="AJ90" s="313"/>
      <c r="AK90" s="313"/>
      <c r="AL90" s="313"/>
      <c r="AM90" s="313"/>
      <c r="AN90" s="313"/>
      <c r="AO90" s="313"/>
      <c r="AP90" s="335"/>
      <c r="AQ90" s="335"/>
      <c r="AR90" s="1620"/>
      <c r="AS90" s="1620"/>
      <c r="AT90" s="313"/>
      <c r="AU90" s="482">
        <f>AU94+AU97+AU100+AU103+AU106+AU109</f>
        <v>0</v>
      </c>
      <c r="AV90" s="482">
        <f>AV94+AV97+AV100+AV103+AV106+AV109</f>
        <v>0</v>
      </c>
      <c r="AW90" s="313"/>
      <c r="AX90" s="482">
        <f>AX94+AX97+AX100+AX103+AX106+AX109</f>
        <v>0</v>
      </c>
      <c r="AY90" s="482">
        <f>AY94+AY97+AY100+AY103+AY106+AY109</f>
        <v>0</v>
      </c>
      <c r="AZ90" s="313"/>
      <c r="BA90" s="482">
        <f>BA94+BA97+BA100+BA103+BA106+BA109</f>
        <v>3</v>
      </c>
      <c r="BB90" s="482">
        <f>BB94+BB97+BB100+BB103+BB106+BB109</f>
        <v>0.122</v>
      </c>
      <c r="BC90" s="313"/>
      <c r="BD90" s="482">
        <f>BD94+BD97+BD100+BD103+BD106+BD109</f>
        <v>0.86399999999999999</v>
      </c>
      <c r="BE90" s="482">
        <f>BE94+BE97+BE100+BE103+BE106+BE109</f>
        <v>3.5000000000000003E-2</v>
      </c>
      <c r="BF90" s="313"/>
      <c r="BG90" s="482">
        <f>BG94+BG97+BG100+BG103+BG106+BG109</f>
        <v>22.535297999999997</v>
      </c>
      <c r="BH90" s="482">
        <f>BH94+BH97+BH100+BH103+BH106+BH109</f>
        <v>0.402427068</v>
      </c>
      <c r="BI90" s="313"/>
      <c r="BJ90" s="482">
        <f>BJ94+BJ97+BJ100+BJ103+BJ106+BJ109</f>
        <v>56.910392999999999</v>
      </c>
      <c r="BK90" s="482">
        <f>BK94+BK97+BK100+BK103+BK106+BK109</f>
        <v>1.13286445</v>
      </c>
      <c r="BL90" s="313"/>
      <c r="BM90" s="482">
        <f>BM94+BM97+BM100+BM103+BM106+BM109</f>
        <v>47.925023999999986</v>
      </c>
      <c r="BN90" s="482">
        <f>BN94+BN97+BN100+BN103+BN106+BN109</f>
        <v>1.00533326</v>
      </c>
      <c r="BO90" s="313"/>
      <c r="BP90" s="482">
        <f>BP94+BP97+BP100+BP103+BP106+BP109</f>
        <v>70.464632159999994</v>
      </c>
      <c r="BQ90" s="482">
        <f>BQ94+BQ97+BQ100+BQ103+BQ106+BQ109</f>
        <v>1.7201064311000001</v>
      </c>
      <c r="BR90" s="313"/>
      <c r="BS90" s="482">
        <f>BS94+BS97+BS100+BS103+BS106+BS109</f>
        <v>54.561024000000003</v>
      </c>
      <c r="BT90" s="482">
        <f>BT94+BT97+BT100+BT103+BT106+BT109</f>
        <v>1.29613326</v>
      </c>
      <c r="BU90" s="313"/>
      <c r="BV90" s="482">
        <f>BV94+BV97+BV100+BV103+BV106+BV109</f>
        <v>13.1835624</v>
      </c>
      <c r="BW90" s="482">
        <f>BW94+BW97+BW100+BW103+BW106+BW109</f>
        <v>0.28063890000000002</v>
      </c>
      <c r="BX90" s="313"/>
      <c r="BY90" s="482">
        <f>BY94+BY97+BY100+BY103+BY106+BY109</f>
        <v>11.203368000000001</v>
      </c>
      <c r="BZ90" s="482">
        <f>BZ94+BZ97+BZ100+BZ103+BZ106+BZ109</f>
        <v>0.26176365000000001</v>
      </c>
      <c r="CA90" s="313"/>
      <c r="CB90" s="482">
        <f>CB94+CB97+CB100+CB103+CB106+CB109</f>
        <v>13.208831999999999</v>
      </c>
      <c r="CC90" s="482">
        <f>CC94+CC97+CC100+CC103+CC106+CC109</f>
        <v>0.33207733</v>
      </c>
      <c r="CD90" s="313"/>
      <c r="CE90" s="482">
        <f>CE94+CE97+CE100+CE103+CE106+CE109</f>
        <v>16.965261599999998</v>
      </c>
      <c r="CF90" s="482">
        <f>CF94+CF97+CF100+CF103+CF106+CF109</f>
        <v>0.42165338000000002</v>
      </c>
      <c r="CG90" s="995"/>
      <c r="CH90" s="313"/>
      <c r="CI90" s="482">
        <f>CI94+CI97+CI100+CI103+CI106+CI109</f>
        <v>116.52662880000001</v>
      </c>
      <c r="CJ90" s="482">
        <f>CJ94+CJ97+CJ100+CJ103+CJ106+CJ109</f>
        <v>2.6404629000000002</v>
      </c>
      <c r="CK90" s="313"/>
      <c r="CL90" s="482">
        <f>CL94+CL97+CL100+CL103+CL106+CL109</f>
        <v>13.1835624</v>
      </c>
      <c r="CM90" s="482">
        <f>CM94+CM97+CM100+CM103+CM106+CM109</f>
        <v>0.28063890000000002</v>
      </c>
      <c r="CN90" s="313"/>
      <c r="CO90" s="482">
        <f>CO94+CO97+CO100+CO103+CO106+CO109</f>
        <v>11.203368000000001</v>
      </c>
      <c r="CP90" s="482">
        <f>CP94+CP97+CP100+CP103+CP106+CP109</f>
        <v>0.41781099999999999</v>
      </c>
      <c r="CQ90" s="313"/>
      <c r="CR90" s="482">
        <f>CR94+CR97+CR100+CR103+CR106+CR109</f>
        <v>34.0039728</v>
      </c>
      <c r="CS90" s="482">
        <f>CS94+CS97+CS100+CS103+CS106+CS109</f>
        <v>0.94989699999999999</v>
      </c>
      <c r="CT90" s="313"/>
      <c r="CU90" s="482">
        <f>CU94+CU97+CU100+CU103+CU106+CU109</f>
        <v>58.135725600000001</v>
      </c>
      <c r="CV90" s="482">
        <f>CV94+CV97+CV100+CV103+CV106+CV109</f>
        <v>0.992116</v>
      </c>
      <c r="CW90" s="1512"/>
      <c r="CX90" s="482">
        <f>CX94+CX97+CX100+CX103+CX106+CX109</f>
        <v>0.42165338000000002</v>
      </c>
      <c r="CY90" s="482">
        <f>CY94+CY97+CY100+CY103+CY106+CY109</f>
        <v>0.39837518999999999</v>
      </c>
      <c r="CZ90" s="313"/>
      <c r="DA90" s="482">
        <f>DA94+DA97+DA100+DA103+DA106+DA109</f>
        <v>0.39837518999999999</v>
      </c>
      <c r="DB90" s="482">
        <f>DB94+DB97+DB100+DB103+DB106+DB109</f>
        <v>0.42165338000000002</v>
      </c>
      <c r="DC90" s="313"/>
      <c r="DD90" s="482">
        <f>DD94+DD97+DD100+DD103+DD106+DD109</f>
        <v>0.42165338000000002</v>
      </c>
      <c r="DE90" s="482">
        <f>DE94+DE97+DE100+DE103+DE106+DE109</f>
        <v>0.39837518999999999</v>
      </c>
      <c r="DF90" s="313"/>
      <c r="DG90" s="482">
        <f>DG94+DG97+DG100+DG103+DG106+DG109</f>
        <v>0.39837518999999999</v>
      </c>
      <c r="DH90" s="482">
        <f>DH94+DH97+DH100+DH103+DH106+DH109</f>
        <v>0.42165338000000002</v>
      </c>
      <c r="DI90" s="1155"/>
      <c r="DJ90" s="1199">
        <f>DJ94+DJ97+DJ100+DJ103+DJ106+DJ109</f>
        <v>69.539355599999993</v>
      </c>
      <c r="DK90" s="1199">
        <f>DK94+DK97+DK100+DK103+DK106+DK109</f>
        <v>2.0375521086999999</v>
      </c>
      <c r="DL90" s="1199"/>
      <c r="DM90" s="1199">
        <f>DM94+DM97+DM100+DM103+DM106+DM109</f>
        <v>12.7987956</v>
      </c>
      <c r="DN90" s="1199">
        <f>DN94+DN97+DN100+DN103+DN106+DN109</f>
        <v>0.39480209999999999</v>
      </c>
      <c r="DO90" s="1199"/>
      <c r="DP90" s="1199">
        <f>DP94+DP97+DP100+DP103+DP106+DP109</f>
        <v>9.8833199999999994</v>
      </c>
      <c r="DQ90" s="1199">
        <f>DQ94+DQ97+DQ100+DQ103+DQ106+DQ109</f>
        <v>0.31325030000000004</v>
      </c>
      <c r="DR90" s="1199"/>
      <c r="DS90" s="1199">
        <f>DS94+DS97+DS100+DS103+DS106+DS109</f>
        <v>32.652000000000001</v>
      </c>
      <c r="DT90" s="1199">
        <f>DT94+DT97+DT100+DT103+DT106+DT109</f>
        <v>0.91625280869999992</v>
      </c>
      <c r="DU90" s="1199"/>
      <c r="DV90" s="1199">
        <f>DV94+DV97+DV100+DV103+DV106+DV109</f>
        <v>14.20524</v>
      </c>
      <c r="DW90" s="1199">
        <f>DW94+DW97+DW100+DW103+DW106+DW109</f>
        <v>0.41324690000000003</v>
      </c>
      <c r="DX90" s="1155"/>
      <c r="DY90" s="1199">
        <f>DY94+DY97+DY100+DY103+DY106+DY109</f>
        <v>47.805022799999996</v>
      </c>
      <c r="DZ90" s="1199">
        <f>DZ94+DZ97+DZ100+DZ103+DZ106+DZ109</f>
        <v>1.4579620000000002</v>
      </c>
      <c r="EA90" s="1155"/>
      <c r="EB90" s="1199">
        <f>EB94+EB97+EB100+EB103+EB106+EB109</f>
        <v>0</v>
      </c>
      <c r="EC90" s="1199">
        <f>EC94+EC97+EC100+EC103+EC106+EC109</f>
        <v>0</v>
      </c>
      <c r="ED90" s="1155"/>
      <c r="EE90" s="1199">
        <f>EE94+EE97+EE100+EE103+EE106+EE109</f>
        <v>0</v>
      </c>
      <c r="EF90" s="1199">
        <f>EF94+EF97+EF100+EF103+EF106+EF109</f>
        <v>0</v>
      </c>
      <c r="EG90" s="1199"/>
      <c r="EH90" s="1199">
        <f>EH94+EH97+EH100+EH103+EH106+EH109</f>
        <v>0</v>
      </c>
      <c r="EI90" s="1199">
        <f>EI94+EI97+EI100+EI103+EI106+EI109</f>
        <v>0</v>
      </c>
      <c r="EJ90" s="482"/>
      <c r="EK90" s="482"/>
      <c r="EL90" s="482"/>
      <c r="EM90" s="482"/>
      <c r="EN90" s="484">
        <f t="shared" ref="EN90" si="746">SUM(EO90:EX90)</f>
        <v>15.822222109999998</v>
      </c>
      <c r="EO90" s="484">
        <f>EO94+EO97+EO100+EO103+EO106+EO109</f>
        <v>0</v>
      </c>
      <c r="EP90" s="484">
        <f>EP94+EP97+EP100+EP103+EP106+EP109</f>
        <v>0</v>
      </c>
      <c r="EQ90" s="484">
        <f>EQ94+EQ97+EQ100+EQ103+EQ106+EQ109</f>
        <v>1.98025301</v>
      </c>
      <c r="ER90" s="484">
        <f>ER94+ER97+ER100+ER103+ER106+ER109</f>
        <v>1.5603050000000001</v>
      </c>
      <c r="ES90" s="484">
        <f>ES94+ES97+ES100+ES103+ES106+ES109</f>
        <v>3.531034</v>
      </c>
      <c r="ET90" s="484">
        <f t="shared" ref="ET90:EW90" si="747">ET94+ET97+ET100+ET103+ET106+ET109</f>
        <v>0.71686300000000003</v>
      </c>
      <c r="EU90" s="484">
        <f t="shared" si="747"/>
        <v>1.4630969999999999</v>
      </c>
      <c r="EV90" s="484">
        <f t="shared" si="747"/>
        <v>2.147195</v>
      </c>
      <c r="EW90" s="484">
        <f t="shared" si="747"/>
        <v>2.7438790000000002</v>
      </c>
      <c r="EX90" s="484">
        <f>EX94+EX97+EX100+EX103+EX106+EX109</f>
        <v>1.6795960999999999</v>
      </c>
      <c r="EY90" s="484">
        <f t="shared" ref="EY90:FB90" si="748">EY94+EY97+EY100+EY103+EY106+EY109</f>
        <v>0.35891099999999998</v>
      </c>
      <c r="EZ90" s="484">
        <f t="shared" si="748"/>
        <v>0.28477330000000001</v>
      </c>
      <c r="FA90" s="484">
        <f t="shared" si="748"/>
        <v>0.66023300000000007</v>
      </c>
      <c r="FB90" s="484">
        <f t="shared" si="748"/>
        <v>0.37567879999999998</v>
      </c>
      <c r="FC90" s="484">
        <f>FC94+FC97+FC100+FC103+FC106+FC109</f>
        <v>1.5787420000000001</v>
      </c>
      <c r="FD90" s="484">
        <f>FD94+FD97+FD100+FD103+FD106+FD109</f>
        <v>0.25332199999999999</v>
      </c>
      <c r="FE90" s="484">
        <f>FE94+FE97+FE100+FE103+FE106+FE109</f>
        <v>0.25332199999999999</v>
      </c>
      <c r="FF90" s="484">
        <f>FF94+FF97+FF100+FF103+FF106+FF109</f>
        <v>0.25332199999999999</v>
      </c>
      <c r="FG90" s="484">
        <f>SUM(FH90:FR90)</f>
        <v>8.3812094300000002</v>
      </c>
      <c r="FH90" s="484">
        <f>FH94+FH97+FH100+FH103+FH106+FH109</f>
        <v>0</v>
      </c>
      <c r="FI90" s="484">
        <f>FI94+FI97+FI100+FI103+FI106+FI109</f>
        <v>0</v>
      </c>
      <c r="FJ90" s="484">
        <f>FJ94+FJ97+FJ100+FJ103+FJ106+FJ109</f>
        <v>1.98025301</v>
      </c>
      <c r="FK90" s="484">
        <f>FK94+FK97+FK100+FK103+FK106+FK109</f>
        <v>5.7372392199999993</v>
      </c>
      <c r="FL90" s="992"/>
      <c r="FM90" s="484">
        <f>FM94+FM97+FM100+FM103+FM106+FM109</f>
        <v>0.3318586</v>
      </c>
      <c r="FN90" s="484">
        <f t="shared" ref="FN90:FQ90" si="749">FN94+FN97+FN100+FN103+FN106+FN109</f>
        <v>0.3318586</v>
      </c>
      <c r="FO90" s="484">
        <f t="shared" si="749"/>
        <v>0</v>
      </c>
      <c r="FP90" s="484">
        <f t="shared" si="749"/>
        <v>0</v>
      </c>
      <c r="FQ90" s="484">
        <f t="shared" si="749"/>
        <v>0</v>
      </c>
      <c r="FR90" s="484">
        <f>FR94+FR97+FR100+FR103+FR106+FR109</f>
        <v>0</v>
      </c>
      <c r="FS90" s="484">
        <f>FS94+FS97+FS100+FS103+FS106+FS109</f>
        <v>0</v>
      </c>
      <c r="FT90" s="484">
        <f>FT94+FT97+FT100+FT103+FT106+FT109</f>
        <v>0</v>
      </c>
      <c r="FU90" s="813"/>
      <c r="FV90" s="313"/>
      <c r="FW90" s="313"/>
      <c r="FX90" s="313"/>
    </row>
    <row r="91" spans="1:180" ht="30" hidden="1" outlineLevel="1">
      <c r="A91" s="426" t="s">
        <v>485</v>
      </c>
      <c r="B91" s="380" t="s">
        <v>295</v>
      </c>
      <c r="C91" s="331"/>
      <c r="D91" s="431"/>
      <c r="E91" s="430" t="s">
        <v>125</v>
      </c>
      <c r="F91" s="431" t="s">
        <v>99</v>
      </c>
      <c r="G91" s="467"/>
      <c r="H91" s="330"/>
      <c r="I91" s="313"/>
      <c r="J91" s="313"/>
      <c r="K91" s="313"/>
      <c r="L91" s="313"/>
      <c r="M91" s="313"/>
      <c r="N91" s="313"/>
      <c r="O91" s="313"/>
      <c r="P91" s="313"/>
      <c r="Q91" s="313"/>
      <c r="R91" s="313"/>
      <c r="S91" s="313"/>
      <c r="T91" s="313"/>
      <c r="U91" s="313"/>
      <c r="V91" s="313"/>
      <c r="W91" s="313"/>
      <c r="X91" s="313"/>
      <c r="Y91" s="313"/>
      <c r="Z91" s="313"/>
      <c r="AA91" s="1155"/>
      <c r="AB91" s="313"/>
      <c r="AC91" s="313"/>
      <c r="AD91" s="358"/>
      <c r="AE91" s="313"/>
      <c r="AF91" s="313"/>
      <c r="AG91" s="313"/>
      <c r="AH91" s="313"/>
      <c r="AI91" s="313"/>
      <c r="AJ91" s="313"/>
      <c r="AK91" s="313"/>
      <c r="AL91" s="313"/>
      <c r="AM91" s="313"/>
      <c r="AN91" s="313"/>
      <c r="AO91" s="313"/>
      <c r="AP91" s="495"/>
      <c r="AQ91" s="335"/>
      <c r="AR91" s="1620"/>
      <c r="AS91" s="1620"/>
      <c r="AT91" s="313"/>
      <c r="AU91" s="313"/>
      <c r="AV91" s="313"/>
      <c r="AW91" s="313"/>
      <c r="AX91" s="313"/>
      <c r="AY91" s="313"/>
      <c r="AZ91" s="313"/>
      <c r="BA91" s="313"/>
      <c r="BB91" s="313"/>
      <c r="BC91" s="313"/>
      <c r="BD91" s="313"/>
      <c r="BE91" s="313"/>
      <c r="BF91" s="313"/>
      <c r="BG91" s="313"/>
      <c r="BH91" s="313"/>
      <c r="BI91" s="313"/>
      <c r="BJ91" s="313"/>
      <c r="BK91" s="313"/>
      <c r="BL91" s="313"/>
      <c r="BM91" s="313"/>
      <c r="BN91" s="313"/>
      <c r="BO91" s="313"/>
      <c r="BP91" s="313"/>
      <c r="BQ91" s="313"/>
      <c r="BR91" s="313"/>
      <c r="BS91" s="313"/>
      <c r="BT91" s="313"/>
      <c r="BU91" s="313"/>
      <c r="BV91" s="313"/>
      <c r="BW91" s="313"/>
      <c r="BX91" s="313"/>
      <c r="BY91" s="313"/>
      <c r="BZ91" s="313"/>
      <c r="CA91" s="313"/>
      <c r="CB91" s="313"/>
      <c r="CC91" s="313"/>
      <c r="CD91" s="313"/>
      <c r="CE91" s="313"/>
      <c r="CF91" s="313"/>
      <c r="CG91" s="999"/>
      <c r="CH91" s="313"/>
      <c r="CI91" s="313"/>
      <c r="CJ91" s="313"/>
      <c r="CK91" s="313"/>
      <c r="CL91" s="313"/>
      <c r="CM91" s="313"/>
      <c r="CN91" s="313"/>
      <c r="CO91" s="313"/>
      <c r="CP91" s="313"/>
      <c r="CQ91" s="313"/>
      <c r="CR91" s="313"/>
      <c r="CS91" s="313"/>
      <c r="CT91" s="313"/>
      <c r="CU91" s="313"/>
      <c r="CV91" s="313"/>
      <c r="CW91" s="1512"/>
      <c r="CX91" s="313"/>
      <c r="CY91" s="313"/>
      <c r="CZ91" s="313"/>
      <c r="DA91" s="313"/>
      <c r="DB91" s="313"/>
      <c r="DC91" s="313"/>
      <c r="DD91" s="313"/>
      <c r="DE91" s="313"/>
      <c r="DF91" s="313"/>
      <c r="DG91" s="313"/>
      <c r="DH91" s="313"/>
      <c r="DI91" s="1155"/>
      <c r="DJ91" s="1155"/>
      <c r="DK91" s="1155"/>
      <c r="DL91" s="1155"/>
      <c r="DM91" s="1155"/>
      <c r="DN91" s="1155"/>
      <c r="DO91" s="1155"/>
      <c r="DP91" s="1155"/>
      <c r="DQ91" s="1155"/>
      <c r="DR91" s="1155"/>
      <c r="DS91" s="1155"/>
      <c r="DT91" s="1155"/>
      <c r="DU91" s="1155"/>
      <c r="DV91" s="1155"/>
      <c r="DW91" s="1155"/>
      <c r="DX91" s="1155"/>
      <c r="DY91" s="1155"/>
      <c r="DZ91" s="1155"/>
      <c r="EA91" s="1155"/>
      <c r="EB91" s="1155"/>
      <c r="EC91" s="1155"/>
      <c r="ED91" s="1155"/>
      <c r="EE91" s="1155"/>
      <c r="EF91" s="1155"/>
      <c r="EG91" s="1155"/>
      <c r="EH91" s="1155"/>
      <c r="EI91" s="1155"/>
      <c r="EJ91" s="313"/>
      <c r="EK91" s="313"/>
      <c r="EL91" s="313"/>
      <c r="EM91" s="313"/>
      <c r="EN91" s="313"/>
      <c r="EO91" s="313"/>
      <c r="EP91" s="313"/>
      <c r="EQ91" s="313"/>
      <c r="ER91" s="313"/>
      <c r="ES91" s="313"/>
      <c r="ET91" s="655"/>
      <c r="EU91" s="655"/>
      <c r="EV91" s="655"/>
      <c r="EW91" s="655"/>
      <c r="EX91" s="313"/>
      <c r="EY91" s="655"/>
      <c r="EZ91" s="655"/>
      <c r="FA91" s="655"/>
      <c r="FB91" s="655"/>
      <c r="FC91" s="313"/>
      <c r="FD91" s="313"/>
      <c r="FE91" s="313"/>
      <c r="FF91" s="313"/>
      <c r="FG91" s="313"/>
      <c r="FH91" s="313"/>
      <c r="FI91" s="313"/>
      <c r="FJ91" s="313"/>
      <c r="FK91" s="313"/>
      <c r="FL91" s="999"/>
      <c r="FM91" s="313"/>
      <c r="FN91" s="655"/>
      <c r="FO91" s="655"/>
      <c r="FP91" s="655"/>
      <c r="FQ91" s="655"/>
      <c r="FR91" s="313"/>
      <c r="FS91" s="313"/>
      <c r="FT91" s="313"/>
      <c r="FU91" s="655"/>
      <c r="FV91" s="313"/>
      <c r="FW91" s="313"/>
      <c r="FX91" s="313"/>
    </row>
    <row r="92" spans="1:180" ht="43.5" hidden="1" customHeight="1" outlineLevel="1">
      <c r="A92" s="426" t="s">
        <v>485</v>
      </c>
      <c r="B92" s="380" t="s">
        <v>295</v>
      </c>
      <c r="C92" s="378" t="s">
        <v>491</v>
      </c>
      <c r="D92" s="378" t="s">
        <v>18</v>
      </c>
      <c r="E92" s="430" t="s">
        <v>429</v>
      </c>
      <c r="F92" s="1802" t="s">
        <v>447</v>
      </c>
      <c r="G92" s="470"/>
      <c r="H92" s="316" t="s">
        <v>12</v>
      </c>
      <c r="I92" s="492">
        <f t="shared" ref="I92:I93" si="750">S92+X92+Y92+Z92+AA92</f>
        <v>0</v>
      </c>
      <c r="J92" s="858"/>
      <c r="K92" s="858"/>
      <c r="L92" s="858">
        <v>1418</v>
      </c>
      <c r="M92" s="440">
        <v>0</v>
      </c>
      <c r="N92" s="440">
        <f t="shared" ref="N92:N93" si="751">SUM(O92:R92)</f>
        <v>0</v>
      </c>
      <c r="O92" s="858"/>
      <c r="P92" s="858"/>
      <c r="Q92" s="858"/>
      <c r="R92" s="858"/>
      <c r="S92" s="366">
        <f t="shared" ref="S92:S93" si="752">SUM(T92:W92)</f>
        <v>0</v>
      </c>
      <c r="T92" s="858"/>
      <c r="U92" s="858"/>
      <c r="V92" s="858"/>
      <c r="W92" s="858"/>
      <c r="X92" s="858"/>
      <c r="Y92" s="858"/>
      <c r="Z92" s="858"/>
      <c r="AA92" s="1166"/>
      <c r="AB92" s="858"/>
      <c r="AC92" s="858"/>
      <c r="AD92" s="858"/>
      <c r="AE92" s="858">
        <v>1418</v>
      </c>
      <c r="AF92" s="440">
        <v>0</v>
      </c>
      <c r="AG92" s="440">
        <f t="shared" ref="AG92:AG93" si="753">SUM(AH92:AK92)</f>
        <v>0</v>
      </c>
      <c r="AH92" s="356"/>
      <c r="AI92" s="356"/>
      <c r="AJ92" s="356"/>
      <c r="AK92" s="356"/>
      <c r="AL92" s="356"/>
      <c r="AM92" s="356"/>
      <c r="AN92" s="356"/>
      <c r="AO92" s="356"/>
      <c r="AP92" s="306" t="s">
        <v>584</v>
      </c>
      <c r="AQ92" s="437">
        <f>DI92+DX92+EA92+ED92+EG92</f>
        <v>0.79686981999999995</v>
      </c>
      <c r="AR92" s="437">
        <f t="shared" ref="AR92:AR93" si="754">DJ92+DY92+EB92+EE92+EH92</f>
        <v>95.624378399999998</v>
      </c>
      <c r="AS92" s="437">
        <f t="shared" ref="AS92:AS93" si="755">DK92+DZ92+EC92+EF92+EI92</f>
        <v>2.8852142000000001</v>
      </c>
      <c r="AT92" s="315"/>
      <c r="AU92" s="476">
        <f>AT92*0.12*1000</f>
        <v>0</v>
      </c>
      <c r="AV92" s="315"/>
      <c r="AW92" s="315"/>
      <c r="AX92" s="476">
        <f>AW92*0.12*1000</f>
        <v>0</v>
      </c>
      <c r="AY92" s="315"/>
      <c r="AZ92" s="315"/>
      <c r="BA92" s="476">
        <f>AZ92*0.12*1000</f>
        <v>0</v>
      </c>
      <c r="BB92" s="315"/>
      <c r="BC92" s="315"/>
      <c r="BD92" s="476">
        <f>BC92*0.12*1000</f>
        <v>0</v>
      </c>
      <c r="BE92" s="625"/>
      <c r="BF92" s="625">
        <v>0.16079415</v>
      </c>
      <c r="BG92" s="476">
        <f>BF92*0.12*1000</f>
        <v>19.295297999999999</v>
      </c>
      <c r="BH92" s="625">
        <v>0.392337726</v>
      </c>
      <c r="BI92" s="625">
        <v>0.29835202500000002</v>
      </c>
      <c r="BJ92" s="476">
        <f>BI92*0.12*1000</f>
        <v>35.802243000000004</v>
      </c>
      <c r="BK92" s="625">
        <v>0.83057172999999995</v>
      </c>
      <c r="BL92" s="315">
        <v>0.39837519999999993</v>
      </c>
      <c r="BM92" s="476">
        <f>BL92*0.12*1000</f>
        <v>47.805023999999989</v>
      </c>
      <c r="BN92" s="315">
        <v>1.00113326</v>
      </c>
      <c r="BO92" s="315">
        <v>0.39781564000000003</v>
      </c>
      <c r="BP92" s="476">
        <f>BO92*0.12*1000</f>
        <v>47.737876800000002</v>
      </c>
      <c r="BQ92" s="315">
        <v>1.1905456600000002</v>
      </c>
      <c r="BR92" s="476">
        <f>BU92+BX92+CA92+CD92</f>
        <v>0.39837519999999993</v>
      </c>
      <c r="BS92" s="476">
        <f t="shared" ref="BS92:BS93" si="756">BV92+BY92+CB92+CE92</f>
        <v>47.805024000000003</v>
      </c>
      <c r="BT92" s="476">
        <f t="shared" ref="BT92:BT93" si="757">BW92+BZ92+CC92+CF92</f>
        <v>1.00113326</v>
      </c>
      <c r="BU92" s="625">
        <v>0.10656301999999999</v>
      </c>
      <c r="BV92" s="476">
        <f>BU92*0.12*1000</f>
        <v>12.787562399999999</v>
      </c>
      <c r="BW92" s="625">
        <v>0.26363890000000001</v>
      </c>
      <c r="BX92" s="625">
        <v>8.2361400000000001E-2</v>
      </c>
      <c r="BY92" s="476">
        <f>BX92*0.12*1000</f>
        <v>9.8833680000000008</v>
      </c>
      <c r="BZ92" s="625">
        <v>0.20376364999999999</v>
      </c>
      <c r="CA92" s="625">
        <v>9.1073600000000005E-2</v>
      </c>
      <c r="CB92" s="476">
        <f>CA92*0.12*1000</f>
        <v>10.928832</v>
      </c>
      <c r="CC92" s="625">
        <v>0.23207733</v>
      </c>
      <c r="CD92" s="625">
        <v>0.11837718</v>
      </c>
      <c r="CE92" s="476">
        <f>CD92*0.12*1000</f>
        <v>14.2052616</v>
      </c>
      <c r="CF92" s="625">
        <v>0.30165338000000003</v>
      </c>
      <c r="CG92" s="995"/>
      <c r="CH92" s="476">
        <f>CK92+CN92+CQ92+CT92</f>
        <v>0.38175523999999994</v>
      </c>
      <c r="CI92" s="476">
        <f t="shared" ref="CI92:CI93" si="758">CL92+CO92+CR92+CU92</f>
        <v>45.810628800000003</v>
      </c>
      <c r="CJ92" s="476">
        <f t="shared" ref="CJ92:CJ93" si="759">CM92+CP92+CS92+CV92</f>
        <v>1.2974629</v>
      </c>
      <c r="CK92" s="1038">
        <v>0.10656301999999999</v>
      </c>
      <c r="CL92" s="476">
        <f>CK92*0.12*1000</f>
        <v>12.787562399999999</v>
      </c>
      <c r="CM92" s="1038">
        <v>0.26363890000000001</v>
      </c>
      <c r="CN92" s="1083">
        <v>8.2361400000000001E-2</v>
      </c>
      <c r="CO92" s="476">
        <f>CN92*0.12*1000</f>
        <v>9.8833680000000008</v>
      </c>
      <c r="CP92" s="1083">
        <v>0.35981099999999999</v>
      </c>
      <c r="CQ92" s="1474">
        <v>8.336644E-2</v>
      </c>
      <c r="CR92" s="476">
        <f>CQ92*0.12*1000</f>
        <v>10.0039728</v>
      </c>
      <c r="CS92" s="1474">
        <v>0.31589699999999998</v>
      </c>
      <c r="CT92" s="1474">
        <v>0.10946438</v>
      </c>
      <c r="CU92" s="476">
        <f>CT92*0.12*1000</f>
        <v>13.135725600000001</v>
      </c>
      <c r="CV92" s="1474">
        <v>0.35811599999999999</v>
      </c>
      <c r="CW92" s="1521">
        <v>0.39837518999999999</v>
      </c>
      <c r="CX92" s="1038">
        <v>0.30165338000000003</v>
      </c>
      <c r="CY92" s="1038">
        <v>0.39837518999999999</v>
      </c>
      <c r="CZ92" s="1038">
        <v>0.30165338000000003</v>
      </c>
      <c r="DA92" s="1038">
        <v>0.39837518999999999</v>
      </c>
      <c r="DB92" s="1038">
        <v>0.30165338000000003</v>
      </c>
      <c r="DC92" s="1038">
        <v>0.39837518999999999</v>
      </c>
      <c r="DD92" s="1038">
        <v>0.30165338000000003</v>
      </c>
      <c r="DE92" s="1038">
        <v>0.39837518999999999</v>
      </c>
      <c r="DF92" s="1038">
        <v>0.30165338000000003</v>
      </c>
      <c r="DG92" s="1038">
        <v>0.39837518999999999</v>
      </c>
      <c r="DH92" s="1038">
        <v>0.30165338000000003</v>
      </c>
      <c r="DI92" s="1243">
        <f>DL92+DO92+DR92+DU92</f>
        <v>0.39849463000000002</v>
      </c>
      <c r="DJ92" s="1203">
        <f>DI92*0.12*1000</f>
        <v>47.819355600000002</v>
      </c>
      <c r="DK92" s="1243">
        <f>DN92+DQ92+DT92+DW92</f>
        <v>1.4272522000000001</v>
      </c>
      <c r="DL92" s="1204">
        <v>0.10665663</v>
      </c>
      <c r="DM92" s="1204">
        <f>DL92*0.12*1000</f>
        <v>12.7987956</v>
      </c>
      <c r="DN92" s="1204">
        <f>0.358911*1.1</f>
        <v>0.39480209999999999</v>
      </c>
      <c r="DO92" s="1204">
        <v>8.2361000000000004E-2</v>
      </c>
      <c r="DP92" s="1204">
        <f>DO92*0.12*1000</f>
        <v>9.8833199999999994</v>
      </c>
      <c r="DQ92" s="1204">
        <f>0.284773*1.1</f>
        <v>0.31325030000000004</v>
      </c>
      <c r="DR92" s="1204">
        <v>9.11E-2</v>
      </c>
      <c r="DS92" s="1204">
        <f>DR92*0.12*1000</f>
        <v>10.931999999999999</v>
      </c>
      <c r="DT92" s="1204">
        <f>0.278139*1.1</f>
        <v>0.30595290000000003</v>
      </c>
      <c r="DU92" s="1204">
        <v>0.118377</v>
      </c>
      <c r="DV92" s="1204">
        <f>DU92*0.12*1000</f>
        <v>14.20524</v>
      </c>
      <c r="DW92" s="1204">
        <f>0.375679*1.1</f>
        <v>0.41324690000000003</v>
      </c>
      <c r="DX92" s="1204">
        <v>0.39837518999999999</v>
      </c>
      <c r="DY92" s="1203">
        <f>DX92*0.12*1000</f>
        <v>47.805022799999996</v>
      </c>
      <c r="DZ92" s="1204">
        <f>1.32542*1.1</f>
        <v>1.4579620000000002</v>
      </c>
      <c r="EA92" s="1204"/>
      <c r="EB92" s="1203">
        <f>EA92*0.12*1000</f>
        <v>0</v>
      </c>
      <c r="EC92" s="1204"/>
      <c r="ED92" s="1204"/>
      <c r="EE92" s="1203">
        <f>ED92*0.12*1000</f>
        <v>0</v>
      </c>
      <c r="EF92" s="1204"/>
      <c r="EG92" s="1204"/>
      <c r="EH92" s="1204"/>
      <c r="EI92" s="1204"/>
      <c r="EJ92" s="1038"/>
      <c r="EK92" s="315"/>
      <c r="EL92" s="315"/>
      <c r="EM92" s="315"/>
      <c r="EN92" s="437">
        <f t="shared" ref="EN92:EN94" si="760">EX92+FC92+FD92+FE92+FF92</f>
        <v>2.6229221000000003</v>
      </c>
      <c r="EO92" s="312"/>
      <c r="EP92" s="312"/>
      <c r="EQ92" s="622">
        <v>0.76641844000000003</v>
      </c>
      <c r="ER92" s="622">
        <v>1.0903050000000001</v>
      </c>
      <c r="ES92" s="622">
        <f>SUM(ET92:EW92)</f>
        <v>1.1210340000000001</v>
      </c>
      <c r="ET92" s="625">
        <v>0.31686300000000001</v>
      </c>
      <c r="EU92" s="625">
        <v>0.25309700000000002</v>
      </c>
      <c r="EV92" s="625">
        <v>0.217195</v>
      </c>
      <c r="EW92" s="625">
        <v>0.33387899999999998</v>
      </c>
      <c r="EX92" s="312">
        <f>EY92+EZ92+FA92+FB92</f>
        <v>1.2975021</v>
      </c>
      <c r="EY92" s="1751">
        <v>0.35891099999999998</v>
      </c>
      <c r="EZ92" s="1751">
        <v>0.28477330000000001</v>
      </c>
      <c r="FA92" s="1751">
        <v>0.27813900000000003</v>
      </c>
      <c r="FB92" s="1751">
        <v>0.37567879999999998</v>
      </c>
      <c r="FC92" s="312">
        <v>1.32542</v>
      </c>
      <c r="FD92" s="312"/>
      <c r="FE92" s="312"/>
      <c r="FF92" s="312"/>
      <c r="FG92" s="437">
        <f>SUM(FH92:FR92)</f>
        <v>2.52313564</v>
      </c>
      <c r="FH92" s="312"/>
      <c r="FI92" s="312"/>
      <c r="FJ92" s="622">
        <v>0.76641844000000003</v>
      </c>
      <c r="FK92" s="312">
        <v>1.093</v>
      </c>
      <c r="FL92" s="992"/>
      <c r="FM92" s="312">
        <f>FN92+FO92+FP92+FQ92</f>
        <v>0.3318586</v>
      </c>
      <c r="FN92" s="622">
        <v>0.3318586</v>
      </c>
      <c r="FO92" s="622"/>
      <c r="FP92" s="622"/>
      <c r="FQ92" s="622"/>
      <c r="FR92" s="312"/>
      <c r="FS92" s="312"/>
      <c r="FT92" s="312"/>
      <c r="FU92" s="622"/>
      <c r="FV92" s="316" t="s">
        <v>297</v>
      </c>
      <c r="FW92" s="316"/>
      <c r="FX92" s="316" t="s">
        <v>300</v>
      </c>
    </row>
    <row r="93" spans="1:180" ht="48" hidden="1" customHeight="1" outlineLevel="1">
      <c r="A93" s="426" t="s">
        <v>485</v>
      </c>
      <c r="B93" s="380" t="s">
        <v>295</v>
      </c>
      <c r="C93" s="378" t="s">
        <v>491</v>
      </c>
      <c r="D93" s="378" t="s">
        <v>18</v>
      </c>
      <c r="E93" s="430" t="s">
        <v>419</v>
      </c>
      <c r="F93" s="432" t="s">
        <v>448</v>
      </c>
      <c r="G93" s="470"/>
      <c r="H93" s="343" t="s">
        <v>12</v>
      </c>
      <c r="I93" s="492">
        <f t="shared" si="750"/>
        <v>981</v>
      </c>
      <c r="J93" s="858">
        <v>0</v>
      </c>
      <c r="K93" s="858">
        <v>1011</v>
      </c>
      <c r="L93" s="858">
        <v>729</v>
      </c>
      <c r="M93" s="440">
        <v>69</v>
      </c>
      <c r="N93" s="440">
        <f t="shared" si="751"/>
        <v>910</v>
      </c>
      <c r="O93" s="858">
        <v>150</v>
      </c>
      <c r="P93" s="858">
        <v>307</v>
      </c>
      <c r="Q93" s="858">
        <v>278</v>
      </c>
      <c r="R93" s="858">
        <v>175</v>
      </c>
      <c r="S93" s="366">
        <f t="shared" si="752"/>
        <v>181</v>
      </c>
      <c r="T93" s="1414">
        <v>0</v>
      </c>
      <c r="U93" s="1414">
        <v>0</v>
      </c>
      <c r="V93" s="1414">
        <v>181</v>
      </c>
      <c r="W93" s="1414">
        <v>0</v>
      </c>
      <c r="X93" s="1415">
        <v>200</v>
      </c>
      <c r="Y93" s="1415">
        <v>200</v>
      </c>
      <c r="Z93" s="1415">
        <v>200</v>
      </c>
      <c r="AA93" s="1415">
        <v>200</v>
      </c>
      <c r="AB93" s="858">
        <f>AC93+AD93+AE93+AF93+AG93+AL93+AM93+AN93+AO93</f>
        <v>2583</v>
      </c>
      <c r="AC93" s="858"/>
      <c r="AD93" s="858">
        <v>289</v>
      </c>
      <c r="AE93" s="858">
        <v>2294</v>
      </c>
      <c r="AF93" s="440">
        <v>0</v>
      </c>
      <c r="AG93" s="440">
        <f t="shared" si="753"/>
        <v>0</v>
      </c>
      <c r="AH93" s="356"/>
      <c r="AI93" s="356"/>
      <c r="AJ93" s="356"/>
      <c r="AK93" s="356"/>
      <c r="AL93" s="356"/>
      <c r="AM93" s="356"/>
      <c r="AN93" s="356"/>
      <c r="AO93" s="356"/>
      <c r="AP93" s="306" t="s">
        <v>584</v>
      </c>
      <c r="AQ93" s="437">
        <f t="shared" ref="AQ93:AQ94" si="761">DI93+DX93+EA93+ED93+EG93</f>
        <v>0.18099999999999999</v>
      </c>
      <c r="AR93" s="437">
        <f t="shared" si="754"/>
        <v>21.72</v>
      </c>
      <c r="AS93" s="437">
        <f t="shared" si="755"/>
        <v>0.61029990869999995</v>
      </c>
      <c r="AT93" s="315"/>
      <c r="AU93" s="476">
        <f t="shared" ref="AU93" si="762">AT93*0.12*1000</f>
        <v>0</v>
      </c>
      <c r="AV93" s="315"/>
      <c r="AW93" s="315"/>
      <c r="AX93" s="476">
        <f t="shared" ref="AX93" si="763">AW93*0.12*1000</f>
        <v>0</v>
      </c>
      <c r="AY93" s="315"/>
      <c r="AZ93" s="625">
        <v>2.5000000000000001E-2</v>
      </c>
      <c r="BA93" s="476">
        <f t="shared" ref="BA93" si="764">AZ93*0.12*1000</f>
        <v>3</v>
      </c>
      <c r="BB93" s="625">
        <v>0.122</v>
      </c>
      <c r="BC93" s="625">
        <v>7.1999999999999998E-3</v>
      </c>
      <c r="BD93" s="476">
        <f t="shared" ref="BD93" si="765">BC93*0.12*1000</f>
        <v>0.86399999999999999</v>
      </c>
      <c r="BE93" s="625">
        <v>3.5000000000000003E-2</v>
      </c>
      <c r="BF93" s="920">
        <v>2.7E-2</v>
      </c>
      <c r="BG93" s="476">
        <f t="shared" ref="BG93" si="766">BF93*0.12*1000</f>
        <v>3.2399999999999998</v>
      </c>
      <c r="BH93" s="920">
        <v>1.0089341999999999E-2</v>
      </c>
      <c r="BI93" s="625">
        <v>0.17590125000000001</v>
      </c>
      <c r="BJ93" s="476">
        <f t="shared" ref="BJ93" si="767">BI93*0.12*1000</f>
        <v>21.108149999999998</v>
      </c>
      <c r="BK93" s="625">
        <v>0.30229272000000001</v>
      </c>
      <c r="BL93" s="315">
        <v>1E-3</v>
      </c>
      <c r="BM93" s="476">
        <f>BL93*0.12*1000</f>
        <v>0.12000000000000001</v>
      </c>
      <c r="BN93" s="315">
        <v>4.1999999999999997E-3</v>
      </c>
      <c r="BO93" s="315">
        <v>0.18938962799999998</v>
      </c>
      <c r="BP93" s="476">
        <f t="shared" ref="BP93" si="768">BO93*0.12*1000</f>
        <v>22.726755359999995</v>
      </c>
      <c r="BQ93" s="315">
        <v>0.52956077109999999</v>
      </c>
      <c r="BR93" s="476">
        <f>BU93+BX93+CA93+CD93</f>
        <v>5.6299999999999996E-2</v>
      </c>
      <c r="BS93" s="476">
        <f t="shared" si="756"/>
        <v>6.7559999999999993</v>
      </c>
      <c r="BT93" s="476">
        <f t="shared" si="757"/>
        <v>0.29500000000000004</v>
      </c>
      <c r="BU93" s="921">
        <v>3.3E-3</v>
      </c>
      <c r="BV93" s="476">
        <f t="shared" ref="BV93" si="769">BU93*0.12*1000</f>
        <v>0.39599999999999996</v>
      </c>
      <c r="BW93" s="625">
        <v>1.7000000000000001E-2</v>
      </c>
      <c r="BX93" s="625">
        <v>1.0999999999999999E-2</v>
      </c>
      <c r="BY93" s="476">
        <f t="shared" ref="BY93" si="770">BX93*0.12*1000</f>
        <v>1.3199999999999998</v>
      </c>
      <c r="BZ93" s="625">
        <v>5.8000000000000003E-2</v>
      </c>
      <c r="CA93" s="625">
        <v>1.9E-2</v>
      </c>
      <c r="CB93" s="476">
        <f t="shared" ref="CB93" si="771">CA93*0.12*1000</f>
        <v>2.2799999999999998</v>
      </c>
      <c r="CC93" s="625">
        <v>0.1</v>
      </c>
      <c r="CD93" s="625">
        <v>2.3E-2</v>
      </c>
      <c r="CE93" s="476">
        <f t="shared" ref="CE93" si="772">CD93*0.12*1000</f>
        <v>2.76</v>
      </c>
      <c r="CF93" s="625">
        <v>0.12</v>
      </c>
      <c r="CG93" s="995"/>
      <c r="CH93" s="476">
        <f>CK93+CN93+CQ93+CT93</f>
        <v>0.58930000000000005</v>
      </c>
      <c r="CI93" s="476">
        <f t="shared" si="758"/>
        <v>70.716000000000008</v>
      </c>
      <c r="CJ93" s="476">
        <f t="shared" si="759"/>
        <v>1.343</v>
      </c>
      <c r="CK93" s="1040">
        <v>3.3E-3</v>
      </c>
      <c r="CL93" s="476">
        <f t="shared" ref="CL93" si="773">CK93*0.12*1000</f>
        <v>0.39599999999999996</v>
      </c>
      <c r="CM93" s="1038">
        <v>1.7000000000000001E-2</v>
      </c>
      <c r="CN93" s="1083">
        <v>1.0999999999999999E-2</v>
      </c>
      <c r="CO93" s="476">
        <f t="shared" ref="CO93" si="774">CN93*0.12*1000</f>
        <v>1.3199999999999998</v>
      </c>
      <c r="CP93" s="1083">
        <v>5.8000000000000003E-2</v>
      </c>
      <c r="CQ93" s="1474">
        <v>0.2</v>
      </c>
      <c r="CR93" s="476">
        <f t="shared" ref="CR93" si="775">CQ93*0.12*1000</f>
        <v>24</v>
      </c>
      <c r="CS93" s="1474">
        <f>CQ93*3.17</f>
        <v>0.63400000000000001</v>
      </c>
      <c r="CT93" s="1474">
        <v>0.375</v>
      </c>
      <c r="CU93" s="476">
        <f t="shared" ref="CU93" si="776">CT93*0.12*1000</f>
        <v>45</v>
      </c>
      <c r="CV93" s="1474">
        <v>0.63400000000000001</v>
      </c>
      <c r="CW93" s="1521"/>
      <c r="CX93" s="1038">
        <v>0.12</v>
      </c>
      <c r="CY93" s="1038"/>
      <c r="CZ93" s="1038">
        <v>0.12</v>
      </c>
      <c r="DA93" s="1038"/>
      <c r="DB93" s="1038">
        <v>0.12</v>
      </c>
      <c r="DC93" s="1038"/>
      <c r="DD93" s="1038">
        <v>0.12</v>
      </c>
      <c r="DE93" s="1038"/>
      <c r="DF93" s="1038">
        <v>0.12</v>
      </c>
      <c r="DG93" s="1038"/>
      <c r="DH93" s="1038">
        <v>0.12</v>
      </c>
      <c r="DI93" s="1243">
        <f>DL93+DO93+DR93+DU93</f>
        <v>0.18099999999999999</v>
      </c>
      <c r="DJ93" s="1337">
        <f>DI93*0.12*1000</f>
        <v>21.72</v>
      </c>
      <c r="DK93" s="1243">
        <f>DN93+DQ93+DT93+DW93</f>
        <v>0.61029990869999995</v>
      </c>
      <c r="DL93" s="1204"/>
      <c r="DM93" s="1204"/>
      <c r="DN93" s="1204"/>
      <c r="DO93" s="1204"/>
      <c r="DP93" s="1204"/>
      <c r="DQ93" s="1204"/>
      <c r="DR93" s="1416">
        <v>0.18099999999999999</v>
      </c>
      <c r="DS93" s="1416">
        <f>DR93*0.12*1000</f>
        <v>21.72</v>
      </c>
      <c r="DT93" s="1333">
        <v>0.61029990869999995</v>
      </c>
      <c r="DU93" s="1204"/>
      <c r="DV93" s="1204"/>
      <c r="DW93" s="1204"/>
      <c r="DX93" s="1204"/>
      <c r="DY93" s="1203">
        <f t="shared" ref="DY93" si="777">DX93*0.12*1000</f>
        <v>0</v>
      </c>
      <c r="DZ93" s="1204"/>
      <c r="EA93" s="1204"/>
      <c r="EB93" s="1203">
        <f t="shared" ref="EB93" si="778">EA93*0.12*1000</f>
        <v>0</v>
      </c>
      <c r="EC93" s="1204"/>
      <c r="ED93" s="1204"/>
      <c r="EE93" s="1203">
        <f t="shared" ref="EE93" si="779">ED93*0.12*1000</f>
        <v>0</v>
      </c>
      <c r="EF93" s="1204"/>
      <c r="EG93" s="1204"/>
      <c r="EH93" s="1204"/>
      <c r="EI93" s="1204"/>
      <c r="EJ93" s="1038"/>
      <c r="EK93" s="315"/>
      <c r="EL93" s="315"/>
      <c r="EM93" s="315"/>
      <c r="EN93" s="437">
        <f t="shared" si="760"/>
        <v>1.3953820000000001</v>
      </c>
      <c r="EO93" s="312"/>
      <c r="EP93" s="312"/>
      <c r="EQ93" s="622">
        <v>1.2138345699999999</v>
      </c>
      <c r="ER93" s="622">
        <v>0.47</v>
      </c>
      <c r="ES93" s="622">
        <f>EW93</f>
        <v>2.41</v>
      </c>
      <c r="ET93" s="622">
        <v>0.4</v>
      </c>
      <c r="EU93" s="622">
        <v>1.21</v>
      </c>
      <c r="EV93" s="622">
        <v>1.93</v>
      </c>
      <c r="EW93" s="622">
        <v>2.41</v>
      </c>
      <c r="EX93" s="1752">
        <f>EY93+EZ93+FA93+FB93</f>
        <v>0.38209399999999999</v>
      </c>
      <c r="EY93" s="622"/>
      <c r="EZ93" s="622"/>
      <c r="FA93" s="1752">
        <v>0.38209399999999999</v>
      </c>
      <c r="FB93" s="622"/>
      <c r="FC93" s="1752">
        <v>0.25332199999999999</v>
      </c>
      <c r="FD93" s="1752">
        <v>0.25332199999999999</v>
      </c>
      <c r="FE93" s="1752">
        <v>0.25332199999999999</v>
      </c>
      <c r="FF93" s="1752">
        <v>0.25332199999999999</v>
      </c>
      <c r="FG93" s="437">
        <f>SUM(FH93:FR93)</f>
        <v>5.8580737899999988</v>
      </c>
      <c r="FH93" s="312"/>
      <c r="FI93" s="312"/>
      <c r="FJ93" s="622">
        <v>1.2138345699999999</v>
      </c>
      <c r="FK93" s="312">
        <v>4.6442392199999993</v>
      </c>
      <c r="FL93" s="992"/>
      <c r="FM93" s="312">
        <f>FN93+FO93+FP93+FQ93</f>
        <v>0</v>
      </c>
      <c r="FN93" s="622">
        <v>0</v>
      </c>
      <c r="FO93" s="622"/>
      <c r="FP93" s="622"/>
      <c r="FQ93" s="622"/>
      <c r="FR93" s="312"/>
      <c r="FS93" s="312"/>
      <c r="FT93" s="312"/>
      <c r="FU93" s="622"/>
      <c r="FV93" s="316" t="s">
        <v>297</v>
      </c>
      <c r="FW93" s="316"/>
      <c r="FX93" s="316" t="s">
        <v>300</v>
      </c>
    </row>
    <row r="94" spans="1:180" s="125" customFormat="1" ht="27" hidden="1" customHeight="1" outlineLevel="1">
      <c r="A94" s="426" t="s">
        <v>485</v>
      </c>
      <c r="B94" s="380" t="s">
        <v>295</v>
      </c>
      <c r="C94" s="331"/>
      <c r="D94" s="431"/>
      <c r="E94" s="430"/>
      <c r="F94" s="439" t="s">
        <v>100</v>
      </c>
      <c r="G94" s="438"/>
      <c r="H94" s="490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1157"/>
      <c r="AB94" s="335"/>
      <c r="AC94" s="335"/>
      <c r="AD94" s="34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495"/>
      <c r="AQ94" s="437">
        <f t="shared" si="761"/>
        <v>0.97786982</v>
      </c>
      <c r="AR94" s="1621"/>
      <c r="AS94" s="1621"/>
      <c r="AT94" s="476">
        <f t="shared" ref="AT94:BQ94" si="780">SUM(AT92:AT93)</f>
        <v>0</v>
      </c>
      <c r="AU94" s="476">
        <f t="shared" si="780"/>
        <v>0</v>
      </c>
      <c r="AV94" s="476">
        <f t="shared" si="780"/>
        <v>0</v>
      </c>
      <c r="AW94" s="476">
        <f t="shared" si="780"/>
        <v>0</v>
      </c>
      <c r="AX94" s="476">
        <f t="shared" si="780"/>
        <v>0</v>
      </c>
      <c r="AY94" s="476">
        <f t="shared" si="780"/>
        <v>0</v>
      </c>
      <c r="AZ94" s="476">
        <f t="shared" si="780"/>
        <v>2.5000000000000001E-2</v>
      </c>
      <c r="BA94" s="476">
        <f t="shared" si="780"/>
        <v>3</v>
      </c>
      <c r="BB94" s="476">
        <f t="shared" si="780"/>
        <v>0.122</v>
      </c>
      <c r="BC94" s="476">
        <f t="shared" si="780"/>
        <v>7.1999999999999998E-3</v>
      </c>
      <c r="BD94" s="476">
        <f t="shared" si="780"/>
        <v>0.86399999999999999</v>
      </c>
      <c r="BE94" s="476">
        <f t="shared" si="780"/>
        <v>3.5000000000000003E-2</v>
      </c>
      <c r="BF94" s="476">
        <f t="shared" si="780"/>
        <v>0.18779414999999999</v>
      </c>
      <c r="BG94" s="476">
        <f t="shared" si="780"/>
        <v>22.535297999999997</v>
      </c>
      <c r="BH94" s="476">
        <f t="shared" si="780"/>
        <v>0.402427068</v>
      </c>
      <c r="BI94" s="476">
        <f t="shared" si="780"/>
        <v>0.47425327500000003</v>
      </c>
      <c r="BJ94" s="476">
        <f t="shared" si="780"/>
        <v>56.910392999999999</v>
      </c>
      <c r="BK94" s="476">
        <f t="shared" si="780"/>
        <v>1.13286445</v>
      </c>
      <c r="BL94" s="476">
        <f t="shared" si="780"/>
        <v>0.39937519999999993</v>
      </c>
      <c r="BM94" s="476">
        <f t="shared" si="780"/>
        <v>47.925023999999986</v>
      </c>
      <c r="BN94" s="476">
        <f t="shared" si="780"/>
        <v>1.00533326</v>
      </c>
      <c r="BO94" s="476">
        <f t="shared" si="780"/>
        <v>0.58720526799999995</v>
      </c>
      <c r="BP94" s="476">
        <f t="shared" si="780"/>
        <v>70.464632159999994</v>
      </c>
      <c r="BQ94" s="476">
        <f t="shared" si="780"/>
        <v>1.7201064311000001</v>
      </c>
      <c r="BR94" s="476">
        <f t="shared" ref="BR94:EC94" si="781">SUM(BR92:BR93)</f>
        <v>0.45467519999999995</v>
      </c>
      <c r="BS94" s="476">
        <f t="shared" si="781"/>
        <v>54.561024000000003</v>
      </c>
      <c r="BT94" s="476">
        <f t="shared" si="781"/>
        <v>1.29613326</v>
      </c>
      <c r="BU94" s="476">
        <f t="shared" si="781"/>
        <v>0.10986301999999999</v>
      </c>
      <c r="BV94" s="476">
        <f t="shared" si="781"/>
        <v>13.1835624</v>
      </c>
      <c r="BW94" s="476">
        <f t="shared" si="781"/>
        <v>0.28063890000000002</v>
      </c>
      <c r="BX94" s="476">
        <f t="shared" si="781"/>
        <v>9.3361399999999997E-2</v>
      </c>
      <c r="BY94" s="476">
        <f t="shared" si="781"/>
        <v>11.203368000000001</v>
      </c>
      <c r="BZ94" s="476">
        <f t="shared" si="781"/>
        <v>0.26176365000000001</v>
      </c>
      <c r="CA94" s="476">
        <f t="shared" si="781"/>
        <v>0.11007360000000001</v>
      </c>
      <c r="CB94" s="476">
        <f t="shared" si="781"/>
        <v>13.208831999999999</v>
      </c>
      <c r="CC94" s="476">
        <f t="shared" si="781"/>
        <v>0.33207733</v>
      </c>
      <c r="CD94" s="476">
        <f t="shared" si="781"/>
        <v>0.14137717999999999</v>
      </c>
      <c r="CE94" s="476">
        <f t="shared" si="781"/>
        <v>16.965261599999998</v>
      </c>
      <c r="CF94" s="476">
        <f t="shared" si="781"/>
        <v>0.42165338000000002</v>
      </c>
      <c r="CG94" s="995"/>
      <c r="CH94" s="476">
        <f t="shared" ref="CH94:CV94" si="782">SUM(CH92:CH93)</f>
        <v>0.97105523999999999</v>
      </c>
      <c r="CI94" s="476">
        <f t="shared" si="782"/>
        <v>116.52662880000001</v>
      </c>
      <c r="CJ94" s="476">
        <f t="shared" si="782"/>
        <v>2.6404629000000002</v>
      </c>
      <c r="CK94" s="476">
        <f t="shared" si="782"/>
        <v>0.10986301999999999</v>
      </c>
      <c r="CL94" s="476">
        <f t="shared" si="782"/>
        <v>13.1835624</v>
      </c>
      <c r="CM94" s="476">
        <f t="shared" si="782"/>
        <v>0.28063890000000002</v>
      </c>
      <c r="CN94" s="476">
        <f t="shared" si="782"/>
        <v>9.3361399999999997E-2</v>
      </c>
      <c r="CO94" s="476">
        <f t="shared" si="782"/>
        <v>11.203368000000001</v>
      </c>
      <c r="CP94" s="476">
        <f t="shared" si="782"/>
        <v>0.41781099999999999</v>
      </c>
      <c r="CQ94" s="476">
        <f t="shared" si="782"/>
        <v>0.28336644</v>
      </c>
      <c r="CR94" s="476">
        <f t="shared" si="782"/>
        <v>34.0039728</v>
      </c>
      <c r="CS94" s="476">
        <f t="shared" si="782"/>
        <v>0.94989699999999999</v>
      </c>
      <c r="CT94" s="476">
        <f t="shared" si="782"/>
        <v>0.48446438000000003</v>
      </c>
      <c r="CU94" s="476">
        <f t="shared" si="782"/>
        <v>58.135725600000001</v>
      </c>
      <c r="CV94" s="476">
        <f t="shared" si="782"/>
        <v>0.992116</v>
      </c>
      <c r="CW94" s="1514">
        <f t="shared" si="781"/>
        <v>0.39837518999999999</v>
      </c>
      <c r="CX94" s="476">
        <f t="shared" si="781"/>
        <v>0.42165338000000002</v>
      </c>
      <c r="CY94" s="476">
        <f t="shared" si="781"/>
        <v>0.39837518999999999</v>
      </c>
      <c r="CZ94" s="476">
        <f t="shared" si="781"/>
        <v>0.42165338000000002</v>
      </c>
      <c r="DA94" s="476">
        <f t="shared" si="781"/>
        <v>0.39837518999999999</v>
      </c>
      <c r="DB94" s="476">
        <f t="shared" si="781"/>
        <v>0.42165338000000002</v>
      </c>
      <c r="DC94" s="476">
        <f t="shared" si="781"/>
        <v>0.39837518999999999</v>
      </c>
      <c r="DD94" s="476">
        <f t="shared" si="781"/>
        <v>0.42165338000000002</v>
      </c>
      <c r="DE94" s="476">
        <f t="shared" si="781"/>
        <v>0.39837518999999999</v>
      </c>
      <c r="DF94" s="476">
        <f t="shared" si="781"/>
        <v>0.42165338000000002</v>
      </c>
      <c r="DG94" s="476">
        <f t="shared" si="781"/>
        <v>0.39837518999999999</v>
      </c>
      <c r="DH94" s="476">
        <f t="shared" si="781"/>
        <v>0.42165338000000002</v>
      </c>
      <c r="DI94" s="1203">
        <f t="shared" si="781"/>
        <v>0.57949463000000001</v>
      </c>
      <c r="DJ94" s="1203">
        <f t="shared" si="781"/>
        <v>69.539355599999993</v>
      </c>
      <c r="DK94" s="1203">
        <f t="shared" si="781"/>
        <v>2.0375521086999999</v>
      </c>
      <c r="DL94" s="1203">
        <f t="shared" si="781"/>
        <v>0.10665663</v>
      </c>
      <c r="DM94" s="1203">
        <f t="shared" si="781"/>
        <v>12.7987956</v>
      </c>
      <c r="DN94" s="1203">
        <f t="shared" si="781"/>
        <v>0.39480209999999999</v>
      </c>
      <c r="DO94" s="1203">
        <f t="shared" si="781"/>
        <v>8.2361000000000004E-2</v>
      </c>
      <c r="DP94" s="1203">
        <f t="shared" si="781"/>
        <v>9.8833199999999994</v>
      </c>
      <c r="DQ94" s="1203">
        <f t="shared" si="781"/>
        <v>0.31325030000000004</v>
      </c>
      <c r="DR94" s="1203">
        <f t="shared" si="781"/>
        <v>0.27210000000000001</v>
      </c>
      <c r="DS94" s="1203">
        <f t="shared" si="781"/>
        <v>32.652000000000001</v>
      </c>
      <c r="DT94" s="1203">
        <f t="shared" si="781"/>
        <v>0.91625280869999992</v>
      </c>
      <c r="DU94" s="1203">
        <f t="shared" si="781"/>
        <v>0.118377</v>
      </c>
      <c r="DV94" s="1203">
        <f t="shared" si="781"/>
        <v>14.20524</v>
      </c>
      <c r="DW94" s="1203">
        <f t="shared" si="781"/>
        <v>0.41324690000000003</v>
      </c>
      <c r="DX94" s="1203">
        <f t="shared" si="781"/>
        <v>0.39837518999999999</v>
      </c>
      <c r="DY94" s="1203">
        <f t="shared" si="781"/>
        <v>47.805022799999996</v>
      </c>
      <c r="DZ94" s="1203">
        <f t="shared" si="781"/>
        <v>1.4579620000000002</v>
      </c>
      <c r="EA94" s="1203">
        <f t="shared" si="781"/>
        <v>0</v>
      </c>
      <c r="EB94" s="1203">
        <f t="shared" si="781"/>
        <v>0</v>
      </c>
      <c r="EC94" s="1203">
        <f t="shared" si="781"/>
        <v>0</v>
      </c>
      <c r="ED94" s="1203">
        <f t="shared" ref="ED94:EF94" si="783">SUM(ED92:ED93)</f>
        <v>0</v>
      </c>
      <c r="EE94" s="1203">
        <f t="shared" si="783"/>
        <v>0</v>
      </c>
      <c r="EF94" s="1203">
        <f t="shared" si="783"/>
        <v>0</v>
      </c>
      <c r="EG94" s="1203"/>
      <c r="EH94" s="1203"/>
      <c r="EI94" s="1203"/>
      <c r="EJ94" s="476"/>
      <c r="EK94" s="476"/>
      <c r="EL94" s="476"/>
      <c r="EM94" s="476"/>
      <c r="EN94" s="437">
        <f t="shared" si="760"/>
        <v>4.0183040999999999</v>
      </c>
      <c r="EO94" s="437">
        <f>SUM(EO92:EO93)</f>
        <v>0</v>
      </c>
      <c r="EP94" s="437">
        <f>SUM(EP92:EP93)</f>
        <v>0</v>
      </c>
      <c r="EQ94" s="437">
        <f>SUM(EQ92:EQ93)</f>
        <v>1.98025301</v>
      </c>
      <c r="ER94" s="437">
        <f>SUM(ER92:ER93)</f>
        <v>1.5603050000000001</v>
      </c>
      <c r="ES94" s="437">
        <f>SUM(ES92:ES93)</f>
        <v>3.531034</v>
      </c>
      <c r="ET94" s="437">
        <f t="shared" ref="ET94:EW94" si="784">SUM(ET92:ET93)</f>
        <v>0.71686300000000003</v>
      </c>
      <c r="EU94" s="437">
        <f t="shared" si="784"/>
        <v>1.4630969999999999</v>
      </c>
      <c r="EV94" s="437">
        <f t="shared" si="784"/>
        <v>2.147195</v>
      </c>
      <c r="EW94" s="437">
        <f t="shared" si="784"/>
        <v>2.7438790000000002</v>
      </c>
      <c r="EX94" s="437">
        <f>SUM(EX92:EX93)</f>
        <v>1.6795960999999999</v>
      </c>
      <c r="EY94" s="437">
        <f t="shared" ref="EY94:FB94" si="785">SUM(EY92:EY93)</f>
        <v>0.35891099999999998</v>
      </c>
      <c r="EZ94" s="437">
        <f t="shared" si="785"/>
        <v>0.28477330000000001</v>
      </c>
      <c r="FA94" s="437">
        <f t="shared" si="785"/>
        <v>0.66023300000000007</v>
      </c>
      <c r="FB94" s="437">
        <f t="shared" si="785"/>
        <v>0.37567879999999998</v>
      </c>
      <c r="FC94" s="437">
        <f>SUM(FC92:FC93)</f>
        <v>1.5787420000000001</v>
      </c>
      <c r="FD94" s="437">
        <f>SUM(FD92:FD93)</f>
        <v>0.25332199999999999</v>
      </c>
      <c r="FE94" s="437">
        <f>SUM(FE92:FE93)</f>
        <v>0.25332199999999999</v>
      </c>
      <c r="FF94" s="437">
        <f>SUM(FF92:FF93)</f>
        <v>0.25332199999999999</v>
      </c>
      <c r="FG94" s="437">
        <f>SUM(FH94:FR94)</f>
        <v>8.3812094300000002</v>
      </c>
      <c r="FH94" s="437">
        <f>SUM(FH92:FH93)</f>
        <v>0</v>
      </c>
      <c r="FI94" s="437">
        <f>SUM(FI92:FI93)</f>
        <v>0</v>
      </c>
      <c r="FJ94" s="437">
        <f>SUM(FJ92:FJ93)</f>
        <v>1.98025301</v>
      </c>
      <c r="FK94" s="437">
        <f>SUM(FK92:FK93)</f>
        <v>5.7372392199999993</v>
      </c>
      <c r="FL94" s="992"/>
      <c r="FM94" s="437">
        <f t="shared" ref="FM94:FQ94" si="786">SUM(FM92:FM93)</f>
        <v>0.3318586</v>
      </c>
      <c r="FN94" s="437">
        <f t="shared" si="786"/>
        <v>0.3318586</v>
      </c>
      <c r="FO94" s="437">
        <f>SUM(FO92:FO93)</f>
        <v>0</v>
      </c>
      <c r="FP94" s="437">
        <f t="shared" si="786"/>
        <v>0</v>
      </c>
      <c r="FQ94" s="437">
        <f t="shared" si="786"/>
        <v>0</v>
      </c>
      <c r="FR94" s="437">
        <f>SUM(FR92:FR93)</f>
        <v>0</v>
      </c>
      <c r="FS94" s="437">
        <f>SUM(FS92:FS93)</f>
        <v>0</v>
      </c>
      <c r="FT94" s="437">
        <f>SUM(FT92:FT93)</f>
        <v>0</v>
      </c>
      <c r="FU94" s="814"/>
      <c r="FV94" s="335"/>
      <c r="FW94" s="335"/>
      <c r="FX94" s="335"/>
    </row>
    <row r="95" spans="1:180" ht="24.75" hidden="1" customHeight="1" outlineLevel="2">
      <c r="A95" s="426" t="s">
        <v>485</v>
      </c>
      <c r="B95" s="380" t="s">
        <v>295</v>
      </c>
      <c r="C95" s="331"/>
      <c r="D95" s="431"/>
      <c r="E95" s="430" t="s">
        <v>126</v>
      </c>
      <c r="F95" s="431" t="s">
        <v>259</v>
      </c>
      <c r="G95" s="467"/>
      <c r="H95" s="330"/>
      <c r="I95" s="313"/>
      <c r="J95" s="313"/>
      <c r="K95" s="313"/>
      <c r="L95" s="313"/>
      <c r="M95" s="313"/>
      <c r="N95" s="313"/>
      <c r="O95" s="313"/>
      <c r="P95" s="313"/>
      <c r="Q95" s="313"/>
      <c r="R95" s="313"/>
      <c r="S95" s="313"/>
      <c r="T95" s="313"/>
      <c r="U95" s="313"/>
      <c r="V95" s="313"/>
      <c r="W95" s="313"/>
      <c r="X95" s="313"/>
      <c r="Y95" s="313"/>
      <c r="Z95" s="313"/>
      <c r="AA95" s="1155"/>
      <c r="AB95" s="313"/>
      <c r="AC95" s="313"/>
      <c r="AD95" s="358"/>
      <c r="AE95" s="313"/>
      <c r="AF95" s="313"/>
      <c r="AG95" s="313"/>
      <c r="AH95" s="313"/>
      <c r="AI95" s="313"/>
      <c r="AJ95" s="313"/>
      <c r="AK95" s="313"/>
      <c r="AL95" s="313"/>
      <c r="AM95" s="313"/>
      <c r="AN95" s="313"/>
      <c r="AO95" s="313"/>
      <c r="AP95" s="495"/>
      <c r="AQ95" s="335"/>
      <c r="AR95" s="1620"/>
      <c r="AS95" s="1620"/>
      <c r="AT95" s="313"/>
      <c r="AU95" s="313"/>
      <c r="AV95" s="313"/>
      <c r="AW95" s="313"/>
      <c r="AX95" s="313"/>
      <c r="AY95" s="313"/>
      <c r="AZ95" s="313"/>
      <c r="BA95" s="313"/>
      <c r="BB95" s="313"/>
      <c r="BC95" s="313"/>
      <c r="BD95" s="313"/>
      <c r="BE95" s="313"/>
      <c r="BF95" s="313"/>
      <c r="BG95" s="313"/>
      <c r="BH95" s="313"/>
      <c r="BI95" s="313"/>
      <c r="BJ95" s="313"/>
      <c r="BK95" s="313"/>
      <c r="BL95" s="313"/>
      <c r="BM95" s="313"/>
      <c r="BN95" s="313"/>
      <c r="BO95" s="313"/>
      <c r="BP95" s="313"/>
      <c r="BQ95" s="313"/>
      <c r="BR95" s="313"/>
      <c r="BS95" s="313"/>
      <c r="BT95" s="313"/>
      <c r="BU95" s="313"/>
      <c r="BV95" s="313"/>
      <c r="BW95" s="313"/>
      <c r="BX95" s="313"/>
      <c r="BY95" s="313"/>
      <c r="BZ95" s="313"/>
      <c r="CA95" s="313"/>
      <c r="CB95" s="313"/>
      <c r="CC95" s="313"/>
      <c r="CD95" s="313"/>
      <c r="CE95" s="313"/>
      <c r="CF95" s="313"/>
      <c r="CG95" s="999"/>
      <c r="CH95" s="313"/>
      <c r="CI95" s="313"/>
      <c r="CJ95" s="313"/>
      <c r="CK95" s="313"/>
      <c r="CL95" s="313"/>
      <c r="CM95" s="313"/>
      <c r="CN95" s="313"/>
      <c r="CO95" s="313"/>
      <c r="CP95" s="313"/>
      <c r="CQ95" s="313"/>
      <c r="CR95" s="313"/>
      <c r="CS95" s="313"/>
      <c r="CT95" s="313"/>
      <c r="CU95" s="313"/>
      <c r="CV95" s="313"/>
      <c r="CW95" s="1512"/>
      <c r="CX95" s="313"/>
      <c r="CY95" s="313"/>
      <c r="CZ95" s="313"/>
      <c r="DA95" s="313"/>
      <c r="DB95" s="313"/>
      <c r="DC95" s="313"/>
      <c r="DD95" s="313"/>
      <c r="DE95" s="313"/>
      <c r="DF95" s="313"/>
      <c r="DG95" s="313"/>
      <c r="DH95" s="313"/>
      <c r="DI95" s="1155"/>
      <c r="DJ95" s="1155"/>
      <c r="DK95" s="1155"/>
      <c r="DL95" s="1155"/>
      <c r="DM95" s="1155"/>
      <c r="DN95" s="1155"/>
      <c r="DO95" s="1155"/>
      <c r="DP95" s="1155"/>
      <c r="DQ95" s="1155"/>
      <c r="DR95" s="1155"/>
      <c r="DS95" s="1155"/>
      <c r="DT95" s="1155"/>
      <c r="DU95" s="1155"/>
      <c r="DV95" s="1155"/>
      <c r="DW95" s="1155"/>
      <c r="DX95" s="1155"/>
      <c r="DY95" s="1155"/>
      <c r="DZ95" s="1155"/>
      <c r="EA95" s="1155"/>
      <c r="EB95" s="1155"/>
      <c r="EC95" s="1155"/>
      <c r="ED95" s="1155"/>
      <c r="EE95" s="1155"/>
      <c r="EF95" s="1155"/>
      <c r="EG95" s="1155"/>
      <c r="EH95" s="1155"/>
      <c r="EI95" s="1155"/>
      <c r="EJ95" s="313"/>
      <c r="EK95" s="313"/>
      <c r="EL95" s="313"/>
      <c r="EM95" s="313"/>
      <c r="EN95" s="313"/>
      <c r="EO95" s="313"/>
      <c r="EP95" s="313"/>
      <c r="EQ95" s="313"/>
      <c r="ER95" s="313"/>
      <c r="ES95" s="313"/>
      <c r="ET95" s="655"/>
      <c r="EU95" s="655"/>
      <c r="EV95" s="655"/>
      <c r="EW95" s="655"/>
      <c r="EX95" s="313"/>
      <c r="EY95" s="655"/>
      <c r="EZ95" s="655"/>
      <c r="FA95" s="655"/>
      <c r="FB95" s="655"/>
      <c r="FC95" s="313"/>
      <c r="FD95" s="313"/>
      <c r="FE95" s="313"/>
      <c r="FF95" s="313"/>
      <c r="FG95" s="313"/>
      <c r="FH95" s="313"/>
      <c r="FI95" s="313"/>
      <c r="FJ95" s="313"/>
      <c r="FK95" s="313"/>
      <c r="FL95" s="999"/>
      <c r="FM95" s="313"/>
      <c r="FN95" s="655"/>
      <c r="FO95" s="655"/>
      <c r="FP95" s="655"/>
      <c r="FQ95" s="655"/>
      <c r="FR95" s="313"/>
      <c r="FS95" s="313"/>
      <c r="FT95" s="313"/>
      <c r="FU95" s="655"/>
      <c r="FV95" s="313"/>
      <c r="FW95" s="313"/>
      <c r="FX95" s="313"/>
    </row>
    <row r="96" spans="1:180" ht="19.5" hidden="1" customHeight="1" outlineLevel="2">
      <c r="A96" s="426" t="s">
        <v>485</v>
      </c>
      <c r="B96" s="380" t="s">
        <v>295</v>
      </c>
      <c r="C96" s="331"/>
      <c r="D96" s="433"/>
      <c r="E96" s="430"/>
      <c r="F96" s="433"/>
      <c r="G96" s="470"/>
      <c r="H96" s="343"/>
      <c r="I96" s="492">
        <f t="shared" ref="I96" si="787">S96+X96+Y96+Z96+AA96</f>
        <v>0</v>
      </c>
      <c r="J96" s="312"/>
      <c r="K96" s="312"/>
      <c r="L96" s="312"/>
      <c r="M96" s="312" t="e">
        <f>SUM(#REF!)</f>
        <v>#REF!</v>
      </c>
      <c r="N96" s="312">
        <f t="shared" ref="N96" si="788">SUM(O96:R96)</f>
        <v>0</v>
      </c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  <c r="AA96" s="1167"/>
      <c r="AB96" s="319"/>
      <c r="AC96" s="319"/>
      <c r="AD96" s="360"/>
      <c r="AE96" s="319"/>
      <c r="AF96" s="312">
        <v>0</v>
      </c>
      <c r="AG96" s="312">
        <f t="shared" ref="AG96" si="789">SUM(AH96:AK96)</f>
        <v>0</v>
      </c>
      <c r="AH96" s="366"/>
      <c r="AI96" s="366"/>
      <c r="AJ96" s="366"/>
      <c r="AK96" s="366"/>
      <c r="AL96" s="319"/>
      <c r="AM96" s="319"/>
      <c r="AN96" s="319"/>
      <c r="AO96" s="319"/>
      <c r="AP96" s="337"/>
      <c r="AQ96" s="437">
        <f t="shared" ref="AQ96:AQ97" si="790">DI96+DX96+EA96+ED96+EG96</f>
        <v>0</v>
      </c>
      <c r="AR96" s="1621"/>
      <c r="AS96" s="1621"/>
      <c r="AT96" s="315"/>
      <c r="AU96" s="476">
        <f>AT96*0.1429</f>
        <v>0</v>
      </c>
      <c r="AV96" s="315"/>
      <c r="AW96" s="315"/>
      <c r="AX96" s="476">
        <f>AW96*0.1429</f>
        <v>0</v>
      </c>
      <c r="AY96" s="315"/>
      <c r="AZ96" s="315"/>
      <c r="BA96" s="476">
        <f>AZ96*0.1429</f>
        <v>0</v>
      </c>
      <c r="BB96" s="315"/>
      <c r="BC96" s="315"/>
      <c r="BD96" s="476">
        <f>BC96*0.1429</f>
        <v>0</v>
      </c>
      <c r="BE96" s="315"/>
      <c r="BF96" s="315"/>
      <c r="BG96" s="476">
        <f>BF96*0.1429</f>
        <v>0</v>
      </c>
      <c r="BH96" s="315"/>
      <c r="BI96" s="315"/>
      <c r="BJ96" s="476">
        <f>BI96*0.1429</f>
        <v>0</v>
      </c>
      <c r="BK96" s="315"/>
      <c r="BL96" s="315"/>
      <c r="BM96" s="476">
        <f>BL96*0.1429</f>
        <v>0</v>
      </c>
      <c r="BN96" s="315"/>
      <c r="BO96" s="315"/>
      <c r="BP96" s="476">
        <f>BO96*0.1429</f>
        <v>0</v>
      </c>
      <c r="BQ96" s="315"/>
      <c r="BR96" s="476">
        <f>BU96+BX96+CA96+CD96</f>
        <v>0</v>
      </c>
      <c r="BS96" s="476">
        <f t="shared" ref="BS96" si="791">BV96+BY96+CB96+CE96</f>
        <v>0</v>
      </c>
      <c r="BT96" s="476">
        <f t="shared" ref="BT96" si="792">BW96+BZ96+CC96+CF96</f>
        <v>0</v>
      </c>
      <c r="BU96" s="315"/>
      <c r="BV96" s="476">
        <f>BU96*0.1429</f>
        <v>0</v>
      </c>
      <c r="BW96" s="315"/>
      <c r="BX96" s="315"/>
      <c r="BY96" s="476">
        <f>BX96*0.1429</f>
        <v>0</v>
      </c>
      <c r="BZ96" s="315"/>
      <c r="CA96" s="315"/>
      <c r="CB96" s="476">
        <f>CA96*0.1429</f>
        <v>0</v>
      </c>
      <c r="CC96" s="315"/>
      <c r="CD96" s="315"/>
      <c r="CE96" s="476">
        <f>CD96*0.1429</f>
        <v>0</v>
      </c>
      <c r="CF96" s="315"/>
      <c r="CG96" s="995"/>
      <c r="CH96" s="476">
        <f>CK96+CN96+CQ96+CT96</f>
        <v>0</v>
      </c>
      <c r="CI96" s="476">
        <f t="shared" ref="CI96" si="793">CL96+CO96+CR96+CU96</f>
        <v>0</v>
      </c>
      <c r="CJ96" s="476">
        <f t="shared" ref="CJ96" si="794">CM96+CP96+CS96+CV96</f>
        <v>0</v>
      </c>
      <c r="CK96" s="315"/>
      <c r="CL96" s="476">
        <f>CK96*0.1429</f>
        <v>0</v>
      </c>
      <c r="CM96" s="315"/>
      <c r="CN96" s="315"/>
      <c r="CO96" s="476">
        <f>CN96*0.1429</f>
        <v>0</v>
      </c>
      <c r="CP96" s="315"/>
      <c r="CQ96" s="315"/>
      <c r="CR96" s="476">
        <f>CQ96*0.1429</f>
        <v>0</v>
      </c>
      <c r="CS96" s="315"/>
      <c r="CT96" s="315"/>
      <c r="CU96" s="476">
        <f>CT96*0.1429</f>
        <v>0</v>
      </c>
      <c r="CV96" s="315"/>
      <c r="CW96" s="1514"/>
      <c r="CX96" s="476">
        <f>CW96*0.1429</f>
        <v>0</v>
      </c>
      <c r="CY96" s="315"/>
      <c r="CZ96" s="315"/>
      <c r="DA96" s="476">
        <f>CZ96*0.1429</f>
        <v>0</v>
      </c>
      <c r="DB96" s="315"/>
      <c r="DC96" s="315"/>
      <c r="DD96" s="476">
        <f>DC96*0.1429</f>
        <v>0</v>
      </c>
      <c r="DE96" s="315"/>
      <c r="DF96" s="315"/>
      <c r="DG96" s="476">
        <f>DF96*0.1429</f>
        <v>0</v>
      </c>
      <c r="DH96" s="315"/>
      <c r="DI96" s="1204"/>
      <c r="DJ96" s="1203">
        <f>DI96*0.1429</f>
        <v>0</v>
      </c>
      <c r="DK96" s="1204"/>
      <c r="DL96" s="1204"/>
      <c r="DM96" s="1203">
        <f t="shared" ref="DM96" si="795">DL96*0.1429</f>
        <v>0</v>
      </c>
      <c r="DN96" s="1204"/>
      <c r="DO96" s="1204"/>
      <c r="DP96" s="1203">
        <f t="shared" ref="DP96" si="796">DO96*0.1429</f>
        <v>0</v>
      </c>
      <c r="DQ96" s="1204"/>
      <c r="DR96" s="1204"/>
      <c r="DS96" s="1203">
        <f t="shared" ref="DS96" si="797">DR96*0.1429</f>
        <v>0</v>
      </c>
      <c r="DT96" s="1204"/>
      <c r="DU96" s="1204"/>
      <c r="DV96" s="1203">
        <f t="shared" ref="DV96" si="798">DU96*0.1429</f>
        <v>0</v>
      </c>
      <c r="DW96" s="1204"/>
      <c r="DX96" s="1204"/>
      <c r="DY96" s="1203">
        <f>DX96*0.1429</f>
        <v>0</v>
      </c>
      <c r="DZ96" s="1204"/>
      <c r="EA96" s="1204"/>
      <c r="EB96" s="1203">
        <f>EA96*0.1429</f>
        <v>0</v>
      </c>
      <c r="EC96" s="1204"/>
      <c r="ED96" s="1204"/>
      <c r="EE96" s="1203">
        <f>ED96*0.1429</f>
        <v>0</v>
      </c>
      <c r="EF96" s="1204"/>
      <c r="EG96" s="1204"/>
      <c r="EH96" s="1204"/>
      <c r="EI96" s="1204"/>
      <c r="EJ96" s="315"/>
      <c r="EK96" s="315"/>
      <c r="EL96" s="315"/>
      <c r="EM96" s="315"/>
      <c r="EN96" s="437">
        <f t="shared" ref="EN96:EN97" si="799">EX96+FC96+FD96+FE96+FF96</f>
        <v>0</v>
      </c>
      <c r="EO96" s="312"/>
      <c r="EP96" s="312"/>
      <c r="EQ96" s="312"/>
      <c r="ER96" s="312"/>
      <c r="ES96" s="312"/>
      <c r="ET96" s="622"/>
      <c r="EU96" s="622"/>
      <c r="EV96" s="622"/>
      <c r="EW96" s="622"/>
      <c r="EX96" s="312"/>
      <c r="EY96" s="622"/>
      <c r="EZ96" s="622"/>
      <c r="FA96" s="622"/>
      <c r="FB96" s="622"/>
      <c r="FC96" s="312"/>
      <c r="FD96" s="312"/>
      <c r="FE96" s="312"/>
      <c r="FF96" s="312"/>
      <c r="FG96" s="437">
        <f>SUM(FH96:FR96)</f>
        <v>0</v>
      </c>
      <c r="FH96" s="312"/>
      <c r="FI96" s="312"/>
      <c r="FJ96" s="312"/>
      <c r="FK96" s="312"/>
      <c r="FL96" s="992"/>
      <c r="FM96" s="312">
        <f t="shared" ref="FM96" si="800">FN96+FO96+FP96+FQ96</f>
        <v>0</v>
      </c>
      <c r="FN96" s="622"/>
      <c r="FO96" s="622"/>
      <c r="FP96" s="622"/>
      <c r="FQ96" s="622"/>
      <c r="FR96" s="312"/>
      <c r="FS96" s="312"/>
      <c r="FT96" s="312"/>
      <c r="FU96" s="622"/>
      <c r="FV96" s="316"/>
      <c r="FW96" s="316"/>
      <c r="FX96" s="316"/>
    </row>
    <row r="97" spans="1:180" s="125" customFormat="1" ht="21.75" hidden="1" customHeight="1" outlineLevel="2">
      <c r="A97" s="426" t="s">
        <v>485</v>
      </c>
      <c r="B97" s="380" t="s">
        <v>295</v>
      </c>
      <c r="C97" s="331"/>
      <c r="D97" s="431"/>
      <c r="E97" s="430"/>
      <c r="F97" s="439" t="s">
        <v>100</v>
      </c>
      <c r="G97" s="438"/>
      <c r="H97" s="490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1157"/>
      <c r="AB97" s="335"/>
      <c r="AC97" s="335"/>
      <c r="AD97" s="345"/>
      <c r="AE97" s="335"/>
      <c r="AF97" s="335"/>
      <c r="AG97" s="335"/>
      <c r="AH97" s="335"/>
      <c r="AI97" s="335"/>
      <c r="AJ97" s="335"/>
      <c r="AK97" s="335"/>
      <c r="AL97" s="335"/>
      <c r="AM97" s="335"/>
      <c r="AN97" s="335"/>
      <c r="AO97" s="335"/>
      <c r="AP97" s="495"/>
      <c r="AQ97" s="437">
        <f t="shared" si="790"/>
        <v>0</v>
      </c>
      <c r="AR97" s="1621"/>
      <c r="AS97" s="1621"/>
      <c r="AT97" s="476">
        <f t="shared" ref="AT97:BQ97" si="801">SUM(AT96:AT96)</f>
        <v>0</v>
      </c>
      <c r="AU97" s="476">
        <f t="shared" si="801"/>
        <v>0</v>
      </c>
      <c r="AV97" s="476">
        <f t="shared" si="801"/>
        <v>0</v>
      </c>
      <c r="AW97" s="476">
        <f t="shared" si="801"/>
        <v>0</v>
      </c>
      <c r="AX97" s="476">
        <f t="shared" si="801"/>
        <v>0</v>
      </c>
      <c r="AY97" s="476">
        <f t="shared" si="801"/>
        <v>0</v>
      </c>
      <c r="AZ97" s="476">
        <f t="shared" si="801"/>
        <v>0</v>
      </c>
      <c r="BA97" s="476">
        <f t="shared" si="801"/>
        <v>0</v>
      </c>
      <c r="BB97" s="476">
        <f t="shared" si="801"/>
        <v>0</v>
      </c>
      <c r="BC97" s="476">
        <f t="shared" si="801"/>
        <v>0</v>
      </c>
      <c r="BD97" s="476">
        <f t="shared" si="801"/>
        <v>0</v>
      </c>
      <c r="BE97" s="476">
        <f t="shared" si="801"/>
        <v>0</v>
      </c>
      <c r="BF97" s="476">
        <f t="shared" si="801"/>
        <v>0</v>
      </c>
      <c r="BG97" s="476">
        <f t="shared" si="801"/>
        <v>0</v>
      </c>
      <c r="BH97" s="476">
        <f t="shared" si="801"/>
        <v>0</v>
      </c>
      <c r="BI97" s="476">
        <f t="shared" si="801"/>
        <v>0</v>
      </c>
      <c r="BJ97" s="476">
        <f t="shared" si="801"/>
        <v>0</v>
      </c>
      <c r="BK97" s="476">
        <f t="shared" si="801"/>
        <v>0</v>
      </c>
      <c r="BL97" s="476">
        <f t="shared" si="801"/>
        <v>0</v>
      </c>
      <c r="BM97" s="476">
        <f t="shared" si="801"/>
        <v>0</v>
      </c>
      <c r="BN97" s="476">
        <f t="shared" si="801"/>
        <v>0</v>
      </c>
      <c r="BO97" s="476">
        <f t="shared" si="801"/>
        <v>0</v>
      </c>
      <c r="BP97" s="476">
        <f t="shared" si="801"/>
        <v>0</v>
      </c>
      <c r="BQ97" s="476">
        <f t="shared" si="801"/>
        <v>0</v>
      </c>
      <c r="BR97" s="476">
        <f t="shared" ref="BR97:EC97" si="802">SUM(BR96:BR96)</f>
        <v>0</v>
      </c>
      <c r="BS97" s="476">
        <f t="shared" si="802"/>
        <v>0</v>
      </c>
      <c r="BT97" s="476">
        <f t="shared" si="802"/>
        <v>0</v>
      </c>
      <c r="BU97" s="476">
        <f t="shared" si="802"/>
        <v>0</v>
      </c>
      <c r="BV97" s="476">
        <f t="shared" si="802"/>
        <v>0</v>
      </c>
      <c r="BW97" s="476">
        <f t="shared" si="802"/>
        <v>0</v>
      </c>
      <c r="BX97" s="476">
        <f t="shared" si="802"/>
        <v>0</v>
      </c>
      <c r="BY97" s="476">
        <f t="shared" si="802"/>
        <v>0</v>
      </c>
      <c r="BZ97" s="476">
        <f t="shared" si="802"/>
        <v>0</v>
      </c>
      <c r="CA97" s="476">
        <f t="shared" si="802"/>
        <v>0</v>
      </c>
      <c r="CB97" s="476">
        <f t="shared" si="802"/>
        <v>0</v>
      </c>
      <c r="CC97" s="476">
        <f t="shared" si="802"/>
        <v>0</v>
      </c>
      <c r="CD97" s="476">
        <f t="shared" si="802"/>
        <v>0</v>
      </c>
      <c r="CE97" s="476">
        <f t="shared" si="802"/>
        <v>0</v>
      </c>
      <c r="CF97" s="476">
        <f t="shared" si="802"/>
        <v>0</v>
      </c>
      <c r="CG97" s="995"/>
      <c r="CH97" s="476">
        <f t="shared" ref="CH97:CV97" si="803">SUM(CH96:CH96)</f>
        <v>0</v>
      </c>
      <c r="CI97" s="476">
        <f t="shared" si="803"/>
        <v>0</v>
      </c>
      <c r="CJ97" s="476">
        <f t="shared" si="803"/>
        <v>0</v>
      </c>
      <c r="CK97" s="476">
        <f t="shared" si="803"/>
        <v>0</v>
      </c>
      <c r="CL97" s="476">
        <f t="shared" si="803"/>
        <v>0</v>
      </c>
      <c r="CM97" s="476">
        <f t="shared" si="803"/>
        <v>0</v>
      </c>
      <c r="CN97" s="476">
        <f t="shared" si="803"/>
        <v>0</v>
      </c>
      <c r="CO97" s="476">
        <f t="shared" si="803"/>
        <v>0</v>
      </c>
      <c r="CP97" s="476">
        <f t="shared" si="803"/>
        <v>0</v>
      </c>
      <c r="CQ97" s="476">
        <f t="shared" si="803"/>
        <v>0</v>
      </c>
      <c r="CR97" s="476">
        <f t="shared" si="803"/>
        <v>0</v>
      </c>
      <c r="CS97" s="476">
        <f t="shared" si="803"/>
        <v>0</v>
      </c>
      <c r="CT97" s="476">
        <f t="shared" si="803"/>
        <v>0</v>
      </c>
      <c r="CU97" s="476">
        <f t="shared" si="803"/>
        <v>0</v>
      </c>
      <c r="CV97" s="476">
        <f t="shared" si="803"/>
        <v>0</v>
      </c>
      <c r="CW97" s="1514">
        <f t="shared" si="802"/>
        <v>0</v>
      </c>
      <c r="CX97" s="476">
        <f t="shared" si="802"/>
        <v>0</v>
      </c>
      <c r="CY97" s="476">
        <f t="shared" si="802"/>
        <v>0</v>
      </c>
      <c r="CZ97" s="476">
        <f t="shared" si="802"/>
        <v>0</v>
      </c>
      <c r="DA97" s="476">
        <f t="shared" si="802"/>
        <v>0</v>
      </c>
      <c r="DB97" s="476">
        <f t="shared" si="802"/>
        <v>0</v>
      </c>
      <c r="DC97" s="476">
        <f t="shared" si="802"/>
        <v>0</v>
      </c>
      <c r="DD97" s="476">
        <f t="shared" si="802"/>
        <v>0</v>
      </c>
      <c r="DE97" s="476">
        <f t="shared" si="802"/>
        <v>0</v>
      </c>
      <c r="DF97" s="476">
        <f t="shared" si="802"/>
        <v>0</v>
      </c>
      <c r="DG97" s="476">
        <f t="shared" si="802"/>
        <v>0</v>
      </c>
      <c r="DH97" s="476">
        <f t="shared" si="802"/>
        <v>0</v>
      </c>
      <c r="DI97" s="1203">
        <f t="shared" si="802"/>
        <v>0</v>
      </c>
      <c r="DJ97" s="1203">
        <f t="shared" si="802"/>
        <v>0</v>
      </c>
      <c r="DK97" s="1203">
        <f t="shared" si="802"/>
        <v>0</v>
      </c>
      <c r="DL97" s="1203">
        <f t="shared" ref="DL97:DW97" si="804">SUM(DL96:DL96)</f>
        <v>0</v>
      </c>
      <c r="DM97" s="1203">
        <f t="shared" si="804"/>
        <v>0</v>
      </c>
      <c r="DN97" s="1203">
        <f t="shared" si="804"/>
        <v>0</v>
      </c>
      <c r="DO97" s="1203">
        <f t="shared" si="804"/>
        <v>0</v>
      </c>
      <c r="DP97" s="1203">
        <f t="shared" si="804"/>
        <v>0</v>
      </c>
      <c r="DQ97" s="1203">
        <f t="shared" si="804"/>
        <v>0</v>
      </c>
      <c r="DR97" s="1203">
        <f t="shared" si="804"/>
        <v>0</v>
      </c>
      <c r="DS97" s="1203">
        <f t="shared" si="804"/>
        <v>0</v>
      </c>
      <c r="DT97" s="1203">
        <f t="shared" si="804"/>
        <v>0</v>
      </c>
      <c r="DU97" s="1203">
        <f t="shared" si="804"/>
        <v>0</v>
      </c>
      <c r="DV97" s="1203">
        <f t="shared" si="804"/>
        <v>0</v>
      </c>
      <c r="DW97" s="1203">
        <f t="shared" si="804"/>
        <v>0</v>
      </c>
      <c r="DX97" s="1203">
        <f t="shared" si="802"/>
        <v>0</v>
      </c>
      <c r="DY97" s="1203">
        <f t="shared" si="802"/>
        <v>0</v>
      </c>
      <c r="DZ97" s="1203">
        <f t="shared" si="802"/>
        <v>0</v>
      </c>
      <c r="EA97" s="1203">
        <f t="shared" si="802"/>
        <v>0</v>
      </c>
      <c r="EB97" s="1203">
        <f t="shared" si="802"/>
        <v>0</v>
      </c>
      <c r="EC97" s="1203">
        <f t="shared" si="802"/>
        <v>0</v>
      </c>
      <c r="ED97" s="1203">
        <f t="shared" ref="ED97:EF97" si="805">SUM(ED96:ED96)</f>
        <v>0</v>
      </c>
      <c r="EE97" s="1203">
        <f t="shared" si="805"/>
        <v>0</v>
      </c>
      <c r="EF97" s="1203">
        <f t="shared" si="805"/>
        <v>0</v>
      </c>
      <c r="EG97" s="1203"/>
      <c r="EH97" s="1203"/>
      <c r="EI97" s="1203"/>
      <c r="EJ97" s="476"/>
      <c r="EK97" s="476"/>
      <c r="EL97" s="476"/>
      <c r="EM97" s="476"/>
      <c r="EN97" s="437">
        <f t="shared" si="799"/>
        <v>0</v>
      </c>
      <c r="EO97" s="437">
        <f>SUM(EO96:EO96)</f>
        <v>0</v>
      </c>
      <c r="EP97" s="437">
        <f>SUM(EP96:EP96)</f>
        <v>0</v>
      </c>
      <c r="EQ97" s="437">
        <f>SUM(EQ96:EQ96)</f>
        <v>0</v>
      </c>
      <c r="ER97" s="437">
        <f>SUM(ER96:ER96)</f>
        <v>0</v>
      </c>
      <c r="ES97" s="437">
        <f>SUM(ES96:ES96)</f>
        <v>0</v>
      </c>
      <c r="ET97" s="437">
        <f t="shared" ref="ET97:EW97" si="806">SUM(ET96:ET96)</f>
        <v>0</v>
      </c>
      <c r="EU97" s="437">
        <f t="shared" si="806"/>
        <v>0</v>
      </c>
      <c r="EV97" s="437">
        <f t="shared" si="806"/>
        <v>0</v>
      </c>
      <c r="EW97" s="437">
        <f t="shared" si="806"/>
        <v>0</v>
      </c>
      <c r="EX97" s="437">
        <f>SUM(EX96:EX96)</f>
        <v>0</v>
      </c>
      <c r="EY97" s="437">
        <f t="shared" ref="EY97:FB97" si="807">SUM(EY96:EY96)</f>
        <v>0</v>
      </c>
      <c r="EZ97" s="437">
        <f t="shared" si="807"/>
        <v>0</v>
      </c>
      <c r="FA97" s="437">
        <f t="shared" si="807"/>
        <v>0</v>
      </c>
      <c r="FB97" s="437">
        <f t="shared" si="807"/>
        <v>0</v>
      </c>
      <c r="FC97" s="437">
        <f>SUM(FC96:FC96)</f>
        <v>0</v>
      </c>
      <c r="FD97" s="437">
        <f>SUM(FD96:FD96)</f>
        <v>0</v>
      </c>
      <c r="FE97" s="437">
        <f>SUM(FE96:FE96)</f>
        <v>0</v>
      </c>
      <c r="FF97" s="437">
        <f>SUM(FF96:FF96)</f>
        <v>0</v>
      </c>
      <c r="FG97" s="437">
        <f>SUM(FH97:FR97)</f>
        <v>0</v>
      </c>
      <c r="FH97" s="437">
        <f>SUM(FH96:FH96)</f>
        <v>0</v>
      </c>
      <c r="FI97" s="437">
        <f>SUM(FI96:FI96)</f>
        <v>0</v>
      </c>
      <c r="FJ97" s="437">
        <f>SUM(FJ96:FJ96)</f>
        <v>0</v>
      </c>
      <c r="FK97" s="437">
        <f>SUM(FK96:FK96)</f>
        <v>0</v>
      </c>
      <c r="FL97" s="992"/>
      <c r="FM97" s="437">
        <f>SUM(FM96:FM96)</f>
        <v>0</v>
      </c>
      <c r="FN97" s="437">
        <f t="shared" ref="FN97:FU97" si="808">SUM(FN96:FN96)</f>
        <v>0</v>
      </c>
      <c r="FO97" s="437">
        <f t="shared" si="808"/>
        <v>0</v>
      </c>
      <c r="FP97" s="437">
        <f t="shared" si="808"/>
        <v>0</v>
      </c>
      <c r="FQ97" s="437">
        <f t="shared" si="808"/>
        <v>0</v>
      </c>
      <c r="FR97" s="437">
        <f t="shared" si="808"/>
        <v>0</v>
      </c>
      <c r="FS97" s="437">
        <f t="shared" si="808"/>
        <v>0</v>
      </c>
      <c r="FT97" s="437">
        <f t="shared" si="808"/>
        <v>0</v>
      </c>
      <c r="FU97" s="437">
        <f t="shared" si="808"/>
        <v>0</v>
      </c>
      <c r="FV97" s="335"/>
      <c r="FW97" s="335"/>
      <c r="FX97" s="335"/>
    </row>
    <row r="98" spans="1:180" ht="21.75" hidden="1" customHeight="1" outlineLevel="2">
      <c r="A98" s="426" t="s">
        <v>485</v>
      </c>
      <c r="B98" s="380" t="s">
        <v>295</v>
      </c>
      <c r="C98" s="331"/>
      <c r="D98" s="431"/>
      <c r="E98" s="430" t="s">
        <v>127</v>
      </c>
      <c r="F98" s="431" t="s">
        <v>260</v>
      </c>
      <c r="G98" s="467"/>
      <c r="H98" s="330"/>
      <c r="I98" s="313"/>
      <c r="J98" s="313"/>
      <c r="K98" s="313"/>
      <c r="L98" s="313"/>
      <c r="M98" s="313"/>
      <c r="N98" s="313"/>
      <c r="O98" s="313"/>
      <c r="P98" s="313"/>
      <c r="Q98" s="313"/>
      <c r="R98" s="313"/>
      <c r="S98" s="313"/>
      <c r="T98" s="313"/>
      <c r="U98" s="313"/>
      <c r="V98" s="313"/>
      <c r="W98" s="313"/>
      <c r="X98" s="313"/>
      <c r="Y98" s="313"/>
      <c r="Z98" s="313"/>
      <c r="AA98" s="1155"/>
      <c r="AB98" s="313"/>
      <c r="AC98" s="313"/>
      <c r="AD98" s="358"/>
      <c r="AE98" s="313"/>
      <c r="AF98" s="313"/>
      <c r="AG98" s="313"/>
      <c r="AH98" s="313"/>
      <c r="AI98" s="313"/>
      <c r="AJ98" s="313"/>
      <c r="AK98" s="313"/>
      <c r="AL98" s="313"/>
      <c r="AM98" s="313"/>
      <c r="AN98" s="313"/>
      <c r="AO98" s="313"/>
      <c r="AP98" s="495"/>
      <c r="AQ98" s="335"/>
      <c r="AR98" s="1620"/>
      <c r="AS98" s="1620"/>
      <c r="AT98" s="317"/>
      <c r="AU98" s="320"/>
      <c r="AV98" s="317"/>
      <c r="AW98" s="317"/>
      <c r="AX98" s="320"/>
      <c r="AY98" s="317"/>
      <c r="AZ98" s="317"/>
      <c r="BA98" s="320"/>
      <c r="BB98" s="317"/>
      <c r="BC98" s="317"/>
      <c r="BD98" s="320"/>
      <c r="BE98" s="317"/>
      <c r="BF98" s="317"/>
      <c r="BG98" s="317"/>
      <c r="BH98" s="317"/>
      <c r="BI98" s="317"/>
      <c r="BJ98" s="317"/>
      <c r="BK98" s="317"/>
      <c r="BL98" s="313"/>
      <c r="BM98" s="313"/>
      <c r="BN98" s="313"/>
      <c r="BO98" s="313"/>
      <c r="BP98" s="313"/>
      <c r="BQ98" s="313"/>
      <c r="BR98" s="313"/>
      <c r="BS98" s="313"/>
      <c r="BT98" s="313"/>
      <c r="BU98" s="313"/>
      <c r="BV98" s="313"/>
      <c r="BW98" s="313"/>
      <c r="BX98" s="313"/>
      <c r="BY98" s="313"/>
      <c r="BZ98" s="313"/>
      <c r="CA98" s="313"/>
      <c r="CB98" s="313"/>
      <c r="CC98" s="313"/>
      <c r="CD98" s="313"/>
      <c r="CE98" s="313"/>
      <c r="CF98" s="313"/>
      <c r="CG98" s="999"/>
      <c r="CH98" s="313"/>
      <c r="CI98" s="313"/>
      <c r="CJ98" s="313"/>
      <c r="CK98" s="313"/>
      <c r="CL98" s="313"/>
      <c r="CM98" s="313"/>
      <c r="CN98" s="313"/>
      <c r="CO98" s="313"/>
      <c r="CP98" s="313"/>
      <c r="CQ98" s="313"/>
      <c r="CR98" s="313"/>
      <c r="CS98" s="313"/>
      <c r="CT98" s="313"/>
      <c r="CU98" s="313"/>
      <c r="CV98" s="313"/>
      <c r="CW98" s="1512"/>
      <c r="CX98" s="313"/>
      <c r="CY98" s="313"/>
      <c r="CZ98" s="313"/>
      <c r="DA98" s="313"/>
      <c r="DB98" s="313"/>
      <c r="DC98" s="313"/>
      <c r="DD98" s="313"/>
      <c r="DE98" s="313"/>
      <c r="DF98" s="313"/>
      <c r="DG98" s="313"/>
      <c r="DH98" s="313"/>
      <c r="DI98" s="1155"/>
      <c r="DJ98" s="1155"/>
      <c r="DK98" s="1155"/>
      <c r="DL98" s="1155"/>
      <c r="DM98" s="1155"/>
      <c r="DN98" s="1155"/>
      <c r="DO98" s="1155"/>
      <c r="DP98" s="1155"/>
      <c r="DQ98" s="1155"/>
      <c r="DR98" s="1155"/>
      <c r="DS98" s="1155"/>
      <c r="DT98" s="1155"/>
      <c r="DU98" s="1155"/>
      <c r="DV98" s="1155"/>
      <c r="DW98" s="1155"/>
      <c r="DX98" s="1155"/>
      <c r="DY98" s="1155"/>
      <c r="DZ98" s="1155"/>
      <c r="EA98" s="1155"/>
      <c r="EB98" s="1155"/>
      <c r="EC98" s="1155"/>
      <c r="ED98" s="1155"/>
      <c r="EE98" s="1155"/>
      <c r="EF98" s="1155"/>
      <c r="EG98" s="1155"/>
      <c r="EH98" s="1155"/>
      <c r="EI98" s="1155"/>
      <c r="EJ98" s="313"/>
      <c r="EK98" s="313"/>
      <c r="EL98" s="313"/>
      <c r="EM98" s="313"/>
      <c r="EN98" s="313"/>
      <c r="EO98" s="313"/>
      <c r="EP98" s="313"/>
      <c r="EQ98" s="313"/>
      <c r="ER98" s="313"/>
      <c r="ES98" s="313"/>
      <c r="ET98" s="655"/>
      <c r="EU98" s="655"/>
      <c r="EV98" s="655"/>
      <c r="EW98" s="655"/>
      <c r="EX98" s="313"/>
      <c r="EY98" s="655"/>
      <c r="EZ98" s="655"/>
      <c r="FA98" s="655"/>
      <c r="FB98" s="655"/>
      <c r="FC98" s="313"/>
      <c r="FD98" s="313"/>
      <c r="FE98" s="313"/>
      <c r="FF98" s="313"/>
      <c r="FG98" s="313"/>
      <c r="FH98" s="313"/>
      <c r="FI98" s="313"/>
      <c r="FJ98" s="313"/>
      <c r="FK98" s="313"/>
      <c r="FL98" s="999"/>
      <c r="FM98" s="313"/>
      <c r="FN98" s="655"/>
      <c r="FO98" s="655"/>
      <c r="FP98" s="655"/>
      <c r="FQ98" s="655"/>
      <c r="FR98" s="313"/>
      <c r="FS98" s="313"/>
      <c r="FT98" s="313"/>
      <c r="FU98" s="655"/>
      <c r="FV98" s="313"/>
      <c r="FW98" s="313"/>
      <c r="FX98" s="313"/>
    </row>
    <row r="99" spans="1:180" ht="20.25" hidden="1" customHeight="1" outlineLevel="2">
      <c r="A99" s="426" t="s">
        <v>485</v>
      </c>
      <c r="B99" s="380" t="s">
        <v>295</v>
      </c>
      <c r="C99" s="378"/>
      <c r="D99" s="378"/>
      <c r="E99" s="430" t="s">
        <v>389</v>
      </c>
      <c r="F99" s="432"/>
      <c r="G99" s="470"/>
      <c r="H99" s="343"/>
      <c r="I99" s="492">
        <f t="shared" ref="I99" si="809">S99+X99+Y99+Z99+AA99</f>
        <v>0</v>
      </c>
      <c r="J99" s="312"/>
      <c r="K99" s="312"/>
      <c r="L99" s="312"/>
      <c r="M99" s="312" t="e">
        <f>SUM(#REF!)</f>
        <v>#REF!</v>
      </c>
      <c r="N99" s="312">
        <f t="shared" ref="N99" si="810">SUM(O99:R99)</f>
        <v>0</v>
      </c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  <c r="Z99" s="366"/>
      <c r="AA99" s="1167"/>
      <c r="AB99" s="319"/>
      <c r="AC99" s="319"/>
      <c r="AD99" s="319"/>
      <c r="AE99" s="319"/>
      <c r="AF99" s="312">
        <v>0</v>
      </c>
      <c r="AG99" s="312">
        <f t="shared" ref="AG99" si="811">SUM(AH99:AK99)</f>
        <v>0</v>
      </c>
      <c r="AH99" s="366"/>
      <c r="AI99" s="366"/>
      <c r="AJ99" s="366"/>
      <c r="AK99" s="366"/>
      <c r="AL99" s="319"/>
      <c r="AM99" s="319"/>
      <c r="AN99" s="319"/>
      <c r="AO99" s="319"/>
      <c r="AP99" s="306"/>
      <c r="AQ99" s="437">
        <f t="shared" ref="AQ99:AQ100" si="812">DI99+DX99+EA99+ED99+EG99</f>
        <v>0</v>
      </c>
      <c r="AR99" s="1621"/>
      <c r="AS99" s="1621"/>
      <c r="AT99" s="315"/>
      <c r="AU99" s="476">
        <f>AT99*1.154</f>
        <v>0</v>
      </c>
      <c r="AV99" s="315"/>
      <c r="AW99" s="315"/>
      <c r="AX99" s="476">
        <f>AW99*1.154</f>
        <v>0</v>
      </c>
      <c r="AY99" s="315"/>
      <c r="AZ99" s="315"/>
      <c r="BA99" s="476">
        <f>AZ99*1.154</f>
        <v>0</v>
      </c>
      <c r="BB99" s="315"/>
      <c r="BC99" s="315"/>
      <c r="BD99" s="476">
        <f>BC99*1.154</f>
        <v>0</v>
      </c>
      <c r="BE99" s="315"/>
      <c r="BF99" s="315"/>
      <c r="BG99" s="476">
        <f>BF99*1.154</f>
        <v>0</v>
      </c>
      <c r="BH99" s="315"/>
      <c r="BI99" s="315"/>
      <c r="BJ99" s="476">
        <f>BI99*1.154</f>
        <v>0</v>
      </c>
      <c r="BK99" s="315"/>
      <c r="BL99" s="315"/>
      <c r="BM99" s="476">
        <f>BL99*1.154</f>
        <v>0</v>
      </c>
      <c r="BN99" s="315"/>
      <c r="BO99" s="315"/>
      <c r="BP99" s="476">
        <f>BO99*1.154</f>
        <v>0</v>
      </c>
      <c r="BQ99" s="315"/>
      <c r="BR99" s="476">
        <f>BU99+BX99+CA99+CD99</f>
        <v>0</v>
      </c>
      <c r="BS99" s="476">
        <f t="shared" ref="BS99" si="813">BV99+BY99+CB99+CE99</f>
        <v>0</v>
      </c>
      <c r="BT99" s="476">
        <f t="shared" ref="BT99" si="814">BW99+BZ99+CC99+CF99</f>
        <v>0</v>
      </c>
      <c r="BU99" s="315"/>
      <c r="BV99" s="476">
        <f>BU99*1.154</f>
        <v>0</v>
      </c>
      <c r="BW99" s="315"/>
      <c r="BX99" s="315"/>
      <c r="BY99" s="476">
        <f>BX99*1.154</f>
        <v>0</v>
      </c>
      <c r="BZ99" s="315"/>
      <c r="CA99" s="315"/>
      <c r="CB99" s="476">
        <f>CA99*1.154</f>
        <v>0</v>
      </c>
      <c r="CC99" s="315"/>
      <c r="CD99" s="315"/>
      <c r="CE99" s="476">
        <f>CD99*1.154</f>
        <v>0</v>
      </c>
      <c r="CF99" s="315"/>
      <c r="CG99" s="995"/>
      <c r="CH99" s="476">
        <f>CK99+CN99+CQ99+CT99</f>
        <v>0</v>
      </c>
      <c r="CI99" s="476">
        <f t="shared" ref="CI99" si="815">CL99+CO99+CR99+CU99</f>
        <v>0</v>
      </c>
      <c r="CJ99" s="476">
        <f t="shared" ref="CJ99" si="816">CM99+CP99+CS99+CV99</f>
        <v>0</v>
      </c>
      <c r="CK99" s="315"/>
      <c r="CL99" s="476">
        <f>CK99*1.154</f>
        <v>0</v>
      </c>
      <c r="CM99" s="315"/>
      <c r="CN99" s="315"/>
      <c r="CO99" s="476">
        <f>CN99*1.154</f>
        <v>0</v>
      </c>
      <c r="CP99" s="315"/>
      <c r="CQ99" s="315"/>
      <c r="CR99" s="476">
        <f>CQ99*1.154</f>
        <v>0</v>
      </c>
      <c r="CS99" s="315"/>
      <c r="CT99" s="315"/>
      <c r="CU99" s="476">
        <f>CT99*1.154</f>
        <v>0</v>
      </c>
      <c r="CV99" s="315"/>
      <c r="CW99" s="1514"/>
      <c r="CX99" s="476">
        <f>CW99*1.154</f>
        <v>0</v>
      </c>
      <c r="CY99" s="315"/>
      <c r="CZ99" s="315"/>
      <c r="DA99" s="476">
        <f>CZ99*1.154</f>
        <v>0</v>
      </c>
      <c r="DB99" s="315"/>
      <c r="DC99" s="315"/>
      <c r="DD99" s="476">
        <f>DC99*1.154</f>
        <v>0</v>
      </c>
      <c r="DE99" s="315"/>
      <c r="DF99" s="315"/>
      <c r="DG99" s="476">
        <f>DF99*1.154</f>
        <v>0</v>
      </c>
      <c r="DH99" s="315"/>
      <c r="DI99" s="1204"/>
      <c r="DJ99" s="1203">
        <f>DI99*1.154</f>
        <v>0</v>
      </c>
      <c r="DK99" s="1204"/>
      <c r="DL99" s="1204"/>
      <c r="DM99" s="1203">
        <f t="shared" ref="DM99" si="817">DL99*1.154</f>
        <v>0</v>
      </c>
      <c r="DN99" s="1204"/>
      <c r="DO99" s="1204"/>
      <c r="DP99" s="1203">
        <f t="shared" ref="DP99" si="818">DO99*1.154</f>
        <v>0</v>
      </c>
      <c r="DQ99" s="1204"/>
      <c r="DR99" s="1204"/>
      <c r="DS99" s="1203">
        <f t="shared" ref="DS99" si="819">DR99*1.154</f>
        <v>0</v>
      </c>
      <c r="DT99" s="1204"/>
      <c r="DU99" s="1204"/>
      <c r="DV99" s="1203">
        <f t="shared" ref="DV99" si="820">DU99*1.154</f>
        <v>0</v>
      </c>
      <c r="DW99" s="1204"/>
      <c r="DX99" s="1204"/>
      <c r="DY99" s="1203">
        <f>DX99*1.154</f>
        <v>0</v>
      </c>
      <c r="DZ99" s="1204"/>
      <c r="EA99" s="1204"/>
      <c r="EB99" s="1203">
        <f>EA99*1.154</f>
        <v>0</v>
      </c>
      <c r="EC99" s="1204"/>
      <c r="ED99" s="1204"/>
      <c r="EE99" s="1203">
        <f>ED99*1.154</f>
        <v>0</v>
      </c>
      <c r="EF99" s="1204"/>
      <c r="EG99" s="1204"/>
      <c r="EH99" s="1204"/>
      <c r="EI99" s="1204"/>
      <c r="EJ99" s="315"/>
      <c r="EK99" s="315"/>
      <c r="EL99" s="315"/>
      <c r="EM99" s="315"/>
      <c r="EN99" s="437">
        <f t="shared" ref="EN99:EN100" si="821">EX99+FC99+FD99+FE99+FF99</f>
        <v>0</v>
      </c>
      <c r="EO99" s="312"/>
      <c r="EP99" s="312"/>
      <c r="EQ99" s="312"/>
      <c r="ER99" s="312"/>
      <c r="ES99" s="312"/>
      <c r="ET99" s="622"/>
      <c r="EU99" s="622"/>
      <c r="EV99" s="622"/>
      <c r="EW99" s="622"/>
      <c r="EX99" s="312"/>
      <c r="EY99" s="622"/>
      <c r="EZ99" s="622"/>
      <c r="FA99" s="622"/>
      <c r="FB99" s="622"/>
      <c r="FC99" s="312"/>
      <c r="FD99" s="312"/>
      <c r="FE99" s="312"/>
      <c r="FF99" s="312"/>
      <c r="FG99" s="437">
        <f>SUM(FH99:FR99)</f>
        <v>0</v>
      </c>
      <c r="FH99" s="312"/>
      <c r="FI99" s="312"/>
      <c r="FJ99" s="312"/>
      <c r="FK99" s="312"/>
      <c r="FL99" s="992"/>
      <c r="FM99" s="312">
        <f t="shared" ref="FM99" si="822">FN99+FO99+FP99+FQ99</f>
        <v>0</v>
      </c>
      <c r="FN99" s="622"/>
      <c r="FO99" s="622"/>
      <c r="FP99" s="622"/>
      <c r="FQ99" s="622"/>
      <c r="FR99" s="312"/>
      <c r="FS99" s="312"/>
      <c r="FT99" s="312"/>
      <c r="FU99" s="622"/>
      <c r="FV99" s="316"/>
      <c r="FW99" s="316"/>
      <c r="FX99" s="316"/>
    </row>
    <row r="100" spans="1:180" s="95" customFormat="1" ht="21.75" hidden="1" customHeight="1" outlineLevel="2">
      <c r="A100" s="426" t="s">
        <v>485</v>
      </c>
      <c r="B100" s="380" t="s">
        <v>295</v>
      </c>
      <c r="C100" s="331"/>
      <c r="D100" s="431"/>
      <c r="E100" s="430"/>
      <c r="F100" s="439" t="s">
        <v>100</v>
      </c>
      <c r="G100" s="438"/>
      <c r="H100" s="490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  <c r="AA100" s="1157"/>
      <c r="AB100" s="335"/>
      <c r="AC100" s="335"/>
      <c r="AD100" s="345"/>
      <c r="AE100" s="335"/>
      <c r="AF100" s="335"/>
      <c r="AG100" s="335"/>
      <c r="AH100" s="335"/>
      <c r="AI100" s="335"/>
      <c r="AJ100" s="335"/>
      <c r="AK100" s="335"/>
      <c r="AL100" s="335"/>
      <c r="AM100" s="335"/>
      <c r="AN100" s="335"/>
      <c r="AO100" s="335"/>
      <c r="AP100" s="495"/>
      <c r="AQ100" s="437">
        <f t="shared" si="812"/>
        <v>0</v>
      </c>
      <c r="AR100" s="1621"/>
      <c r="AS100" s="1621"/>
      <c r="AT100" s="476">
        <f t="shared" ref="AT100:BQ100" si="823">SUM(AT99:AT99)</f>
        <v>0</v>
      </c>
      <c r="AU100" s="476">
        <f t="shared" si="823"/>
        <v>0</v>
      </c>
      <c r="AV100" s="476">
        <f t="shared" si="823"/>
        <v>0</v>
      </c>
      <c r="AW100" s="476">
        <f t="shared" si="823"/>
        <v>0</v>
      </c>
      <c r="AX100" s="476">
        <f t="shared" si="823"/>
        <v>0</v>
      </c>
      <c r="AY100" s="476">
        <f t="shared" si="823"/>
        <v>0</v>
      </c>
      <c r="AZ100" s="476">
        <f t="shared" si="823"/>
        <v>0</v>
      </c>
      <c r="BA100" s="476">
        <f t="shared" si="823"/>
        <v>0</v>
      </c>
      <c r="BB100" s="476">
        <f t="shared" si="823"/>
        <v>0</v>
      </c>
      <c r="BC100" s="476">
        <f t="shared" si="823"/>
        <v>0</v>
      </c>
      <c r="BD100" s="476">
        <f t="shared" si="823"/>
        <v>0</v>
      </c>
      <c r="BE100" s="476">
        <f t="shared" si="823"/>
        <v>0</v>
      </c>
      <c r="BF100" s="476">
        <f t="shared" si="823"/>
        <v>0</v>
      </c>
      <c r="BG100" s="476">
        <f t="shared" si="823"/>
        <v>0</v>
      </c>
      <c r="BH100" s="476">
        <f t="shared" si="823"/>
        <v>0</v>
      </c>
      <c r="BI100" s="476">
        <f t="shared" si="823"/>
        <v>0</v>
      </c>
      <c r="BJ100" s="476">
        <f t="shared" si="823"/>
        <v>0</v>
      </c>
      <c r="BK100" s="476">
        <f t="shared" si="823"/>
        <v>0</v>
      </c>
      <c r="BL100" s="476">
        <f t="shared" si="823"/>
        <v>0</v>
      </c>
      <c r="BM100" s="476">
        <f t="shared" si="823"/>
        <v>0</v>
      </c>
      <c r="BN100" s="476">
        <f t="shared" si="823"/>
        <v>0</v>
      </c>
      <c r="BO100" s="476">
        <f t="shared" si="823"/>
        <v>0</v>
      </c>
      <c r="BP100" s="476">
        <f t="shared" si="823"/>
        <v>0</v>
      </c>
      <c r="BQ100" s="476">
        <f t="shared" si="823"/>
        <v>0</v>
      </c>
      <c r="BR100" s="476">
        <f t="shared" ref="BR100:EC100" si="824">SUM(BR99:BR99)</f>
        <v>0</v>
      </c>
      <c r="BS100" s="476">
        <f t="shared" si="824"/>
        <v>0</v>
      </c>
      <c r="BT100" s="476">
        <f t="shared" si="824"/>
        <v>0</v>
      </c>
      <c r="BU100" s="476">
        <f t="shared" si="824"/>
        <v>0</v>
      </c>
      <c r="BV100" s="476">
        <f t="shared" si="824"/>
        <v>0</v>
      </c>
      <c r="BW100" s="476">
        <f t="shared" si="824"/>
        <v>0</v>
      </c>
      <c r="BX100" s="476">
        <f t="shared" si="824"/>
        <v>0</v>
      </c>
      <c r="BY100" s="476">
        <f t="shared" si="824"/>
        <v>0</v>
      </c>
      <c r="BZ100" s="476">
        <f t="shared" si="824"/>
        <v>0</v>
      </c>
      <c r="CA100" s="476">
        <f t="shared" si="824"/>
        <v>0</v>
      </c>
      <c r="CB100" s="476">
        <f t="shared" si="824"/>
        <v>0</v>
      </c>
      <c r="CC100" s="476">
        <f t="shared" si="824"/>
        <v>0</v>
      </c>
      <c r="CD100" s="476">
        <f t="shared" si="824"/>
        <v>0</v>
      </c>
      <c r="CE100" s="476">
        <f t="shared" si="824"/>
        <v>0</v>
      </c>
      <c r="CF100" s="476">
        <f t="shared" si="824"/>
        <v>0</v>
      </c>
      <c r="CG100" s="995"/>
      <c r="CH100" s="476">
        <f t="shared" ref="CH100:CV100" si="825">SUM(CH99:CH99)</f>
        <v>0</v>
      </c>
      <c r="CI100" s="476">
        <f t="shared" si="825"/>
        <v>0</v>
      </c>
      <c r="CJ100" s="476">
        <f t="shared" si="825"/>
        <v>0</v>
      </c>
      <c r="CK100" s="476">
        <f t="shared" si="825"/>
        <v>0</v>
      </c>
      <c r="CL100" s="476">
        <f t="shared" si="825"/>
        <v>0</v>
      </c>
      <c r="CM100" s="476">
        <f t="shared" si="825"/>
        <v>0</v>
      </c>
      <c r="CN100" s="476">
        <f t="shared" si="825"/>
        <v>0</v>
      </c>
      <c r="CO100" s="476">
        <f t="shared" si="825"/>
        <v>0</v>
      </c>
      <c r="CP100" s="476">
        <f t="shared" si="825"/>
        <v>0</v>
      </c>
      <c r="CQ100" s="476">
        <f t="shared" si="825"/>
        <v>0</v>
      </c>
      <c r="CR100" s="476">
        <f t="shared" si="825"/>
        <v>0</v>
      </c>
      <c r="CS100" s="476">
        <f t="shared" si="825"/>
        <v>0</v>
      </c>
      <c r="CT100" s="476">
        <f t="shared" si="825"/>
        <v>0</v>
      </c>
      <c r="CU100" s="476">
        <f t="shared" si="825"/>
        <v>0</v>
      </c>
      <c r="CV100" s="476">
        <f t="shared" si="825"/>
        <v>0</v>
      </c>
      <c r="CW100" s="1514">
        <f t="shared" si="824"/>
        <v>0</v>
      </c>
      <c r="CX100" s="476">
        <f t="shared" si="824"/>
        <v>0</v>
      </c>
      <c r="CY100" s="476">
        <f t="shared" si="824"/>
        <v>0</v>
      </c>
      <c r="CZ100" s="476">
        <f t="shared" si="824"/>
        <v>0</v>
      </c>
      <c r="DA100" s="476">
        <f t="shared" si="824"/>
        <v>0</v>
      </c>
      <c r="DB100" s="476">
        <f t="shared" si="824"/>
        <v>0</v>
      </c>
      <c r="DC100" s="476">
        <f t="shared" si="824"/>
        <v>0</v>
      </c>
      <c r="DD100" s="476">
        <f t="shared" si="824"/>
        <v>0</v>
      </c>
      <c r="DE100" s="476">
        <f t="shared" si="824"/>
        <v>0</v>
      </c>
      <c r="DF100" s="476">
        <f t="shared" si="824"/>
        <v>0</v>
      </c>
      <c r="DG100" s="476">
        <f t="shared" si="824"/>
        <v>0</v>
      </c>
      <c r="DH100" s="476">
        <f t="shared" si="824"/>
        <v>0</v>
      </c>
      <c r="DI100" s="1203">
        <f t="shared" si="824"/>
        <v>0</v>
      </c>
      <c r="DJ100" s="1203">
        <f t="shared" si="824"/>
        <v>0</v>
      </c>
      <c r="DK100" s="1203">
        <f t="shared" si="824"/>
        <v>0</v>
      </c>
      <c r="DL100" s="1203">
        <f t="shared" ref="DL100:DW100" si="826">SUM(DL99:DL99)</f>
        <v>0</v>
      </c>
      <c r="DM100" s="1203">
        <f t="shared" si="826"/>
        <v>0</v>
      </c>
      <c r="DN100" s="1203">
        <f t="shared" si="826"/>
        <v>0</v>
      </c>
      <c r="DO100" s="1203">
        <f t="shared" si="826"/>
        <v>0</v>
      </c>
      <c r="DP100" s="1203">
        <f t="shared" si="826"/>
        <v>0</v>
      </c>
      <c r="DQ100" s="1203">
        <f t="shared" si="826"/>
        <v>0</v>
      </c>
      <c r="DR100" s="1203">
        <f t="shared" si="826"/>
        <v>0</v>
      </c>
      <c r="DS100" s="1203">
        <f t="shared" si="826"/>
        <v>0</v>
      </c>
      <c r="DT100" s="1203">
        <f t="shared" si="826"/>
        <v>0</v>
      </c>
      <c r="DU100" s="1203">
        <f t="shared" si="826"/>
        <v>0</v>
      </c>
      <c r="DV100" s="1203">
        <f t="shared" si="826"/>
        <v>0</v>
      </c>
      <c r="DW100" s="1203">
        <f t="shared" si="826"/>
        <v>0</v>
      </c>
      <c r="DX100" s="1203">
        <f t="shared" si="824"/>
        <v>0</v>
      </c>
      <c r="DY100" s="1203">
        <f t="shared" si="824"/>
        <v>0</v>
      </c>
      <c r="DZ100" s="1203">
        <f t="shared" si="824"/>
        <v>0</v>
      </c>
      <c r="EA100" s="1203">
        <f t="shared" si="824"/>
        <v>0</v>
      </c>
      <c r="EB100" s="1203">
        <f t="shared" si="824"/>
        <v>0</v>
      </c>
      <c r="EC100" s="1203">
        <f t="shared" si="824"/>
        <v>0</v>
      </c>
      <c r="ED100" s="1203">
        <f t="shared" ref="ED100:EF100" si="827">SUM(ED99:ED99)</f>
        <v>0</v>
      </c>
      <c r="EE100" s="1203">
        <f t="shared" si="827"/>
        <v>0</v>
      </c>
      <c r="EF100" s="1203">
        <f t="shared" si="827"/>
        <v>0</v>
      </c>
      <c r="EG100" s="1203"/>
      <c r="EH100" s="1203"/>
      <c r="EI100" s="1203"/>
      <c r="EJ100" s="476"/>
      <c r="EK100" s="476"/>
      <c r="EL100" s="476"/>
      <c r="EM100" s="476"/>
      <c r="EN100" s="437">
        <f t="shared" si="821"/>
        <v>0</v>
      </c>
      <c r="EO100" s="437">
        <f>SUM(EO99:EO99)</f>
        <v>0</v>
      </c>
      <c r="EP100" s="437">
        <f>SUM(EP99:EP99)</f>
        <v>0</v>
      </c>
      <c r="EQ100" s="437">
        <f>SUM(EQ99:EQ99)</f>
        <v>0</v>
      </c>
      <c r="ER100" s="437">
        <f>SUM(ER99:ER99)</f>
        <v>0</v>
      </c>
      <c r="ES100" s="437">
        <f>SUM(ES99:ES99)</f>
        <v>0</v>
      </c>
      <c r="ET100" s="437">
        <f t="shared" ref="ET100:EW100" si="828">SUM(ET99:ET99)</f>
        <v>0</v>
      </c>
      <c r="EU100" s="437">
        <f t="shared" si="828"/>
        <v>0</v>
      </c>
      <c r="EV100" s="437">
        <f t="shared" si="828"/>
        <v>0</v>
      </c>
      <c r="EW100" s="437">
        <f t="shared" si="828"/>
        <v>0</v>
      </c>
      <c r="EX100" s="437">
        <f>SUM(EX99:EX99)</f>
        <v>0</v>
      </c>
      <c r="EY100" s="437">
        <f t="shared" ref="EY100:FB100" si="829">SUM(EY99:EY99)</f>
        <v>0</v>
      </c>
      <c r="EZ100" s="437">
        <f t="shared" si="829"/>
        <v>0</v>
      </c>
      <c r="FA100" s="437">
        <f t="shared" si="829"/>
        <v>0</v>
      </c>
      <c r="FB100" s="437">
        <f t="shared" si="829"/>
        <v>0</v>
      </c>
      <c r="FC100" s="437">
        <f>SUM(FC99:FC99)</f>
        <v>0</v>
      </c>
      <c r="FD100" s="437">
        <f>SUM(FD99:FD99)</f>
        <v>0</v>
      </c>
      <c r="FE100" s="437">
        <f>SUM(FE99:FE99)</f>
        <v>0</v>
      </c>
      <c r="FF100" s="437">
        <f>SUM(FF99:FF99)</f>
        <v>0</v>
      </c>
      <c r="FG100" s="437">
        <f>SUM(FH100:FR100)</f>
        <v>0</v>
      </c>
      <c r="FH100" s="437">
        <f>SUM(FH99:FH99)</f>
        <v>0</v>
      </c>
      <c r="FI100" s="437">
        <f>SUM(FI99:FI99)</f>
        <v>0</v>
      </c>
      <c r="FJ100" s="437">
        <f>SUM(FJ99:FJ99)</f>
        <v>0</v>
      </c>
      <c r="FK100" s="437">
        <f>SUM(FK99:FK99)</f>
        <v>0</v>
      </c>
      <c r="FL100" s="992"/>
      <c r="FM100" s="437">
        <f>SUM(FM99:FM99)</f>
        <v>0</v>
      </c>
      <c r="FN100" s="437">
        <f t="shared" ref="FN100:FQ100" si="830">SUM(FN99:FN99)</f>
        <v>0</v>
      </c>
      <c r="FO100" s="437">
        <f t="shared" si="830"/>
        <v>0</v>
      </c>
      <c r="FP100" s="437">
        <f t="shared" si="830"/>
        <v>0</v>
      </c>
      <c r="FQ100" s="437">
        <f t="shared" si="830"/>
        <v>0</v>
      </c>
      <c r="FR100" s="437">
        <f>SUM(FR99:FR99)</f>
        <v>0</v>
      </c>
      <c r="FS100" s="437">
        <f>SUM(FS99:FS99)</f>
        <v>0</v>
      </c>
      <c r="FT100" s="437">
        <f>SUM(FT99:FT99)</f>
        <v>0</v>
      </c>
      <c r="FU100" s="814"/>
      <c r="FV100" s="442"/>
      <c r="FW100" s="442"/>
      <c r="FX100" s="442"/>
    </row>
    <row r="101" spans="1:180" ht="21.75" hidden="1" customHeight="1" outlineLevel="2">
      <c r="A101" s="426" t="s">
        <v>485</v>
      </c>
      <c r="B101" s="380" t="s">
        <v>295</v>
      </c>
      <c r="C101" s="331"/>
      <c r="D101" s="431"/>
      <c r="E101" s="430" t="s">
        <v>128</v>
      </c>
      <c r="F101" s="431" t="s">
        <v>202</v>
      </c>
      <c r="G101" s="467"/>
      <c r="H101" s="330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  <c r="S101" s="313"/>
      <c r="T101" s="313"/>
      <c r="U101" s="313"/>
      <c r="V101" s="313"/>
      <c r="W101" s="313"/>
      <c r="X101" s="313"/>
      <c r="Y101" s="313"/>
      <c r="Z101" s="313"/>
      <c r="AA101" s="1155"/>
      <c r="AB101" s="313"/>
      <c r="AC101" s="313"/>
      <c r="AD101" s="358"/>
      <c r="AE101" s="313"/>
      <c r="AF101" s="313"/>
      <c r="AG101" s="313"/>
      <c r="AH101" s="313"/>
      <c r="AI101" s="313"/>
      <c r="AJ101" s="313"/>
      <c r="AK101" s="313"/>
      <c r="AL101" s="313"/>
      <c r="AM101" s="313"/>
      <c r="AN101" s="313"/>
      <c r="AO101" s="313"/>
      <c r="AP101" s="495"/>
      <c r="AQ101" s="335"/>
      <c r="AR101" s="1620"/>
      <c r="AS101" s="1620"/>
      <c r="AT101" s="313"/>
      <c r="AU101" s="313"/>
      <c r="AV101" s="313"/>
      <c r="AW101" s="313"/>
      <c r="AX101" s="313"/>
      <c r="AY101" s="313"/>
      <c r="AZ101" s="313"/>
      <c r="BA101" s="313"/>
      <c r="BB101" s="313"/>
      <c r="BC101" s="313"/>
      <c r="BD101" s="313"/>
      <c r="BE101" s="313"/>
      <c r="BF101" s="313"/>
      <c r="BG101" s="313"/>
      <c r="BH101" s="313"/>
      <c r="BI101" s="313"/>
      <c r="BJ101" s="313"/>
      <c r="BK101" s="313"/>
      <c r="BL101" s="313"/>
      <c r="BM101" s="313"/>
      <c r="BN101" s="313"/>
      <c r="BO101" s="313"/>
      <c r="BP101" s="313"/>
      <c r="BQ101" s="313"/>
      <c r="BR101" s="313"/>
      <c r="BS101" s="313"/>
      <c r="BT101" s="313"/>
      <c r="BU101" s="313"/>
      <c r="BV101" s="313"/>
      <c r="BW101" s="313"/>
      <c r="BX101" s="313"/>
      <c r="BY101" s="313"/>
      <c r="BZ101" s="313"/>
      <c r="CA101" s="313"/>
      <c r="CB101" s="313"/>
      <c r="CC101" s="313"/>
      <c r="CD101" s="313"/>
      <c r="CE101" s="313"/>
      <c r="CF101" s="313"/>
      <c r="CG101" s="999"/>
      <c r="CH101" s="313"/>
      <c r="CI101" s="313"/>
      <c r="CJ101" s="313"/>
      <c r="CK101" s="313"/>
      <c r="CL101" s="313"/>
      <c r="CM101" s="313"/>
      <c r="CN101" s="313"/>
      <c r="CO101" s="313"/>
      <c r="CP101" s="313"/>
      <c r="CQ101" s="313"/>
      <c r="CR101" s="313"/>
      <c r="CS101" s="313"/>
      <c r="CT101" s="313"/>
      <c r="CU101" s="313"/>
      <c r="CV101" s="313"/>
      <c r="CW101" s="1512"/>
      <c r="CX101" s="313"/>
      <c r="CY101" s="313"/>
      <c r="CZ101" s="313"/>
      <c r="DA101" s="313"/>
      <c r="DB101" s="313"/>
      <c r="DC101" s="313"/>
      <c r="DD101" s="313"/>
      <c r="DE101" s="313"/>
      <c r="DF101" s="313"/>
      <c r="DG101" s="313"/>
      <c r="DH101" s="313"/>
      <c r="DI101" s="1155"/>
      <c r="DJ101" s="1155"/>
      <c r="DK101" s="1155"/>
      <c r="DL101" s="1155"/>
      <c r="DM101" s="1155"/>
      <c r="DN101" s="1155"/>
      <c r="DO101" s="1155"/>
      <c r="DP101" s="1155"/>
      <c r="DQ101" s="1155"/>
      <c r="DR101" s="1155"/>
      <c r="DS101" s="1155"/>
      <c r="DT101" s="1155"/>
      <c r="DU101" s="1155"/>
      <c r="DV101" s="1155"/>
      <c r="DW101" s="1155"/>
      <c r="DX101" s="1155"/>
      <c r="DY101" s="1155"/>
      <c r="DZ101" s="1155"/>
      <c r="EA101" s="1155"/>
      <c r="EB101" s="1155"/>
      <c r="EC101" s="1155"/>
      <c r="ED101" s="1155"/>
      <c r="EE101" s="1155"/>
      <c r="EF101" s="1155"/>
      <c r="EG101" s="1155"/>
      <c r="EH101" s="1155"/>
      <c r="EI101" s="1155"/>
      <c r="EJ101" s="313"/>
      <c r="EK101" s="313"/>
      <c r="EL101" s="313"/>
      <c r="EM101" s="313"/>
      <c r="EN101" s="313"/>
      <c r="EO101" s="313"/>
      <c r="EP101" s="313"/>
      <c r="EQ101" s="313"/>
      <c r="ER101" s="313"/>
      <c r="ES101" s="313"/>
      <c r="ET101" s="655"/>
      <c r="EU101" s="655"/>
      <c r="EV101" s="655"/>
      <c r="EW101" s="655"/>
      <c r="EX101" s="313"/>
      <c r="EY101" s="655"/>
      <c r="EZ101" s="655"/>
      <c r="FA101" s="655"/>
      <c r="FB101" s="655"/>
      <c r="FC101" s="313"/>
      <c r="FD101" s="313"/>
      <c r="FE101" s="313"/>
      <c r="FF101" s="313"/>
      <c r="FG101" s="313"/>
      <c r="FH101" s="313"/>
      <c r="FI101" s="313"/>
      <c r="FJ101" s="313"/>
      <c r="FK101" s="313"/>
      <c r="FL101" s="999"/>
      <c r="FM101" s="313"/>
      <c r="FN101" s="655"/>
      <c r="FO101" s="655"/>
      <c r="FP101" s="655"/>
      <c r="FQ101" s="655"/>
      <c r="FR101" s="313"/>
      <c r="FS101" s="313"/>
      <c r="FT101" s="313"/>
      <c r="FU101" s="655"/>
      <c r="FV101" s="313"/>
      <c r="FW101" s="313"/>
      <c r="FX101" s="313"/>
    </row>
    <row r="102" spans="1:180" ht="18" hidden="1" customHeight="1" outlineLevel="2">
      <c r="A102" s="426" t="s">
        <v>485</v>
      </c>
      <c r="B102" s="380" t="s">
        <v>295</v>
      </c>
      <c r="C102" s="331"/>
      <c r="D102" s="433"/>
      <c r="E102" s="430"/>
      <c r="F102" s="433"/>
      <c r="G102" s="470"/>
      <c r="H102" s="343"/>
      <c r="I102" s="492">
        <f t="shared" ref="I102" si="831">S102+X102+Y102+Z102+AA102</f>
        <v>0</v>
      </c>
      <c r="J102" s="312"/>
      <c r="K102" s="312"/>
      <c r="L102" s="312"/>
      <c r="M102" s="312" t="e">
        <f>SUM(#REF!)</f>
        <v>#REF!</v>
      </c>
      <c r="N102" s="312">
        <f t="shared" ref="N102" si="832">SUM(O102:R102)</f>
        <v>0</v>
      </c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1162"/>
      <c r="AB102" s="316"/>
      <c r="AC102" s="316"/>
      <c r="AD102" s="356"/>
      <c r="AE102" s="316"/>
      <c r="AF102" s="312">
        <v>0</v>
      </c>
      <c r="AG102" s="312">
        <f t="shared" ref="AG102" si="833">SUM(AH102:AK102)</f>
        <v>0</v>
      </c>
      <c r="AH102" s="316"/>
      <c r="AI102" s="316"/>
      <c r="AJ102" s="316"/>
      <c r="AK102" s="316"/>
      <c r="AL102" s="316"/>
      <c r="AM102" s="316"/>
      <c r="AN102" s="316"/>
      <c r="AO102" s="316"/>
      <c r="AP102" s="306"/>
      <c r="AQ102" s="437">
        <f t="shared" ref="AQ102:AQ103" si="834">DI102+DX102+EA102+ED102+EG102</f>
        <v>0</v>
      </c>
      <c r="AR102" s="1621"/>
      <c r="AS102" s="1621"/>
      <c r="AT102" s="315"/>
      <c r="AU102" s="315"/>
      <c r="AV102" s="315"/>
      <c r="AW102" s="315"/>
      <c r="AX102" s="315"/>
      <c r="AY102" s="315"/>
      <c r="AZ102" s="315"/>
      <c r="BA102" s="315"/>
      <c r="BB102" s="315"/>
      <c r="BC102" s="315"/>
      <c r="BD102" s="315"/>
      <c r="BE102" s="315"/>
      <c r="BF102" s="315"/>
      <c r="BG102" s="315"/>
      <c r="BH102" s="315"/>
      <c r="BI102" s="315"/>
      <c r="BJ102" s="315"/>
      <c r="BK102" s="315"/>
      <c r="BL102" s="315"/>
      <c r="BM102" s="476"/>
      <c r="BN102" s="315"/>
      <c r="BO102" s="315"/>
      <c r="BP102" s="315"/>
      <c r="BQ102" s="315"/>
      <c r="BR102" s="476">
        <f>BU102+BX102+CA102+CD102</f>
        <v>0</v>
      </c>
      <c r="BS102" s="476">
        <f t="shared" ref="BS102" si="835">BV102+BY102+CB102+CE102</f>
        <v>0</v>
      </c>
      <c r="BT102" s="476">
        <f t="shared" ref="BT102" si="836">BW102+BZ102+CC102+CF102</f>
        <v>0</v>
      </c>
      <c r="BU102" s="315"/>
      <c r="BV102" s="315"/>
      <c r="BW102" s="315"/>
      <c r="BX102" s="315"/>
      <c r="BY102" s="315"/>
      <c r="BZ102" s="315"/>
      <c r="CA102" s="315"/>
      <c r="CB102" s="315"/>
      <c r="CC102" s="315"/>
      <c r="CD102" s="315"/>
      <c r="CE102" s="315"/>
      <c r="CF102" s="315"/>
      <c r="CG102" s="995"/>
      <c r="CH102" s="476">
        <f>CK102+CN102+CQ102+CT102</f>
        <v>0</v>
      </c>
      <c r="CI102" s="476">
        <f t="shared" ref="CI102" si="837">CL102+CO102+CR102+CU102</f>
        <v>0</v>
      </c>
      <c r="CJ102" s="476">
        <f t="shared" ref="CJ102" si="838">CM102+CP102+CS102+CV102</f>
        <v>0</v>
      </c>
      <c r="CK102" s="315"/>
      <c r="CL102" s="315"/>
      <c r="CM102" s="315"/>
      <c r="CN102" s="315"/>
      <c r="CO102" s="315"/>
      <c r="CP102" s="315"/>
      <c r="CQ102" s="315"/>
      <c r="CR102" s="315"/>
      <c r="CS102" s="315"/>
      <c r="CT102" s="315"/>
      <c r="CU102" s="315"/>
      <c r="CV102" s="315"/>
      <c r="CW102" s="1514"/>
      <c r="CX102" s="315"/>
      <c r="CY102" s="315"/>
      <c r="CZ102" s="315"/>
      <c r="DA102" s="315"/>
      <c r="DB102" s="315"/>
      <c r="DC102" s="315"/>
      <c r="DD102" s="315"/>
      <c r="DE102" s="315"/>
      <c r="DF102" s="315"/>
      <c r="DG102" s="315"/>
      <c r="DH102" s="315"/>
      <c r="DI102" s="1204"/>
      <c r="DJ102" s="1204"/>
      <c r="DK102" s="1204"/>
      <c r="DL102" s="1204"/>
      <c r="DM102" s="1204"/>
      <c r="DN102" s="1204"/>
      <c r="DO102" s="1204"/>
      <c r="DP102" s="1204"/>
      <c r="DQ102" s="1204"/>
      <c r="DR102" s="1204"/>
      <c r="DS102" s="1204"/>
      <c r="DT102" s="1204"/>
      <c r="DU102" s="1204"/>
      <c r="DV102" s="1204"/>
      <c r="DW102" s="1204"/>
      <c r="DX102" s="1204"/>
      <c r="DY102" s="1204"/>
      <c r="DZ102" s="1204"/>
      <c r="EA102" s="1204"/>
      <c r="EB102" s="1204"/>
      <c r="EC102" s="1204"/>
      <c r="ED102" s="1204"/>
      <c r="EE102" s="1204"/>
      <c r="EF102" s="1204"/>
      <c r="EG102" s="1204"/>
      <c r="EH102" s="1204"/>
      <c r="EI102" s="1204"/>
      <c r="EJ102" s="315"/>
      <c r="EK102" s="315"/>
      <c r="EL102" s="315"/>
      <c r="EM102" s="315"/>
      <c r="EN102" s="437">
        <f t="shared" ref="EN102:EN103" si="839">EX102+FC102+FD102+FE102+FF102</f>
        <v>0</v>
      </c>
      <c r="EO102" s="312"/>
      <c r="EP102" s="312"/>
      <c r="EQ102" s="312"/>
      <c r="ER102" s="312"/>
      <c r="ES102" s="312"/>
      <c r="ET102" s="622"/>
      <c r="EU102" s="622"/>
      <c r="EV102" s="622"/>
      <c r="EW102" s="622"/>
      <c r="EX102" s="312"/>
      <c r="EY102" s="622"/>
      <c r="EZ102" s="622"/>
      <c r="FA102" s="622"/>
      <c r="FB102" s="622"/>
      <c r="FC102" s="312"/>
      <c r="FD102" s="312"/>
      <c r="FE102" s="312"/>
      <c r="FF102" s="312"/>
      <c r="FG102" s="437">
        <f>SUM(FH102:FR102)</f>
        <v>0</v>
      </c>
      <c r="FH102" s="312"/>
      <c r="FI102" s="312"/>
      <c r="FJ102" s="312"/>
      <c r="FK102" s="312"/>
      <c r="FL102" s="992"/>
      <c r="FM102" s="312">
        <f t="shared" ref="FM102" si="840">FN102+FO102+FP102+FQ102</f>
        <v>0</v>
      </c>
      <c r="FN102" s="622"/>
      <c r="FO102" s="622"/>
      <c r="FP102" s="622"/>
      <c r="FQ102" s="622"/>
      <c r="FR102" s="312"/>
      <c r="FS102" s="312"/>
      <c r="FT102" s="312"/>
      <c r="FU102" s="622"/>
      <c r="FV102" s="316"/>
      <c r="FW102" s="316"/>
      <c r="FX102" s="316"/>
    </row>
    <row r="103" spans="1:180" s="95" customFormat="1" ht="19.5" hidden="1" customHeight="1" outlineLevel="2">
      <c r="A103" s="426" t="s">
        <v>485</v>
      </c>
      <c r="B103" s="380" t="s">
        <v>295</v>
      </c>
      <c r="C103" s="331"/>
      <c r="D103" s="431"/>
      <c r="E103" s="430"/>
      <c r="F103" s="439" t="s">
        <v>100</v>
      </c>
      <c r="G103" s="438"/>
      <c r="H103" s="490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  <c r="AA103" s="1157"/>
      <c r="AB103" s="335"/>
      <c r="AC103" s="335"/>
      <c r="AD103" s="345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5"/>
      <c r="AP103" s="495"/>
      <c r="AQ103" s="437">
        <f t="shared" si="834"/>
        <v>0</v>
      </c>
      <c r="AR103" s="1621"/>
      <c r="AS103" s="1621"/>
      <c r="AT103" s="476">
        <f t="shared" ref="AT103:BQ103" si="841">SUM(AT102:AT102)</f>
        <v>0</v>
      </c>
      <c r="AU103" s="476">
        <f t="shared" si="841"/>
        <v>0</v>
      </c>
      <c r="AV103" s="476">
        <f t="shared" si="841"/>
        <v>0</v>
      </c>
      <c r="AW103" s="476">
        <f t="shared" si="841"/>
        <v>0</v>
      </c>
      <c r="AX103" s="476">
        <f t="shared" si="841"/>
        <v>0</v>
      </c>
      <c r="AY103" s="476">
        <f t="shared" si="841"/>
        <v>0</v>
      </c>
      <c r="AZ103" s="476">
        <f t="shared" si="841"/>
        <v>0</v>
      </c>
      <c r="BA103" s="476">
        <f t="shared" si="841"/>
        <v>0</v>
      </c>
      <c r="BB103" s="476">
        <f t="shared" si="841"/>
        <v>0</v>
      </c>
      <c r="BC103" s="476">
        <f t="shared" si="841"/>
        <v>0</v>
      </c>
      <c r="BD103" s="476">
        <f t="shared" si="841"/>
        <v>0</v>
      </c>
      <c r="BE103" s="476">
        <f t="shared" si="841"/>
        <v>0</v>
      </c>
      <c r="BF103" s="476">
        <f t="shared" si="841"/>
        <v>0</v>
      </c>
      <c r="BG103" s="476">
        <f t="shared" si="841"/>
        <v>0</v>
      </c>
      <c r="BH103" s="476">
        <f t="shared" si="841"/>
        <v>0</v>
      </c>
      <c r="BI103" s="476">
        <f t="shared" si="841"/>
        <v>0</v>
      </c>
      <c r="BJ103" s="476">
        <f t="shared" si="841"/>
        <v>0</v>
      </c>
      <c r="BK103" s="476">
        <f t="shared" si="841"/>
        <v>0</v>
      </c>
      <c r="BL103" s="476">
        <f t="shared" si="841"/>
        <v>0</v>
      </c>
      <c r="BM103" s="476">
        <f t="shared" si="841"/>
        <v>0</v>
      </c>
      <c r="BN103" s="476">
        <f t="shared" si="841"/>
        <v>0</v>
      </c>
      <c r="BO103" s="476">
        <f t="shared" si="841"/>
        <v>0</v>
      </c>
      <c r="BP103" s="476">
        <f t="shared" si="841"/>
        <v>0</v>
      </c>
      <c r="BQ103" s="476">
        <f t="shared" si="841"/>
        <v>0</v>
      </c>
      <c r="BR103" s="476">
        <f t="shared" ref="BR103:EC103" si="842">SUM(BR102:BR102)</f>
        <v>0</v>
      </c>
      <c r="BS103" s="476">
        <f t="shared" si="842"/>
        <v>0</v>
      </c>
      <c r="BT103" s="476">
        <f t="shared" si="842"/>
        <v>0</v>
      </c>
      <c r="BU103" s="476">
        <f t="shared" si="842"/>
        <v>0</v>
      </c>
      <c r="BV103" s="476">
        <f t="shared" si="842"/>
        <v>0</v>
      </c>
      <c r="BW103" s="476">
        <f t="shared" si="842"/>
        <v>0</v>
      </c>
      <c r="BX103" s="476">
        <f t="shared" si="842"/>
        <v>0</v>
      </c>
      <c r="BY103" s="476">
        <f t="shared" si="842"/>
        <v>0</v>
      </c>
      <c r="BZ103" s="476">
        <f t="shared" si="842"/>
        <v>0</v>
      </c>
      <c r="CA103" s="476">
        <f t="shared" si="842"/>
        <v>0</v>
      </c>
      <c r="CB103" s="476">
        <f t="shared" si="842"/>
        <v>0</v>
      </c>
      <c r="CC103" s="476">
        <f t="shared" si="842"/>
        <v>0</v>
      </c>
      <c r="CD103" s="476">
        <f t="shared" si="842"/>
        <v>0</v>
      </c>
      <c r="CE103" s="476">
        <f t="shared" si="842"/>
        <v>0</v>
      </c>
      <c r="CF103" s="476">
        <f t="shared" si="842"/>
        <v>0</v>
      </c>
      <c r="CG103" s="995"/>
      <c r="CH103" s="476">
        <f t="shared" ref="CH103:CV103" si="843">SUM(CH102:CH102)</f>
        <v>0</v>
      </c>
      <c r="CI103" s="476">
        <f t="shared" si="843"/>
        <v>0</v>
      </c>
      <c r="CJ103" s="476">
        <f t="shared" si="843"/>
        <v>0</v>
      </c>
      <c r="CK103" s="476">
        <f t="shared" si="843"/>
        <v>0</v>
      </c>
      <c r="CL103" s="476">
        <f t="shared" si="843"/>
        <v>0</v>
      </c>
      <c r="CM103" s="476">
        <f t="shared" si="843"/>
        <v>0</v>
      </c>
      <c r="CN103" s="476">
        <f t="shared" si="843"/>
        <v>0</v>
      </c>
      <c r="CO103" s="476">
        <f t="shared" si="843"/>
        <v>0</v>
      </c>
      <c r="CP103" s="476">
        <f t="shared" si="843"/>
        <v>0</v>
      </c>
      <c r="CQ103" s="476">
        <f t="shared" si="843"/>
        <v>0</v>
      </c>
      <c r="CR103" s="476">
        <f t="shared" si="843"/>
        <v>0</v>
      </c>
      <c r="CS103" s="476">
        <f t="shared" si="843"/>
        <v>0</v>
      </c>
      <c r="CT103" s="476">
        <f t="shared" si="843"/>
        <v>0</v>
      </c>
      <c r="CU103" s="476">
        <f t="shared" si="843"/>
        <v>0</v>
      </c>
      <c r="CV103" s="476">
        <f t="shared" si="843"/>
        <v>0</v>
      </c>
      <c r="CW103" s="1514">
        <f t="shared" si="842"/>
        <v>0</v>
      </c>
      <c r="CX103" s="476">
        <f t="shared" si="842"/>
        <v>0</v>
      </c>
      <c r="CY103" s="476">
        <f t="shared" si="842"/>
        <v>0</v>
      </c>
      <c r="CZ103" s="476">
        <f t="shared" si="842"/>
        <v>0</v>
      </c>
      <c r="DA103" s="476">
        <f t="shared" si="842"/>
        <v>0</v>
      </c>
      <c r="DB103" s="476">
        <f t="shared" si="842"/>
        <v>0</v>
      </c>
      <c r="DC103" s="476">
        <f t="shared" si="842"/>
        <v>0</v>
      </c>
      <c r="DD103" s="476">
        <f t="shared" si="842"/>
        <v>0</v>
      </c>
      <c r="DE103" s="476">
        <f t="shared" si="842"/>
        <v>0</v>
      </c>
      <c r="DF103" s="476">
        <f t="shared" si="842"/>
        <v>0</v>
      </c>
      <c r="DG103" s="476">
        <f t="shared" si="842"/>
        <v>0</v>
      </c>
      <c r="DH103" s="476">
        <f t="shared" si="842"/>
        <v>0</v>
      </c>
      <c r="DI103" s="1203">
        <f t="shared" si="842"/>
        <v>0</v>
      </c>
      <c r="DJ103" s="1203">
        <f t="shared" si="842"/>
        <v>0</v>
      </c>
      <c r="DK103" s="1203">
        <f t="shared" si="842"/>
        <v>0</v>
      </c>
      <c r="DL103" s="1203">
        <f t="shared" si="842"/>
        <v>0</v>
      </c>
      <c r="DM103" s="1203">
        <f t="shared" si="842"/>
        <v>0</v>
      </c>
      <c r="DN103" s="1203">
        <f t="shared" si="842"/>
        <v>0</v>
      </c>
      <c r="DO103" s="1203">
        <f t="shared" si="842"/>
        <v>0</v>
      </c>
      <c r="DP103" s="1203">
        <f t="shared" si="842"/>
        <v>0</v>
      </c>
      <c r="DQ103" s="1203">
        <f t="shared" si="842"/>
        <v>0</v>
      </c>
      <c r="DR103" s="1203">
        <f t="shared" si="842"/>
        <v>0</v>
      </c>
      <c r="DS103" s="1203">
        <f t="shared" si="842"/>
        <v>0</v>
      </c>
      <c r="DT103" s="1203">
        <f t="shared" si="842"/>
        <v>0</v>
      </c>
      <c r="DU103" s="1203">
        <f t="shared" si="842"/>
        <v>0</v>
      </c>
      <c r="DV103" s="1203">
        <f t="shared" si="842"/>
        <v>0</v>
      </c>
      <c r="DW103" s="1203">
        <f t="shared" si="842"/>
        <v>0</v>
      </c>
      <c r="DX103" s="1203">
        <f t="shared" si="842"/>
        <v>0</v>
      </c>
      <c r="DY103" s="1203">
        <f t="shared" si="842"/>
        <v>0</v>
      </c>
      <c r="DZ103" s="1203">
        <f t="shared" si="842"/>
        <v>0</v>
      </c>
      <c r="EA103" s="1203">
        <f t="shared" si="842"/>
        <v>0</v>
      </c>
      <c r="EB103" s="1203">
        <f t="shared" si="842"/>
        <v>0</v>
      </c>
      <c r="EC103" s="1203">
        <f t="shared" si="842"/>
        <v>0</v>
      </c>
      <c r="ED103" s="1203">
        <f t="shared" ref="ED103:EF103" si="844">SUM(ED102:ED102)</f>
        <v>0</v>
      </c>
      <c r="EE103" s="1203">
        <f t="shared" si="844"/>
        <v>0</v>
      </c>
      <c r="EF103" s="1203">
        <f t="shared" si="844"/>
        <v>0</v>
      </c>
      <c r="EG103" s="1203"/>
      <c r="EH103" s="1203"/>
      <c r="EI103" s="1203"/>
      <c r="EJ103" s="476"/>
      <c r="EK103" s="476"/>
      <c r="EL103" s="476"/>
      <c r="EM103" s="476"/>
      <c r="EN103" s="437">
        <f t="shared" si="839"/>
        <v>0</v>
      </c>
      <c r="EO103" s="437">
        <f>SUM(EO102:EO102)</f>
        <v>0</v>
      </c>
      <c r="EP103" s="437">
        <f>SUM(EP102:EP102)</f>
        <v>0</v>
      </c>
      <c r="EQ103" s="437">
        <f>SUM(EQ102:EQ102)</f>
        <v>0</v>
      </c>
      <c r="ER103" s="437">
        <f>SUM(ER102:ER102)</f>
        <v>0</v>
      </c>
      <c r="ES103" s="437">
        <f>SUM(ES102:ES102)</f>
        <v>0</v>
      </c>
      <c r="ET103" s="437">
        <f t="shared" ref="ET103:EW103" si="845">SUM(ET102:ET102)</f>
        <v>0</v>
      </c>
      <c r="EU103" s="437">
        <f t="shared" si="845"/>
        <v>0</v>
      </c>
      <c r="EV103" s="437">
        <f t="shared" si="845"/>
        <v>0</v>
      </c>
      <c r="EW103" s="437">
        <f t="shared" si="845"/>
        <v>0</v>
      </c>
      <c r="EX103" s="437">
        <f>SUM(EX102:EX102)</f>
        <v>0</v>
      </c>
      <c r="EY103" s="437">
        <f t="shared" ref="EY103:FB103" si="846">SUM(EY102:EY102)</f>
        <v>0</v>
      </c>
      <c r="EZ103" s="437">
        <f t="shared" si="846"/>
        <v>0</v>
      </c>
      <c r="FA103" s="437">
        <f t="shared" si="846"/>
        <v>0</v>
      </c>
      <c r="FB103" s="437">
        <f t="shared" si="846"/>
        <v>0</v>
      </c>
      <c r="FC103" s="437">
        <f>SUM(FC102:FC102)</f>
        <v>0</v>
      </c>
      <c r="FD103" s="437">
        <f>SUM(FD102:FD102)</f>
        <v>0</v>
      </c>
      <c r="FE103" s="437">
        <f>SUM(FE102:FE102)</f>
        <v>0</v>
      </c>
      <c r="FF103" s="437">
        <f>SUM(FF102:FF102)</f>
        <v>0</v>
      </c>
      <c r="FG103" s="437">
        <f>SUM(FH103:FR103)</f>
        <v>0</v>
      </c>
      <c r="FH103" s="437">
        <f>SUM(FH102:FH102)</f>
        <v>0</v>
      </c>
      <c r="FI103" s="437">
        <f>SUM(FI102:FI102)</f>
        <v>0</v>
      </c>
      <c r="FJ103" s="437">
        <f>SUM(FJ102:FJ102)</f>
        <v>0</v>
      </c>
      <c r="FK103" s="437">
        <f>SUM(FK102:FK102)</f>
        <v>0</v>
      </c>
      <c r="FL103" s="992"/>
      <c r="FM103" s="437">
        <f>SUM(FM102:FM102)</f>
        <v>0</v>
      </c>
      <c r="FN103" s="437">
        <f t="shared" ref="FN103:FQ103" si="847">SUM(FN102:FN102)</f>
        <v>0</v>
      </c>
      <c r="FO103" s="437">
        <f t="shared" si="847"/>
        <v>0</v>
      </c>
      <c r="FP103" s="437">
        <f t="shared" si="847"/>
        <v>0</v>
      </c>
      <c r="FQ103" s="437">
        <f t="shared" si="847"/>
        <v>0</v>
      </c>
      <c r="FR103" s="437">
        <f>SUM(FR102:FR102)</f>
        <v>0</v>
      </c>
      <c r="FS103" s="437">
        <f>SUM(FS102:FS102)</f>
        <v>0</v>
      </c>
      <c r="FT103" s="437">
        <f>SUM(FT102:FT102)</f>
        <v>0</v>
      </c>
      <c r="FU103" s="814"/>
      <c r="FV103" s="320"/>
      <c r="FW103" s="320"/>
      <c r="FX103" s="320"/>
    </row>
    <row r="104" spans="1:180" ht="30" hidden="1" outlineLevel="2">
      <c r="A104" s="426" t="s">
        <v>485</v>
      </c>
      <c r="B104" s="380" t="s">
        <v>295</v>
      </c>
      <c r="C104" s="331"/>
      <c r="D104" s="431"/>
      <c r="E104" s="430" t="s">
        <v>129</v>
      </c>
      <c r="F104" s="431" t="s">
        <v>57</v>
      </c>
      <c r="G104" s="467"/>
      <c r="H104" s="330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  <c r="S104" s="313"/>
      <c r="T104" s="313"/>
      <c r="U104" s="313"/>
      <c r="V104" s="313"/>
      <c r="W104" s="313"/>
      <c r="X104" s="313"/>
      <c r="Y104" s="313"/>
      <c r="Z104" s="313"/>
      <c r="AA104" s="1155"/>
      <c r="AB104" s="313"/>
      <c r="AC104" s="313"/>
      <c r="AD104" s="358"/>
      <c r="AE104" s="313"/>
      <c r="AF104" s="313"/>
      <c r="AG104" s="313"/>
      <c r="AH104" s="313"/>
      <c r="AI104" s="313"/>
      <c r="AJ104" s="313"/>
      <c r="AK104" s="313"/>
      <c r="AL104" s="313"/>
      <c r="AM104" s="313"/>
      <c r="AN104" s="313"/>
      <c r="AO104" s="313"/>
      <c r="AP104" s="495"/>
      <c r="AQ104" s="335"/>
      <c r="AR104" s="1620"/>
      <c r="AS104" s="1620"/>
      <c r="AT104" s="313"/>
      <c r="AU104" s="313"/>
      <c r="AV104" s="313"/>
      <c r="AW104" s="313"/>
      <c r="AX104" s="313"/>
      <c r="AY104" s="313"/>
      <c r="AZ104" s="313"/>
      <c r="BA104" s="313"/>
      <c r="BB104" s="313"/>
      <c r="BC104" s="313"/>
      <c r="BD104" s="313"/>
      <c r="BE104" s="313"/>
      <c r="BF104" s="313"/>
      <c r="BG104" s="313"/>
      <c r="BH104" s="313"/>
      <c r="BI104" s="313"/>
      <c r="BJ104" s="313"/>
      <c r="BK104" s="313"/>
      <c r="BL104" s="313"/>
      <c r="BM104" s="313"/>
      <c r="BN104" s="313"/>
      <c r="BO104" s="313"/>
      <c r="BP104" s="313"/>
      <c r="BQ104" s="313"/>
      <c r="BR104" s="313"/>
      <c r="BS104" s="313"/>
      <c r="BT104" s="313"/>
      <c r="BU104" s="313"/>
      <c r="BV104" s="313"/>
      <c r="BW104" s="313"/>
      <c r="BX104" s="313"/>
      <c r="BY104" s="313"/>
      <c r="BZ104" s="313"/>
      <c r="CA104" s="313"/>
      <c r="CB104" s="313"/>
      <c r="CC104" s="313"/>
      <c r="CD104" s="313"/>
      <c r="CE104" s="313"/>
      <c r="CF104" s="313"/>
      <c r="CG104" s="999"/>
      <c r="CH104" s="313"/>
      <c r="CI104" s="313"/>
      <c r="CJ104" s="313"/>
      <c r="CK104" s="313"/>
      <c r="CL104" s="313"/>
      <c r="CM104" s="313"/>
      <c r="CN104" s="313"/>
      <c r="CO104" s="313"/>
      <c r="CP104" s="313"/>
      <c r="CQ104" s="313"/>
      <c r="CR104" s="313"/>
      <c r="CS104" s="313"/>
      <c r="CT104" s="313"/>
      <c r="CU104" s="313"/>
      <c r="CV104" s="313"/>
      <c r="CW104" s="1512"/>
      <c r="CX104" s="313"/>
      <c r="CY104" s="313"/>
      <c r="CZ104" s="313"/>
      <c r="DA104" s="313"/>
      <c r="DB104" s="313"/>
      <c r="DC104" s="313"/>
      <c r="DD104" s="313"/>
      <c r="DE104" s="313"/>
      <c r="DF104" s="313"/>
      <c r="DG104" s="313"/>
      <c r="DH104" s="313"/>
      <c r="DI104" s="1155"/>
      <c r="DJ104" s="1155"/>
      <c r="DK104" s="1155"/>
      <c r="DL104" s="1155"/>
      <c r="DM104" s="1155"/>
      <c r="DN104" s="1155"/>
      <c r="DO104" s="1155"/>
      <c r="DP104" s="1155"/>
      <c r="DQ104" s="1155"/>
      <c r="DR104" s="1155"/>
      <c r="DS104" s="1155"/>
      <c r="DT104" s="1155"/>
      <c r="DU104" s="1155"/>
      <c r="DV104" s="1155"/>
      <c r="DW104" s="1155"/>
      <c r="DX104" s="1155"/>
      <c r="DY104" s="1155"/>
      <c r="DZ104" s="1155"/>
      <c r="EA104" s="1155"/>
      <c r="EB104" s="1155"/>
      <c r="EC104" s="1155"/>
      <c r="ED104" s="1155"/>
      <c r="EE104" s="1155"/>
      <c r="EF104" s="1155"/>
      <c r="EG104" s="1155"/>
      <c r="EH104" s="1155"/>
      <c r="EI104" s="1155"/>
      <c r="EJ104" s="313"/>
      <c r="EK104" s="313"/>
      <c r="EL104" s="313"/>
      <c r="EM104" s="313"/>
      <c r="EN104" s="313"/>
      <c r="EO104" s="313"/>
      <c r="EP104" s="313"/>
      <c r="EQ104" s="313"/>
      <c r="ER104" s="313"/>
      <c r="ES104" s="313"/>
      <c r="ET104" s="655"/>
      <c r="EU104" s="655"/>
      <c r="EV104" s="655"/>
      <c r="EW104" s="655"/>
      <c r="EX104" s="313"/>
      <c r="EY104" s="655"/>
      <c r="EZ104" s="655"/>
      <c r="FA104" s="655"/>
      <c r="FB104" s="655"/>
      <c r="FC104" s="313"/>
      <c r="FD104" s="313"/>
      <c r="FE104" s="313"/>
      <c r="FF104" s="313"/>
      <c r="FG104" s="313"/>
      <c r="FH104" s="313"/>
      <c r="FI104" s="313"/>
      <c r="FJ104" s="313"/>
      <c r="FK104" s="313"/>
      <c r="FL104" s="999"/>
      <c r="FM104" s="313"/>
      <c r="FN104" s="655"/>
      <c r="FO104" s="655"/>
      <c r="FP104" s="655"/>
      <c r="FQ104" s="655"/>
      <c r="FR104" s="313"/>
      <c r="FS104" s="313"/>
      <c r="FT104" s="313"/>
      <c r="FU104" s="655"/>
      <c r="FV104" s="313"/>
      <c r="FW104" s="313"/>
      <c r="FX104" s="313"/>
    </row>
    <row r="105" spans="1:180" ht="20.25" hidden="1" customHeight="1" outlineLevel="2">
      <c r="A105" s="426" t="s">
        <v>485</v>
      </c>
      <c r="B105" s="380" t="s">
        <v>295</v>
      </c>
      <c r="C105" s="331"/>
      <c r="D105" s="433"/>
      <c r="E105" s="430"/>
      <c r="F105" s="433"/>
      <c r="G105" s="470"/>
      <c r="H105" s="343"/>
      <c r="I105" s="492">
        <f t="shared" ref="I105" si="848">S105+X105+Y105+Z105+AA105</f>
        <v>0</v>
      </c>
      <c r="J105" s="312"/>
      <c r="K105" s="312"/>
      <c r="L105" s="312"/>
      <c r="M105" s="312" t="e">
        <f>SUM(#REF!)</f>
        <v>#REF!</v>
      </c>
      <c r="N105" s="312">
        <f t="shared" ref="N105" si="849">SUM(O105:R105)</f>
        <v>0</v>
      </c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1162"/>
      <c r="AB105" s="316"/>
      <c r="AC105" s="316"/>
      <c r="AD105" s="356"/>
      <c r="AE105" s="316"/>
      <c r="AF105" s="312">
        <v>0</v>
      </c>
      <c r="AG105" s="312">
        <f t="shared" ref="AG105" si="850">SUM(AH105:AK105)</f>
        <v>0</v>
      </c>
      <c r="AH105" s="316"/>
      <c r="AI105" s="316"/>
      <c r="AJ105" s="316"/>
      <c r="AK105" s="316"/>
      <c r="AL105" s="316"/>
      <c r="AM105" s="316"/>
      <c r="AN105" s="316"/>
      <c r="AO105" s="316"/>
      <c r="AP105" s="306"/>
      <c r="AQ105" s="437">
        <f t="shared" ref="AQ105:AQ106" si="851">DI105+DX105+EA105+ED105+EG105</f>
        <v>0</v>
      </c>
      <c r="AR105" s="1621"/>
      <c r="AS105" s="1621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15"/>
      <c r="BD105" s="315"/>
      <c r="BE105" s="315"/>
      <c r="BF105" s="315"/>
      <c r="BG105" s="315"/>
      <c r="BH105" s="315"/>
      <c r="BI105" s="315"/>
      <c r="BJ105" s="315"/>
      <c r="BK105" s="315"/>
      <c r="BL105" s="315"/>
      <c r="BM105" s="315"/>
      <c r="BN105" s="315"/>
      <c r="BO105" s="315"/>
      <c r="BP105" s="315"/>
      <c r="BQ105" s="315"/>
      <c r="BR105" s="476">
        <f>BU105+BX105+CA105+CD105</f>
        <v>0</v>
      </c>
      <c r="BS105" s="476">
        <f t="shared" ref="BS105" si="852">BV105+BY105+CB105+CE105</f>
        <v>0</v>
      </c>
      <c r="BT105" s="476">
        <f t="shared" ref="BT105" si="853">BW105+BZ105+CC105+CF105</f>
        <v>0</v>
      </c>
      <c r="BU105" s="315"/>
      <c r="BV105" s="315"/>
      <c r="BW105" s="315"/>
      <c r="BX105" s="315"/>
      <c r="BY105" s="315"/>
      <c r="BZ105" s="315"/>
      <c r="CA105" s="315"/>
      <c r="CB105" s="315"/>
      <c r="CC105" s="315"/>
      <c r="CD105" s="315"/>
      <c r="CE105" s="315"/>
      <c r="CF105" s="315"/>
      <c r="CG105" s="995"/>
      <c r="CH105" s="476">
        <f>CK105+CN105+CQ105+CT105</f>
        <v>0</v>
      </c>
      <c r="CI105" s="476">
        <f t="shared" ref="CI105" si="854">CL105+CO105+CR105+CU105</f>
        <v>0</v>
      </c>
      <c r="CJ105" s="476">
        <f t="shared" ref="CJ105" si="855">CM105+CP105+CS105+CV105</f>
        <v>0</v>
      </c>
      <c r="CK105" s="315"/>
      <c r="CL105" s="315"/>
      <c r="CM105" s="315"/>
      <c r="CN105" s="315"/>
      <c r="CO105" s="315"/>
      <c r="CP105" s="315"/>
      <c r="CQ105" s="315"/>
      <c r="CR105" s="315"/>
      <c r="CS105" s="315"/>
      <c r="CT105" s="315"/>
      <c r="CU105" s="315"/>
      <c r="CV105" s="315"/>
      <c r="CW105" s="1514"/>
      <c r="CX105" s="315"/>
      <c r="CY105" s="315"/>
      <c r="CZ105" s="315"/>
      <c r="DA105" s="315"/>
      <c r="DB105" s="315"/>
      <c r="DC105" s="315"/>
      <c r="DD105" s="315"/>
      <c r="DE105" s="315"/>
      <c r="DF105" s="315"/>
      <c r="DG105" s="315"/>
      <c r="DH105" s="315"/>
      <c r="DI105" s="1204"/>
      <c r="DJ105" s="1204"/>
      <c r="DK105" s="1204"/>
      <c r="DL105" s="1204"/>
      <c r="DM105" s="1204"/>
      <c r="DN105" s="1204"/>
      <c r="DO105" s="1204"/>
      <c r="DP105" s="1204"/>
      <c r="DQ105" s="1204"/>
      <c r="DR105" s="1204"/>
      <c r="DS105" s="1204"/>
      <c r="DT105" s="1204"/>
      <c r="DU105" s="1204"/>
      <c r="DV105" s="1204"/>
      <c r="DW105" s="1204"/>
      <c r="DX105" s="1204"/>
      <c r="DY105" s="1204"/>
      <c r="DZ105" s="1204"/>
      <c r="EA105" s="1204"/>
      <c r="EB105" s="1204"/>
      <c r="EC105" s="1204"/>
      <c r="ED105" s="1204"/>
      <c r="EE105" s="1204"/>
      <c r="EF105" s="1204"/>
      <c r="EG105" s="1204"/>
      <c r="EH105" s="1204"/>
      <c r="EI105" s="1204"/>
      <c r="EJ105" s="315"/>
      <c r="EK105" s="315"/>
      <c r="EL105" s="315"/>
      <c r="EM105" s="315"/>
      <c r="EN105" s="437">
        <f t="shared" ref="EN105:EN106" si="856">EX105+FC105+FD105+FE105+FF105</f>
        <v>0</v>
      </c>
      <c r="EO105" s="312"/>
      <c r="EP105" s="312"/>
      <c r="EQ105" s="312"/>
      <c r="ER105" s="312"/>
      <c r="ES105" s="312"/>
      <c r="ET105" s="622"/>
      <c r="EU105" s="622"/>
      <c r="EV105" s="622"/>
      <c r="EW105" s="622"/>
      <c r="EX105" s="312"/>
      <c r="EY105" s="622"/>
      <c r="EZ105" s="622"/>
      <c r="FA105" s="622"/>
      <c r="FB105" s="622"/>
      <c r="FC105" s="312"/>
      <c r="FD105" s="312"/>
      <c r="FE105" s="312"/>
      <c r="FF105" s="312"/>
      <c r="FG105" s="437">
        <f>SUM(FH105:FR105)</f>
        <v>0</v>
      </c>
      <c r="FH105" s="312"/>
      <c r="FI105" s="312"/>
      <c r="FJ105" s="312"/>
      <c r="FK105" s="312"/>
      <c r="FL105" s="992"/>
      <c r="FM105" s="312">
        <f t="shared" ref="FM105" si="857">FN105+FO105+FP105+FQ105</f>
        <v>0</v>
      </c>
      <c r="FN105" s="622"/>
      <c r="FO105" s="622"/>
      <c r="FP105" s="622"/>
      <c r="FQ105" s="622"/>
      <c r="FR105" s="312"/>
      <c r="FS105" s="312"/>
      <c r="FT105" s="312"/>
      <c r="FU105" s="622"/>
      <c r="FV105" s="316"/>
      <c r="FW105" s="316"/>
      <c r="FX105" s="316"/>
    </row>
    <row r="106" spans="1:180" s="95" customFormat="1" ht="20.25" hidden="1" customHeight="1" outlineLevel="2">
      <c r="A106" s="426" t="s">
        <v>485</v>
      </c>
      <c r="B106" s="380" t="s">
        <v>295</v>
      </c>
      <c r="C106" s="331"/>
      <c r="D106" s="431"/>
      <c r="E106" s="430"/>
      <c r="F106" s="439" t="s">
        <v>100</v>
      </c>
      <c r="G106" s="438"/>
      <c r="H106" s="490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  <c r="AA106" s="1157"/>
      <c r="AB106" s="335"/>
      <c r="AC106" s="335"/>
      <c r="AD106" s="345"/>
      <c r="AE106" s="335"/>
      <c r="AF106" s="335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495"/>
      <c r="AQ106" s="437">
        <f t="shared" si="851"/>
        <v>0</v>
      </c>
      <c r="AR106" s="1621"/>
      <c r="AS106" s="1621"/>
      <c r="AT106" s="476">
        <f t="shared" ref="AT106:BQ106" si="858">SUM(AT105:AT105)</f>
        <v>0</v>
      </c>
      <c r="AU106" s="476">
        <f t="shared" si="858"/>
        <v>0</v>
      </c>
      <c r="AV106" s="476">
        <f t="shared" si="858"/>
        <v>0</v>
      </c>
      <c r="AW106" s="476">
        <f t="shared" si="858"/>
        <v>0</v>
      </c>
      <c r="AX106" s="476">
        <f t="shared" si="858"/>
        <v>0</v>
      </c>
      <c r="AY106" s="476">
        <f t="shared" si="858"/>
        <v>0</v>
      </c>
      <c r="AZ106" s="476">
        <f t="shared" si="858"/>
        <v>0</v>
      </c>
      <c r="BA106" s="476">
        <f t="shared" si="858"/>
        <v>0</v>
      </c>
      <c r="BB106" s="476">
        <f t="shared" si="858"/>
        <v>0</v>
      </c>
      <c r="BC106" s="476">
        <f t="shared" si="858"/>
        <v>0</v>
      </c>
      <c r="BD106" s="476">
        <f t="shared" si="858"/>
        <v>0</v>
      </c>
      <c r="BE106" s="476">
        <f t="shared" si="858"/>
        <v>0</v>
      </c>
      <c r="BF106" s="476">
        <f t="shared" si="858"/>
        <v>0</v>
      </c>
      <c r="BG106" s="476">
        <f t="shared" si="858"/>
        <v>0</v>
      </c>
      <c r="BH106" s="476">
        <f t="shared" si="858"/>
        <v>0</v>
      </c>
      <c r="BI106" s="476">
        <f t="shared" si="858"/>
        <v>0</v>
      </c>
      <c r="BJ106" s="476">
        <f t="shared" si="858"/>
        <v>0</v>
      </c>
      <c r="BK106" s="476">
        <f t="shared" si="858"/>
        <v>0</v>
      </c>
      <c r="BL106" s="476">
        <f t="shared" si="858"/>
        <v>0</v>
      </c>
      <c r="BM106" s="476">
        <f t="shared" si="858"/>
        <v>0</v>
      </c>
      <c r="BN106" s="476">
        <f t="shared" si="858"/>
        <v>0</v>
      </c>
      <c r="BO106" s="476">
        <f t="shared" si="858"/>
        <v>0</v>
      </c>
      <c r="BP106" s="476">
        <f t="shared" si="858"/>
        <v>0</v>
      </c>
      <c r="BQ106" s="476">
        <f t="shared" si="858"/>
        <v>0</v>
      </c>
      <c r="BR106" s="476">
        <f t="shared" ref="BR106:EC106" si="859">SUM(BR105:BR105)</f>
        <v>0</v>
      </c>
      <c r="BS106" s="476">
        <f t="shared" si="859"/>
        <v>0</v>
      </c>
      <c r="BT106" s="476">
        <f t="shared" si="859"/>
        <v>0</v>
      </c>
      <c r="BU106" s="476">
        <f t="shared" si="859"/>
        <v>0</v>
      </c>
      <c r="BV106" s="476">
        <f t="shared" si="859"/>
        <v>0</v>
      </c>
      <c r="BW106" s="476">
        <f t="shared" si="859"/>
        <v>0</v>
      </c>
      <c r="BX106" s="476">
        <f t="shared" si="859"/>
        <v>0</v>
      </c>
      <c r="BY106" s="476">
        <f t="shared" si="859"/>
        <v>0</v>
      </c>
      <c r="BZ106" s="476">
        <f t="shared" si="859"/>
        <v>0</v>
      </c>
      <c r="CA106" s="476">
        <f t="shared" si="859"/>
        <v>0</v>
      </c>
      <c r="CB106" s="476">
        <f t="shared" si="859"/>
        <v>0</v>
      </c>
      <c r="CC106" s="476">
        <f t="shared" si="859"/>
        <v>0</v>
      </c>
      <c r="CD106" s="476">
        <f t="shared" si="859"/>
        <v>0</v>
      </c>
      <c r="CE106" s="476">
        <f t="shared" si="859"/>
        <v>0</v>
      </c>
      <c r="CF106" s="476">
        <f t="shared" si="859"/>
        <v>0</v>
      </c>
      <c r="CG106" s="995"/>
      <c r="CH106" s="476">
        <f t="shared" ref="CH106:CV106" si="860">SUM(CH105:CH105)</f>
        <v>0</v>
      </c>
      <c r="CI106" s="476">
        <f t="shared" si="860"/>
        <v>0</v>
      </c>
      <c r="CJ106" s="476">
        <f t="shared" si="860"/>
        <v>0</v>
      </c>
      <c r="CK106" s="476">
        <f t="shared" si="860"/>
        <v>0</v>
      </c>
      <c r="CL106" s="476">
        <f t="shared" si="860"/>
        <v>0</v>
      </c>
      <c r="CM106" s="476">
        <f t="shared" si="860"/>
        <v>0</v>
      </c>
      <c r="CN106" s="476">
        <f t="shared" si="860"/>
        <v>0</v>
      </c>
      <c r="CO106" s="476">
        <f t="shared" si="860"/>
        <v>0</v>
      </c>
      <c r="CP106" s="476">
        <f t="shared" si="860"/>
        <v>0</v>
      </c>
      <c r="CQ106" s="476">
        <f t="shared" si="860"/>
        <v>0</v>
      </c>
      <c r="CR106" s="476">
        <f t="shared" si="860"/>
        <v>0</v>
      </c>
      <c r="CS106" s="476">
        <f t="shared" si="860"/>
        <v>0</v>
      </c>
      <c r="CT106" s="476">
        <f t="shared" si="860"/>
        <v>0</v>
      </c>
      <c r="CU106" s="476">
        <f t="shared" si="860"/>
        <v>0</v>
      </c>
      <c r="CV106" s="476">
        <f t="shared" si="860"/>
        <v>0</v>
      </c>
      <c r="CW106" s="1514">
        <f t="shared" si="859"/>
        <v>0</v>
      </c>
      <c r="CX106" s="476">
        <f t="shared" si="859"/>
        <v>0</v>
      </c>
      <c r="CY106" s="476">
        <f t="shared" si="859"/>
        <v>0</v>
      </c>
      <c r="CZ106" s="476">
        <f t="shared" si="859"/>
        <v>0</v>
      </c>
      <c r="DA106" s="476">
        <f t="shared" si="859"/>
        <v>0</v>
      </c>
      <c r="DB106" s="476">
        <f t="shared" si="859"/>
        <v>0</v>
      </c>
      <c r="DC106" s="476">
        <f t="shared" si="859"/>
        <v>0</v>
      </c>
      <c r="DD106" s="476">
        <f t="shared" si="859"/>
        <v>0</v>
      </c>
      <c r="DE106" s="476">
        <f t="shared" si="859"/>
        <v>0</v>
      </c>
      <c r="DF106" s="476">
        <f t="shared" si="859"/>
        <v>0</v>
      </c>
      <c r="DG106" s="476">
        <f t="shared" si="859"/>
        <v>0</v>
      </c>
      <c r="DH106" s="476">
        <f t="shared" si="859"/>
        <v>0</v>
      </c>
      <c r="DI106" s="1203">
        <f t="shared" si="859"/>
        <v>0</v>
      </c>
      <c r="DJ106" s="1203">
        <f t="shared" si="859"/>
        <v>0</v>
      </c>
      <c r="DK106" s="1203">
        <f t="shared" si="859"/>
        <v>0</v>
      </c>
      <c r="DL106" s="1203">
        <f t="shared" si="859"/>
        <v>0</v>
      </c>
      <c r="DM106" s="1203">
        <f t="shared" si="859"/>
        <v>0</v>
      </c>
      <c r="DN106" s="1203">
        <f t="shared" si="859"/>
        <v>0</v>
      </c>
      <c r="DO106" s="1203">
        <f t="shared" si="859"/>
        <v>0</v>
      </c>
      <c r="DP106" s="1203">
        <f t="shared" si="859"/>
        <v>0</v>
      </c>
      <c r="DQ106" s="1203">
        <f t="shared" si="859"/>
        <v>0</v>
      </c>
      <c r="DR106" s="1203">
        <f t="shared" si="859"/>
        <v>0</v>
      </c>
      <c r="DS106" s="1203">
        <f t="shared" si="859"/>
        <v>0</v>
      </c>
      <c r="DT106" s="1203">
        <f t="shared" si="859"/>
        <v>0</v>
      </c>
      <c r="DU106" s="1203">
        <f t="shared" si="859"/>
        <v>0</v>
      </c>
      <c r="DV106" s="1203">
        <f t="shared" si="859"/>
        <v>0</v>
      </c>
      <c r="DW106" s="1203">
        <f t="shared" si="859"/>
        <v>0</v>
      </c>
      <c r="DX106" s="1203">
        <f t="shared" si="859"/>
        <v>0</v>
      </c>
      <c r="DY106" s="1203">
        <f t="shared" si="859"/>
        <v>0</v>
      </c>
      <c r="DZ106" s="1203">
        <f t="shared" si="859"/>
        <v>0</v>
      </c>
      <c r="EA106" s="1203">
        <f t="shared" si="859"/>
        <v>0</v>
      </c>
      <c r="EB106" s="1203">
        <f t="shared" si="859"/>
        <v>0</v>
      </c>
      <c r="EC106" s="1203">
        <f t="shared" si="859"/>
        <v>0</v>
      </c>
      <c r="ED106" s="1203">
        <f t="shared" ref="ED106:EF106" si="861">SUM(ED105:ED105)</f>
        <v>0</v>
      </c>
      <c r="EE106" s="1203">
        <f t="shared" si="861"/>
        <v>0</v>
      </c>
      <c r="EF106" s="1203">
        <f t="shared" si="861"/>
        <v>0</v>
      </c>
      <c r="EG106" s="1203"/>
      <c r="EH106" s="1203"/>
      <c r="EI106" s="1203"/>
      <c r="EJ106" s="476"/>
      <c r="EK106" s="476"/>
      <c r="EL106" s="476"/>
      <c r="EM106" s="476"/>
      <c r="EN106" s="437">
        <f t="shared" si="856"/>
        <v>0</v>
      </c>
      <c r="EO106" s="437">
        <f>SUM(EO105:EO105)</f>
        <v>0</v>
      </c>
      <c r="EP106" s="437">
        <f>SUM(EP105:EP105)</f>
        <v>0</v>
      </c>
      <c r="EQ106" s="437">
        <f>SUM(EQ105:EQ105)</f>
        <v>0</v>
      </c>
      <c r="ER106" s="437">
        <f>SUM(ER105:ER105)</f>
        <v>0</v>
      </c>
      <c r="ES106" s="437">
        <f>SUM(ES105:ES105)</f>
        <v>0</v>
      </c>
      <c r="ET106" s="437">
        <f t="shared" ref="ET106:EW106" si="862">SUM(ET105:ET105)</f>
        <v>0</v>
      </c>
      <c r="EU106" s="437">
        <f t="shared" si="862"/>
        <v>0</v>
      </c>
      <c r="EV106" s="437">
        <f t="shared" si="862"/>
        <v>0</v>
      </c>
      <c r="EW106" s="437">
        <f t="shared" si="862"/>
        <v>0</v>
      </c>
      <c r="EX106" s="437">
        <f>SUM(EX105:EX105)</f>
        <v>0</v>
      </c>
      <c r="EY106" s="437">
        <f t="shared" ref="EY106:FB106" si="863">SUM(EY105:EY105)</f>
        <v>0</v>
      </c>
      <c r="EZ106" s="437">
        <f t="shared" si="863"/>
        <v>0</v>
      </c>
      <c r="FA106" s="437">
        <f t="shared" si="863"/>
        <v>0</v>
      </c>
      <c r="FB106" s="437">
        <f t="shared" si="863"/>
        <v>0</v>
      </c>
      <c r="FC106" s="437">
        <f>SUM(FC105:FC105)</f>
        <v>0</v>
      </c>
      <c r="FD106" s="437">
        <f>SUM(FD105:FD105)</f>
        <v>0</v>
      </c>
      <c r="FE106" s="437">
        <f>SUM(FE105:FE105)</f>
        <v>0</v>
      </c>
      <c r="FF106" s="437">
        <f>SUM(FF105:FF105)</f>
        <v>0</v>
      </c>
      <c r="FG106" s="437">
        <f>SUM(FH106:FR106)</f>
        <v>0</v>
      </c>
      <c r="FH106" s="437">
        <f>SUM(FH105:FH105)</f>
        <v>0</v>
      </c>
      <c r="FI106" s="437">
        <f>SUM(FI105:FI105)</f>
        <v>0</v>
      </c>
      <c r="FJ106" s="437">
        <f>SUM(FJ105:FJ105)</f>
        <v>0</v>
      </c>
      <c r="FK106" s="437">
        <f>SUM(FK105:FK105)</f>
        <v>0</v>
      </c>
      <c r="FL106" s="992"/>
      <c r="FM106" s="437">
        <f>SUM(FM105:FM105)</f>
        <v>0</v>
      </c>
      <c r="FN106" s="437">
        <f t="shared" ref="FN106:FQ106" si="864">SUM(FN105:FN105)</f>
        <v>0</v>
      </c>
      <c r="FO106" s="437">
        <f t="shared" si="864"/>
        <v>0</v>
      </c>
      <c r="FP106" s="437">
        <f t="shared" si="864"/>
        <v>0</v>
      </c>
      <c r="FQ106" s="437">
        <f t="shared" si="864"/>
        <v>0</v>
      </c>
      <c r="FR106" s="437">
        <f>SUM(FR105:FR105)</f>
        <v>0</v>
      </c>
      <c r="FS106" s="437">
        <f>SUM(FS105:FS105)</f>
        <v>0</v>
      </c>
      <c r="FT106" s="437">
        <f>SUM(FT105:FT105)</f>
        <v>0</v>
      </c>
      <c r="FU106" s="814"/>
      <c r="FV106" s="320"/>
      <c r="FW106" s="320"/>
      <c r="FX106" s="320"/>
    </row>
    <row r="107" spans="1:180" ht="22.5" hidden="1" customHeight="1" outlineLevel="2">
      <c r="A107" s="426" t="s">
        <v>485</v>
      </c>
      <c r="B107" s="380" t="s">
        <v>295</v>
      </c>
      <c r="C107" s="331"/>
      <c r="D107" s="431"/>
      <c r="E107" s="430" t="s">
        <v>130</v>
      </c>
      <c r="F107" s="431" t="s">
        <v>58</v>
      </c>
      <c r="G107" s="467"/>
      <c r="H107" s="330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  <c r="S107" s="313"/>
      <c r="T107" s="313"/>
      <c r="U107" s="313"/>
      <c r="V107" s="313"/>
      <c r="W107" s="313"/>
      <c r="X107" s="313"/>
      <c r="Y107" s="313"/>
      <c r="Z107" s="313"/>
      <c r="AA107" s="1155"/>
      <c r="AB107" s="313"/>
      <c r="AC107" s="313"/>
      <c r="AD107" s="358"/>
      <c r="AE107" s="313"/>
      <c r="AF107" s="313"/>
      <c r="AG107" s="313"/>
      <c r="AH107" s="313"/>
      <c r="AI107" s="313"/>
      <c r="AJ107" s="313"/>
      <c r="AK107" s="313"/>
      <c r="AL107" s="313"/>
      <c r="AM107" s="313"/>
      <c r="AN107" s="313"/>
      <c r="AO107" s="313"/>
      <c r="AP107" s="495"/>
      <c r="AQ107" s="335"/>
      <c r="AR107" s="1620"/>
      <c r="AS107" s="1620"/>
      <c r="AT107" s="313"/>
      <c r="AU107" s="313"/>
      <c r="AV107" s="313"/>
      <c r="AW107" s="313"/>
      <c r="AX107" s="313"/>
      <c r="AY107" s="313"/>
      <c r="AZ107" s="313"/>
      <c r="BA107" s="313"/>
      <c r="BB107" s="313"/>
      <c r="BC107" s="313"/>
      <c r="BD107" s="313"/>
      <c r="BE107" s="313"/>
      <c r="BF107" s="313"/>
      <c r="BG107" s="313"/>
      <c r="BH107" s="313"/>
      <c r="BI107" s="313"/>
      <c r="BJ107" s="313"/>
      <c r="BK107" s="313"/>
      <c r="BL107" s="313"/>
      <c r="BM107" s="313"/>
      <c r="BN107" s="313"/>
      <c r="BO107" s="313"/>
      <c r="BP107" s="313"/>
      <c r="BQ107" s="313"/>
      <c r="BR107" s="313"/>
      <c r="BS107" s="313"/>
      <c r="BT107" s="313"/>
      <c r="BU107" s="313"/>
      <c r="BV107" s="313"/>
      <c r="BW107" s="313"/>
      <c r="BX107" s="313"/>
      <c r="BY107" s="313"/>
      <c r="BZ107" s="313"/>
      <c r="CA107" s="313"/>
      <c r="CB107" s="313"/>
      <c r="CC107" s="313"/>
      <c r="CD107" s="313"/>
      <c r="CE107" s="313"/>
      <c r="CF107" s="313"/>
      <c r="CG107" s="999"/>
      <c r="CH107" s="313"/>
      <c r="CI107" s="313"/>
      <c r="CJ107" s="313"/>
      <c r="CK107" s="313"/>
      <c r="CL107" s="313"/>
      <c r="CM107" s="313"/>
      <c r="CN107" s="313"/>
      <c r="CO107" s="313"/>
      <c r="CP107" s="313"/>
      <c r="CQ107" s="313"/>
      <c r="CR107" s="313"/>
      <c r="CS107" s="313"/>
      <c r="CT107" s="313"/>
      <c r="CU107" s="313"/>
      <c r="CV107" s="313"/>
      <c r="CW107" s="1512"/>
      <c r="CX107" s="313"/>
      <c r="CY107" s="313"/>
      <c r="CZ107" s="313"/>
      <c r="DA107" s="313"/>
      <c r="DB107" s="313"/>
      <c r="DC107" s="313"/>
      <c r="DD107" s="313"/>
      <c r="DE107" s="313"/>
      <c r="DF107" s="313"/>
      <c r="DG107" s="313"/>
      <c r="DH107" s="313"/>
      <c r="DI107" s="1155"/>
      <c r="DJ107" s="1155"/>
      <c r="DK107" s="1155"/>
      <c r="DL107" s="1155"/>
      <c r="DM107" s="1155"/>
      <c r="DN107" s="1155"/>
      <c r="DO107" s="1155"/>
      <c r="DP107" s="1155"/>
      <c r="DQ107" s="1155"/>
      <c r="DR107" s="1155"/>
      <c r="DS107" s="1155"/>
      <c r="DT107" s="1155"/>
      <c r="DU107" s="1155"/>
      <c r="DV107" s="1155"/>
      <c r="DW107" s="1155"/>
      <c r="DX107" s="1155"/>
      <c r="DY107" s="1155"/>
      <c r="DZ107" s="1155"/>
      <c r="EA107" s="1155"/>
      <c r="EB107" s="1155"/>
      <c r="EC107" s="1155"/>
      <c r="ED107" s="1155"/>
      <c r="EE107" s="1155"/>
      <c r="EF107" s="1155"/>
      <c r="EG107" s="1155"/>
      <c r="EH107" s="1155"/>
      <c r="EI107" s="1155"/>
      <c r="EJ107" s="313"/>
      <c r="EK107" s="313"/>
      <c r="EL107" s="313"/>
      <c r="EM107" s="313"/>
      <c r="EN107" s="313"/>
      <c r="EO107" s="313"/>
      <c r="EP107" s="313"/>
      <c r="EQ107" s="313"/>
      <c r="ER107" s="313"/>
      <c r="ES107" s="313"/>
      <c r="ET107" s="655"/>
      <c r="EU107" s="655"/>
      <c r="EV107" s="655"/>
      <c r="EW107" s="655"/>
      <c r="EX107" s="313"/>
      <c r="EY107" s="655"/>
      <c r="EZ107" s="655"/>
      <c r="FA107" s="655"/>
      <c r="FB107" s="655"/>
      <c r="FC107" s="313"/>
      <c r="FD107" s="313"/>
      <c r="FE107" s="313"/>
      <c r="FF107" s="313"/>
      <c r="FG107" s="313"/>
      <c r="FH107" s="313"/>
      <c r="FI107" s="313"/>
      <c r="FJ107" s="313"/>
      <c r="FK107" s="313"/>
      <c r="FL107" s="999"/>
      <c r="FM107" s="313"/>
      <c r="FN107" s="655"/>
      <c r="FO107" s="655"/>
      <c r="FP107" s="655"/>
      <c r="FQ107" s="655"/>
      <c r="FR107" s="313"/>
      <c r="FS107" s="313"/>
      <c r="FT107" s="313"/>
      <c r="FU107" s="655"/>
      <c r="FV107" s="313"/>
      <c r="FW107" s="313"/>
      <c r="FX107" s="313"/>
    </row>
    <row r="108" spans="1:180" ht="15.75" hidden="1" customHeight="1" outlineLevel="2">
      <c r="A108" s="426" t="s">
        <v>485</v>
      </c>
      <c r="B108" s="380" t="s">
        <v>295</v>
      </c>
      <c r="C108" s="331"/>
      <c r="D108" s="433"/>
      <c r="E108" s="430"/>
      <c r="F108" s="433"/>
      <c r="G108" s="470"/>
      <c r="H108" s="343"/>
      <c r="I108" s="492">
        <f t="shared" ref="I108" si="865">S108+X108+Y108+Z108+AA108</f>
        <v>0</v>
      </c>
      <c r="J108" s="312"/>
      <c r="K108" s="312"/>
      <c r="L108" s="312"/>
      <c r="M108" s="312" t="e">
        <f>SUM(#REF!)</f>
        <v>#REF!</v>
      </c>
      <c r="N108" s="312">
        <f t="shared" ref="N108" si="866">SUM(O108:R108)</f>
        <v>0</v>
      </c>
      <c r="O108" s="316"/>
      <c r="P108" s="316"/>
      <c r="Q108" s="316"/>
      <c r="R108" s="316"/>
      <c r="S108" s="316"/>
      <c r="T108" s="316"/>
      <c r="U108" s="316"/>
      <c r="V108" s="316"/>
      <c r="W108" s="316"/>
      <c r="X108" s="316"/>
      <c r="Y108" s="316"/>
      <c r="Z108" s="316"/>
      <c r="AA108" s="1162"/>
      <c r="AB108" s="316"/>
      <c r="AC108" s="316"/>
      <c r="AD108" s="356"/>
      <c r="AE108" s="316"/>
      <c r="AF108" s="312">
        <v>0</v>
      </c>
      <c r="AG108" s="312">
        <f t="shared" ref="AG108" si="867">SUM(AH108:AK108)</f>
        <v>0</v>
      </c>
      <c r="AH108" s="316"/>
      <c r="AI108" s="316"/>
      <c r="AJ108" s="316"/>
      <c r="AK108" s="316"/>
      <c r="AL108" s="316"/>
      <c r="AM108" s="316"/>
      <c r="AN108" s="316"/>
      <c r="AO108" s="316"/>
      <c r="AP108" s="306"/>
      <c r="AQ108" s="437">
        <f t="shared" ref="AQ108:AQ111" si="868">DI108+DX108+EA108+ED108+EG108</f>
        <v>0</v>
      </c>
      <c r="AR108" s="1621"/>
      <c r="AS108" s="1621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15"/>
      <c r="BH108" s="315"/>
      <c r="BI108" s="315"/>
      <c r="BJ108" s="315"/>
      <c r="BK108" s="315"/>
      <c r="BL108" s="315"/>
      <c r="BM108" s="315"/>
      <c r="BN108" s="315"/>
      <c r="BO108" s="315"/>
      <c r="BP108" s="315"/>
      <c r="BQ108" s="315"/>
      <c r="BR108" s="476">
        <f>BU108+BX108+CA108+CD108</f>
        <v>0</v>
      </c>
      <c r="BS108" s="476">
        <f t="shared" ref="BS108" si="869">BV108+BY108+CB108+CE108</f>
        <v>0</v>
      </c>
      <c r="BT108" s="476">
        <f t="shared" ref="BT108" si="870">BW108+BZ108+CC108+CF108</f>
        <v>0</v>
      </c>
      <c r="BU108" s="315"/>
      <c r="BV108" s="315"/>
      <c r="BW108" s="315"/>
      <c r="BX108" s="315"/>
      <c r="BY108" s="315"/>
      <c r="BZ108" s="315"/>
      <c r="CA108" s="315"/>
      <c r="CB108" s="315"/>
      <c r="CC108" s="315"/>
      <c r="CD108" s="315"/>
      <c r="CE108" s="315"/>
      <c r="CF108" s="315"/>
      <c r="CG108" s="995"/>
      <c r="CH108" s="476">
        <f>CK108+CN108+CQ108+CT108</f>
        <v>0</v>
      </c>
      <c r="CI108" s="476">
        <f t="shared" ref="CI108" si="871">CL108+CO108+CR108+CU108</f>
        <v>0</v>
      </c>
      <c r="CJ108" s="476">
        <f t="shared" ref="CJ108" si="872">CM108+CP108+CS108+CV108</f>
        <v>0</v>
      </c>
      <c r="CK108" s="315"/>
      <c r="CL108" s="315"/>
      <c r="CM108" s="315"/>
      <c r="CN108" s="315"/>
      <c r="CO108" s="315"/>
      <c r="CP108" s="315"/>
      <c r="CQ108" s="315"/>
      <c r="CR108" s="315"/>
      <c r="CS108" s="315"/>
      <c r="CT108" s="315"/>
      <c r="CU108" s="315"/>
      <c r="CV108" s="315"/>
      <c r="CW108" s="1514"/>
      <c r="CX108" s="315"/>
      <c r="CY108" s="315"/>
      <c r="CZ108" s="315"/>
      <c r="DA108" s="315"/>
      <c r="DB108" s="315"/>
      <c r="DC108" s="315"/>
      <c r="DD108" s="315"/>
      <c r="DE108" s="315"/>
      <c r="DF108" s="315"/>
      <c r="DG108" s="315"/>
      <c r="DH108" s="315"/>
      <c r="DI108" s="1204"/>
      <c r="DJ108" s="1204"/>
      <c r="DK108" s="1204"/>
      <c r="DL108" s="1204"/>
      <c r="DM108" s="1204"/>
      <c r="DN108" s="1204"/>
      <c r="DO108" s="1204"/>
      <c r="DP108" s="1204"/>
      <c r="DQ108" s="1204"/>
      <c r="DR108" s="1204"/>
      <c r="DS108" s="1204"/>
      <c r="DT108" s="1204"/>
      <c r="DU108" s="1204"/>
      <c r="DV108" s="1204"/>
      <c r="DW108" s="1204"/>
      <c r="DX108" s="1204"/>
      <c r="DY108" s="1204"/>
      <c r="DZ108" s="1204"/>
      <c r="EA108" s="1204"/>
      <c r="EB108" s="1204"/>
      <c r="EC108" s="1204"/>
      <c r="ED108" s="1204"/>
      <c r="EE108" s="1204"/>
      <c r="EF108" s="1204"/>
      <c r="EG108" s="1204"/>
      <c r="EH108" s="1204"/>
      <c r="EI108" s="1204"/>
      <c r="EJ108" s="315"/>
      <c r="EK108" s="315"/>
      <c r="EL108" s="315"/>
      <c r="EM108" s="315"/>
      <c r="EN108" s="437">
        <f t="shared" ref="EN108:EN109" si="873">EX108+FC108+FD108+FE108+FF108</f>
        <v>0</v>
      </c>
      <c r="EO108" s="312"/>
      <c r="EP108" s="312"/>
      <c r="EQ108" s="312"/>
      <c r="ER108" s="312"/>
      <c r="ES108" s="312"/>
      <c r="ET108" s="622"/>
      <c r="EU108" s="622"/>
      <c r="EV108" s="622"/>
      <c r="EW108" s="622"/>
      <c r="EX108" s="312"/>
      <c r="EY108" s="622"/>
      <c r="EZ108" s="622"/>
      <c r="FA108" s="622"/>
      <c r="FB108" s="622"/>
      <c r="FC108" s="312"/>
      <c r="FD108" s="312"/>
      <c r="FE108" s="312"/>
      <c r="FF108" s="312"/>
      <c r="FG108" s="437">
        <f>SUM(FH108:FR108)</f>
        <v>0</v>
      </c>
      <c r="FH108" s="312"/>
      <c r="FI108" s="312"/>
      <c r="FJ108" s="312"/>
      <c r="FK108" s="312"/>
      <c r="FL108" s="992"/>
      <c r="FM108" s="312">
        <f t="shared" ref="FM108" si="874">FN108+FO108+FP108+FQ108</f>
        <v>0</v>
      </c>
      <c r="FN108" s="622"/>
      <c r="FO108" s="622"/>
      <c r="FP108" s="622"/>
      <c r="FQ108" s="622"/>
      <c r="FR108" s="312"/>
      <c r="FS108" s="312"/>
      <c r="FT108" s="312"/>
      <c r="FU108" s="622"/>
      <c r="FV108" s="316"/>
      <c r="FW108" s="316"/>
      <c r="FX108" s="316"/>
    </row>
    <row r="109" spans="1:180" s="95" customFormat="1" ht="21.75" hidden="1" customHeight="1" outlineLevel="2">
      <c r="A109" s="426" t="s">
        <v>485</v>
      </c>
      <c r="B109" s="380" t="s">
        <v>295</v>
      </c>
      <c r="C109" s="331"/>
      <c r="D109" s="431"/>
      <c r="E109" s="430"/>
      <c r="F109" s="439" t="s">
        <v>100</v>
      </c>
      <c r="G109" s="438"/>
      <c r="H109" s="490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  <c r="AA109" s="1157"/>
      <c r="AB109" s="335"/>
      <c r="AC109" s="335"/>
      <c r="AD109" s="345"/>
      <c r="AE109" s="335"/>
      <c r="AF109" s="335"/>
      <c r="AG109" s="335"/>
      <c r="AH109" s="335"/>
      <c r="AI109" s="335"/>
      <c r="AJ109" s="335"/>
      <c r="AK109" s="335"/>
      <c r="AL109" s="335"/>
      <c r="AM109" s="335"/>
      <c r="AN109" s="335"/>
      <c r="AO109" s="335"/>
      <c r="AP109" s="495"/>
      <c r="AQ109" s="437">
        <f t="shared" si="868"/>
        <v>0</v>
      </c>
      <c r="AR109" s="1621"/>
      <c r="AS109" s="1621"/>
      <c r="AT109" s="476">
        <f t="shared" ref="AT109:BQ109" si="875">SUM(AT108:AT108)</f>
        <v>0</v>
      </c>
      <c r="AU109" s="476">
        <f t="shared" si="875"/>
        <v>0</v>
      </c>
      <c r="AV109" s="476">
        <f t="shared" si="875"/>
        <v>0</v>
      </c>
      <c r="AW109" s="476">
        <f t="shared" si="875"/>
        <v>0</v>
      </c>
      <c r="AX109" s="476">
        <f t="shared" si="875"/>
        <v>0</v>
      </c>
      <c r="AY109" s="476">
        <f t="shared" si="875"/>
        <v>0</v>
      </c>
      <c r="AZ109" s="476">
        <f t="shared" si="875"/>
        <v>0</v>
      </c>
      <c r="BA109" s="476">
        <f t="shared" si="875"/>
        <v>0</v>
      </c>
      <c r="BB109" s="476">
        <f t="shared" si="875"/>
        <v>0</v>
      </c>
      <c r="BC109" s="476">
        <f t="shared" si="875"/>
        <v>0</v>
      </c>
      <c r="BD109" s="476">
        <f t="shared" si="875"/>
        <v>0</v>
      </c>
      <c r="BE109" s="476">
        <f t="shared" si="875"/>
        <v>0</v>
      </c>
      <c r="BF109" s="476">
        <f t="shared" si="875"/>
        <v>0</v>
      </c>
      <c r="BG109" s="476">
        <f t="shared" si="875"/>
        <v>0</v>
      </c>
      <c r="BH109" s="476">
        <f t="shared" si="875"/>
        <v>0</v>
      </c>
      <c r="BI109" s="476">
        <f t="shared" si="875"/>
        <v>0</v>
      </c>
      <c r="BJ109" s="476">
        <f t="shared" si="875"/>
        <v>0</v>
      </c>
      <c r="BK109" s="476">
        <f t="shared" si="875"/>
        <v>0</v>
      </c>
      <c r="BL109" s="476">
        <f t="shared" si="875"/>
        <v>0</v>
      </c>
      <c r="BM109" s="476">
        <f t="shared" si="875"/>
        <v>0</v>
      </c>
      <c r="BN109" s="476">
        <f t="shared" si="875"/>
        <v>0</v>
      </c>
      <c r="BO109" s="476">
        <f t="shared" si="875"/>
        <v>0</v>
      </c>
      <c r="BP109" s="476">
        <f t="shared" si="875"/>
        <v>0</v>
      </c>
      <c r="BQ109" s="476">
        <f t="shared" si="875"/>
        <v>0</v>
      </c>
      <c r="BR109" s="476">
        <f t="shared" ref="BR109:EC109" si="876">SUM(BR108:BR108)</f>
        <v>0</v>
      </c>
      <c r="BS109" s="476">
        <f t="shared" si="876"/>
        <v>0</v>
      </c>
      <c r="BT109" s="476">
        <f t="shared" si="876"/>
        <v>0</v>
      </c>
      <c r="BU109" s="476">
        <f t="shared" si="876"/>
        <v>0</v>
      </c>
      <c r="BV109" s="476">
        <f t="shared" si="876"/>
        <v>0</v>
      </c>
      <c r="BW109" s="476">
        <f t="shared" si="876"/>
        <v>0</v>
      </c>
      <c r="BX109" s="476">
        <f t="shared" si="876"/>
        <v>0</v>
      </c>
      <c r="BY109" s="476">
        <f t="shared" si="876"/>
        <v>0</v>
      </c>
      <c r="BZ109" s="476">
        <f t="shared" si="876"/>
        <v>0</v>
      </c>
      <c r="CA109" s="476">
        <f t="shared" si="876"/>
        <v>0</v>
      </c>
      <c r="CB109" s="476">
        <f t="shared" si="876"/>
        <v>0</v>
      </c>
      <c r="CC109" s="476">
        <f t="shared" si="876"/>
        <v>0</v>
      </c>
      <c r="CD109" s="476">
        <f t="shared" si="876"/>
        <v>0</v>
      </c>
      <c r="CE109" s="476">
        <f t="shared" si="876"/>
        <v>0</v>
      </c>
      <c r="CF109" s="476">
        <f t="shared" si="876"/>
        <v>0</v>
      </c>
      <c r="CG109" s="995"/>
      <c r="CH109" s="476">
        <f t="shared" ref="CH109:CV109" si="877">SUM(CH108:CH108)</f>
        <v>0</v>
      </c>
      <c r="CI109" s="476">
        <f t="shared" si="877"/>
        <v>0</v>
      </c>
      <c r="CJ109" s="476">
        <f t="shared" si="877"/>
        <v>0</v>
      </c>
      <c r="CK109" s="476">
        <f t="shared" si="877"/>
        <v>0</v>
      </c>
      <c r="CL109" s="476">
        <f t="shared" si="877"/>
        <v>0</v>
      </c>
      <c r="CM109" s="476">
        <f t="shared" si="877"/>
        <v>0</v>
      </c>
      <c r="CN109" s="476">
        <f t="shared" si="877"/>
        <v>0</v>
      </c>
      <c r="CO109" s="476">
        <f t="shared" si="877"/>
        <v>0</v>
      </c>
      <c r="CP109" s="476">
        <f t="shared" si="877"/>
        <v>0</v>
      </c>
      <c r="CQ109" s="476">
        <f t="shared" si="877"/>
        <v>0</v>
      </c>
      <c r="CR109" s="476">
        <f t="shared" si="877"/>
        <v>0</v>
      </c>
      <c r="CS109" s="476">
        <f t="shared" si="877"/>
        <v>0</v>
      </c>
      <c r="CT109" s="476">
        <f t="shared" si="877"/>
        <v>0</v>
      </c>
      <c r="CU109" s="476">
        <f t="shared" si="877"/>
        <v>0</v>
      </c>
      <c r="CV109" s="476">
        <f t="shared" si="877"/>
        <v>0</v>
      </c>
      <c r="CW109" s="1514">
        <f t="shared" si="876"/>
        <v>0</v>
      </c>
      <c r="CX109" s="476">
        <f t="shared" si="876"/>
        <v>0</v>
      </c>
      <c r="CY109" s="476">
        <f t="shared" si="876"/>
        <v>0</v>
      </c>
      <c r="CZ109" s="476">
        <f t="shared" si="876"/>
        <v>0</v>
      </c>
      <c r="DA109" s="476">
        <f t="shared" si="876"/>
        <v>0</v>
      </c>
      <c r="DB109" s="476">
        <f t="shared" si="876"/>
        <v>0</v>
      </c>
      <c r="DC109" s="476">
        <f t="shared" si="876"/>
        <v>0</v>
      </c>
      <c r="DD109" s="476">
        <f t="shared" si="876"/>
        <v>0</v>
      </c>
      <c r="DE109" s="476">
        <f t="shared" si="876"/>
        <v>0</v>
      </c>
      <c r="DF109" s="476">
        <f t="shared" si="876"/>
        <v>0</v>
      </c>
      <c r="DG109" s="476">
        <f t="shared" si="876"/>
        <v>0</v>
      </c>
      <c r="DH109" s="476">
        <f t="shared" si="876"/>
        <v>0</v>
      </c>
      <c r="DI109" s="1203">
        <f t="shared" si="876"/>
        <v>0</v>
      </c>
      <c r="DJ109" s="1203">
        <f t="shared" si="876"/>
        <v>0</v>
      </c>
      <c r="DK109" s="1203">
        <f t="shared" si="876"/>
        <v>0</v>
      </c>
      <c r="DL109" s="1203">
        <f t="shared" si="876"/>
        <v>0</v>
      </c>
      <c r="DM109" s="1203">
        <f t="shared" si="876"/>
        <v>0</v>
      </c>
      <c r="DN109" s="1203">
        <f t="shared" si="876"/>
        <v>0</v>
      </c>
      <c r="DO109" s="1203">
        <f t="shared" si="876"/>
        <v>0</v>
      </c>
      <c r="DP109" s="1203">
        <f t="shared" si="876"/>
        <v>0</v>
      </c>
      <c r="DQ109" s="1203">
        <f t="shared" si="876"/>
        <v>0</v>
      </c>
      <c r="DR109" s="1203">
        <f t="shared" si="876"/>
        <v>0</v>
      </c>
      <c r="DS109" s="1203">
        <f t="shared" si="876"/>
        <v>0</v>
      </c>
      <c r="DT109" s="1203">
        <f t="shared" si="876"/>
        <v>0</v>
      </c>
      <c r="DU109" s="1203">
        <f t="shared" si="876"/>
        <v>0</v>
      </c>
      <c r="DV109" s="1203">
        <f t="shared" si="876"/>
        <v>0</v>
      </c>
      <c r="DW109" s="1203">
        <f t="shared" si="876"/>
        <v>0</v>
      </c>
      <c r="DX109" s="1203">
        <f t="shared" si="876"/>
        <v>0</v>
      </c>
      <c r="DY109" s="1203">
        <f t="shared" si="876"/>
        <v>0</v>
      </c>
      <c r="DZ109" s="1203">
        <f t="shared" si="876"/>
        <v>0</v>
      </c>
      <c r="EA109" s="1203">
        <f t="shared" si="876"/>
        <v>0</v>
      </c>
      <c r="EB109" s="1203">
        <f t="shared" si="876"/>
        <v>0</v>
      </c>
      <c r="EC109" s="1203">
        <f t="shared" si="876"/>
        <v>0</v>
      </c>
      <c r="ED109" s="1203">
        <f t="shared" ref="ED109:EF109" si="878">SUM(ED108:ED108)</f>
        <v>0</v>
      </c>
      <c r="EE109" s="1203">
        <f t="shared" si="878"/>
        <v>0</v>
      </c>
      <c r="EF109" s="1203">
        <f t="shared" si="878"/>
        <v>0</v>
      </c>
      <c r="EG109" s="1203"/>
      <c r="EH109" s="1203"/>
      <c r="EI109" s="1203"/>
      <c r="EJ109" s="476"/>
      <c r="EK109" s="476"/>
      <c r="EL109" s="476"/>
      <c r="EM109" s="476"/>
      <c r="EN109" s="437">
        <f t="shared" si="873"/>
        <v>0</v>
      </c>
      <c r="EO109" s="437">
        <f>SUM(EO108:EO108)</f>
        <v>0</v>
      </c>
      <c r="EP109" s="437">
        <f>SUM(EP108:EP108)</f>
        <v>0</v>
      </c>
      <c r="EQ109" s="437">
        <f>SUM(EQ108:EQ108)</f>
        <v>0</v>
      </c>
      <c r="ER109" s="437">
        <f>SUM(ER108:ER108)</f>
        <v>0</v>
      </c>
      <c r="ES109" s="437">
        <f>SUM(ES108:ES108)</f>
        <v>0</v>
      </c>
      <c r="ET109" s="437">
        <f t="shared" ref="ET109:EW109" si="879">SUM(ET108:ET108)</f>
        <v>0</v>
      </c>
      <c r="EU109" s="437">
        <f t="shared" si="879"/>
        <v>0</v>
      </c>
      <c r="EV109" s="437">
        <f t="shared" si="879"/>
        <v>0</v>
      </c>
      <c r="EW109" s="437">
        <f t="shared" si="879"/>
        <v>0</v>
      </c>
      <c r="EX109" s="437">
        <f>SUM(EX108:EX108)</f>
        <v>0</v>
      </c>
      <c r="EY109" s="437">
        <f t="shared" ref="EY109:FB109" si="880">SUM(EY108:EY108)</f>
        <v>0</v>
      </c>
      <c r="EZ109" s="437">
        <f t="shared" si="880"/>
        <v>0</v>
      </c>
      <c r="FA109" s="437">
        <f t="shared" si="880"/>
        <v>0</v>
      </c>
      <c r="FB109" s="437">
        <f t="shared" si="880"/>
        <v>0</v>
      </c>
      <c r="FC109" s="437">
        <f>SUM(FC108:FC108)</f>
        <v>0</v>
      </c>
      <c r="FD109" s="437">
        <f>SUM(FD108:FD108)</f>
        <v>0</v>
      </c>
      <c r="FE109" s="437">
        <f>SUM(FE108:FE108)</f>
        <v>0</v>
      </c>
      <c r="FF109" s="437">
        <f>SUM(FF108:FF108)</f>
        <v>0</v>
      </c>
      <c r="FG109" s="437">
        <f>SUM(FH109:FR109)</f>
        <v>0</v>
      </c>
      <c r="FH109" s="437">
        <f>SUM(FH108:FH108)</f>
        <v>0</v>
      </c>
      <c r="FI109" s="437">
        <f>SUM(FI108:FI108)</f>
        <v>0</v>
      </c>
      <c r="FJ109" s="437">
        <f>SUM(FJ108:FJ108)</f>
        <v>0</v>
      </c>
      <c r="FK109" s="437">
        <f>SUM(FK108:FK108)</f>
        <v>0</v>
      </c>
      <c r="FL109" s="992"/>
      <c r="FM109" s="437">
        <f>SUM(FM108:FM108)</f>
        <v>0</v>
      </c>
      <c r="FN109" s="437">
        <f t="shared" ref="FN109:FQ109" si="881">SUM(FN108:FN108)</f>
        <v>0</v>
      </c>
      <c r="FO109" s="437">
        <f t="shared" si="881"/>
        <v>0</v>
      </c>
      <c r="FP109" s="437">
        <f t="shared" si="881"/>
        <v>0</v>
      </c>
      <c r="FQ109" s="437">
        <f t="shared" si="881"/>
        <v>0</v>
      </c>
      <c r="FR109" s="437">
        <f>SUM(FR108:FR108)</f>
        <v>0</v>
      </c>
      <c r="FS109" s="437">
        <f>SUM(FS108:FS108)</f>
        <v>0</v>
      </c>
      <c r="FT109" s="437">
        <f>SUM(FT108:FT108)</f>
        <v>0</v>
      </c>
      <c r="FU109" s="814"/>
      <c r="FV109" s="320"/>
      <c r="FW109" s="320"/>
      <c r="FX109" s="320"/>
    </row>
    <row r="110" spans="1:180" ht="32.25" hidden="1" customHeight="1" outlineLevel="1" collapsed="1">
      <c r="A110" s="426" t="s">
        <v>485</v>
      </c>
      <c r="B110" s="380" t="s">
        <v>295</v>
      </c>
      <c r="C110" s="343"/>
      <c r="D110" s="427"/>
      <c r="E110" s="434">
        <v>3</v>
      </c>
      <c r="F110" s="483" t="s">
        <v>278</v>
      </c>
      <c r="G110" s="467"/>
      <c r="H110" s="490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  <c r="AA110" s="1157"/>
      <c r="AB110" s="335"/>
      <c r="AC110" s="335"/>
      <c r="AD110" s="345"/>
      <c r="AE110" s="335"/>
      <c r="AF110" s="335"/>
      <c r="AG110" s="335"/>
      <c r="AH110" s="335"/>
      <c r="AI110" s="335"/>
      <c r="AJ110" s="335"/>
      <c r="AK110" s="335"/>
      <c r="AL110" s="335"/>
      <c r="AM110" s="335"/>
      <c r="AN110" s="335"/>
      <c r="AO110" s="335"/>
      <c r="AP110" s="498" t="s">
        <v>391</v>
      </c>
      <c r="AQ110" s="482">
        <f t="shared" si="868"/>
        <v>33.5</v>
      </c>
      <c r="AR110" s="1619"/>
      <c r="AS110" s="1619"/>
      <c r="AT110" s="481">
        <f t="shared" ref="AT110:BQ110" si="882">AT114+AT117+AT120+AT124+AT128+AT131</f>
        <v>22.11</v>
      </c>
      <c r="AU110" s="481">
        <f t="shared" si="882"/>
        <v>25.758084</v>
      </c>
      <c r="AV110" s="481">
        <f t="shared" si="882"/>
        <v>0.80400000000000005</v>
      </c>
      <c r="AW110" s="481">
        <f t="shared" si="882"/>
        <v>14.739999999999998</v>
      </c>
      <c r="AX110" s="481">
        <f t="shared" si="882"/>
        <v>17.172055999999998</v>
      </c>
      <c r="AY110" s="481">
        <f t="shared" si="882"/>
        <v>0.53600000000000003</v>
      </c>
      <c r="AZ110" s="481">
        <f t="shared" si="882"/>
        <v>226.94</v>
      </c>
      <c r="BA110" s="481">
        <f t="shared" si="882"/>
        <v>268.34520299999997</v>
      </c>
      <c r="BB110" s="481">
        <f t="shared" si="882"/>
        <v>5.6400000000000006</v>
      </c>
      <c r="BC110" s="481">
        <f t="shared" si="882"/>
        <v>87.94</v>
      </c>
      <c r="BD110" s="481">
        <f t="shared" si="882"/>
        <v>102.43310299999999</v>
      </c>
      <c r="BE110" s="481">
        <f t="shared" si="882"/>
        <v>2.0999999999999996</v>
      </c>
      <c r="BF110" s="481">
        <f t="shared" si="882"/>
        <v>226.94</v>
      </c>
      <c r="BG110" s="481">
        <f t="shared" si="882"/>
        <v>268.34520299999997</v>
      </c>
      <c r="BH110" s="481">
        <f t="shared" si="882"/>
        <v>5.6400000000000006</v>
      </c>
      <c r="BI110" s="481">
        <f t="shared" si="882"/>
        <v>198.44</v>
      </c>
      <c r="BJ110" s="481">
        <f t="shared" si="882"/>
        <v>236.07180300000002</v>
      </c>
      <c r="BK110" s="481">
        <f t="shared" si="882"/>
        <v>4.93</v>
      </c>
      <c r="BL110" s="481">
        <f t="shared" si="882"/>
        <v>226.94</v>
      </c>
      <c r="BM110" s="481">
        <f t="shared" si="882"/>
        <v>268.34520299999997</v>
      </c>
      <c r="BN110" s="481">
        <f t="shared" si="882"/>
        <v>5.6400000000000006</v>
      </c>
      <c r="BO110" s="481">
        <f t="shared" si="882"/>
        <v>197.44</v>
      </c>
      <c r="BP110" s="481">
        <f t="shared" si="882"/>
        <v>232.03650299999998</v>
      </c>
      <c r="BQ110" s="481">
        <f t="shared" si="882"/>
        <v>4.8999999999999995</v>
      </c>
      <c r="BR110" s="481">
        <f t="shared" ref="BR110:EC110" si="883">BR114+BR117+BR120+BR124+BR128+BR131</f>
        <v>6.6999999999999993</v>
      </c>
      <c r="BS110" s="481">
        <f t="shared" si="883"/>
        <v>7.922415</v>
      </c>
      <c r="BT110" s="481">
        <f t="shared" si="883"/>
        <v>0.26200000000000001</v>
      </c>
      <c r="BU110" s="481">
        <f t="shared" si="883"/>
        <v>1</v>
      </c>
      <c r="BV110" s="481">
        <f t="shared" si="883"/>
        <v>1.18245</v>
      </c>
      <c r="BW110" s="481">
        <f t="shared" si="883"/>
        <v>0.04</v>
      </c>
      <c r="BX110" s="481">
        <f t="shared" si="883"/>
        <v>1.9</v>
      </c>
      <c r="BY110" s="481">
        <f t="shared" si="883"/>
        <v>2.2466549999999996</v>
      </c>
      <c r="BZ110" s="481">
        <f t="shared" si="883"/>
        <v>7.3999999999999996E-2</v>
      </c>
      <c r="CA110" s="481">
        <f t="shared" si="883"/>
        <v>1.9</v>
      </c>
      <c r="CB110" s="481">
        <f t="shared" si="883"/>
        <v>2.2466549999999996</v>
      </c>
      <c r="CC110" s="481">
        <f t="shared" si="883"/>
        <v>7.3999999999999996E-2</v>
      </c>
      <c r="CD110" s="481">
        <f t="shared" si="883"/>
        <v>1.9</v>
      </c>
      <c r="CE110" s="481">
        <f t="shared" si="883"/>
        <v>2.2466549999999996</v>
      </c>
      <c r="CF110" s="481">
        <f t="shared" si="883"/>
        <v>7.3999999999999996E-2</v>
      </c>
      <c r="CG110" s="1002"/>
      <c r="CH110" s="481">
        <f t="shared" ref="CH110:CV110" si="884">CH114+CH117+CH120+CH124+CH128+CH131</f>
        <v>6.6999999999999993</v>
      </c>
      <c r="CI110" s="481">
        <f t="shared" si="884"/>
        <v>7.922415</v>
      </c>
      <c r="CJ110" s="481">
        <f t="shared" si="884"/>
        <v>0.26200000000000001</v>
      </c>
      <c r="CK110" s="481">
        <f t="shared" si="884"/>
        <v>1</v>
      </c>
      <c r="CL110" s="481">
        <f t="shared" si="884"/>
        <v>1.18245</v>
      </c>
      <c r="CM110" s="481">
        <f t="shared" si="884"/>
        <v>0.04</v>
      </c>
      <c r="CN110" s="481">
        <f t="shared" si="884"/>
        <v>1.9</v>
      </c>
      <c r="CO110" s="481">
        <f t="shared" si="884"/>
        <v>2.2466549999999996</v>
      </c>
      <c r="CP110" s="481">
        <f t="shared" si="884"/>
        <v>7.3999999999999996E-2</v>
      </c>
      <c r="CQ110" s="481">
        <f t="shared" si="884"/>
        <v>1.9</v>
      </c>
      <c r="CR110" s="481">
        <f t="shared" si="884"/>
        <v>2.2466549999999996</v>
      </c>
      <c r="CS110" s="481">
        <f t="shared" si="884"/>
        <v>7.3999999999999996E-2</v>
      </c>
      <c r="CT110" s="481">
        <f t="shared" si="884"/>
        <v>1.9</v>
      </c>
      <c r="CU110" s="481">
        <f t="shared" si="884"/>
        <v>2.2466549999999996</v>
      </c>
      <c r="CV110" s="481">
        <f t="shared" si="884"/>
        <v>7.3999999999999996E-2</v>
      </c>
      <c r="CW110" s="1522">
        <f t="shared" si="883"/>
        <v>6.7</v>
      </c>
      <c r="CX110" s="481">
        <f t="shared" si="883"/>
        <v>7.3999999999999996E-2</v>
      </c>
      <c r="CY110" s="481">
        <f t="shared" si="883"/>
        <v>6.7</v>
      </c>
      <c r="CZ110" s="481">
        <f t="shared" si="883"/>
        <v>7.3999999999999996E-2</v>
      </c>
      <c r="DA110" s="481">
        <f t="shared" si="883"/>
        <v>6.7</v>
      </c>
      <c r="DB110" s="481">
        <f t="shared" si="883"/>
        <v>7.3999999999999996E-2</v>
      </c>
      <c r="DC110" s="481">
        <f t="shared" si="883"/>
        <v>6.7</v>
      </c>
      <c r="DD110" s="481">
        <f t="shared" si="883"/>
        <v>7.3999999999999996E-2</v>
      </c>
      <c r="DE110" s="481">
        <f t="shared" si="883"/>
        <v>6.7</v>
      </c>
      <c r="DF110" s="481">
        <f t="shared" si="883"/>
        <v>7.3999999999999996E-2</v>
      </c>
      <c r="DG110" s="481">
        <f t="shared" si="883"/>
        <v>6.7</v>
      </c>
      <c r="DH110" s="481">
        <f t="shared" si="883"/>
        <v>7.3999999999999996E-2</v>
      </c>
      <c r="DI110" s="1206">
        <f t="shared" si="883"/>
        <v>6.6999999999999993</v>
      </c>
      <c r="DJ110" s="1206">
        <f t="shared" si="883"/>
        <v>7.9224149999999991</v>
      </c>
      <c r="DK110" s="1206">
        <f t="shared" si="883"/>
        <v>0.29600000000000004</v>
      </c>
      <c r="DL110" s="1206">
        <f t="shared" ref="DL110:DW110" si="885">DL114+DL117+DL120+DL124+DL128+DL131</f>
        <v>1</v>
      </c>
      <c r="DM110" s="1206">
        <f t="shared" si="885"/>
        <v>1.18245</v>
      </c>
      <c r="DN110" s="1206">
        <f t="shared" si="885"/>
        <v>4.3999999999999997E-2</v>
      </c>
      <c r="DO110" s="1206">
        <f t="shared" si="885"/>
        <v>1.9</v>
      </c>
      <c r="DP110" s="1206">
        <f t="shared" si="885"/>
        <v>2.2466549999999996</v>
      </c>
      <c r="DQ110" s="1206">
        <f t="shared" si="885"/>
        <v>8.4000000000000005E-2</v>
      </c>
      <c r="DR110" s="1206">
        <f t="shared" si="885"/>
        <v>1.9</v>
      </c>
      <c r="DS110" s="1206">
        <f t="shared" si="885"/>
        <v>2.2466549999999996</v>
      </c>
      <c r="DT110" s="1206">
        <f t="shared" si="885"/>
        <v>8.4000000000000005E-2</v>
      </c>
      <c r="DU110" s="1206">
        <f t="shared" si="885"/>
        <v>1.9</v>
      </c>
      <c r="DV110" s="1206">
        <f t="shared" si="885"/>
        <v>2.2466549999999996</v>
      </c>
      <c r="DW110" s="1206">
        <f t="shared" si="885"/>
        <v>8.4000000000000005E-2</v>
      </c>
      <c r="DX110" s="1206">
        <f t="shared" si="883"/>
        <v>6.7</v>
      </c>
      <c r="DY110" s="1206">
        <f t="shared" si="883"/>
        <v>7.9224150000000009</v>
      </c>
      <c r="DZ110" s="1206">
        <f t="shared" si="883"/>
        <v>0.27700000000000002</v>
      </c>
      <c r="EA110" s="1206">
        <f t="shared" si="883"/>
        <v>6.7</v>
      </c>
      <c r="EB110" s="1206">
        <f t="shared" si="883"/>
        <v>7.9224150000000009</v>
      </c>
      <c r="EC110" s="1206">
        <f t="shared" si="883"/>
        <v>0.27700000000000002</v>
      </c>
      <c r="ED110" s="1206">
        <f t="shared" ref="ED110:EF110" si="886">ED114+ED117+ED120+ED124+ED128+ED131</f>
        <v>6.7</v>
      </c>
      <c r="EE110" s="1206">
        <f t="shared" si="886"/>
        <v>7.9224150000000009</v>
      </c>
      <c r="EF110" s="1206">
        <f t="shared" si="886"/>
        <v>0.45799999999999996</v>
      </c>
      <c r="EG110" s="1206">
        <f t="shared" ref="EG110:EI110" si="887">EG114+EG117+EG120+EG124+EG128+EG131</f>
        <v>6.7</v>
      </c>
      <c r="EH110" s="1206">
        <f t="shared" si="887"/>
        <v>7.9224150000000009</v>
      </c>
      <c r="EI110" s="1206">
        <f t="shared" si="887"/>
        <v>0.29599999999999999</v>
      </c>
      <c r="EJ110" s="482"/>
      <c r="EK110" s="482"/>
      <c r="EL110" s="482"/>
      <c r="EM110" s="482"/>
      <c r="EN110" s="487">
        <f t="shared" ref="EN110:EN111" si="888">SUM(EO110:EX110)</f>
        <v>0</v>
      </c>
      <c r="EO110" s="487">
        <f>EO114+EO117+EO120+EO124+EO128+EO131</f>
        <v>0</v>
      </c>
      <c r="EP110" s="487">
        <f>EP114+EP117+EP120+EP124+EP128+EP131</f>
        <v>0</v>
      </c>
      <c r="EQ110" s="487">
        <f>EQ114+EQ117+EQ120+EQ124+EQ128+EQ131</f>
        <v>0</v>
      </c>
      <c r="ER110" s="487">
        <f>ER114+ER117+ER120+ER124+ER128+ER131</f>
        <v>0</v>
      </c>
      <c r="ES110" s="487">
        <f>ES114+ES117+ES120+ES124+ES128+ES131</f>
        <v>0</v>
      </c>
      <c r="ET110" s="487">
        <f t="shared" ref="ET110:EW110" si="889">ET114+ET117+ET120+ET124+ET128+ET131</f>
        <v>0</v>
      </c>
      <c r="EU110" s="487">
        <f t="shared" si="889"/>
        <v>0</v>
      </c>
      <c r="EV110" s="487">
        <f t="shared" si="889"/>
        <v>0</v>
      </c>
      <c r="EW110" s="487">
        <f t="shared" si="889"/>
        <v>0</v>
      </c>
      <c r="EX110" s="487">
        <f>EX114+EX117+EX120+EX124+EX128+EX131</f>
        <v>0</v>
      </c>
      <c r="EY110" s="487">
        <f t="shared" ref="EY110:FB110" si="890">EY114+EY117+EY120+EY124+EY128+EY131</f>
        <v>0</v>
      </c>
      <c r="EZ110" s="487">
        <f t="shared" si="890"/>
        <v>0</v>
      </c>
      <c r="FA110" s="487">
        <f t="shared" si="890"/>
        <v>0</v>
      </c>
      <c r="FB110" s="487">
        <f t="shared" si="890"/>
        <v>0</v>
      </c>
      <c r="FC110" s="487">
        <f>FC114+FC117+FC120+FC124+FC128+FC131</f>
        <v>0</v>
      </c>
      <c r="FD110" s="487">
        <f>FD114+FD117+FD120+FD124+FD128+FD131</f>
        <v>0</v>
      </c>
      <c r="FE110" s="487">
        <f>FE114+FE117+FE120+FE124+FE128+FE131</f>
        <v>0</v>
      </c>
      <c r="FF110" s="487">
        <f>FF114+FF117+FF120+FF124+FF128+FF131</f>
        <v>0</v>
      </c>
      <c r="FG110" s="487">
        <f>SUM(FH110:FR110)</f>
        <v>0</v>
      </c>
      <c r="FH110" s="487">
        <f>FH114+FH117+FH120+FH124+FH128+FH131</f>
        <v>0</v>
      </c>
      <c r="FI110" s="487">
        <f>FI114+FI117+FI120+FI124+FI128+FI131</f>
        <v>0</v>
      </c>
      <c r="FJ110" s="487">
        <f>FJ114+FJ117+FJ120+FJ124+FJ128+FJ131</f>
        <v>0</v>
      </c>
      <c r="FK110" s="487">
        <f>FK114+FK117+FK120+FK124+FK128+FK131</f>
        <v>0</v>
      </c>
      <c r="FL110" s="991"/>
      <c r="FM110" s="487">
        <f>FM114+FM117+FM120+FM124+FM128+FM131</f>
        <v>0</v>
      </c>
      <c r="FN110" s="487">
        <f t="shared" ref="FN110:FQ110" si="891">FN114+FN117+FN120+FN124+FN128+FN131</f>
        <v>0</v>
      </c>
      <c r="FO110" s="487">
        <f t="shared" si="891"/>
        <v>0</v>
      </c>
      <c r="FP110" s="487">
        <f t="shared" si="891"/>
        <v>0</v>
      </c>
      <c r="FQ110" s="487">
        <f t="shared" si="891"/>
        <v>0</v>
      </c>
      <c r="FR110" s="487">
        <f>FR114+FR117+FR120+FR124+FR128+FR131</f>
        <v>0</v>
      </c>
      <c r="FS110" s="487">
        <f>FS114+FS117+FS120+FS124+FS128+FS131</f>
        <v>0</v>
      </c>
      <c r="FT110" s="487">
        <f>FT114+FT117+FT120+FT124+FT128+FT131</f>
        <v>0</v>
      </c>
      <c r="FU110" s="816"/>
      <c r="FV110" s="313"/>
      <c r="FW110" s="313"/>
      <c r="FX110" s="313"/>
    </row>
    <row r="111" spans="1:180" ht="19.5" hidden="1" customHeight="1" outlineLevel="1">
      <c r="A111" s="426" t="s">
        <v>485</v>
      </c>
      <c r="B111" s="380" t="s">
        <v>295</v>
      </c>
      <c r="C111" s="331"/>
      <c r="D111" s="343"/>
      <c r="E111" s="409" t="s">
        <v>60</v>
      </c>
      <c r="F111" s="477" t="s">
        <v>95</v>
      </c>
      <c r="G111" s="467"/>
      <c r="H111" s="490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  <c r="AA111" s="1157"/>
      <c r="AB111" s="335"/>
      <c r="AC111" s="335"/>
      <c r="AD111" s="345"/>
      <c r="AE111" s="335"/>
      <c r="AF111" s="335"/>
      <c r="AG111" s="335"/>
      <c r="AH111" s="335"/>
      <c r="AI111" s="335"/>
      <c r="AJ111" s="335"/>
      <c r="AK111" s="335"/>
      <c r="AL111" s="335"/>
      <c r="AM111" s="335"/>
      <c r="AN111" s="335"/>
      <c r="AO111" s="335"/>
      <c r="AP111" s="498" t="s">
        <v>391</v>
      </c>
      <c r="AQ111" s="482">
        <f t="shared" si="868"/>
        <v>33.5</v>
      </c>
      <c r="AR111" s="1619"/>
      <c r="AS111" s="1619"/>
      <c r="AT111" s="482">
        <f t="shared" ref="AT111:BQ111" si="892">AT114+AT117+AT120</f>
        <v>22.11</v>
      </c>
      <c r="AU111" s="482">
        <f t="shared" si="892"/>
        <v>25.758084</v>
      </c>
      <c r="AV111" s="482">
        <f t="shared" si="892"/>
        <v>0.80400000000000005</v>
      </c>
      <c r="AW111" s="482">
        <f t="shared" si="892"/>
        <v>14.739999999999998</v>
      </c>
      <c r="AX111" s="482">
        <f t="shared" si="892"/>
        <v>17.172055999999998</v>
      </c>
      <c r="AY111" s="482">
        <f t="shared" si="892"/>
        <v>0.53600000000000003</v>
      </c>
      <c r="AZ111" s="482">
        <f t="shared" si="892"/>
        <v>226.94</v>
      </c>
      <c r="BA111" s="482">
        <f t="shared" si="892"/>
        <v>268.34520299999997</v>
      </c>
      <c r="BB111" s="482">
        <f t="shared" si="892"/>
        <v>5.6400000000000006</v>
      </c>
      <c r="BC111" s="482">
        <f t="shared" si="892"/>
        <v>87.94</v>
      </c>
      <c r="BD111" s="482">
        <f t="shared" si="892"/>
        <v>102.43310299999999</v>
      </c>
      <c r="BE111" s="482">
        <f t="shared" si="892"/>
        <v>2.0999999999999996</v>
      </c>
      <c r="BF111" s="482">
        <f t="shared" si="892"/>
        <v>226.94</v>
      </c>
      <c r="BG111" s="482">
        <f t="shared" si="892"/>
        <v>268.34520299999997</v>
      </c>
      <c r="BH111" s="482">
        <f t="shared" si="892"/>
        <v>5.6400000000000006</v>
      </c>
      <c r="BI111" s="482">
        <f t="shared" si="892"/>
        <v>198.44</v>
      </c>
      <c r="BJ111" s="482">
        <f t="shared" si="892"/>
        <v>236.07180300000002</v>
      </c>
      <c r="BK111" s="482">
        <f t="shared" si="892"/>
        <v>4.93</v>
      </c>
      <c r="BL111" s="482">
        <f t="shared" si="892"/>
        <v>226.94</v>
      </c>
      <c r="BM111" s="482">
        <f t="shared" si="892"/>
        <v>268.34520299999997</v>
      </c>
      <c r="BN111" s="482">
        <f t="shared" si="892"/>
        <v>5.6400000000000006</v>
      </c>
      <c r="BO111" s="482">
        <f t="shared" si="892"/>
        <v>197.44</v>
      </c>
      <c r="BP111" s="482">
        <f t="shared" si="892"/>
        <v>232.03650299999998</v>
      </c>
      <c r="BQ111" s="482">
        <f t="shared" si="892"/>
        <v>4.8999999999999995</v>
      </c>
      <c r="BR111" s="482">
        <f t="shared" ref="BR111:EC111" si="893">BR114+BR117+BR120</f>
        <v>6.6999999999999993</v>
      </c>
      <c r="BS111" s="482">
        <f t="shared" si="893"/>
        <v>7.922415</v>
      </c>
      <c r="BT111" s="482">
        <f t="shared" si="893"/>
        <v>0.26200000000000001</v>
      </c>
      <c r="BU111" s="482">
        <f t="shared" si="893"/>
        <v>1</v>
      </c>
      <c r="BV111" s="482">
        <f t="shared" si="893"/>
        <v>1.18245</v>
      </c>
      <c r="BW111" s="482">
        <f t="shared" si="893"/>
        <v>0.04</v>
      </c>
      <c r="BX111" s="482">
        <f t="shared" si="893"/>
        <v>1.9</v>
      </c>
      <c r="BY111" s="482">
        <f t="shared" si="893"/>
        <v>2.2466549999999996</v>
      </c>
      <c r="BZ111" s="482">
        <f t="shared" si="893"/>
        <v>7.3999999999999996E-2</v>
      </c>
      <c r="CA111" s="482">
        <f t="shared" si="893"/>
        <v>1.9</v>
      </c>
      <c r="CB111" s="482">
        <f t="shared" si="893"/>
        <v>2.2466549999999996</v>
      </c>
      <c r="CC111" s="482">
        <f t="shared" si="893"/>
        <v>7.3999999999999996E-2</v>
      </c>
      <c r="CD111" s="482">
        <f t="shared" si="893"/>
        <v>1.9</v>
      </c>
      <c r="CE111" s="482">
        <f t="shared" si="893"/>
        <v>2.2466549999999996</v>
      </c>
      <c r="CF111" s="482">
        <f t="shared" si="893"/>
        <v>7.3999999999999996E-2</v>
      </c>
      <c r="CG111" s="995"/>
      <c r="CH111" s="482">
        <f t="shared" ref="CH111:CV111" si="894">CH114+CH117+CH120</f>
        <v>6.6999999999999993</v>
      </c>
      <c r="CI111" s="482">
        <f t="shared" si="894"/>
        <v>7.922415</v>
      </c>
      <c r="CJ111" s="482">
        <f t="shared" si="894"/>
        <v>0.26200000000000001</v>
      </c>
      <c r="CK111" s="482">
        <f t="shared" si="894"/>
        <v>1</v>
      </c>
      <c r="CL111" s="482">
        <f t="shared" si="894"/>
        <v>1.18245</v>
      </c>
      <c r="CM111" s="482">
        <f t="shared" si="894"/>
        <v>0.04</v>
      </c>
      <c r="CN111" s="482">
        <f t="shared" si="894"/>
        <v>1.9</v>
      </c>
      <c r="CO111" s="482">
        <f t="shared" si="894"/>
        <v>2.2466549999999996</v>
      </c>
      <c r="CP111" s="482">
        <f t="shared" si="894"/>
        <v>7.3999999999999996E-2</v>
      </c>
      <c r="CQ111" s="482">
        <f t="shared" si="894"/>
        <v>1.9</v>
      </c>
      <c r="CR111" s="482">
        <f t="shared" si="894"/>
        <v>2.2466549999999996</v>
      </c>
      <c r="CS111" s="482">
        <f t="shared" si="894"/>
        <v>7.3999999999999996E-2</v>
      </c>
      <c r="CT111" s="482">
        <f t="shared" si="894"/>
        <v>1.9</v>
      </c>
      <c r="CU111" s="482">
        <f t="shared" si="894"/>
        <v>2.2466549999999996</v>
      </c>
      <c r="CV111" s="482">
        <f t="shared" si="894"/>
        <v>7.3999999999999996E-2</v>
      </c>
      <c r="CW111" s="1514">
        <f t="shared" si="893"/>
        <v>6.7</v>
      </c>
      <c r="CX111" s="482">
        <f t="shared" si="893"/>
        <v>7.3999999999999996E-2</v>
      </c>
      <c r="CY111" s="482">
        <f t="shared" si="893"/>
        <v>6.7</v>
      </c>
      <c r="CZ111" s="482">
        <f t="shared" si="893"/>
        <v>7.3999999999999996E-2</v>
      </c>
      <c r="DA111" s="482">
        <f t="shared" si="893"/>
        <v>6.7</v>
      </c>
      <c r="DB111" s="482">
        <f t="shared" si="893"/>
        <v>7.3999999999999996E-2</v>
      </c>
      <c r="DC111" s="482">
        <f t="shared" si="893"/>
        <v>6.7</v>
      </c>
      <c r="DD111" s="482">
        <f t="shared" si="893"/>
        <v>7.3999999999999996E-2</v>
      </c>
      <c r="DE111" s="482">
        <f t="shared" si="893"/>
        <v>6.7</v>
      </c>
      <c r="DF111" s="482">
        <f t="shared" si="893"/>
        <v>7.3999999999999996E-2</v>
      </c>
      <c r="DG111" s="482">
        <f t="shared" si="893"/>
        <v>6.7</v>
      </c>
      <c r="DH111" s="482">
        <f t="shared" si="893"/>
        <v>7.3999999999999996E-2</v>
      </c>
      <c r="DI111" s="1199">
        <f t="shared" si="893"/>
        <v>6.6999999999999993</v>
      </c>
      <c r="DJ111" s="1199">
        <f t="shared" si="893"/>
        <v>7.9224149999999991</v>
      </c>
      <c r="DK111" s="1199">
        <f t="shared" si="893"/>
        <v>0.29600000000000004</v>
      </c>
      <c r="DL111" s="1199">
        <f t="shared" ref="DL111:DW111" si="895">DL114+DL117+DL120</f>
        <v>1</v>
      </c>
      <c r="DM111" s="1199">
        <f t="shared" si="895"/>
        <v>1.18245</v>
      </c>
      <c r="DN111" s="1199">
        <f t="shared" si="895"/>
        <v>4.3999999999999997E-2</v>
      </c>
      <c r="DO111" s="1199">
        <f t="shared" si="895"/>
        <v>1.9</v>
      </c>
      <c r="DP111" s="1199">
        <f t="shared" si="895"/>
        <v>2.2466549999999996</v>
      </c>
      <c r="DQ111" s="1199">
        <f t="shared" si="895"/>
        <v>8.4000000000000005E-2</v>
      </c>
      <c r="DR111" s="1199">
        <f t="shared" si="895"/>
        <v>1.9</v>
      </c>
      <c r="DS111" s="1199">
        <f t="shared" si="895"/>
        <v>2.2466549999999996</v>
      </c>
      <c r="DT111" s="1199">
        <f t="shared" si="895"/>
        <v>8.4000000000000005E-2</v>
      </c>
      <c r="DU111" s="1199">
        <f t="shared" si="895"/>
        <v>1.9</v>
      </c>
      <c r="DV111" s="1199">
        <f t="shared" si="895"/>
        <v>2.2466549999999996</v>
      </c>
      <c r="DW111" s="1199">
        <f t="shared" si="895"/>
        <v>8.4000000000000005E-2</v>
      </c>
      <c r="DX111" s="1199">
        <f t="shared" si="893"/>
        <v>6.7</v>
      </c>
      <c r="DY111" s="1199">
        <f t="shared" si="893"/>
        <v>7.9224150000000009</v>
      </c>
      <c r="DZ111" s="1199">
        <f t="shared" si="893"/>
        <v>0.27700000000000002</v>
      </c>
      <c r="EA111" s="1199">
        <f t="shared" si="893"/>
        <v>6.7</v>
      </c>
      <c r="EB111" s="1199">
        <f t="shared" si="893"/>
        <v>7.9224150000000009</v>
      </c>
      <c r="EC111" s="1199">
        <f t="shared" si="893"/>
        <v>0.27700000000000002</v>
      </c>
      <c r="ED111" s="1199">
        <f t="shared" ref="ED111:EF111" si="896">ED114+ED117+ED120</f>
        <v>6.7</v>
      </c>
      <c r="EE111" s="1199">
        <f t="shared" si="896"/>
        <v>7.9224150000000009</v>
      </c>
      <c r="EF111" s="1199">
        <f t="shared" si="896"/>
        <v>0.45799999999999996</v>
      </c>
      <c r="EG111" s="1199">
        <f t="shared" ref="EG111:EI111" si="897">EG114+EG117+EG120</f>
        <v>6.7</v>
      </c>
      <c r="EH111" s="1199">
        <f t="shared" si="897"/>
        <v>7.9224150000000009</v>
      </c>
      <c r="EI111" s="1199">
        <f t="shared" si="897"/>
        <v>0.29599999999999999</v>
      </c>
      <c r="EJ111" s="482"/>
      <c r="EK111" s="482"/>
      <c r="EL111" s="482"/>
      <c r="EM111" s="482"/>
      <c r="EN111" s="484">
        <f t="shared" si="888"/>
        <v>0</v>
      </c>
      <c r="EO111" s="484">
        <f>EO114+EO117+EO120</f>
        <v>0</v>
      </c>
      <c r="EP111" s="484">
        <f>EP114+EP117+EP120</f>
        <v>0</v>
      </c>
      <c r="EQ111" s="484">
        <f>EQ114+EQ117+EQ120</f>
        <v>0</v>
      </c>
      <c r="ER111" s="484">
        <f>ER114+ER117+ER120</f>
        <v>0</v>
      </c>
      <c r="ES111" s="484">
        <f>ES114+ES117+ES120</f>
        <v>0</v>
      </c>
      <c r="ET111" s="484">
        <f t="shared" ref="ET111:EW111" si="898">ET114+ET117+ET120</f>
        <v>0</v>
      </c>
      <c r="EU111" s="484">
        <f t="shared" si="898"/>
        <v>0</v>
      </c>
      <c r="EV111" s="484">
        <f t="shared" si="898"/>
        <v>0</v>
      </c>
      <c r="EW111" s="484">
        <f t="shared" si="898"/>
        <v>0</v>
      </c>
      <c r="EX111" s="484">
        <f>EX114+EX117+EX120</f>
        <v>0</v>
      </c>
      <c r="EY111" s="484">
        <f t="shared" ref="EY111:FB111" si="899">EY114+EY117+EY120</f>
        <v>0</v>
      </c>
      <c r="EZ111" s="484">
        <f t="shared" si="899"/>
        <v>0</v>
      </c>
      <c r="FA111" s="484">
        <f t="shared" si="899"/>
        <v>0</v>
      </c>
      <c r="FB111" s="484">
        <f t="shared" si="899"/>
        <v>0</v>
      </c>
      <c r="FC111" s="484">
        <f>FC114+FC117+FC120</f>
        <v>0</v>
      </c>
      <c r="FD111" s="484">
        <f>FD114+FD117+FD120</f>
        <v>0</v>
      </c>
      <c r="FE111" s="484">
        <f>FE114+FE117+FE120</f>
        <v>0</v>
      </c>
      <c r="FF111" s="484">
        <f>FF114+FF117+FF120</f>
        <v>0</v>
      </c>
      <c r="FG111" s="484">
        <f>SUM(FH111:FR111)</f>
        <v>0</v>
      </c>
      <c r="FH111" s="484">
        <f>FH114+FH117+FH120</f>
        <v>0</v>
      </c>
      <c r="FI111" s="484">
        <f>FI114+FI117+FI120</f>
        <v>0</v>
      </c>
      <c r="FJ111" s="484">
        <f>FJ114+FJ117+FJ120</f>
        <v>0</v>
      </c>
      <c r="FK111" s="484">
        <f>FK114+FK117+FK120</f>
        <v>0</v>
      </c>
      <c r="FL111" s="992"/>
      <c r="FM111" s="484">
        <f>FM114+FM117+FM120</f>
        <v>0</v>
      </c>
      <c r="FN111" s="484">
        <f t="shared" ref="FN111:FQ111" si="900">FN114+FN117+FN120</f>
        <v>0</v>
      </c>
      <c r="FO111" s="484">
        <f t="shared" si="900"/>
        <v>0</v>
      </c>
      <c r="FP111" s="484">
        <f t="shared" si="900"/>
        <v>0</v>
      </c>
      <c r="FQ111" s="484">
        <f t="shared" si="900"/>
        <v>0</v>
      </c>
      <c r="FR111" s="484">
        <f>FR114+FR117+FR120</f>
        <v>0</v>
      </c>
      <c r="FS111" s="484">
        <f>FS114+FS117+FS120</f>
        <v>0</v>
      </c>
      <c r="FT111" s="484">
        <f>FT114+FT117+FT120</f>
        <v>0</v>
      </c>
      <c r="FU111" s="813"/>
      <c r="FV111" s="313"/>
      <c r="FW111" s="313"/>
      <c r="FX111" s="313"/>
    </row>
    <row r="112" spans="1:180" ht="17.25" hidden="1" customHeight="1" outlineLevel="1">
      <c r="A112" s="426" t="s">
        <v>485</v>
      </c>
      <c r="B112" s="380" t="s">
        <v>295</v>
      </c>
      <c r="C112" s="331"/>
      <c r="D112" s="431"/>
      <c r="E112" s="409" t="s">
        <v>261</v>
      </c>
      <c r="F112" s="431" t="s">
        <v>262</v>
      </c>
      <c r="G112" s="467"/>
      <c r="H112" s="330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  <c r="S112" s="313"/>
      <c r="T112" s="313"/>
      <c r="U112" s="313"/>
      <c r="V112" s="313"/>
      <c r="W112" s="313"/>
      <c r="X112" s="313"/>
      <c r="Y112" s="313"/>
      <c r="Z112" s="313"/>
      <c r="AA112" s="1155"/>
      <c r="AB112" s="313"/>
      <c r="AC112" s="313"/>
      <c r="AD112" s="358"/>
      <c r="AE112" s="313"/>
      <c r="AF112" s="313"/>
      <c r="AG112" s="313"/>
      <c r="AH112" s="313"/>
      <c r="AI112" s="313"/>
      <c r="AJ112" s="313"/>
      <c r="AK112" s="313"/>
      <c r="AL112" s="313"/>
      <c r="AM112" s="313"/>
      <c r="AN112" s="313"/>
      <c r="AO112" s="313"/>
      <c r="AP112" s="495"/>
      <c r="AQ112" s="335"/>
      <c r="AR112" s="1620"/>
      <c r="AS112" s="1620"/>
      <c r="AT112" s="317"/>
      <c r="AU112" s="317"/>
      <c r="AV112" s="317"/>
      <c r="AW112" s="317"/>
      <c r="AX112" s="317"/>
      <c r="AY112" s="317"/>
      <c r="AZ112" s="317"/>
      <c r="BA112" s="317"/>
      <c r="BB112" s="317"/>
      <c r="BC112" s="317"/>
      <c r="BD112" s="317"/>
      <c r="BE112" s="317"/>
      <c r="BF112" s="317"/>
      <c r="BG112" s="317"/>
      <c r="BH112" s="317"/>
      <c r="BI112" s="317"/>
      <c r="BJ112" s="317"/>
      <c r="BK112" s="317"/>
      <c r="BL112" s="313"/>
      <c r="BM112" s="313"/>
      <c r="BN112" s="313"/>
      <c r="BO112" s="313"/>
      <c r="BP112" s="313"/>
      <c r="BQ112" s="313"/>
      <c r="BR112" s="313"/>
      <c r="BS112" s="313"/>
      <c r="BT112" s="313"/>
      <c r="BU112" s="313"/>
      <c r="BV112" s="313"/>
      <c r="BW112" s="313"/>
      <c r="BX112" s="313"/>
      <c r="BY112" s="313"/>
      <c r="BZ112" s="313"/>
      <c r="CA112" s="313"/>
      <c r="CB112" s="313"/>
      <c r="CC112" s="313"/>
      <c r="CD112" s="313"/>
      <c r="CE112" s="313"/>
      <c r="CF112" s="313"/>
      <c r="CG112" s="999"/>
      <c r="CH112" s="313"/>
      <c r="CI112" s="313"/>
      <c r="CJ112" s="313"/>
      <c r="CK112" s="313"/>
      <c r="CL112" s="313"/>
      <c r="CM112" s="313"/>
      <c r="CN112" s="313"/>
      <c r="CO112" s="313"/>
      <c r="CP112" s="313"/>
      <c r="CQ112" s="313"/>
      <c r="CR112" s="313"/>
      <c r="CS112" s="313"/>
      <c r="CT112" s="313"/>
      <c r="CU112" s="313"/>
      <c r="CV112" s="313"/>
      <c r="CW112" s="1512"/>
      <c r="CX112" s="313"/>
      <c r="CY112" s="313"/>
      <c r="CZ112" s="313"/>
      <c r="DA112" s="313"/>
      <c r="DB112" s="313"/>
      <c r="DC112" s="313"/>
      <c r="DD112" s="313"/>
      <c r="DE112" s="313"/>
      <c r="DF112" s="313"/>
      <c r="DG112" s="313"/>
      <c r="DH112" s="313"/>
      <c r="DI112" s="1155"/>
      <c r="DJ112" s="1155"/>
      <c r="DK112" s="1155"/>
      <c r="DL112" s="1155"/>
      <c r="DM112" s="1155"/>
      <c r="DN112" s="1155"/>
      <c r="DO112" s="1155"/>
      <c r="DP112" s="1155"/>
      <c r="DQ112" s="1155"/>
      <c r="DR112" s="1155"/>
      <c r="DS112" s="1155"/>
      <c r="DT112" s="1155"/>
      <c r="DU112" s="1155"/>
      <c r="DV112" s="1155"/>
      <c r="DW112" s="1155"/>
      <c r="DX112" s="1155"/>
      <c r="DY112" s="1155"/>
      <c r="DZ112" s="1155"/>
      <c r="EA112" s="1155"/>
      <c r="EB112" s="1155"/>
      <c r="EC112" s="1155"/>
      <c r="ED112" s="1155"/>
      <c r="EE112" s="1155"/>
      <c r="EF112" s="1155"/>
      <c r="EG112" s="1155"/>
      <c r="EH112" s="1155"/>
      <c r="EI112" s="1155"/>
      <c r="EJ112" s="313"/>
      <c r="EK112" s="313"/>
      <c r="EL112" s="313"/>
      <c r="EM112" s="313"/>
      <c r="EN112" s="313"/>
      <c r="EO112" s="313"/>
      <c r="EP112" s="313"/>
      <c r="EQ112" s="313"/>
      <c r="ER112" s="313"/>
      <c r="ES112" s="313"/>
      <c r="ET112" s="655"/>
      <c r="EU112" s="655"/>
      <c r="EV112" s="655"/>
      <c r="EW112" s="655"/>
      <c r="EX112" s="313"/>
      <c r="EY112" s="655"/>
      <c r="EZ112" s="655"/>
      <c r="FA112" s="655"/>
      <c r="FB112" s="655"/>
      <c r="FC112" s="313"/>
      <c r="FD112" s="313"/>
      <c r="FE112" s="313"/>
      <c r="FF112" s="313"/>
      <c r="FG112" s="313"/>
      <c r="FH112" s="313"/>
      <c r="FI112" s="313"/>
      <c r="FJ112" s="313"/>
      <c r="FK112" s="313"/>
      <c r="FL112" s="999"/>
      <c r="FM112" s="313"/>
      <c r="FN112" s="655"/>
      <c r="FO112" s="655"/>
      <c r="FP112" s="655"/>
      <c r="FQ112" s="655"/>
      <c r="FR112" s="313"/>
      <c r="FS112" s="313"/>
      <c r="FT112" s="313"/>
      <c r="FU112" s="655"/>
      <c r="FV112" s="313"/>
      <c r="FW112" s="313"/>
      <c r="FX112" s="313"/>
    </row>
    <row r="113" spans="1:180" ht="36.75" hidden="1" customHeight="1" outlineLevel="1">
      <c r="A113" s="426" t="s">
        <v>485</v>
      </c>
      <c r="B113" s="380" t="s">
        <v>295</v>
      </c>
      <c r="C113" s="378" t="s">
        <v>489</v>
      </c>
      <c r="D113" s="378" t="s">
        <v>490</v>
      </c>
      <c r="E113" s="430" t="s">
        <v>324</v>
      </c>
      <c r="F113" s="378" t="s">
        <v>371</v>
      </c>
      <c r="G113" s="470"/>
      <c r="H113" s="316" t="s">
        <v>233</v>
      </c>
      <c r="I113" s="492">
        <f t="shared" ref="I113" si="901">S113+X113+Y113+Z113+AA113</f>
        <v>16750</v>
      </c>
      <c r="J113" s="312"/>
      <c r="K113" s="312"/>
      <c r="L113" s="312"/>
      <c r="M113" s="312" t="e">
        <f>SUM(#REF!)</f>
        <v>#REF!</v>
      </c>
      <c r="N113" s="312">
        <f t="shared" ref="N113" si="902">SUM(O113:R113)</f>
        <v>0</v>
      </c>
      <c r="O113" s="366"/>
      <c r="P113" s="366"/>
      <c r="Q113" s="366"/>
      <c r="R113" s="366"/>
      <c r="S113" s="366">
        <f t="shared" ref="S113" si="903">SUM(T113:W113)</f>
        <v>3350</v>
      </c>
      <c r="T113" s="1411">
        <v>500</v>
      </c>
      <c r="U113" s="1411">
        <v>950</v>
      </c>
      <c r="V113" s="1411">
        <v>950</v>
      </c>
      <c r="W113" s="1411">
        <v>950</v>
      </c>
      <c r="X113" s="1411">
        <v>3350</v>
      </c>
      <c r="Y113" s="1411">
        <v>3350</v>
      </c>
      <c r="Z113" s="1411">
        <v>3350</v>
      </c>
      <c r="AA113" s="1411">
        <v>3350</v>
      </c>
      <c r="AB113" s="319"/>
      <c r="AC113" s="319"/>
      <c r="AD113" s="319"/>
      <c r="AE113" s="319"/>
      <c r="AF113" s="312">
        <v>0</v>
      </c>
      <c r="AG113" s="312">
        <f t="shared" ref="AG113" si="904">SUM(AH113:AK113)</f>
        <v>0</v>
      </c>
      <c r="AH113" s="366"/>
      <c r="AI113" s="366"/>
      <c r="AJ113" s="366"/>
      <c r="AK113" s="366"/>
      <c r="AL113" s="319"/>
      <c r="AM113" s="319"/>
      <c r="AN113" s="319"/>
      <c r="AO113" s="319"/>
      <c r="AP113" s="337" t="s">
        <v>391</v>
      </c>
      <c r="AQ113" s="437">
        <f t="shared" ref="AQ113:AQ114" si="905">DI113+DX113+EA113+ED113+EG113</f>
        <v>16.75</v>
      </c>
      <c r="AR113" s="1621"/>
      <c r="AS113" s="1621"/>
      <c r="AT113" s="315">
        <v>14.91</v>
      </c>
      <c r="AU113" s="476">
        <f t="shared" ref="AU113" si="906">AT113*0.76*1.49</f>
        <v>16.884084000000001</v>
      </c>
      <c r="AV113" s="315">
        <v>0.54</v>
      </c>
      <c r="AW113" s="315">
        <v>9.94</v>
      </c>
      <c r="AX113" s="476">
        <f t="shared" ref="AX113" si="907">AW113*0.76*1.49</f>
        <v>11.256055999999999</v>
      </c>
      <c r="AY113" s="315">
        <v>0.36</v>
      </c>
      <c r="AZ113" s="315">
        <v>113.47</v>
      </c>
      <c r="BA113" s="476">
        <f t="shared" ref="BA113" si="908">AZ113*0.76*1.49</f>
        <v>128.49342799999999</v>
      </c>
      <c r="BB113" s="315">
        <v>2.8200000000000003</v>
      </c>
      <c r="BC113" s="315">
        <v>59.47</v>
      </c>
      <c r="BD113" s="476">
        <f t="shared" ref="BD113" si="909">BC113*0.76*1.49</f>
        <v>67.343828000000002</v>
      </c>
      <c r="BE113" s="315">
        <v>1.4</v>
      </c>
      <c r="BF113" s="315">
        <v>113.47</v>
      </c>
      <c r="BG113" s="476">
        <f t="shared" ref="BG113" si="910">BF113*0.76*1.49</f>
        <v>128.49342799999999</v>
      </c>
      <c r="BH113" s="315">
        <v>2.8200000000000003</v>
      </c>
      <c r="BI113" s="315">
        <v>84.97</v>
      </c>
      <c r="BJ113" s="476">
        <f t="shared" ref="BJ113" si="911">BI113*0.76*1.49</f>
        <v>96.220028000000013</v>
      </c>
      <c r="BK113" s="315">
        <v>2.11</v>
      </c>
      <c r="BL113" s="315">
        <v>113.47</v>
      </c>
      <c r="BM113" s="476">
        <f t="shared" ref="BM113" si="912">BL113*0.76*1.49</f>
        <v>128.49342799999999</v>
      </c>
      <c r="BN113" s="315">
        <v>2.8200000000000003</v>
      </c>
      <c r="BO113" s="315">
        <v>112.97</v>
      </c>
      <c r="BP113" s="476">
        <f t="shared" ref="BP113" si="913">BO113*0.76*1.49</f>
        <v>127.92722800000001</v>
      </c>
      <c r="BQ113" s="315">
        <v>2.8</v>
      </c>
      <c r="BR113" s="476">
        <f>BU113+BX113+CA113+CD113</f>
        <v>3.3499999999999996</v>
      </c>
      <c r="BS113" s="476">
        <f t="shared" ref="BS113" si="914">BV113+BY113+CB113+CE113</f>
        <v>3.7935400000000001</v>
      </c>
      <c r="BT113" s="476">
        <f t="shared" ref="BT113" si="915">BW113+BZ113+CC113+CF113</f>
        <v>0.13100000000000001</v>
      </c>
      <c r="BU113" s="625">
        <v>0.5</v>
      </c>
      <c r="BV113" s="476">
        <f t="shared" ref="BV113" si="916">BU113*0.76*1.49</f>
        <v>0.56620000000000004</v>
      </c>
      <c r="BW113" s="625">
        <v>0.02</v>
      </c>
      <c r="BX113" s="625">
        <v>0.95</v>
      </c>
      <c r="BY113" s="476">
        <f>BX113*0.76*1.49</f>
        <v>1.07578</v>
      </c>
      <c r="BZ113" s="625">
        <v>3.6999999999999998E-2</v>
      </c>
      <c r="CA113" s="625">
        <v>0.95</v>
      </c>
      <c r="CB113" s="476">
        <f t="shared" ref="CB113" si="917">CA113*0.76*1.49</f>
        <v>1.07578</v>
      </c>
      <c r="CC113" s="625">
        <v>3.6999999999999998E-2</v>
      </c>
      <c r="CD113" s="625">
        <v>0.95</v>
      </c>
      <c r="CE113" s="476">
        <f t="shared" ref="CE113" si="918">CD113*0.76*1.49</f>
        <v>1.07578</v>
      </c>
      <c r="CF113" s="625">
        <v>3.6999999999999998E-2</v>
      </c>
      <c r="CG113" s="995"/>
      <c r="CH113" s="476">
        <f>CK113+CN113+CQ113+CT113</f>
        <v>3.3499999999999996</v>
      </c>
      <c r="CI113" s="476">
        <f t="shared" ref="CI113" si="919">CL113+CO113+CR113+CU113</f>
        <v>3.7935400000000001</v>
      </c>
      <c r="CJ113" s="476">
        <f t="shared" ref="CJ113" si="920">CM113+CP113+CS113+CV113</f>
        <v>0.13100000000000001</v>
      </c>
      <c r="CK113" s="625">
        <v>0.5</v>
      </c>
      <c r="CL113" s="476">
        <f t="shared" ref="CL113" si="921">CK113*0.76*1.49</f>
        <v>0.56620000000000004</v>
      </c>
      <c r="CM113" s="625">
        <v>0.02</v>
      </c>
      <c r="CN113" s="1038">
        <v>0.95</v>
      </c>
      <c r="CO113" s="476">
        <f>CN113*0.76*1.49</f>
        <v>1.07578</v>
      </c>
      <c r="CP113" s="1038">
        <v>3.6999999999999998E-2</v>
      </c>
      <c r="CQ113" s="1474">
        <v>0.95</v>
      </c>
      <c r="CR113" s="476">
        <f t="shared" ref="CR113" si="922">CQ113*0.76*1.49</f>
        <v>1.07578</v>
      </c>
      <c r="CS113" s="1474">
        <v>3.6999999999999998E-2</v>
      </c>
      <c r="CT113" s="1474">
        <v>0.95</v>
      </c>
      <c r="CU113" s="476">
        <f t="shared" ref="CU113" si="923">CT113*0.76*1.49</f>
        <v>1.07578</v>
      </c>
      <c r="CV113" s="1474">
        <v>3.6999999999999998E-2</v>
      </c>
      <c r="CW113" s="1521">
        <v>3.35</v>
      </c>
      <c r="CX113" s="1038">
        <v>3.6999999999999998E-2</v>
      </c>
      <c r="CY113" s="1038">
        <v>3.35</v>
      </c>
      <c r="CZ113" s="1038">
        <v>3.6999999999999998E-2</v>
      </c>
      <c r="DA113" s="1038">
        <v>3.35</v>
      </c>
      <c r="DB113" s="1038">
        <v>3.6999999999999998E-2</v>
      </c>
      <c r="DC113" s="1038">
        <v>3.35</v>
      </c>
      <c r="DD113" s="1038">
        <v>3.6999999999999998E-2</v>
      </c>
      <c r="DE113" s="1038">
        <v>3.35</v>
      </c>
      <c r="DF113" s="1038">
        <v>3.6999999999999998E-2</v>
      </c>
      <c r="DG113" s="1038">
        <v>3.35</v>
      </c>
      <c r="DH113" s="1038">
        <v>3.6999999999999998E-2</v>
      </c>
      <c r="DI113" s="1243">
        <f>DL113+DO113+DR113+DU113</f>
        <v>3.3499999999999996</v>
      </c>
      <c r="DJ113" s="1203">
        <f t="shared" ref="DJ113" si="924">DI113*0.76*1.49</f>
        <v>3.7935399999999997</v>
      </c>
      <c r="DK113" s="1243">
        <f>DN113+DQ113+DT113+DW113</f>
        <v>0.14800000000000002</v>
      </c>
      <c r="DL113" s="1204">
        <v>0.5</v>
      </c>
      <c r="DM113" s="1204">
        <f>DL113*0.76*1.49</f>
        <v>0.56620000000000004</v>
      </c>
      <c r="DN113" s="1204">
        <v>2.1999999999999999E-2</v>
      </c>
      <c r="DO113" s="1204">
        <v>0.95</v>
      </c>
      <c r="DP113" s="1204">
        <f>DO113*0.76*1.49</f>
        <v>1.07578</v>
      </c>
      <c r="DQ113" s="1204">
        <v>4.2000000000000003E-2</v>
      </c>
      <c r="DR113" s="1204">
        <v>0.95</v>
      </c>
      <c r="DS113" s="1204">
        <f>DR113*0.76*1.49</f>
        <v>1.07578</v>
      </c>
      <c r="DT113" s="1204">
        <v>4.2000000000000003E-2</v>
      </c>
      <c r="DU113" s="1204">
        <v>0.95</v>
      </c>
      <c r="DV113" s="1204">
        <f>DU113*0.76*1.49</f>
        <v>1.07578</v>
      </c>
      <c r="DW113" s="1204">
        <v>4.2000000000000003E-2</v>
      </c>
      <c r="DX113" s="1204">
        <v>3.35</v>
      </c>
      <c r="DY113" s="1203">
        <f t="shared" ref="DY113" si="925">DX113*0.76*1.49</f>
        <v>3.7935400000000006</v>
      </c>
      <c r="DZ113" s="1204">
        <v>0.14799999999999999</v>
      </c>
      <c r="EA113" s="1204">
        <v>3.35</v>
      </c>
      <c r="EB113" s="1203">
        <f t="shared" ref="EB113" si="926">EA113*0.76*1.49</f>
        <v>3.7935400000000006</v>
      </c>
      <c r="EC113" s="1204">
        <v>0.14799999999999999</v>
      </c>
      <c r="ED113" s="1204">
        <v>3.35</v>
      </c>
      <c r="EE113" s="1203">
        <f t="shared" ref="EE113" si="927">ED113*0.76*1.49</f>
        <v>3.7935400000000006</v>
      </c>
      <c r="EF113" s="1204">
        <v>0.14799999999999999</v>
      </c>
      <c r="EG113" s="1204">
        <v>3.35</v>
      </c>
      <c r="EH113" s="1203">
        <f t="shared" ref="EH113" si="928">EG113*0.76*1.49</f>
        <v>3.7935400000000006</v>
      </c>
      <c r="EI113" s="1204">
        <v>0.14799999999999999</v>
      </c>
      <c r="EJ113" s="1038"/>
      <c r="EK113" s="315"/>
      <c r="EL113" s="315"/>
      <c r="EM113" s="315"/>
      <c r="EN113" s="437">
        <f t="shared" ref="EN113:EN114" si="929">EX113+FC113+FD113+FE113+FF113</f>
        <v>0</v>
      </c>
      <c r="EO113" s="312"/>
      <c r="EP113" s="312"/>
      <c r="EQ113" s="312"/>
      <c r="ER113" s="312"/>
      <c r="ES113" s="312"/>
      <c r="ET113" s="622"/>
      <c r="EU113" s="622"/>
      <c r="EV113" s="622"/>
      <c r="EW113" s="622"/>
      <c r="EX113" s="312"/>
      <c r="EY113" s="622"/>
      <c r="EZ113" s="622"/>
      <c r="FA113" s="622"/>
      <c r="FB113" s="622"/>
      <c r="FC113" s="312"/>
      <c r="FD113" s="312"/>
      <c r="FE113" s="312"/>
      <c r="FF113" s="312"/>
      <c r="FG113" s="437">
        <f>SUM(FH113:FR113)</f>
        <v>0</v>
      </c>
      <c r="FH113" s="312"/>
      <c r="FI113" s="312">
        <v>0</v>
      </c>
      <c r="FJ113" s="312"/>
      <c r="FK113" s="312">
        <f>SUM(FM113:FX113)</f>
        <v>0</v>
      </c>
      <c r="FL113" s="992"/>
      <c r="FM113" s="312">
        <f t="shared" ref="FM113" si="930">FN113+FO113+FP113+FQ113</f>
        <v>0</v>
      </c>
      <c r="FN113" s="622"/>
      <c r="FO113" s="622"/>
      <c r="FP113" s="622"/>
      <c r="FQ113" s="622"/>
      <c r="FR113" s="312"/>
      <c r="FS113" s="312"/>
      <c r="FT113" s="312"/>
      <c r="FU113" s="622"/>
      <c r="FV113" s="319"/>
      <c r="FW113" s="319"/>
      <c r="FX113" s="319"/>
    </row>
    <row r="114" spans="1:180" s="95" customFormat="1" ht="19.5" hidden="1" customHeight="1" outlineLevel="1">
      <c r="A114" s="426" t="s">
        <v>485</v>
      </c>
      <c r="B114" s="380" t="s">
        <v>295</v>
      </c>
      <c r="C114" s="331"/>
      <c r="D114" s="343"/>
      <c r="E114" s="430"/>
      <c r="F114" s="479" t="s">
        <v>11</v>
      </c>
      <c r="G114" s="438"/>
      <c r="H114" s="490"/>
      <c r="I114" s="335"/>
      <c r="J114" s="490"/>
      <c r="K114" s="490"/>
      <c r="L114" s="490"/>
      <c r="M114" s="335"/>
      <c r="N114" s="335"/>
      <c r="O114" s="490"/>
      <c r="P114" s="490"/>
      <c r="Q114" s="490"/>
      <c r="R114" s="490"/>
      <c r="S114" s="490"/>
      <c r="T114" s="490"/>
      <c r="U114" s="490"/>
      <c r="V114" s="490"/>
      <c r="W114" s="490"/>
      <c r="X114" s="490"/>
      <c r="Y114" s="490"/>
      <c r="Z114" s="490"/>
      <c r="AA114" s="1168"/>
      <c r="AB114" s="490"/>
      <c r="AC114" s="490"/>
      <c r="AD114" s="497"/>
      <c r="AE114" s="490"/>
      <c r="AF114" s="335"/>
      <c r="AG114" s="335"/>
      <c r="AH114" s="490"/>
      <c r="AI114" s="490"/>
      <c r="AJ114" s="490"/>
      <c r="AK114" s="490"/>
      <c r="AL114" s="490"/>
      <c r="AM114" s="490"/>
      <c r="AN114" s="490"/>
      <c r="AO114" s="490"/>
      <c r="AP114" s="496"/>
      <c r="AQ114" s="437">
        <f t="shared" si="905"/>
        <v>16.75</v>
      </c>
      <c r="AR114" s="1621"/>
      <c r="AS114" s="1621"/>
      <c r="AT114" s="476">
        <f t="shared" ref="AT114:BQ114" si="931">SUM(AT113:AT113)</f>
        <v>14.91</v>
      </c>
      <c r="AU114" s="476">
        <f t="shared" si="931"/>
        <v>16.884084000000001</v>
      </c>
      <c r="AV114" s="476">
        <f t="shared" si="931"/>
        <v>0.54</v>
      </c>
      <c r="AW114" s="476">
        <f t="shared" si="931"/>
        <v>9.94</v>
      </c>
      <c r="AX114" s="476">
        <f t="shared" si="931"/>
        <v>11.256055999999999</v>
      </c>
      <c r="AY114" s="476">
        <f t="shared" si="931"/>
        <v>0.36</v>
      </c>
      <c r="AZ114" s="476">
        <f t="shared" si="931"/>
        <v>113.47</v>
      </c>
      <c r="BA114" s="476">
        <f t="shared" si="931"/>
        <v>128.49342799999999</v>
      </c>
      <c r="BB114" s="476">
        <f t="shared" si="931"/>
        <v>2.8200000000000003</v>
      </c>
      <c r="BC114" s="476">
        <f t="shared" si="931"/>
        <v>59.47</v>
      </c>
      <c r="BD114" s="476">
        <f t="shared" si="931"/>
        <v>67.343828000000002</v>
      </c>
      <c r="BE114" s="476">
        <f t="shared" si="931"/>
        <v>1.4</v>
      </c>
      <c r="BF114" s="476">
        <f t="shared" si="931"/>
        <v>113.47</v>
      </c>
      <c r="BG114" s="476">
        <f t="shared" si="931"/>
        <v>128.49342799999999</v>
      </c>
      <c r="BH114" s="476">
        <f t="shared" si="931"/>
        <v>2.8200000000000003</v>
      </c>
      <c r="BI114" s="476">
        <f t="shared" si="931"/>
        <v>84.97</v>
      </c>
      <c r="BJ114" s="476">
        <f t="shared" si="931"/>
        <v>96.220028000000013</v>
      </c>
      <c r="BK114" s="476">
        <f t="shared" si="931"/>
        <v>2.11</v>
      </c>
      <c r="BL114" s="476">
        <f t="shared" si="931"/>
        <v>113.47</v>
      </c>
      <c r="BM114" s="476">
        <f t="shared" si="931"/>
        <v>128.49342799999999</v>
      </c>
      <c r="BN114" s="476">
        <f t="shared" si="931"/>
        <v>2.8200000000000003</v>
      </c>
      <c r="BO114" s="476">
        <f t="shared" si="931"/>
        <v>112.97</v>
      </c>
      <c r="BP114" s="476">
        <f t="shared" si="931"/>
        <v>127.92722800000001</v>
      </c>
      <c r="BQ114" s="476">
        <f t="shared" si="931"/>
        <v>2.8</v>
      </c>
      <c r="BR114" s="476">
        <f t="shared" ref="BR114:EC114" si="932">SUM(BR113:BR113)</f>
        <v>3.3499999999999996</v>
      </c>
      <c r="BS114" s="476">
        <f t="shared" si="932"/>
        <v>3.7935400000000001</v>
      </c>
      <c r="BT114" s="476">
        <f t="shared" si="932"/>
        <v>0.13100000000000001</v>
      </c>
      <c r="BU114" s="476">
        <f t="shared" si="932"/>
        <v>0.5</v>
      </c>
      <c r="BV114" s="476">
        <f t="shared" si="932"/>
        <v>0.56620000000000004</v>
      </c>
      <c r="BW114" s="476">
        <f t="shared" si="932"/>
        <v>0.02</v>
      </c>
      <c r="BX114" s="476">
        <f t="shared" si="932"/>
        <v>0.95</v>
      </c>
      <c r="BY114" s="476">
        <f t="shared" si="932"/>
        <v>1.07578</v>
      </c>
      <c r="BZ114" s="476">
        <f t="shared" si="932"/>
        <v>3.6999999999999998E-2</v>
      </c>
      <c r="CA114" s="476">
        <f t="shared" si="932"/>
        <v>0.95</v>
      </c>
      <c r="CB114" s="476">
        <f t="shared" si="932"/>
        <v>1.07578</v>
      </c>
      <c r="CC114" s="476">
        <f t="shared" si="932"/>
        <v>3.6999999999999998E-2</v>
      </c>
      <c r="CD114" s="476">
        <f t="shared" si="932"/>
        <v>0.95</v>
      </c>
      <c r="CE114" s="476">
        <f t="shared" si="932"/>
        <v>1.07578</v>
      </c>
      <c r="CF114" s="476">
        <f t="shared" si="932"/>
        <v>3.6999999999999998E-2</v>
      </c>
      <c r="CG114" s="995"/>
      <c r="CH114" s="476">
        <f t="shared" ref="CH114:CV114" si="933">SUM(CH113:CH113)</f>
        <v>3.3499999999999996</v>
      </c>
      <c r="CI114" s="476">
        <f t="shared" si="933"/>
        <v>3.7935400000000001</v>
      </c>
      <c r="CJ114" s="476">
        <f t="shared" si="933"/>
        <v>0.13100000000000001</v>
      </c>
      <c r="CK114" s="476">
        <f t="shared" si="933"/>
        <v>0.5</v>
      </c>
      <c r="CL114" s="476">
        <f t="shared" si="933"/>
        <v>0.56620000000000004</v>
      </c>
      <c r="CM114" s="476">
        <f t="shared" si="933"/>
        <v>0.02</v>
      </c>
      <c r="CN114" s="476">
        <f t="shared" si="933"/>
        <v>0.95</v>
      </c>
      <c r="CO114" s="476">
        <f t="shared" si="933"/>
        <v>1.07578</v>
      </c>
      <c r="CP114" s="476">
        <f t="shared" si="933"/>
        <v>3.6999999999999998E-2</v>
      </c>
      <c r="CQ114" s="476">
        <f t="shared" si="933"/>
        <v>0.95</v>
      </c>
      <c r="CR114" s="476">
        <f t="shared" si="933"/>
        <v>1.07578</v>
      </c>
      <c r="CS114" s="476">
        <f t="shared" si="933"/>
        <v>3.6999999999999998E-2</v>
      </c>
      <c r="CT114" s="476">
        <f t="shared" si="933"/>
        <v>0.95</v>
      </c>
      <c r="CU114" s="476">
        <f t="shared" si="933"/>
        <v>1.07578</v>
      </c>
      <c r="CV114" s="476">
        <f t="shared" si="933"/>
        <v>3.6999999999999998E-2</v>
      </c>
      <c r="CW114" s="1514">
        <f t="shared" si="932"/>
        <v>3.35</v>
      </c>
      <c r="CX114" s="476">
        <f t="shared" si="932"/>
        <v>3.6999999999999998E-2</v>
      </c>
      <c r="CY114" s="476">
        <f t="shared" si="932"/>
        <v>3.35</v>
      </c>
      <c r="CZ114" s="476">
        <f t="shared" si="932"/>
        <v>3.6999999999999998E-2</v>
      </c>
      <c r="DA114" s="476">
        <f t="shared" si="932"/>
        <v>3.35</v>
      </c>
      <c r="DB114" s="476">
        <f t="shared" si="932"/>
        <v>3.6999999999999998E-2</v>
      </c>
      <c r="DC114" s="476">
        <f t="shared" si="932"/>
        <v>3.35</v>
      </c>
      <c r="DD114" s="476">
        <f t="shared" si="932"/>
        <v>3.6999999999999998E-2</v>
      </c>
      <c r="DE114" s="476">
        <f t="shared" si="932"/>
        <v>3.35</v>
      </c>
      <c r="DF114" s="476">
        <f t="shared" si="932"/>
        <v>3.6999999999999998E-2</v>
      </c>
      <c r="DG114" s="476">
        <f t="shared" si="932"/>
        <v>3.35</v>
      </c>
      <c r="DH114" s="476">
        <f t="shared" si="932"/>
        <v>3.6999999999999998E-2</v>
      </c>
      <c r="DI114" s="1203">
        <f t="shared" si="932"/>
        <v>3.3499999999999996</v>
      </c>
      <c r="DJ114" s="1203">
        <f t="shared" si="932"/>
        <v>3.7935399999999997</v>
      </c>
      <c r="DK114" s="1203">
        <f t="shared" si="932"/>
        <v>0.14800000000000002</v>
      </c>
      <c r="DL114" s="1203">
        <f t="shared" si="932"/>
        <v>0.5</v>
      </c>
      <c r="DM114" s="1203">
        <f t="shared" si="932"/>
        <v>0.56620000000000004</v>
      </c>
      <c r="DN114" s="1203">
        <f t="shared" si="932"/>
        <v>2.1999999999999999E-2</v>
      </c>
      <c r="DO114" s="1203">
        <f t="shared" si="932"/>
        <v>0.95</v>
      </c>
      <c r="DP114" s="1203">
        <f t="shared" si="932"/>
        <v>1.07578</v>
      </c>
      <c r="DQ114" s="1203">
        <f t="shared" si="932"/>
        <v>4.2000000000000003E-2</v>
      </c>
      <c r="DR114" s="1203">
        <f t="shared" si="932"/>
        <v>0.95</v>
      </c>
      <c r="DS114" s="1203">
        <f t="shared" si="932"/>
        <v>1.07578</v>
      </c>
      <c r="DT114" s="1203">
        <f t="shared" si="932"/>
        <v>4.2000000000000003E-2</v>
      </c>
      <c r="DU114" s="1203">
        <f t="shared" si="932"/>
        <v>0.95</v>
      </c>
      <c r="DV114" s="1203">
        <f t="shared" si="932"/>
        <v>1.07578</v>
      </c>
      <c r="DW114" s="1203">
        <f t="shared" si="932"/>
        <v>4.2000000000000003E-2</v>
      </c>
      <c r="DX114" s="1203">
        <f t="shared" si="932"/>
        <v>3.35</v>
      </c>
      <c r="DY114" s="1203">
        <f t="shared" si="932"/>
        <v>3.7935400000000006</v>
      </c>
      <c r="DZ114" s="1203">
        <f t="shared" si="932"/>
        <v>0.14799999999999999</v>
      </c>
      <c r="EA114" s="1203">
        <f t="shared" si="932"/>
        <v>3.35</v>
      </c>
      <c r="EB114" s="1203">
        <f t="shared" si="932"/>
        <v>3.7935400000000006</v>
      </c>
      <c r="EC114" s="1203">
        <f t="shared" si="932"/>
        <v>0.14799999999999999</v>
      </c>
      <c r="ED114" s="1203">
        <f t="shared" ref="ED114:EI114" si="934">SUM(ED113:ED113)</f>
        <v>3.35</v>
      </c>
      <c r="EE114" s="1203">
        <f t="shared" si="934"/>
        <v>3.7935400000000006</v>
      </c>
      <c r="EF114" s="1203">
        <f t="shared" si="934"/>
        <v>0.14799999999999999</v>
      </c>
      <c r="EG114" s="1203">
        <f t="shared" si="934"/>
        <v>3.35</v>
      </c>
      <c r="EH114" s="1203">
        <f t="shared" si="934"/>
        <v>3.7935400000000006</v>
      </c>
      <c r="EI114" s="1203">
        <f t="shared" si="934"/>
        <v>0.14799999999999999</v>
      </c>
      <c r="EJ114" s="476"/>
      <c r="EK114" s="476"/>
      <c r="EL114" s="476"/>
      <c r="EM114" s="476"/>
      <c r="EN114" s="437">
        <f t="shared" si="929"/>
        <v>0</v>
      </c>
      <c r="EO114" s="437">
        <f>SUM(EO113:EO113)</f>
        <v>0</v>
      </c>
      <c r="EP114" s="437">
        <f>SUM(EP113:EP113)</f>
        <v>0</v>
      </c>
      <c r="EQ114" s="437">
        <f>SUM(EQ113:EQ113)</f>
        <v>0</v>
      </c>
      <c r="ER114" s="437">
        <f>SUM(ER113:ER113)</f>
        <v>0</v>
      </c>
      <c r="ES114" s="437">
        <f>SUM(ES113:ES113)</f>
        <v>0</v>
      </c>
      <c r="ET114" s="437">
        <f t="shared" ref="ET114:EW114" si="935">SUM(ET113:ET113)</f>
        <v>0</v>
      </c>
      <c r="EU114" s="437">
        <f t="shared" si="935"/>
        <v>0</v>
      </c>
      <c r="EV114" s="437">
        <f t="shared" si="935"/>
        <v>0</v>
      </c>
      <c r="EW114" s="437">
        <f t="shared" si="935"/>
        <v>0</v>
      </c>
      <c r="EX114" s="437">
        <f>SUM(EX113:EX113)</f>
        <v>0</v>
      </c>
      <c r="EY114" s="437">
        <f t="shared" ref="EY114:FB114" si="936">SUM(EY113:EY113)</f>
        <v>0</v>
      </c>
      <c r="EZ114" s="437">
        <f t="shared" si="936"/>
        <v>0</v>
      </c>
      <c r="FA114" s="437">
        <f t="shared" si="936"/>
        <v>0</v>
      </c>
      <c r="FB114" s="437">
        <f t="shared" si="936"/>
        <v>0</v>
      </c>
      <c r="FC114" s="437">
        <f>SUM(FC113:FC113)</f>
        <v>0</v>
      </c>
      <c r="FD114" s="437">
        <f>SUM(FD113:FD113)</f>
        <v>0</v>
      </c>
      <c r="FE114" s="437">
        <f>SUM(FE113:FE113)</f>
        <v>0</v>
      </c>
      <c r="FF114" s="437">
        <f>SUM(FF113:FF113)</f>
        <v>0</v>
      </c>
      <c r="FG114" s="437">
        <f>SUM(FH114:FR114)</f>
        <v>0</v>
      </c>
      <c r="FH114" s="437">
        <f>SUM(FH113:FH113)</f>
        <v>0</v>
      </c>
      <c r="FI114" s="437">
        <f>SUM(FI113:FI113)</f>
        <v>0</v>
      </c>
      <c r="FJ114" s="437">
        <f>SUM(FJ113:FJ113)</f>
        <v>0</v>
      </c>
      <c r="FK114" s="437">
        <f>SUM(FK113:FK113)</f>
        <v>0</v>
      </c>
      <c r="FL114" s="992"/>
      <c r="FM114" s="437">
        <f>SUM(FM113:FM113)</f>
        <v>0</v>
      </c>
      <c r="FN114" s="437">
        <f t="shared" ref="FN114:FQ114" si="937">SUM(FN113:FN113)</f>
        <v>0</v>
      </c>
      <c r="FO114" s="437">
        <f t="shared" si="937"/>
        <v>0</v>
      </c>
      <c r="FP114" s="437">
        <f t="shared" si="937"/>
        <v>0</v>
      </c>
      <c r="FQ114" s="437">
        <f t="shared" si="937"/>
        <v>0</v>
      </c>
      <c r="FR114" s="437">
        <f>SUM(FR113:FR113)</f>
        <v>0</v>
      </c>
      <c r="FS114" s="437">
        <f>SUM(FS113:FS113)</f>
        <v>0</v>
      </c>
      <c r="FT114" s="437">
        <f>SUM(FT113:FT113)</f>
        <v>0</v>
      </c>
      <c r="FU114" s="814"/>
      <c r="FV114" s="313"/>
      <c r="FW114" s="313"/>
      <c r="FX114" s="313"/>
    </row>
    <row r="115" spans="1:180" ht="18" hidden="1" customHeight="1" outlineLevel="1">
      <c r="A115" s="426" t="s">
        <v>485</v>
      </c>
      <c r="B115" s="380" t="s">
        <v>295</v>
      </c>
      <c r="C115" s="331"/>
      <c r="D115" s="431"/>
      <c r="E115" s="430" t="s">
        <v>263</v>
      </c>
      <c r="F115" s="431" t="s">
        <v>265</v>
      </c>
      <c r="G115" s="467"/>
      <c r="H115" s="490"/>
      <c r="I115" s="335"/>
      <c r="J115" s="490"/>
      <c r="K115" s="490"/>
      <c r="L115" s="490"/>
      <c r="M115" s="335"/>
      <c r="N115" s="335"/>
      <c r="O115" s="490"/>
      <c r="P115" s="490"/>
      <c r="Q115" s="490"/>
      <c r="R115" s="490"/>
      <c r="S115" s="490"/>
      <c r="T115" s="490"/>
      <c r="U115" s="490"/>
      <c r="V115" s="490"/>
      <c r="W115" s="490"/>
      <c r="X115" s="490"/>
      <c r="Y115" s="490"/>
      <c r="Z115" s="490"/>
      <c r="AA115" s="1168"/>
      <c r="AB115" s="490"/>
      <c r="AC115" s="490"/>
      <c r="AD115" s="497"/>
      <c r="AE115" s="490"/>
      <c r="AF115" s="335"/>
      <c r="AG115" s="335"/>
      <c r="AH115" s="490"/>
      <c r="AI115" s="490"/>
      <c r="AJ115" s="490"/>
      <c r="AK115" s="490"/>
      <c r="AL115" s="490"/>
      <c r="AM115" s="490"/>
      <c r="AN115" s="490"/>
      <c r="AO115" s="490"/>
      <c r="AP115" s="496"/>
      <c r="AQ115" s="335"/>
      <c r="AR115" s="1620"/>
      <c r="AS115" s="1620"/>
      <c r="AT115" s="313"/>
      <c r="AU115" s="313"/>
      <c r="AV115" s="313"/>
      <c r="AW115" s="313"/>
      <c r="AX115" s="313"/>
      <c r="AY115" s="313"/>
      <c r="AZ115" s="313"/>
      <c r="BA115" s="313"/>
      <c r="BB115" s="313"/>
      <c r="BC115" s="313"/>
      <c r="BD115" s="313"/>
      <c r="BE115" s="313"/>
      <c r="BF115" s="313"/>
      <c r="BG115" s="313"/>
      <c r="BH115" s="313"/>
      <c r="BI115" s="313"/>
      <c r="BJ115" s="313"/>
      <c r="BK115" s="313"/>
      <c r="BL115" s="330"/>
      <c r="BM115" s="330"/>
      <c r="BN115" s="330"/>
      <c r="BO115" s="330"/>
      <c r="BP115" s="330"/>
      <c r="BQ115" s="330"/>
      <c r="BR115" s="330"/>
      <c r="BS115" s="330"/>
      <c r="BT115" s="330"/>
      <c r="BU115" s="330"/>
      <c r="BV115" s="330"/>
      <c r="BW115" s="330"/>
      <c r="BX115" s="330"/>
      <c r="BY115" s="330"/>
      <c r="BZ115" s="330"/>
      <c r="CA115" s="330"/>
      <c r="CB115" s="330"/>
      <c r="CC115" s="330"/>
      <c r="CD115" s="330"/>
      <c r="CE115" s="330"/>
      <c r="CF115" s="330"/>
      <c r="CG115" s="1003"/>
      <c r="CH115" s="330"/>
      <c r="CI115" s="330"/>
      <c r="CJ115" s="330"/>
      <c r="CK115" s="330"/>
      <c r="CL115" s="330"/>
      <c r="CM115" s="330"/>
      <c r="CN115" s="330"/>
      <c r="CO115" s="330"/>
      <c r="CP115" s="330"/>
      <c r="CQ115" s="330"/>
      <c r="CR115" s="330"/>
      <c r="CS115" s="330"/>
      <c r="CT115" s="330"/>
      <c r="CU115" s="330"/>
      <c r="CV115" s="330"/>
      <c r="CW115" s="1523"/>
      <c r="CX115" s="330"/>
      <c r="CY115" s="330"/>
      <c r="CZ115" s="330"/>
      <c r="DA115" s="330"/>
      <c r="DB115" s="330"/>
      <c r="DC115" s="330"/>
      <c r="DD115" s="330"/>
      <c r="DE115" s="330"/>
      <c r="DF115" s="330"/>
      <c r="DG115" s="330"/>
      <c r="DH115" s="330"/>
      <c r="DI115" s="1170"/>
      <c r="DJ115" s="1170"/>
      <c r="DK115" s="1170"/>
      <c r="DL115" s="1170"/>
      <c r="DM115" s="1170"/>
      <c r="DN115" s="1170"/>
      <c r="DO115" s="1170"/>
      <c r="DP115" s="1170"/>
      <c r="DQ115" s="1170"/>
      <c r="DR115" s="1170"/>
      <c r="DS115" s="1170"/>
      <c r="DT115" s="1170"/>
      <c r="DU115" s="1170"/>
      <c r="DV115" s="1170"/>
      <c r="DW115" s="1170"/>
      <c r="DX115" s="1170"/>
      <c r="DY115" s="1170"/>
      <c r="DZ115" s="1170"/>
      <c r="EA115" s="1170"/>
      <c r="EB115" s="1170"/>
      <c r="EC115" s="1170"/>
      <c r="ED115" s="1170"/>
      <c r="EE115" s="1170"/>
      <c r="EF115" s="1170"/>
      <c r="EG115" s="1170"/>
      <c r="EH115" s="1170"/>
      <c r="EI115" s="1170"/>
      <c r="EJ115" s="330"/>
      <c r="EK115" s="330"/>
      <c r="EL115" s="330"/>
      <c r="EM115" s="330"/>
      <c r="EN115" s="313"/>
      <c r="EO115" s="330"/>
      <c r="EP115" s="330"/>
      <c r="EQ115" s="330"/>
      <c r="ER115" s="330"/>
      <c r="ES115" s="330"/>
      <c r="ET115" s="817"/>
      <c r="EU115" s="817"/>
      <c r="EV115" s="817"/>
      <c r="EW115" s="817"/>
      <c r="EX115" s="330"/>
      <c r="EY115" s="817"/>
      <c r="EZ115" s="817"/>
      <c r="FA115" s="817"/>
      <c r="FB115" s="817"/>
      <c r="FC115" s="330"/>
      <c r="FD115" s="330"/>
      <c r="FE115" s="330"/>
      <c r="FF115" s="330"/>
      <c r="FG115" s="313"/>
      <c r="FH115" s="330"/>
      <c r="FI115" s="330"/>
      <c r="FJ115" s="330"/>
      <c r="FK115" s="330"/>
      <c r="FL115" s="1003"/>
      <c r="FM115" s="330"/>
      <c r="FN115" s="817"/>
      <c r="FO115" s="817"/>
      <c r="FP115" s="817"/>
      <c r="FQ115" s="817"/>
      <c r="FR115" s="330"/>
      <c r="FS115" s="330"/>
      <c r="FT115" s="330"/>
      <c r="FU115" s="817"/>
      <c r="FV115" s="330"/>
      <c r="FW115" s="330"/>
      <c r="FX115" s="330"/>
    </row>
    <row r="116" spans="1:180" ht="21.75" hidden="1" customHeight="1" outlineLevel="1">
      <c r="A116" s="426" t="s">
        <v>485</v>
      </c>
      <c r="B116" s="380" t="s">
        <v>295</v>
      </c>
      <c r="C116" s="659" t="s">
        <v>489</v>
      </c>
      <c r="D116" s="648" t="s">
        <v>516</v>
      </c>
      <c r="E116" s="430" t="s">
        <v>358</v>
      </c>
      <c r="F116" s="648" t="s">
        <v>353</v>
      </c>
      <c r="G116" s="470"/>
      <c r="H116" s="316" t="s">
        <v>233</v>
      </c>
      <c r="I116" s="492">
        <f t="shared" ref="I116" si="938">S116+X116+Y116+Z116+AA116</f>
        <v>16750</v>
      </c>
      <c r="J116" s="322"/>
      <c r="K116" s="322"/>
      <c r="L116" s="322"/>
      <c r="M116" s="312" t="e">
        <f>SUM(#REF!)</f>
        <v>#REF!</v>
      </c>
      <c r="N116" s="312">
        <f t="shared" ref="N116" si="939">SUM(O116:R116)</f>
        <v>0</v>
      </c>
      <c r="O116" s="367"/>
      <c r="P116" s="367"/>
      <c r="Q116" s="367"/>
      <c r="R116" s="367"/>
      <c r="S116" s="366">
        <f t="shared" ref="S116" si="940">SUM(T116:W116)</f>
        <v>3350</v>
      </c>
      <c r="T116" s="1765">
        <v>500</v>
      </c>
      <c r="U116" s="1765">
        <v>950</v>
      </c>
      <c r="V116" s="1765">
        <v>950</v>
      </c>
      <c r="W116" s="1765">
        <v>950</v>
      </c>
      <c r="X116" s="1765">
        <v>3350</v>
      </c>
      <c r="Y116" s="1765">
        <v>3350</v>
      </c>
      <c r="Z116" s="1765">
        <v>3350</v>
      </c>
      <c r="AA116" s="1765">
        <v>3350</v>
      </c>
      <c r="AB116" s="331"/>
      <c r="AC116" s="331"/>
      <c r="AD116" s="363"/>
      <c r="AE116" s="331"/>
      <c r="AF116" s="312">
        <v>0</v>
      </c>
      <c r="AG116" s="312">
        <f t="shared" ref="AG116" si="941">SUM(AH116:AK116)</f>
        <v>0</v>
      </c>
      <c r="AH116" s="367"/>
      <c r="AI116" s="367"/>
      <c r="AJ116" s="367"/>
      <c r="AK116" s="367"/>
      <c r="AL116" s="331"/>
      <c r="AM116" s="331"/>
      <c r="AN116" s="331"/>
      <c r="AO116" s="331"/>
      <c r="AP116" s="337" t="s">
        <v>233</v>
      </c>
      <c r="AQ116" s="437">
        <f t="shared" ref="AQ116:AQ117" si="942">DI116+DX116+EA116+ED116+EG116</f>
        <v>16.75</v>
      </c>
      <c r="AR116" s="1621"/>
      <c r="AS116" s="1621"/>
      <c r="AT116" s="312">
        <v>7.1999999999999993</v>
      </c>
      <c r="AU116" s="476">
        <f>AT116*0.85*1.45</f>
        <v>8.8739999999999988</v>
      </c>
      <c r="AV116" s="312">
        <v>0.26400000000000001</v>
      </c>
      <c r="AW116" s="312">
        <v>4.8</v>
      </c>
      <c r="AX116" s="476">
        <f>AW116*0.85*1.45</f>
        <v>5.9159999999999995</v>
      </c>
      <c r="AY116" s="312">
        <v>0.17599999999999999</v>
      </c>
      <c r="AZ116" s="312">
        <v>113.47</v>
      </c>
      <c r="BA116" s="476">
        <f>AZ116*0.85*1.45</f>
        <v>139.851775</v>
      </c>
      <c r="BB116" s="312">
        <v>2.8200000000000003</v>
      </c>
      <c r="BC116" s="312">
        <v>28.47</v>
      </c>
      <c r="BD116" s="476">
        <f>BC116*0.85*1.45</f>
        <v>35.089274999999994</v>
      </c>
      <c r="BE116" s="312">
        <v>0.7</v>
      </c>
      <c r="BF116" s="312">
        <v>113.47</v>
      </c>
      <c r="BG116" s="476">
        <f>BF116*0.85*1.45</f>
        <v>139.851775</v>
      </c>
      <c r="BH116" s="312">
        <v>2.8200000000000003</v>
      </c>
      <c r="BI116" s="312">
        <v>113.47</v>
      </c>
      <c r="BJ116" s="476">
        <f>BI116*0.85*1.45</f>
        <v>139.851775</v>
      </c>
      <c r="BK116" s="312">
        <v>2.8200000000000003</v>
      </c>
      <c r="BL116" s="315">
        <v>113.47</v>
      </c>
      <c r="BM116" s="476">
        <f>BL116*0.85*1.45</f>
        <v>139.851775</v>
      </c>
      <c r="BN116" s="315">
        <v>2.8200000000000003</v>
      </c>
      <c r="BO116" s="331">
        <v>84.47</v>
      </c>
      <c r="BP116" s="476">
        <f>BO116*0.85*1.45</f>
        <v>104.10927499999998</v>
      </c>
      <c r="BQ116" s="331">
        <v>2.0999999999999996</v>
      </c>
      <c r="BR116" s="476">
        <f>BU116+BX116+CA116+CD116</f>
        <v>3.3499999999999996</v>
      </c>
      <c r="BS116" s="476">
        <f t="shared" ref="BS116" si="943">BV116+BY116+CB116+CE116</f>
        <v>4.1288749999999999</v>
      </c>
      <c r="BT116" s="476">
        <f t="shared" ref="BT116" si="944">BW116+BZ116+CC116+CF116</f>
        <v>0.13100000000000001</v>
      </c>
      <c r="BU116" s="917">
        <v>0.5</v>
      </c>
      <c r="BV116" s="476">
        <f>BU116*0.85*1.45</f>
        <v>0.61624999999999996</v>
      </c>
      <c r="BW116" s="917">
        <v>0.02</v>
      </c>
      <c r="BX116" s="917">
        <v>0.95</v>
      </c>
      <c r="BY116" s="476">
        <f>BX116*0.85*1.45</f>
        <v>1.1708749999999999</v>
      </c>
      <c r="BZ116" s="917">
        <v>3.6999999999999998E-2</v>
      </c>
      <c r="CA116" s="917">
        <v>0.95</v>
      </c>
      <c r="CB116" s="476">
        <f>CA116*0.85*1.45</f>
        <v>1.1708749999999999</v>
      </c>
      <c r="CC116" s="917">
        <v>3.6999999999999998E-2</v>
      </c>
      <c r="CD116" s="917">
        <v>0.95</v>
      </c>
      <c r="CE116" s="476">
        <f>CD116*0.85*1.45</f>
        <v>1.1708749999999999</v>
      </c>
      <c r="CF116" s="917">
        <v>3.6999999999999998E-2</v>
      </c>
      <c r="CG116" s="1004"/>
      <c r="CH116" s="476">
        <f>CK116+CN116+CQ116+CT116</f>
        <v>3.3499999999999996</v>
      </c>
      <c r="CI116" s="476">
        <f t="shared" ref="CI116" si="945">CL116+CO116+CR116+CU116</f>
        <v>4.1288749999999999</v>
      </c>
      <c r="CJ116" s="476">
        <f t="shared" ref="CJ116" si="946">CM116+CP116+CS116+CV116</f>
        <v>0.13100000000000001</v>
      </c>
      <c r="CK116" s="917">
        <v>0.5</v>
      </c>
      <c r="CL116" s="476">
        <f>CK116*0.85*1.45</f>
        <v>0.61624999999999996</v>
      </c>
      <c r="CM116" s="917">
        <v>0.02</v>
      </c>
      <c r="CN116" s="1041">
        <v>0.95</v>
      </c>
      <c r="CO116" s="476">
        <f>CN116*0.85*1.45</f>
        <v>1.1708749999999999</v>
      </c>
      <c r="CP116" s="1041">
        <v>3.6999999999999998E-2</v>
      </c>
      <c r="CQ116" s="1478">
        <v>0.95</v>
      </c>
      <c r="CR116" s="476">
        <f>CQ116*0.85*1.45</f>
        <v>1.1708749999999999</v>
      </c>
      <c r="CS116" s="1478">
        <v>3.6999999999999998E-2</v>
      </c>
      <c r="CT116" s="1478">
        <v>0.95</v>
      </c>
      <c r="CU116" s="476">
        <f>CT116*0.85*1.45</f>
        <v>1.1708749999999999</v>
      </c>
      <c r="CV116" s="1478">
        <v>3.6999999999999998E-2</v>
      </c>
      <c r="CW116" s="1524">
        <v>3.35</v>
      </c>
      <c r="CX116" s="1041">
        <v>3.6999999999999998E-2</v>
      </c>
      <c r="CY116" s="1041">
        <v>3.35</v>
      </c>
      <c r="CZ116" s="1041">
        <v>3.6999999999999998E-2</v>
      </c>
      <c r="DA116" s="1041">
        <v>3.35</v>
      </c>
      <c r="DB116" s="1041">
        <v>3.6999999999999998E-2</v>
      </c>
      <c r="DC116" s="1041">
        <v>3.35</v>
      </c>
      <c r="DD116" s="1041">
        <v>3.6999999999999998E-2</v>
      </c>
      <c r="DE116" s="1041">
        <v>3.35</v>
      </c>
      <c r="DF116" s="1041">
        <v>3.6999999999999998E-2</v>
      </c>
      <c r="DG116" s="1041">
        <v>3.35</v>
      </c>
      <c r="DH116" s="1041">
        <v>3.6999999999999998E-2</v>
      </c>
      <c r="DI116" s="1243">
        <f>DL116+DO116+DR116+DU116</f>
        <v>3.3499999999999996</v>
      </c>
      <c r="DJ116" s="1203">
        <f>DI116*0.85*1.45</f>
        <v>4.1288749999999999</v>
      </c>
      <c r="DK116" s="1243">
        <f>DN116+DQ116+DT116+DW116</f>
        <v>0.14800000000000002</v>
      </c>
      <c r="DL116" s="1241">
        <v>0.5</v>
      </c>
      <c r="DM116" s="1241">
        <f>DL116*0.85*1.45</f>
        <v>0.61624999999999996</v>
      </c>
      <c r="DN116" s="1241">
        <v>2.1999999999999999E-2</v>
      </c>
      <c r="DO116" s="1241">
        <v>0.95</v>
      </c>
      <c r="DP116" s="1241">
        <f>DO116*0.85*1.45</f>
        <v>1.1708749999999999</v>
      </c>
      <c r="DQ116" s="1241">
        <v>4.2000000000000003E-2</v>
      </c>
      <c r="DR116" s="1241">
        <v>0.95</v>
      </c>
      <c r="DS116" s="1241">
        <f>DR116*0.85*1.45</f>
        <v>1.1708749999999999</v>
      </c>
      <c r="DT116" s="1241">
        <v>4.2000000000000003E-2</v>
      </c>
      <c r="DU116" s="1241">
        <v>0.95</v>
      </c>
      <c r="DV116" s="1241">
        <f>DU116*0.85*1.45</f>
        <v>1.1708749999999999</v>
      </c>
      <c r="DW116" s="1241">
        <v>4.2000000000000003E-2</v>
      </c>
      <c r="DX116" s="1207">
        <v>3.35</v>
      </c>
      <c r="DY116" s="1203">
        <f>DX116*0.85*1.45</f>
        <v>4.1288749999999999</v>
      </c>
      <c r="DZ116" s="1241">
        <v>0.129</v>
      </c>
      <c r="EA116" s="1207">
        <v>3.35</v>
      </c>
      <c r="EB116" s="1203">
        <f>EA116*0.85*1.45</f>
        <v>4.1288749999999999</v>
      </c>
      <c r="EC116" s="1241">
        <v>0.129</v>
      </c>
      <c r="ED116" s="1207">
        <v>3.35</v>
      </c>
      <c r="EE116" s="1203">
        <f>ED116*0.85*1.45</f>
        <v>4.1288749999999999</v>
      </c>
      <c r="EF116" s="1207">
        <v>0.31</v>
      </c>
      <c r="EG116" s="1207">
        <v>3.35</v>
      </c>
      <c r="EH116" s="1203">
        <f>EG116*0.85*1.45</f>
        <v>4.1288749999999999</v>
      </c>
      <c r="EI116" s="1252">
        <v>0.14799999999999999</v>
      </c>
      <c r="EJ116" s="1041"/>
      <c r="EK116" s="331"/>
      <c r="EL116" s="331"/>
      <c r="EM116" s="331"/>
      <c r="EN116" s="437">
        <f t="shared" ref="EN116:EN117" si="947">EX116+FC116+FD116+FE116+FF116</f>
        <v>0</v>
      </c>
      <c r="EO116" s="488"/>
      <c r="EP116" s="312"/>
      <c r="EQ116" s="312"/>
      <c r="ER116" s="312"/>
      <c r="ES116" s="312"/>
      <c r="ET116" s="622"/>
      <c r="EU116" s="622"/>
      <c r="EV116" s="622"/>
      <c r="EW116" s="622"/>
      <c r="EX116" s="312"/>
      <c r="EY116" s="622"/>
      <c r="EZ116" s="622"/>
      <c r="FA116" s="622"/>
      <c r="FB116" s="622"/>
      <c r="FC116" s="312"/>
      <c r="FD116" s="312"/>
      <c r="FE116" s="312"/>
      <c r="FF116" s="312"/>
      <c r="FG116" s="437">
        <f>SUM(FH116:FR116)</f>
        <v>0</v>
      </c>
      <c r="FH116" s="488"/>
      <c r="FI116" s="312"/>
      <c r="FJ116" s="312"/>
      <c r="FK116" s="312"/>
      <c r="FL116" s="992"/>
      <c r="FM116" s="312">
        <f t="shared" ref="FM116" si="948">FN116+FO116+FP116+FQ116</f>
        <v>0</v>
      </c>
      <c r="FN116" s="622"/>
      <c r="FO116" s="622"/>
      <c r="FP116" s="622"/>
      <c r="FQ116" s="622"/>
      <c r="FR116" s="312"/>
      <c r="FS116" s="312"/>
      <c r="FT116" s="312"/>
      <c r="FU116" s="622"/>
      <c r="FV116" s="343"/>
      <c r="FW116" s="343"/>
      <c r="FX116" s="343"/>
    </row>
    <row r="117" spans="1:180" s="95" customFormat="1" ht="18" hidden="1" customHeight="1" outlineLevel="1">
      <c r="A117" s="426" t="s">
        <v>485</v>
      </c>
      <c r="B117" s="380" t="s">
        <v>295</v>
      </c>
      <c r="C117" s="331"/>
      <c r="D117" s="343"/>
      <c r="E117" s="430"/>
      <c r="F117" s="479" t="s">
        <v>11</v>
      </c>
      <c r="G117" s="438"/>
      <c r="H117" s="490"/>
      <c r="I117" s="335"/>
      <c r="J117" s="490"/>
      <c r="K117" s="490"/>
      <c r="L117" s="490"/>
      <c r="M117" s="335"/>
      <c r="N117" s="335"/>
      <c r="O117" s="490"/>
      <c r="P117" s="490"/>
      <c r="Q117" s="490"/>
      <c r="R117" s="490"/>
      <c r="S117" s="490"/>
      <c r="T117" s="490"/>
      <c r="U117" s="490"/>
      <c r="V117" s="490"/>
      <c r="W117" s="490"/>
      <c r="X117" s="490"/>
      <c r="Y117" s="490"/>
      <c r="Z117" s="490"/>
      <c r="AA117" s="1168"/>
      <c r="AB117" s="490"/>
      <c r="AC117" s="490"/>
      <c r="AD117" s="497"/>
      <c r="AE117" s="490"/>
      <c r="AF117" s="335"/>
      <c r="AG117" s="335"/>
      <c r="AH117" s="490"/>
      <c r="AI117" s="490"/>
      <c r="AJ117" s="490"/>
      <c r="AK117" s="490"/>
      <c r="AL117" s="490"/>
      <c r="AM117" s="490"/>
      <c r="AN117" s="490"/>
      <c r="AO117" s="490"/>
      <c r="AP117" s="496"/>
      <c r="AQ117" s="437">
        <f t="shared" si="942"/>
        <v>16.75</v>
      </c>
      <c r="AR117" s="1621"/>
      <c r="AS117" s="1621"/>
      <c r="AT117" s="437">
        <f t="shared" ref="AT117:BQ117" si="949">SUM(AT116:AT116)</f>
        <v>7.1999999999999993</v>
      </c>
      <c r="AU117" s="437">
        <f t="shared" si="949"/>
        <v>8.8739999999999988</v>
      </c>
      <c r="AV117" s="437">
        <f t="shared" si="949"/>
        <v>0.26400000000000001</v>
      </c>
      <c r="AW117" s="437">
        <f t="shared" si="949"/>
        <v>4.8</v>
      </c>
      <c r="AX117" s="437">
        <f t="shared" si="949"/>
        <v>5.9159999999999995</v>
      </c>
      <c r="AY117" s="437">
        <f t="shared" si="949"/>
        <v>0.17599999999999999</v>
      </c>
      <c r="AZ117" s="437">
        <f t="shared" si="949"/>
        <v>113.47</v>
      </c>
      <c r="BA117" s="437">
        <f t="shared" si="949"/>
        <v>139.851775</v>
      </c>
      <c r="BB117" s="437">
        <f t="shared" si="949"/>
        <v>2.8200000000000003</v>
      </c>
      <c r="BC117" s="437">
        <f t="shared" si="949"/>
        <v>28.47</v>
      </c>
      <c r="BD117" s="437">
        <f t="shared" si="949"/>
        <v>35.089274999999994</v>
      </c>
      <c r="BE117" s="437">
        <f t="shared" si="949"/>
        <v>0.7</v>
      </c>
      <c r="BF117" s="437">
        <f t="shared" si="949"/>
        <v>113.47</v>
      </c>
      <c r="BG117" s="437">
        <f t="shared" si="949"/>
        <v>139.851775</v>
      </c>
      <c r="BH117" s="437">
        <f t="shared" si="949"/>
        <v>2.8200000000000003</v>
      </c>
      <c r="BI117" s="437">
        <f t="shared" si="949"/>
        <v>113.47</v>
      </c>
      <c r="BJ117" s="437">
        <f t="shared" si="949"/>
        <v>139.851775</v>
      </c>
      <c r="BK117" s="437">
        <f t="shared" si="949"/>
        <v>2.8200000000000003</v>
      </c>
      <c r="BL117" s="437">
        <f t="shared" si="949"/>
        <v>113.47</v>
      </c>
      <c r="BM117" s="437">
        <f t="shared" si="949"/>
        <v>139.851775</v>
      </c>
      <c r="BN117" s="437">
        <f t="shared" si="949"/>
        <v>2.8200000000000003</v>
      </c>
      <c r="BO117" s="437">
        <f t="shared" si="949"/>
        <v>84.47</v>
      </c>
      <c r="BP117" s="437">
        <f t="shared" si="949"/>
        <v>104.10927499999998</v>
      </c>
      <c r="BQ117" s="437">
        <f t="shared" si="949"/>
        <v>2.0999999999999996</v>
      </c>
      <c r="BR117" s="437">
        <f t="shared" ref="BR117:EC117" si="950">SUM(BR116:BR116)</f>
        <v>3.3499999999999996</v>
      </c>
      <c r="BS117" s="437">
        <f t="shared" si="950"/>
        <v>4.1288749999999999</v>
      </c>
      <c r="BT117" s="437">
        <f t="shared" si="950"/>
        <v>0.13100000000000001</v>
      </c>
      <c r="BU117" s="437">
        <f t="shared" si="950"/>
        <v>0.5</v>
      </c>
      <c r="BV117" s="437">
        <f t="shared" si="950"/>
        <v>0.61624999999999996</v>
      </c>
      <c r="BW117" s="437">
        <f t="shared" si="950"/>
        <v>0.02</v>
      </c>
      <c r="BX117" s="437">
        <f t="shared" si="950"/>
        <v>0.95</v>
      </c>
      <c r="BY117" s="437">
        <f t="shared" si="950"/>
        <v>1.1708749999999999</v>
      </c>
      <c r="BZ117" s="437">
        <f t="shared" si="950"/>
        <v>3.6999999999999998E-2</v>
      </c>
      <c r="CA117" s="437">
        <f t="shared" si="950"/>
        <v>0.95</v>
      </c>
      <c r="CB117" s="437">
        <f t="shared" si="950"/>
        <v>1.1708749999999999</v>
      </c>
      <c r="CC117" s="437">
        <f t="shared" si="950"/>
        <v>3.6999999999999998E-2</v>
      </c>
      <c r="CD117" s="437">
        <f t="shared" si="950"/>
        <v>0.95</v>
      </c>
      <c r="CE117" s="437">
        <f t="shared" si="950"/>
        <v>1.1708749999999999</v>
      </c>
      <c r="CF117" s="437">
        <f t="shared" si="950"/>
        <v>3.6999999999999998E-2</v>
      </c>
      <c r="CG117" s="992"/>
      <c r="CH117" s="437">
        <f t="shared" ref="CH117:CV117" si="951">SUM(CH116:CH116)</f>
        <v>3.3499999999999996</v>
      </c>
      <c r="CI117" s="437">
        <f t="shared" si="951"/>
        <v>4.1288749999999999</v>
      </c>
      <c r="CJ117" s="437">
        <f t="shared" si="951"/>
        <v>0.13100000000000001</v>
      </c>
      <c r="CK117" s="437">
        <f t="shared" si="951"/>
        <v>0.5</v>
      </c>
      <c r="CL117" s="437">
        <f t="shared" si="951"/>
        <v>0.61624999999999996</v>
      </c>
      <c r="CM117" s="437">
        <f t="shared" si="951"/>
        <v>0.02</v>
      </c>
      <c r="CN117" s="437">
        <f t="shared" si="951"/>
        <v>0.95</v>
      </c>
      <c r="CO117" s="437">
        <f t="shared" si="951"/>
        <v>1.1708749999999999</v>
      </c>
      <c r="CP117" s="437">
        <f t="shared" si="951"/>
        <v>3.6999999999999998E-2</v>
      </c>
      <c r="CQ117" s="437">
        <f t="shared" si="951"/>
        <v>0.95</v>
      </c>
      <c r="CR117" s="437">
        <f t="shared" si="951"/>
        <v>1.1708749999999999</v>
      </c>
      <c r="CS117" s="437">
        <f t="shared" si="951"/>
        <v>3.6999999999999998E-2</v>
      </c>
      <c r="CT117" s="437">
        <f t="shared" si="951"/>
        <v>0.95</v>
      </c>
      <c r="CU117" s="437">
        <f t="shared" si="951"/>
        <v>1.1708749999999999</v>
      </c>
      <c r="CV117" s="437">
        <f t="shared" si="951"/>
        <v>3.6999999999999998E-2</v>
      </c>
      <c r="CW117" s="1510">
        <f t="shared" si="950"/>
        <v>3.35</v>
      </c>
      <c r="CX117" s="437">
        <f t="shared" si="950"/>
        <v>3.6999999999999998E-2</v>
      </c>
      <c r="CY117" s="437">
        <f t="shared" si="950"/>
        <v>3.35</v>
      </c>
      <c r="CZ117" s="437">
        <f t="shared" si="950"/>
        <v>3.6999999999999998E-2</v>
      </c>
      <c r="DA117" s="437">
        <f t="shared" si="950"/>
        <v>3.35</v>
      </c>
      <c r="DB117" s="437">
        <f t="shared" si="950"/>
        <v>3.6999999999999998E-2</v>
      </c>
      <c r="DC117" s="437">
        <f t="shared" si="950"/>
        <v>3.35</v>
      </c>
      <c r="DD117" s="437">
        <f t="shared" si="950"/>
        <v>3.6999999999999998E-2</v>
      </c>
      <c r="DE117" s="437">
        <f t="shared" si="950"/>
        <v>3.35</v>
      </c>
      <c r="DF117" s="437">
        <f t="shared" si="950"/>
        <v>3.6999999999999998E-2</v>
      </c>
      <c r="DG117" s="437">
        <f t="shared" si="950"/>
        <v>3.35</v>
      </c>
      <c r="DH117" s="437">
        <f t="shared" si="950"/>
        <v>3.6999999999999998E-2</v>
      </c>
      <c r="DI117" s="1163">
        <f t="shared" si="950"/>
        <v>3.3499999999999996</v>
      </c>
      <c r="DJ117" s="1163">
        <f t="shared" si="950"/>
        <v>4.1288749999999999</v>
      </c>
      <c r="DK117" s="1163">
        <f t="shared" si="950"/>
        <v>0.14800000000000002</v>
      </c>
      <c r="DL117" s="1163">
        <f t="shared" si="950"/>
        <v>0.5</v>
      </c>
      <c r="DM117" s="1163">
        <f t="shared" si="950"/>
        <v>0.61624999999999996</v>
      </c>
      <c r="DN117" s="1163">
        <f t="shared" si="950"/>
        <v>2.1999999999999999E-2</v>
      </c>
      <c r="DO117" s="1163">
        <f t="shared" si="950"/>
        <v>0.95</v>
      </c>
      <c r="DP117" s="1163">
        <f t="shared" si="950"/>
        <v>1.1708749999999999</v>
      </c>
      <c r="DQ117" s="1163">
        <f t="shared" si="950"/>
        <v>4.2000000000000003E-2</v>
      </c>
      <c r="DR117" s="1163">
        <f t="shared" si="950"/>
        <v>0.95</v>
      </c>
      <c r="DS117" s="1163">
        <f t="shared" si="950"/>
        <v>1.1708749999999999</v>
      </c>
      <c r="DT117" s="1163">
        <f t="shared" si="950"/>
        <v>4.2000000000000003E-2</v>
      </c>
      <c r="DU117" s="1163">
        <f t="shared" si="950"/>
        <v>0.95</v>
      </c>
      <c r="DV117" s="1163">
        <f t="shared" si="950"/>
        <v>1.1708749999999999</v>
      </c>
      <c r="DW117" s="1163">
        <f t="shared" si="950"/>
        <v>4.2000000000000003E-2</v>
      </c>
      <c r="DX117" s="1163">
        <f t="shared" si="950"/>
        <v>3.35</v>
      </c>
      <c r="DY117" s="1163">
        <f t="shared" si="950"/>
        <v>4.1288749999999999</v>
      </c>
      <c r="DZ117" s="1163">
        <f t="shared" si="950"/>
        <v>0.129</v>
      </c>
      <c r="EA117" s="1163">
        <f t="shared" si="950"/>
        <v>3.35</v>
      </c>
      <c r="EB117" s="1163">
        <f t="shared" si="950"/>
        <v>4.1288749999999999</v>
      </c>
      <c r="EC117" s="1163">
        <f t="shared" si="950"/>
        <v>0.129</v>
      </c>
      <c r="ED117" s="1163">
        <f t="shared" ref="ED117:EI117" si="952">SUM(ED116:ED116)</f>
        <v>3.35</v>
      </c>
      <c r="EE117" s="1163">
        <f t="shared" si="952"/>
        <v>4.1288749999999999</v>
      </c>
      <c r="EF117" s="1163">
        <f t="shared" si="952"/>
        <v>0.31</v>
      </c>
      <c r="EG117" s="1163">
        <f t="shared" si="952"/>
        <v>3.35</v>
      </c>
      <c r="EH117" s="1163">
        <f t="shared" si="952"/>
        <v>4.1288749999999999</v>
      </c>
      <c r="EI117" s="1163">
        <f t="shared" si="952"/>
        <v>0.14799999999999999</v>
      </c>
      <c r="EJ117" s="437"/>
      <c r="EK117" s="437"/>
      <c r="EL117" s="437"/>
      <c r="EM117" s="437"/>
      <c r="EN117" s="437">
        <f t="shared" si="947"/>
        <v>0</v>
      </c>
      <c r="EO117" s="437">
        <f>SUM(EO116:EO116)</f>
        <v>0</v>
      </c>
      <c r="EP117" s="437">
        <f>SUM(EP116:EP116)</f>
        <v>0</v>
      </c>
      <c r="EQ117" s="437">
        <f>SUM(EQ116:EQ116)</f>
        <v>0</v>
      </c>
      <c r="ER117" s="437">
        <f>SUM(ER116:ER116)</f>
        <v>0</v>
      </c>
      <c r="ES117" s="437">
        <f>SUM(ES116:ES116)</f>
        <v>0</v>
      </c>
      <c r="ET117" s="437">
        <f t="shared" ref="ET117:EW117" si="953">SUM(ET116:ET116)</f>
        <v>0</v>
      </c>
      <c r="EU117" s="437">
        <f t="shared" si="953"/>
        <v>0</v>
      </c>
      <c r="EV117" s="437">
        <f t="shared" si="953"/>
        <v>0</v>
      </c>
      <c r="EW117" s="437">
        <f t="shared" si="953"/>
        <v>0</v>
      </c>
      <c r="EX117" s="437">
        <f>SUM(EX116:EX116)</f>
        <v>0</v>
      </c>
      <c r="EY117" s="437">
        <f t="shared" ref="EY117:FB117" si="954">SUM(EY116:EY116)</f>
        <v>0</v>
      </c>
      <c r="EZ117" s="437">
        <f t="shared" si="954"/>
        <v>0</v>
      </c>
      <c r="FA117" s="437">
        <f t="shared" si="954"/>
        <v>0</v>
      </c>
      <c r="FB117" s="437">
        <f t="shared" si="954"/>
        <v>0</v>
      </c>
      <c r="FC117" s="437">
        <f>SUM(FC116:FC116)</f>
        <v>0</v>
      </c>
      <c r="FD117" s="437">
        <f>SUM(FD116:FD116)</f>
        <v>0</v>
      </c>
      <c r="FE117" s="437">
        <f>SUM(FE116:FE116)</f>
        <v>0</v>
      </c>
      <c r="FF117" s="437">
        <f>SUM(FF116:FF116)</f>
        <v>0</v>
      </c>
      <c r="FG117" s="437">
        <f>SUM(FH117:FR117)</f>
        <v>0</v>
      </c>
      <c r="FH117" s="437">
        <f>SUM(FH116:FH116)</f>
        <v>0</v>
      </c>
      <c r="FI117" s="437">
        <f>SUM(FI116:FI116)</f>
        <v>0</v>
      </c>
      <c r="FJ117" s="437">
        <f>SUM(FJ116:FJ116)</f>
        <v>0</v>
      </c>
      <c r="FK117" s="437">
        <f>SUM(FK116:FK116)</f>
        <v>0</v>
      </c>
      <c r="FL117" s="992"/>
      <c r="FM117" s="437">
        <f>SUM(FM116:FM116)</f>
        <v>0</v>
      </c>
      <c r="FN117" s="437">
        <f t="shared" ref="FN117:FQ117" si="955">SUM(FN116:FN116)</f>
        <v>0</v>
      </c>
      <c r="FO117" s="437">
        <f t="shared" si="955"/>
        <v>0</v>
      </c>
      <c r="FP117" s="437">
        <f t="shared" si="955"/>
        <v>0</v>
      </c>
      <c r="FQ117" s="437">
        <f t="shared" si="955"/>
        <v>0</v>
      </c>
      <c r="FR117" s="437">
        <f>SUM(FR116:FR116)</f>
        <v>0</v>
      </c>
      <c r="FS117" s="437">
        <f>SUM(FS116:FS116)</f>
        <v>0</v>
      </c>
      <c r="FT117" s="437">
        <f>SUM(FT116:FT116)</f>
        <v>0</v>
      </c>
      <c r="FU117" s="814"/>
      <c r="FV117" s="313"/>
      <c r="FW117" s="313"/>
      <c r="FX117" s="313"/>
    </row>
    <row r="118" spans="1:180" ht="22.5" hidden="1" customHeight="1" outlineLevel="1">
      <c r="A118" s="426" t="s">
        <v>485</v>
      </c>
      <c r="B118" s="380" t="s">
        <v>295</v>
      </c>
      <c r="C118" s="331"/>
      <c r="D118" s="431"/>
      <c r="E118" s="430" t="s">
        <v>264</v>
      </c>
      <c r="F118" s="431" t="s">
        <v>266</v>
      </c>
      <c r="G118" s="467"/>
      <c r="H118" s="490"/>
      <c r="I118" s="335"/>
      <c r="J118" s="490"/>
      <c r="K118" s="490"/>
      <c r="L118" s="490"/>
      <c r="M118" s="335"/>
      <c r="N118" s="335"/>
      <c r="O118" s="490"/>
      <c r="P118" s="490"/>
      <c r="Q118" s="490"/>
      <c r="R118" s="490"/>
      <c r="S118" s="490"/>
      <c r="T118" s="490"/>
      <c r="U118" s="490"/>
      <c r="V118" s="490"/>
      <c r="W118" s="490"/>
      <c r="X118" s="490"/>
      <c r="Y118" s="490"/>
      <c r="Z118" s="490"/>
      <c r="AA118" s="1168"/>
      <c r="AB118" s="490"/>
      <c r="AC118" s="490"/>
      <c r="AD118" s="497"/>
      <c r="AE118" s="490"/>
      <c r="AF118" s="335"/>
      <c r="AG118" s="335"/>
      <c r="AH118" s="490"/>
      <c r="AI118" s="490"/>
      <c r="AJ118" s="490"/>
      <c r="AK118" s="490"/>
      <c r="AL118" s="490"/>
      <c r="AM118" s="490"/>
      <c r="AN118" s="490"/>
      <c r="AO118" s="490"/>
      <c r="AP118" s="496"/>
      <c r="AQ118" s="335"/>
      <c r="AR118" s="1620"/>
      <c r="AS118" s="1620"/>
      <c r="AT118" s="321"/>
      <c r="AU118" s="321"/>
      <c r="AV118" s="321"/>
      <c r="AW118" s="321"/>
      <c r="AX118" s="321"/>
      <c r="AY118" s="321"/>
      <c r="AZ118" s="321"/>
      <c r="BA118" s="321"/>
      <c r="BB118" s="321"/>
      <c r="BC118" s="321"/>
      <c r="BD118" s="321"/>
      <c r="BE118" s="321"/>
      <c r="BF118" s="321"/>
      <c r="BG118" s="321"/>
      <c r="BH118" s="321"/>
      <c r="BI118" s="321"/>
      <c r="BJ118" s="321"/>
      <c r="BK118" s="321"/>
      <c r="BL118" s="330"/>
      <c r="BM118" s="330"/>
      <c r="BN118" s="330"/>
      <c r="BO118" s="330"/>
      <c r="BP118" s="330"/>
      <c r="BQ118" s="330"/>
      <c r="BR118" s="330"/>
      <c r="BS118" s="330"/>
      <c r="BT118" s="330"/>
      <c r="BU118" s="330"/>
      <c r="BV118" s="330"/>
      <c r="BW118" s="330"/>
      <c r="BX118" s="330"/>
      <c r="BY118" s="330"/>
      <c r="BZ118" s="330"/>
      <c r="CA118" s="330"/>
      <c r="CB118" s="330"/>
      <c r="CC118" s="330"/>
      <c r="CD118" s="330"/>
      <c r="CE118" s="330"/>
      <c r="CF118" s="330"/>
      <c r="CG118" s="1003"/>
      <c r="CH118" s="330"/>
      <c r="CI118" s="330"/>
      <c r="CJ118" s="330"/>
      <c r="CK118" s="330"/>
      <c r="CL118" s="330"/>
      <c r="CM118" s="330"/>
      <c r="CN118" s="330"/>
      <c r="CO118" s="330"/>
      <c r="CP118" s="330"/>
      <c r="CQ118" s="330"/>
      <c r="CR118" s="330"/>
      <c r="CS118" s="330"/>
      <c r="CT118" s="330"/>
      <c r="CU118" s="330"/>
      <c r="CV118" s="330"/>
      <c r="CW118" s="1523"/>
      <c r="CX118" s="330"/>
      <c r="CY118" s="330"/>
      <c r="CZ118" s="330"/>
      <c r="DA118" s="330"/>
      <c r="DB118" s="330"/>
      <c r="DC118" s="330"/>
      <c r="DD118" s="330"/>
      <c r="DE118" s="330"/>
      <c r="DF118" s="330"/>
      <c r="DG118" s="330"/>
      <c r="DH118" s="330"/>
      <c r="DI118" s="1170"/>
      <c r="DJ118" s="1170"/>
      <c r="DK118" s="1170"/>
      <c r="DL118" s="1170"/>
      <c r="DM118" s="1170"/>
      <c r="DN118" s="1170"/>
      <c r="DO118" s="1170"/>
      <c r="DP118" s="1170"/>
      <c r="DQ118" s="1170"/>
      <c r="DR118" s="1170"/>
      <c r="DS118" s="1170"/>
      <c r="DT118" s="1170"/>
      <c r="DU118" s="1170"/>
      <c r="DV118" s="1170"/>
      <c r="DW118" s="1170"/>
      <c r="DX118" s="1170"/>
      <c r="DY118" s="1170"/>
      <c r="DZ118" s="1170"/>
      <c r="EA118" s="1170"/>
      <c r="EB118" s="1170"/>
      <c r="EC118" s="1170"/>
      <c r="ED118" s="1170"/>
      <c r="EE118" s="1170"/>
      <c r="EF118" s="1170"/>
      <c r="EG118" s="1170"/>
      <c r="EH118" s="1170"/>
      <c r="EI118" s="1170"/>
      <c r="EJ118" s="330"/>
      <c r="EK118" s="330"/>
      <c r="EL118" s="330"/>
      <c r="EM118" s="330"/>
      <c r="EN118" s="313"/>
      <c r="EO118" s="330"/>
      <c r="EP118" s="330"/>
      <c r="EQ118" s="330"/>
      <c r="ER118" s="330"/>
      <c r="ES118" s="330"/>
      <c r="ET118" s="817"/>
      <c r="EU118" s="817"/>
      <c r="EV118" s="817"/>
      <c r="EW118" s="817"/>
      <c r="EX118" s="330"/>
      <c r="EY118" s="817"/>
      <c r="EZ118" s="817"/>
      <c r="FA118" s="817"/>
      <c r="FB118" s="817"/>
      <c r="FC118" s="330"/>
      <c r="FD118" s="330"/>
      <c r="FE118" s="330"/>
      <c r="FF118" s="330"/>
      <c r="FG118" s="313"/>
      <c r="FH118" s="330"/>
      <c r="FI118" s="330"/>
      <c r="FJ118" s="330"/>
      <c r="FK118" s="330"/>
      <c r="FL118" s="1003"/>
      <c r="FM118" s="330"/>
      <c r="FN118" s="817"/>
      <c r="FO118" s="817"/>
      <c r="FP118" s="817"/>
      <c r="FQ118" s="817"/>
      <c r="FR118" s="330"/>
      <c r="FS118" s="330"/>
      <c r="FT118" s="330"/>
      <c r="FU118" s="817"/>
      <c r="FV118" s="330"/>
      <c r="FW118" s="330"/>
      <c r="FX118" s="330"/>
    </row>
    <row r="119" spans="1:180" ht="18.75" hidden="1" customHeight="1" outlineLevel="1">
      <c r="A119" s="426" t="s">
        <v>485</v>
      </c>
      <c r="B119" s="380" t="s">
        <v>295</v>
      </c>
      <c r="C119" s="331"/>
      <c r="D119" s="431"/>
      <c r="E119" s="430"/>
      <c r="F119" s="431"/>
      <c r="G119" s="470"/>
      <c r="H119" s="343"/>
      <c r="I119" s="492">
        <f t="shared" ref="I119" si="956">S119+X119+Y119+Z119+AA119</f>
        <v>0</v>
      </c>
      <c r="J119" s="322"/>
      <c r="K119" s="322"/>
      <c r="L119" s="322"/>
      <c r="M119" s="312" t="e">
        <f>SUM(#REF!)</f>
        <v>#REF!</v>
      </c>
      <c r="N119" s="312">
        <f t="shared" ref="N119" si="957">SUM(O119:R119)</f>
        <v>0</v>
      </c>
      <c r="O119" s="367"/>
      <c r="P119" s="367"/>
      <c r="Q119" s="367"/>
      <c r="R119" s="367"/>
      <c r="S119" s="366">
        <f t="shared" ref="S119" si="958">SUM(T119:W119)</f>
        <v>0</v>
      </c>
      <c r="T119" s="367"/>
      <c r="U119" s="367"/>
      <c r="V119" s="367"/>
      <c r="W119" s="367"/>
      <c r="X119" s="367"/>
      <c r="Y119" s="367"/>
      <c r="Z119" s="367"/>
      <c r="AA119" s="1169"/>
      <c r="AB119" s="331"/>
      <c r="AC119" s="331"/>
      <c r="AD119" s="363"/>
      <c r="AE119" s="331"/>
      <c r="AF119" s="312">
        <v>0</v>
      </c>
      <c r="AG119" s="312">
        <f t="shared" ref="AG119" si="959">SUM(AH119:AK119)</f>
        <v>0</v>
      </c>
      <c r="AH119" s="367"/>
      <c r="AI119" s="367"/>
      <c r="AJ119" s="367"/>
      <c r="AK119" s="367"/>
      <c r="AL119" s="331"/>
      <c r="AM119" s="331"/>
      <c r="AN119" s="331"/>
      <c r="AO119" s="331"/>
      <c r="AP119" s="499"/>
      <c r="AQ119" s="437">
        <f t="shared" ref="AQ119:AQ120" si="960">DI119+DX119+EA119+ED119+EG119</f>
        <v>0</v>
      </c>
      <c r="AR119" s="1621"/>
      <c r="AS119" s="1621"/>
      <c r="AT119" s="303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15"/>
      <c r="BM119" s="315"/>
      <c r="BN119" s="315"/>
      <c r="BO119" s="331"/>
      <c r="BP119" s="331"/>
      <c r="BQ119" s="331"/>
      <c r="BR119" s="476">
        <f>BU119+BX119+CA119+CD119</f>
        <v>0</v>
      </c>
      <c r="BS119" s="476">
        <f t="shared" ref="BS119" si="961">BV119+BY119+CB119+CE119</f>
        <v>0</v>
      </c>
      <c r="BT119" s="476">
        <f t="shared" ref="BT119" si="962">BW119+BZ119+CC119+CF119</f>
        <v>0</v>
      </c>
      <c r="BU119" s="331"/>
      <c r="BV119" s="331"/>
      <c r="BW119" s="331"/>
      <c r="BX119" s="331"/>
      <c r="BY119" s="331"/>
      <c r="BZ119" s="331"/>
      <c r="CA119" s="331"/>
      <c r="CB119" s="331"/>
      <c r="CC119" s="331"/>
      <c r="CD119" s="331"/>
      <c r="CE119" s="331"/>
      <c r="CF119" s="331"/>
      <c r="CG119" s="1004"/>
      <c r="CH119" s="476">
        <f>CK119+CN119+CQ119+CT119</f>
        <v>0</v>
      </c>
      <c r="CI119" s="476">
        <f t="shared" ref="CI119" si="963">CL119+CO119+CR119+CU119</f>
        <v>0</v>
      </c>
      <c r="CJ119" s="476">
        <f t="shared" ref="CJ119" si="964">CM119+CP119+CS119+CV119</f>
        <v>0</v>
      </c>
      <c r="CK119" s="331"/>
      <c r="CL119" s="331"/>
      <c r="CM119" s="331"/>
      <c r="CN119" s="331"/>
      <c r="CO119" s="331"/>
      <c r="CP119" s="331"/>
      <c r="CQ119" s="331"/>
      <c r="CR119" s="331"/>
      <c r="CS119" s="331"/>
      <c r="CT119" s="331"/>
      <c r="CU119" s="331"/>
      <c r="CV119" s="331"/>
      <c r="CW119" s="1525"/>
      <c r="CX119" s="331"/>
      <c r="CY119" s="331"/>
      <c r="CZ119" s="331"/>
      <c r="DA119" s="331"/>
      <c r="DB119" s="331"/>
      <c r="DC119" s="331"/>
      <c r="DD119" s="331"/>
      <c r="DE119" s="331"/>
      <c r="DF119" s="331"/>
      <c r="DG119" s="331"/>
      <c r="DH119" s="331"/>
      <c r="DI119" s="1207"/>
      <c r="DJ119" s="1207"/>
      <c r="DK119" s="1207"/>
      <c r="DL119" s="1207"/>
      <c r="DM119" s="1207"/>
      <c r="DN119" s="1207"/>
      <c r="DO119" s="1207"/>
      <c r="DP119" s="1207"/>
      <c r="DQ119" s="1207"/>
      <c r="DR119" s="1207"/>
      <c r="DS119" s="1207"/>
      <c r="DT119" s="1207"/>
      <c r="DU119" s="1207"/>
      <c r="DV119" s="1207"/>
      <c r="DW119" s="1207"/>
      <c r="DX119" s="1207"/>
      <c r="DY119" s="1207"/>
      <c r="DZ119" s="1207"/>
      <c r="EA119" s="1207"/>
      <c r="EB119" s="1207"/>
      <c r="EC119" s="1207"/>
      <c r="ED119" s="1207"/>
      <c r="EE119" s="1207"/>
      <c r="EF119" s="1207"/>
      <c r="EG119" s="1207"/>
      <c r="EH119" s="1207"/>
      <c r="EI119" s="1207"/>
      <c r="EJ119" s="331"/>
      <c r="EK119" s="331"/>
      <c r="EL119" s="331"/>
      <c r="EM119" s="331"/>
      <c r="EN119" s="437">
        <f t="shared" ref="EN119:EN120" si="965">EX119+FC119+FD119+FE119+FF119</f>
        <v>0</v>
      </c>
      <c r="EO119" s="488"/>
      <c r="EP119" s="312"/>
      <c r="EQ119" s="312"/>
      <c r="ER119" s="312"/>
      <c r="ES119" s="312"/>
      <c r="ET119" s="622"/>
      <c r="EU119" s="622"/>
      <c r="EV119" s="622"/>
      <c r="EW119" s="622"/>
      <c r="EX119" s="312"/>
      <c r="EY119" s="622"/>
      <c r="EZ119" s="622"/>
      <c r="FA119" s="622"/>
      <c r="FB119" s="622"/>
      <c r="FC119" s="312"/>
      <c r="FD119" s="312"/>
      <c r="FE119" s="312"/>
      <c r="FF119" s="312"/>
      <c r="FG119" s="437">
        <f>SUM(FH119:FR119)</f>
        <v>0</v>
      </c>
      <c r="FH119" s="488"/>
      <c r="FI119" s="312"/>
      <c r="FJ119" s="312"/>
      <c r="FK119" s="312"/>
      <c r="FL119" s="992"/>
      <c r="FM119" s="312">
        <f t="shared" ref="FM119" si="966">FN119+FO119+FP119+FQ119</f>
        <v>0</v>
      </c>
      <c r="FN119" s="622"/>
      <c r="FO119" s="622"/>
      <c r="FP119" s="622"/>
      <c r="FQ119" s="622"/>
      <c r="FR119" s="312"/>
      <c r="FS119" s="312"/>
      <c r="FT119" s="312"/>
      <c r="FU119" s="622"/>
      <c r="FV119" s="343"/>
      <c r="FW119" s="343"/>
      <c r="FX119" s="343"/>
    </row>
    <row r="120" spans="1:180" s="95" customFormat="1" ht="14.25" hidden="1" customHeight="1" outlineLevel="1">
      <c r="A120" s="426" t="s">
        <v>485</v>
      </c>
      <c r="B120" s="380" t="s">
        <v>295</v>
      </c>
      <c r="C120" s="331"/>
      <c r="D120" s="343"/>
      <c r="E120" s="430"/>
      <c r="F120" s="479" t="s">
        <v>11</v>
      </c>
      <c r="G120" s="438"/>
      <c r="H120" s="490"/>
      <c r="I120" s="335"/>
      <c r="J120" s="490"/>
      <c r="K120" s="490"/>
      <c r="L120" s="490"/>
      <c r="M120" s="335"/>
      <c r="N120" s="335"/>
      <c r="O120" s="490"/>
      <c r="P120" s="490"/>
      <c r="Q120" s="490"/>
      <c r="R120" s="490"/>
      <c r="S120" s="490"/>
      <c r="T120" s="490"/>
      <c r="U120" s="490"/>
      <c r="V120" s="490"/>
      <c r="W120" s="490"/>
      <c r="X120" s="490"/>
      <c r="Y120" s="490"/>
      <c r="Z120" s="490"/>
      <c r="AA120" s="1168"/>
      <c r="AB120" s="490"/>
      <c r="AC120" s="490"/>
      <c r="AD120" s="497"/>
      <c r="AE120" s="490"/>
      <c r="AF120" s="335"/>
      <c r="AG120" s="335"/>
      <c r="AH120" s="490"/>
      <c r="AI120" s="490"/>
      <c r="AJ120" s="490"/>
      <c r="AK120" s="490"/>
      <c r="AL120" s="490"/>
      <c r="AM120" s="490"/>
      <c r="AN120" s="490"/>
      <c r="AO120" s="490"/>
      <c r="AP120" s="496"/>
      <c r="AQ120" s="437">
        <f t="shared" si="960"/>
        <v>0</v>
      </c>
      <c r="AR120" s="1621"/>
      <c r="AS120" s="1621"/>
      <c r="AT120" s="437">
        <f t="shared" ref="AT120:BQ120" si="967">SUM(AT119:AT119)</f>
        <v>0</v>
      </c>
      <c r="AU120" s="437">
        <f t="shared" si="967"/>
        <v>0</v>
      </c>
      <c r="AV120" s="437">
        <f t="shared" si="967"/>
        <v>0</v>
      </c>
      <c r="AW120" s="437">
        <f t="shared" si="967"/>
        <v>0</v>
      </c>
      <c r="AX120" s="437">
        <f t="shared" si="967"/>
        <v>0</v>
      </c>
      <c r="AY120" s="437">
        <f t="shared" si="967"/>
        <v>0</v>
      </c>
      <c r="AZ120" s="437">
        <f t="shared" si="967"/>
        <v>0</v>
      </c>
      <c r="BA120" s="437">
        <f t="shared" si="967"/>
        <v>0</v>
      </c>
      <c r="BB120" s="437">
        <f t="shared" si="967"/>
        <v>0</v>
      </c>
      <c r="BC120" s="437">
        <f t="shared" si="967"/>
        <v>0</v>
      </c>
      <c r="BD120" s="437">
        <f t="shared" si="967"/>
        <v>0</v>
      </c>
      <c r="BE120" s="437">
        <f t="shared" si="967"/>
        <v>0</v>
      </c>
      <c r="BF120" s="437">
        <f t="shared" si="967"/>
        <v>0</v>
      </c>
      <c r="BG120" s="437">
        <f t="shared" si="967"/>
        <v>0</v>
      </c>
      <c r="BH120" s="437">
        <f t="shared" si="967"/>
        <v>0</v>
      </c>
      <c r="BI120" s="437">
        <f t="shared" si="967"/>
        <v>0</v>
      </c>
      <c r="BJ120" s="437">
        <f t="shared" si="967"/>
        <v>0</v>
      </c>
      <c r="BK120" s="437">
        <f t="shared" si="967"/>
        <v>0</v>
      </c>
      <c r="BL120" s="437">
        <f t="shared" si="967"/>
        <v>0</v>
      </c>
      <c r="BM120" s="437">
        <f t="shared" si="967"/>
        <v>0</v>
      </c>
      <c r="BN120" s="437">
        <f t="shared" si="967"/>
        <v>0</v>
      </c>
      <c r="BO120" s="437">
        <f t="shared" si="967"/>
        <v>0</v>
      </c>
      <c r="BP120" s="437">
        <f t="shared" si="967"/>
        <v>0</v>
      </c>
      <c r="BQ120" s="437">
        <f t="shared" si="967"/>
        <v>0</v>
      </c>
      <c r="BR120" s="437">
        <f t="shared" ref="BR120:EC120" si="968">SUM(BR119:BR119)</f>
        <v>0</v>
      </c>
      <c r="BS120" s="437">
        <f t="shared" si="968"/>
        <v>0</v>
      </c>
      <c r="BT120" s="437">
        <f t="shared" si="968"/>
        <v>0</v>
      </c>
      <c r="BU120" s="437">
        <f t="shared" si="968"/>
        <v>0</v>
      </c>
      <c r="BV120" s="437">
        <f t="shared" si="968"/>
        <v>0</v>
      </c>
      <c r="BW120" s="437">
        <f t="shared" si="968"/>
        <v>0</v>
      </c>
      <c r="BX120" s="437">
        <f t="shared" si="968"/>
        <v>0</v>
      </c>
      <c r="BY120" s="437">
        <f t="shared" si="968"/>
        <v>0</v>
      </c>
      <c r="BZ120" s="437">
        <f t="shared" si="968"/>
        <v>0</v>
      </c>
      <c r="CA120" s="437">
        <f t="shared" si="968"/>
        <v>0</v>
      </c>
      <c r="CB120" s="437">
        <f t="shared" si="968"/>
        <v>0</v>
      </c>
      <c r="CC120" s="437">
        <f t="shared" si="968"/>
        <v>0</v>
      </c>
      <c r="CD120" s="437">
        <f t="shared" si="968"/>
        <v>0</v>
      </c>
      <c r="CE120" s="437">
        <f t="shared" si="968"/>
        <v>0</v>
      </c>
      <c r="CF120" s="437">
        <f t="shared" si="968"/>
        <v>0</v>
      </c>
      <c r="CG120" s="992"/>
      <c r="CH120" s="437">
        <f t="shared" ref="CH120:CV120" si="969">SUM(CH119:CH119)</f>
        <v>0</v>
      </c>
      <c r="CI120" s="437">
        <f t="shared" si="969"/>
        <v>0</v>
      </c>
      <c r="CJ120" s="437">
        <f t="shared" si="969"/>
        <v>0</v>
      </c>
      <c r="CK120" s="437">
        <f t="shared" si="969"/>
        <v>0</v>
      </c>
      <c r="CL120" s="437">
        <f t="shared" si="969"/>
        <v>0</v>
      </c>
      <c r="CM120" s="437">
        <f t="shared" si="969"/>
        <v>0</v>
      </c>
      <c r="CN120" s="437">
        <f t="shared" si="969"/>
        <v>0</v>
      </c>
      <c r="CO120" s="437">
        <f t="shared" si="969"/>
        <v>0</v>
      </c>
      <c r="CP120" s="437">
        <f t="shared" si="969"/>
        <v>0</v>
      </c>
      <c r="CQ120" s="437">
        <f t="shared" si="969"/>
        <v>0</v>
      </c>
      <c r="CR120" s="437">
        <f t="shared" si="969"/>
        <v>0</v>
      </c>
      <c r="CS120" s="437">
        <f t="shared" si="969"/>
        <v>0</v>
      </c>
      <c r="CT120" s="437">
        <f t="shared" si="969"/>
        <v>0</v>
      </c>
      <c r="CU120" s="437">
        <f t="shared" si="969"/>
        <v>0</v>
      </c>
      <c r="CV120" s="437">
        <f t="shared" si="969"/>
        <v>0</v>
      </c>
      <c r="CW120" s="1510">
        <f t="shared" si="968"/>
        <v>0</v>
      </c>
      <c r="CX120" s="437">
        <f t="shared" si="968"/>
        <v>0</v>
      </c>
      <c r="CY120" s="437">
        <f t="shared" si="968"/>
        <v>0</v>
      </c>
      <c r="CZ120" s="437">
        <f t="shared" si="968"/>
        <v>0</v>
      </c>
      <c r="DA120" s="437">
        <f t="shared" si="968"/>
        <v>0</v>
      </c>
      <c r="DB120" s="437">
        <f t="shared" si="968"/>
        <v>0</v>
      </c>
      <c r="DC120" s="437">
        <f t="shared" si="968"/>
        <v>0</v>
      </c>
      <c r="DD120" s="437">
        <f t="shared" si="968"/>
        <v>0</v>
      </c>
      <c r="DE120" s="437">
        <f t="shared" si="968"/>
        <v>0</v>
      </c>
      <c r="DF120" s="437">
        <f t="shared" si="968"/>
        <v>0</v>
      </c>
      <c r="DG120" s="437">
        <f t="shared" si="968"/>
        <v>0</v>
      </c>
      <c r="DH120" s="437">
        <f t="shared" si="968"/>
        <v>0</v>
      </c>
      <c r="DI120" s="1163">
        <f t="shared" si="968"/>
        <v>0</v>
      </c>
      <c r="DJ120" s="1163">
        <f t="shared" si="968"/>
        <v>0</v>
      </c>
      <c r="DK120" s="1163">
        <f t="shared" si="968"/>
        <v>0</v>
      </c>
      <c r="DL120" s="1163"/>
      <c r="DM120" s="1163"/>
      <c r="DN120" s="1163"/>
      <c r="DO120" s="1163"/>
      <c r="DP120" s="1163"/>
      <c r="DQ120" s="1163"/>
      <c r="DR120" s="1163"/>
      <c r="DS120" s="1163"/>
      <c r="DT120" s="1163"/>
      <c r="DU120" s="1163"/>
      <c r="DV120" s="1163"/>
      <c r="DW120" s="1163"/>
      <c r="DX120" s="1163">
        <f t="shared" si="968"/>
        <v>0</v>
      </c>
      <c r="DY120" s="1163">
        <f t="shared" si="968"/>
        <v>0</v>
      </c>
      <c r="DZ120" s="1163">
        <f t="shared" si="968"/>
        <v>0</v>
      </c>
      <c r="EA120" s="1163">
        <f t="shared" si="968"/>
        <v>0</v>
      </c>
      <c r="EB120" s="1163">
        <f t="shared" si="968"/>
        <v>0</v>
      </c>
      <c r="EC120" s="1163">
        <f t="shared" si="968"/>
        <v>0</v>
      </c>
      <c r="ED120" s="1163">
        <f t="shared" ref="ED120:EI120" si="970">SUM(ED119:ED119)</f>
        <v>0</v>
      </c>
      <c r="EE120" s="1163">
        <f t="shared" si="970"/>
        <v>0</v>
      </c>
      <c r="EF120" s="1163">
        <f t="shared" si="970"/>
        <v>0</v>
      </c>
      <c r="EG120" s="1163">
        <f t="shared" si="970"/>
        <v>0</v>
      </c>
      <c r="EH120" s="1163">
        <f t="shared" si="970"/>
        <v>0</v>
      </c>
      <c r="EI120" s="1163">
        <f t="shared" si="970"/>
        <v>0</v>
      </c>
      <c r="EJ120" s="437"/>
      <c r="EK120" s="437"/>
      <c r="EL120" s="437"/>
      <c r="EM120" s="437"/>
      <c r="EN120" s="437">
        <f t="shared" si="965"/>
        <v>0</v>
      </c>
      <c r="EO120" s="437">
        <f>SUM(EO119:EO119)</f>
        <v>0</v>
      </c>
      <c r="EP120" s="437">
        <f>SUM(EP119:EP119)</f>
        <v>0</v>
      </c>
      <c r="EQ120" s="437">
        <f>SUM(EQ119:EQ119)</f>
        <v>0</v>
      </c>
      <c r="ER120" s="437">
        <f>SUM(ER119:ER119)</f>
        <v>0</v>
      </c>
      <c r="ES120" s="437">
        <f>SUM(ES119:ES119)</f>
        <v>0</v>
      </c>
      <c r="ET120" s="437">
        <f t="shared" ref="ET120:EW120" si="971">SUM(ET119:ET119)</f>
        <v>0</v>
      </c>
      <c r="EU120" s="437">
        <f t="shared" si="971"/>
        <v>0</v>
      </c>
      <c r="EV120" s="437">
        <f t="shared" si="971"/>
        <v>0</v>
      </c>
      <c r="EW120" s="437">
        <f t="shared" si="971"/>
        <v>0</v>
      </c>
      <c r="EX120" s="437">
        <f>SUM(EX119:EX119)</f>
        <v>0</v>
      </c>
      <c r="EY120" s="437">
        <f t="shared" ref="EY120:FB120" si="972">SUM(EY119:EY119)</f>
        <v>0</v>
      </c>
      <c r="EZ120" s="437">
        <f t="shared" si="972"/>
        <v>0</v>
      </c>
      <c r="FA120" s="437">
        <f t="shared" si="972"/>
        <v>0</v>
      </c>
      <c r="FB120" s="437">
        <f t="shared" si="972"/>
        <v>0</v>
      </c>
      <c r="FC120" s="437">
        <f>SUM(FC119:FC119)</f>
        <v>0</v>
      </c>
      <c r="FD120" s="437">
        <f>SUM(FD119:FD119)</f>
        <v>0</v>
      </c>
      <c r="FE120" s="437">
        <f>SUM(FE119:FE119)</f>
        <v>0</v>
      </c>
      <c r="FF120" s="437">
        <f>SUM(FF119:FF119)</f>
        <v>0</v>
      </c>
      <c r="FG120" s="437">
        <f>SUM(FH120:FR120)</f>
        <v>0</v>
      </c>
      <c r="FH120" s="437">
        <f>SUM(FH119:FH119)</f>
        <v>0</v>
      </c>
      <c r="FI120" s="437">
        <f>SUM(FI119:FI119)</f>
        <v>0</v>
      </c>
      <c r="FJ120" s="437">
        <f>SUM(FJ119:FJ119)</f>
        <v>0</v>
      </c>
      <c r="FK120" s="437">
        <f>SUM(FK119:FK119)</f>
        <v>0</v>
      </c>
      <c r="FL120" s="992"/>
      <c r="FM120" s="437">
        <f>SUM(FM119:FM119)</f>
        <v>0</v>
      </c>
      <c r="FN120" s="437">
        <f t="shared" ref="FN120:FQ120" si="973">SUM(FN119:FN119)</f>
        <v>0</v>
      </c>
      <c r="FO120" s="437">
        <f t="shared" si="973"/>
        <v>0</v>
      </c>
      <c r="FP120" s="437">
        <f t="shared" si="973"/>
        <v>0</v>
      </c>
      <c r="FQ120" s="437">
        <f t="shared" si="973"/>
        <v>0</v>
      </c>
      <c r="FR120" s="437">
        <f>SUM(FR119:FR119)</f>
        <v>0</v>
      </c>
      <c r="FS120" s="437">
        <f>SUM(FS119:FS119)</f>
        <v>0</v>
      </c>
      <c r="FT120" s="437">
        <f>SUM(FT119:FT119)</f>
        <v>0</v>
      </c>
      <c r="FU120" s="814"/>
      <c r="FV120" s="313"/>
      <c r="FW120" s="313"/>
      <c r="FX120" s="313"/>
    </row>
    <row r="121" spans="1:180" ht="19.5" hidden="1" customHeight="1" outlineLevel="2">
      <c r="A121" s="426" t="s">
        <v>485</v>
      </c>
      <c r="B121" s="380" t="s">
        <v>295</v>
      </c>
      <c r="C121" s="331"/>
      <c r="D121" s="343"/>
      <c r="E121" s="409" t="s">
        <v>83</v>
      </c>
      <c r="F121" s="477" t="s">
        <v>98</v>
      </c>
      <c r="G121" s="467"/>
      <c r="H121" s="330"/>
      <c r="I121" s="313"/>
      <c r="J121" s="330"/>
      <c r="K121" s="330"/>
      <c r="L121" s="330"/>
      <c r="M121" s="313"/>
      <c r="N121" s="313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1170"/>
      <c r="AB121" s="330"/>
      <c r="AC121" s="330"/>
      <c r="AD121" s="362"/>
      <c r="AE121" s="330"/>
      <c r="AF121" s="313"/>
      <c r="AG121" s="313"/>
      <c r="AH121" s="330"/>
      <c r="AI121" s="330"/>
      <c r="AJ121" s="330"/>
      <c r="AK121" s="330"/>
      <c r="AL121" s="330"/>
      <c r="AM121" s="330"/>
      <c r="AN121" s="330"/>
      <c r="AO121" s="330"/>
      <c r="AP121" s="496"/>
      <c r="AQ121" s="482">
        <f>DI121+DX121+EA121+ED121+EG121</f>
        <v>0</v>
      </c>
      <c r="AR121" s="1619"/>
      <c r="AS121" s="1619"/>
      <c r="AT121" s="484">
        <f t="shared" ref="AT121:BQ121" si="974">AT124+AT128+AT131</f>
        <v>0</v>
      </c>
      <c r="AU121" s="484">
        <f t="shared" si="974"/>
        <v>0</v>
      </c>
      <c r="AV121" s="484">
        <f t="shared" si="974"/>
        <v>0</v>
      </c>
      <c r="AW121" s="484">
        <f t="shared" si="974"/>
        <v>0</v>
      </c>
      <c r="AX121" s="484">
        <f t="shared" si="974"/>
        <v>0</v>
      </c>
      <c r="AY121" s="484">
        <f t="shared" si="974"/>
        <v>0</v>
      </c>
      <c r="AZ121" s="484">
        <f t="shared" si="974"/>
        <v>0</v>
      </c>
      <c r="BA121" s="484">
        <f t="shared" si="974"/>
        <v>0</v>
      </c>
      <c r="BB121" s="484">
        <f t="shared" si="974"/>
        <v>0</v>
      </c>
      <c r="BC121" s="484">
        <f t="shared" si="974"/>
        <v>0</v>
      </c>
      <c r="BD121" s="484">
        <f t="shared" si="974"/>
        <v>0</v>
      </c>
      <c r="BE121" s="484">
        <f t="shared" si="974"/>
        <v>0</v>
      </c>
      <c r="BF121" s="484">
        <f t="shared" si="974"/>
        <v>0</v>
      </c>
      <c r="BG121" s="484">
        <f t="shared" si="974"/>
        <v>0</v>
      </c>
      <c r="BH121" s="484">
        <f t="shared" si="974"/>
        <v>0</v>
      </c>
      <c r="BI121" s="484">
        <f t="shared" si="974"/>
        <v>0</v>
      </c>
      <c r="BJ121" s="484">
        <f t="shared" si="974"/>
        <v>0</v>
      </c>
      <c r="BK121" s="484">
        <f t="shared" si="974"/>
        <v>0</v>
      </c>
      <c r="BL121" s="484">
        <f t="shared" si="974"/>
        <v>0</v>
      </c>
      <c r="BM121" s="484">
        <f t="shared" si="974"/>
        <v>0</v>
      </c>
      <c r="BN121" s="484">
        <f t="shared" si="974"/>
        <v>0</v>
      </c>
      <c r="BO121" s="484">
        <f t="shared" si="974"/>
        <v>0</v>
      </c>
      <c r="BP121" s="484">
        <f t="shared" si="974"/>
        <v>0</v>
      </c>
      <c r="BQ121" s="484">
        <f t="shared" si="974"/>
        <v>0</v>
      </c>
      <c r="BR121" s="484">
        <f t="shared" ref="BR121:EC121" si="975">BR124+BR128+BR131</f>
        <v>0</v>
      </c>
      <c r="BS121" s="484">
        <f t="shared" si="975"/>
        <v>0</v>
      </c>
      <c r="BT121" s="484">
        <f t="shared" si="975"/>
        <v>0</v>
      </c>
      <c r="BU121" s="484">
        <f t="shared" si="975"/>
        <v>0</v>
      </c>
      <c r="BV121" s="484">
        <f t="shared" si="975"/>
        <v>0</v>
      </c>
      <c r="BW121" s="484">
        <f t="shared" si="975"/>
        <v>0</v>
      </c>
      <c r="BX121" s="484">
        <f t="shared" si="975"/>
        <v>0</v>
      </c>
      <c r="BY121" s="484">
        <f t="shared" si="975"/>
        <v>0</v>
      </c>
      <c r="BZ121" s="484">
        <f t="shared" si="975"/>
        <v>0</v>
      </c>
      <c r="CA121" s="484">
        <f t="shared" si="975"/>
        <v>0</v>
      </c>
      <c r="CB121" s="484">
        <f t="shared" si="975"/>
        <v>0</v>
      </c>
      <c r="CC121" s="484">
        <f t="shared" si="975"/>
        <v>0</v>
      </c>
      <c r="CD121" s="484">
        <f t="shared" si="975"/>
        <v>0</v>
      </c>
      <c r="CE121" s="484">
        <f t="shared" si="975"/>
        <v>0</v>
      </c>
      <c r="CF121" s="484">
        <f t="shared" si="975"/>
        <v>0</v>
      </c>
      <c r="CG121" s="992"/>
      <c r="CH121" s="484">
        <f t="shared" ref="CH121:CV121" si="976">CH124+CH128+CH131</f>
        <v>0</v>
      </c>
      <c r="CI121" s="484">
        <f t="shared" si="976"/>
        <v>0</v>
      </c>
      <c r="CJ121" s="484">
        <f t="shared" si="976"/>
        <v>0</v>
      </c>
      <c r="CK121" s="484">
        <f t="shared" si="976"/>
        <v>0</v>
      </c>
      <c r="CL121" s="484">
        <f t="shared" si="976"/>
        <v>0</v>
      </c>
      <c r="CM121" s="484">
        <f t="shared" si="976"/>
        <v>0</v>
      </c>
      <c r="CN121" s="484">
        <f t="shared" si="976"/>
        <v>0</v>
      </c>
      <c r="CO121" s="484">
        <f t="shared" si="976"/>
        <v>0</v>
      </c>
      <c r="CP121" s="484">
        <f t="shared" si="976"/>
        <v>0</v>
      </c>
      <c r="CQ121" s="484">
        <f t="shared" si="976"/>
        <v>0</v>
      </c>
      <c r="CR121" s="484">
        <f t="shared" si="976"/>
        <v>0</v>
      </c>
      <c r="CS121" s="484">
        <f t="shared" si="976"/>
        <v>0</v>
      </c>
      <c r="CT121" s="484">
        <f t="shared" si="976"/>
        <v>0</v>
      </c>
      <c r="CU121" s="484">
        <f t="shared" si="976"/>
        <v>0</v>
      </c>
      <c r="CV121" s="484">
        <f t="shared" si="976"/>
        <v>0</v>
      </c>
      <c r="CW121" s="1510">
        <f t="shared" si="975"/>
        <v>0</v>
      </c>
      <c r="CX121" s="484">
        <f t="shared" si="975"/>
        <v>0</v>
      </c>
      <c r="CY121" s="484">
        <f t="shared" si="975"/>
        <v>0</v>
      </c>
      <c r="CZ121" s="484">
        <f t="shared" si="975"/>
        <v>0</v>
      </c>
      <c r="DA121" s="484">
        <f t="shared" si="975"/>
        <v>0</v>
      </c>
      <c r="DB121" s="484">
        <f t="shared" si="975"/>
        <v>0</v>
      </c>
      <c r="DC121" s="484">
        <f t="shared" si="975"/>
        <v>0</v>
      </c>
      <c r="DD121" s="484">
        <f t="shared" si="975"/>
        <v>0</v>
      </c>
      <c r="DE121" s="484">
        <f t="shared" si="975"/>
        <v>0</v>
      </c>
      <c r="DF121" s="484">
        <f t="shared" si="975"/>
        <v>0</v>
      </c>
      <c r="DG121" s="484">
        <f t="shared" si="975"/>
        <v>0</v>
      </c>
      <c r="DH121" s="484">
        <f t="shared" si="975"/>
        <v>0</v>
      </c>
      <c r="DI121" s="1208">
        <f t="shared" si="975"/>
        <v>0</v>
      </c>
      <c r="DJ121" s="1208">
        <f t="shared" si="975"/>
        <v>0</v>
      </c>
      <c r="DK121" s="1208">
        <f t="shared" si="975"/>
        <v>0</v>
      </c>
      <c r="DL121" s="1208"/>
      <c r="DM121" s="1208"/>
      <c r="DN121" s="1208"/>
      <c r="DO121" s="1208"/>
      <c r="DP121" s="1208"/>
      <c r="DQ121" s="1208"/>
      <c r="DR121" s="1208"/>
      <c r="DS121" s="1208"/>
      <c r="DT121" s="1208"/>
      <c r="DU121" s="1208"/>
      <c r="DV121" s="1208"/>
      <c r="DW121" s="1208"/>
      <c r="DX121" s="1208">
        <f t="shared" si="975"/>
        <v>0</v>
      </c>
      <c r="DY121" s="1208">
        <f t="shared" si="975"/>
        <v>0</v>
      </c>
      <c r="DZ121" s="1208">
        <f t="shared" si="975"/>
        <v>0</v>
      </c>
      <c r="EA121" s="1208">
        <f t="shared" si="975"/>
        <v>0</v>
      </c>
      <c r="EB121" s="1208">
        <f t="shared" si="975"/>
        <v>0</v>
      </c>
      <c r="EC121" s="1208">
        <f t="shared" si="975"/>
        <v>0</v>
      </c>
      <c r="ED121" s="1208">
        <f t="shared" ref="ED121:EF121" si="977">ED124+ED128+ED131</f>
        <v>0</v>
      </c>
      <c r="EE121" s="1208">
        <f t="shared" si="977"/>
        <v>0</v>
      </c>
      <c r="EF121" s="1208">
        <f t="shared" si="977"/>
        <v>0</v>
      </c>
      <c r="EG121" s="1208"/>
      <c r="EH121" s="1208"/>
      <c r="EI121" s="1208"/>
      <c r="EJ121" s="484"/>
      <c r="EK121" s="484"/>
      <c r="EL121" s="484"/>
      <c r="EM121" s="484"/>
      <c r="EN121" s="484">
        <f t="shared" ref="EN121" si="978">SUM(EO121:EX121)</f>
        <v>0</v>
      </c>
      <c r="EO121" s="484">
        <f>EO124+EO128+EO131</f>
        <v>0</v>
      </c>
      <c r="EP121" s="484">
        <f>EP124+EP128+EP131</f>
        <v>0</v>
      </c>
      <c r="EQ121" s="484">
        <f>EQ124+EQ128+EQ131</f>
        <v>0</v>
      </c>
      <c r="ER121" s="484">
        <f>ER124+ER128+ER131</f>
        <v>0</v>
      </c>
      <c r="ES121" s="484">
        <f>ES124+ES128+ES131</f>
        <v>0</v>
      </c>
      <c r="ET121" s="484">
        <f t="shared" ref="ET121:EW121" si="979">ET124+ET128+ET131</f>
        <v>0</v>
      </c>
      <c r="EU121" s="484">
        <f t="shared" si="979"/>
        <v>0</v>
      </c>
      <c r="EV121" s="484">
        <f t="shared" si="979"/>
        <v>0</v>
      </c>
      <c r="EW121" s="484">
        <f t="shared" si="979"/>
        <v>0</v>
      </c>
      <c r="EX121" s="484">
        <f>EX124+EX128+EX131</f>
        <v>0</v>
      </c>
      <c r="EY121" s="484">
        <f t="shared" ref="EY121:FB121" si="980">EY124+EY128+EY131</f>
        <v>0</v>
      </c>
      <c r="EZ121" s="484">
        <f t="shared" si="980"/>
        <v>0</v>
      </c>
      <c r="FA121" s="484">
        <f t="shared" si="980"/>
        <v>0</v>
      </c>
      <c r="FB121" s="484">
        <f t="shared" si="980"/>
        <v>0</v>
      </c>
      <c r="FC121" s="484">
        <f>FC124+FC128+FC131</f>
        <v>0</v>
      </c>
      <c r="FD121" s="484">
        <f>FD124+FD128+FD131</f>
        <v>0</v>
      </c>
      <c r="FE121" s="484">
        <f>FE124+FE128+FE131</f>
        <v>0</v>
      </c>
      <c r="FF121" s="484">
        <f>FF124+FF128+FF131</f>
        <v>0</v>
      </c>
      <c r="FG121" s="484">
        <f>SUM(FH121:FR121)</f>
        <v>0</v>
      </c>
      <c r="FH121" s="484">
        <f>FH124+FH128+FH131</f>
        <v>0</v>
      </c>
      <c r="FI121" s="484">
        <f>FI124+FI128+FI131</f>
        <v>0</v>
      </c>
      <c r="FJ121" s="484">
        <f>FJ124+FJ128+FJ131</f>
        <v>0</v>
      </c>
      <c r="FK121" s="484">
        <f>FK124+FK128+FK131</f>
        <v>0</v>
      </c>
      <c r="FL121" s="992"/>
      <c r="FM121" s="484">
        <f>FM124+FM128+FM131</f>
        <v>0</v>
      </c>
      <c r="FN121" s="484">
        <f t="shared" ref="FN121:FQ121" si="981">FN124+FN128+FN131</f>
        <v>0</v>
      </c>
      <c r="FO121" s="484">
        <f t="shared" si="981"/>
        <v>0</v>
      </c>
      <c r="FP121" s="484">
        <f t="shared" si="981"/>
        <v>0</v>
      </c>
      <c r="FQ121" s="484">
        <f t="shared" si="981"/>
        <v>0</v>
      </c>
      <c r="FR121" s="484">
        <f>FR124+FR128+FR131</f>
        <v>0</v>
      </c>
      <c r="FS121" s="484">
        <f>FS124+FS128+FS131</f>
        <v>0</v>
      </c>
      <c r="FT121" s="484">
        <f>FT124+FT128+FT131</f>
        <v>0</v>
      </c>
      <c r="FU121" s="813"/>
      <c r="FV121" s="330"/>
      <c r="FW121" s="330"/>
      <c r="FX121" s="330"/>
    </row>
    <row r="122" spans="1:180" ht="22.5" hidden="1" customHeight="1" outlineLevel="2">
      <c r="A122" s="426" t="s">
        <v>485</v>
      </c>
      <c r="B122" s="380" t="s">
        <v>295</v>
      </c>
      <c r="C122" s="331"/>
      <c r="D122" s="431"/>
      <c r="E122" s="430" t="s">
        <v>267</v>
      </c>
      <c r="F122" s="431" t="s">
        <v>262</v>
      </c>
      <c r="G122" s="470"/>
      <c r="H122" s="341"/>
      <c r="I122" s="313"/>
      <c r="J122" s="330"/>
      <c r="K122" s="330"/>
      <c r="L122" s="330"/>
      <c r="M122" s="313"/>
      <c r="N122" s="313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  <c r="AA122" s="1170"/>
      <c r="AB122" s="330"/>
      <c r="AC122" s="330"/>
      <c r="AD122" s="362"/>
      <c r="AE122" s="330"/>
      <c r="AF122" s="313"/>
      <c r="AG122" s="313"/>
      <c r="AH122" s="330"/>
      <c r="AI122" s="330"/>
      <c r="AJ122" s="330"/>
      <c r="AK122" s="330"/>
      <c r="AL122" s="330"/>
      <c r="AM122" s="330"/>
      <c r="AN122" s="330"/>
      <c r="AO122" s="330"/>
      <c r="AP122" s="496"/>
      <c r="AQ122" s="335"/>
      <c r="AR122" s="1620"/>
      <c r="AS122" s="1620"/>
      <c r="AT122" s="321"/>
      <c r="AU122" s="321"/>
      <c r="AV122" s="321"/>
      <c r="AW122" s="321"/>
      <c r="AX122" s="321"/>
      <c r="AY122" s="321"/>
      <c r="AZ122" s="321"/>
      <c r="BA122" s="321"/>
      <c r="BB122" s="321"/>
      <c r="BC122" s="321"/>
      <c r="BD122" s="321"/>
      <c r="BE122" s="321"/>
      <c r="BF122" s="321"/>
      <c r="BG122" s="321"/>
      <c r="BH122" s="321"/>
      <c r="BI122" s="321"/>
      <c r="BJ122" s="321"/>
      <c r="BK122" s="321"/>
      <c r="BL122" s="330"/>
      <c r="BM122" s="330"/>
      <c r="BN122" s="330"/>
      <c r="BO122" s="330"/>
      <c r="BP122" s="330"/>
      <c r="BQ122" s="330"/>
      <c r="BR122" s="330"/>
      <c r="BS122" s="330"/>
      <c r="BT122" s="330"/>
      <c r="BU122" s="330"/>
      <c r="BV122" s="330"/>
      <c r="BW122" s="330"/>
      <c r="BX122" s="330"/>
      <c r="BY122" s="330"/>
      <c r="BZ122" s="330"/>
      <c r="CA122" s="330"/>
      <c r="CB122" s="330"/>
      <c r="CC122" s="330"/>
      <c r="CD122" s="330"/>
      <c r="CE122" s="330"/>
      <c r="CF122" s="330"/>
      <c r="CG122" s="1003"/>
      <c r="CH122" s="330"/>
      <c r="CI122" s="330"/>
      <c r="CJ122" s="330"/>
      <c r="CK122" s="330"/>
      <c r="CL122" s="330"/>
      <c r="CM122" s="330"/>
      <c r="CN122" s="330"/>
      <c r="CO122" s="330"/>
      <c r="CP122" s="330"/>
      <c r="CQ122" s="330"/>
      <c r="CR122" s="330"/>
      <c r="CS122" s="330"/>
      <c r="CT122" s="330"/>
      <c r="CU122" s="330"/>
      <c r="CV122" s="330"/>
      <c r="CW122" s="1523"/>
      <c r="CX122" s="330"/>
      <c r="CY122" s="330"/>
      <c r="CZ122" s="330"/>
      <c r="DA122" s="330"/>
      <c r="DB122" s="330"/>
      <c r="DC122" s="330"/>
      <c r="DD122" s="330"/>
      <c r="DE122" s="330"/>
      <c r="DF122" s="330"/>
      <c r="DG122" s="330"/>
      <c r="DH122" s="330"/>
      <c r="DI122" s="1170"/>
      <c r="DJ122" s="1170"/>
      <c r="DK122" s="1170"/>
      <c r="DL122" s="1170"/>
      <c r="DM122" s="1170"/>
      <c r="DN122" s="1170"/>
      <c r="DO122" s="1170"/>
      <c r="DP122" s="1170"/>
      <c r="DQ122" s="1170"/>
      <c r="DR122" s="1170"/>
      <c r="DS122" s="1170"/>
      <c r="DT122" s="1170"/>
      <c r="DU122" s="1170"/>
      <c r="DV122" s="1170"/>
      <c r="DW122" s="1170"/>
      <c r="DX122" s="1170"/>
      <c r="DY122" s="1170"/>
      <c r="DZ122" s="1170"/>
      <c r="EA122" s="1170"/>
      <c r="EB122" s="1170"/>
      <c r="EC122" s="1170"/>
      <c r="ED122" s="1170"/>
      <c r="EE122" s="1170"/>
      <c r="EF122" s="1170"/>
      <c r="EG122" s="1170"/>
      <c r="EH122" s="1170"/>
      <c r="EI122" s="1170"/>
      <c r="EJ122" s="330"/>
      <c r="EK122" s="330"/>
      <c r="EL122" s="330"/>
      <c r="EM122" s="330"/>
      <c r="EN122" s="313"/>
      <c r="EO122" s="330"/>
      <c r="EP122" s="330"/>
      <c r="EQ122" s="330"/>
      <c r="ER122" s="330"/>
      <c r="ES122" s="330"/>
      <c r="ET122" s="817"/>
      <c r="EU122" s="817"/>
      <c r="EV122" s="817"/>
      <c r="EW122" s="817"/>
      <c r="EX122" s="330"/>
      <c r="EY122" s="817"/>
      <c r="EZ122" s="817"/>
      <c r="FA122" s="817"/>
      <c r="FB122" s="817"/>
      <c r="FC122" s="330"/>
      <c r="FD122" s="330"/>
      <c r="FE122" s="330"/>
      <c r="FF122" s="330"/>
      <c r="FG122" s="313"/>
      <c r="FH122" s="330"/>
      <c r="FI122" s="330"/>
      <c r="FJ122" s="330"/>
      <c r="FK122" s="330"/>
      <c r="FL122" s="1003"/>
      <c r="FM122" s="330"/>
      <c r="FN122" s="817"/>
      <c r="FO122" s="817"/>
      <c r="FP122" s="817"/>
      <c r="FQ122" s="817"/>
      <c r="FR122" s="330"/>
      <c r="FS122" s="330"/>
      <c r="FT122" s="330"/>
      <c r="FU122" s="817"/>
      <c r="FV122" s="330"/>
      <c r="FW122" s="330"/>
      <c r="FX122" s="330"/>
    </row>
    <row r="123" spans="1:180" ht="18" hidden="1" customHeight="1" outlineLevel="2">
      <c r="A123" s="426" t="s">
        <v>485</v>
      </c>
      <c r="B123" s="380" t="s">
        <v>295</v>
      </c>
      <c r="C123" s="331"/>
      <c r="D123" s="431"/>
      <c r="E123" s="430"/>
      <c r="F123" s="431"/>
      <c r="G123" s="470"/>
      <c r="H123" s="343"/>
      <c r="I123" s="492">
        <f t="shared" ref="I123" si="982">S123+X123+Y123+Z123+AA123</f>
        <v>0</v>
      </c>
      <c r="J123" s="322"/>
      <c r="K123" s="322"/>
      <c r="L123" s="322"/>
      <c r="M123" s="312" t="e">
        <f>SUM(#REF!)</f>
        <v>#REF!</v>
      </c>
      <c r="N123" s="312">
        <f t="shared" ref="N123" si="983">SUM(O123:R123)</f>
        <v>0</v>
      </c>
      <c r="O123" s="367"/>
      <c r="P123" s="367"/>
      <c r="Q123" s="367"/>
      <c r="R123" s="367"/>
      <c r="S123" s="366">
        <f t="shared" ref="S123" si="984">SUM(T123:W123)</f>
        <v>0</v>
      </c>
      <c r="T123" s="367"/>
      <c r="U123" s="367"/>
      <c r="V123" s="367"/>
      <c r="W123" s="367"/>
      <c r="X123" s="367"/>
      <c r="Y123" s="367"/>
      <c r="Z123" s="367"/>
      <c r="AA123" s="1169"/>
      <c r="AB123" s="331"/>
      <c r="AC123" s="331"/>
      <c r="AD123" s="363"/>
      <c r="AE123" s="331"/>
      <c r="AF123" s="312">
        <v>0</v>
      </c>
      <c r="AG123" s="312">
        <f t="shared" ref="AG123" si="985">SUM(AH123:AK123)</f>
        <v>0</v>
      </c>
      <c r="AH123" s="367"/>
      <c r="AI123" s="367"/>
      <c r="AJ123" s="367"/>
      <c r="AK123" s="367"/>
      <c r="AL123" s="331"/>
      <c r="AM123" s="331"/>
      <c r="AN123" s="331"/>
      <c r="AO123" s="331"/>
      <c r="AP123" s="499"/>
      <c r="AQ123" s="437">
        <f t="shared" ref="AQ123:AQ124" si="986">DI123+DX123+EA123+ED123+EG123</f>
        <v>0</v>
      </c>
      <c r="AR123" s="1621"/>
      <c r="AS123" s="1621"/>
      <c r="AT123" s="322"/>
      <c r="AU123" s="476">
        <f t="shared" ref="AU123" si="987">AT123*0.76*1.49</f>
        <v>0</v>
      </c>
      <c r="AV123" s="322"/>
      <c r="AW123" s="322"/>
      <c r="AX123" s="476">
        <f t="shared" ref="AX123" si="988">AW123*0.76*1.49</f>
        <v>0</v>
      </c>
      <c r="AY123" s="322"/>
      <c r="AZ123" s="322"/>
      <c r="BA123" s="476">
        <f t="shared" ref="BA123" si="989">AZ123*0.76*1.49</f>
        <v>0</v>
      </c>
      <c r="BB123" s="322"/>
      <c r="BC123" s="322"/>
      <c r="BD123" s="476">
        <f t="shared" ref="BD123" si="990">BC123*0.76*1.49</f>
        <v>0</v>
      </c>
      <c r="BE123" s="322"/>
      <c r="BF123" s="322"/>
      <c r="BG123" s="476">
        <f t="shared" ref="BG123" si="991">BF123*0.76*1.49</f>
        <v>0</v>
      </c>
      <c r="BH123" s="322"/>
      <c r="BI123" s="322"/>
      <c r="BJ123" s="476">
        <f t="shared" ref="BJ123" si="992">BI123*0.76*1.49</f>
        <v>0</v>
      </c>
      <c r="BK123" s="322"/>
      <c r="BL123" s="315"/>
      <c r="BM123" s="476">
        <f t="shared" ref="BM123" si="993">BL123*0.76*1.49</f>
        <v>0</v>
      </c>
      <c r="BN123" s="315"/>
      <c r="BO123" s="331"/>
      <c r="BP123" s="476">
        <f t="shared" ref="BP123" si="994">BO123*0.76*1.49</f>
        <v>0</v>
      </c>
      <c r="BQ123" s="331"/>
      <c r="BR123" s="476">
        <f>BU123+BX123+CA123+CD123</f>
        <v>0</v>
      </c>
      <c r="BS123" s="476">
        <f t="shared" ref="BS123" si="995">BV123+BY123+CB123+CE123</f>
        <v>0</v>
      </c>
      <c r="BT123" s="476">
        <f t="shared" ref="BT123" si="996">BW123+BZ123+CC123+CF123</f>
        <v>0</v>
      </c>
      <c r="BU123" s="331"/>
      <c r="BV123" s="476">
        <f t="shared" ref="BV123" si="997">BU123*0.76*1.49</f>
        <v>0</v>
      </c>
      <c r="BW123" s="331"/>
      <c r="BX123" s="331"/>
      <c r="BY123" s="476">
        <f t="shared" ref="BY123" si="998">BX123*0.76*1.49</f>
        <v>0</v>
      </c>
      <c r="BZ123" s="331"/>
      <c r="CA123" s="331"/>
      <c r="CB123" s="476">
        <f t="shared" ref="CB123" si="999">CA123*0.76*1.49</f>
        <v>0</v>
      </c>
      <c r="CC123" s="331"/>
      <c r="CD123" s="331"/>
      <c r="CE123" s="476">
        <f t="shared" ref="CE123" si="1000">CD123*0.76*1.49</f>
        <v>0</v>
      </c>
      <c r="CF123" s="331"/>
      <c r="CG123" s="1004"/>
      <c r="CH123" s="476">
        <f>CK123+CN123+CQ123+CT123</f>
        <v>0</v>
      </c>
      <c r="CI123" s="476">
        <f t="shared" ref="CI123" si="1001">CL123+CO123+CR123+CU123</f>
        <v>0</v>
      </c>
      <c r="CJ123" s="476">
        <f t="shared" ref="CJ123" si="1002">CM123+CP123+CS123+CV123</f>
        <v>0</v>
      </c>
      <c r="CK123" s="331"/>
      <c r="CL123" s="476">
        <f t="shared" ref="CL123" si="1003">CK123*0.76*1.49</f>
        <v>0</v>
      </c>
      <c r="CM123" s="331"/>
      <c r="CN123" s="331"/>
      <c r="CO123" s="476">
        <f t="shared" ref="CO123" si="1004">CN123*0.76*1.49</f>
        <v>0</v>
      </c>
      <c r="CP123" s="331"/>
      <c r="CQ123" s="331"/>
      <c r="CR123" s="476">
        <f t="shared" ref="CR123" si="1005">CQ123*0.76*1.49</f>
        <v>0</v>
      </c>
      <c r="CS123" s="331"/>
      <c r="CT123" s="331"/>
      <c r="CU123" s="476">
        <f t="shared" ref="CU123" si="1006">CT123*0.76*1.49</f>
        <v>0</v>
      </c>
      <c r="CV123" s="331"/>
      <c r="CW123" s="1525"/>
      <c r="CX123" s="476">
        <f t="shared" ref="CX123" si="1007">CW123*0.76*1.49</f>
        <v>0</v>
      </c>
      <c r="CY123" s="331"/>
      <c r="CZ123" s="331"/>
      <c r="DA123" s="476">
        <f t="shared" ref="DA123" si="1008">CZ123*0.76*1.49</f>
        <v>0</v>
      </c>
      <c r="DB123" s="331"/>
      <c r="DC123" s="331"/>
      <c r="DD123" s="476">
        <f t="shared" ref="DD123" si="1009">DC123*0.76*1.49</f>
        <v>0</v>
      </c>
      <c r="DE123" s="331"/>
      <c r="DF123" s="331"/>
      <c r="DG123" s="476">
        <f t="shared" ref="DG123" si="1010">DF123*0.76*1.49</f>
        <v>0</v>
      </c>
      <c r="DH123" s="331"/>
      <c r="DI123" s="1207"/>
      <c r="DJ123" s="1203">
        <f t="shared" ref="DJ123" si="1011">DI123*0.76*1.49</f>
        <v>0</v>
      </c>
      <c r="DK123" s="1207"/>
      <c r="DL123" s="1207"/>
      <c r="DM123" s="1207"/>
      <c r="DN123" s="1207"/>
      <c r="DO123" s="1207"/>
      <c r="DP123" s="1207"/>
      <c r="DQ123" s="1207"/>
      <c r="DR123" s="1207"/>
      <c r="DS123" s="1207"/>
      <c r="DT123" s="1207"/>
      <c r="DU123" s="1207"/>
      <c r="DV123" s="1207"/>
      <c r="DW123" s="1207"/>
      <c r="DX123" s="1207"/>
      <c r="DY123" s="1203">
        <f t="shared" ref="DY123" si="1012">DX123*0.76*1.49</f>
        <v>0</v>
      </c>
      <c r="DZ123" s="1207"/>
      <c r="EA123" s="1207"/>
      <c r="EB123" s="1203">
        <f t="shared" ref="EB123" si="1013">EA123*0.76*1.49</f>
        <v>0</v>
      </c>
      <c r="EC123" s="1207"/>
      <c r="ED123" s="1207"/>
      <c r="EE123" s="1203">
        <f t="shared" ref="EE123" si="1014">ED123*0.76*1.49</f>
        <v>0</v>
      </c>
      <c r="EF123" s="1207"/>
      <c r="EG123" s="1207"/>
      <c r="EH123" s="1207"/>
      <c r="EI123" s="1207"/>
      <c r="EJ123" s="331"/>
      <c r="EK123" s="331"/>
      <c r="EL123" s="331"/>
      <c r="EM123" s="331"/>
      <c r="EN123" s="437">
        <f t="shared" ref="EN123:EN124" si="1015">EX123+FC123+FD123+FE123+FF123</f>
        <v>0</v>
      </c>
      <c r="EO123" s="488"/>
      <c r="EP123" s="312"/>
      <c r="EQ123" s="312"/>
      <c r="ER123" s="312"/>
      <c r="ES123" s="312"/>
      <c r="ET123" s="622"/>
      <c r="EU123" s="622"/>
      <c r="EV123" s="622"/>
      <c r="EW123" s="622"/>
      <c r="EX123" s="312"/>
      <c r="EY123" s="622"/>
      <c r="EZ123" s="622"/>
      <c r="FA123" s="622"/>
      <c r="FB123" s="622"/>
      <c r="FC123" s="312"/>
      <c r="FD123" s="312"/>
      <c r="FE123" s="312"/>
      <c r="FF123" s="312"/>
      <c r="FG123" s="437">
        <f>SUM(FH123:FR123)</f>
        <v>0</v>
      </c>
      <c r="FH123" s="488"/>
      <c r="FI123" s="312">
        <v>0</v>
      </c>
      <c r="FJ123" s="312"/>
      <c r="FK123" s="312"/>
      <c r="FL123" s="992"/>
      <c r="FM123" s="312">
        <f t="shared" ref="FM123" si="1016">FN123+FO123+FP123+FQ123</f>
        <v>0</v>
      </c>
      <c r="FN123" s="622"/>
      <c r="FO123" s="622"/>
      <c r="FP123" s="622"/>
      <c r="FQ123" s="622"/>
      <c r="FR123" s="312"/>
      <c r="FS123" s="312"/>
      <c r="FT123" s="312"/>
      <c r="FU123" s="622"/>
      <c r="FV123" s="343"/>
      <c r="FW123" s="343"/>
      <c r="FX123" s="343"/>
    </row>
    <row r="124" spans="1:180" s="95" customFormat="1" ht="18" hidden="1" customHeight="1" outlineLevel="2">
      <c r="A124" s="426" t="s">
        <v>485</v>
      </c>
      <c r="B124" s="380" t="s">
        <v>295</v>
      </c>
      <c r="C124" s="331"/>
      <c r="D124" s="343"/>
      <c r="E124" s="430"/>
      <c r="F124" s="479" t="s">
        <v>11</v>
      </c>
      <c r="G124" s="438"/>
      <c r="H124" s="490"/>
      <c r="I124" s="335"/>
      <c r="J124" s="490"/>
      <c r="K124" s="490"/>
      <c r="L124" s="490"/>
      <c r="M124" s="335"/>
      <c r="N124" s="335"/>
      <c r="O124" s="490"/>
      <c r="P124" s="490"/>
      <c r="Q124" s="490"/>
      <c r="R124" s="490"/>
      <c r="S124" s="490"/>
      <c r="T124" s="490"/>
      <c r="U124" s="490"/>
      <c r="V124" s="490"/>
      <c r="W124" s="490"/>
      <c r="X124" s="490"/>
      <c r="Y124" s="490"/>
      <c r="Z124" s="490"/>
      <c r="AA124" s="1168"/>
      <c r="AB124" s="490"/>
      <c r="AC124" s="490"/>
      <c r="AD124" s="497"/>
      <c r="AE124" s="490"/>
      <c r="AF124" s="335"/>
      <c r="AG124" s="335"/>
      <c r="AH124" s="490"/>
      <c r="AI124" s="490"/>
      <c r="AJ124" s="490"/>
      <c r="AK124" s="490"/>
      <c r="AL124" s="490"/>
      <c r="AM124" s="490"/>
      <c r="AN124" s="490"/>
      <c r="AO124" s="490"/>
      <c r="AP124" s="496"/>
      <c r="AQ124" s="437">
        <f t="shared" si="986"/>
        <v>0</v>
      </c>
      <c r="AR124" s="1621"/>
      <c r="AS124" s="1621"/>
      <c r="AT124" s="436">
        <f t="shared" ref="AT124:BQ124" si="1017">SUM(AT123:AT123)</f>
        <v>0</v>
      </c>
      <c r="AU124" s="436">
        <f t="shared" si="1017"/>
        <v>0</v>
      </c>
      <c r="AV124" s="436">
        <f t="shared" si="1017"/>
        <v>0</v>
      </c>
      <c r="AW124" s="436">
        <f t="shared" si="1017"/>
        <v>0</v>
      </c>
      <c r="AX124" s="436">
        <f t="shared" si="1017"/>
        <v>0</v>
      </c>
      <c r="AY124" s="436">
        <f t="shared" si="1017"/>
        <v>0</v>
      </c>
      <c r="AZ124" s="436">
        <f t="shared" si="1017"/>
        <v>0</v>
      </c>
      <c r="BA124" s="436">
        <f t="shared" si="1017"/>
        <v>0</v>
      </c>
      <c r="BB124" s="436">
        <f t="shared" si="1017"/>
        <v>0</v>
      </c>
      <c r="BC124" s="436">
        <f t="shared" si="1017"/>
        <v>0</v>
      </c>
      <c r="BD124" s="436">
        <f t="shared" si="1017"/>
        <v>0</v>
      </c>
      <c r="BE124" s="436">
        <f t="shared" si="1017"/>
        <v>0</v>
      </c>
      <c r="BF124" s="436">
        <f t="shared" si="1017"/>
        <v>0</v>
      </c>
      <c r="BG124" s="436">
        <f t="shared" si="1017"/>
        <v>0</v>
      </c>
      <c r="BH124" s="436">
        <f t="shared" si="1017"/>
        <v>0</v>
      </c>
      <c r="BI124" s="436">
        <f t="shared" si="1017"/>
        <v>0</v>
      </c>
      <c r="BJ124" s="436">
        <f t="shared" si="1017"/>
        <v>0</v>
      </c>
      <c r="BK124" s="436">
        <f t="shared" si="1017"/>
        <v>0</v>
      </c>
      <c r="BL124" s="436">
        <f t="shared" si="1017"/>
        <v>0</v>
      </c>
      <c r="BM124" s="436">
        <f t="shared" si="1017"/>
        <v>0</v>
      </c>
      <c r="BN124" s="436">
        <f t="shared" si="1017"/>
        <v>0</v>
      </c>
      <c r="BO124" s="436">
        <f t="shared" si="1017"/>
        <v>0</v>
      </c>
      <c r="BP124" s="436">
        <f t="shared" si="1017"/>
        <v>0</v>
      </c>
      <c r="BQ124" s="436">
        <f t="shared" si="1017"/>
        <v>0</v>
      </c>
      <c r="BR124" s="436">
        <f t="shared" ref="BR124:EC124" si="1018">SUM(BR123:BR123)</f>
        <v>0</v>
      </c>
      <c r="BS124" s="436">
        <f t="shared" si="1018"/>
        <v>0</v>
      </c>
      <c r="BT124" s="436">
        <f t="shared" si="1018"/>
        <v>0</v>
      </c>
      <c r="BU124" s="436">
        <f t="shared" si="1018"/>
        <v>0</v>
      </c>
      <c r="BV124" s="436">
        <f t="shared" si="1018"/>
        <v>0</v>
      </c>
      <c r="BW124" s="436">
        <f t="shared" si="1018"/>
        <v>0</v>
      </c>
      <c r="BX124" s="436">
        <f t="shared" si="1018"/>
        <v>0</v>
      </c>
      <c r="BY124" s="436">
        <f t="shared" si="1018"/>
        <v>0</v>
      </c>
      <c r="BZ124" s="436">
        <f t="shared" si="1018"/>
        <v>0</v>
      </c>
      <c r="CA124" s="436">
        <f t="shared" si="1018"/>
        <v>0</v>
      </c>
      <c r="CB124" s="436">
        <f t="shared" si="1018"/>
        <v>0</v>
      </c>
      <c r="CC124" s="436">
        <f t="shared" si="1018"/>
        <v>0</v>
      </c>
      <c r="CD124" s="436">
        <f t="shared" si="1018"/>
        <v>0</v>
      </c>
      <c r="CE124" s="436">
        <f t="shared" si="1018"/>
        <v>0</v>
      </c>
      <c r="CF124" s="436">
        <f t="shared" si="1018"/>
        <v>0</v>
      </c>
      <c r="CG124" s="1004"/>
      <c r="CH124" s="436">
        <f t="shared" ref="CH124:CV124" si="1019">SUM(CH123:CH123)</f>
        <v>0</v>
      </c>
      <c r="CI124" s="436">
        <f t="shared" si="1019"/>
        <v>0</v>
      </c>
      <c r="CJ124" s="436">
        <f t="shared" si="1019"/>
        <v>0</v>
      </c>
      <c r="CK124" s="436">
        <f t="shared" si="1019"/>
        <v>0</v>
      </c>
      <c r="CL124" s="436">
        <f t="shared" si="1019"/>
        <v>0</v>
      </c>
      <c r="CM124" s="436">
        <f t="shared" si="1019"/>
        <v>0</v>
      </c>
      <c r="CN124" s="436">
        <f t="shared" si="1019"/>
        <v>0</v>
      </c>
      <c r="CO124" s="436">
        <f t="shared" si="1019"/>
        <v>0</v>
      </c>
      <c r="CP124" s="436">
        <f t="shared" si="1019"/>
        <v>0</v>
      </c>
      <c r="CQ124" s="436">
        <f t="shared" si="1019"/>
        <v>0</v>
      </c>
      <c r="CR124" s="436">
        <f t="shared" si="1019"/>
        <v>0</v>
      </c>
      <c r="CS124" s="436">
        <f t="shared" si="1019"/>
        <v>0</v>
      </c>
      <c r="CT124" s="436">
        <f t="shared" si="1019"/>
        <v>0</v>
      </c>
      <c r="CU124" s="436">
        <f t="shared" si="1019"/>
        <v>0</v>
      </c>
      <c r="CV124" s="436">
        <f t="shared" si="1019"/>
        <v>0</v>
      </c>
      <c r="CW124" s="1525">
        <f t="shared" si="1018"/>
        <v>0</v>
      </c>
      <c r="CX124" s="436">
        <f t="shared" si="1018"/>
        <v>0</v>
      </c>
      <c r="CY124" s="436">
        <f t="shared" si="1018"/>
        <v>0</v>
      </c>
      <c r="CZ124" s="436">
        <f t="shared" si="1018"/>
        <v>0</v>
      </c>
      <c r="DA124" s="436">
        <f t="shared" si="1018"/>
        <v>0</v>
      </c>
      <c r="DB124" s="436">
        <f t="shared" si="1018"/>
        <v>0</v>
      </c>
      <c r="DC124" s="436">
        <f t="shared" si="1018"/>
        <v>0</v>
      </c>
      <c r="DD124" s="436">
        <f t="shared" si="1018"/>
        <v>0</v>
      </c>
      <c r="DE124" s="436">
        <f t="shared" si="1018"/>
        <v>0</v>
      </c>
      <c r="DF124" s="436">
        <f t="shared" si="1018"/>
        <v>0</v>
      </c>
      <c r="DG124" s="436">
        <f t="shared" si="1018"/>
        <v>0</v>
      </c>
      <c r="DH124" s="436">
        <f t="shared" si="1018"/>
        <v>0</v>
      </c>
      <c r="DI124" s="1209">
        <f t="shared" si="1018"/>
        <v>0</v>
      </c>
      <c r="DJ124" s="1209">
        <f t="shared" si="1018"/>
        <v>0</v>
      </c>
      <c r="DK124" s="1209">
        <f t="shared" si="1018"/>
        <v>0</v>
      </c>
      <c r="DL124" s="1209"/>
      <c r="DM124" s="1209"/>
      <c r="DN124" s="1209"/>
      <c r="DO124" s="1209"/>
      <c r="DP124" s="1209"/>
      <c r="DQ124" s="1209"/>
      <c r="DR124" s="1209"/>
      <c r="DS124" s="1209"/>
      <c r="DT124" s="1209"/>
      <c r="DU124" s="1209"/>
      <c r="DV124" s="1209"/>
      <c r="DW124" s="1209"/>
      <c r="DX124" s="1209">
        <f t="shared" si="1018"/>
        <v>0</v>
      </c>
      <c r="DY124" s="1209">
        <f t="shared" si="1018"/>
        <v>0</v>
      </c>
      <c r="DZ124" s="1209">
        <f t="shared" si="1018"/>
        <v>0</v>
      </c>
      <c r="EA124" s="1209">
        <f t="shared" si="1018"/>
        <v>0</v>
      </c>
      <c r="EB124" s="1209">
        <f t="shared" si="1018"/>
        <v>0</v>
      </c>
      <c r="EC124" s="1209">
        <f t="shared" si="1018"/>
        <v>0</v>
      </c>
      <c r="ED124" s="1209">
        <f t="shared" ref="ED124:EF124" si="1020">SUM(ED123:ED123)</f>
        <v>0</v>
      </c>
      <c r="EE124" s="1209">
        <f t="shared" si="1020"/>
        <v>0</v>
      </c>
      <c r="EF124" s="1209">
        <f t="shared" si="1020"/>
        <v>0</v>
      </c>
      <c r="EG124" s="1209"/>
      <c r="EH124" s="1209"/>
      <c r="EI124" s="1209"/>
      <c r="EJ124" s="436"/>
      <c r="EK124" s="436"/>
      <c r="EL124" s="436"/>
      <c r="EM124" s="436"/>
      <c r="EN124" s="437">
        <f t="shared" si="1015"/>
        <v>0</v>
      </c>
      <c r="EO124" s="489">
        <f>SUM(EO123:EO123)</f>
        <v>0</v>
      </c>
      <c r="EP124" s="489">
        <f>SUM(EP123:EP123)</f>
        <v>0</v>
      </c>
      <c r="EQ124" s="489">
        <f>SUM(EQ123:EQ123)</f>
        <v>0</v>
      </c>
      <c r="ER124" s="489">
        <f>SUM(ER123:ER123)</f>
        <v>0</v>
      </c>
      <c r="ES124" s="489">
        <f>SUM(ES123:ES123)</f>
        <v>0</v>
      </c>
      <c r="ET124" s="489">
        <f t="shared" ref="ET124:EW124" si="1021">SUM(ET123:ET123)</f>
        <v>0</v>
      </c>
      <c r="EU124" s="489">
        <f t="shared" si="1021"/>
        <v>0</v>
      </c>
      <c r="EV124" s="489">
        <f t="shared" si="1021"/>
        <v>0</v>
      </c>
      <c r="EW124" s="489">
        <f t="shared" si="1021"/>
        <v>0</v>
      </c>
      <c r="EX124" s="489">
        <f>SUM(EX123:EX123)</f>
        <v>0</v>
      </c>
      <c r="EY124" s="489">
        <f t="shared" ref="EY124:FB124" si="1022">SUM(EY123:EY123)</f>
        <v>0</v>
      </c>
      <c r="EZ124" s="489">
        <f t="shared" si="1022"/>
        <v>0</v>
      </c>
      <c r="FA124" s="489">
        <f t="shared" si="1022"/>
        <v>0</v>
      </c>
      <c r="FB124" s="489">
        <f t="shared" si="1022"/>
        <v>0</v>
      </c>
      <c r="FC124" s="489">
        <f>SUM(FC123:FC123)</f>
        <v>0</v>
      </c>
      <c r="FD124" s="489">
        <f>SUM(FD123:FD123)</f>
        <v>0</v>
      </c>
      <c r="FE124" s="489">
        <f>SUM(FE123:FE123)</f>
        <v>0</v>
      </c>
      <c r="FF124" s="489">
        <f>SUM(FF123:FF123)</f>
        <v>0</v>
      </c>
      <c r="FG124" s="489">
        <f>SUM(FH124:FR124)</f>
        <v>0</v>
      </c>
      <c r="FH124" s="489">
        <f>SUM(FH123:FH123)</f>
        <v>0</v>
      </c>
      <c r="FI124" s="489">
        <f>SUM(FI123:FI123)</f>
        <v>0</v>
      </c>
      <c r="FJ124" s="489">
        <f>SUM(FJ123:FJ123)</f>
        <v>0</v>
      </c>
      <c r="FK124" s="489">
        <f>SUM(FK123:FK123)</f>
        <v>0</v>
      </c>
      <c r="FL124" s="1015"/>
      <c r="FM124" s="489">
        <f>SUM(FM123:FM123)</f>
        <v>0</v>
      </c>
      <c r="FN124" s="489">
        <f t="shared" ref="FN124:FQ124" si="1023">SUM(FN123:FN123)</f>
        <v>0</v>
      </c>
      <c r="FO124" s="489">
        <f t="shared" si="1023"/>
        <v>0</v>
      </c>
      <c r="FP124" s="489">
        <f t="shared" si="1023"/>
        <v>0</v>
      </c>
      <c r="FQ124" s="489">
        <f t="shared" si="1023"/>
        <v>0</v>
      </c>
      <c r="FR124" s="489">
        <f>SUM(FR123:FR123)</f>
        <v>0</v>
      </c>
      <c r="FS124" s="489">
        <f>SUM(FS123:FS123)</f>
        <v>0</v>
      </c>
      <c r="FT124" s="489">
        <f>SUM(FT123:FT123)</f>
        <v>0</v>
      </c>
      <c r="FU124" s="818"/>
      <c r="FV124" s="323"/>
      <c r="FW124" s="323"/>
      <c r="FX124" s="323"/>
    </row>
    <row r="125" spans="1:180" ht="17.25" hidden="1" customHeight="1" outlineLevel="2">
      <c r="A125" s="426" t="s">
        <v>485</v>
      </c>
      <c r="B125" s="380" t="s">
        <v>295</v>
      </c>
      <c r="C125" s="331"/>
      <c r="D125" s="431"/>
      <c r="E125" s="430" t="s">
        <v>268</v>
      </c>
      <c r="F125" s="431" t="s">
        <v>265</v>
      </c>
      <c r="G125" s="467"/>
      <c r="H125" s="490"/>
      <c r="I125" s="335"/>
      <c r="J125" s="490"/>
      <c r="K125" s="490"/>
      <c r="L125" s="490"/>
      <c r="M125" s="335"/>
      <c r="N125" s="335"/>
      <c r="O125" s="490"/>
      <c r="P125" s="490"/>
      <c r="Q125" s="490"/>
      <c r="R125" s="490"/>
      <c r="S125" s="490"/>
      <c r="T125" s="490"/>
      <c r="U125" s="490"/>
      <c r="V125" s="490"/>
      <c r="W125" s="490"/>
      <c r="X125" s="490"/>
      <c r="Y125" s="490"/>
      <c r="Z125" s="490"/>
      <c r="AA125" s="1168"/>
      <c r="AB125" s="490"/>
      <c r="AC125" s="490"/>
      <c r="AD125" s="497"/>
      <c r="AE125" s="490"/>
      <c r="AF125" s="335"/>
      <c r="AG125" s="335"/>
      <c r="AH125" s="490"/>
      <c r="AI125" s="490"/>
      <c r="AJ125" s="490"/>
      <c r="AK125" s="490"/>
      <c r="AL125" s="490"/>
      <c r="AM125" s="490"/>
      <c r="AN125" s="490"/>
      <c r="AO125" s="490"/>
      <c r="AP125" s="496"/>
      <c r="AQ125" s="335"/>
      <c r="AR125" s="1620"/>
      <c r="AS125" s="1620"/>
      <c r="AT125" s="323"/>
      <c r="AU125" s="323"/>
      <c r="AV125" s="323"/>
      <c r="AW125" s="323"/>
      <c r="AX125" s="323"/>
      <c r="AY125" s="323"/>
      <c r="AZ125" s="323"/>
      <c r="BA125" s="323"/>
      <c r="BB125" s="323"/>
      <c r="BC125" s="323"/>
      <c r="BD125" s="323"/>
      <c r="BE125" s="323"/>
      <c r="BF125" s="323"/>
      <c r="BG125" s="323"/>
      <c r="BH125" s="323"/>
      <c r="BI125" s="323"/>
      <c r="BJ125" s="323"/>
      <c r="BK125" s="323"/>
      <c r="BL125" s="330"/>
      <c r="BM125" s="330"/>
      <c r="BN125" s="330"/>
      <c r="BO125" s="330"/>
      <c r="BP125" s="330"/>
      <c r="BQ125" s="330"/>
      <c r="BR125" s="330"/>
      <c r="BS125" s="330"/>
      <c r="BT125" s="330"/>
      <c r="BU125" s="330"/>
      <c r="BV125" s="330"/>
      <c r="BW125" s="330"/>
      <c r="BX125" s="330"/>
      <c r="BY125" s="330"/>
      <c r="BZ125" s="330"/>
      <c r="CA125" s="330"/>
      <c r="CB125" s="330"/>
      <c r="CC125" s="330"/>
      <c r="CD125" s="330"/>
      <c r="CE125" s="330"/>
      <c r="CF125" s="330"/>
      <c r="CG125" s="1003"/>
      <c r="CH125" s="330"/>
      <c r="CI125" s="330"/>
      <c r="CJ125" s="330"/>
      <c r="CK125" s="330"/>
      <c r="CL125" s="330"/>
      <c r="CM125" s="330"/>
      <c r="CN125" s="330"/>
      <c r="CO125" s="330"/>
      <c r="CP125" s="330"/>
      <c r="CQ125" s="330"/>
      <c r="CR125" s="330"/>
      <c r="CS125" s="330"/>
      <c r="CT125" s="330"/>
      <c r="CU125" s="330"/>
      <c r="CV125" s="330"/>
      <c r="CW125" s="1523"/>
      <c r="CX125" s="330"/>
      <c r="CY125" s="330"/>
      <c r="CZ125" s="330"/>
      <c r="DA125" s="330"/>
      <c r="DB125" s="330"/>
      <c r="DC125" s="330"/>
      <c r="DD125" s="330"/>
      <c r="DE125" s="330"/>
      <c r="DF125" s="330"/>
      <c r="DG125" s="330"/>
      <c r="DH125" s="330"/>
      <c r="DI125" s="1170"/>
      <c r="DJ125" s="1170"/>
      <c r="DK125" s="1170"/>
      <c r="DL125" s="1170"/>
      <c r="DM125" s="1170"/>
      <c r="DN125" s="1170"/>
      <c r="DO125" s="1170"/>
      <c r="DP125" s="1170"/>
      <c r="DQ125" s="1170"/>
      <c r="DR125" s="1170"/>
      <c r="DS125" s="1170"/>
      <c r="DT125" s="1170"/>
      <c r="DU125" s="1170"/>
      <c r="DV125" s="1170"/>
      <c r="DW125" s="1170"/>
      <c r="DX125" s="1170"/>
      <c r="DY125" s="1170"/>
      <c r="DZ125" s="1170"/>
      <c r="EA125" s="1170"/>
      <c r="EB125" s="1170"/>
      <c r="EC125" s="1170"/>
      <c r="ED125" s="1170"/>
      <c r="EE125" s="1170"/>
      <c r="EF125" s="1170"/>
      <c r="EG125" s="1170"/>
      <c r="EH125" s="1170"/>
      <c r="EI125" s="1170"/>
      <c r="EJ125" s="330"/>
      <c r="EK125" s="330"/>
      <c r="EL125" s="330"/>
      <c r="EM125" s="330"/>
      <c r="EN125" s="313"/>
      <c r="EO125" s="330"/>
      <c r="EP125" s="330"/>
      <c r="EQ125" s="330"/>
      <c r="ER125" s="330"/>
      <c r="ES125" s="330"/>
      <c r="ET125" s="817"/>
      <c r="EU125" s="817"/>
      <c r="EV125" s="817"/>
      <c r="EW125" s="817"/>
      <c r="EX125" s="330"/>
      <c r="EY125" s="817"/>
      <c r="EZ125" s="817"/>
      <c r="FA125" s="817"/>
      <c r="FB125" s="817"/>
      <c r="FC125" s="330"/>
      <c r="FD125" s="330"/>
      <c r="FE125" s="330"/>
      <c r="FF125" s="330"/>
      <c r="FG125" s="313"/>
      <c r="FH125" s="330"/>
      <c r="FI125" s="330"/>
      <c r="FJ125" s="330"/>
      <c r="FK125" s="330"/>
      <c r="FL125" s="1003"/>
      <c r="FM125" s="330"/>
      <c r="FN125" s="817"/>
      <c r="FO125" s="817"/>
      <c r="FP125" s="817"/>
      <c r="FQ125" s="817"/>
      <c r="FR125" s="330"/>
      <c r="FS125" s="330"/>
      <c r="FT125" s="330"/>
      <c r="FU125" s="817"/>
      <c r="FV125" s="330"/>
      <c r="FW125" s="330"/>
      <c r="FX125" s="330"/>
    </row>
    <row r="126" spans="1:180" ht="16.5" hidden="1" customHeight="1" outlineLevel="2">
      <c r="A126" s="426" t="s">
        <v>485</v>
      </c>
      <c r="B126" s="380" t="s">
        <v>295</v>
      </c>
      <c r="C126" s="331"/>
      <c r="D126" s="431"/>
      <c r="E126" s="430"/>
      <c r="F126" s="431"/>
      <c r="G126" s="470"/>
      <c r="H126" s="343"/>
      <c r="I126" s="492">
        <f t="shared" ref="I126:I127" si="1024">S126+X126+Y126+Z126+AA126</f>
        <v>0</v>
      </c>
      <c r="J126" s="322"/>
      <c r="K126" s="322"/>
      <c r="L126" s="322"/>
      <c r="M126" s="312" t="e">
        <f>SUM(#REF!)</f>
        <v>#REF!</v>
      </c>
      <c r="N126" s="312">
        <f t="shared" ref="N126:N127" si="1025">SUM(O126:R126)</f>
        <v>0</v>
      </c>
      <c r="O126" s="367"/>
      <c r="P126" s="367"/>
      <c r="Q126" s="367"/>
      <c r="R126" s="367"/>
      <c r="S126" s="366">
        <f t="shared" ref="S126:S127" si="1026">SUM(T126:W126)</f>
        <v>0</v>
      </c>
      <c r="T126" s="367"/>
      <c r="U126" s="367"/>
      <c r="V126" s="367"/>
      <c r="W126" s="367"/>
      <c r="X126" s="367"/>
      <c r="Y126" s="367"/>
      <c r="Z126" s="367"/>
      <c r="AA126" s="1169"/>
      <c r="AB126" s="331"/>
      <c r="AC126" s="331"/>
      <c r="AD126" s="363"/>
      <c r="AE126" s="331"/>
      <c r="AF126" s="312">
        <v>0</v>
      </c>
      <c r="AG126" s="312">
        <f t="shared" ref="AG126:AG127" si="1027">SUM(AH126:AK126)</f>
        <v>0</v>
      </c>
      <c r="AH126" s="367"/>
      <c r="AI126" s="367"/>
      <c r="AJ126" s="367"/>
      <c r="AK126" s="367"/>
      <c r="AL126" s="331"/>
      <c r="AM126" s="331"/>
      <c r="AN126" s="331"/>
      <c r="AO126" s="331"/>
      <c r="AP126" s="499"/>
      <c r="AQ126" s="437">
        <f t="shared" ref="AQ126:AQ128" si="1028">DI126+DX126+EA126+ED126+EG126</f>
        <v>0</v>
      </c>
      <c r="AR126" s="1621"/>
      <c r="AS126" s="1621"/>
      <c r="AT126" s="322"/>
      <c r="AU126" s="476">
        <f>AT126*0.85*1.45</f>
        <v>0</v>
      </c>
      <c r="AV126" s="322"/>
      <c r="AW126" s="322"/>
      <c r="AX126" s="476">
        <f>AW126*0.85*1.45</f>
        <v>0</v>
      </c>
      <c r="AY126" s="322"/>
      <c r="AZ126" s="322"/>
      <c r="BA126" s="476">
        <f>AZ126*0.85*1.45</f>
        <v>0</v>
      </c>
      <c r="BB126" s="322"/>
      <c r="BC126" s="322"/>
      <c r="BD126" s="476">
        <f>BC126*0.85*1.45</f>
        <v>0</v>
      </c>
      <c r="BE126" s="322"/>
      <c r="BF126" s="322"/>
      <c r="BG126" s="476">
        <f>BF126*0.85*1.45</f>
        <v>0</v>
      </c>
      <c r="BH126" s="322"/>
      <c r="BI126" s="322"/>
      <c r="BJ126" s="476">
        <f>BI126*0.85*1.45</f>
        <v>0</v>
      </c>
      <c r="BK126" s="322"/>
      <c r="BL126" s="476"/>
      <c r="BM126" s="476">
        <f>BL126*0.85*1.45</f>
        <v>0</v>
      </c>
      <c r="BN126" s="476"/>
      <c r="BO126" s="331"/>
      <c r="BP126" s="476">
        <f>BO126*0.85*1.45</f>
        <v>0</v>
      </c>
      <c r="BQ126" s="331"/>
      <c r="BR126" s="476">
        <f>BU126+BX126+CA126+CD126</f>
        <v>0</v>
      </c>
      <c r="BS126" s="476">
        <f t="shared" ref="BS126:BS127" si="1029">BV126+BY126+CB126+CE126</f>
        <v>0</v>
      </c>
      <c r="BT126" s="476">
        <f t="shared" ref="BT126:BT127" si="1030">BW126+BZ126+CC126+CF126</f>
        <v>0</v>
      </c>
      <c r="BU126" s="331"/>
      <c r="BV126" s="476">
        <f>BU126*0.85*1.45</f>
        <v>0</v>
      </c>
      <c r="BW126" s="331"/>
      <c r="BX126" s="331"/>
      <c r="BY126" s="476">
        <f>BX126*0.85*1.45</f>
        <v>0</v>
      </c>
      <c r="BZ126" s="331"/>
      <c r="CA126" s="331"/>
      <c r="CB126" s="476">
        <f>CA126*0.85*1.45</f>
        <v>0</v>
      </c>
      <c r="CC126" s="331"/>
      <c r="CD126" s="331"/>
      <c r="CE126" s="476">
        <f>CD126*0.85*1.45</f>
        <v>0</v>
      </c>
      <c r="CF126" s="331"/>
      <c r="CG126" s="1004"/>
      <c r="CH126" s="476">
        <f>CK126+CN126+CQ126+CT126</f>
        <v>0</v>
      </c>
      <c r="CI126" s="476">
        <f t="shared" ref="CI126:CI127" si="1031">CL126+CO126+CR126+CU126</f>
        <v>0</v>
      </c>
      <c r="CJ126" s="476">
        <f t="shared" ref="CJ126:CJ127" si="1032">CM126+CP126+CS126+CV126</f>
        <v>0</v>
      </c>
      <c r="CK126" s="331"/>
      <c r="CL126" s="476">
        <f>CK126*0.85*1.45</f>
        <v>0</v>
      </c>
      <c r="CM126" s="331"/>
      <c r="CN126" s="331"/>
      <c r="CO126" s="476">
        <f>CN126*0.85*1.45</f>
        <v>0</v>
      </c>
      <c r="CP126" s="331"/>
      <c r="CQ126" s="331"/>
      <c r="CR126" s="476">
        <f>CQ126*0.85*1.45</f>
        <v>0</v>
      </c>
      <c r="CS126" s="331"/>
      <c r="CT126" s="331"/>
      <c r="CU126" s="476">
        <f>CT126*0.85*1.45</f>
        <v>0</v>
      </c>
      <c r="CV126" s="331"/>
      <c r="CW126" s="1525"/>
      <c r="CX126" s="476">
        <f>CW126*0.85*1.45</f>
        <v>0</v>
      </c>
      <c r="CY126" s="331"/>
      <c r="CZ126" s="331"/>
      <c r="DA126" s="476">
        <f>CZ126*0.85*1.45</f>
        <v>0</v>
      </c>
      <c r="DB126" s="331"/>
      <c r="DC126" s="331"/>
      <c r="DD126" s="476">
        <f>DC126*0.85*1.45</f>
        <v>0</v>
      </c>
      <c r="DE126" s="331"/>
      <c r="DF126" s="331"/>
      <c r="DG126" s="476">
        <f>DF126*0.85*1.45</f>
        <v>0</v>
      </c>
      <c r="DH126" s="331"/>
      <c r="DI126" s="1207"/>
      <c r="DJ126" s="1203">
        <f>DI126*0.85*1.45</f>
        <v>0</v>
      </c>
      <c r="DK126" s="1207"/>
      <c r="DL126" s="1207"/>
      <c r="DM126" s="1207"/>
      <c r="DN126" s="1207"/>
      <c r="DO126" s="1207"/>
      <c r="DP126" s="1207"/>
      <c r="DQ126" s="1207"/>
      <c r="DR126" s="1207"/>
      <c r="DS126" s="1207"/>
      <c r="DT126" s="1207"/>
      <c r="DU126" s="1207"/>
      <c r="DV126" s="1207"/>
      <c r="DW126" s="1207"/>
      <c r="DX126" s="1207"/>
      <c r="DY126" s="1203">
        <f>DX126*0.85*1.45</f>
        <v>0</v>
      </c>
      <c r="DZ126" s="1207"/>
      <c r="EA126" s="1207"/>
      <c r="EB126" s="1203">
        <f>EA126*0.85*1.45</f>
        <v>0</v>
      </c>
      <c r="EC126" s="1207"/>
      <c r="ED126" s="1207"/>
      <c r="EE126" s="1203">
        <f>ED126*0.85*1.45</f>
        <v>0</v>
      </c>
      <c r="EF126" s="1207"/>
      <c r="EG126" s="1207"/>
      <c r="EH126" s="1207"/>
      <c r="EI126" s="1207"/>
      <c r="EJ126" s="331"/>
      <c r="EK126" s="331"/>
      <c r="EL126" s="331"/>
      <c r="EM126" s="331"/>
      <c r="EN126" s="437">
        <f t="shared" ref="EN126:EN128" si="1033">EX126+FC126+FD126+FE126+FF126</f>
        <v>0</v>
      </c>
      <c r="EO126" s="488"/>
      <c r="EP126" s="312"/>
      <c r="EQ126" s="312"/>
      <c r="ER126" s="312"/>
      <c r="ES126" s="312"/>
      <c r="ET126" s="622"/>
      <c r="EU126" s="622"/>
      <c r="EV126" s="622"/>
      <c r="EW126" s="622"/>
      <c r="EX126" s="312"/>
      <c r="EY126" s="622"/>
      <c r="EZ126" s="622"/>
      <c r="FA126" s="622"/>
      <c r="FB126" s="622"/>
      <c r="FC126" s="312"/>
      <c r="FD126" s="312"/>
      <c r="FE126" s="312"/>
      <c r="FF126" s="312"/>
      <c r="FG126" s="437">
        <f>SUM(FH126:FR126)</f>
        <v>0</v>
      </c>
      <c r="FH126" s="488"/>
      <c r="FI126" s="312"/>
      <c r="FJ126" s="312"/>
      <c r="FK126" s="312"/>
      <c r="FL126" s="992"/>
      <c r="FM126" s="312">
        <f t="shared" ref="FM126:FM127" si="1034">FN126+FO126+FP126+FQ126</f>
        <v>0</v>
      </c>
      <c r="FN126" s="622"/>
      <c r="FO126" s="622"/>
      <c r="FP126" s="622"/>
      <c r="FQ126" s="622"/>
      <c r="FR126" s="312"/>
      <c r="FS126" s="312"/>
      <c r="FT126" s="312"/>
      <c r="FU126" s="622"/>
      <c r="FV126" s="343"/>
      <c r="FW126" s="343"/>
      <c r="FX126" s="343"/>
    </row>
    <row r="127" spans="1:180" ht="15" hidden="1" customHeight="1" outlineLevel="2">
      <c r="A127" s="426" t="s">
        <v>485</v>
      </c>
      <c r="B127" s="380" t="s">
        <v>295</v>
      </c>
      <c r="C127" s="331"/>
      <c r="D127" s="343"/>
      <c r="E127" s="430"/>
      <c r="F127" s="343"/>
      <c r="G127" s="470"/>
      <c r="H127" s="343"/>
      <c r="I127" s="492">
        <f t="shared" si="1024"/>
        <v>0</v>
      </c>
      <c r="J127" s="322"/>
      <c r="K127" s="322"/>
      <c r="L127" s="322"/>
      <c r="M127" s="312" t="e">
        <f>SUM(#REF!)</f>
        <v>#REF!</v>
      </c>
      <c r="N127" s="312">
        <f t="shared" si="1025"/>
        <v>0</v>
      </c>
      <c r="O127" s="367"/>
      <c r="P127" s="367"/>
      <c r="Q127" s="367"/>
      <c r="R127" s="367"/>
      <c r="S127" s="366">
        <f t="shared" si="1026"/>
        <v>0</v>
      </c>
      <c r="T127" s="367"/>
      <c r="U127" s="367"/>
      <c r="V127" s="367"/>
      <c r="W127" s="367"/>
      <c r="X127" s="367"/>
      <c r="Y127" s="367"/>
      <c r="Z127" s="367"/>
      <c r="AA127" s="1169"/>
      <c r="AB127" s="331"/>
      <c r="AC127" s="331"/>
      <c r="AD127" s="363"/>
      <c r="AE127" s="331"/>
      <c r="AF127" s="312">
        <v>0</v>
      </c>
      <c r="AG127" s="312">
        <f t="shared" si="1027"/>
        <v>0</v>
      </c>
      <c r="AH127" s="367"/>
      <c r="AI127" s="367"/>
      <c r="AJ127" s="367"/>
      <c r="AK127" s="367"/>
      <c r="AL127" s="331"/>
      <c r="AM127" s="331"/>
      <c r="AN127" s="331"/>
      <c r="AO127" s="331"/>
      <c r="AP127" s="499"/>
      <c r="AQ127" s="437">
        <f t="shared" si="1028"/>
        <v>0</v>
      </c>
      <c r="AR127" s="1621"/>
      <c r="AS127" s="1621"/>
      <c r="AT127" s="322"/>
      <c r="AU127" s="476">
        <f>AT127*0.85*1.45</f>
        <v>0</v>
      </c>
      <c r="AV127" s="322"/>
      <c r="AW127" s="322"/>
      <c r="AX127" s="476">
        <f>AW127*0.85*1.45</f>
        <v>0</v>
      </c>
      <c r="AY127" s="322"/>
      <c r="AZ127" s="322"/>
      <c r="BA127" s="476">
        <f>AZ127*0.85*1.45</f>
        <v>0</v>
      </c>
      <c r="BB127" s="322"/>
      <c r="BC127" s="322"/>
      <c r="BD127" s="476">
        <f>BC127*0.85*1.45</f>
        <v>0</v>
      </c>
      <c r="BE127" s="322"/>
      <c r="BF127" s="322"/>
      <c r="BG127" s="476">
        <f>BF127*0.85*1.45</f>
        <v>0</v>
      </c>
      <c r="BH127" s="322"/>
      <c r="BI127" s="322"/>
      <c r="BJ127" s="476">
        <f>BI127*0.85*1.45</f>
        <v>0</v>
      </c>
      <c r="BK127" s="322"/>
      <c r="BL127" s="476"/>
      <c r="BM127" s="476">
        <f>BL127*0.85*1.45</f>
        <v>0</v>
      </c>
      <c r="BN127" s="476"/>
      <c r="BO127" s="331"/>
      <c r="BP127" s="476">
        <f>BO127*0.85*1.45</f>
        <v>0</v>
      </c>
      <c r="BQ127" s="331"/>
      <c r="BR127" s="476">
        <f>BU127+BX127+CA127+CD127</f>
        <v>0</v>
      </c>
      <c r="BS127" s="476">
        <f t="shared" si="1029"/>
        <v>0</v>
      </c>
      <c r="BT127" s="476">
        <f t="shared" si="1030"/>
        <v>0</v>
      </c>
      <c r="BU127" s="331"/>
      <c r="BV127" s="476">
        <f>BU127*0.85*1.45</f>
        <v>0</v>
      </c>
      <c r="BW127" s="331"/>
      <c r="BX127" s="331"/>
      <c r="BY127" s="476">
        <f>BX127*0.85*1.45</f>
        <v>0</v>
      </c>
      <c r="BZ127" s="331"/>
      <c r="CA127" s="331"/>
      <c r="CB127" s="476">
        <f>CA127*0.85*1.45</f>
        <v>0</v>
      </c>
      <c r="CC127" s="331"/>
      <c r="CD127" s="331"/>
      <c r="CE127" s="476">
        <f>CD127*0.85*1.45</f>
        <v>0</v>
      </c>
      <c r="CF127" s="331"/>
      <c r="CG127" s="1004"/>
      <c r="CH127" s="476">
        <f>CK127+CN127+CQ127+CT127</f>
        <v>0</v>
      </c>
      <c r="CI127" s="476">
        <f t="shared" si="1031"/>
        <v>0</v>
      </c>
      <c r="CJ127" s="476">
        <f t="shared" si="1032"/>
        <v>0</v>
      </c>
      <c r="CK127" s="331"/>
      <c r="CL127" s="476">
        <f>CK127*0.85*1.45</f>
        <v>0</v>
      </c>
      <c r="CM127" s="331"/>
      <c r="CN127" s="331"/>
      <c r="CO127" s="476">
        <f>CN127*0.85*1.45</f>
        <v>0</v>
      </c>
      <c r="CP127" s="331"/>
      <c r="CQ127" s="331"/>
      <c r="CR127" s="476">
        <f>CQ127*0.85*1.45</f>
        <v>0</v>
      </c>
      <c r="CS127" s="331"/>
      <c r="CT127" s="331"/>
      <c r="CU127" s="476">
        <f>CT127*0.85*1.45</f>
        <v>0</v>
      </c>
      <c r="CV127" s="331"/>
      <c r="CW127" s="1525"/>
      <c r="CX127" s="476">
        <f>CW127*0.85*1.45</f>
        <v>0</v>
      </c>
      <c r="CY127" s="331"/>
      <c r="CZ127" s="331"/>
      <c r="DA127" s="476">
        <f>CZ127*0.85*1.45</f>
        <v>0</v>
      </c>
      <c r="DB127" s="331"/>
      <c r="DC127" s="331"/>
      <c r="DD127" s="476">
        <f>DC127*0.85*1.45</f>
        <v>0</v>
      </c>
      <c r="DE127" s="331"/>
      <c r="DF127" s="331"/>
      <c r="DG127" s="476">
        <f>DF127*0.85*1.45</f>
        <v>0</v>
      </c>
      <c r="DH127" s="331"/>
      <c r="DI127" s="1207"/>
      <c r="DJ127" s="1203">
        <f>DI127*0.85*1.45</f>
        <v>0</v>
      </c>
      <c r="DK127" s="1207"/>
      <c r="DL127" s="1207"/>
      <c r="DM127" s="1207"/>
      <c r="DN127" s="1207"/>
      <c r="DO127" s="1207"/>
      <c r="DP127" s="1207"/>
      <c r="DQ127" s="1207"/>
      <c r="DR127" s="1207"/>
      <c r="DS127" s="1207"/>
      <c r="DT127" s="1207"/>
      <c r="DU127" s="1207"/>
      <c r="DV127" s="1207"/>
      <c r="DW127" s="1207"/>
      <c r="DX127" s="1207"/>
      <c r="DY127" s="1203">
        <f>DX127*0.85*1.45</f>
        <v>0</v>
      </c>
      <c r="DZ127" s="1207"/>
      <c r="EA127" s="1207"/>
      <c r="EB127" s="1203">
        <f>EA127*0.85*1.45</f>
        <v>0</v>
      </c>
      <c r="EC127" s="1207"/>
      <c r="ED127" s="1207"/>
      <c r="EE127" s="1203">
        <f>ED127*0.85*1.45</f>
        <v>0</v>
      </c>
      <c r="EF127" s="1207"/>
      <c r="EG127" s="1207"/>
      <c r="EH127" s="1207"/>
      <c r="EI127" s="1207"/>
      <c r="EJ127" s="331"/>
      <c r="EK127" s="331"/>
      <c r="EL127" s="331"/>
      <c r="EM127" s="331"/>
      <c r="EN127" s="437">
        <f t="shared" si="1033"/>
        <v>0</v>
      </c>
      <c r="EO127" s="488"/>
      <c r="EP127" s="312"/>
      <c r="EQ127" s="312"/>
      <c r="ER127" s="312"/>
      <c r="ES127" s="312"/>
      <c r="ET127" s="622"/>
      <c r="EU127" s="622"/>
      <c r="EV127" s="622"/>
      <c r="EW127" s="622"/>
      <c r="EX127" s="312"/>
      <c r="EY127" s="622"/>
      <c r="EZ127" s="622"/>
      <c r="FA127" s="622"/>
      <c r="FB127" s="622"/>
      <c r="FC127" s="312"/>
      <c r="FD127" s="312"/>
      <c r="FE127" s="312"/>
      <c r="FF127" s="312"/>
      <c r="FG127" s="437">
        <f>SUM(FH127:FR127)</f>
        <v>0</v>
      </c>
      <c r="FH127" s="488"/>
      <c r="FI127" s="312">
        <v>0</v>
      </c>
      <c r="FJ127" s="312"/>
      <c r="FK127" s="312"/>
      <c r="FL127" s="992"/>
      <c r="FM127" s="312">
        <f t="shared" si="1034"/>
        <v>0</v>
      </c>
      <c r="FN127" s="622"/>
      <c r="FO127" s="622"/>
      <c r="FP127" s="622"/>
      <c r="FQ127" s="622"/>
      <c r="FR127" s="312"/>
      <c r="FS127" s="312"/>
      <c r="FT127" s="312"/>
      <c r="FU127" s="622"/>
      <c r="FV127" s="343"/>
      <c r="FW127" s="343"/>
      <c r="FX127" s="343"/>
    </row>
    <row r="128" spans="1:180" s="95" customFormat="1" ht="17.25" hidden="1" customHeight="1" outlineLevel="2">
      <c r="A128" s="426" t="s">
        <v>485</v>
      </c>
      <c r="B128" s="380" t="s">
        <v>295</v>
      </c>
      <c r="C128" s="331"/>
      <c r="D128" s="343"/>
      <c r="E128" s="430"/>
      <c r="F128" s="479" t="s">
        <v>11</v>
      </c>
      <c r="G128" s="438"/>
      <c r="H128" s="490"/>
      <c r="I128" s="335"/>
      <c r="J128" s="490"/>
      <c r="K128" s="490"/>
      <c r="L128" s="490"/>
      <c r="M128" s="335"/>
      <c r="N128" s="335"/>
      <c r="O128" s="490"/>
      <c r="P128" s="490"/>
      <c r="Q128" s="490"/>
      <c r="R128" s="490"/>
      <c r="S128" s="490"/>
      <c r="T128" s="490"/>
      <c r="U128" s="490"/>
      <c r="V128" s="490"/>
      <c r="W128" s="490"/>
      <c r="X128" s="490"/>
      <c r="Y128" s="490"/>
      <c r="Z128" s="490"/>
      <c r="AA128" s="1168"/>
      <c r="AB128" s="490"/>
      <c r="AC128" s="490"/>
      <c r="AD128" s="497"/>
      <c r="AE128" s="490"/>
      <c r="AF128" s="335"/>
      <c r="AG128" s="335"/>
      <c r="AH128" s="490"/>
      <c r="AI128" s="490"/>
      <c r="AJ128" s="490"/>
      <c r="AK128" s="490"/>
      <c r="AL128" s="490"/>
      <c r="AM128" s="490"/>
      <c r="AN128" s="490"/>
      <c r="AO128" s="490"/>
      <c r="AP128" s="496"/>
      <c r="AQ128" s="437">
        <f t="shared" si="1028"/>
        <v>0</v>
      </c>
      <c r="AR128" s="1621"/>
      <c r="AS128" s="1621"/>
      <c r="AT128" s="436">
        <f>SUM(AT126:AT127)</f>
        <v>0</v>
      </c>
      <c r="AU128" s="436">
        <f t="shared" ref="AU128:DE128" si="1035">SUM(AU126:AU127)</f>
        <v>0</v>
      </c>
      <c r="AV128" s="436">
        <f t="shared" si="1035"/>
        <v>0</v>
      </c>
      <c r="AW128" s="436">
        <f t="shared" si="1035"/>
        <v>0</v>
      </c>
      <c r="AX128" s="436">
        <f t="shared" si="1035"/>
        <v>0</v>
      </c>
      <c r="AY128" s="436">
        <f t="shared" si="1035"/>
        <v>0</v>
      </c>
      <c r="AZ128" s="436">
        <f t="shared" si="1035"/>
        <v>0</v>
      </c>
      <c r="BA128" s="436">
        <f t="shared" si="1035"/>
        <v>0</v>
      </c>
      <c r="BB128" s="436">
        <f t="shared" si="1035"/>
        <v>0</v>
      </c>
      <c r="BC128" s="436">
        <f t="shared" si="1035"/>
        <v>0</v>
      </c>
      <c r="BD128" s="436">
        <f t="shared" si="1035"/>
        <v>0</v>
      </c>
      <c r="BE128" s="436">
        <f t="shared" si="1035"/>
        <v>0</v>
      </c>
      <c r="BF128" s="436">
        <f t="shared" si="1035"/>
        <v>0</v>
      </c>
      <c r="BG128" s="436">
        <f t="shared" si="1035"/>
        <v>0</v>
      </c>
      <c r="BH128" s="436">
        <f t="shared" si="1035"/>
        <v>0</v>
      </c>
      <c r="BI128" s="436">
        <f t="shared" si="1035"/>
        <v>0</v>
      </c>
      <c r="BJ128" s="436">
        <f t="shared" si="1035"/>
        <v>0</v>
      </c>
      <c r="BK128" s="436">
        <f t="shared" si="1035"/>
        <v>0</v>
      </c>
      <c r="BL128" s="436">
        <f t="shared" si="1035"/>
        <v>0</v>
      </c>
      <c r="BM128" s="436">
        <f t="shared" si="1035"/>
        <v>0</v>
      </c>
      <c r="BN128" s="436">
        <f t="shared" si="1035"/>
        <v>0</v>
      </c>
      <c r="BO128" s="436">
        <f t="shared" si="1035"/>
        <v>0</v>
      </c>
      <c r="BP128" s="436">
        <f t="shared" si="1035"/>
        <v>0</v>
      </c>
      <c r="BQ128" s="436">
        <f t="shared" si="1035"/>
        <v>0</v>
      </c>
      <c r="BR128" s="436">
        <f t="shared" ref="BR128:CF128" si="1036">SUM(BR126:BR127)</f>
        <v>0</v>
      </c>
      <c r="BS128" s="436">
        <f t="shared" si="1036"/>
        <v>0</v>
      </c>
      <c r="BT128" s="436">
        <f t="shared" si="1036"/>
        <v>0</v>
      </c>
      <c r="BU128" s="436">
        <f t="shared" si="1036"/>
        <v>0</v>
      </c>
      <c r="BV128" s="436">
        <f t="shared" si="1036"/>
        <v>0</v>
      </c>
      <c r="BW128" s="436">
        <f t="shared" si="1036"/>
        <v>0</v>
      </c>
      <c r="BX128" s="436">
        <f t="shared" si="1036"/>
        <v>0</v>
      </c>
      <c r="BY128" s="436">
        <f t="shared" si="1036"/>
        <v>0</v>
      </c>
      <c r="BZ128" s="436">
        <f t="shared" si="1036"/>
        <v>0</v>
      </c>
      <c r="CA128" s="436">
        <f t="shared" si="1036"/>
        <v>0</v>
      </c>
      <c r="CB128" s="436">
        <f t="shared" si="1036"/>
        <v>0</v>
      </c>
      <c r="CC128" s="436">
        <f t="shared" si="1036"/>
        <v>0</v>
      </c>
      <c r="CD128" s="436">
        <f t="shared" si="1036"/>
        <v>0</v>
      </c>
      <c r="CE128" s="436">
        <f t="shared" si="1036"/>
        <v>0</v>
      </c>
      <c r="CF128" s="436">
        <f t="shared" si="1036"/>
        <v>0</v>
      </c>
      <c r="CG128" s="1004"/>
      <c r="CH128" s="436">
        <f t="shared" ref="CH128:CV128" si="1037">SUM(CH126:CH127)</f>
        <v>0</v>
      </c>
      <c r="CI128" s="436">
        <f t="shared" si="1037"/>
        <v>0</v>
      </c>
      <c r="CJ128" s="436">
        <f t="shared" si="1037"/>
        <v>0</v>
      </c>
      <c r="CK128" s="436">
        <f t="shared" si="1037"/>
        <v>0</v>
      </c>
      <c r="CL128" s="436">
        <f t="shared" si="1037"/>
        <v>0</v>
      </c>
      <c r="CM128" s="436">
        <f t="shared" si="1037"/>
        <v>0</v>
      </c>
      <c r="CN128" s="436">
        <f t="shared" si="1037"/>
        <v>0</v>
      </c>
      <c r="CO128" s="436">
        <f t="shared" si="1037"/>
        <v>0</v>
      </c>
      <c r="CP128" s="436">
        <f t="shared" si="1037"/>
        <v>0</v>
      </c>
      <c r="CQ128" s="436">
        <f t="shared" si="1037"/>
        <v>0</v>
      </c>
      <c r="CR128" s="436">
        <f t="shared" si="1037"/>
        <v>0</v>
      </c>
      <c r="CS128" s="436">
        <f t="shared" si="1037"/>
        <v>0</v>
      </c>
      <c r="CT128" s="436">
        <f t="shared" si="1037"/>
        <v>0</v>
      </c>
      <c r="CU128" s="436">
        <f t="shared" si="1037"/>
        <v>0</v>
      </c>
      <c r="CV128" s="436">
        <f t="shared" si="1037"/>
        <v>0</v>
      </c>
      <c r="CW128" s="1525">
        <f t="shared" si="1035"/>
        <v>0</v>
      </c>
      <c r="CX128" s="436">
        <f t="shared" si="1035"/>
        <v>0</v>
      </c>
      <c r="CY128" s="436">
        <f t="shared" si="1035"/>
        <v>0</v>
      </c>
      <c r="CZ128" s="436">
        <f t="shared" si="1035"/>
        <v>0</v>
      </c>
      <c r="DA128" s="436">
        <f t="shared" si="1035"/>
        <v>0</v>
      </c>
      <c r="DB128" s="436">
        <f t="shared" si="1035"/>
        <v>0</v>
      </c>
      <c r="DC128" s="436">
        <f t="shared" si="1035"/>
        <v>0</v>
      </c>
      <c r="DD128" s="436">
        <f t="shared" si="1035"/>
        <v>0</v>
      </c>
      <c r="DE128" s="436">
        <f t="shared" si="1035"/>
        <v>0</v>
      </c>
      <c r="DF128" s="436">
        <f t="shared" ref="DF128:EF128" si="1038">SUM(DF126:DF127)</f>
        <v>0</v>
      </c>
      <c r="DG128" s="436">
        <f t="shared" si="1038"/>
        <v>0</v>
      </c>
      <c r="DH128" s="436">
        <f t="shared" si="1038"/>
        <v>0</v>
      </c>
      <c r="DI128" s="1209">
        <f t="shared" si="1038"/>
        <v>0</v>
      </c>
      <c r="DJ128" s="1209">
        <f t="shared" si="1038"/>
        <v>0</v>
      </c>
      <c r="DK128" s="1209">
        <f t="shared" si="1038"/>
        <v>0</v>
      </c>
      <c r="DL128" s="1209"/>
      <c r="DM128" s="1209"/>
      <c r="DN128" s="1209"/>
      <c r="DO128" s="1209"/>
      <c r="DP128" s="1209"/>
      <c r="DQ128" s="1209"/>
      <c r="DR128" s="1209"/>
      <c r="DS128" s="1209"/>
      <c r="DT128" s="1209"/>
      <c r="DU128" s="1209"/>
      <c r="DV128" s="1209"/>
      <c r="DW128" s="1209"/>
      <c r="DX128" s="1209">
        <f t="shared" si="1038"/>
        <v>0</v>
      </c>
      <c r="DY128" s="1209">
        <f t="shared" si="1038"/>
        <v>0</v>
      </c>
      <c r="DZ128" s="1209">
        <f t="shared" si="1038"/>
        <v>0</v>
      </c>
      <c r="EA128" s="1209">
        <f t="shared" si="1038"/>
        <v>0</v>
      </c>
      <c r="EB128" s="1209">
        <f t="shared" si="1038"/>
        <v>0</v>
      </c>
      <c r="EC128" s="1209">
        <f t="shared" si="1038"/>
        <v>0</v>
      </c>
      <c r="ED128" s="1209">
        <f t="shared" si="1038"/>
        <v>0</v>
      </c>
      <c r="EE128" s="1209">
        <f t="shared" si="1038"/>
        <v>0</v>
      </c>
      <c r="EF128" s="1209">
        <f t="shared" si="1038"/>
        <v>0</v>
      </c>
      <c r="EG128" s="1209"/>
      <c r="EH128" s="1209"/>
      <c r="EI128" s="1209"/>
      <c r="EJ128" s="436"/>
      <c r="EK128" s="436"/>
      <c r="EL128" s="436"/>
      <c r="EM128" s="436"/>
      <c r="EN128" s="437">
        <f t="shared" si="1033"/>
        <v>0</v>
      </c>
      <c r="EO128" s="489">
        <f t="shared" ref="EO128:FD128" si="1039">SUM(EO126:EO127)</f>
        <v>0</v>
      </c>
      <c r="EP128" s="489">
        <f t="shared" si="1039"/>
        <v>0</v>
      </c>
      <c r="EQ128" s="489">
        <f t="shared" si="1039"/>
        <v>0</v>
      </c>
      <c r="ER128" s="489">
        <f t="shared" si="1039"/>
        <v>0</v>
      </c>
      <c r="ES128" s="489">
        <f t="shared" si="1039"/>
        <v>0</v>
      </c>
      <c r="ET128" s="489">
        <f t="shared" si="1039"/>
        <v>0</v>
      </c>
      <c r="EU128" s="489">
        <f t="shared" si="1039"/>
        <v>0</v>
      </c>
      <c r="EV128" s="489">
        <f t="shared" si="1039"/>
        <v>0</v>
      </c>
      <c r="EW128" s="489">
        <f t="shared" si="1039"/>
        <v>0</v>
      </c>
      <c r="EX128" s="489">
        <f t="shared" si="1039"/>
        <v>0</v>
      </c>
      <c r="EY128" s="489">
        <f t="shared" ref="EY128:FB128" si="1040">SUM(EY126:EY127)</f>
        <v>0</v>
      </c>
      <c r="EZ128" s="489">
        <f t="shared" si="1040"/>
        <v>0</v>
      </c>
      <c r="FA128" s="489">
        <f t="shared" si="1040"/>
        <v>0</v>
      </c>
      <c r="FB128" s="489">
        <f t="shared" si="1040"/>
        <v>0</v>
      </c>
      <c r="FC128" s="489">
        <f t="shared" si="1039"/>
        <v>0</v>
      </c>
      <c r="FD128" s="489">
        <f t="shared" si="1039"/>
        <v>0</v>
      </c>
      <c r="FE128" s="489">
        <f t="shared" ref="FE128:FF128" si="1041">SUM(FE126:FE127)</f>
        <v>0</v>
      </c>
      <c r="FF128" s="489">
        <f t="shared" si="1041"/>
        <v>0</v>
      </c>
      <c r="FG128" s="489">
        <f>SUM(FH128:FR128)</f>
        <v>0</v>
      </c>
      <c r="FH128" s="489">
        <f t="shared" ref="FH128:FU128" si="1042">SUM(FH126:FH127)</f>
        <v>0</v>
      </c>
      <c r="FI128" s="489">
        <f t="shared" si="1042"/>
        <v>0</v>
      </c>
      <c r="FJ128" s="489">
        <f t="shared" si="1042"/>
        <v>0</v>
      </c>
      <c r="FK128" s="489">
        <f t="shared" si="1042"/>
        <v>0</v>
      </c>
      <c r="FL128" s="1015"/>
      <c r="FM128" s="489">
        <f t="shared" si="1042"/>
        <v>0</v>
      </c>
      <c r="FN128" s="489">
        <f t="shared" si="1042"/>
        <v>0</v>
      </c>
      <c r="FO128" s="489">
        <f t="shared" si="1042"/>
        <v>0</v>
      </c>
      <c r="FP128" s="489">
        <f t="shared" si="1042"/>
        <v>0</v>
      </c>
      <c r="FQ128" s="489">
        <f t="shared" si="1042"/>
        <v>0</v>
      </c>
      <c r="FR128" s="489">
        <f t="shared" si="1042"/>
        <v>0</v>
      </c>
      <c r="FS128" s="489">
        <f t="shared" si="1042"/>
        <v>0</v>
      </c>
      <c r="FT128" s="489">
        <f t="shared" si="1042"/>
        <v>0</v>
      </c>
      <c r="FU128" s="489">
        <f t="shared" si="1042"/>
        <v>0</v>
      </c>
      <c r="FV128" s="323"/>
      <c r="FW128" s="323"/>
      <c r="FX128" s="323"/>
    </row>
    <row r="129" spans="1:180" ht="21.75" hidden="1" customHeight="1" outlineLevel="2">
      <c r="A129" s="426" t="s">
        <v>485</v>
      </c>
      <c r="B129" s="380" t="s">
        <v>295</v>
      </c>
      <c r="C129" s="331"/>
      <c r="D129" s="431"/>
      <c r="E129" s="430" t="s">
        <v>269</v>
      </c>
      <c r="F129" s="431" t="s">
        <v>266</v>
      </c>
      <c r="G129" s="467"/>
      <c r="H129" s="330"/>
      <c r="I129" s="313"/>
      <c r="J129" s="330"/>
      <c r="K129" s="330"/>
      <c r="L129" s="330"/>
      <c r="M129" s="313"/>
      <c r="N129" s="313"/>
      <c r="O129" s="330"/>
      <c r="P129" s="330"/>
      <c r="Q129" s="330"/>
      <c r="R129" s="330"/>
      <c r="S129" s="330"/>
      <c r="T129" s="330"/>
      <c r="U129" s="330"/>
      <c r="V129" s="330"/>
      <c r="W129" s="330"/>
      <c r="X129" s="330"/>
      <c r="Y129" s="330"/>
      <c r="Z129" s="330"/>
      <c r="AA129" s="1170"/>
      <c r="AB129" s="330"/>
      <c r="AC129" s="330"/>
      <c r="AD129" s="362"/>
      <c r="AE129" s="330"/>
      <c r="AF129" s="313"/>
      <c r="AG129" s="313"/>
      <c r="AH129" s="330"/>
      <c r="AI129" s="330"/>
      <c r="AJ129" s="330"/>
      <c r="AK129" s="330"/>
      <c r="AL129" s="330"/>
      <c r="AM129" s="330"/>
      <c r="AN129" s="330"/>
      <c r="AO129" s="330"/>
      <c r="AP129" s="496"/>
      <c r="AQ129" s="335"/>
      <c r="AR129" s="1620"/>
      <c r="AS129" s="1620"/>
      <c r="AT129" s="323"/>
      <c r="AU129" s="323"/>
      <c r="AV129" s="323"/>
      <c r="AW129" s="323"/>
      <c r="AX129" s="323"/>
      <c r="AY129" s="323"/>
      <c r="AZ129" s="323"/>
      <c r="BA129" s="323"/>
      <c r="BB129" s="323"/>
      <c r="BC129" s="323"/>
      <c r="BD129" s="323"/>
      <c r="BE129" s="323"/>
      <c r="BF129" s="323"/>
      <c r="BG129" s="323"/>
      <c r="BH129" s="323"/>
      <c r="BI129" s="323"/>
      <c r="BJ129" s="323"/>
      <c r="BK129" s="323"/>
      <c r="BL129" s="330"/>
      <c r="BM129" s="330"/>
      <c r="BN129" s="330"/>
      <c r="BO129" s="330"/>
      <c r="BP129" s="330"/>
      <c r="BQ129" s="330"/>
      <c r="BR129" s="330"/>
      <c r="BS129" s="330"/>
      <c r="BT129" s="330"/>
      <c r="BU129" s="330"/>
      <c r="BV129" s="330"/>
      <c r="BW129" s="330"/>
      <c r="BX129" s="330"/>
      <c r="BY129" s="330"/>
      <c r="BZ129" s="330"/>
      <c r="CA129" s="330"/>
      <c r="CB129" s="330"/>
      <c r="CC129" s="330"/>
      <c r="CD129" s="330"/>
      <c r="CE129" s="330"/>
      <c r="CF129" s="330"/>
      <c r="CG129" s="1003"/>
      <c r="CH129" s="330"/>
      <c r="CI129" s="330"/>
      <c r="CJ129" s="330"/>
      <c r="CK129" s="330"/>
      <c r="CL129" s="330"/>
      <c r="CM129" s="330"/>
      <c r="CN129" s="330"/>
      <c r="CO129" s="330"/>
      <c r="CP129" s="330"/>
      <c r="CQ129" s="330"/>
      <c r="CR129" s="330"/>
      <c r="CS129" s="330"/>
      <c r="CT129" s="330"/>
      <c r="CU129" s="330"/>
      <c r="CV129" s="330"/>
      <c r="CW129" s="1523"/>
      <c r="CX129" s="330"/>
      <c r="CY129" s="330"/>
      <c r="CZ129" s="330"/>
      <c r="DA129" s="330"/>
      <c r="DB129" s="330"/>
      <c r="DC129" s="330"/>
      <c r="DD129" s="330"/>
      <c r="DE129" s="330"/>
      <c r="DF129" s="330"/>
      <c r="DG129" s="330"/>
      <c r="DH129" s="330"/>
      <c r="DI129" s="1170"/>
      <c r="DJ129" s="1170"/>
      <c r="DK129" s="1170"/>
      <c r="DL129" s="1170"/>
      <c r="DM129" s="1170"/>
      <c r="DN129" s="1170"/>
      <c r="DO129" s="1170"/>
      <c r="DP129" s="1170"/>
      <c r="DQ129" s="1170"/>
      <c r="DR129" s="1170"/>
      <c r="DS129" s="1170"/>
      <c r="DT129" s="1170"/>
      <c r="DU129" s="1170"/>
      <c r="DV129" s="1170"/>
      <c r="DW129" s="1170"/>
      <c r="DX129" s="1170"/>
      <c r="DY129" s="1170"/>
      <c r="DZ129" s="1170"/>
      <c r="EA129" s="1170"/>
      <c r="EB129" s="1170"/>
      <c r="EC129" s="1170"/>
      <c r="ED129" s="1170"/>
      <c r="EE129" s="1170"/>
      <c r="EF129" s="1170"/>
      <c r="EG129" s="1170"/>
      <c r="EH129" s="1170"/>
      <c r="EI129" s="1170"/>
      <c r="EJ129" s="330"/>
      <c r="EK129" s="330"/>
      <c r="EL129" s="330"/>
      <c r="EM129" s="330"/>
      <c r="EN129" s="313"/>
      <c r="EO129" s="330"/>
      <c r="EP129" s="330"/>
      <c r="EQ129" s="330"/>
      <c r="ER129" s="330"/>
      <c r="ES129" s="330"/>
      <c r="ET129" s="817"/>
      <c r="EU129" s="817"/>
      <c r="EV129" s="817"/>
      <c r="EW129" s="817"/>
      <c r="EX129" s="330"/>
      <c r="EY129" s="817"/>
      <c r="EZ129" s="817"/>
      <c r="FA129" s="817"/>
      <c r="FB129" s="817"/>
      <c r="FC129" s="330"/>
      <c r="FD129" s="330"/>
      <c r="FE129" s="330"/>
      <c r="FF129" s="330"/>
      <c r="FG129" s="313"/>
      <c r="FH129" s="330"/>
      <c r="FI129" s="330"/>
      <c r="FJ129" s="330"/>
      <c r="FK129" s="330"/>
      <c r="FL129" s="1003"/>
      <c r="FM129" s="330"/>
      <c r="FN129" s="817"/>
      <c r="FO129" s="817"/>
      <c r="FP129" s="817"/>
      <c r="FQ129" s="817"/>
      <c r="FR129" s="330"/>
      <c r="FS129" s="330"/>
      <c r="FT129" s="330"/>
      <c r="FU129" s="817"/>
      <c r="FV129" s="330"/>
      <c r="FW129" s="330"/>
      <c r="FX129" s="330"/>
    </row>
    <row r="130" spans="1:180" ht="18" hidden="1" customHeight="1" outlineLevel="2">
      <c r="A130" s="426" t="s">
        <v>485</v>
      </c>
      <c r="B130" s="380" t="s">
        <v>295</v>
      </c>
      <c r="C130" s="331"/>
      <c r="D130" s="431"/>
      <c r="E130" s="430"/>
      <c r="F130" s="431"/>
      <c r="G130" s="470"/>
      <c r="H130" s="343"/>
      <c r="I130" s="492">
        <f t="shared" ref="I130" si="1043">S130+X130+Y130+Z130+AA130</f>
        <v>0</v>
      </c>
      <c r="J130" s="322"/>
      <c r="K130" s="322"/>
      <c r="L130" s="322"/>
      <c r="M130" s="312" t="e">
        <f>SUM(#REF!)</f>
        <v>#REF!</v>
      </c>
      <c r="N130" s="312">
        <f t="shared" ref="N130" si="1044">SUM(O130:R130)</f>
        <v>0</v>
      </c>
      <c r="O130" s="367"/>
      <c r="P130" s="367"/>
      <c r="Q130" s="367"/>
      <c r="R130" s="367"/>
      <c r="S130" s="366">
        <f t="shared" ref="S130" si="1045">SUM(T130:W130)</f>
        <v>0</v>
      </c>
      <c r="T130" s="367"/>
      <c r="U130" s="367"/>
      <c r="V130" s="367"/>
      <c r="W130" s="367"/>
      <c r="X130" s="367"/>
      <c r="Y130" s="367"/>
      <c r="Z130" s="367"/>
      <c r="AA130" s="1169"/>
      <c r="AB130" s="331"/>
      <c r="AC130" s="331"/>
      <c r="AD130" s="363"/>
      <c r="AE130" s="331"/>
      <c r="AF130" s="312">
        <v>0</v>
      </c>
      <c r="AG130" s="312">
        <f t="shared" ref="AG130" si="1046">SUM(AH130:AK130)</f>
        <v>0</v>
      </c>
      <c r="AH130" s="367"/>
      <c r="AI130" s="367"/>
      <c r="AJ130" s="367"/>
      <c r="AK130" s="367"/>
      <c r="AL130" s="331"/>
      <c r="AM130" s="331"/>
      <c r="AN130" s="331"/>
      <c r="AO130" s="331"/>
      <c r="AP130" s="499"/>
      <c r="AQ130" s="437">
        <f t="shared" ref="AQ130:AQ131" si="1047">DI130+DX130+EA130+ED130+EG130</f>
        <v>0</v>
      </c>
      <c r="AR130" s="1621"/>
      <c r="AS130" s="1621"/>
      <c r="AT130" s="322"/>
      <c r="AU130" s="322"/>
      <c r="AV130" s="322"/>
      <c r="AW130" s="322"/>
      <c r="AX130" s="322"/>
      <c r="AY130" s="322"/>
      <c r="AZ130" s="322"/>
      <c r="BA130" s="322"/>
      <c r="BB130" s="322"/>
      <c r="BC130" s="322"/>
      <c r="BD130" s="322"/>
      <c r="BE130" s="322"/>
      <c r="BF130" s="322"/>
      <c r="BG130" s="322"/>
      <c r="BH130" s="322"/>
      <c r="BI130" s="322"/>
      <c r="BJ130" s="322"/>
      <c r="BK130" s="322"/>
      <c r="BL130" s="315"/>
      <c r="BM130" s="315"/>
      <c r="BN130" s="315"/>
      <c r="BO130" s="331"/>
      <c r="BP130" s="331"/>
      <c r="BQ130" s="331"/>
      <c r="BR130" s="476">
        <f>BU130+BX130+CA130+CD130</f>
        <v>0</v>
      </c>
      <c r="BS130" s="476">
        <f t="shared" ref="BS130" si="1048">BV130+BY130+CB130+CE130</f>
        <v>0</v>
      </c>
      <c r="BT130" s="476">
        <f t="shared" ref="BT130" si="1049">BW130+BZ130+CC130+CF130</f>
        <v>0</v>
      </c>
      <c r="BU130" s="331"/>
      <c r="BV130" s="331"/>
      <c r="BW130" s="331"/>
      <c r="BX130" s="331"/>
      <c r="BY130" s="331"/>
      <c r="BZ130" s="331"/>
      <c r="CA130" s="331"/>
      <c r="CB130" s="331"/>
      <c r="CC130" s="331"/>
      <c r="CD130" s="331"/>
      <c r="CE130" s="331"/>
      <c r="CF130" s="331"/>
      <c r="CG130" s="1004"/>
      <c r="CH130" s="476">
        <f>CK130+CN130+CQ130+CT130</f>
        <v>0</v>
      </c>
      <c r="CI130" s="476">
        <f t="shared" ref="CI130" si="1050">CL130+CO130+CR130+CU130</f>
        <v>0</v>
      </c>
      <c r="CJ130" s="476">
        <f t="shared" ref="CJ130" si="1051">CM130+CP130+CS130+CV130</f>
        <v>0</v>
      </c>
      <c r="CK130" s="331"/>
      <c r="CL130" s="331"/>
      <c r="CM130" s="331"/>
      <c r="CN130" s="331"/>
      <c r="CO130" s="331"/>
      <c r="CP130" s="331"/>
      <c r="CQ130" s="331"/>
      <c r="CR130" s="331"/>
      <c r="CS130" s="331"/>
      <c r="CT130" s="331"/>
      <c r="CU130" s="331"/>
      <c r="CV130" s="331"/>
      <c r="CW130" s="1525"/>
      <c r="CX130" s="331"/>
      <c r="CY130" s="331"/>
      <c r="CZ130" s="331"/>
      <c r="DA130" s="331"/>
      <c r="DB130" s="331"/>
      <c r="DC130" s="331"/>
      <c r="DD130" s="331"/>
      <c r="DE130" s="331"/>
      <c r="DF130" s="331"/>
      <c r="DG130" s="331"/>
      <c r="DH130" s="331"/>
      <c r="DI130" s="1207"/>
      <c r="DJ130" s="1207"/>
      <c r="DK130" s="1207"/>
      <c r="DL130" s="1207"/>
      <c r="DM130" s="1207"/>
      <c r="DN130" s="1207"/>
      <c r="DO130" s="1207"/>
      <c r="DP130" s="1207"/>
      <c r="DQ130" s="1207"/>
      <c r="DR130" s="1207"/>
      <c r="DS130" s="1207"/>
      <c r="DT130" s="1207"/>
      <c r="DU130" s="1207"/>
      <c r="DV130" s="1207"/>
      <c r="DW130" s="1207"/>
      <c r="DX130" s="1207"/>
      <c r="DY130" s="1207"/>
      <c r="DZ130" s="1207"/>
      <c r="EA130" s="1207"/>
      <c r="EB130" s="1207"/>
      <c r="EC130" s="1207"/>
      <c r="ED130" s="1207"/>
      <c r="EE130" s="1207"/>
      <c r="EF130" s="1207"/>
      <c r="EG130" s="1207"/>
      <c r="EH130" s="1207"/>
      <c r="EI130" s="1207"/>
      <c r="EJ130" s="331"/>
      <c r="EK130" s="331"/>
      <c r="EL130" s="331"/>
      <c r="EM130" s="331"/>
      <c r="EN130" s="437">
        <f t="shared" ref="EN130:EN131" si="1052">EX130+FC130+FD130+FE130+FF130</f>
        <v>0</v>
      </c>
      <c r="EO130" s="488"/>
      <c r="EP130" s="312"/>
      <c r="EQ130" s="312"/>
      <c r="ER130" s="312"/>
      <c r="ES130" s="312"/>
      <c r="ET130" s="622"/>
      <c r="EU130" s="622"/>
      <c r="EV130" s="622"/>
      <c r="EW130" s="622"/>
      <c r="EX130" s="312"/>
      <c r="EY130" s="622"/>
      <c r="EZ130" s="622"/>
      <c r="FA130" s="622"/>
      <c r="FB130" s="622"/>
      <c r="FC130" s="312"/>
      <c r="FD130" s="312"/>
      <c r="FE130" s="312"/>
      <c r="FF130" s="312"/>
      <c r="FG130" s="437">
        <f>SUM(FH130:FR130)</f>
        <v>0</v>
      </c>
      <c r="FH130" s="488"/>
      <c r="FI130" s="312"/>
      <c r="FJ130" s="312"/>
      <c r="FK130" s="312"/>
      <c r="FL130" s="992"/>
      <c r="FM130" s="312">
        <f t="shared" ref="FM130" si="1053">FN130+FO130+FP130+FQ130</f>
        <v>0</v>
      </c>
      <c r="FN130" s="622"/>
      <c r="FO130" s="622"/>
      <c r="FP130" s="622"/>
      <c r="FQ130" s="622"/>
      <c r="FR130" s="312"/>
      <c r="FS130" s="312"/>
      <c r="FT130" s="312"/>
      <c r="FU130" s="622"/>
      <c r="FV130" s="343"/>
      <c r="FW130" s="343"/>
      <c r="FX130" s="343"/>
    </row>
    <row r="131" spans="1:180" s="95" customFormat="1" ht="18" hidden="1" customHeight="1" outlineLevel="2">
      <c r="A131" s="426" t="s">
        <v>485</v>
      </c>
      <c r="B131" s="380" t="s">
        <v>295</v>
      </c>
      <c r="C131" s="331"/>
      <c r="D131" s="343"/>
      <c r="E131" s="430"/>
      <c r="F131" s="479" t="s">
        <v>11</v>
      </c>
      <c r="G131" s="438"/>
      <c r="H131" s="490"/>
      <c r="I131" s="335"/>
      <c r="J131" s="490"/>
      <c r="K131" s="490"/>
      <c r="L131" s="490"/>
      <c r="M131" s="335"/>
      <c r="N131" s="335"/>
      <c r="O131" s="490"/>
      <c r="P131" s="490"/>
      <c r="Q131" s="490"/>
      <c r="R131" s="490"/>
      <c r="S131" s="490"/>
      <c r="T131" s="490"/>
      <c r="U131" s="490"/>
      <c r="V131" s="490"/>
      <c r="W131" s="490"/>
      <c r="X131" s="490"/>
      <c r="Y131" s="490"/>
      <c r="Z131" s="490"/>
      <c r="AA131" s="1168"/>
      <c r="AB131" s="490"/>
      <c r="AC131" s="490"/>
      <c r="AD131" s="497"/>
      <c r="AE131" s="490"/>
      <c r="AF131" s="335"/>
      <c r="AG131" s="335"/>
      <c r="AH131" s="490"/>
      <c r="AI131" s="490"/>
      <c r="AJ131" s="490"/>
      <c r="AK131" s="490"/>
      <c r="AL131" s="490"/>
      <c r="AM131" s="490"/>
      <c r="AN131" s="490"/>
      <c r="AO131" s="490"/>
      <c r="AP131" s="496"/>
      <c r="AQ131" s="437">
        <f t="shared" si="1047"/>
        <v>0</v>
      </c>
      <c r="AR131" s="1621"/>
      <c r="AS131" s="1621"/>
      <c r="AT131" s="438">
        <f t="shared" ref="AT131:BQ131" si="1054">SUM(AT130:AT130)</f>
        <v>0</v>
      </c>
      <c r="AU131" s="438">
        <f t="shared" si="1054"/>
        <v>0</v>
      </c>
      <c r="AV131" s="438">
        <f t="shared" si="1054"/>
        <v>0</v>
      </c>
      <c r="AW131" s="438">
        <f t="shared" si="1054"/>
        <v>0</v>
      </c>
      <c r="AX131" s="438">
        <f t="shared" si="1054"/>
        <v>0</v>
      </c>
      <c r="AY131" s="438">
        <f t="shared" si="1054"/>
        <v>0</v>
      </c>
      <c r="AZ131" s="438">
        <f t="shared" si="1054"/>
        <v>0</v>
      </c>
      <c r="BA131" s="438">
        <f t="shared" si="1054"/>
        <v>0</v>
      </c>
      <c r="BB131" s="438">
        <f t="shared" si="1054"/>
        <v>0</v>
      </c>
      <c r="BC131" s="438">
        <f t="shared" si="1054"/>
        <v>0</v>
      </c>
      <c r="BD131" s="438">
        <f t="shared" si="1054"/>
        <v>0</v>
      </c>
      <c r="BE131" s="438">
        <f t="shared" si="1054"/>
        <v>0</v>
      </c>
      <c r="BF131" s="438">
        <f t="shared" si="1054"/>
        <v>0</v>
      </c>
      <c r="BG131" s="438">
        <f t="shared" si="1054"/>
        <v>0</v>
      </c>
      <c r="BH131" s="438">
        <f t="shared" si="1054"/>
        <v>0</v>
      </c>
      <c r="BI131" s="438">
        <f t="shared" si="1054"/>
        <v>0</v>
      </c>
      <c r="BJ131" s="438">
        <f t="shared" si="1054"/>
        <v>0</v>
      </c>
      <c r="BK131" s="438">
        <f t="shared" si="1054"/>
        <v>0</v>
      </c>
      <c r="BL131" s="438">
        <f t="shared" si="1054"/>
        <v>0</v>
      </c>
      <c r="BM131" s="438">
        <f t="shared" si="1054"/>
        <v>0</v>
      </c>
      <c r="BN131" s="438">
        <f t="shared" si="1054"/>
        <v>0</v>
      </c>
      <c r="BO131" s="438">
        <f t="shared" si="1054"/>
        <v>0</v>
      </c>
      <c r="BP131" s="438">
        <f t="shared" si="1054"/>
        <v>0</v>
      </c>
      <c r="BQ131" s="438">
        <f t="shared" si="1054"/>
        <v>0</v>
      </c>
      <c r="BR131" s="438">
        <f t="shared" ref="BR131:EC131" si="1055">SUM(BR130:BR130)</f>
        <v>0</v>
      </c>
      <c r="BS131" s="438">
        <f t="shared" si="1055"/>
        <v>0</v>
      </c>
      <c r="BT131" s="438">
        <f t="shared" si="1055"/>
        <v>0</v>
      </c>
      <c r="BU131" s="438">
        <f t="shared" si="1055"/>
        <v>0</v>
      </c>
      <c r="BV131" s="438">
        <f t="shared" si="1055"/>
        <v>0</v>
      </c>
      <c r="BW131" s="438">
        <f t="shared" si="1055"/>
        <v>0</v>
      </c>
      <c r="BX131" s="438">
        <f t="shared" si="1055"/>
        <v>0</v>
      </c>
      <c r="BY131" s="438">
        <f t="shared" si="1055"/>
        <v>0</v>
      </c>
      <c r="BZ131" s="438">
        <f t="shared" si="1055"/>
        <v>0</v>
      </c>
      <c r="CA131" s="438">
        <f t="shared" si="1055"/>
        <v>0</v>
      </c>
      <c r="CB131" s="438">
        <f t="shared" si="1055"/>
        <v>0</v>
      </c>
      <c r="CC131" s="438">
        <f t="shared" si="1055"/>
        <v>0</v>
      </c>
      <c r="CD131" s="438">
        <f t="shared" si="1055"/>
        <v>0</v>
      </c>
      <c r="CE131" s="438">
        <f t="shared" si="1055"/>
        <v>0</v>
      </c>
      <c r="CF131" s="438">
        <f t="shared" si="1055"/>
        <v>0</v>
      </c>
      <c r="CG131" s="1005"/>
      <c r="CH131" s="438">
        <f t="shared" ref="CH131:CV131" si="1056">SUM(CH130:CH130)</f>
        <v>0</v>
      </c>
      <c r="CI131" s="438">
        <f t="shared" si="1056"/>
        <v>0</v>
      </c>
      <c r="CJ131" s="438">
        <f t="shared" si="1056"/>
        <v>0</v>
      </c>
      <c r="CK131" s="438">
        <f t="shared" si="1056"/>
        <v>0</v>
      </c>
      <c r="CL131" s="438">
        <f t="shared" si="1056"/>
        <v>0</v>
      </c>
      <c r="CM131" s="438">
        <f t="shared" si="1056"/>
        <v>0</v>
      </c>
      <c r="CN131" s="438">
        <f t="shared" si="1056"/>
        <v>0</v>
      </c>
      <c r="CO131" s="438">
        <f t="shared" si="1056"/>
        <v>0</v>
      </c>
      <c r="CP131" s="438">
        <f t="shared" si="1056"/>
        <v>0</v>
      </c>
      <c r="CQ131" s="438">
        <f t="shared" si="1056"/>
        <v>0</v>
      </c>
      <c r="CR131" s="438">
        <f t="shared" si="1056"/>
        <v>0</v>
      </c>
      <c r="CS131" s="438">
        <f t="shared" si="1056"/>
        <v>0</v>
      </c>
      <c r="CT131" s="438">
        <f t="shared" si="1056"/>
        <v>0</v>
      </c>
      <c r="CU131" s="438">
        <f t="shared" si="1056"/>
        <v>0</v>
      </c>
      <c r="CV131" s="438">
        <f t="shared" si="1056"/>
        <v>0</v>
      </c>
      <c r="CW131" s="1526">
        <f t="shared" si="1055"/>
        <v>0</v>
      </c>
      <c r="CX131" s="438">
        <f t="shared" si="1055"/>
        <v>0</v>
      </c>
      <c r="CY131" s="438">
        <f t="shared" si="1055"/>
        <v>0</v>
      </c>
      <c r="CZ131" s="438">
        <f t="shared" si="1055"/>
        <v>0</v>
      </c>
      <c r="DA131" s="438">
        <f t="shared" si="1055"/>
        <v>0</v>
      </c>
      <c r="DB131" s="438">
        <f t="shared" si="1055"/>
        <v>0</v>
      </c>
      <c r="DC131" s="438">
        <f t="shared" si="1055"/>
        <v>0</v>
      </c>
      <c r="DD131" s="438">
        <f t="shared" si="1055"/>
        <v>0</v>
      </c>
      <c r="DE131" s="438">
        <f t="shared" si="1055"/>
        <v>0</v>
      </c>
      <c r="DF131" s="438">
        <f t="shared" si="1055"/>
        <v>0</v>
      </c>
      <c r="DG131" s="438">
        <f t="shared" si="1055"/>
        <v>0</v>
      </c>
      <c r="DH131" s="438">
        <f t="shared" si="1055"/>
        <v>0</v>
      </c>
      <c r="DI131" s="1210">
        <f t="shared" si="1055"/>
        <v>0</v>
      </c>
      <c r="DJ131" s="1210">
        <f t="shared" si="1055"/>
        <v>0</v>
      </c>
      <c r="DK131" s="1210">
        <f t="shared" si="1055"/>
        <v>0</v>
      </c>
      <c r="DL131" s="1210"/>
      <c r="DM131" s="1210"/>
      <c r="DN131" s="1210"/>
      <c r="DO131" s="1210"/>
      <c r="DP131" s="1210"/>
      <c r="DQ131" s="1210"/>
      <c r="DR131" s="1210"/>
      <c r="DS131" s="1210"/>
      <c r="DT131" s="1210"/>
      <c r="DU131" s="1210"/>
      <c r="DV131" s="1210"/>
      <c r="DW131" s="1210"/>
      <c r="DX131" s="1210">
        <f t="shared" si="1055"/>
        <v>0</v>
      </c>
      <c r="DY131" s="1210">
        <f t="shared" si="1055"/>
        <v>0</v>
      </c>
      <c r="DZ131" s="1210">
        <f t="shared" si="1055"/>
        <v>0</v>
      </c>
      <c r="EA131" s="1210">
        <f t="shared" si="1055"/>
        <v>0</v>
      </c>
      <c r="EB131" s="1210">
        <f t="shared" si="1055"/>
        <v>0</v>
      </c>
      <c r="EC131" s="1210">
        <f t="shared" si="1055"/>
        <v>0</v>
      </c>
      <c r="ED131" s="1210">
        <f t="shared" ref="ED131:EF131" si="1057">SUM(ED130:ED130)</f>
        <v>0</v>
      </c>
      <c r="EE131" s="1210">
        <f t="shared" si="1057"/>
        <v>0</v>
      </c>
      <c r="EF131" s="1210">
        <f t="shared" si="1057"/>
        <v>0</v>
      </c>
      <c r="EG131" s="1210"/>
      <c r="EH131" s="1210"/>
      <c r="EI131" s="1210"/>
      <c r="EJ131" s="438"/>
      <c r="EK131" s="438"/>
      <c r="EL131" s="438"/>
      <c r="EM131" s="438"/>
      <c r="EN131" s="437">
        <f t="shared" si="1052"/>
        <v>0</v>
      </c>
      <c r="EO131" s="438">
        <f>SUM(EO130:EO130)</f>
        <v>0</v>
      </c>
      <c r="EP131" s="438">
        <f>SUM(EP130:EP130)</f>
        <v>0</v>
      </c>
      <c r="EQ131" s="438">
        <f>SUM(EQ130:EQ130)</f>
        <v>0</v>
      </c>
      <c r="ER131" s="438">
        <f>SUM(ER130:ER130)</f>
        <v>0</v>
      </c>
      <c r="ES131" s="438">
        <f>SUM(ES130:ES130)</f>
        <v>0</v>
      </c>
      <c r="ET131" s="438">
        <f t="shared" ref="ET131:EW131" si="1058">SUM(ET130:ET130)</f>
        <v>0</v>
      </c>
      <c r="EU131" s="438">
        <f t="shared" si="1058"/>
        <v>0</v>
      </c>
      <c r="EV131" s="438">
        <f t="shared" si="1058"/>
        <v>0</v>
      </c>
      <c r="EW131" s="438">
        <f t="shared" si="1058"/>
        <v>0</v>
      </c>
      <c r="EX131" s="438">
        <f>SUM(EX130:EX130)</f>
        <v>0</v>
      </c>
      <c r="EY131" s="438">
        <f t="shared" ref="EY131:FB131" si="1059">SUM(EY130:EY130)</f>
        <v>0</v>
      </c>
      <c r="EZ131" s="438">
        <f t="shared" si="1059"/>
        <v>0</v>
      </c>
      <c r="FA131" s="438">
        <f t="shared" si="1059"/>
        <v>0</v>
      </c>
      <c r="FB131" s="438">
        <f t="shared" si="1059"/>
        <v>0</v>
      </c>
      <c r="FC131" s="438">
        <f>SUM(FC130:FC130)</f>
        <v>0</v>
      </c>
      <c r="FD131" s="438">
        <f>SUM(FD130:FD130)</f>
        <v>0</v>
      </c>
      <c r="FE131" s="438">
        <f>SUM(FE130:FE130)</f>
        <v>0</v>
      </c>
      <c r="FF131" s="438">
        <f>SUM(FF130:FF130)</f>
        <v>0</v>
      </c>
      <c r="FG131" s="438">
        <f>SUM(FH131:FR131)</f>
        <v>0</v>
      </c>
      <c r="FH131" s="438">
        <f>SUM(FH130:FH130)</f>
        <v>0</v>
      </c>
      <c r="FI131" s="438">
        <f>SUM(FI130:FI130)</f>
        <v>0</v>
      </c>
      <c r="FJ131" s="438">
        <f>SUM(FJ130:FJ130)</f>
        <v>0</v>
      </c>
      <c r="FK131" s="438">
        <f>SUM(FK130:FK130)</f>
        <v>0</v>
      </c>
      <c r="FL131" s="1005"/>
      <c r="FM131" s="438">
        <f>SUM(FM130:FM130)</f>
        <v>0</v>
      </c>
      <c r="FN131" s="438">
        <f t="shared" ref="FN131:FQ131" si="1060">SUM(FN130:FN130)</f>
        <v>0</v>
      </c>
      <c r="FO131" s="438">
        <f t="shared" si="1060"/>
        <v>0</v>
      </c>
      <c r="FP131" s="438">
        <f t="shared" si="1060"/>
        <v>0</v>
      </c>
      <c r="FQ131" s="438">
        <f t="shared" si="1060"/>
        <v>0</v>
      </c>
      <c r="FR131" s="438">
        <f>SUM(FR130:FR130)</f>
        <v>0</v>
      </c>
      <c r="FS131" s="438">
        <f>SUM(FS130:FS130)</f>
        <v>0</v>
      </c>
      <c r="FT131" s="438">
        <f>SUM(FT130:FT130)</f>
        <v>0</v>
      </c>
      <c r="FU131" s="819"/>
      <c r="FV131" s="330"/>
      <c r="FW131" s="330"/>
      <c r="FX131" s="330"/>
    </row>
    <row r="132" spans="1:180" ht="18.600000000000001" hidden="1" customHeight="1" outlineLevel="1" collapsed="1">
      <c r="A132" s="426" t="s">
        <v>485</v>
      </c>
      <c r="B132" s="380" t="s">
        <v>295</v>
      </c>
      <c r="C132" s="474"/>
      <c r="D132" s="474"/>
      <c r="E132" s="475"/>
      <c r="F132" s="480" t="s">
        <v>11</v>
      </c>
      <c r="G132" s="467"/>
      <c r="H132" s="330"/>
      <c r="I132" s="313"/>
      <c r="J132" s="330"/>
      <c r="K132" s="330"/>
      <c r="L132" s="330"/>
      <c r="M132" s="330"/>
      <c r="N132" s="330"/>
      <c r="O132" s="330"/>
      <c r="P132" s="330"/>
      <c r="Q132" s="330"/>
      <c r="R132" s="330"/>
      <c r="S132" s="330"/>
      <c r="T132" s="330"/>
      <c r="U132" s="330"/>
      <c r="V132" s="330"/>
      <c r="W132" s="330"/>
      <c r="X132" s="330"/>
      <c r="Y132" s="330"/>
      <c r="Z132" s="330"/>
      <c r="AA132" s="1170"/>
      <c r="AB132" s="330"/>
      <c r="AC132" s="330"/>
      <c r="AD132" s="362"/>
      <c r="AE132" s="330"/>
      <c r="AF132" s="330"/>
      <c r="AG132" s="330"/>
      <c r="AH132" s="330"/>
      <c r="AI132" s="330"/>
      <c r="AJ132" s="330"/>
      <c r="AK132" s="330"/>
      <c r="AL132" s="330"/>
      <c r="AM132" s="330"/>
      <c r="AN132" s="330"/>
      <c r="AO132" s="330"/>
      <c r="AP132" s="335"/>
      <c r="AQ132" s="335"/>
      <c r="AR132" s="1620"/>
      <c r="AS132" s="1620"/>
      <c r="AT132" s="323"/>
      <c r="AU132" s="331">
        <f>AU55+AU61+AU66+AU69+AU74+AU77+AU80+AU83+AU86+AU89+AU94+AU97+AU100+AU103+AU106+AU109+AU114+AU117+AU120+AU124+AU128+AU131</f>
        <v>459.02653634000001</v>
      </c>
      <c r="AV132" s="331">
        <f>AV55+AV61+AV66+AV69+AV74+AV77+AV80+AV83+AV86+AV89+AV94+AV97+AV100+AV103+AV106+AV109+AV114+AV117+AV120+AV124+AV128+AV131</f>
        <v>39.314270000000008</v>
      </c>
      <c r="AW132" s="323"/>
      <c r="AX132" s="331">
        <f>AX55+AX61+AX66+AX69+AX74+AX77+AX80+AX83+AX86+AX89+AX94+AX97+AX100+AX103+AX106+AX109+AX114+AX117+AX120+AX124+AX128+AX131</f>
        <v>503.83913326599992</v>
      </c>
      <c r="AY132" s="331">
        <f>AY55+AY61+AY66+AY69+AY74+AY77+AY80+AY83+AY86+AY89+AY94+AY97+AY100+AY103+AY106+AY109+AY114+AY117+AY120+AY124+AY128+AY131</f>
        <v>7.8488175779506477</v>
      </c>
      <c r="AZ132" s="323"/>
      <c r="BA132" s="331">
        <f>BA55+BA61+BA66+BA69+BA74+BA77+BA80+BA83+BA86+BA89+BA94+BA97+BA100+BA103+BA106+BA109+BA114+BA117+BA120+BA124+BA128+BA131</f>
        <v>439.98243456</v>
      </c>
      <c r="BB132" s="331">
        <f>BB55+BB61+BB66+BB69+BB74+BB77+BB80+BB83+BB86+BB89+BB94+BB97+BB100+BB103+BB106+BB109+BB114+BB117+BB120+BB124+BB128+BB131</f>
        <v>9.045572156520695</v>
      </c>
      <c r="BC132" s="323"/>
      <c r="BD132" s="331">
        <f>BD55+BD61+BD66+BD69+BD74+BD77+BD80+BD83+BD86+BD89+BD94+BD97+BD100+BD103+BD106+BD109+BD114+BD117+BD120+BD124+BD128+BD131</f>
        <v>386.29374304717993</v>
      </c>
      <c r="BE132" s="331">
        <f>BE55+BE61+BE66+BE69+BE74+BE77+BE80+BE83+BE86+BE89+BE94+BE97+BE100+BE103+BE106+BE109+BE114+BE117+BE120+BE124+BE128+BE131</f>
        <v>7.7644757702373743</v>
      </c>
      <c r="BF132" s="323"/>
      <c r="BG132" s="331">
        <f>BG55+BG61+BG66+BG69+BG74+BG77+BG80+BG83+BG86+BG89+BG94+BG97+BG100+BG103+BG106+BG109+BG114+BG117+BG120+BG124+BG128+BG131</f>
        <v>465.77825255999994</v>
      </c>
      <c r="BH132" s="331">
        <f>BH55+BH61+BH66+BH69+BH74+BH77+BH80+BH83+BH86+BH89+BH94+BH97+BH100+BH103+BH106+BH109+BH114+BH117+BH120+BH124+BH128+BH131</f>
        <v>9.7046156179425402</v>
      </c>
      <c r="BI132" s="323"/>
      <c r="BJ132" s="331">
        <f>BJ55+BJ61+BJ66+BJ69+BJ74+BJ77+BJ80+BJ83+BJ86+BJ89+BJ94+BJ97+BJ100+BJ103+BJ106+BJ109+BJ114+BJ117+BJ120+BJ124+BJ128+BJ131</f>
        <v>426.37009219948004</v>
      </c>
      <c r="BK132" s="331">
        <f>BK55+BK61+BK66+BK69+BK74+BK77+BK80+BK83+BK86+BK89+BK94+BK97+BK100+BK103+BK106+BK109+BK114+BK117+BK120+BK124+BK128+BK131</f>
        <v>9.8951583892961636</v>
      </c>
      <c r="BL132" s="323"/>
      <c r="BM132" s="331">
        <f>BM55+BM61+BM66+BM69+BM74+BM77+BM80+BM83+BM86+BM89+BM94+BM97+BM100+BM103+BM106+BM109+BM114+BM117+BM120+BM124+BM128+BM131</f>
        <v>615.89602319999995</v>
      </c>
      <c r="BN132" s="331">
        <f>BN55+BN61+BN66+BN69+BN74+BN77+BN80+BN83+BN86+BN89+BN94+BN97+BN100+BN103+BN106+BN109+BN114+BN117+BN120+BN124+BN128+BN131</f>
        <v>11.957615656376701</v>
      </c>
      <c r="BO132" s="323"/>
      <c r="BP132" s="331">
        <f>BP55+BP61+BP66+BP69+BP74+BP77+BP80+BP83+BP86+BP89+BP94+BP97+BP100+BP103+BP106+BP109+BP114+BP117+BP120+BP124+BP128+BP131</f>
        <v>689.20322899200005</v>
      </c>
      <c r="BQ132" s="331">
        <f>BQ55+BQ61+BQ66+BQ69+BQ74+BQ77+BQ80+BQ83+BQ86+BQ89+BQ94+BQ97+BQ100+BQ103+BQ106+BQ109+BQ114+BQ117+BQ120+BQ124+BQ128+BQ131</f>
        <v>11.999270321051631</v>
      </c>
      <c r="BR132" s="323"/>
      <c r="BS132" s="331">
        <f>BS55+BS61+BS66+BS69+BS74+BS77+BS80+BS83+BS86+BS89+BS94+BS97+BS100+BS103+BS106+BS109+BS114+BS117+BS120+BS124+BS128+BS131</f>
        <v>272.44079519999997</v>
      </c>
      <c r="BT132" s="331">
        <f>BT55+BT61+BT66+BT69+BT74+BT77+BT80+BT83+BT86+BT89+BT94+BT97+BT100+BT103+BT106+BT109+BT114+BT117+BT120+BT124+BT128+BT131</f>
        <v>4.9500760213554011</v>
      </c>
      <c r="BU132" s="323"/>
      <c r="BV132" s="331">
        <f>BV55+BV61+BV66+BV69+BV74+BV77+BV80+BV83+BV86+BV89+BV94+BV97+BV100+BV103+BV106+BV109+BV114+BV117+BV120+BV124+BV128+BV131</f>
        <v>31.0393425</v>
      </c>
      <c r="BW132" s="331">
        <f>BW55+BW61+BW66+BW69+BW74+BW77+BW80+BW83+BW86+BW89+BW94+BW97+BW100+BW103+BW106+BW109+BW114+BW117+BW120+BW124+BW128+BW131</f>
        <v>0.62005423587090203</v>
      </c>
      <c r="BX132" s="323"/>
      <c r="BY132" s="331">
        <f>BY55+BY61+BY66+BY69+BY74+BY77+BY80+BY83+BY86+BY89+BY94+BY97+BY100+BY103+BY106+BY109+BY114+BY117+BY120+BY124+BY128+BY131</f>
        <v>78.305331687180001</v>
      </c>
      <c r="BZ132" s="331">
        <f>BZ55+BZ61+BZ66+BZ69+BZ74+BZ77+BZ80+BZ83+BZ86+BZ89+BZ94+BZ97+BZ100+BZ103+BZ106+BZ109+BZ114+BZ117+BZ120+BZ124+BZ128+BZ131</f>
        <v>1.8661944886829995</v>
      </c>
      <c r="CA132" s="323"/>
      <c r="CB132" s="331">
        <f>CB55+CB61+CB66+CB69+CB74+CB77+CB80+CB83+CB86+CB89+CB94+CB97+CB100+CB103+CB106+CB109+CB114+CB117+CB120+CB124+CB128+CB131</f>
        <v>57.956919000000006</v>
      </c>
      <c r="CC132" s="331">
        <f>CC55+CC61+CC66+CC69+CC74+CC77+CC80+CC83+CC86+CC89+CC94+CC97+CC100+CC103+CC106+CC109+CC114+CC117+CC120+CC124+CC128+CC131</f>
        <v>1.5981439001391708</v>
      </c>
      <c r="CD132" s="323"/>
      <c r="CE132" s="331">
        <f>CE55+CE61+CE66+CE69+CE74+CE77+CE80+CE83+CE86+CE89+CE94+CE97+CE100+CE103+CE106+CE109+CE114+CE117+CE120+CE124+CE128+CE131</f>
        <v>105.13920201281998</v>
      </c>
      <c r="CF132" s="331">
        <f>CF55+CF61+CF66+CF69+CF74+CF77+CF80+CF83+CF86+CF89+CF94+CF97+CF100+CF103+CF106+CF109+CF114+CF117+CF120+CF124+CF128+CF131</f>
        <v>0.86568339666232896</v>
      </c>
      <c r="CG132" s="1004"/>
      <c r="CH132" s="323"/>
      <c r="CI132" s="331">
        <f>CI55+CI61+CI66+CI69+CI74+CI77+CI80+CI83+CI86+CI89+CI94+CI97+CI100+CI103+CI106+CI109+CI114+CI117+CI120+CI124+CI128+CI131</f>
        <v>365.63133218718002</v>
      </c>
      <c r="CJ132" s="331">
        <f>CJ55+CJ61+CJ66+CJ69+CJ74+CJ77+CJ80+CJ83+CJ86+CJ89+CJ94+CJ97+CJ100+CJ103+CJ106+CJ109+CJ114+CJ117+CJ120+CJ124+CJ128+CJ131</f>
        <v>8.0777603135849336</v>
      </c>
      <c r="CK132" s="323"/>
      <c r="CL132" s="331">
        <f>CL55+CL61+CL66+CL69+CL74+CL77+CL80+CL83+CL86+CL89+CL94+CL97+CL100+CL103+CL106+CL109+CL114+CL117+CL120+CL124+CL128+CL131</f>
        <v>31.861342499999996</v>
      </c>
      <c r="CM132" s="331">
        <f>CM55+CM61+CM66+CM69+CM74+CM77+CM80+CM83+CM86+CM89+CM94+CM97+CM100+CM103+CM106+CM109+CM114+CM117+CM120+CM124+CM128+CM131</f>
        <v>0.64000726677420006</v>
      </c>
      <c r="CN132" s="323"/>
      <c r="CO132" s="331">
        <f>CO55+CO61+CO66+CO69+CO74+CO77+CO80+CO83+CO86+CO89+CO94+CO97+CO100+CO103+CO106+CO109+CO114+CO117+CO120+CO124+CO128+CO131</f>
        <v>89.387221287179983</v>
      </c>
      <c r="CP132" s="331">
        <f>CP55+CP61+CP66+CP69+CP74+CP77+CP80+CP83+CP86+CP89+CP94+CP97+CP100+CP103+CP106+CP109+CP114+CP117+CP120+CP124+CP128+CP131</f>
        <v>2.0956911493024668</v>
      </c>
      <c r="CQ132" s="323"/>
      <c r="CR132" s="331">
        <f>CR55+CR61+CR66+CR69+CR74+CR77+CR80+CR83+CR86+CR89+CR94+CR97+CR100+CR103+CR106+CR109+CR114+CR117+CR120+CR124+CR128+CR131</f>
        <v>121.11282779999999</v>
      </c>
      <c r="CS132" s="331">
        <f>CS55+CS61+CS66+CS69+CS74+CS77+CS80+CS83+CS86+CS89+CS94+CS97+CS100+CS103+CS106+CS109+CS114+CS117+CS120+CS124+CS128+CS131</f>
        <v>2.8377793439999999</v>
      </c>
      <c r="CT132" s="323"/>
      <c r="CU132" s="331">
        <f>CU55+CU61+CU66+CU69+CU74+CU77+CU80+CU83+CU86+CU89+CU94+CU97+CU100+CU103+CU106+CU109+CU114+CU117+CU120+CU124+CU128+CU131</f>
        <v>123.2699406</v>
      </c>
      <c r="CV132" s="331">
        <f>CV55+CV61+CV66+CV69+CV74+CV77+CV80+CV83+CV86+CV89+CV94+CV97+CV100+CV103+CV106+CV109+CV114+CV117+CV120+CV124+CV128+CV131</f>
        <v>2.5042825535082667</v>
      </c>
      <c r="CW132" s="1527"/>
      <c r="CX132" s="331">
        <f>CX55+CX61+CX66+CX69+CX74+CX77+CX80+CX83+CX86+CX89+CX94+CX97+CX100+CX103+CX106+CX109+CX114+CX117+CX120+CX124+CX128+CX131</f>
        <v>214.97357158</v>
      </c>
      <c r="CY132" s="331">
        <f>CY55+CY61+CY66+CY69+CY74+CY77+CY80+CY83+CY86+CY89+CY94+CY97+CY100+CY103+CY106+CY109+CY114+CY117+CY120+CY124+CY128+CY131</f>
        <v>10.732086572568779</v>
      </c>
      <c r="CZ132" s="323"/>
      <c r="DA132" s="331">
        <f>DA55+DA61+DA66+DA69+DA74+DA77+DA80+DA83+DA86+DA89+DA94+DA97+DA100+DA103+DA106+DA109+DA114+DA117+DA120+DA124+DA128+DA131</f>
        <v>223.58689338999997</v>
      </c>
      <c r="DB132" s="331">
        <f>DB55+DB61+DB66+DB69+DB74+DB77+DB80+DB83+DB86+DB89+DB94+DB97+DB100+DB103+DB106+DB109+DB114+DB117+DB120+DB124+DB128+DB131</f>
        <v>4.2967022263488754</v>
      </c>
      <c r="DC132" s="323"/>
      <c r="DD132" s="331">
        <f>DD55+DD61+DD66+DD69+DD74+DD77+DD80+DD83+DD86+DD89+DD94+DD97+DD100+DD103+DD106+DD109+DD114+DD117+DD120+DD124+DD128+DD131</f>
        <v>219.28217158000001</v>
      </c>
      <c r="DE132" s="331">
        <f>DE55+DE61+DE66+DE69+DE74+DE77+DE80+DE83+DE86+DE89+DE94+DE97+DE100+DE103+DE106+DE109+DE114+DE117+DE120+DE124+DE128+DE131</f>
        <v>11.095078531718546</v>
      </c>
      <c r="DF132" s="323"/>
      <c r="DG132" s="331">
        <f>DG55+DG61+DG66+DG69+DG74+DG77+DG80+DG83+DG86+DG89+DG94+DG97+DG100+DG103+DG106+DG109+DG114+DG117+DG120+DG124+DG128+DG131</f>
        <v>225.88489338999997</v>
      </c>
      <c r="DH132" s="331">
        <f>DH55+DH61+DH66+DH69+DH74+DH77+DH80+DH83+DH86+DH89+DH94+DH97+DH100+DH103+DH106+DH109+DH114+DH117+DH120+DH124+DH128+DH131</f>
        <v>4.500098302992348</v>
      </c>
      <c r="DI132" s="1242"/>
      <c r="DJ132" s="1207">
        <f>DJ55+DJ61+DJ66+DJ69+DJ74+DJ77+DJ80+DJ83+DJ86+DJ89+DJ94+DJ97+DJ100+DJ103+DJ106+DJ109+DJ114+DJ117+DJ120+DJ124+DJ128+DJ131</f>
        <v>231.34227079999999</v>
      </c>
      <c r="DK132" s="1207">
        <f>DK55+DK61+DK66+DK69+DK74+DK77+DK80+DK83+DK86+DK89+DK94+DK97+DK100+DK103+DK106+DK109+DK114+DK117+DK120+DK124+DK128+DK131</f>
        <v>5.2137529130393503</v>
      </c>
      <c r="DL132" s="1207"/>
      <c r="DM132" s="1207">
        <f>DM55+DM61+DM66+DM69+DM74+DM77+DM80+DM83+DM86+DM89+DM94+DM97+DM100+DM103+DM106+DM109+DM114+DM117+DM120+DM124+DM128+DM131</f>
        <v>23.465437699999999</v>
      </c>
      <c r="DN132" s="1207">
        <f>DN55+DN61+DN66+DN69+DN74+DN77+DN80+DN83+DN86+DN89+DN94+DN97+DN100+DN103+DN106+DN109+DN114+DN117+DN120+DN124+DN128+DN131</f>
        <v>0.62640715842299211</v>
      </c>
      <c r="DO132" s="1207"/>
      <c r="DP132" s="1207">
        <f>DP55+DP61+DP66+DP69+DP74+DP77+DP80+DP83+DP86+DP89+DP94+DP97+DP100+DP103+DP106+DP109+DP114+DP117+DP120+DP124+DP128+DP131</f>
        <v>57.613493687180004</v>
      </c>
      <c r="DQ132" s="1207">
        <f>DQ55+DQ61+DQ66+DQ69+DQ74+DQ77+DQ80+DQ83+DQ86+DQ89+DQ94+DQ97+DQ100+DQ103+DQ106+DQ109+DQ114+DQ117+DQ120+DQ124+DQ128+DQ131</f>
        <v>1.2256163335995649</v>
      </c>
      <c r="DR132" s="1207"/>
      <c r="DS132" s="1207">
        <f>DS55+DS61+DS66+DS69+DS74+DS77+DS80+DS83+DS86+DS89+DS94+DS97+DS100+DS103+DS106+DS109+DS114+DS117+DS120+DS124+DS128+DS131</f>
        <v>75.311414999999982</v>
      </c>
      <c r="DT132" s="1207">
        <f>DT55+DT61+DT66+DT69+DT74+DT77+DT80+DT83+DT86+DT89+DT94+DT97+DT100+DT103+DT106+DT109+DT114+DT117+DT120+DT124+DT128+DT131</f>
        <v>1.7212674153571337</v>
      </c>
      <c r="DU132" s="1207"/>
      <c r="DV132" s="1207">
        <f>DV55+DV61+DV66+DV69+DV74+DV77+DV80+DV83+DV86+DV89+DV94+DV97+DV100+DV103+DV106+DV109+DV114+DV117+DV120+DV124+DV128+DV131</f>
        <v>47.18622441282001</v>
      </c>
      <c r="DW132" s="1207">
        <f>DW55+DW61+DW66+DW69+DW74+DW77+DW80+DW83+DW86+DW89+DW94+DW97+DW100+DW103+DW106+DW109+DW114+DW117+DW120+DW124+DW128+DW131</f>
        <v>1.3882320056596598</v>
      </c>
      <c r="DX132" s="1242"/>
      <c r="DY132" s="1207">
        <f>DY55+DY61+DY66+DY69+DY74+DY77+DY80+DY83+DY86+DY89+DY94+DY97+DY100+DY103+DY106+DY109+DY114+DY117+DY120+DY124+DY128+DY131</f>
        <v>185.8469099319978</v>
      </c>
      <c r="DZ132" s="1207">
        <f>DZ55+DZ61+DZ66+DZ69+DZ74+DZ77+DZ80+DZ83+DZ86+DZ89+DZ94+DZ97+DZ100+DZ103+DZ106+DZ109+DZ114+DZ117+DZ120+DZ124+DZ128+DZ131</f>
        <v>4.5701562369042534</v>
      </c>
      <c r="EA132" s="1242"/>
      <c r="EB132" s="1207">
        <f>EB55+EB61+EB66+EB69+EB74+EB77+EB80+EB83+EB86+EB89+EB94+EB97+EB100+EB103+EB106+EB109+EB114+EB117+EB120+EB124+EB128+EB131</f>
        <v>150.22741320000048</v>
      </c>
      <c r="EC132" s="1207">
        <f>EC55+EC61+EC66+EC69+EC74+EC77+EC80+EC83+EC86+EC89+EC94+EC97+EC100+EC103+EC106+EC109+EC114+EC117+EC120+EC124+EC128+EC131</f>
        <v>3.2230259751931776</v>
      </c>
      <c r="ED132" s="1242"/>
      <c r="EE132" s="1207">
        <f>EE55+EE61+EE66+EE69+EE74+EE77+EE80+EE83+EE86+EE89+EE94+EE97+EE100+EE103+EE106+EE109+EE114+EE117+EE120+EE124+EE128+EE131</f>
        <v>149.52265319999992</v>
      </c>
      <c r="EF132" s="1207">
        <f>EF55+EF61+EF66+EF69+EF74+EF77+EF80+EF83+EF86+EF89+EF94+EF97+EF100+EF103+EF106+EF109+EF114+EF117+EF120+EF124+EF128+EF131</f>
        <v>3.4464403987452989</v>
      </c>
      <c r="EG132" s="1207"/>
      <c r="EH132" s="1207">
        <f>EH55+EH61+EH66+EH69+EH74+EH77+EH80+EH83+EH86+EH89+EH94+EH97+EH100+EH103+EH106+EH109+EH114+EH117+EH120+EH124+EH128+EH131</f>
        <v>146.99365320000052</v>
      </c>
      <c r="EI132" s="1207">
        <f>EI55+EI61+EI66+EI69+EI74+EI77+EI80+EI83+EI86+EI89+EI94+EI97+EI100+EI103+EI106+EI109+EI114+EI117+EI120+EI124+EI128+EI131</f>
        <v>3.279898435230383</v>
      </c>
      <c r="EJ132" s="331"/>
      <c r="EK132" s="331"/>
      <c r="EL132" s="331"/>
      <c r="EM132" s="331"/>
      <c r="EN132" s="437">
        <f>EX132+FC132+FD132+FE132+FF132</f>
        <v>63.670173100000014</v>
      </c>
      <c r="EO132" s="312">
        <f>EO55+EO61+EO66+EO69+EO74+EO77+EO80+EO83+EO86+EO89+EO94+EO97+EO100+EO103+EO106+EO109+EO114+EO117+EO120+EO124+EO128+EO131</f>
        <v>11.068056</v>
      </c>
      <c r="EP132" s="312">
        <f>EP55+EP61+EP66+EP69+EP74+EP77+EP80+EP83+EP86+EP89+EP94+EP97+EP100+EP103+EP106+EP109+EP114+EP117+EP120+EP124+EP128+EP131</f>
        <v>3.0631098999999997</v>
      </c>
      <c r="EQ132" s="312">
        <f>EQ55+EQ61+EQ66+EQ69+EQ74+EQ77+EQ80+EQ83+EQ86+EQ89+EQ94+EQ97+EQ100+EQ103+EQ106+EQ109+EQ114+EQ117+EQ120+EQ124+EQ128+EQ131</f>
        <v>14.825448010000001</v>
      </c>
      <c r="ER132" s="312">
        <f>ER55+ER61+ER66+ER69+ER74+ER77+ER80+ER83+ER86+ER89+ER94+ER97+ER100+ER103+ER106+ER109+ER114+ER117+ER120+ER124+ER128+ER131</f>
        <v>10.961872</v>
      </c>
      <c r="ES132" s="312">
        <f>ES55+ES61+ES66+ES69+ES74+ES77+ES80+ES83+ES86+ES89+ES94+ES97+ES100+ES103+ES106+ES109+ES114+ES117+ES120+ES124+ES128+ES131</f>
        <v>24.172511</v>
      </c>
      <c r="ET132" s="312">
        <f t="shared" ref="ET132:EW132" si="1061">ET55+ET61+ET66+ET69+ET74+ET77+ET80+ET83+ET86+ET89+ET94+ET97+ET100+ET103+ET106+ET109+ET114+ET117+ET120+ET124+ET128+ET131</f>
        <v>2.2229860000000001</v>
      </c>
      <c r="EU132" s="312">
        <f t="shared" si="1061"/>
        <v>8.2755589999999994</v>
      </c>
      <c r="EV132" s="312">
        <f t="shared" si="1061"/>
        <v>9.8484930000000013</v>
      </c>
      <c r="EW132" s="312">
        <f t="shared" si="1061"/>
        <v>2.7773750000000001</v>
      </c>
      <c r="EX132" s="312">
        <f>EX55+EX61+EX66+EX69+EX74+EX77+EX80+EX83+EX86+EX89+EX94+EX97+EX100+EX103+EX106+EX109+EX114+EX117+EX120+EX124+EX128+EX131</f>
        <v>12.6855961</v>
      </c>
      <c r="EY132" s="312">
        <f t="shared" ref="EY132:FB132" si="1062">EY55+EY61+EY66+EY69+EY74+EY77+EY80+EY83+EY86+EY89+EY94+EY97+EY100+EY103+EY106+EY109+EY114+EY117+EY120+EY124+EY128+EY131</f>
        <v>1.3739110000000001</v>
      </c>
      <c r="EZ132" s="312">
        <f t="shared" si="1062"/>
        <v>5.4677733000000002</v>
      </c>
      <c r="FA132" s="312">
        <f t="shared" si="1062"/>
        <v>5.4062330000000003</v>
      </c>
      <c r="FB132" s="312">
        <f t="shared" si="1062"/>
        <v>0.43767879999999998</v>
      </c>
      <c r="FC132" s="312">
        <f>FC55+FC61+FC66+FC69+FC74+FC77+FC80+FC83+FC86+FC89+FC94+FC97+FC100+FC103+FC106+FC109+FC114+FC117+FC120+FC124+FC128+FC131</f>
        <v>13.381601</v>
      </c>
      <c r="FD132" s="312">
        <f>FD55+FD61+FD66+FD69+FD74+FD77+FD80+FD83+FD86+FD89+FD94+FD97+FD100+FD103+FD106+FD109+FD114+FD117+FD120+FD124+FD128+FD131</f>
        <v>12.291779000000002</v>
      </c>
      <c r="FE132" s="312">
        <f>FE55+FE61+FE66+FE69+FE74+FE77+FE80+FE83+FE86+FE89+FE94+FE97+FE100+FE103+FE106+FE109+FE114+FE117+FE120+FE124+FE128+FE131</f>
        <v>12.532329000000001</v>
      </c>
      <c r="FF132" s="312">
        <f>FF55+FF61+FF66+FF69+FF74+FF77+FF80+FF83+FF86+FF89+FF94+FF97+FF100+FF103+FF106+FF109+FF114+FF117+FF120+FF124+FF128+FF131</f>
        <v>12.778868000000001</v>
      </c>
      <c r="FG132" s="312">
        <f>SUM(FH132:FR132)</f>
        <v>55.475141774999997</v>
      </c>
      <c r="FH132" s="312">
        <f>FH55+FH61+FH66+FH69+FH74+FH77+FH80+FH83+FH86+FH89+FH94+FH97+FH100+FH103+FH106+FH109+FH114+FH117+FH120+FH124+FH128+FH131</f>
        <v>11.068056</v>
      </c>
      <c r="FI132" s="312">
        <f>FI55+FI61+FI66+FI69+FI74+FI77+FI80+FI83+FI86+FI89+FI94+FI97+FI100+FI103+FI106+FI109+FI114+FI117+FI120+FI124+FI128+FI131</f>
        <v>3.0631098999999997</v>
      </c>
      <c r="FJ132" s="312">
        <f>FJ55+FJ61+FJ66+FJ69+FJ74+FJ77+FJ80+FJ83+FJ86+FJ89+FJ94+FJ97+FJ100+FJ103+FJ106+FJ109+FJ114+FJ117+FJ120+FJ124+FJ128+FJ131</f>
        <v>14.825448010000001</v>
      </c>
      <c r="FK132" s="312">
        <f>FK55+FK61+FK66+FK69+FK74+FK77+FK80+FK83+FK86+FK89+FK94+FK97+FK100+FK103+FK106+FK109+FK114+FK117+FK120+FK124+FK128+FK131</f>
        <v>15.782493384999999</v>
      </c>
      <c r="FL132" s="992"/>
      <c r="FM132" s="312">
        <f>FM55+FM61+FM66+FM69+FM74+FM77+FM80+FM83+FM86+FM89+FM94+FM97+FM100+FM103+FM106+FM109+FM114+FM117+FM120+FM124+FM128+FM131</f>
        <v>5.3680172400000004</v>
      </c>
      <c r="FN132" s="312">
        <f>FN55+FN61+FN66+FN69+FN74+FN77+FN80+FN83+FN86+FN89+FN94+FN97+FN100+FN103+FN106+FN109+FN114+FN117+FN120+FN124+FN128+FN131</f>
        <v>1.5180172399999998</v>
      </c>
      <c r="FO132" s="312">
        <f t="shared" ref="FO132:FQ132" si="1063">FO55+FO61+FO66+FO69+FO74+FO77+FO80+FO83+FO86+FO89+FO94+FO97+FO100+FO103+FO106+FO109+FO114+FO117+FO120+FO124+FO128+FO131</f>
        <v>3.85</v>
      </c>
      <c r="FP132" s="312">
        <f t="shared" si="1063"/>
        <v>0</v>
      </c>
      <c r="FQ132" s="312">
        <f t="shared" si="1063"/>
        <v>0</v>
      </c>
      <c r="FR132" s="312">
        <f>FR55+FR61+FR66+FR69+FR74+FR77+FR80+FR83+FR86+FR89+FR94+FR97+FR100+FR103+FR106+FR109+FR114+FR117+FR120+FR124+FR128+FR131</f>
        <v>0</v>
      </c>
      <c r="FS132" s="312">
        <f>FS55+FS61+FS66+FS69+FS74+FS77+FS80+FS83+FS86+FS89+FS94+FS97+FS100+FS103+FS106+FS109+FS114+FS117+FS120+FS124+FS128+FS131</f>
        <v>0</v>
      </c>
      <c r="FT132" s="312">
        <f>FT55+FT61+FT66+FT69+FT74+FT77+FT80+FT83+FT86+FT89+FT94+FT97+FT100+FT103+FT106+FT109+FT114+FT117+FT120+FT124+FT128+FT131</f>
        <v>0</v>
      </c>
      <c r="FU132" s="622"/>
      <c r="FV132" s="331">
        <f>FV55+FV61+FV66+FV69+FV74+FV77+FV80+FV83+FV86+FV89+FV94+FV97+FV100+FV103+FV106+FV109+FV114+FV117+FV120+FV124+FV128+FV131</f>
        <v>0</v>
      </c>
      <c r="FW132" s="331">
        <f>FW55+FW61+FW66+FW69+FW74+FW77+FW80+FW83+FW86+FW89+FW94+FW97+FW100+FW103+FW106+FW109+FW114+FW117+FW120+FW124+FW128+FW131</f>
        <v>0</v>
      </c>
      <c r="FX132" s="331">
        <f>FX55+FX61+FX66+FX69+FX74+FX77+FX80+FX83+FX86+FX89+FX94+FX97+FX100+FX103+FX106+FX109+FX114+FX117+FX120+FX124+FX128+FX131</f>
        <v>0</v>
      </c>
    </row>
    <row r="133" spans="1:180" collapsed="1">
      <c r="A133" s="466" t="s">
        <v>404</v>
      </c>
      <c r="B133" s="329"/>
      <c r="C133" s="329"/>
      <c r="D133" s="329"/>
      <c r="E133" s="425"/>
      <c r="F133" s="329"/>
      <c r="G133" s="329"/>
      <c r="H133" s="329"/>
      <c r="I133" s="329"/>
      <c r="J133" s="329"/>
      <c r="K133" s="329"/>
      <c r="L133" s="329"/>
      <c r="M133" s="329"/>
      <c r="N133" s="329"/>
      <c r="O133" s="329"/>
      <c r="P133" s="329"/>
      <c r="Q133" s="329"/>
      <c r="R133" s="329"/>
      <c r="S133" s="329"/>
      <c r="T133" s="329"/>
      <c r="U133" s="329"/>
      <c r="V133" s="329"/>
      <c r="W133" s="329"/>
      <c r="X133" s="329"/>
      <c r="Y133" s="329"/>
      <c r="Z133" s="329"/>
      <c r="AA133" s="1159"/>
      <c r="AB133" s="329"/>
      <c r="AC133" s="329"/>
      <c r="AD133" s="355"/>
      <c r="AE133" s="329"/>
      <c r="AF133" s="329"/>
      <c r="AG133" s="329"/>
      <c r="AH133" s="329"/>
      <c r="AI133" s="329"/>
      <c r="AJ133" s="329"/>
      <c r="AK133" s="329"/>
      <c r="AL133" s="329"/>
      <c r="AM133" s="329"/>
      <c r="AN133" s="329"/>
      <c r="AO133" s="329"/>
      <c r="AP133" s="329"/>
      <c r="AQ133" s="329"/>
      <c r="AR133" s="1618"/>
      <c r="AS133" s="1618"/>
      <c r="AT133" s="311"/>
      <c r="AU133" s="311"/>
      <c r="AV133" s="311"/>
      <c r="AW133" s="311"/>
      <c r="AX133" s="311"/>
      <c r="AY133" s="311"/>
      <c r="AZ133" s="311"/>
      <c r="BA133" s="311"/>
      <c r="BB133" s="311"/>
      <c r="BC133" s="311"/>
      <c r="BD133" s="311"/>
      <c r="BE133" s="311"/>
      <c r="BF133" s="311"/>
      <c r="BG133" s="311"/>
      <c r="BH133" s="311"/>
      <c r="BI133" s="311"/>
      <c r="BJ133" s="311"/>
      <c r="BK133" s="311"/>
      <c r="BL133" s="329"/>
      <c r="BM133" s="329"/>
      <c r="BN133" s="329"/>
      <c r="BO133" s="329"/>
      <c r="BP133" s="329"/>
      <c r="BQ133" s="329"/>
      <c r="BR133" s="329"/>
      <c r="BS133" s="329"/>
      <c r="BT133" s="329"/>
      <c r="BU133" s="329"/>
      <c r="BV133" s="329"/>
      <c r="BW133" s="329"/>
      <c r="BX133" s="329"/>
      <c r="BY133" s="329"/>
      <c r="BZ133" s="329"/>
      <c r="CA133" s="329"/>
      <c r="CB133" s="329"/>
      <c r="CC133" s="329"/>
      <c r="CD133" s="329"/>
      <c r="CE133" s="329"/>
      <c r="CF133" s="329"/>
      <c r="CG133" s="994"/>
      <c r="CH133" s="329"/>
      <c r="CI133" s="329"/>
      <c r="CJ133" s="329"/>
      <c r="CK133" s="329"/>
      <c r="CL133" s="329"/>
      <c r="CM133" s="329"/>
      <c r="CN133" s="329"/>
      <c r="CO133" s="329"/>
      <c r="CP133" s="329"/>
      <c r="CQ133" s="329"/>
      <c r="CR133" s="329"/>
      <c r="CS133" s="329"/>
      <c r="CT133" s="329"/>
      <c r="CU133" s="329"/>
      <c r="CV133" s="329"/>
      <c r="CW133" s="1513"/>
      <c r="CX133" s="329"/>
      <c r="CY133" s="329"/>
      <c r="CZ133" s="329"/>
      <c r="DA133" s="329"/>
      <c r="DB133" s="329"/>
      <c r="DC133" s="329"/>
      <c r="DD133" s="329"/>
      <c r="DE133" s="329"/>
      <c r="DF133" s="329"/>
      <c r="DG133" s="329"/>
      <c r="DH133" s="329"/>
      <c r="DI133" s="1159"/>
      <c r="DJ133" s="1159"/>
      <c r="DK133" s="1159"/>
      <c r="DL133" s="1159"/>
      <c r="DM133" s="1159"/>
      <c r="DN133" s="1159"/>
      <c r="DO133" s="1159"/>
      <c r="DP133" s="1159"/>
      <c r="DQ133" s="1159"/>
      <c r="DR133" s="1159"/>
      <c r="DS133" s="1159"/>
      <c r="DT133" s="1159"/>
      <c r="DU133" s="1159"/>
      <c r="DV133" s="1159"/>
      <c r="DW133" s="1159"/>
      <c r="DX133" s="1159"/>
      <c r="DY133" s="1159"/>
      <c r="DZ133" s="1159"/>
      <c r="EA133" s="1159"/>
      <c r="EB133" s="1159"/>
      <c r="EC133" s="1159"/>
      <c r="ED133" s="1159"/>
      <c r="EE133" s="1159"/>
      <c r="EF133" s="1159"/>
      <c r="EG133" s="1159"/>
      <c r="EH133" s="1159"/>
      <c r="EI133" s="1159"/>
      <c r="EJ133" s="329"/>
      <c r="EK133" s="329"/>
      <c r="EL133" s="329"/>
      <c r="EM133" s="329"/>
      <c r="EN133" s="318"/>
      <c r="EO133" s="318"/>
      <c r="EP133" s="340"/>
      <c r="EQ133" s="329"/>
      <c r="ER133" s="329"/>
      <c r="ES133" s="329"/>
      <c r="ET133" s="812"/>
      <c r="EU133" s="812"/>
      <c r="EV133" s="812"/>
      <c r="EW133" s="812"/>
      <c r="EX133" s="329"/>
      <c r="EY133" s="812"/>
      <c r="EZ133" s="812"/>
      <c r="FA133" s="812"/>
      <c r="FB133" s="812"/>
      <c r="FC133" s="329"/>
      <c r="FD133" s="329"/>
      <c r="FE133" s="329"/>
      <c r="FF133" s="329"/>
      <c r="FG133" s="329"/>
      <c r="FH133" s="340"/>
      <c r="FI133" s="340"/>
      <c r="FJ133" s="329"/>
      <c r="FK133" s="329"/>
      <c r="FL133" s="994"/>
      <c r="FM133" s="329"/>
      <c r="FN133" s="812"/>
      <c r="FO133" s="812"/>
      <c r="FP133" s="812"/>
      <c r="FQ133" s="812"/>
      <c r="FR133" s="329"/>
      <c r="FS133" s="329"/>
      <c r="FT133" s="329"/>
      <c r="FU133" s="812"/>
      <c r="FV133" s="329"/>
      <c r="FW133" s="329"/>
      <c r="FX133" s="329"/>
    </row>
    <row r="134" spans="1:180" ht="15.6" hidden="1" customHeight="1" outlineLevel="1">
      <c r="A134" s="426" t="s">
        <v>485</v>
      </c>
      <c r="B134" s="380" t="s">
        <v>302</v>
      </c>
      <c r="C134" s="426"/>
      <c r="D134" s="427"/>
      <c r="E134" s="428">
        <v>1</v>
      </c>
      <c r="F134" s="483" t="s">
        <v>275</v>
      </c>
      <c r="G134" s="467"/>
      <c r="H134" s="330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  <c r="S134" s="313"/>
      <c r="T134" s="313"/>
      <c r="U134" s="313"/>
      <c r="V134" s="313"/>
      <c r="W134" s="313"/>
      <c r="X134" s="313"/>
      <c r="Y134" s="313"/>
      <c r="Z134" s="313"/>
      <c r="AA134" s="1155"/>
      <c r="AB134" s="313"/>
      <c r="AC134" s="313"/>
      <c r="AD134" s="358"/>
      <c r="AE134" s="313"/>
      <c r="AF134" s="313"/>
      <c r="AG134" s="313"/>
      <c r="AH134" s="313"/>
      <c r="AI134" s="313"/>
      <c r="AJ134" s="313"/>
      <c r="AK134" s="313"/>
      <c r="AL134" s="313"/>
      <c r="AM134" s="313"/>
      <c r="AN134" s="313"/>
      <c r="AO134" s="313"/>
      <c r="AP134" s="297" t="s">
        <v>584</v>
      </c>
      <c r="AQ134" s="482">
        <f t="shared" ref="AQ134:BQ134" si="1064">AQ143+AQ148+AQ153+AQ156</f>
        <v>19.307643839669581</v>
      </c>
      <c r="AR134" s="1619"/>
      <c r="AS134" s="1619"/>
      <c r="AT134" s="482">
        <f t="shared" si="1064"/>
        <v>2.781517</v>
      </c>
      <c r="AU134" s="482">
        <f t="shared" si="1064"/>
        <v>333.78203999999994</v>
      </c>
      <c r="AV134" s="482">
        <f t="shared" si="1064"/>
        <v>6.2090557397462094</v>
      </c>
      <c r="AW134" s="482">
        <f t="shared" si="1064"/>
        <v>3.2967759999999999</v>
      </c>
      <c r="AX134" s="482">
        <f t="shared" si="1064"/>
        <v>395.61311999999998</v>
      </c>
      <c r="AY134" s="482">
        <f t="shared" si="1064"/>
        <v>7.9550684689204267</v>
      </c>
      <c r="AZ134" s="482">
        <f t="shared" si="1064"/>
        <v>2.6784236849315066</v>
      </c>
      <c r="BA134" s="482">
        <f t="shared" si="1064"/>
        <v>321.41084219178083</v>
      </c>
      <c r="BB134" s="482">
        <f t="shared" si="1064"/>
        <v>6.7206792347277142</v>
      </c>
      <c r="BC134" s="482">
        <f t="shared" si="1064"/>
        <v>3.0061069999999996</v>
      </c>
      <c r="BD134" s="482">
        <f t="shared" si="1064"/>
        <v>360.73284000000001</v>
      </c>
      <c r="BE134" s="482">
        <f t="shared" si="1064"/>
        <v>7.6094969839526749</v>
      </c>
      <c r="BF134" s="482">
        <f t="shared" si="1064"/>
        <v>2.6805116438356165</v>
      </c>
      <c r="BG134" s="482">
        <f t="shared" si="1064"/>
        <v>321.66139726027399</v>
      </c>
      <c r="BH134" s="482">
        <f t="shared" si="1064"/>
        <v>6.8987776907230876</v>
      </c>
      <c r="BI134" s="482">
        <f t="shared" si="1064"/>
        <v>3.0733605205479448</v>
      </c>
      <c r="BJ134" s="482">
        <f t="shared" si="1064"/>
        <v>368.80326246575345</v>
      </c>
      <c r="BK134" s="482">
        <f t="shared" si="1064"/>
        <v>8.5082458489703718</v>
      </c>
      <c r="BL134" s="482">
        <f t="shared" si="1064"/>
        <v>4.5991155227686704</v>
      </c>
      <c r="BM134" s="482">
        <f t="shared" si="1064"/>
        <v>551.89386273224045</v>
      </c>
      <c r="BN134" s="482">
        <f t="shared" si="1064"/>
        <v>11.9777859956641</v>
      </c>
      <c r="BO134" s="482">
        <f t="shared" si="1064"/>
        <v>4.8572233573770491</v>
      </c>
      <c r="BP134" s="482">
        <f t="shared" si="1064"/>
        <v>582.86680288524599</v>
      </c>
      <c r="BQ134" s="482">
        <f t="shared" si="1064"/>
        <v>13.221450325169609</v>
      </c>
      <c r="BR134" s="482">
        <f t="shared" ref="BR134:EC134" si="1065">BR143+BR148+BR153+BR156</f>
        <v>4.5654787479601771</v>
      </c>
      <c r="BS134" s="482">
        <f t="shared" si="1065"/>
        <v>547.85744975522118</v>
      </c>
      <c r="BT134" s="482">
        <f t="shared" si="1065"/>
        <v>13.101175275850425</v>
      </c>
      <c r="BU134" s="482">
        <f t="shared" si="1065"/>
        <v>0.65674876712328767</v>
      </c>
      <c r="BV134" s="482">
        <f t="shared" si="1065"/>
        <v>78.809852054794533</v>
      </c>
      <c r="BW134" s="482">
        <f t="shared" si="1065"/>
        <v>1.9941728982254812</v>
      </c>
      <c r="BX134" s="482">
        <f t="shared" si="1065"/>
        <v>1.2748697133018938</v>
      </c>
      <c r="BY134" s="482">
        <f t="shared" si="1065"/>
        <v>152.98436559622726</v>
      </c>
      <c r="BZ134" s="482">
        <f t="shared" si="1065"/>
        <v>3.5634323684252487</v>
      </c>
      <c r="CA134" s="482">
        <f t="shared" si="1065"/>
        <v>1.500172969982783</v>
      </c>
      <c r="CB134" s="482">
        <f t="shared" si="1065"/>
        <v>180.02075639793395</v>
      </c>
      <c r="CC134" s="482">
        <f t="shared" si="1065"/>
        <v>4.275431847008293</v>
      </c>
      <c r="CD134" s="482">
        <f t="shared" si="1065"/>
        <v>1.1336872975522119</v>
      </c>
      <c r="CE134" s="482">
        <f t="shared" si="1065"/>
        <v>136.04247570626544</v>
      </c>
      <c r="CF134" s="482">
        <f t="shared" si="1065"/>
        <v>3.268138162191403</v>
      </c>
      <c r="CG134" s="995"/>
      <c r="CH134" s="482">
        <f t="shared" ref="CH134:CV134" si="1066">CH143+CH148+CH153+CH156</f>
        <v>5.0207971616588063</v>
      </c>
      <c r="CI134" s="482">
        <f t="shared" si="1066"/>
        <v>602.49565939905688</v>
      </c>
      <c r="CJ134" s="482">
        <f t="shared" si="1066"/>
        <v>14.455498806257443</v>
      </c>
      <c r="CK134" s="482">
        <f t="shared" si="1066"/>
        <v>0.7589401671232876</v>
      </c>
      <c r="CL134" s="482">
        <f t="shared" si="1066"/>
        <v>91.072820054794533</v>
      </c>
      <c r="CM134" s="482">
        <f t="shared" si="1066"/>
        <v>2.2812423899933933</v>
      </c>
      <c r="CN134" s="482">
        <f t="shared" si="1066"/>
        <v>1.3958506448087431</v>
      </c>
      <c r="CO134" s="482">
        <f t="shared" si="1066"/>
        <v>167.50207737704918</v>
      </c>
      <c r="CP134" s="482">
        <f t="shared" si="1066"/>
        <v>4.0400866674890352</v>
      </c>
      <c r="CQ134" s="482">
        <f t="shared" si="1066"/>
        <v>1.627990956284153</v>
      </c>
      <c r="CR134" s="482">
        <f t="shared" si="1066"/>
        <v>195.35891475409835</v>
      </c>
      <c r="CS134" s="482">
        <f t="shared" si="1066"/>
        <v>4.7603497173264309</v>
      </c>
      <c r="CT134" s="482">
        <f t="shared" si="1066"/>
        <v>1.2380153934426228</v>
      </c>
      <c r="CU134" s="482">
        <f t="shared" si="1066"/>
        <v>148.56184721311479</v>
      </c>
      <c r="CV134" s="482">
        <f t="shared" si="1066"/>
        <v>3.3738200314485844</v>
      </c>
      <c r="CW134" s="1514">
        <f t="shared" si="1065"/>
        <v>4.0763449999999999</v>
      </c>
      <c r="CX134" s="482">
        <f t="shared" si="1065"/>
        <v>489.16139999999996</v>
      </c>
      <c r="CY134" s="482">
        <f t="shared" si="1065"/>
        <v>13.175040561006917</v>
      </c>
      <c r="CZ134" s="482">
        <f t="shared" si="1065"/>
        <v>4.1950530000000006</v>
      </c>
      <c r="DA134" s="482">
        <f t="shared" si="1065"/>
        <v>503.40635999999995</v>
      </c>
      <c r="DB134" s="482">
        <f t="shared" si="1065"/>
        <v>14.030049882785697</v>
      </c>
      <c r="DC134" s="482">
        <f t="shared" si="1065"/>
        <v>4.2043950000000008</v>
      </c>
      <c r="DD134" s="482">
        <f t="shared" si="1065"/>
        <v>504.52739999999994</v>
      </c>
      <c r="DE134" s="482">
        <f t="shared" si="1065"/>
        <v>14.540760218064218</v>
      </c>
      <c r="DF134" s="482">
        <f t="shared" si="1065"/>
        <v>4.2004299999999999</v>
      </c>
      <c r="DG134" s="482">
        <f t="shared" si="1065"/>
        <v>504.05159999999995</v>
      </c>
      <c r="DH134" s="482">
        <f t="shared" si="1065"/>
        <v>14.866825237330605</v>
      </c>
      <c r="DI134" s="1199">
        <f t="shared" si="1065"/>
        <v>6.0331073265236306</v>
      </c>
      <c r="DJ134" s="1199">
        <f t="shared" si="1065"/>
        <v>723.97287918283575</v>
      </c>
      <c r="DK134" s="1199">
        <f t="shared" si="1065"/>
        <v>13.434244046356278</v>
      </c>
      <c r="DL134" s="1199">
        <f t="shared" si="1065"/>
        <v>0.6624025589041096</v>
      </c>
      <c r="DM134" s="1199">
        <f t="shared" si="1065"/>
        <v>79.488307068493157</v>
      </c>
      <c r="DN134" s="1199">
        <f t="shared" si="1065"/>
        <v>2.1516785512231231</v>
      </c>
      <c r="DO134" s="1199">
        <f t="shared" si="1065"/>
        <v>1.4564682611759308</v>
      </c>
      <c r="DP134" s="1199">
        <f t="shared" si="1065"/>
        <v>174.77619134111166</v>
      </c>
      <c r="DQ134" s="1199">
        <f t="shared" si="1065"/>
        <v>4.003036472622874</v>
      </c>
      <c r="DR134" s="1199">
        <f t="shared" si="1065"/>
        <v>1.3116246006722001</v>
      </c>
      <c r="DS134" s="1199">
        <f t="shared" si="1065"/>
        <v>157.39495208066398</v>
      </c>
      <c r="DT134" s="1199">
        <f t="shared" si="1065"/>
        <v>3.1580224317495085</v>
      </c>
      <c r="DU134" s="1199">
        <f t="shared" si="1065"/>
        <v>2.6026119057713903</v>
      </c>
      <c r="DV134" s="1199">
        <f t="shared" si="1065"/>
        <v>312.31342869256684</v>
      </c>
      <c r="DW134" s="1199">
        <f t="shared" si="1065"/>
        <v>4.1215065907607746</v>
      </c>
      <c r="DX134" s="1199">
        <f t="shared" si="1065"/>
        <v>3.3648594467796369</v>
      </c>
      <c r="DY134" s="1199">
        <f t="shared" si="1065"/>
        <v>403.78313361355646</v>
      </c>
      <c r="DZ134" s="1199">
        <f t="shared" si="1065"/>
        <v>11.810534815846546</v>
      </c>
      <c r="EA134" s="1199">
        <f t="shared" si="1065"/>
        <v>3.3809856522590893</v>
      </c>
      <c r="EB134" s="1199">
        <f t="shared" si="1065"/>
        <v>405.7182782710907</v>
      </c>
      <c r="EC134" s="1199">
        <f t="shared" si="1065"/>
        <v>12.136129937589553</v>
      </c>
      <c r="ED134" s="1199">
        <f t="shared" ref="ED134:EI134" si="1067">ED143+ED148+ED153+ED156</f>
        <v>3.3802450221221032</v>
      </c>
      <c r="EE134" s="1199">
        <f t="shared" si="1067"/>
        <v>405.62940265465238</v>
      </c>
      <c r="EF134" s="1199">
        <f t="shared" si="1067"/>
        <v>12.380294559187639</v>
      </c>
      <c r="EG134" s="1199">
        <f t="shared" si="1067"/>
        <v>3.1484463919851167</v>
      </c>
      <c r="EH134" s="1199">
        <f t="shared" si="1067"/>
        <v>377.81356703821393</v>
      </c>
      <c r="EI134" s="1199">
        <f t="shared" si="1067"/>
        <v>11.739484973724029</v>
      </c>
      <c r="EJ134" s="482"/>
      <c r="EK134" s="482"/>
      <c r="EL134" s="482"/>
      <c r="EM134" s="482"/>
      <c r="EN134" s="484">
        <f>EX134+FC134+FD134+FE134+FF134</f>
        <v>76.778718869417006</v>
      </c>
      <c r="EO134" s="484">
        <f>EO143+EO148+EO153+EO156</f>
        <v>1.4547300000000001</v>
      </c>
      <c r="EP134" s="484">
        <f>EP143+EP148+EP153+EP156</f>
        <v>2.1341799999999997</v>
      </c>
      <c r="EQ134" s="484">
        <f>EQ143+EQ148+EQ153+EQ156</f>
        <v>3.5487000000000002</v>
      </c>
      <c r="ER134" s="484">
        <f>ER143+ER148+ER153+ER156</f>
        <v>15.984253749999999</v>
      </c>
      <c r="ES134" s="484">
        <f>ES143+ES148+ES153+ES156</f>
        <v>18.206675009999998</v>
      </c>
      <c r="ET134" s="484">
        <f t="shared" ref="ET134:EW134" si="1068">ET143+ET148+ET153+ET156</f>
        <v>0</v>
      </c>
      <c r="EU134" s="484">
        <f t="shared" si="1068"/>
        <v>10.388424759999999</v>
      </c>
      <c r="EV134" s="484">
        <f t="shared" si="1068"/>
        <v>7.8182502500000002</v>
      </c>
      <c r="EW134" s="484">
        <f t="shared" si="1068"/>
        <v>0</v>
      </c>
      <c r="EX134" s="484">
        <f>EX143+EX148+EX153+EX156</f>
        <v>11.606266118000001</v>
      </c>
      <c r="EY134" s="484">
        <f t="shared" ref="EY134:FB134" si="1069">EY143+EY148+EY153+EY156</f>
        <v>0.28125</v>
      </c>
      <c r="EZ134" s="484">
        <f t="shared" si="1069"/>
        <v>7.3280482080000002</v>
      </c>
      <c r="FA134" s="484">
        <f t="shared" si="1069"/>
        <v>3.99696791</v>
      </c>
      <c r="FB134" s="484">
        <f t="shared" si="1069"/>
        <v>0</v>
      </c>
      <c r="FC134" s="484">
        <f>FC143+FC148+FC153+FC156</f>
        <v>16.316071173887</v>
      </c>
      <c r="FD134" s="484">
        <f>FD143+FD148+FD153+FD156</f>
        <v>16.401294490655001</v>
      </c>
      <c r="FE134" s="484">
        <f>FE143+FE148+FE153+FE156</f>
        <v>16.291461031000001</v>
      </c>
      <c r="FF134" s="484">
        <f>FF143+FF148+FF153+FF156</f>
        <v>16.163626055875</v>
      </c>
      <c r="FG134" s="484">
        <f>SUM(FH134:FR134)</f>
        <v>56.028362071169369</v>
      </c>
      <c r="FH134" s="484">
        <f>FH143+FH148+FH153+FH156</f>
        <v>1.4547300000000001</v>
      </c>
      <c r="FI134" s="484">
        <f>FI143+FI148+FI153+FI156</f>
        <v>2.1341799999999997</v>
      </c>
      <c r="FJ134" s="484">
        <f>FJ143+FJ148+FJ153+FJ156</f>
        <v>3.5487000000000002</v>
      </c>
      <c r="FK134" s="484">
        <f>FK143+FK148+FK153+FK156</f>
        <v>14.274752071169363</v>
      </c>
      <c r="FL134" s="992"/>
      <c r="FM134" s="484">
        <f>FM143+FM148+FM153+FM156</f>
        <v>17.308</v>
      </c>
      <c r="FN134" s="484">
        <f t="shared" ref="FN134:FQ134" si="1070">FN143+FN148+FN153+FN156</f>
        <v>0</v>
      </c>
      <c r="FO134" s="484">
        <f t="shared" si="1070"/>
        <v>8.8770000000000007</v>
      </c>
      <c r="FP134" s="484">
        <f t="shared" si="1070"/>
        <v>8.4310000000000009</v>
      </c>
      <c r="FQ134" s="484">
        <f t="shared" si="1070"/>
        <v>0</v>
      </c>
      <c r="FR134" s="484">
        <f>FR143+FR148+FR153+FR156</f>
        <v>0</v>
      </c>
      <c r="FS134" s="484">
        <f>FS143+FS148+FS153+FS156</f>
        <v>0</v>
      </c>
      <c r="FT134" s="484">
        <f>FT143+FT148+FT153+FT156</f>
        <v>0</v>
      </c>
      <c r="FU134" s="813"/>
      <c r="FV134" s="313"/>
      <c r="FW134" s="313"/>
      <c r="FX134" s="313"/>
    </row>
    <row r="135" spans="1:180" ht="15" hidden="1" customHeight="1" outlineLevel="1">
      <c r="A135" s="426" t="s">
        <v>485</v>
      </c>
      <c r="B135" s="380" t="s">
        <v>302</v>
      </c>
      <c r="C135" s="343"/>
      <c r="D135" s="343"/>
      <c r="E135" s="409" t="s">
        <v>43</v>
      </c>
      <c r="F135" s="343" t="s">
        <v>95</v>
      </c>
      <c r="G135" s="468"/>
      <c r="H135" s="469"/>
      <c r="I135" s="357"/>
      <c r="J135" s="357"/>
      <c r="K135" s="357"/>
      <c r="L135" s="357"/>
      <c r="M135" s="357"/>
      <c r="N135" s="357"/>
      <c r="O135" s="357"/>
      <c r="P135" s="357"/>
      <c r="Q135" s="357"/>
      <c r="R135" s="357"/>
      <c r="S135" s="357"/>
      <c r="T135" s="357"/>
      <c r="U135" s="357"/>
      <c r="V135" s="357"/>
      <c r="W135" s="357"/>
      <c r="X135" s="357"/>
      <c r="Y135" s="357"/>
      <c r="Z135" s="357"/>
      <c r="AA135" s="1160"/>
      <c r="AB135" s="357"/>
      <c r="AC135" s="357"/>
      <c r="AD135" s="357"/>
      <c r="AE135" s="357"/>
      <c r="AF135" s="357"/>
      <c r="AG135" s="357"/>
      <c r="AH135" s="357"/>
      <c r="AI135" s="357"/>
      <c r="AJ135" s="357"/>
      <c r="AK135" s="357"/>
      <c r="AL135" s="357"/>
      <c r="AM135" s="357"/>
      <c r="AN135" s="357"/>
      <c r="AO135" s="357"/>
      <c r="AP135" s="495"/>
      <c r="AQ135" s="335"/>
      <c r="AR135" s="1620"/>
      <c r="AS135" s="1620"/>
      <c r="AT135" s="313"/>
      <c r="AU135" s="313"/>
      <c r="AV135" s="313"/>
      <c r="AW135" s="313"/>
      <c r="AX135" s="313"/>
      <c r="AY135" s="313"/>
      <c r="AZ135" s="313"/>
      <c r="BA135" s="313"/>
      <c r="BB135" s="313"/>
      <c r="BC135" s="313"/>
      <c r="BD135" s="313"/>
      <c r="BE135" s="313"/>
      <c r="BF135" s="313"/>
      <c r="BG135" s="313"/>
      <c r="BH135" s="313"/>
      <c r="BI135" s="313"/>
      <c r="BJ135" s="313"/>
      <c r="BK135" s="313"/>
      <c r="BL135" s="314"/>
      <c r="BM135" s="314"/>
      <c r="BN135" s="314"/>
      <c r="BO135" s="314"/>
      <c r="BP135" s="314"/>
      <c r="BQ135" s="314"/>
      <c r="BR135" s="314"/>
      <c r="BS135" s="314"/>
      <c r="BT135" s="314"/>
      <c r="BU135" s="314"/>
      <c r="BV135" s="314"/>
      <c r="BW135" s="314"/>
      <c r="BX135" s="314"/>
      <c r="BY135" s="314"/>
      <c r="BZ135" s="314"/>
      <c r="CA135" s="314"/>
      <c r="CB135" s="314"/>
      <c r="CC135" s="314"/>
      <c r="CD135" s="314"/>
      <c r="CE135" s="314"/>
      <c r="CF135" s="314"/>
      <c r="CG135" s="996"/>
      <c r="CH135" s="314"/>
      <c r="CI135" s="314"/>
      <c r="CJ135" s="314"/>
      <c r="CK135" s="314"/>
      <c r="CL135" s="314"/>
      <c r="CM135" s="314"/>
      <c r="CN135" s="314"/>
      <c r="CO135" s="314"/>
      <c r="CP135" s="314"/>
      <c r="CQ135" s="314"/>
      <c r="CR135" s="314"/>
      <c r="CS135" s="314"/>
      <c r="CT135" s="314"/>
      <c r="CU135" s="314"/>
      <c r="CV135" s="314"/>
      <c r="CW135" s="1515"/>
      <c r="CX135" s="314"/>
      <c r="CY135" s="314"/>
      <c r="CZ135" s="314"/>
      <c r="DA135" s="314"/>
      <c r="DB135" s="314"/>
      <c r="DC135" s="314"/>
      <c r="DD135" s="314"/>
      <c r="DE135" s="314"/>
      <c r="DF135" s="314"/>
      <c r="DG135" s="314"/>
      <c r="DH135" s="314"/>
      <c r="DI135" s="1200"/>
      <c r="DJ135" s="1200"/>
      <c r="DK135" s="1200"/>
      <c r="DL135" s="1200"/>
      <c r="DM135" s="1200"/>
      <c r="DN135" s="1200"/>
      <c r="DO135" s="1200"/>
      <c r="DP135" s="1200"/>
      <c r="DQ135" s="1200"/>
      <c r="DR135" s="1200"/>
      <c r="DS135" s="1200"/>
      <c r="DT135" s="1200"/>
      <c r="DU135" s="1200"/>
      <c r="DV135" s="1200"/>
      <c r="DW135" s="1200"/>
      <c r="DX135" s="1200"/>
      <c r="DY135" s="1200"/>
      <c r="DZ135" s="1200"/>
      <c r="EA135" s="1200"/>
      <c r="EB135" s="1200"/>
      <c r="EC135" s="1200"/>
      <c r="ED135" s="1200"/>
      <c r="EE135" s="1200"/>
      <c r="EF135" s="1200"/>
      <c r="EG135" s="1200"/>
      <c r="EH135" s="1200"/>
      <c r="EI135" s="1200"/>
      <c r="EJ135" s="313"/>
      <c r="EK135" s="313"/>
      <c r="EL135" s="313"/>
      <c r="EM135" s="313"/>
      <c r="EN135" s="313"/>
      <c r="EO135" s="313"/>
      <c r="EP135" s="313"/>
      <c r="EQ135" s="313"/>
      <c r="ER135" s="313"/>
      <c r="ES135" s="313"/>
      <c r="ET135" s="655"/>
      <c r="EU135" s="655"/>
      <c r="EV135" s="655"/>
      <c r="EW135" s="655"/>
      <c r="EX135" s="313"/>
      <c r="EY135" s="655"/>
      <c r="EZ135" s="655"/>
      <c r="FA135" s="655"/>
      <c r="FB135" s="655"/>
      <c r="FC135" s="313"/>
      <c r="FD135" s="313"/>
      <c r="FE135" s="313"/>
      <c r="FF135" s="313"/>
      <c r="FG135" s="313"/>
      <c r="FH135" s="313"/>
      <c r="FI135" s="313"/>
      <c r="FJ135" s="313"/>
      <c r="FK135" s="313"/>
      <c r="FL135" s="999"/>
      <c r="FM135" s="313"/>
      <c r="FN135" s="655"/>
      <c r="FO135" s="655"/>
      <c r="FP135" s="655"/>
      <c r="FQ135" s="655"/>
      <c r="FR135" s="313"/>
      <c r="FS135" s="313"/>
      <c r="FT135" s="313"/>
      <c r="FU135" s="655"/>
      <c r="FV135" s="313"/>
      <c r="FW135" s="313"/>
      <c r="FX135" s="313"/>
    </row>
    <row r="136" spans="1:180" s="95" customFormat="1" ht="14.45" hidden="1" customHeight="1" outlineLevel="1">
      <c r="A136" s="426" t="s">
        <v>485</v>
      </c>
      <c r="B136" s="380" t="s">
        <v>302</v>
      </c>
      <c r="C136" s="378" t="s">
        <v>489</v>
      </c>
      <c r="D136" s="378" t="s">
        <v>493</v>
      </c>
      <c r="E136" s="409" t="s">
        <v>317</v>
      </c>
      <c r="F136" s="343" t="s">
        <v>305</v>
      </c>
      <c r="G136" s="316" t="s">
        <v>68</v>
      </c>
      <c r="H136" s="316" t="s">
        <v>12</v>
      </c>
      <c r="I136" s="492">
        <f t="shared" ref="I136:I142" si="1071">S136+X136+Y136+Z136+AA136</f>
        <v>155</v>
      </c>
      <c r="J136" s="632">
        <v>22</v>
      </c>
      <c r="K136" s="632">
        <v>28</v>
      </c>
      <c r="L136" s="632">
        <v>20</v>
      </c>
      <c r="M136" s="561">
        <v>75</v>
      </c>
      <c r="N136" s="561">
        <f>SUM(O136:R136)</f>
        <v>75</v>
      </c>
      <c r="O136" s="859">
        <v>15</v>
      </c>
      <c r="P136" s="859">
        <v>20</v>
      </c>
      <c r="Q136" s="859">
        <v>20</v>
      </c>
      <c r="R136" s="859">
        <v>20</v>
      </c>
      <c r="S136" s="859">
        <f>SUM(T136:W136)</f>
        <v>75</v>
      </c>
      <c r="T136" s="1378">
        <v>15</v>
      </c>
      <c r="U136" s="1378">
        <v>20</v>
      </c>
      <c r="V136" s="1378">
        <v>20</v>
      </c>
      <c r="W136" s="1378">
        <v>20</v>
      </c>
      <c r="X136" s="1354">
        <v>20</v>
      </c>
      <c r="Y136" s="1354">
        <v>20</v>
      </c>
      <c r="Z136" s="1354">
        <v>20</v>
      </c>
      <c r="AA136" s="1354">
        <v>20</v>
      </c>
      <c r="AB136" s="316"/>
      <c r="AC136" s="316"/>
      <c r="AD136" s="316"/>
      <c r="AE136" s="316"/>
      <c r="AF136" s="561">
        <v>75</v>
      </c>
      <c r="AG136" s="561">
        <f>SUM(AH136:AK136)</f>
        <v>0</v>
      </c>
      <c r="AH136" s="859"/>
      <c r="AI136" s="1060"/>
      <c r="AJ136" s="859"/>
      <c r="AK136" s="859"/>
      <c r="AL136" s="316"/>
      <c r="AM136" s="316"/>
      <c r="AN136" s="316"/>
      <c r="AO136" s="316"/>
      <c r="AP136" s="337" t="s">
        <v>584</v>
      </c>
      <c r="AQ136" s="437">
        <f t="shared" ref="AQ136:AQ143" si="1072">DI136+DX136+EA136+ED136+EG136</f>
        <v>2.9879073000000003</v>
      </c>
      <c r="AR136" s="437">
        <f t="shared" ref="AR136:AR138" si="1073">DJ136+DY136+EB136+EE136+EH136</f>
        <v>358.54887600000001</v>
      </c>
      <c r="AS136" s="437">
        <f t="shared" ref="AS136:AS138" si="1074">DK136+DZ136+EC136+EF136+EI136</f>
        <v>10.607979390222845</v>
      </c>
      <c r="AT136" s="625">
        <v>0.71631800000000001</v>
      </c>
      <c r="AU136" s="476">
        <f>AT136*0.12*1000</f>
        <v>85.958159999999992</v>
      </c>
      <c r="AV136" s="625">
        <v>1.5975275290414344</v>
      </c>
      <c r="AW136" s="625">
        <v>0.94490599999999991</v>
      </c>
      <c r="AX136" s="476">
        <f>AW136*0.12*1000</f>
        <v>113.38871999999998</v>
      </c>
      <c r="AY136" s="625">
        <v>2.2886954317819885</v>
      </c>
      <c r="AZ136" s="625">
        <v>0.62486900000000001</v>
      </c>
      <c r="BA136" s="476">
        <f>AZ136*0.12*1000</f>
        <v>74.984279999999998</v>
      </c>
      <c r="BB136" s="625">
        <v>1.5712732574556856</v>
      </c>
      <c r="BC136" s="625">
        <v>0.73797199999999996</v>
      </c>
      <c r="BD136" s="476">
        <f>BC136*0.12*1000</f>
        <v>88.556639999999987</v>
      </c>
      <c r="BE136" s="625">
        <v>1.896247333638565</v>
      </c>
      <c r="BF136" s="625">
        <v>0.62486900000000001</v>
      </c>
      <c r="BG136" s="476">
        <f>BF136*0.12*1000</f>
        <v>74.984279999999998</v>
      </c>
      <c r="BH136" s="625">
        <v>1.607077273591752</v>
      </c>
      <c r="BI136" s="625">
        <v>0.73649660000000006</v>
      </c>
      <c r="BJ136" s="476">
        <f>BI136*0.12*1000</f>
        <v>88.379592000000002</v>
      </c>
      <c r="BK136" s="625">
        <v>2.0514690454617353</v>
      </c>
      <c r="BL136" s="315">
        <v>0.6242970000000001</v>
      </c>
      <c r="BM136" s="476">
        <f>BL136*0.12*1000</f>
        <v>74.91564000000001</v>
      </c>
      <c r="BN136" s="315">
        <v>1.8170545951246091</v>
      </c>
      <c r="BO136" s="625">
        <v>0.78291899999999992</v>
      </c>
      <c r="BP136" s="476">
        <f>BO136*0.12*1000</f>
        <v>93.950279999999978</v>
      </c>
      <c r="BQ136" s="625">
        <v>2.4300739996800402</v>
      </c>
      <c r="BR136" s="476">
        <f>BU136+BX136+CA136+CD136</f>
        <v>0</v>
      </c>
      <c r="BS136" s="476">
        <f t="shared" ref="BS136:BS142" si="1075">BV136+BY136+CB136+CE136</f>
        <v>0</v>
      </c>
      <c r="BT136" s="476">
        <f t="shared" ref="BT136:BT142" si="1076">BW136+BZ136+CC136+CF136</f>
        <v>0</v>
      </c>
      <c r="BU136" s="1042"/>
      <c r="BV136" s="476">
        <f>BU136*0.12*1000</f>
        <v>0</v>
      </c>
      <c r="BW136" s="1043"/>
      <c r="BX136" s="1043"/>
      <c r="BY136" s="476">
        <f>BX136*0.12*1000</f>
        <v>0</v>
      </c>
      <c r="BZ136" s="1044"/>
      <c r="CA136" s="1044"/>
      <c r="CB136" s="476">
        <f>CA136*0.12*1000</f>
        <v>0</v>
      </c>
      <c r="CC136" s="1044"/>
      <c r="CD136" s="1044"/>
      <c r="CE136" s="476">
        <f>CD136*0.12*1000</f>
        <v>0</v>
      </c>
      <c r="CF136" s="1044"/>
      <c r="CG136" s="1006"/>
      <c r="CH136" s="476">
        <f>CK136+CN136+CQ136+CT136</f>
        <v>0.32534999999999997</v>
      </c>
      <c r="CI136" s="476">
        <f t="shared" ref="CI136:CI142" si="1077">CL136+CO136+CR136+CU136</f>
        <v>39.041999999999994</v>
      </c>
      <c r="CJ136" s="476">
        <f t="shared" ref="CJ136:CJ142" si="1078">CM136+CP136+CS136+CV136</f>
        <v>1.0437769933727141</v>
      </c>
      <c r="CK136" s="625">
        <v>0.11304699999999999</v>
      </c>
      <c r="CL136" s="476">
        <f>CK136*0.12*1000</f>
        <v>13.565639999999998</v>
      </c>
      <c r="CM136" s="903">
        <v>0.34660485018141102</v>
      </c>
      <c r="CN136" s="1063">
        <v>0.21230299999999999</v>
      </c>
      <c r="CO136" s="476">
        <f>CN136*0.12*1000</f>
        <v>25.476359999999996</v>
      </c>
      <c r="CP136" s="1064">
        <v>0.69717214319130305</v>
      </c>
      <c r="CQ136" s="903"/>
      <c r="CR136" s="476">
        <f>CQ136*0.12*1000</f>
        <v>0</v>
      </c>
      <c r="CS136" s="1479"/>
      <c r="CT136" s="1479"/>
      <c r="CU136" s="476">
        <f>CT136*0.12*1000</f>
        <v>0</v>
      </c>
      <c r="CV136" s="903"/>
      <c r="CW136" s="1528">
        <v>0.59826199999999996</v>
      </c>
      <c r="CX136" s="476">
        <f>CW136*0.12*1000</f>
        <v>71.791439999999994</v>
      </c>
      <c r="CY136" s="903">
        <v>1.9760201772494639</v>
      </c>
      <c r="CZ136" s="903">
        <v>0.59741100000000003</v>
      </c>
      <c r="DA136" s="476">
        <f>CZ136*0.12*1000</f>
        <v>71.689319999999995</v>
      </c>
      <c r="DB136" s="903">
        <v>2.0441772018906845</v>
      </c>
      <c r="DC136" s="903">
        <v>0.59741100000000003</v>
      </c>
      <c r="DD136" s="476">
        <f>DC136*0.12*1000</f>
        <v>71.689319999999995</v>
      </c>
      <c r="DE136" s="903">
        <v>2.1163940591175852</v>
      </c>
      <c r="DF136" s="903">
        <v>0.59741100000000003</v>
      </c>
      <c r="DG136" s="476">
        <f>DF136*0.12*1000</f>
        <v>71.689319999999995</v>
      </c>
      <c r="DH136" s="903">
        <v>2.1916087404507181</v>
      </c>
      <c r="DI136" s="1243">
        <f t="shared" ref="DI136:DI142" si="1079">DL136+DO136+DR136+DU136</f>
        <v>0.59826330000000005</v>
      </c>
      <c r="DJ136" s="1203">
        <f t="shared" ref="DJ136:DJ142" si="1080">DM136+DP136+DS136+DV136</f>
        <v>71.791595999999998</v>
      </c>
      <c r="DK136" s="1243">
        <f t="shared" ref="DK136:DK142" si="1081">DN136+DQ136+DT136+DW136</f>
        <v>2.0641906483131338</v>
      </c>
      <c r="DL136" s="1380">
        <v>7.5232800000000016E-2</v>
      </c>
      <c r="DM136" s="1203">
        <f>DL136*0.12*1000</f>
        <v>9.0279360000000022</v>
      </c>
      <c r="DN136" s="1380">
        <v>0.243976439116523</v>
      </c>
      <c r="DO136" s="1380">
        <v>0.17948700000000004</v>
      </c>
      <c r="DP136" s="1203">
        <f>DO136*0.12*1000</f>
        <v>21.538440000000001</v>
      </c>
      <c r="DQ136" s="1380">
        <v>0.60327664325479102</v>
      </c>
      <c r="DR136" s="1380">
        <v>0.20684069999999999</v>
      </c>
      <c r="DS136" s="1203">
        <f>DR136*0.12*1000</f>
        <v>24.820884</v>
      </c>
      <c r="DT136" s="1380">
        <v>0.71945851281046602</v>
      </c>
      <c r="DU136" s="1380">
        <v>0.13670280000000001</v>
      </c>
      <c r="DV136" s="1203">
        <f>DU136*0.12*1000</f>
        <v>16.404336000000001</v>
      </c>
      <c r="DW136" s="1380">
        <v>0.49747905313135399</v>
      </c>
      <c r="DX136" s="1211">
        <v>0.59741100000000003</v>
      </c>
      <c r="DY136" s="1203">
        <f>DX136*0.12*1000</f>
        <v>71.689319999999995</v>
      </c>
      <c r="DZ136" s="1211">
        <v>2.0441772018906845</v>
      </c>
      <c r="EA136" s="1211">
        <v>0.59741100000000003</v>
      </c>
      <c r="EB136" s="1203">
        <f>EA136*0.12*1000</f>
        <v>71.689319999999995</v>
      </c>
      <c r="EC136" s="1211">
        <v>2.11639405911759</v>
      </c>
      <c r="ED136" s="1211">
        <v>0.59741100000000003</v>
      </c>
      <c r="EE136" s="1203">
        <f>ED136*0.12*1000</f>
        <v>71.689319999999995</v>
      </c>
      <c r="EF136" s="1211">
        <v>2.1916087404507181</v>
      </c>
      <c r="EG136" s="1380">
        <v>0.59741100000000003</v>
      </c>
      <c r="EH136" s="1203">
        <f>EG136*0.12*1000</f>
        <v>71.689319999999995</v>
      </c>
      <c r="EI136" s="1380">
        <v>2.1916087404507181</v>
      </c>
      <c r="EJ136" s="316"/>
      <c r="EK136" s="316"/>
      <c r="EL136" s="316"/>
      <c r="EM136" s="316"/>
      <c r="EN136" s="437">
        <f t="shared" ref="EN136:EN143" si="1082">EX136+FC136+FD136+FE136+FF136</f>
        <v>0</v>
      </c>
      <c r="EO136" s="312"/>
      <c r="EP136" s="312"/>
      <c r="EQ136" s="312"/>
      <c r="ER136" s="312"/>
      <c r="ES136" s="312"/>
      <c r="ET136" s="622"/>
      <c r="EU136" s="622"/>
      <c r="EV136" s="622"/>
      <c r="EW136" s="622"/>
      <c r="EX136" s="312"/>
      <c r="EY136" s="622"/>
      <c r="EZ136" s="622"/>
      <c r="FA136" s="622"/>
      <c r="FB136" s="622"/>
      <c r="FC136" s="312"/>
      <c r="FD136" s="312"/>
      <c r="FE136" s="312"/>
      <c r="FF136" s="312"/>
      <c r="FG136" s="437">
        <f t="shared" ref="FG136:FG143" si="1083">SUM(FH136:FR136)</f>
        <v>0</v>
      </c>
      <c r="FH136" s="312"/>
      <c r="FI136" s="312"/>
      <c r="FJ136" s="312"/>
      <c r="FK136" s="312"/>
      <c r="FL136" s="992"/>
      <c r="FM136" s="312">
        <f t="shared" ref="FM136:FM142" si="1084">FN136+FO136+FP136+FQ136</f>
        <v>0</v>
      </c>
      <c r="FN136" s="622"/>
      <c r="FO136" s="622"/>
      <c r="FP136" s="622"/>
      <c r="FQ136" s="622"/>
      <c r="FR136" s="312"/>
      <c r="FS136" s="312"/>
      <c r="FT136" s="312"/>
      <c r="FU136" s="622"/>
      <c r="FV136" s="316"/>
      <c r="FW136" s="316"/>
      <c r="FX136" s="316" t="s">
        <v>306</v>
      </c>
    </row>
    <row r="137" spans="1:180" s="95" customFormat="1" ht="14.45" hidden="1" customHeight="1" outlineLevel="1">
      <c r="A137" s="426" t="s">
        <v>485</v>
      </c>
      <c r="B137" s="380" t="s">
        <v>302</v>
      </c>
      <c r="C137" s="378" t="s">
        <v>489</v>
      </c>
      <c r="D137" s="378" t="s">
        <v>493</v>
      </c>
      <c r="E137" s="409" t="s">
        <v>318</v>
      </c>
      <c r="F137" s="536" t="s">
        <v>307</v>
      </c>
      <c r="G137" s="539" t="s">
        <v>69</v>
      </c>
      <c r="H137" s="539" t="s">
        <v>12</v>
      </c>
      <c r="I137" s="492">
        <f t="shared" si="1071"/>
        <v>156</v>
      </c>
      <c r="J137" s="632">
        <v>20</v>
      </c>
      <c r="K137" s="632">
        <v>27</v>
      </c>
      <c r="L137" s="632">
        <v>20</v>
      </c>
      <c r="M137" s="561">
        <v>76</v>
      </c>
      <c r="N137" s="561">
        <f t="shared" ref="N137:N142" si="1085">SUM(O137:R137)</f>
        <v>76</v>
      </c>
      <c r="O137" s="859">
        <v>18</v>
      </c>
      <c r="P137" s="859">
        <v>19</v>
      </c>
      <c r="Q137" s="859">
        <v>19</v>
      </c>
      <c r="R137" s="901">
        <v>20</v>
      </c>
      <c r="S137" s="859">
        <f t="shared" ref="S137:S142" si="1086">SUM(T137:W137)</f>
        <v>76</v>
      </c>
      <c r="T137" s="1379">
        <v>18</v>
      </c>
      <c r="U137" s="1379">
        <v>19</v>
      </c>
      <c r="V137" s="1379">
        <v>19</v>
      </c>
      <c r="W137" s="1379">
        <v>20</v>
      </c>
      <c r="X137" s="1355">
        <v>20</v>
      </c>
      <c r="Y137" s="1355">
        <v>20</v>
      </c>
      <c r="Z137" s="1355">
        <v>20</v>
      </c>
      <c r="AA137" s="1355">
        <v>20</v>
      </c>
      <c r="AB137" s="539"/>
      <c r="AC137" s="539"/>
      <c r="AD137" s="539"/>
      <c r="AE137" s="539"/>
      <c r="AF137" s="561">
        <v>76</v>
      </c>
      <c r="AG137" s="561">
        <f t="shared" ref="AG137:AG142" si="1087">SUM(AH137:AK137)</f>
        <v>0</v>
      </c>
      <c r="AH137" s="859"/>
      <c r="AI137" s="1060"/>
      <c r="AJ137" s="859"/>
      <c r="AK137" s="859"/>
      <c r="AL137" s="539"/>
      <c r="AM137" s="539"/>
      <c r="AN137" s="539"/>
      <c r="AO137" s="539"/>
      <c r="AP137" s="337" t="s">
        <v>584</v>
      </c>
      <c r="AQ137" s="437">
        <f t="shared" si="1072"/>
        <v>4.6890795999999995</v>
      </c>
      <c r="AR137" s="437">
        <f t="shared" si="1073"/>
        <v>562.68955199999994</v>
      </c>
      <c r="AS137" s="437">
        <f t="shared" si="1074"/>
        <v>17.349129206405145</v>
      </c>
      <c r="AT137" s="625">
        <v>0.89055399999999985</v>
      </c>
      <c r="AU137" s="476">
        <f t="shared" ref="AU137:AU141" si="1088">AT137*0.12*1000</f>
        <v>106.86647999999997</v>
      </c>
      <c r="AV137" s="625">
        <v>1.9884076420115933</v>
      </c>
      <c r="AW137" s="625">
        <v>1.0417700000000001</v>
      </c>
      <c r="AX137" s="476">
        <f t="shared" ref="AX137:AX142" si="1089">AW137*0.12*1000</f>
        <v>125.0124</v>
      </c>
      <c r="AY137" s="625">
        <v>2.5139358888812824</v>
      </c>
      <c r="AZ137" s="625">
        <v>0.88895400000000002</v>
      </c>
      <c r="BA137" s="476">
        <f t="shared" ref="BA137:BA142" si="1090">AZ137*0.12*1000</f>
        <v>106.67448</v>
      </c>
      <c r="BB137" s="625">
        <v>2.2301407449407122</v>
      </c>
      <c r="BC137" s="625">
        <v>0.99840299999999993</v>
      </c>
      <c r="BD137" s="476">
        <f t="shared" ref="BD137:BD142" si="1091">BC137*0.12*1000</f>
        <v>119.80835999999999</v>
      </c>
      <c r="BE137" s="625">
        <v>2.52941607950171</v>
      </c>
      <c r="BF137" s="625">
        <v>0.88895400000000002</v>
      </c>
      <c r="BG137" s="476">
        <f t="shared" ref="BG137:BG142" si="1092">BF137*0.12*1000</f>
        <v>106.67448</v>
      </c>
      <c r="BH137" s="625">
        <v>2.2891273901175677</v>
      </c>
      <c r="BI137" s="625">
        <v>1.0718875999999999</v>
      </c>
      <c r="BJ137" s="476">
        <f t="shared" ref="BJ137:BJ141" si="1093">BI137*0.12*1000</f>
        <v>128.62651199999999</v>
      </c>
      <c r="BK137" s="625">
        <v>2.9730073968866773</v>
      </c>
      <c r="BL137" s="315">
        <v>0.88839399999999991</v>
      </c>
      <c r="BM137" s="476">
        <f t="shared" ref="BM137:BM142" si="1094">BL137*0.12*1000</f>
        <v>106.60727999999999</v>
      </c>
      <c r="BN137" s="315">
        <v>2.5831623880727501</v>
      </c>
      <c r="BO137" s="625">
        <v>1.0857060000000001</v>
      </c>
      <c r="BP137" s="476">
        <f t="shared" ref="BP137:BP142" si="1095">BO137*0.12*1000</f>
        <v>130.28471999999999</v>
      </c>
      <c r="BQ137" s="625">
        <v>3.3464500288561378</v>
      </c>
      <c r="BR137" s="476">
        <f t="shared" ref="BR137:BR142" si="1096">BU137+BX137+CA137+CD137</f>
        <v>0</v>
      </c>
      <c r="BS137" s="476">
        <f t="shared" si="1075"/>
        <v>0</v>
      </c>
      <c r="BT137" s="476">
        <f t="shared" si="1076"/>
        <v>0</v>
      </c>
      <c r="BU137" s="1042"/>
      <c r="BV137" s="476">
        <f t="shared" ref="BV137:BV142" si="1097">BU137*0.12*1000</f>
        <v>0</v>
      </c>
      <c r="BW137" s="1043"/>
      <c r="BX137" s="1043"/>
      <c r="BY137" s="476">
        <f t="shared" ref="BY137:BY142" si="1098">BX137*0.12*1000</f>
        <v>0</v>
      </c>
      <c r="BZ137" s="1044"/>
      <c r="CA137" s="1044"/>
      <c r="CB137" s="476">
        <f t="shared" ref="CB137:CB142" si="1099">CA137*0.12*1000</f>
        <v>0</v>
      </c>
      <c r="CC137" s="1044"/>
      <c r="CD137" s="1044"/>
      <c r="CE137" s="476">
        <f t="shared" ref="CE137:CE142" si="1100">CD137*0.12*1000</f>
        <v>0</v>
      </c>
      <c r="CF137" s="1044"/>
      <c r="CG137" s="1006"/>
      <c r="CH137" s="476">
        <f t="shared" ref="CH137:CH142" si="1101">CK137+CN137+CQ137+CT137</f>
        <v>0.47094639999999999</v>
      </c>
      <c r="CI137" s="476">
        <f t="shared" si="1077"/>
        <v>56.513567999999999</v>
      </c>
      <c r="CJ137" s="476">
        <f t="shared" si="1078"/>
        <v>1.5154260085614495</v>
      </c>
      <c r="CK137" s="625">
        <v>0.18760840000000001</v>
      </c>
      <c r="CL137" s="476">
        <f t="shared" ref="CL137:CL142" si="1102">CK137*0.12*1000</f>
        <v>22.513007999999999</v>
      </c>
      <c r="CM137" s="1104">
        <v>0.59002621947959744</v>
      </c>
      <c r="CN137" s="1063">
        <v>0.28333799999999998</v>
      </c>
      <c r="CO137" s="476">
        <f t="shared" ref="CO137:CO142" si="1103">CN137*0.12*1000</f>
        <v>34.00056</v>
      </c>
      <c r="CP137" s="1064">
        <v>0.92539978908185205</v>
      </c>
      <c r="CQ137" s="1479"/>
      <c r="CR137" s="476">
        <f t="shared" ref="CR137:CR142" si="1104">CQ137*0.12*1000</f>
        <v>0</v>
      </c>
      <c r="CS137" s="1479"/>
      <c r="CT137" s="1479"/>
      <c r="CU137" s="476">
        <f t="shared" ref="CU137:CU142" si="1105">CT137*0.12*1000</f>
        <v>0</v>
      </c>
      <c r="CV137" s="903"/>
      <c r="CW137" s="1528">
        <v>0.88197400000000004</v>
      </c>
      <c r="CX137" s="476">
        <f t="shared" ref="CX137:CX142" si="1106">CW137*0.12*1000</f>
        <v>105.83687999999999</v>
      </c>
      <c r="CY137" s="903">
        <v>2.9131023194008963</v>
      </c>
      <c r="CZ137" s="903">
        <v>0.88067399999999996</v>
      </c>
      <c r="DA137" s="476">
        <f t="shared" ref="DA137:DA142" si="1107">CZ137*0.12*1000</f>
        <v>105.68087999999999</v>
      </c>
      <c r="DB137" s="903">
        <v>3.0134257874359136</v>
      </c>
      <c r="DC137" s="903">
        <v>0.88067399999999996</v>
      </c>
      <c r="DD137" s="476">
        <f t="shared" ref="DD137:DD142" si="1108">DC137*0.12*1000</f>
        <v>105.68087999999999</v>
      </c>
      <c r="DE137" s="903">
        <v>3.1198843369461224</v>
      </c>
      <c r="DF137" s="903">
        <v>0.88067399999999996</v>
      </c>
      <c r="DG137" s="476">
        <f t="shared" ref="DG137:DG142" si="1109">DF137*0.12*1000</f>
        <v>105.68087999999999</v>
      </c>
      <c r="DH137" s="903">
        <v>3.2307621317446373</v>
      </c>
      <c r="DI137" s="1243">
        <f t="shared" si="1079"/>
        <v>1.1663836000000001</v>
      </c>
      <c r="DJ137" s="1203">
        <f t="shared" si="1080"/>
        <v>139.96603199999998</v>
      </c>
      <c r="DK137" s="1243">
        <f t="shared" si="1081"/>
        <v>4.1262948185338351</v>
      </c>
      <c r="DL137" s="1380">
        <v>0.18607279999999998</v>
      </c>
      <c r="DM137" s="1203">
        <f t="shared" ref="DM137:DM142" si="1110">DL137*0.12*1000</f>
        <v>22.328735999999999</v>
      </c>
      <c r="DN137" s="1380">
        <v>0.60848603907392695</v>
      </c>
      <c r="DO137" s="1767">
        <v>0.50712000000000002</v>
      </c>
      <c r="DP137" s="1203">
        <f t="shared" ref="DP137:DP142" si="1111">DO137*0.12*1000</f>
        <v>60.854400000000005</v>
      </c>
      <c r="DQ137" s="1380">
        <v>1.7310357921146</v>
      </c>
      <c r="DR137" s="1380">
        <v>0.24640999999999999</v>
      </c>
      <c r="DS137" s="1203">
        <f t="shared" ref="DS137:DS142" si="1112">DR137*0.12*1000</f>
        <v>29.569199999999999</v>
      </c>
      <c r="DT137" s="1380">
        <v>0.96466718078998503</v>
      </c>
      <c r="DU137" s="1380">
        <v>0.2267808</v>
      </c>
      <c r="DV137" s="1203">
        <f t="shared" ref="DV137:DV142" si="1113">DU137*0.12*1000</f>
        <v>27.213695999999999</v>
      </c>
      <c r="DW137" s="1380">
        <v>0.82210580655532295</v>
      </c>
      <c r="DX137" s="1211">
        <v>0.88067399999999996</v>
      </c>
      <c r="DY137" s="1203">
        <f t="shared" ref="DY137:DY142" si="1114">DX137*0.12*1000</f>
        <v>105.68087999999999</v>
      </c>
      <c r="DZ137" s="1211">
        <v>3.22342578743591</v>
      </c>
      <c r="EA137" s="1211">
        <v>0.88067399999999996</v>
      </c>
      <c r="EB137" s="1203">
        <f t="shared" ref="EB137:EB142" si="1115">EA137*0.12*1000</f>
        <v>105.68087999999999</v>
      </c>
      <c r="EC137" s="1211">
        <v>3.2638843369461199</v>
      </c>
      <c r="ED137" s="1211">
        <v>0.88067399999999996</v>
      </c>
      <c r="EE137" s="1203">
        <f t="shared" ref="EE137:EE142" si="1116">ED137*0.12*1000</f>
        <v>105.68087999999999</v>
      </c>
      <c r="EF137" s="1211">
        <v>3.3047621317446398</v>
      </c>
      <c r="EG137" s="1380">
        <v>0.88067399999999996</v>
      </c>
      <c r="EH137" s="1203">
        <f t="shared" ref="EH137:EH142" si="1117">EG137*0.12*1000</f>
        <v>105.68087999999999</v>
      </c>
      <c r="EI137" s="1380">
        <v>3.4307621317446402</v>
      </c>
      <c r="EJ137" s="539"/>
      <c r="EK137" s="539"/>
      <c r="EL137" s="539"/>
      <c r="EM137" s="539"/>
      <c r="EN137" s="437">
        <f t="shared" si="1082"/>
        <v>0</v>
      </c>
      <c r="EO137" s="538"/>
      <c r="EP137" s="538"/>
      <c r="EQ137" s="538"/>
      <c r="ER137" s="538"/>
      <c r="ES137" s="538"/>
      <c r="ET137" s="622"/>
      <c r="EU137" s="622"/>
      <c r="EV137" s="622"/>
      <c r="EW137" s="622"/>
      <c r="EX137" s="538"/>
      <c r="EY137" s="622"/>
      <c r="EZ137" s="622"/>
      <c r="FA137" s="622"/>
      <c r="FB137" s="622"/>
      <c r="FC137" s="538"/>
      <c r="FD137" s="538"/>
      <c r="FE137" s="538"/>
      <c r="FF137" s="538"/>
      <c r="FG137" s="437">
        <f t="shared" si="1083"/>
        <v>0</v>
      </c>
      <c r="FH137" s="538"/>
      <c r="FI137" s="538"/>
      <c r="FJ137" s="538"/>
      <c r="FK137" s="538"/>
      <c r="FL137" s="992"/>
      <c r="FM137" s="312">
        <f t="shared" si="1084"/>
        <v>0</v>
      </c>
      <c r="FN137" s="622"/>
      <c r="FO137" s="622"/>
      <c r="FP137" s="622"/>
      <c r="FQ137" s="622"/>
      <c r="FR137" s="538"/>
      <c r="FS137" s="538"/>
      <c r="FT137" s="538"/>
      <c r="FU137" s="622"/>
      <c r="FV137" s="539"/>
      <c r="FW137" s="539"/>
      <c r="FX137" s="539" t="s">
        <v>306</v>
      </c>
    </row>
    <row r="138" spans="1:180" s="95" customFormat="1" ht="14.25" hidden="1" customHeight="1" outlineLevel="1">
      <c r="A138" s="426" t="s">
        <v>485</v>
      </c>
      <c r="B138" s="380" t="s">
        <v>302</v>
      </c>
      <c r="C138" s="378" t="s">
        <v>489</v>
      </c>
      <c r="D138" s="378" t="s">
        <v>493</v>
      </c>
      <c r="E138" s="409" t="s">
        <v>319</v>
      </c>
      <c r="F138" s="536" t="s">
        <v>308</v>
      </c>
      <c r="G138" s="539" t="s">
        <v>70</v>
      </c>
      <c r="H138" s="539" t="s">
        <v>12</v>
      </c>
      <c r="I138" s="492">
        <f t="shared" si="1071"/>
        <v>16</v>
      </c>
      <c r="J138" s="632">
        <v>2</v>
      </c>
      <c r="K138" s="632">
        <v>2</v>
      </c>
      <c r="L138" s="632">
        <v>2</v>
      </c>
      <c r="M138" s="561">
        <v>8</v>
      </c>
      <c r="N138" s="561">
        <f t="shared" si="1085"/>
        <v>8</v>
      </c>
      <c r="O138" s="859">
        <v>2</v>
      </c>
      <c r="P138" s="859">
        <v>2</v>
      </c>
      <c r="Q138" s="859">
        <v>2</v>
      </c>
      <c r="R138" s="859">
        <v>2</v>
      </c>
      <c r="S138" s="859">
        <f t="shared" si="1086"/>
        <v>8</v>
      </c>
      <c r="T138" s="1378">
        <v>2</v>
      </c>
      <c r="U138" s="1378">
        <v>2</v>
      </c>
      <c r="V138" s="1378">
        <v>2</v>
      </c>
      <c r="W138" s="1378">
        <v>2</v>
      </c>
      <c r="X138" s="1354">
        <v>2</v>
      </c>
      <c r="Y138" s="1354">
        <v>2</v>
      </c>
      <c r="Z138" s="1354">
        <v>2</v>
      </c>
      <c r="AA138" s="1354">
        <v>2</v>
      </c>
      <c r="AB138" s="539"/>
      <c r="AC138" s="539"/>
      <c r="AD138" s="539"/>
      <c r="AE138" s="539"/>
      <c r="AF138" s="561">
        <v>8</v>
      </c>
      <c r="AG138" s="561">
        <f t="shared" si="1087"/>
        <v>0</v>
      </c>
      <c r="AH138" s="859"/>
      <c r="AI138" s="1060"/>
      <c r="AJ138" s="859"/>
      <c r="AK138" s="859"/>
      <c r="AL138" s="539"/>
      <c r="AM138" s="539"/>
      <c r="AN138" s="539"/>
      <c r="AO138" s="539"/>
      <c r="AP138" s="337" t="s">
        <v>584</v>
      </c>
      <c r="AQ138" s="437">
        <f t="shared" si="1072"/>
        <v>0.1390506</v>
      </c>
      <c r="AR138" s="437">
        <f t="shared" si="1073"/>
        <v>16.686071999999996</v>
      </c>
      <c r="AS138" s="437">
        <f t="shared" si="1074"/>
        <v>0.50292930102089772</v>
      </c>
      <c r="AT138" s="625">
        <v>2.8032999999999999E-2</v>
      </c>
      <c r="AU138" s="476">
        <f t="shared" si="1088"/>
        <v>3.3639599999999996</v>
      </c>
      <c r="AV138" s="625">
        <v>6.2692450365066224E-2</v>
      </c>
      <c r="AW138" s="625">
        <v>2.8032999999999999E-2</v>
      </c>
      <c r="AX138" s="476">
        <f t="shared" si="1089"/>
        <v>3.3639599999999996</v>
      </c>
      <c r="AY138" s="625">
        <v>6.7376954525544791E-2</v>
      </c>
      <c r="AZ138" s="625">
        <v>2.8032999999999995E-2</v>
      </c>
      <c r="BA138" s="476">
        <f t="shared" si="1090"/>
        <v>3.3639599999999992</v>
      </c>
      <c r="BB138" s="625">
        <v>7.0166419639851277E-2</v>
      </c>
      <c r="BC138" s="625">
        <v>2.8032999999999999E-2</v>
      </c>
      <c r="BD138" s="476">
        <f t="shared" si="1091"/>
        <v>3.3639599999999996</v>
      </c>
      <c r="BE138" s="625">
        <v>7.0255090673142298E-2</v>
      </c>
      <c r="BF138" s="625">
        <v>2.8032999999999995E-2</v>
      </c>
      <c r="BG138" s="476">
        <f t="shared" si="1092"/>
        <v>3.3639599999999992</v>
      </c>
      <c r="BH138" s="625">
        <v>7.227571185611327E-2</v>
      </c>
      <c r="BI138" s="625">
        <v>2.8032399999999999E-2</v>
      </c>
      <c r="BJ138" s="476">
        <f t="shared" si="1093"/>
        <v>3.3638879999999998</v>
      </c>
      <c r="BK138" s="625">
        <v>7.7483434390878042E-2</v>
      </c>
      <c r="BL138" s="315">
        <v>2.811E-2</v>
      </c>
      <c r="BM138" s="476">
        <f t="shared" si="1094"/>
        <v>3.3731999999999998</v>
      </c>
      <c r="BN138" s="315">
        <v>8.1657629576726509E-2</v>
      </c>
      <c r="BO138" s="625">
        <v>2.811E-2</v>
      </c>
      <c r="BP138" s="476">
        <f t="shared" si="1095"/>
        <v>3.3731999999999998</v>
      </c>
      <c r="BQ138" s="625">
        <v>8.6456874061946604E-2</v>
      </c>
      <c r="BR138" s="476">
        <f t="shared" si="1096"/>
        <v>1.506605</v>
      </c>
      <c r="BS138" s="476">
        <f t="shared" si="1075"/>
        <v>180.79259999999999</v>
      </c>
      <c r="BT138" s="476">
        <f t="shared" si="1076"/>
        <v>5.0937304214986705</v>
      </c>
      <c r="BU138" s="1042">
        <v>0.26700099999999999</v>
      </c>
      <c r="BV138" s="476">
        <f t="shared" si="1097"/>
        <v>32.040120000000002</v>
      </c>
      <c r="BW138" s="1043">
        <v>0.84735572971078499</v>
      </c>
      <c r="BX138" s="1043">
        <v>0.40845599999999999</v>
      </c>
      <c r="BY138" s="476">
        <f t="shared" si="1098"/>
        <v>49.014719999999997</v>
      </c>
      <c r="BZ138" s="1044">
        <v>1.2817562057144225</v>
      </c>
      <c r="CA138" s="1044">
        <v>0.46059899999999998</v>
      </c>
      <c r="CB138" s="476">
        <f t="shared" si="1099"/>
        <v>55.271879999999996</v>
      </c>
      <c r="CC138" s="1044">
        <v>1.6486585901119954</v>
      </c>
      <c r="CD138" s="1044">
        <v>0.37054900000000002</v>
      </c>
      <c r="CE138" s="476">
        <f t="shared" si="1100"/>
        <v>44.465879999999999</v>
      </c>
      <c r="CF138" s="1044">
        <v>1.3159598959614673</v>
      </c>
      <c r="CG138" s="1006"/>
      <c r="CH138" s="476">
        <f t="shared" si="1101"/>
        <v>1.0592390000000003</v>
      </c>
      <c r="CI138" s="476">
        <f t="shared" si="1077"/>
        <v>127.10868000000002</v>
      </c>
      <c r="CJ138" s="476">
        <f t="shared" si="1078"/>
        <v>3.6461522853194568</v>
      </c>
      <c r="CK138" s="625">
        <v>6.9119999999999997E-3</v>
      </c>
      <c r="CL138" s="476">
        <f t="shared" si="1102"/>
        <v>0.82943999999999996</v>
      </c>
      <c r="CM138" s="903">
        <v>2.2127719273217546E-2</v>
      </c>
      <c r="CN138" s="1063">
        <v>6.9890000000000004E-3</v>
      </c>
      <c r="CO138" s="476">
        <f t="shared" si="1103"/>
        <v>0.83868000000000009</v>
      </c>
      <c r="CP138" s="1064">
        <v>2.27284379600468E-2</v>
      </c>
      <c r="CQ138" s="1479">
        <v>0.56110400000000005</v>
      </c>
      <c r="CR138" s="476">
        <f t="shared" si="1104"/>
        <v>67.332480000000004</v>
      </c>
      <c r="CS138" s="1479">
        <v>2.0272151728712902</v>
      </c>
      <c r="CT138" s="1479">
        <v>0.48423400000000005</v>
      </c>
      <c r="CU138" s="476">
        <f t="shared" si="1105"/>
        <v>58.108080000000008</v>
      </c>
      <c r="CV138" s="1479">
        <v>1.574080955214902</v>
      </c>
      <c r="CW138" s="1528">
        <v>2.8032999999999999E-2</v>
      </c>
      <c r="CX138" s="476">
        <f t="shared" si="1106"/>
        <v>3.3639599999999996</v>
      </c>
      <c r="CY138" s="903">
        <v>9.2591161780013143E-2</v>
      </c>
      <c r="CZ138" s="903">
        <v>2.8032999999999999E-2</v>
      </c>
      <c r="DA138" s="476">
        <f t="shared" si="1107"/>
        <v>3.3639599999999996</v>
      </c>
      <c r="DB138" s="903">
        <v>9.5921266097546851E-2</v>
      </c>
      <c r="DC138" s="903">
        <v>2.811E-2</v>
      </c>
      <c r="DD138" s="476">
        <f t="shared" si="1108"/>
        <v>3.3731999999999998</v>
      </c>
      <c r="DE138" s="903">
        <v>9.9582761284601917E-2</v>
      </c>
      <c r="DF138" s="903">
        <v>2.8032999999999999E-2</v>
      </c>
      <c r="DG138" s="476">
        <f t="shared" si="1109"/>
        <v>3.3639599999999996</v>
      </c>
      <c r="DH138" s="903">
        <v>0.10283936489461187</v>
      </c>
      <c r="DI138" s="1243">
        <f t="shared" si="1079"/>
        <v>2.6841600000000004E-2</v>
      </c>
      <c r="DJ138" s="1203">
        <f t="shared" si="1080"/>
        <v>3.2209920000000003</v>
      </c>
      <c r="DK138" s="1243">
        <f t="shared" si="1081"/>
        <v>0.10174654384952514</v>
      </c>
      <c r="DL138" s="1380">
        <v>6.9120000000000006E-3</v>
      </c>
      <c r="DM138" s="1203">
        <f t="shared" si="1110"/>
        <v>0.82944000000000007</v>
      </c>
      <c r="DN138" s="1380">
        <v>2.2978541635741399E-2</v>
      </c>
      <c r="DO138" s="1380">
        <v>6.9887999999999999E-3</v>
      </c>
      <c r="DP138" s="1203">
        <f t="shared" si="1111"/>
        <v>0.83865599999999996</v>
      </c>
      <c r="DQ138" s="1380">
        <v>2.3568043392441129E-2</v>
      </c>
      <c r="DR138" s="1380">
        <v>7.0656000000000009E-3</v>
      </c>
      <c r="DS138" s="1203">
        <f t="shared" si="1112"/>
        <v>0.84787200000000007</v>
      </c>
      <c r="DT138" s="1380">
        <v>3.4678909267439301E-2</v>
      </c>
      <c r="DU138" s="1380">
        <v>5.8752000000000014E-3</v>
      </c>
      <c r="DV138" s="1203">
        <f t="shared" si="1113"/>
        <v>0.70502400000000021</v>
      </c>
      <c r="DW138" s="1380">
        <v>2.0521049553903312E-2</v>
      </c>
      <c r="DX138" s="1211">
        <v>2.8032999999999999E-2</v>
      </c>
      <c r="DY138" s="1203">
        <f t="shared" si="1114"/>
        <v>3.3639599999999996</v>
      </c>
      <c r="DZ138" s="1211">
        <v>9.5921266097546851E-2</v>
      </c>
      <c r="EA138" s="1211">
        <v>2.811E-2</v>
      </c>
      <c r="EB138" s="1203">
        <f t="shared" si="1115"/>
        <v>3.3731999999999998</v>
      </c>
      <c r="EC138" s="1211">
        <v>9.9582761284601917E-2</v>
      </c>
      <c r="ED138" s="1211">
        <v>2.8032999999999999E-2</v>
      </c>
      <c r="EE138" s="1203">
        <f t="shared" si="1116"/>
        <v>3.3639599999999996</v>
      </c>
      <c r="EF138" s="1211">
        <v>0.10283936489461187</v>
      </c>
      <c r="EG138" s="1380">
        <v>2.8032999999999999E-2</v>
      </c>
      <c r="EH138" s="1203">
        <f t="shared" si="1117"/>
        <v>3.3639599999999996</v>
      </c>
      <c r="EI138" s="1380">
        <v>0.10283936489461187</v>
      </c>
      <c r="EJ138" s="539"/>
      <c r="EK138" s="539"/>
      <c r="EL138" s="539"/>
      <c r="EM138" s="539"/>
      <c r="EN138" s="437">
        <f t="shared" si="1082"/>
        <v>0</v>
      </c>
      <c r="EO138" s="538"/>
      <c r="EP138" s="538"/>
      <c r="EQ138" s="538"/>
      <c r="ER138" s="538"/>
      <c r="ES138" s="538"/>
      <c r="ET138" s="622"/>
      <c r="EU138" s="622"/>
      <c r="EV138" s="622"/>
      <c r="EW138" s="622"/>
      <c r="EX138" s="538"/>
      <c r="EY138" s="622"/>
      <c r="EZ138" s="622"/>
      <c r="FA138" s="622"/>
      <c r="FB138" s="622"/>
      <c r="FC138" s="538"/>
      <c r="FD138" s="538"/>
      <c r="FE138" s="538"/>
      <c r="FF138" s="538"/>
      <c r="FG138" s="437">
        <f t="shared" si="1083"/>
        <v>0</v>
      </c>
      <c r="FH138" s="538"/>
      <c r="FI138" s="538"/>
      <c r="FJ138" s="538"/>
      <c r="FK138" s="538"/>
      <c r="FL138" s="992"/>
      <c r="FM138" s="312">
        <f t="shared" si="1084"/>
        <v>0</v>
      </c>
      <c r="FN138" s="622"/>
      <c r="FO138" s="622"/>
      <c r="FP138" s="622"/>
      <c r="FQ138" s="622"/>
      <c r="FR138" s="538"/>
      <c r="FS138" s="538"/>
      <c r="FT138" s="538"/>
      <c r="FU138" s="622"/>
      <c r="FV138" s="539"/>
      <c r="FW138" s="539"/>
      <c r="FX138" s="539" t="s">
        <v>306</v>
      </c>
    </row>
    <row r="139" spans="1:180" s="243" customFormat="1" ht="14.45" hidden="1" customHeight="1" outlineLevel="1">
      <c r="A139" s="1660" t="s">
        <v>485</v>
      </c>
      <c r="B139" s="1661" t="s">
        <v>302</v>
      </c>
      <c r="C139" s="1661" t="s">
        <v>489</v>
      </c>
      <c r="D139" s="1661" t="s">
        <v>493</v>
      </c>
      <c r="E139" s="1662" t="s">
        <v>479</v>
      </c>
      <c r="F139" s="1694" t="s">
        <v>309</v>
      </c>
      <c r="G139" s="1695" t="s">
        <v>68</v>
      </c>
      <c r="H139" s="1695" t="s">
        <v>12</v>
      </c>
      <c r="I139" s="1663">
        <f t="shared" si="1071"/>
        <v>14</v>
      </c>
      <c r="J139" s="1673">
        <v>2</v>
      </c>
      <c r="K139" s="1673">
        <v>3</v>
      </c>
      <c r="L139" s="1673">
        <v>2</v>
      </c>
      <c r="M139" s="1677">
        <v>6</v>
      </c>
      <c r="N139" s="1677">
        <f t="shared" si="1085"/>
        <v>6</v>
      </c>
      <c r="O139" s="1678">
        <v>0</v>
      </c>
      <c r="P139" s="1678">
        <v>2</v>
      </c>
      <c r="Q139" s="1678">
        <v>2</v>
      </c>
      <c r="R139" s="1678">
        <v>2</v>
      </c>
      <c r="S139" s="1678">
        <f t="shared" si="1086"/>
        <v>6</v>
      </c>
      <c r="T139" s="1680">
        <v>0</v>
      </c>
      <c r="U139" s="1680">
        <v>2</v>
      </c>
      <c r="V139" s="1680">
        <v>2</v>
      </c>
      <c r="W139" s="1680">
        <v>2</v>
      </c>
      <c r="X139" s="1681">
        <v>2</v>
      </c>
      <c r="Y139" s="1681">
        <v>2</v>
      </c>
      <c r="Z139" s="1681">
        <v>2</v>
      </c>
      <c r="AA139" s="1681">
        <v>2</v>
      </c>
      <c r="AB139" s="1695"/>
      <c r="AC139" s="1695"/>
      <c r="AD139" s="1695"/>
      <c r="AE139" s="1695"/>
      <c r="AF139" s="1677">
        <v>6</v>
      </c>
      <c r="AG139" s="1677">
        <f t="shared" si="1087"/>
        <v>0</v>
      </c>
      <c r="AH139" s="1678"/>
      <c r="AI139" s="1682"/>
      <c r="AJ139" s="1678"/>
      <c r="AK139" s="1678"/>
      <c r="AL139" s="1695"/>
      <c r="AM139" s="1695"/>
      <c r="AN139" s="1695"/>
      <c r="AO139" s="1695"/>
      <c r="AP139" s="1664" t="s">
        <v>584</v>
      </c>
      <c r="AQ139" s="447">
        <f t="shared" si="1072"/>
        <v>0.36408000000000001</v>
      </c>
      <c r="AR139" s="447">
        <f t="shared" ref="AR139:AR141" si="1118">DJ139+DY139+EB139+EE139+EH139</f>
        <v>43.689599999999999</v>
      </c>
      <c r="AS139" s="447">
        <f t="shared" ref="AS139:AS141" si="1119">DK139+DZ139+EC139+EF139+EI139</f>
        <v>1.3114236635173835</v>
      </c>
      <c r="AT139" s="1667">
        <v>7.5036000000000005E-2</v>
      </c>
      <c r="AU139" s="1666">
        <f t="shared" si="1088"/>
        <v>9.0043199999999999</v>
      </c>
      <c r="AV139" s="1667">
        <v>0.16687387700796302</v>
      </c>
      <c r="AW139" s="1667">
        <v>0.15052200000000002</v>
      </c>
      <c r="AX139" s="1666">
        <f t="shared" si="1089"/>
        <v>18.062640000000002</v>
      </c>
      <c r="AY139" s="1667">
        <v>0.36814998405186555</v>
      </c>
      <c r="AZ139" s="1667">
        <v>7.2816000000000006E-2</v>
      </c>
      <c r="BA139" s="1666">
        <f t="shared" si="1090"/>
        <v>8.737919999999999</v>
      </c>
      <c r="BB139" s="1667">
        <v>0.18401618500333067</v>
      </c>
      <c r="BC139" s="1667">
        <v>0.119072</v>
      </c>
      <c r="BD139" s="1666">
        <f t="shared" si="1091"/>
        <v>14.288639999999999</v>
      </c>
      <c r="BE139" s="1667">
        <v>0.31763053581239897</v>
      </c>
      <c r="BF139" s="1667">
        <v>7.2816000000000006E-2</v>
      </c>
      <c r="BG139" s="1666">
        <f t="shared" si="1092"/>
        <v>8.737919999999999</v>
      </c>
      <c r="BH139" s="1667">
        <v>0.18676832495842802</v>
      </c>
      <c r="BI139" s="1667">
        <v>0.1468294</v>
      </c>
      <c r="BJ139" s="1666">
        <f t="shared" si="1093"/>
        <v>17.619527999999999</v>
      </c>
      <c r="BK139" s="1667">
        <v>0.41087405633599833</v>
      </c>
      <c r="BL139" s="1665">
        <v>7.2816000000000006E-2</v>
      </c>
      <c r="BM139" s="1666">
        <f t="shared" si="1094"/>
        <v>8.737919999999999</v>
      </c>
      <c r="BN139" s="1665">
        <v>0.2121477069632009</v>
      </c>
      <c r="BO139" s="1667">
        <v>0.1061328</v>
      </c>
      <c r="BP139" s="1666">
        <f t="shared" si="1095"/>
        <v>12.735936000000001</v>
      </c>
      <c r="BQ139" s="1667">
        <v>0.3299342659293949</v>
      </c>
      <c r="BR139" s="1666">
        <f t="shared" si="1096"/>
        <v>0</v>
      </c>
      <c r="BS139" s="1666">
        <f t="shared" si="1075"/>
        <v>0</v>
      </c>
      <c r="BT139" s="1666">
        <f t="shared" si="1076"/>
        <v>0</v>
      </c>
      <c r="BU139" s="1683"/>
      <c r="BV139" s="1666">
        <f t="shared" si="1097"/>
        <v>0</v>
      </c>
      <c r="BW139" s="1684"/>
      <c r="BX139" s="1684"/>
      <c r="BY139" s="1666">
        <f t="shared" si="1098"/>
        <v>0</v>
      </c>
      <c r="BZ139" s="1685"/>
      <c r="CA139" s="1685"/>
      <c r="CB139" s="1666">
        <f t="shared" si="1099"/>
        <v>0</v>
      </c>
      <c r="CC139" s="1685"/>
      <c r="CD139" s="1685"/>
      <c r="CE139" s="1666">
        <f t="shared" si="1100"/>
        <v>0</v>
      </c>
      <c r="CF139" s="1685"/>
      <c r="CG139" s="1686"/>
      <c r="CH139" s="1666">
        <f t="shared" si="1101"/>
        <v>4.6577E-2</v>
      </c>
      <c r="CI139" s="1666">
        <f t="shared" si="1077"/>
        <v>5.5892399999999993</v>
      </c>
      <c r="CJ139" s="1666">
        <f t="shared" si="1078"/>
        <v>0.15189136961025501</v>
      </c>
      <c r="CK139" s="1667">
        <v>0</v>
      </c>
      <c r="CL139" s="1666">
        <f t="shared" si="1102"/>
        <v>0</v>
      </c>
      <c r="CM139" s="1687">
        <v>0</v>
      </c>
      <c r="CN139" s="1688">
        <v>4.6577E-2</v>
      </c>
      <c r="CO139" s="1666">
        <f t="shared" si="1103"/>
        <v>5.5892399999999993</v>
      </c>
      <c r="CP139" s="1689">
        <v>0.15189136961025501</v>
      </c>
      <c r="CQ139" s="1690"/>
      <c r="CR139" s="1666">
        <f t="shared" si="1104"/>
        <v>0</v>
      </c>
      <c r="CS139" s="1690"/>
      <c r="CT139" s="1696"/>
      <c r="CU139" s="1666">
        <f t="shared" si="1105"/>
        <v>0</v>
      </c>
      <c r="CV139" s="1696"/>
      <c r="CW139" s="1691">
        <v>7.2816000000000006E-2</v>
      </c>
      <c r="CX139" s="1666">
        <f t="shared" si="1106"/>
        <v>8.737919999999999</v>
      </c>
      <c r="CY139" s="1687">
        <v>0.24050647580256976</v>
      </c>
      <c r="CZ139" s="1687">
        <v>7.2816000000000006E-2</v>
      </c>
      <c r="DA139" s="1666">
        <f t="shared" si="1107"/>
        <v>8.737919999999999</v>
      </c>
      <c r="DB139" s="1687">
        <v>0.24915645532618599</v>
      </c>
      <c r="DC139" s="1687">
        <v>7.2816000000000006E-2</v>
      </c>
      <c r="DD139" s="1666">
        <f t="shared" si="1108"/>
        <v>8.737919999999999</v>
      </c>
      <c r="DE139" s="1687">
        <v>0.25795867469582262</v>
      </c>
      <c r="DF139" s="1687">
        <v>7.2816000000000006E-2</v>
      </c>
      <c r="DG139" s="1666">
        <f t="shared" si="1109"/>
        <v>8.737919999999999</v>
      </c>
      <c r="DH139" s="1687">
        <v>0.26712628666807187</v>
      </c>
      <c r="DI139" s="1243">
        <f t="shared" si="1079"/>
        <v>7.2816000000000006E-2</v>
      </c>
      <c r="DJ139" s="1668">
        <f t="shared" si="1080"/>
        <v>8.7379200000000008</v>
      </c>
      <c r="DK139" s="1243">
        <f t="shared" si="1081"/>
        <v>0.25101463485505365</v>
      </c>
      <c r="DL139" s="1692">
        <v>0</v>
      </c>
      <c r="DM139" s="1668">
        <f t="shared" si="1110"/>
        <v>0</v>
      </c>
      <c r="DN139" s="1692">
        <v>0</v>
      </c>
      <c r="DO139" s="1692">
        <v>2.7528E-2</v>
      </c>
      <c r="DP139" s="1668">
        <f t="shared" si="1111"/>
        <v>3.3033600000000001</v>
      </c>
      <c r="DQ139" s="1692">
        <v>9.2831544543715547E-2</v>
      </c>
      <c r="DR139" s="1692">
        <v>3.9960000000000002E-2</v>
      </c>
      <c r="DS139" s="1668">
        <f t="shared" si="1112"/>
        <v>4.7952000000000004</v>
      </c>
      <c r="DT139" s="1692">
        <v>0.13957331498059244</v>
      </c>
      <c r="DU139" s="1692">
        <v>5.3279999999999994E-3</v>
      </c>
      <c r="DV139" s="1668">
        <f t="shared" si="1113"/>
        <v>0.63935999999999993</v>
      </c>
      <c r="DW139" s="1692">
        <v>1.8609775330745645E-2</v>
      </c>
      <c r="DX139" s="1693">
        <v>7.2816000000000006E-2</v>
      </c>
      <c r="DY139" s="1668">
        <f t="shared" si="1114"/>
        <v>8.737919999999999</v>
      </c>
      <c r="DZ139" s="1693">
        <v>0.24915645532618599</v>
      </c>
      <c r="EA139" s="1693">
        <v>7.2816000000000006E-2</v>
      </c>
      <c r="EB139" s="1668">
        <f t="shared" si="1115"/>
        <v>8.737919999999999</v>
      </c>
      <c r="EC139" s="1693">
        <v>0.27700000000000002</v>
      </c>
      <c r="ED139" s="1693">
        <v>7.2816000000000006E-2</v>
      </c>
      <c r="EE139" s="1668">
        <f t="shared" si="1116"/>
        <v>8.737919999999999</v>
      </c>
      <c r="EF139" s="1693">
        <v>0.26712628666807187</v>
      </c>
      <c r="EG139" s="1692">
        <v>7.2816000000000006E-2</v>
      </c>
      <c r="EH139" s="1668">
        <f t="shared" si="1117"/>
        <v>8.737919999999999</v>
      </c>
      <c r="EI139" s="1692">
        <v>0.26712628666807187</v>
      </c>
      <c r="EJ139" s="1695"/>
      <c r="EK139" s="1695"/>
      <c r="EL139" s="1695"/>
      <c r="EM139" s="1695"/>
      <c r="EN139" s="447">
        <f t="shared" si="1082"/>
        <v>0</v>
      </c>
      <c r="EO139" s="1697"/>
      <c r="EP139" s="1697"/>
      <c r="EQ139" s="1697"/>
      <c r="ER139" s="1697"/>
      <c r="ES139" s="1697"/>
      <c r="ET139" s="1670"/>
      <c r="EU139" s="1670"/>
      <c r="EV139" s="1670"/>
      <c r="EW139" s="1670"/>
      <c r="EX139" s="1697"/>
      <c r="EY139" s="1670"/>
      <c r="EZ139" s="1670"/>
      <c r="FA139" s="1670"/>
      <c r="FB139" s="1670"/>
      <c r="FC139" s="1697"/>
      <c r="FD139" s="1697"/>
      <c r="FE139" s="1697"/>
      <c r="FF139" s="1697"/>
      <c r="FG139" s="447">
        <f t="shared" si="1083"/>
        <v>0</v>
      </c>
      <c r="FH139" s="1697"/>
      <c r="FI139" s="1697"/>
      <c r="FJ139" s="1697"/>
      <c r="FK139" s="1697"/>
      <c r="FL139" s="991"/>
      <c r="FM139" s="1669">
        <f t="shared" si="1084"/>
        <v>0</v>
      </c>
      <c r="FN139" s="1670"/>
      <c r="FO139" s="1670"/>
      <c r="FP139" s="1670"/>
      <c r="FQ139" s="1670"/>
      <c r="FR139" s="1697"/>
      <c r="FS139" s="1697"/>
      <c r="FT139" s="1697"/>
      <c r="FU139" s="1670"/>
      <c r="FV139" s="1695"/>
      <c r="FW139" s="1695"/>
      <c r="FX139" s="1695" t="s">
        <v>306</v>
      </c>
    </row>
    <row r="140" spans="1:180" s="243" customFormat="1" ht="14.45" hidden="1" customHeight="1" outlineLevel="1">
      <c r="A140" s="1660" t="s">
        <v>485</v>
      </c>
      <c r="B140" s="1661" t="s">
        <v>302</v>
      </c>
      <c r="C140" s="1661" t="s">
        <v>489</v>
      </c>
      <c r="D140" s="1661" t="s">
        <v>493</v>
      </c>
      <c r="E140" s="1662" t="s">
        <v>504</v>
      </c>
      <c r="F140" s="1694" t="s">
        <v>311</v>
      </c>
      <c r="G140" s="1695" t="s">
        <v>69</v>
      </c>
      <c r="H140" s="1695" t="s">
        <v>12</v>
      </c>
      <c r="I140" s="1663">
        <f t="shared" si="1071"/>
        <v>40</v>
      </c>
      <c r="J140" s="1673">
        <v>5</v>
      </c>
      <c r="K140" s="1673">
        <v>5</v>
      </c>
      <c r="L140" s="1673">
        <v>5</v>
      </c>
      <c r="M140" s="1677">
        <v>20</v>
      </c>
      <c r="N140" s="1677">
        <f t="shared" si="1085"/>
        <v>20</v>
      </c>
      <c r="O140" s="1678">
        <v>5</v>
      </c>
      <c r="P140" s="1678">
        <v>5</v>
      </c>
      <c r="Q140" s="1678">
        <v>5</v>
      </c>
      <c r="R140" s="1678">
        <v>5</v>
      </c>
      <c r="S140" s="1678">
        <f t="shared" si="1086"/>
        <v>20</v>
      </c>
      <c r="T140" s="1680">
        <v>5</v>
      </c>
      <c r="U140" s="1680">
        <v>5</v>
      </c>
      <c r="V140" s="1680">
        <v>5</v>
      </c>
      <c r="W140" s="1680">
        <v>5</v>
      </c>
      <c r="X140" s="1681">
        <v>5</v>
      </c>
      <c r="Y140" s="1681">
        <v>5</v>
      </c>
      <c r="Z140" s="1681">
        <v>5</v>
      </c>
      <c r="AA140" s="1681">
        <v>5</v>
      </c>
      <c r="AB140" s="1695"/>
      <c r="AC140" s="1695"/>
      <c r="AD140" s="1695"/>
      <c r="AE140" s="1695"/>
      <c r="AF140" s="1677">
        <v>20</v>
      </c>
      <c r="AG140" s="1677">
        <f t="shared" si="1087"/>
        <v>0</v>
      </c>
      <c r="AH140" s="1678"/>
      <c r="AI140" s="1682"/>
      <c r="AJ140" s="1678"/>
      <c r="AK140" s="1678"/>
      <c r="AL140" s="1695"/>
      <c r="AM140" s="1695"/>
      <c r="AN140" s="1695"/>
      <c r="AO140" s="1695"/>
      <c r="AP140" s="1664" t="s">
        <v>584</v>
      </c>
      <c r="AQ140" s="447">
        <f t="shared" si="1072"/>
        <v>1.5269980000000003</v>
      </c>
      <c r="AR140" s="447">
        <f t="shared" si="1118"/>
        <v>183.23975999999999</v>
      </c>
      <c r="AS140" s="447">
        <f t="shared" si="1119"/>
        <v>5.4826510301440887</v>
      </c>
      <c r="AT140" s="1667">
        <v>0.29337599999999997</v>
      </c>
      <c r="AU140" s="1666">
        <f t="shared" si="1088"/>
        <v>35.205119999999994</v>
      </c>
      <c r="AV140" s="1667">
        <v>0.6562214878514836</v>
      </c>
      <c r="AW140" s="1667">
        <v>0.34938200000000003</v>
      </c>
      <c r="AX140" s="1666">
        <f t="shared" si="1089"/>
        <v>41.925840000000001</v>
      </c>
      <c r="AY140" s="1667">
        <v>0.84181049937939767</v>
      </c>
      <c r="AZ140" s="1667">
        <v>0.29337600000000003</v>
      </c>
      <c r="BA140" s="1666">
        <f t="shared" si="1090"/>
        <v>35.205120000000001</v>
      </c>
      <c r="BB140" s="1667">
        <v>0.73413940754112561</v>
      </c>
      <c r="BC140" s="1667">
        <v>0.33748899999999998</v>
      </c>
      <c r="BD140" s="1666">
        <f t="shared" si="1091"/>
        <v>40.498679999999993</v>
      </c>
      <c r="BE140" s="1667">
        <v>0.85168491068688901</v>
      </c>
      <c r="BF140" s="1667">
        <v>0.29337600000000003</v>
      </c>
      <c r="BG140" s="1666">
        <f t="shared" si="1092"/>
        <v>35.205120000000001</v>
      </c>
      <c r="BH140" s="1667">
        <v>0.75649131755552745</v>
      </c>
      <c r="BI140" s="1667">
        <v>0.34942000000000001</v>
      </c>
      <c r="BJ140" s="1666">
        <f t="shared" si="1093"/>
        <v>41.930399999999999</v>
      </c>
      <c r="BK140" s="1667">
        <v>0.96757549167913459</v>
      </c>
      <c r="BL140" s="1665">
        <v>0.29337599999999997</v>
      </c>
      <c r="BM140" s="1666">
        <f t="shared" si="1094"/>
        <v>35.205119999999994</v>
      </c>
      <c r="BN140" s="1665">
        <v>0.85220371864610422</v>
      </c>
      <c r="BO140" s="1667">
        <v>0.36107800000000007</v>
      </c>
      <c r="BP140" s="1666">
        <f t="shared" si="1095"/>
        <v>43.329360000000001</v>
      </c>
      <c r="BQ140" s="1667">
        <v>1.113477040951885</v>
      </c>
      <c r="BR140" s="1666">
        <f t="shared" si="1096"/>
        <v>0</v>
      </c>
      <c r="BS140" s="1666">
        <f t="shared" si="1075"/>
        <v>0</v>
      </c>
      <c r="BT140" s="1666">
        <f t="shared" si="1076"/>
        <v>0</v>
      </c>
      <c r="BU140" s="1683"/>
      <c r="BV140" s="1666">
        <f t="shared" si="1097"/>
        <v>0</v>
      </c>
      <c r="BW140" s="1684"/>
      <c r="BX140" s="1684"/>
      <c r="BY140" s="1666">
        <f t="shared" si="1098"/>
        <v>0</v>
      </c>
      <c r="BZ140" s="1685"/>
      <c r="CA140" s="1685"/>
      <c r="CB140" s="1666">
        <f t="shared" si="1099"/>
        <v>0</v>
      </c>
      <c r="CC140" s="1685"/>
      <c r="CD140" s="1685"/>
      <c r="CE140" s="1666">
        <f t="shared" si="1100"/>
        <v>0</v>
      </c>
      <c r="CF140" s="1685"/>
      <c r="CG140" s="1686"/>
      <c r="CH140" s="1666">
        <f t="shared" si="1101"/>
        <v>0.174179</v>
      </c>
      <c r="CI140" s="1666">
        <f t="shared" si="1077"/>
        <v>20.901479999999999</v>
      </c>
      <c r="CJ140" s="1666">
        <f t="shared" si="1078"/>
        <v>0.5664347550976897</v>
      </c>
      <c r="CK140" s="1667">
        <v>8.5309999999999997E-2</v>
      </c>
      <c r="CL140" s="1666">
        <f t="shared" si="1102"/>
        <v>10.2372</v>
      </c>
      <c r="CM140" s="1687">
        <v>0.27614944615711567</v>
      </c>
      <c r="CN140" s="1688">
        <v>8.8869000000000004E-2</v>
      </c>
      <c r="CO140" s="1666">
        <f t="shared" si="1103"/>
        <v>10.66428</v>
      </c>
      <c r="CP140" s="1689">
        <v>0.29028530894057403</v>
      </c>
      <c r="CQ140" s="1690"/>
      <c r="CR140" s="1666">
        <f t="shared" si="1104"/>
        <v>0</v>
      </c>
      <c r="CS140" s="1690"/>
      <c r="CT140" s="1696"/>
      <c r="CU140" s="1666">
        <f t="shared" si="1105"/>
        <v>0</v>
      </c>
      <c r="CV140" s="1696"/>
      <c r="CW140" s="1691">
        <v>0.29337600000000003</v>
      </c>
      <c r="CX140" s="1666">
        <f t="shared" si="1106"/>
        <v>35.205120000000001</v>
      </c>
      <c r="CY140" s="1687">
        <v>0.96900170079453285</v>
      </c>
      <c r="CZ140" s="1687">
        <v>0.29337600000000003</v>
      </c>
      <c r="DA140" s="1666">
        <f t="shared" si="1107"/>
        <v>35.205120000000001</v>
      </c>
      <c r="DB140" s="1687">
        <v>1.0038525082093928</v>
      </c>
      <c r="DC140" s="1687">
        <v>0.29337600000000003</v>
      </c>
      <c r="DD140" s="1666">
        <f t="shared" si="1108"/>
        <v>35.205120000000001</v>
      </c>
      <c r="DE140" s="1687">
        <v>1.0393166906663598</v>
      </c>
      <c r="DF140" s="1687">
        <v>0.29337600000000003</v>
      </c>
      <c r="DG140" s="1666">
        <f t="shared" si="1109"/>
        <v>35.205120000000001</v>
      </c>
      <c r="DH140" s="1687">
        <v>1.07625304160531</v>
      </c>
      <c r="DI140" s="1243">
        <f t="shared" si="1079"/>
        <v>0.35349399999999997</v>
      </c>
      <c r="DJ140" s="1668">
        <f t="shared" si="1080"/>
        <v>42.419280000000001</v>
      </c>
      <c r="DK140" s="1243">
        <f t="shared" si="1081"/>
        <v>1.2822924387240764</v>
      </c>
      <c r="DL140" s="1692">
        <v>7.2599999999999998E-2</v>
      </c>
      <c r="DM140" s="1668">
        <f t="shared" si="1110"/>
        <v>8.7119999999999997</v>
      </c>
      <c r="DN140" s="1692">
        <v>0.23505239044485329</v>
      </c>
      <c r="DO140" s="1768">
        <v>0.13386999999999999</v>
      </c>
      <c r="DP140" s="1668">
        <f t="shared" si="1111"/>
        <v>16.064399999999999</v>
      </c>
      <c r="DQ140" s="1692">
        <v>0.46171084253080902</v>
      </c>
      <c r="DR140" s="1692">
        <v>7.3991999999999988E-2</v>
      </c>
      <c r="DS140" s="1668">
        <f t="shared" si="1112"/>
        <v>8.879039999999998</v>
      </c>
      <c r="DT140" s="1692">
        <v>0.29044115921031</v>
      </c>
      <c r="DU140" s="1692">
        <v>7.3032E-2</v>
      </c>
      <c r="DV140" s="1668">
        <f t="shared" si="1113"/>
        <v>8.7638400000000001</v>
      </c>
      <c r="DW140" s="1692">
        <v>0.295088046538104</v>
      </c>
      <c r="DX140" s="1693">
        <v>0.29337600000000003</v>
      </c>
      <c r="DY140" s="1668">
        <f t="shared" si="1114"/>
        <v>35.205120000000001</v>
      </c>
      <c r="DZ140" s="1693">
        <v>1.0038525082093928</v>
      </c>
      <c r="EA140" s="1693">
        <v>0.29337600000000003</v>
      </c>
      <c r="EB140" s="1668">
        <f t="shared" si="1115"/>
        <v>35.205120000000001</v>
      </c>
      <c r="EC140" s="1693">
        <v>1.044</v>
      </c>
      <c r="ED140" s="1693">
        <v>0.29337600000000003</v>
      </c>
      <c r="EE140" s="1668">
        <f t="shared" si="1116"/>
        <v>35.205120000000001</v>
      </c>
      <c r="EF140" s="1693">
        <v>1.07625304160531</v>
      </c>
      <c r="EG140" s="1692">
        <v>0.29337600000000003</v>
      </c>
      <c r="EH140" s="1668">
        <f t="shared" si="1117"/>
        <v>35.205120000000001</v>
      </c>
      <c r="EI140" s="1692">
        <v>1.07625304160531</v>
      </c>
      <c r="EJ140" s="1695"/>
      <c r="EK140" s="1695"/>
      <c r="EL140" s="1695"/>
      <c r="EM140" s="1695"/>
      <c r="EN140" s="447">
        <f t="shared" si="1082"/>
        <v>0</v>
      </c>
      <c r="EO140" s="1697"/>
      <c r="EP140" s="1697"/>
      <c r="EQ140" s="1697"/>
      <c r="ER140" s="1697"/>
      <c r="ES140" s="1697"/>
      <c r="ET140" s="1670"/>
      <c r="EU140" s="1670"/>
      <c r="EV140" s="1670"/>
      <c r="EW140" s="1670"/>
      <c r="EX140" s="1697"/>
      <c r="EY140" s="1670"/>
      <c r="EZ140" s="1670"/>
      <c r="FA140" s="1670"/>
      <c r="FB140" s="1670"/>
      <c r="FC140" s="1697"/>
      <c r="FD140" s="1697"/>
      <c r="FE140" s="1697"/>
      <c r="FF140" s="1697"/>
      <c r="FG140" s="447">
        <f t="shared" si="1083"/>
        <v>0</v>
      </c>
      <c r="FH140" s="1697"/>
      <c r="FI140" s="1697"/>
      <c r="FJ140" s="1697"/>
      <c r="FK140" s="1697"/>
      <c r="FL140" s="991"/>
      <c r="FM140" s="1669">
        <f t="shared" si="1084"/>
        <v>0</v>
      </c>
      <c r="FN140" s="1670"/>
      <c r="FO140" s="1670"/>
      <c r="FP140" s="1670"/>
      <c r="FQ140" s="1670"/>
      <c r="FR140" s="1697"/>
      <c r="FS140" s="1697"/>
      <c r="FT140" s="1697"/>
      <c r="FU140" s="1670"/>
      <c r="FV140" s="1695"/>
      <c r="FW140" s="1695"/>
      <c r="FX140" s="1695" t="s">
        <v>306</v>
      </c>
    </row>
    <row r="141" spans="1:180" s="243" customFormat="1" ht="14.45" hidden="1" customHeight="1" outlineLevel="1">
      <c r="A141" s="1660" t="s">
        <v>485</v>
      </c>
      <c r="B141" s="1661" t="s">
        <v>302</v>
      </c>
      <c r="C141" s="1661" t="s">
        <v>489</v>
      </c>
      <c r="D141" s="1661" t="s">
        <v>493</v>
      </c>
      <c r="E141" s="1662" t="s">
        <v>505</v>
      </c>
      <c r="F141" s="1694" t="s">
        <v>298</v>
      </c>
      <c r="G141" s="1695" t="s">
        <v>70</v>
      </c>
      <c r="H141" s="1695" t="s">
        <v>12</v>
      </c>
      <c r="I141" s="1663">
        <f t="shared" si="1071"/>
        <v>275</v>
      </c>
      <c r="J141" s="1673">
        <v>48</v>
      </c>
      <c r="K141" s="1673">
        <v>48</v>
      </c>
      <c r="L141" s="1673">
        <v>39</v>
      </c>
      <c r="M141" s="1677">
        <v>115</v>
      </c>
      <c r="N141" s="1677">
        <f t="shared" si="1085"/>
        <v>102</v>
      </c>
      <c r="O141" s="1679">
        <v>44</v>
      </c>
      <c r="P141" s="1679">
        <v>14</v>
      </c>
      <c r="Q141" s="1679">
        <v>0</v>
      </c>
      <c r="R141" s="1679">
        <v>44</v>
      </c>
      <c r="S141" s="1678">
        <f t="shared" si="1086"/>
        <v>105</v>
      </c>
      <c r="T141" s="1698">
        <v>44</v>
      </c>
      <c r="U141" s="1698">
        <v>17</v>
      </c>
      <c r="V141" s="1698">
        <v>0</v>
      </c>
      <c r="W141" s="1698">
        <v>44</v>
      </c>
      <c r="X141" s="1699">
        <v>44</v>
      </c>
      <c r="Y141" s="1699">
        <v>45</v>
      </c>
      <c r="Z141" s="1699">
        <v>43</v>
      </c>
      <c r="AA141" s="1699">
        <v>38</v>
      </c>
      <c r="AB141" s="1695"/>
      <c r="AC141" s="1695"/>
      <c r="AD141" s="1695"/>
      <c r="AE141" s="1695"/>
      <c r="AF141" s="1677">
        <v>115</v>
      </c>
      <c r="AG141" s="1677">
        <f t="shared" si="1087"/>
        <v>0</v>
      </c>
      <c r="AH141" s="1678"/>
      <c r="AI141" s="1682"/>
      <c r="AJ141" s="1678"/>
      <c r="AK141" s="1678"/>
      <c r="AL141" s="1695"/>
      <c r="AM141" s="1695"/>
      <c r="AN141" s="1695"/>
      <c r="AO141" s="1695"/>
      <c r="AP141" s="1664" t="s">
        <v>584</v>
      </c>
      <c r="AQ141" s="447">
        <f t="shared" si="1072"/>
        <v>3.059466</v>
      </c>
      <c r="AR141" s="447">
        <f t="shared" si="1118"/>
        <v>367.13592</v>
      </c>
      <c r="AS141" s="447">
        <f t="shared" si="1119"/>
        <v>11.160662309975198</v>
      </c>
      <c r="AT141" s="1667">
        <v>0.63660800000000006</v>
      </c>
      <c r="AU141" s="1666">
        <f t="shared" si="1088"/>
        <v>76.392960000000016</v>
      </c>
      <c r="AV141" s="1667">
        <v>1.4269741619433751</v>
      </c>
      <c r="AW141" s="1667">
        <v>0.63332600000000006</v>
      </c>
      <c r="AX141" s="1666">
        <f t="shared" si="1089"/>
        <v>75.999120000000005</v>
      </c>
      <c r="AY141" s="1667">
        <v>1.513314966597104</v>
      </c>
      <c r="AZ141" s="1667">
        <v>0.60912299999999997</v>
      </c>
      <c r="BA141" s="1666">
        <f t="shared" si="1090"/>
        <v>73.094759999999994</v>
      </c>
      <c r="BB141" s="1667">
        <v>1.51873889855624</v>
      </c>
      <c r="BC141" s="1667">
        <v>0.60912300000000008</v>
      </c>
      <c r="BD141" s="1666">
        <f t="shared" si="1091"/>
        <v>73.094760000000008</v>
      </c>
      <c r="BE141" s="1667">
        <v>1.4805301893962057</v>
      </c>
      <c r="BF141" s="1667">
        <v>0.60912299999999997</v>
      </c>
      <c r="BG141" s="1666">
        <f t="shared" si="1092"/>
        <v>73.094759999999994</v>
      </c>
      <c r="BH141" s="1667">
        <v>1.5737091723527969</v>
      </c>
      <c r="BI141" s="1667">
        <v>0.59067200000000009</v>
      </c>
      <c r="BJ141" s="1666">
        <f t="shared" si="1093"/>
        <v>70.880640000000014</v>
      </c>
      <c r="BK141" s="1667">
        <v>1.6130847070338135</v>
      </c>
      <c r="BL141" s="1665">
        <v>0.59651600000000005</v>
      </c>
      <c r="BM141" s="1666">
        <f t="shared" si="1094"/>
        <v>71.581920000000011</v>
      </c>
      <c r="BN141" s="1665">
        <v>1.7308079546533208</v>
      </c>
      <c r="BO141" s="1667">
        <v>0.59518199999999999</v>
      </c>
      <c r="BP141" s="1666">
        <f t="shared" si="1095"/>
        <v>71.421840000000003</v>
      </c>
      <c r="BQ141" s="1667">
        <v>1.7696890177981861</v>
      </c>
      <c r="BR141" s="1666">
        <f t="shared" si="1096"/>
        <v>0.94788499999999987</v>
      </c>
      <c r="BS141" s="1666">
        <f t="shared" si="1075"/>
        <v>113.74619999999999</v>
      </c>
      <c r="BT141" s="1666">
        <f t="shared" si="1076"/>
        <v>3.1780052343805854</v>
      </c>
      <c r="BU141" s="1683">
        <v>0.33765899999999999</v>
      </c>
      <c r="BV141" s="1666">
        <f t="shared" si="1097"/>
        <v>40.519080000000002</v>
      </c>
      <c r="BW141" s="1684">
        <v>1.0715963173861294</v>
      </c>
      <c r="BX141" s="1684">
        <v>0.15466099999999999</v>
      </c>
      <c r="BY141" s="1666">
        <f t="shared" si="1098"/>
        <v>18.559319999999996</v>
      </c>
      <c r="BZ141" s="1685">
        <v>0.48533427476153684</v>
      </c>
      <c r="CA141" s="1685">
        <v>0.113952</v>
      </c>
      <c r="CB141" s="1666">
        <f t="shared" si="1099"/>
        <v>13.674239999999999</v>
      </c>
      <c r="CC141" s="1685">
        <v>0.40787744580522778</v>
      </c>
      <c r="CD141" s="1685">
        <v>0.341613</v>
      </c>
      <c r="CE141" s="1666">
        <f t="shared" si="1100"/>
        <v>40.993559999999995</v>
      </c>
      <c r="CF141" s="1685">
        <v>1.2131971964276915</v>
      </c>
      <c r="CG141" s="1686"/>
      <c r="CH141" s="1666">
        <f t="shared" si="1101"/>
        <v>0.82866099999999998</v>
      </c>
      <c r="CI141" s="1666">
        <f t="shared" si="1077"/>
        <v>99.439320000000009</v>
      </c>
      <c r="CJ141" s="1666">
        <f t="shared" si="1078"/>
        <v>2.6979521031321991</v>
      </c>
      <c r="CK141" s="1667">
        <v>0.31397399999999998</v>
      </c>
      <c r="CL141" s="1666">
        <f t="shared" si="1102"/>
        <v>37.676879999999997</v>
      </c>
      <c r="CM141" s="1700">
        <v>0.9719018194039144</v>
      </c>
      <c r="CN141" s="1688">
        <v>4.5605E-2</v>
      </c>
      <c r="CO141" s="1666">
        <f t="shared" si="1103"/>
        <v>5.472599999999999</v>
      </c>
      <c r="CP141" s="1689">
        <v>0.15172190635045599</v>
      </c>
      <c r="CQ141" s="1690">
        <v>0.13900300000000002</v>
      </c>
      <c r="CR141" s="1666">
        <f t="shared" si="1104"/>
        <v>16.68036</v>
      </c>
      <c r="CS141" s="1690">
        <v>0.50338078427000199</v>
      </c>
      <c r="CT141" s="1690">
        <v>0.33007900000000001</v>
      </c>
      <c r="CU141" s="1666">
        <f t="shared" si="1105"/>
        <v>39.609480000000005</v>
      </c>
      <c r="CV141" s="1690">
        <v>1.0709475931078267</v>
      </c>
      <c r="CW141" s="1691">
        <v>0.57965500000000003</v>
      </c>
      <c r="CX141" s="1666">
        <f t="shared" si="1106"/>
        <v>69.558599999999998</v>
      </c>
      <c r="CY141" s="1687">
        <v>1.9145624757105384</v>
      </c>
      <c r="CZ141" s="1687">
        <v>0.70767199999999997</v>
      </c>
      <c r="DA141" s="1666">
        <f t="shared" si="1107"/>
        <v>84.920639999999992</v>
      </c>
      <c r="DB141" s="1687">
        <v>2.4214602155239602</v>
      </c>
      <c r="DC141" s="1687">
        <v>0.71120799999999995</v>
      </c>
      <c r="DD141" s="1666">
        <f t="shared" si="1108"/>
        <v>85.34496</v>
      </c>
      <c r="DE141" s="1687">
        <v>2.5195324257452563</v>
      </c>
      <c r="DF141" s="1687">
        <v>0.70767199999999997</v>
      </c>
      <c r="DG141" s="1666">
        <f t="shared" si="1109"/>
        <v>84.920639999999992</v>
      </c>
      <c r="DH141" s="1687">
        <v>2.5961024162130264</v>
      </c>
      <c r="DI141" s="1243">
        <f t="shared" si="1079"/>
        <v>0.65364200000000006</v>
      </c>
      <c r="DJ141" s="1668">
        <f t="shared" si="1080"/>
        <v>78.437039999999996</v>
      </c>
      <c r="DK141" s="1243">
        <f t="shared" si="1081"/>
        <v>2.2079972620251769</v>
      </c>
      <c r="DL141" s="1692">
        <v>0.29532400000000003</v>
      </c>
      <c r="DM141" s="1668">
        <f t="shared" si="1110"/>
        <v>35.438879999999997</v>
      </c>
      <c r="DN141" s="1692">
        <v>0.95615168258589345</v>
      </c>
      <c r="DO141" s="1692">
        <v>6.3838000000000006E-2</v>
      </c>
      <c r="DP141" s="1668">
        <f t="shared" si="1111"/>
        <v>7.6605600000000003</v>
      </c>
      <c r="DQ141" s="1692">
        <v>0.21527826723996343</v>
      </c>
      <c r="DR141" s="1692">
        <v>0</v>
      </c>
      <c r="DS141" s="1668">
        <f t="shared" si="1112"/>
        <v>0</v>
      </c>
      <c r="DT141" s="1692">
        <v>0</v>
      </c>
      <c r="DU141" s="1692">
        <v>0.29448000000000002</v>
      </c>
      <c r="DV141" s="1668">
        <f t="shared" si="1113"/>
        <v>35.337600000000002</v>
      </c>
      <c r="DW141" s="1692">
        <v>1.03656731219932</v>
      </c>
      <c r="DX141" s="1769">
        <v>0.65050200000000002</v>
      </c>
      <c r="DY141" s="1668">
        <f t="shared" si="1114"/>
        <v>78.060240000000007</v>
      </c>
      <c r="DZ141" s="1693">
        <v>2.3814602155239601</v>
      </c>
      <c r="EA141" s="1769">
        <v>0.66103800000000001</v>
      </c>
      <c r="EB141" s="1668">
        <f t="shared" si="1115"/>
        <v>79.324560000000005</v>
      </c>
      <c r="EC141" s="1693">
        <v>2.4129999999999998</v>
      </c>
      <c r="ED141" s="1769">
        <v>0.65147200000000005</v>
      </c>
      <c r="EE141" s="1668">
        <f t="shared" si="1116"/>
        <v>78.176640000000006</v>
      </c>
      <c r="EF141" s="1693">
        <v>2.4401024162130298</v>
      </c>
      <c r="EG141" s="1768">
        <v>0.44281199999999998</v>
      </c>
      <c r="EH141" s="1668">
        <f t="shared" si="1117"/>
        <v>53.137439999999991</v>
      </c>
      <c r="EI141" s="1692">
        <v>1.7181024162130301</v>
      </c>
      <c r="EJ141" s="1695"/>
      <c r="EK141" s="1695"/>
      <c r="EL141" s="1695"/>
      <c r="EM141" s="1695"/>
      <c r="EN141" s="447">
        <f t="shared" si="1082"/>
        <v>0</v>
      </c>
      <c r="EO141" s="1697"/>
      <c r="EP141" s="1697"/>
      <c r="EQ141" s="1697"/>
      <c r="ER141" s="1697"/>
      <c r="ES141" s="1697"/>
      <c r="ET141" s="1670"/>
      <c r="EU141" s="1670"/>
      <c r="EV141" s="1670"/>
      <c r="EW141" s="1670"/>
      <c r="EX141" s="1697"/>
      <c r="EY141" s="1670"/>
      <c r="EZ141" s="1670"/>
      <c r="FA141" s="1670"/>
      <c r="FB141" s="1670"/>
      <c r="FC141" s="1697"/>
      <c r="FD141" s="1697"/>
      <c r="FE141" s="1697"/>
      <c r="FF141" s="1697"/>
      <c r="FG141" s="447">
        <f t="shared" si="1083"/>
        <v>0</v>
      </c>
      <c r="FH141" s="1697"/>
      <c r="FI141" s="1697"/>
      <c r="FJ141" s="1697"/>
      <c r="FK141" s="1697"/>
      <c r="FL141" s="991"/>
      <c r="FM141" s="1669">
        <f t="shared" si="1084"/>
        <v>0</v>
      </c>
      <c r="FN141" s="1670"/>
      <c r="FO141" s="1670"/>
      <c r="FP141" s="1670"/>
      <c r="FQ141" s="1670"/>
      <c r="FR141" s="1697"/>
      <c r="FS141" s="1697"/>
      <c r="FT141" s="1697"/>
      <c r="FU141" s="1670"/>
      <c r="FV141" s="1695"/>
      <c r="FW141" s="1695"/>
      <c r="FX141" s="1695" t="s">
        <v>306</v>
      </c>
    </row>
    <row r="142" spans="1:180" s="160" customFormat="1" ht="14.45" hidden="1" customHeight="1" outlineLevel="1">
      <c r="A142" s="426" t="s">
        <v>485</v>
      </c>
      <c r="B142" s="378" t="s">
        <v>302</v>
      </c>
      <c r="C142" s="378" t="s">
        <v>489</v>
      </c>
      <c r="D142" s="378" t="s">
        <v>493</v>
      </c>
      <c r="E142" s="409" t="s">
        <v>334</v>
      </c>
      <c r="F142" s="1675" t="s">
        <v>313</v>
      </c>
      <c r="G142" s="491" t="s">
        <v>71</v>
      </c>
      <c r="H142" s="316"/>
      <c r="I142" s="492">
        <f t="shared" si="1071"/>
        <v>1253</v>
      </c>
      <c r="J142" s="858">
        <v>299</v>
      </c>
      <c r="K142" s="858">
        <v>345</v>
      </c>
      <c r="L142" s="858">
        <v>313</v>
      </c>
      <c r="M142" s="561">
        <v>320</v>
      </c>
      <c r="N142" s="561">
        <f t="shared" si="1085"/>
        <v>269</v>
      </c>
      <c r="O142" s="859">
        <v>4</v>
      </c>
      <c r="P142" s="859">
        <v>155</v>
      </c>
      <c r="Q142" s="901">
        <v>109</v>
      </c>
      <c r="R142" s="901">
        <v>1</v>
      </c>
      <c r="S142" s="859">
        <f t="shared" si="1086"/>
        <v>277</v>
      </c>
      <c r="T142" s="1378">
        <v>5</v>
      </c>
      <c r="U142" s="1378">
        <v>136</v>
      </c>
      <c r="V142" s="1378">
        <v>133</v>
      </c>
      <c r="W142" s="1378">
        <v>3</v>
      </c>
      <c r="X142" s="1354">
        <v>244</v>
      </c>
      <c r="Y142" s="1354">
        <v>237</v>
      </c>
      <c r="Z142" s="1354">
        <v>278</v>
      </c>
      <c r="AA142" s="1354">
        <v>217</v>
      </c>
      <c r="AB142" s="356"/>
      <c r="AC142" s="356"/>
      <c r="AD142" s="356"/>
      <c r="AE142" s="356"/>
      <c r="AF142" s="561">
        <v>320</v>
      </c>
      <c r="AG142" s="561">
        <f t="shared" si="1087"/>
        <v>0</v>
      </c>
      <c r="AH142" s="859"/>
      <c r="AI142" s="1060"/>
      <c r="AJ142" s="859"/>
      <c r="AK142" s="859"/>
      <c r="AL142" s="356"/>
      <c r="AM142" s="356"/>
      <c r="AN142" s="356"/>
      <c r="AO142" s="356"/>
      <c r="AP142" s="337" t="s">
        <v>584</v>
      </c>
      <c r="AQ142" s="437">
        <f t="shared" si="1072"/>
        <v>0.56007780821917774</v>
      </c>
      <c r="AR142" s="437">
        <f t="shared" ref="AR142" si="1120">DJ142+DY142+EB142+EE142+EH142</f>
        <v>67.209336986301309</v>
      </c>
      <c r="AS142" s="437">
        <f>DK142+DZ142+EC142+EF142+EI142</f>
        <v>2.0547073804441425</v>
      </c>
      <c r="AT142" s="625">
        <v>0.141592</v>
      </c>
      <c r="AU142" s="476">
        <f t="shared" ref="AU142" si="1121">AT142*0.12*1000</f>
        <v>16.991039999999998</v>
      </c>
      <c r="AV142" s="625">
        <v>0.31035859152529288</v>
      </c>
      <c r="AW142" s="625">
        <v>0.148837</v>
      </c>
      <c r="AX142" s="476">
        <f t="shared" si="1089"/>
        <v>17.860439999999997</v>
      </c>
      <c r="AY142" s="625">
        <v>0.36178474370324293</v>
      </c>
      <c r="AZ142" s="625">
        <v>0.1536916438356164</v>
      </c>
      <c r="BA142" s="476">
        <f t="shared" si="1090"/>
        <v>18.44299726027397</v>
      </c>
      <c r="BB142" s="625">
        <v>0.39473806383013493</v>
      </c>
      <c r="BC142" s="625">
        <v>0.16709099999999999</v>
      </c>
      <c r="BD142" s="476">
        <f t="shared" si="1091"/>
        <v>20.050919999999998</v>
      </c>
      <c r="BE142" s="625">
        <v>0.44237654837137819</v>
      </c>
      <c r="BF142" s="625">
        <v>0.1536916438356164</v>
      </c>
      <c r="BG142" s="476">
        <f t="shared" si="1092"/>
        <v>18.44299726027397</v>
      </c>
      <c r="BH142" s="625">
        <v>0.39071769753413443</v>
      </c>
      <c r="BI142" s="625">
        <v>0.14349899999999999</v>
      </c>
      <c r="BJ142" s="476">
        <f t="shared" ref="BJ142" si="1122">BI142*0.12*1000</f>
        <v>17.219879999999996</v>
      </c>
      <c r="BK142" s="625">
        <v>0.3996532277087177</v>
      </c>
      <c r="BL142" s="315">
        <v>0.11065253369763202</v>
      </c>
      <c r="BM142" s="476">
        <f t="shared" si="1094"/>
        <v>13.278304043715842</v>
      </c>
      <c r="BN142" s="315">
        <v>0.32411008413006293</v>
      </c>
      <c r="BO142" s="625">
        <v>0.11887</v>
      </c>
      <c r="BP142" s="476">
        <f t="shared" si="1095"/>
        <v>14.2644</v>
      </c>
      <c r="BQ142" s="625">
        <v>0.37167094260445555</v>
      </c>
      <c r="BR142" s="476">
        <f t="shared" si="1096"/>
        <v>0.12609575342465745</v>
      </c>
      <c r="BS142" s="476">
        <f t="shared" si="1075"/>
        <v>15.131490410958895</v>
      </c>
      <c r="BT142" s="476">
        <f t="shared" si="1076"/>
        <v>0.44153925824927986</v>
      </c>
      <c r="BU142" s="1042">
        <v>2.8876712328767097E-4</v>
      </c>
      <c r="BV142" s="476">
        <f t="shared" si="1097"/>
        <v>3.465205479452052E-2</v>
      </c>
      <c r="BW142" s="1043">
        <v>9.1643280912771363E-4</v>
      </c>
      <c r="BX142" s="1043">
        <v>1.8325068493150701E-2</v>
      </c>
      <c r="BY142" s="476">
        <f t="shared" si="1098"/>
        <v>2.1990082191780838</v>
      </c>
      <c r="BZ142" s="1044">
        <v>5.7505019540018396E-2</v>
      </c>
      <c r="CA142" s="1044">
        <v>5.0313013698630102E-2</v>
      </c>
      <c r="CB142" s="476">
        <f t="shared" si="1099"/>
        <v>6.0375616438356117</v>
      </c>
      <c r="CC142" s="1044">
        <v>0.18008936673477149</v>
      </c>
      <c r="CD142" s="1044">
        <v>5.7168904109588997E-2</v>
      </c>
      <c r="CE142" s="476">
        <f t="shared" si="1100"/>
        <v>6.860268493150679</v>
      </c>
      <c r="CF142" s="1044">
        <v>0.20302843916536228</v>
      </c>
      <c r="CG142" s="1006"/>
      <c r="CH142" s="476">
        <f t="shared" si="1101"/>
        <v>0.13086676712328768</v>
      </c>
      <c r="CI142" s="476">
        <f t="shared" si="1077"/>
        <v>15.704012054794521</v>
      </c>
      <c r="CJ142" s="476">
        <f t="shared" si="1078"/>
        <v>0.44514449366073527</v>
      </c>
      <c r="CK142" s="625">
        <v>2.8876712328767097E-4</v>
      </c>
      <c r="CL142" s="476">
        <f t="shared" si="1102"/>
        <v>3.465205479452052E-2</v>
      </c>
      <c r="CM142" s="903">
        <v>1.2791717869831435E-4</v>
      </c>
      <c r="CN142" s="1063">
        <v>1.8742000000000002E-2</v>
      </c>
      <c r="CO142" s="476">
        <f t="shared" si="1103"/>
        <v>2.2490400000000004</v>
      </c>
      <c r="CP142" s="1064">
        <v>6.2050843945277601E-2</v>
      </c>
      <c r="CQ142" s="1479">
        <v>5.2490000000000002E-2</v>
      </c>
      <c r="CR142" s="476">
        <f t="shared" si="1104"/>
        <v>6.2988</v>
      </c>
      <c r="CS142" s="1479">
        <v>0.190126880047785</v>
      </c>
      <c r="CT142" s="1479">
        <v>5.9346000000000003E-2</v>
      </c>
      <c r="CU142" s="476">
        <f t="shared" si="1105"/>
        <v>7.1215200000000003</v>
      </c>
      <c r="CV142" s="1479">
        <v>0.19283885248897439</v>
      </c>
      <c r="CW142" s="1528">
        <v>0.114107</v>
      </c>
      <c r="CX142" s="476">
        <f t="shared" si="1106"/>
        <v>13.69284</v>
      </c>
      <c r="CY142" s="903">
        <v>0.37688794268297937</v>
      </c>
      <c r="CZ142" s="903">
        <v>0.106977</v>
      </c>
      <c r="DA142" s="476">
        <f t="shared" si="1107"/>
        <v>12.83724</v>
      </c>
      <c r="DB142" s="903">
        <v>0.36604606297282738</v>
      </c>
      <c r="DC142" s="903">
        <v>0.112528</v>
      </c>
      <c r="DD142" s="476">
        <f t="shared" si="1108"/>
        <v>13.503360000000001</v>
      </c>
      <c r="DE142" s="903">
        <v>0.3986427948002022</v>
      </c>
      <c r="DF142" s="903">
        <v>0.112265</v>
      </c>
      <c r="DG142" s="476">
        <f t="shared" si="1109"/>
        <v>13.4718</v>
      </c>
      <c r="DH142" s="903">
        <v>0.41184537152261985</v>
      </c>
      <c r="DI142" s="1243">
        <f t="shared" si="1079"/>
        <v>0.12616561643835608</v>
      </c>
      <c r="DJ142" s="1203">
        <f t="shared" si="1080"/>
        <v>15.139873972602729</v>
      </c>
      <c r="DK142" s="1243">
        <f t="shared" si="1081"/>
        <v>0.45900428091702528</v>
      </c>
      <c r="DL142" s="1380">
        <v>3.6095890410958899E-4</v>
      </c>
      <c r="DM142" s="1203">
        <f t="shared" si="1110"/>
        <v>4.3315068493150678E-2</v>
      </c>
      <c r="DN142" s="1380">
        <v>1.1786799567950498E-3</v>
      </c>
      <c r="DO142" s="1380">
        <v>1.6562191780821901E-2</v>
      </c>
      <c r="DP142" s="1203">
        <f t="shared" si="1111"/>
        <v>1.9874630136986278</v>
      </c>
      <c r="DQ142" s="1380">
        <v>5.6337897408239017E-2</v>
      </c>
      <c r="DR142" s="1380">
        <v>4.9896164383561599E-2</v>
      </c>
      <c r="DS142" s="1203">
        <f t="shared" si="1112"/>
        <v>5.9875397260273919</v>
      </c>
      <c r="DT142" s="1380">
        <v>0.18620157491801262</v>
      </c>
      <c r="DU142" s="1380">
        <v>5.9346301369862998E-2</v>
      </c>
      <c r="DV142" s="1203">
        <f t="shared" si="1113"/>
        <v>7.1215561643835601</v>
      </c>
      <c r="DW142" s="1380">
        <v>0.21528612863397856</v>
      </c>
      <c r="DX142" s="1211">
        <v>0.105765616438356</v>
      </c>
      <c r="DY142" s="1203">
        <f t="shared" si="1114"/>
        <v>12.691873972602719</v>
      </c>
      <c r="DZ142" s="1211">
        <v>0.37642278107521293</v>
      </c>
      <c r="EA142" s="1211">
        <v>0.111100821917808</v>
      </c>
      <c r="EB142" s="1203">
        <f t="shared" si="1115"/>
        <v>13.332098630136958</v>
      </c>
      <c r="EC142" s="1211">
        <v>0.40417321309912246</v>
      </c>
      <c r="ED142" s="1211">
        <v>0.12009219178082201</v>
      </c>
      <c r="EE142" s="1203">
        <f t="shared" si="1116"/>
        <v>14.411063013698639</v>
      </c>
      <c r="EF142" s="1211">
        <v>0.44657299794137001</v>
      </c>
      <c r="EG142" s="1380">
        <v>9.6953561643835603E-2</v>
      </c>
      <c r="EH142" s="1203">
        <f t="shared" si="1117"/>
        <v>11.634427397260273</v>
      </c>
      <c r="EI142" s="1380">
        <v>0.36853410741141202</v>
      </c>
      <c r="EJ142" s="316"/>
      <c r="EK142" s="316"/>
      <c r="EL142" s="316"/>
      <c r="EM142" s="316"/>
      <c r="EN142" s="437">
        <f t="shared" si="1082"/>
        <v>0</v>
      </c>
      <c r="EO142" s="312"/>
      <c r="EP142" s="312"/>
      <c r="EQ142" s="312"/>
      <c r="ER142" s="312"/>
      <c r="ES142" s="312"/>
      <c r="ET142" s="622"/>
      <c r="EU142" s="622"/>
      <c r="EV142" s="622"/>
      <c r="EW142" s="622"/>
      <c r="EX142" s="312"/>
      <c r="EY142" s="622"/>
      <c r="EZ142" s="622"/>
      <c r="FA142" s="622"/>
      <c r="FB142" s="622"/>
      <c r="FC142" s="312"/>
      <c r="FD142" s="312"/>
      <c r="FE142" s="312"/>
      <c r="FF142" s="312"/>
      <c r="FG142" s="437">
        <f t="shared" si="1083"/>
        <v>0</v>
      </c>
      <c r="FH142" s="312"/>
      <c r="FI142" s="312"/>
      <c r="FJ142" s="312"/>
      <c r="FK142" s="312"/>
      <c r="FL142" s="992"/>
      <c r="FM142" s="312">
        <f t="shared" si="1084"/>
        <v>0</v>
      </c>
      <c r="FN142" s="622"/>
      <c r="FO142" s="622"/>
      <c r="FP142" s="622"/>
      <c r="FQ142" s="622"/>
      <c r="FR142" s="312"/>
      <c r="FS142" s="312"/>
      <c r="FT142" s="312"/>
      <c r="FU142" s="622"/>
      <c r="FV142" s="316"/>
      <c r="FW142" s="316"/>
      <c r="FX142" s="316" t="s">
        <v>306</v>
      </c>
    </row>
    <row r="143" spans="1:180" s="95" customFormat="1" ht="14.45" hidden="1" customHeight="1" outlineLevel="1">
      <c r="A143" s="426" t="s">
        <v>485</v>
      </c>
      <c r="B143" s="380" t="s">
        <v>302</v>
      </c>
      <c r="C143" s="378"/>
      <c r="D143" s="378"/>
      <c r="E143" s="443"/>
      <c r="F143" s="478" t="s">
        <v>11</v>
      </c>
      <c r="G143" s="438"/>
      <c r="H143" s="490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  <c r="AA143" s="1157"/>
      <c r="AB143" s="335"/>
      <c r="AC143" s="335"/>
      <c r="AD143" s="345"/>
      <c r="AE143" s="335"/>
      <c r="AF143" s="335"/>
      <c r="AG143" s="335"/>
      <c r="AH143" s="335"/>
      <c r="AI143" s="335"/>
      <c r="AJ143" s="335"/>
      <c r="AK143" s="335"/>
      <c r="AL143" s="335"/>
      <c r="AM143" s="335"/>
      <c r="AN143" s="335"/>
      <c r="AO143" s="335"/>
      <c r="AP143" s="337" t="s">
        <v>584</v>
      </c>
      <c r="AQ143" s="437">
        <f t="shared" si="1072"/>
        <v>13.326659308219179</v>
      </c>
      <c r="AR143" s="1621"/>
      <c r="AS143" s="1621"/>
      <c r="AT143" s="476">
        <f t="shared" ref="AT143:BQ143" si="1123">SUM(AT136:AT142)</f>
        <v>2.781517</v>
      </c>
      <c r="AU143" s="476">
        <f t="shared" si="1123"/>
        <v>333.78203999999994</v>
      </c>
      <c r="AV143" s="476">
        <f t="shared" si="1123"/>
        <v>6.2090557397462094</v>
      </c>
      <c r="AW143" s="476">
        <f t="shared" si="1123"/>
        <v>3.2967759999999999</v>
      </c>
      <c r="AX143" s="476">
        <f t="shared" si="1123"/>
        <v>395.61311999999998</v>
      </c>
      <c r="AY143" s="476">
        <f t="shared" si="1123"/>
        <v>7.9550684689204267</v>
      </c>
      <c r="AZ143" s="476">
        <f t="shared" si="1123"/>
        <v>2.6708626438356164</v>
      </c>
      <c r="BA143" s="476">
        <f t="shared" si="1123"/>
        <v>320.50351726027395</v>
      </c>
      <c r="BB143" s="476">
        <f t="shared" si="1123"/>
        <v>6.7032129769670812</v>
      </c>
      <c r="BC143" s="476">
        <f t="shared" si="1123"/>
        <v>2.9971829999999997</v>
      </c>
      <c r="BD143" s="476">
        <f t="shared" si="1123"/>
        <v>359.66195999999997</v>
      </c>
      <c r="BE143" s="476">
        <f t="shared" si="1123"/>
        <v>7.5881406880802889</v>
      </c>
      <c r="BF143" s="476">
        <f t="shared" si="1123"/>
        <v>2.6708626438356164</v>
      </c>
      <c r="BG143" s="476">
        <f t="shared" si="1123"/>
        <v>320.50351726027395</v>
      </c>
      <c r="BH143" s="476">
        <f t="shared" si="1123"/>
        <v>6.8761668879663205</v>
      </c>
      <c r="BI143" s="476">
        <f t="shared" si="1123"/>
        <v>3.0668369999999996</v>
      </c>
      <c r="BJ143" s="476">
        <f t="shared" si="1123"/>
        <v>368.02044000000001</v>
      </c>
      <c r="BK143" s="476">
        <f t="shared" si="1123"/>
        <v>8.4931473594969553</v>
      </c>
      <c r="BL143" s="476">
        <f t="shared" si="1123"/>
        <v>2.614161533697632</v>
      </c>
      <c r="BM143" s="476">
        <f t="shared" si="1123"/>
        <v>313.69938404371584</v>
      </c>
      <c r="BN143" s="476">
        <f t="shared" si="1123"/>
        <v>7.6011440771667749</v>
      </c>
      <c r="BO143" s="476">
        <f t="shared" si="1123"/>
        <v>3.0779977999999999</v>
      </c>
      <c r="BP143" s="476">
        <f t="shared" si="1123"/>
        <v>369.359736</v>
      </c>
      <c r="BQ143" s="476">
        <f t="shared" si="1123"/>
        <v>9.4477521698820457</v>
      </c>
      <c r="BR143" s="476">
        <f t="shared" ref="BR143:EC143" si="1124">SUM(BR136:BR142)</f>
        <v>2.5805857534246575</v>
      </c>
      <c r="BS143" s="476">
        <f t="shared" si="1124"/>
        <v>309.6702904109589</v>
      </c>
      <c r="BT143" s="476">
        <f t="shared" si="1124"/>
        <v>8.7132749141285366</v>
      </c>
      <c r="BU143" s="476">
        <f t="shared" si="1124"/>
        <v>0.6049487671232876</v>
      </c>
      <c r="BV143" s="476">
        <f t="shared" si="1124"/>
        <v>72.593852054794525</v>
      </c>
      <c r="BW143" s="476">
        <f t="shared" si="1124"/>
        <v>1.9198684799060421</v>
      </c>
      <c r="BX143" s="476">
        <f t="shared" si="1124"/>
        <v>0.58144206849315072</v>
      </c>
      <c r="BY143" s="476">
        <f t="shared" si="1124"/>
        <v>69.773048219178079</v>
      </c>
      <c r="BZ143" s="476">
        <f t="shared" si="1124"/>
        <v>1.8245955000159777</v>
      </c>
      <c r="CA143" s="476">
        <f t="shared" si="1124"/>
        <v>0.62486401369863009</v>
      </c>
      <c r="CB143" s="476">
        <f t="shared" si="1124"/>
        <v>74.98368164383561</v>
      </c>
      <c r="CC143" s="476">
        <f t="shared" si="1124"/>
        <v>2.2366254026519949</v>
      </c>
      <c r="CD143" s="476">
        <f t="shared" si="1124"/>
        <v>0.76933090410958893</v>
      </c>
      <c r="CE143" s="476">
        <f t="shared" si="1124"/>
        <v>92.319708493150685</v>
      </c>
      <c r="CF143" s="476">
        <f t="shared" si="1124"/>
        <v>2.7321855315545216</v>
      </c>
      <c r="CG143" s="995"/>
      <c r="CH143" s="476">
        <f t="shared" ref="CH143:CV143" si="1125">SUM(CH136:CH142)</f>
        <v>3.0358191671232877</v>
      </c>
      <c r="CI143" s="476">
        <f t="shared" si="1125"/>
        <v>364.29830005479454</v>
      </c>
      <c r="CJ143" s="476">
        <f t="shared" si="1125"/>
        <v>10.066778008754499</v>
      </c>
      <c r="CK143" s="476">
        <f t="shared" si="1125"/>
        <v>0.70714016712328753</v>
      </c>
      <c r="CL143" s="476">
        <f t="shared" si="1125"/>
        <v>84.856820054794525</v>
      </c>
      <c r="CM143" s="476">
        <f t="shared" si="1125"/>
        <v>2.2069379716739546</v>
      </c>
      <c r="CN143" s="476">
        <f t="shared" si="1125"/>
        <v>0.70242300000000002</v>
      </c>
      <c r="CO143" s="476">
        <f t="shared" si="1125"/>
        <v>84.290759999999992</v>
      </c>
      <c r="CP143" s="476">
        <f t="shared" si="1125"/>
        <v>2.3012497990797645</v>
      </c>
      <c r="CQ143" s="476">
        <f t="shared" si="1125"/>
        <v>0.75259700000000007</v>
      </c>
      <c r="CR143" s="476">
        <f t="shared" si="1125"/>
        <v>90.311640000000011</v>
      </c>
      <c r="CS143" s="476">
        <f t="shared" si="1125"/>
        <v>2.7207228371890775</v>
      </c>
      <c r="CT143" s="476">
        <f t="shared" si="1125"/>
        <v>0.87365900000000007</v>
      </c>
      <c r="CU143" s="476">
        <f t="shared" si="1125"/>
        <v>104.83908000000002</v>
      </c>
      <c r="CV143" s="476">
        <f t="shared" si="1125"/>
        <v>2.8378674008117031</v>
      </c>
      <c r="CW143" s="1514">
        <f t="shared" si="1124"/>
        <v>2.5682230000000001</v>
      </c>
      <c r="CX143" s="476">
        <f t="shared" si="1124"/>
        <v>308.18675999999994</v>
      </c>
      <c r="CY143" s="476">
        <f t="shared" si="1124"/>
        <v>8.4826722534209935</v>
      </c>
      <c r="CZ143" s="476">
        <f t="shared" si="1124"/>
        <v>2.6869590000000003</v>
      </c>
      <c r="DA143" s="476">
        <f t="shared" si="1124"/>
        <v>322.43507999999997</v>
      </c>
      <c r="DB143" s="476">
        <f t="shared" si="1124"/>
        <v>9.1940394974565116</v>
      </c>
      <c r="DC143" s="476">
        <f t="shared" si="1124"/>
        <v>2.6961230000000005</v>
      </c>
      <c r="DD143" s="476">
        <f t="shared" si="1124"/>
        <v>323.53475999999995</v>
      </c>
      <c r="DE143" s="476">
        <f t="shared" si="1124"/>
        <v>9.5513117432559493</v>
      </c>
      <c r="DF143" s="476">
        <f t="shared" si="1124"/>
        <v>2.6922470000000001</v>
      </c>
      <c r="DG143" s="476">
        <f t="shared" si="1124"/>
        <v>323.06963999999994</v>
      </c>
      <c r="DH143" s="476">
        <f t="shared" si="1124"/>
        <v>9.8765373530989944</v>
      </c>
      <c r="DI143" s="1203">
        <f t="shared" si="1124"/>
        <v>2.9976061164383565</v>
      </c>
      <c r="DJ143" s="1203">
        <f t="shared" si="1124"/>
        <v>359.71273397260273</v>
      </c>
      <c r="DK143" s="1203">
        <f t="shared" si="1124"/>
        <v>10.492540627217826</v>
      </c>
      <c r="DL143" s="1203">
        <f t="shared" si="1124"/>
        <v>0.63650255890410956</v>
      </c>
      <c r="DM143" s="1203">
        <f t="shared" si="1124"/>
        <v>76.380307068493153</v>
      </c>
      <c r="DN143" s="1203">
        <f t="shared" si="1124"/>
        <v>2.0678237728137332</v>
      </c>
      <c r="DO143" s="1203">
        <f t="shared" si="1124"/>
        <v>0.93539399178082205</v>
      </c>
      <c r="DP143" s="1203">
        <f t="shared" si="1124"/>
        <v>112.24727901369863</v>
      </c>
      <c r="DQ143" s="1203">
        <f t="shared" si="1124"/>
        <v>3.1840390304845592</v>
      </c>
      <c r="DR143" s="1203">
        <f t="shared" si="1124"/>
        <v>0.62416446438356155</v>
      </c>
      <c r="DS143" s="1203">
        <f t="shared" si="1124"/>
        <v>74.899735726027401</v>
      </c>
      <c r="DT143" s="1203">
        <f t="shared" si="1124"/>
        <v>2.3350206519768055</v>
      </c>
      <c r="DU143" s="1203">
        <f t="shared" si="1124"/>
        <v>0.80154510136986301</v>
      </c>
      <c r="DV143" s="1203">
        <f t="shared" si="1124"/>
        <v>96.185412164383578</v>
      </c>
      <c r="DW143" s="1203">
        <f t="shared" si="1124"/>
        <v>2.9056571719427282</v>
      </c>
      <c r="DX143" s="1203">
        <f t="shared" si="1124"/>
        <v>2.6285776164383559</v>
      </c>
      <c r="DY143" s="1203">
        <f t="shared" si="1124"/>
        <v>315.4293139726027</v>
      </c>
      <c r="DZ143" s="1203">
        <f t="shared" si="1124"/>
        <v>9.3744162155588935</v>
      </c>
      <c r="EA143" s="1203">
        <f t="shared" si="1124"/>
        <v>2.6445258219178083</v>
      </c>
      <c r="EB143" s="1203">
        <f t="shared" si="1124"/>
        <v>317.34309863013692</v>
      </c>
      <c r="EC143" s="1203">
        <f t="shared" si="1124"/>
        <v>9.618034370447436</v>
      </c>
      <c r="ED143" s="1203">
        <f t="shared" ref="ED143:EI143" si="1126">SUM(ED136:ED142)</f>
        <v>2.6438741917808222</v>
      </c>
      <c r="EE143" s="1203">
        <f t="shared" si="1126"/>
        <v>317.26490301369864</v>
      </c>
      <c r="EF143" s="1203">
        <f t="shared" si="1126"/>
        <v>9.8292649795177525</v>
      </c>
      <c r="EG143" s="1203">
        <f t="shared" si="1126"/>
        <v>2.4120755616438356</v>
      </c>
      <c r="EH143" s="1203">
        <f t="shared" si="1126"/>
        <v>289.44906739726019</v>
      </c>
      <c r="EI143" s="1203">
        <f t="shared" si="1126"/>
        <v>9.1552260889877921</v>
      </c>
      <c r="EJ143" s="447"/>
      <c r="EK143" s="447"/>
      <c r="EL143" s="447"/>
      <c r="EM143" s="447"/>
      <c r="EN143" s="437">
        <f t="shared" si="1082"/>
        <v>0</v>
      </c>
      <c r="EO143" s="437">
        <f>SUM(EO136:EO142)</f>
        <v>0</v>
      </c>
      <c r="EP143" s="437">
        <f>SUM(EP136:EP142)</f>
        <v>0</v>
      </c>
      <c r="EQ143" s="437">
        <f>SUM(EQ136:EQ142)</f>
        <v>0</v>
      </c>
      <c r="ER143" s="437">
        <f>SUM(ER136:ER142)</f>
        <v>0</v>
      </c>
      <c r="ES143" s="437">
        <f>SUM(ES136:ES142)</f>
        <v>0</v>
      </c>
      <c r="ET143" s="814"/>
      <c r="EU143" s="814"/>
      <c r="EV143" s="814"/>
      <c r="EW143" s="814"/>
      <c r="EX143" s="437">
        <f>SUM(EX136:EX142)</f>
        <v>0</v>
      </c>
      <c r="EY143" s="814"/>
      <c r="EZ143" s="814"/>
      <c r="FA143" s="814"/>
      <c r="FB143" s="814"/>
      <c r="FC143" s="437">
        <f>SUM(FC136:FC142)</f>
        <v>0</v>
      </c>
      <c r="FD143" s="437">
        <f>SUM(FD136:FD142)</f>
        <v>0</v>
      </c>
      <c r="FE143" s="437">
        <f>SUM(FE136:FE142)</f>
        <v>0</v>
      </c>
      <c r="FF143" s="437">
        <f>SUM(FF136:FF142)</f>
        <v>0</v>
      </c>
      <c r="FG143" s="437">
        <f t="shared" si="1083"/>
        <v>0</v>
      </c>
      <c r="FH143" s="437">
        <f>SUM(FH136:FH142)</f>
        <v>0</v>
      </c>
      <c r="FI143" s="437">
        <f>SUM(FI136:FI142)</f>
        <v>0</v>
      </c>
      <c r="FJ143" s="437">
        <f>SUM(FJ136:FJ142)</f>
        <v>0</v>
      </c>
      <c r="FK143" s="437">
        <f>SUM(FK136:FK142)</f>
        <v>0</v>
      </c>
      <c r="FL143" s="992"/>
      <c r="FM143" s="437">
        <f>SUM(FM136:FM142)</f>
        <v>0</v>
      </c>
      <c r="FN143" s="814"/>
      <c r="FO143" s="814"/>
      <c r="FP143" s="814"/>
      <c r="FQ143" s="814"/>
      <c r="FR143" s="437">
        <f>SUM(FR136:FR142)</f>
        <v>0</v>
      </c>
      <c r="FS143" s="437">
        <f>SUM(FS136:FS142)</f>
        <v>0</v>
      </c>
      <c r="FT143" s="437">
        <f>SUM(FT136:FT142)</f>
        <v>0</v>
      </c>
      <c r="FU143" s="814"/>
      <c r="FV143" s="446"/>
      <c r="FW143" s="446"/>
      <c r="FX143" s="446"/>
    </row>
    <row r="144" spans="1:180" ht="14.45" hidden="1" customHeight="1" outlineLevel="1">
      <c r="A144" s="426" t="s">
        <v>485</v>
      </c>
      <c r="B144" s="380" t="s">
        <v>302</v>
      </c>
      <c r="C144" s="378"/>
      <c r="D144" s="378"/>
      <c r="E144" s="409" t="s">
        <v>44</v>
      </c>
      <c r="F144" s="343" t="s">
        <v>98</v>
      </c>
      <c r="G144" s="467"/>
      <c r="H144" s="330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  <c r="S144" s="313"/>
      <c r="T144" s="313"/>
      <c r="U144" s="313"/>
      <c r="V144" s="313"/>
      <c r="W144" s="313"/>
      <c r="X144" s="313"/>
      <c r="Y144" s="313"/>
      <c r="Z144" s="313"/>
      <c r="AA144" s="1155"/>
      <c r="AB144" s="313"/>
      <c r="AC144" s="313"/>
      <c r="AD144" s="358"/>
      <c r="AE144" s="313"/>
      <c r="AF144" s="313"/>
      <c r="AG144" s="313"/>
      <c r="AH144" s="313"/>
      <c r="AI144" s="313"/>
      <c r="AJ144" s="313"/>
      <c r="AK144" s="313"/>
      <c r="AL144" s="313"/>
      <c r="AM144" s="313"/>
      <c r="AN144" s="313"/>
      <c r="AO144" s="313"/>
      <c r="AP144" s="495"/>
      <c r="AQ144" s="335"/>
      <c r="AR144" s="1620"/>
      <c r="AS144" s="1620"/>
      <c r="AT144" s="314"/>
      <c r="AU144" s="314"/>
      <c r="AV144" s="314"/>
      <c r="AW144" s="314"/>
      <c r="AX144" s="314"/>
      <c r="AY144" s="314"/>
      <c r="AZ144" s="314"/>
      <c r="BA144" s="314"/>
      <c r="BB144" s="314"/>
      <c r="BC144" s="314"/>
      <c r="BD144" s="314"/>
      <c r="BE144" s="314"/>
      <c r="BF144" s="314"/>
      <c r="BG144" s="314"/>
      <c r="BH144" s="314"/>
      <c r="BI144" s="314"/>
      <c r="BJ144" s="314"/>
      <c r="BK144" s="314"/>
      <c r="BL144" s="313"/>
      <c r="BM144" s="313"/>
      <c r="BN144" s="313"/>
      <c r="BO144" s="313"/>
      <c r="BP144" s="313"/>
      <c r="BQ144" s="313"/>
      <c r="BR144" s="313"/>
      <c r="BS144" s="313"/>
      <c r="BT144" s="313"/>
      <c r="BU144" s="313"/>
      <c r="BV144" s="313"/>
      <c r="BW144" s="313"/>
      <c r="BX144" s="313"/>
      <c r="BY144" s="313"/>
      <c r="BZ144" s="313"/>
      <c r="CA144" s="313"/>
      <c r="CB144" s="313"/>
      <c r="CC144" s="313"/>
      <c r="CD144" s="313"/>
      <c r="CE144" s="313"/>
      <c r="CF144" s="313"/>
      <c r="CG144" s="999"/>
      <c r="CH144" s="313"/>
      <c r="CI144" s="313"/>
      <c r="CJ144" s="313"/>
      <c r="CK144" s="313"/>
      <c r="CL144" s="313"/>
      <c r="CM144" s="313"/>
      <c r="CN144" s="313"/>
      <c r="CO144" s="313"/>
      <c r="CP144" s="313"/>
      <c r="CQ144" s="313"/>
      <c r="CR144" s="313"/>
      <c r="CS144" s="313"/>
      <c r="CT144" s="313"/>
      <c r="CU144" s="313"/>
      <c r="CV144" s="313"/>
      <c r="CW144" s="1512"/>
      <c r="CX144" s="313"/>
      <c r="CY144" s="313"/>
      <c r="CZ144" s="313"/>
      <c r="DA144" s="313"/>
      <c r="DB144" s="313"/>
      <c r="DC144" s="313"/>
      <c r="DD144" s="313"/>
      <c r="DE144" s="313"/>
      <c r="DF144" s="313"/>
      <c r="DG144" s="313"/>
      <c r="DH144" s="313"/>
      <c r="DI144" s="1155"/>
      <c r="DJ144" s="1155"/>
      <c r="DK144" s="1155"/>
      <c r="DL144" s="1155"/>
      <c r="DM144" s="1155"/>
      <c r="DN144" s="1155"/>
      <c r="DO144" s="1155"/>
      <c r="DP144" s="1155"/>
      <c r="DQ144" s="1155"/>
      <c r="DR144" s="1155"/>
      <c r="DS144" s="1155"/>
      <c r="DT144" s="1155"/>
      <c r="DU144" s="1155"/>
      <c r="DV144" s="1155"/>
      <c r="DW144" s="1155"/>
      <c r="DX144" s="1155"/>
      <c r="DY144" s="1155"/>
      <c r="DZ144" s="1155"/>
      <c r="EA144" s="1155"/>
      <c r="EB144" s="1155"/>
      <c r="EC144" s="1155"/>
      <c r="ED144" s="1155"/>
      <c r="EE144" s="1155"/>
      <c r="EF144" s="1155"/>
      <c r="EG144" s="1155"/>
      <c r="EH144" s="1155"/>
      <c r="EI144" s="1155"/>
      <c r="EJ144" s="313"/>
      <c r="EK144" s="313"/>
      <c r="EL144" s="313"/>
      <c r="EM144" s="313"/>
      <c r="EN144" s="313"/>
      <c r="EO144" s="313"/>
      <c r="EP144" s="313"/>
      <c r="EQ144" s="313"/>
      <c r="ER144" s="313"/>
      <c r="ES144" s="313"/>
      <c r="ET144" s="655"/>
      <c r="EU144" s="655"/>
      <c r="EV144" s="655"/>
      <c r="EW144" s="655"/>
      <c r="EX144" s="313"/>
      <c r="EY144" s="655"/>
      <c r="EZ144" s="655"/>
      <c r="FA144" s="655"/>
      <c r="FB144" s="655"/>
      <c r="FC144" s="313"/>
      <c r="FD144" s="313"/>
      <c r="FE144" s="313"/>
      <c r="FF144" s="313"/>
      <c r="FG144" s="313"/>
      <c r="FH144" s="313"/>
      <c r="FI144" s="313"/>
      <c r="FJ144" s="313"/>
      <c r="FK144" s="313"/>
      <c r="FL144" s="999"/>
      <c r="FM144" s="313"/>
      <c r="FN144" s="655"/>
      <c r="FO144" s="655"/>
      <c r="FP144" s="655"/>
      <c r="FQ144" s="655"/>
      <c r="FR144" s="313"/>
      <c r="FS144" s="313"/>
      <c r="FT144" s="313"/>
      <c r="FU144" s="655"/>
      <c r="FV144" s="313"/>
      <c r="FW144" s="313"/>
      <c r="FX144" s="313"/>
    </row>
    <row r="145" spans="1:180" ht="15.75" hidden="1" customHeight="1" outlineLevel="1">
      <c r="A145" s="426" t="s">
        <v>485</v>
      </c>
      <c r="B145" s="380" t="s">
        <v>302</v>
      </c>
      <c r="C145" s="378" t="s">
        <v>491</v>
      </c>
      <c r="D145" s="378" t="s">
        <v>493</v>
      </c>
      <c r="E145" s="409" t="s">
        <v>375</v>
      </c>
      <c r="F145" s="343" t="s">
        <v>336</v>
      </c>
      <c r="G145" s="491" t="s">
        <v>71</v>
      </c>
      <c r="H145" s="316" t="s">
        <v>12</v>
      </c>
      <c r="I145" s="492">
        <f t="shared" ref="I145:I147" si="1127">S145+X145+Y145+Z145+AA145</f>
        <v>1694</v>
      </c>
      <c r="J145" s="858">
        <v>754</v>
      </c>
      <c r="K145" s="858">
        <v>759</v>
      </c>
      <c r="L145" s="858">
        <v>507</v>
      </c>
      <c r="M145" s="440">
        <v>508</v>
      </c>
      <c r="N145" s="440">
        <f>SUM(O145:R145)</f>
        <v>468</v>
      </c>
      <c r="O145" s="858">
        <v>0</v>
      </c>
      <c r="P145" s="902">
        <v>281</v>
      </c>
      <c r="Q145" s="902">
        <v>187</v>
      </c>
      <c r="R145" s="858">
        <v>0</v>
      </c>
      <c r="S145" s="859">
        <f t="shared" ref="S145:S147" si="1128">SUM(T145:W145)</f>
        <v>177</v>
      </c>
      <c r="T145" s="1356">
        <v>0</v>
      </c>
      <c r="U145" s="1356">
        <v>82</v>
      </c>
      <c r="V145" s="1356">
        <v>95</v>
      </c>
      <c r="W145" s="1356">
        <v>0</v>
      </c>
      <c r="X145" s="1356">
        <v>371</v>
      </c>
      <c r="Y145" s="1356">
        <v>397</v>
      </c>
      <c r="Z145" s="1356">
        <v>394</v>
      </c>
      <c r="AA145" s="1356">
        <v>355</v>
      </c>
      <c r="AB145" s="858"/>
      <c r="AC145" s="858"/>
      <c r="AD145" s="858">
        <v>759</v>
      </c>
      <c r="AE145" s="858">
        <v>508</v>
      </c>
      <c r="AF145" s="440">
        <v>508</v>
      </c>
      <c r="AG145" s="440">
        <f>SUM(AH145:AK145)</f>
        <v>0</v>
      </c>
      <c r="AH145" s="858"/>
      <c r="AI145" s="1061"/>
      <c r="AJ145" s="858"/>
      <c r="AK145" s="858"/>
      <c r="AL145" s="356"/>
      <c r="AM145" s="356"/>
      <c r="AN145" s="356"/>
      <c r="AO145" s="356"/>
      <c r="AP145" s="337" t="s">
        <v>584</v>
      </c>
      <c r="AQ145" s="437">
        <f t="shared" ref="AQ145:AQ148" si="1129">DI145+DX145+EA145+ED145+EG145</f>
        <v>2.1328689863013706</v>
      </c>
      <c r="AR145" s="1621"/>
      <c r="AS145" s="1621"/>
      <c r="AT145" s="315"/>
      <c r="AU145" s="476">
        <f>AT145*0.12*1000</f>
        <v>0</v>
      </c>
      <c r="AV145" s="315"/>
      <c r="AW145" s="315"/>
      <c r="AX145" s="476">
        <f>AW145*0.12*1000</f>
        <v>0</v>
      </c>
      <c r="AY145" s="625"/>
      <c r="AZ145" s="625">
        <v>2.5610410958904111E-3</v>
      </c>
      <c r="BA145" s="476">
        <f>AZ145*0.12*1000</f>
        <v>0.30732493150684936</v>
      </c>
      <c r="BB145" s="625">
        <v>6.6255740318334165E-3</v>
      </c>
      <c r="BC145" s="625">
        <v>3.9240000000000004E-3</v>
      </c>
      <c r="BD145" s="476">
        <f>BC145*0.12*1000</f>
        <v>0.47088000000000002</v>
      </c>
      <c r="BE145" s="625">
        <v>1.05156121435863E-2</v>
      </c>
      <c r="BF145" s="625">
        <v>4.6490000000000004E-3</v>
      </c>
      <c r="BG145" s="476">
        <f>BF145*0.12*1000</f>
        <v>0.55788000000000004</v>
      </c>
      <c r="BH145" s="625">
        <v>1.177011902796756E-2</v>
      </c>
      <c r="BI145" s="625">
        <v>1.52352054794521E-3</v>
      </c>
      <c r="BJ145" s="476">
        <f>BI145*0.12*1000</f>
        <v>0.18282246575342517</v>
      </c>
      <c r="BK145" s="625">
        <v>4.2578057446166677E-3</v>
      </c>
      <c r="BL145" s="315">
        <v>2.6769945355191289E-3</v>
      </c>
      <c r="BM145" s="476">
        <f>BL145*0.12*1000</f>
        <v>0.32123934426229545</v>
      </c>
      <c r="BN145" s="315">
        <v>7.8393131935065828E-3</v>
      </c>
      <c r="BO145" s="315">
        <v>3.9789999999999999E-3</v>
      </c>
      <c r="BP145" s="476">
        <f>BO145*0.12*1000</f>
        <v>0.47747999999999996</v>
      </c>
      <c r="BQ145" s="315">
        <v>1.144390185711559E-2</v>
      </c>
      <c r="BR145" s="476">
        <f>BU145+BX145+CA145+CD145</f>
        <v>2.6160000000000003E-3</v>
      </c>
      <c r="BS145" s="476">
        <f t="shared" ref="BS145:BS147" si="1130">BV145+BY145+CB145+CE145</f>
        <v>0.31391999999999998</v>
      </c>
      <c r="BT145" s="476">
        <f t="shared" ref="BT145:BT147" si="1131">BW145+BZ145+CC145+CF145</f>
        <v>8.2570726892715104E-3</v>
      </c>
      <c r="BU145" s="625">
        <v>0</v>
      </c>
      <c r="BV145" s="476">
        <f>BU145*0.12*1000</f>
        <v>0</v>
      </c>
      <c r="BW145" s="625">
        <v>0</v>
      </c>
      <c r="BX145" s="903">
        <v>3.7300000000000001E-4</v>
      </c>
      <c r="BY145" s="476">
        <f>BX145*0.12*1000</f>
        <v>4.4760000000000001E-2</v>
      </c>
      <c r="BZ145" s="903">
        <v>1.2074052680338498E-3</v>
      </c>
      <c r="CA145" s="903">
        <v>1.0629999999999999E-3</v>
      </c>
      <c r="CB145" s="476">
        <f>CA145*0.12*1000</f>
        <v>0.12755999999999998</v>
      </c>
      <c r="CC145" s="903">
        <v>3.3409703382860597E-3</v>
      </c>
      <c r="CD145" s="903">
        <v>1.1800000000000001E-3</v>
      </c>
      <c r="CE145" s="476">
        <f>CD145*0.12*1000</f>
        <v>0.1416</v>
      </c>
      <c r="CF145" s="903">
        <v>3.7086970829516004E-3</v>
      </c>
      <c r="CG145" s="1006"/>
      <c r="CH145" s="476">
        <f>CK145+CN145+CQ145+CT145</f>
        <v>2.7010000000000003E-3</v>
      </c>
      <c r="CI145" s="476">
        <f t="shared" ref="CI145:CI147" si="1132">CL145+CO145+CR145+CU145</f>
        <v>0.32411999999999996</v>
      </c>
      <c r="CJ145" s="476">
        <f t="shared" ref="CJ145:CJ147" si="1133">CM145+CP145+CS145+CV145</f>
        <v>9.0775084703264702E-3</v>
      </c>
      <c r="CK145" s="625">
        <v>0</v>
      </c>
      <c r="CL145" s="476">
        <f>CK145*0.12*1000</f>
        <v>0</v>
      </c>
      <c r="CM145" s="625">
        <v>0</v>
      </c>
      <c r="CN145" s="1063">
        <v>3.7300000000000001E-4</v>
      </c>
      <c r="CO145" s="476">
        <f>CN145*0.12*1000</f>
        <v>4.4760000000000001E-2</v>
      </c>
      <c r="CP145" s="1063">
        <v>1.2074052680338498E-3</v>
      </c>
      <c r="CQ145" s="1479">
        <v>1.1479999999999999E-3</v>
      </c>
      <c r="CR145" s="476">
        <f>CQ145*0.12*1000</f>
        <v>0.13775999999999999</v>
      </c>
      <c r="CS145" s="1479">
        <v>4.16140611934102E-3</v>
      </c>
      <c r="CT145" s="1479">
        <v>1.1800000000000001E-3</v>
      </c>
      <c r="CU145" s="476">
        <f>CT145*0.12*1000</f>
        <v>0.1416</v>
      </c>
      <c r="CV145" s="1479">
        <v>3.7086970829516004E-3</v>
      </c>
      <c r="CW145" s="1528">
        <v>2.1220000000000002E-3</v>
      </c>
      <c r="CX145" s="476">
        <f>CW145*0.12*1000</f>
        <v>0.25463999999999998</v>
      </c>
      <c r="CY145" s="903">
        <v>1.20091215870957E-2</v>
      </c>
      <c r="CZ145" s="903">
        <v>2.0939999999999999E-3</v>
      </c>
      <c r="DA145" s="476">
        <f>CZ145*0.12*1000</f>
        <v>0.25128</v>
      </c>
      <c r="DB145" s="903">
        <v>1.06964937994891E-2</v>
      </c>
      <c r="DC145" s="903">
        <v>2.2720000000000001E-3</v>
      </c>
      <c r="DD145" s="476">
        <f>DC145*0.12*1000</f>
        <v>0.27263999999999999</v>
      </c>
      <c r="DE145" s="903">
        <v>1.31564072567413E-2</v>
      </c>
      <c r="DF145" s="903">
        <v>2.183E-3</v>
      </c>
      <c r="DG145" s="476">
        <f>DF145*0.12*1000</f>
        <v>0.26195999999999997</v>
      </c>
      <c r="DH145" s="625">
        <v>1.3995816680084001E-2</v>
      </c>
      <c r="DI145" s="1243">
        <f>DL145+DO145+DR145+DU145</f>
        <v>2.1241369863013704</v>
      </c>
      <c r="DJ145" s="1203">
        <f>DI145*0.12*1000</f>
        <v>254.89643835616442</v>
      </c>
      <c r="DK145" s="1243">
        <f>DN145+DQ145+DT145+DW145</f>
        <v>1.6589109898748698E-2</v>
      </c>
      <c r="DL145" s="1380">
        <v>0</v>
      </c>
      <c r="DM145" s="1203">
        <f>DL145*0.12*1000</f>
        <v>0</v>
      </c>
      <c r="DN145" s="1380">
        <v>0</v>
      </c>
      <c r="DO145" s="1394">
        <v>0.26498630136986301</v>
      </c>
      <c r="DP145" s="1203">
        <f>DO145*0.12*1000</f>
        <v>31.798356164383563</v>
      </c>
      <c r="DQ145" s="1394">
        <v>1.0574767899689001E-3</v>
      </c>
      <c r="DR145" s="1394">
        <v>0.42126027397260279</v>
      </c>
      <c r="DS145" s="1203">
        <f>DR145*0.12*1000</f>
        <v>50.551232876712334</v>
      </c>
      <c r="DT145" s="1394">
        <v>3.4418474771023997E-3</v>
      </c>
      <c r="DU145" s="1394">
        <v>1.4378904109589044</v>
      </c>
      <c r="DV145" s="1203">
        <f>DU145*0.12*1000</f>
        <v>172.54684931506853</v>
      </c>
      <c r="DW145" s="1394">
        <v>1.20897856316774E-2</v>
      </c>
      <c r="DX145" s="1211">
        <v>2.0939999999999999E-3</v>
      </c>
      <c r="DY145" s="1203">
        <f>DX145*0.12*1000</f>
        <v>0.25128</v>
      </c>
      <c r="DZ145" s="1211">
        <v>1.06964937994891E-2</v>
      </c>
      <c r="EA145" s="1211">
        <v>2.2720000000000001E-3</v>
      </c>
      <c r="EB145" s="1203">
        <f>EA145*0.12*1000</f>
        <v>0.27263999999999999</v>
      </c>
      <c r="EC145" s="1211">
        <v>1.31564072567413E-2</v>
      </c>
      <c r="ED145" s="1211">
        <v>2.183E-3</v>
      </c>
      <c r="EE145" s="1203">
        <f>ED145*0.12*1000</f>
        <v>0.26195999999999997</v>
      </c>
      <c r="EF145" s="1204">
        <v>1.3995816680084001E-2</v>
      </c>
      <c r="EG145" s="1380">
        <v>2.183E-3</v>
      </c>
      <c r="EH145" s="1203">
        <f t="shared" ref="EH145:EH147" si="1134">EG145*0.12*1000</f>
        <v>0.26195999999999997</v>
      </c>
      <c r="EI145" s="1381">
        <v>1.3995816680084001E-2</v>
      </c>
      <c r="EJ145" s="316"/>
      <c r="EK145" s="316"/>
      <c r="EL145" s="316"/>
      <c r="EM145" s="316"/>
      <c r="EN145" s="437">
        <f t="shared" ref="EN145:EN147" si="1135">EX145+FC145+FD145+FE145+FF145</f>
        <v>5.5526268694170007</v>
      </c>
      <c r="EO145" s="622">
        <v>1.4547300000000001</v>
      </c>
      <c r="EP145" s="622">
        <v>2.1341799999999997</v>
      </c>
      <c r="EQ145" s="622">
        <v>3.5487000000000002</v>
      </c>
      <c r="ER145" s="622">
        <v>0.94725375000000001</v>
      </c>
      <c r="ES145" s="622">
        <v>1.4923492999999999</v>
      </c>
      <c r="ET145" s="622">
        <v>0</v>
      </c>
      <c r="EU145" s="622">
        <v>0.81310366999999995</v>
      </c>
      <c r="EV145" s="622">
        <v>0.67924563000000004</v>
      </c>
      <c r="EW145" s="622">
        <v>0</v>
      </c>
      <c r="EX145" s="315">
        <f t="shared" ref="EX145:EX147" si="1136">EY145+EZ145+FA145+FB145</f>
        <v>0.58017411799999996</v>
      </c>
      <c r="EY145" s="1382">
        <v>0</v>
      </c>
      <c r="EZ145" s="1382">
        <v>0.28726120799999999</v>
      </c>
      <c r="FA145" s="1382">
        <v>0.29291291000000003</v>
      </c>
      <c r="FB145" s="1382">
        <v>0</v>
      </c>
      <c r="FC145" s="1382">
        <v>1.216071173887</v>
      </c>
      <c r="FD145" s="1382">
        <v>1.3012944906549999</v>
      </c>
      <c r="FE145" s="1382">
        <v>1.2914610310000001</v>
      </c>
      <c r="FF145" s="1382">
        <v>1.163626055875</v>
      </c>
      <c r="FG145" s="437">
        <f>SUM(FH145:FR145)</f>
        <v>12.060362071169362</v>
      </c>
      <c r="FH145" s="622">
        <v>1.4547300000000001</v>
      </c>
      <c r="FI145" s="622">
        <v>2.1341799999999997</v>
      </c>
      <c r="FJ145" s="622">
        <v>3.5487000000000002</v>
      </c>
      <c r="FK145" s="312">
        <v>1.4427520711693615</v>
      </c>
      <c r="FL145" s="992"/>
      <c r="FM145" s="312">
        <f t="shared" ref="FM145:FM147" si="1137">FN145+FO145+FP145+FQ145</f>
        <v>1.7400000000000002</v>
      </c>
      <c r="FN145" s="622"/>
      <c r="FO145" s="1067">
        <v>0.80700000000000005</v>
      </c>
      <c r="FP145" s="1555">
        <v>0.93300000000000005</v>
      </c>
      <c r="FQ145" s="622"/>
      <c r="FR145" s="312"/>
      <c r="FS145" s="312"/>
      <c r="FT145" s="312"/>
      <c r="FU145" s="622"/>
      <c r="FV145" s="316" t="s">
        <v>297</v>
      </c>
      <c r="FW145" s="316"/>
      <c r="FX145" s="316" t="s">
        <v>300</v>
      </c>
    </row>
    <row r="146" spans="1:180" ht="14.45" hidden="1" customHeight="1" outlineLevel="1">
      <c r="A146" s="426" t="s">
        <v>485</v>
      </c>
      <c r="B146" s="380" t="s">
        <v>302</v>
      </c>
      <c r="C146" s="378" t="s">
        <v>491</v>
      </c>
      <c r="D146" s="378" t="s">
        <v>493</v>
      </c>
      <c r="E146" s="409" t="s">
        <v>376</v>
      </c>
      <c r="F146" s="343" t="s">
        <v>459</v>
      </c>
      <c r="G146" s="470"/>
      <c r="H146" s="343"/>
      <c r="I146" s="492">
        <f t="shared" si="1127"/>
        <v>67</v>
      </c>
      <c r="J146" s="632"/>
      <c r="K146" s="632"/>
      <c r="L146" s="632">
        <v>14</v>
      </c>
      <c r="M146" s="437">
        <v>0</v>
      </c>
      <c r="N146" s="437">
        <f>SUM(O146:R146)</f>
        <v>11</v>
      </c>
      <c r="O146" s="632">
        <v>2</v>
      </c>
      <c r="P146" s="632">
        <v>5</v>
      </c>
      <c r="Q146" s="632">
        <v>4</v>
      </c>
      <c r="R146" s="632">
        <v>0</v>
      </c>
      <c r="S146" s="859">
        <f t="shared" si="1128"/>
        <v>11</v>
      </c>
      <c r="T146" s="1357">
        <v>2</v>
      </c>
      <c r="U146" s="1357">
        <v>5</v>
      </c>
      <c r="V146" s="1357">
        <v>4</v>
      </c>
      <c r="W146" s="1357">
        <v>0</v>
      </c>
      <c r="X146" s="1357">
        <v>14</v>
      </c>
      <c r="Y146" s="1357">
        <v>14</v>
      </c>
      <c r="Z146" s="1357">
        <v>14</v>
      </c>
      <c r="AA146" s="1357">
        <v>14</v>
      </c>
      <c r="AB146" s="632"/>
      <c r="AC146" s="632"/>
      <c r="AD146" s="632"/>
      <c r="AE146" s="632"/>
      <c r="AF146" s="437">
        <v>0</v>
      </c>
      <c r="AG146" s="437">
        <f>SUM(AH146:AK146)</f>
        <v>0</v>
      </c>
      <c r="AH146" s="359"/>
      <c r="AI146" s="1060"/>
      <c r="AJ146" s="359"/>
      <c r="AK146" s="359"/>
      <c r="AL146" s="359"/>
      <c r="AM146" s="359"/>
      <c r="AN146" s="359"/>
      <c r="AO146" s="359"/>
      <c r="AP146" s="337" t="s">
        <v>584</v>
      </c>
      <c r="AQ146" s="437">
        <f t="shared" si="1129"/>
        <v>2.3929999999999998</v>
      </c>
      <c r="AR146" s="1621"/>
      <c r="AS146" s="1621"/>
      <c r="AT146" s="315"/>
      <c r="AU146" s="476">
        <f t="shared" ref="AU146:AU147" si="1138">AT146*0.12*1000</f>
        <v>0</v>
      </c>
      <c r="AV146" s="315"/>
      <c r="AW146" s="315"/>
      <c r="AX146" s="476">
        <f t="shared" ref="AX146:AX147" si="1139">AW146*0.12*1000</f>
        <v>0</v>
      </c>
      <c r="AY146" s="315"/>
      <c r="AZ146" s="315"/>
      <c r="BA146" s="476">
        <f t="shared" ref="BA146:BA147" si="1140">AZ146*0.12*1000</f>
        <v>0</v>
      </c>
      <c r="BB146" s="315"/>
      <c r="BC146" s="315"/>
      <c r="BD146" s="476">
        <f t="shared" ref="BD146:BD147" si="1141">BC146*0.12*1000</f>
        <v>0</v>
      </c>
      <c r="BE146" s="315"/>
      <c r="BF146" s="315"/>
      <c r="BG146" s="476">
        <f t="shared" ref="BG146:BG147" si="1142">BF146*0.12*1000</f>
        <v>0</v>
      </c>
      <c r="BH146" s="315"/>
      <c r="BI146" s="315"/>
      <c r="BJ146" s="476">
        <f t="shared" ref="BJ146:BJ147" si="1143">BI146*0.12*1000</f>
        <v>0</v>
      </c>
      <c r="BK146" s="315"/>
      <c r="BL146" s="315">
        <v>0.47859999999999997</v>
      </c>
      <c r="BM146" s="476">
        <f t="shared" ref="BM146:BM147" si="1144">BL146*0.12*1000</f>
        <v>57.431999999999995</v>
      </c>
      <c r="BN146" s="315">
        <v>1.3990011943574898</v>
      </c>
      <c r="BO146" s="315">
        <v>0.2717</v>
      </c>
      <c r="BP146" s="476">
        <f t="shared" ref="BP146:BP147" si="1145">BO146*0.12*1000</f>
        <v>32.603999999999999</v>
      </c>
      <c r="BQ146" s="315">
        <v>0.79245284248412096</v>
      </c>
      <c r="BR146" s="476">
        <f t="shared" ref="BR146:BR147" si="1146">BU146+BX146+CA146+CD146</f>
        <v>0.47859999999999997</v>
      </c>
      <c r="BS146" s="476">
        <f t="shared" si="1130"/>
        <v>57.432000000000002</v>
      </c>
      <c r="BT146" s="476">
        <f t="shared" si="1131"/>
        <v>1.3990011943574898</v>
      </c>
      <c r="BU146" s="625">
        <v>2.5899999999999999E-2</v>
      </c>
      <c r="BV146" s="476">
        <f t="shared" ref="BV146:BV147" si="1147">BU146*0.12*1000</f>
        <v>3.1079999999999997</v>
      </c>
      <c r="BW146" s="625">
        <v>7.4304418319439E-2</v>
      </c>
      <c r="BX146" s="625">
        <v>9.0700000000000003E-2</v>
      </c>
      <c r="BY146" s="476">
        <f t="shared" ref="BY146:BY147" si="1148">BX146*0.12*1000</f>
        <v>10.884</v>
      </c>
      <c r="BZ146" s="625">
        <v>0.26020890894286097</v>
      </c>
      <c r="CA146" s="625">
        <v>0.18099999999999999</v>
      </c>
      <c r="CB146" s="476">
        <f t="shared" ref="CB146:CB147" si="1149">CA146*0.12*1000</f>
        <v>21.72</v>
      </c>
      <c r="CC146" s="625">
        <v>0.53224393354125998</v>
      </c>
      <c r="CD146" s="625">
        <v>0.18099999999999999</v>
      </c>
      <c r="CE146" s="476">
        <f t="shared" ref="CE146:CE147" si="1150">CD146*0.12*1000</f>
        <v>21.72</v>
      </c>
      <c r="CF146" s="625">
        <v>0.53224393355392996</v>
      </c>
      <c r="CG146" s="995"/>
      <c r="CH146" s="476">
        <f t="shared" ref="CH146:CH147" si="1151">CK146+CN146+CQ146+CT146</f>
        <v>0.47859999999999997</v>
      </c>
      <c r="CI146" s="476">
        <f t="shared" si="1132"/>
        <v>57.432000000000002</v>
      </c>
      <c r="CJ146" s="476">
        <f t="shared" si="1133"/>
        <v>1.3990011943574898</v>
      </c>
      <c r="CK146" s="625">
        <v>2.5899999999999999E-2</v>
      </c>
      <c r="CL146" s="476">
        <f t="shared" ref="CL146:CL147" si="1152">CK146*0.12*1000</f>
        <v>3.1079999999999997</v>
      </c>
      <c r="CM146" s="625">
        <v>7.4304418319439E-2</v>
      </c>
      <c r="CN146" s="1065">
        <v>9.0700000000000003E-2</v>
      </c>
      <c r="CO146" s="476">
        <f t="shared" ref="CO146:CO147" si="1153">CN146*0.12*1000</f>
        <v>10.884</v>
      </c>
      <c r="CP146" s="1065">
        <v>0.26020890894286097</v>
      </c>
      <c r="CQ146" s="1474">
        <v>0.18099999999999999</v>
      </c>
      <c r="CR146" s="476">
        <f t="shared" ref="CR146:CR147" si="1154">CQ146*0.12*1000</f>
        <v>21.72</v>
      </c>
      <c r="CS146" s="1474">
        <v>0.53224393354125998</v>
      </c>
      <c r="CT146" s="1474">
        <v>0.18099999999999999</v>
      </c>
      <c r="CU146" s="476">
        <f t="shared" ref="CU146:CU147" si="1155">CT146*0.12*1000</f>
        <v>21.72</v>
      </c>
      <c r="CV146" s="1474">
        <v>0.53224393355392996</v>
      </c>
      <c r="CW146" s="1518">
        <v>0.47859999999999997</v>
      </c>
      <c r="CX146" s="476">
        <f t="shared" ref="CX146:CX147" si="1156">CW146*0.12*1000</f>
        <v>57.431999999999995</v>
      </c>
      <c r="CY146" s="625">
        <v>1.4882831761738848</v>
      </c>
      <c r="CZ146" s="625">
        <v>0.47859999999999997</v>
      </c>
      <c r="DA146" s="476">
        <f t="shared" ref="DA146:DA147" si="1157">CZ146*0.12*1000</f>
        <v>57.431999999999995</v>
      </c>
      <c r="DB146" s="625">
        <v>1.5344008987158342</v>
      </c>
      <c r="DC146" s="625">
        <v>0.47859999999999997</v>
      </c>
      <c r="DD146" s="476">
        <f t="shared" ref="DD146:DD147" si="1158">DC146*0.12*1000</f>
        <v>57.431999999999995</v>
      </c>
      <c r="DE146" s="625">
        <v>1.5823638796076973</v>
      </c>
      <c r="DF146" s="625">
        <v>0.47859999999999997</v>
      </c>
      <c r="DG146" s="476">
        <f t="shared" ref="DG146:DG147" si="1159">DF146*0.12*1000</f>
        <v>57.431999999999995</v>
      </c>
      <c r="DH146" s="625">
        <v>1.5823638796076973</v>
      </c>
      <c r="DI146" s="1243">
        <f>DL146+DO146+DR146+DU146</f>
        <v>0.47859999999999997</v>
      </c>
      <c r="DJ146" s="1203">
        <f t="shared" ref="DJ146:DJ147" si="1160">DI146*0.12*1000</f>
        <v>57.431999999999995</v>
      </c>
      <c r="DK146" s="1243">
        <f>DN146+DQ146+DT146+DW146</f>
        <v>1.4085515544474407</v>
      </c>
      <c r="DL146" s="1381">
        <v>2.5899999999999999E-2</v>
      </c>
      <c r="DM146" s="1203">
        <f t="shared" ref="DM146:DM147" si="1161">DL146*0.12*1000</f>
        <v>3.1079999999999997</v>
      </c>
      <c r="DN146" s="1381">
        <v>8.3854778409389819E-2</v>
      </c>
      <c r="DO146" s="1395">
        <v>9.0700000000000003E-2</v>
      </c>
      <c r="DP146" s="1203">
        <f t="shared" ref="DP146:DP147" si="1162">DO146*0.12*1000</f>
        <v>10.884</v>
      </c>
      <c r="DQ146" s="1395">
        <v>0.26020890894286097</v>
      </c>
      <c r="DR146" s="1395">
        <v>0.18099999999999999</v>
      </c>
      <c r="DS146" s="1203">
        <f t="shared" ref="DS146:DS147" si="1163">DR146*0.12*1000</f>
        <v>21.72</v>
      </c>
      <c r="DT146" s="1395">
        <v>0.53224393354125998</v>
      </c>
      <c r="DU146" s="1395">
        <v>0.18099999999999999</v>
      </c>
      <c r="DV146" s="1203">
        <f t="shared" ref="DV146:DV147" si="1164">DU146*0.12*1000</f>
        <v>21.72</v>
      </c>
      <c r="DW146" s="1381">
        <v>0.53224393355392996</v>
      </c>
      <c r="DX146" s="1204">
        <v>0.47859999999999997</v>
      </c>
      <c r="DY146" s="1203">
        <f t="shared" ref="DY146:DY147" si="1165">DX146*0.12*1000</f>
        <v>57.431999999999995</v>
      </c>
      <c r="DZ146" s="1204">
        <v>1.5344008987158342</v>
      </c>
      <c r="EA146" s="1204">
        <v>0.47859999999999997</v>
      </c>
      <c r="EB146" s="1203">
        <f t="shared" ref="EB146:EB147" si="1166">EA146*0.12*1000</f>
        <v>57.431999999999995</v>
      </c>
      <c r="EC146" s="1204">
        <v>1.5823638796076973</v>
      </c>
      <c r="ED146" s="1204">
        <v>0.47859999999999997</v>
      </c>
      <c r="EE146" s="1203">
        <f t="shared" ref="EE146:EE147" si="1167">ED146*0.12*1000</f>
        <v>57.431999999999995</v>
      </c>
      <c r="EF146" s="1204">
        <v>1.5823638796076973</v>
      </c>
      <c r="EG146" s="1381">
        <v>0.47859999999999997</v>
      </c>
      <c r="EH146" s="1203">
        <f t="shared" si="1134"/>
        <v>57.431999999999995</v>
      </c>
      <c r="EI146" s="1381">
        <v>1.5823638796076973</v>
      </c>
      <c r="EJ146" s="316"/>
      <c r="EK146" s="316"/>
      <c r="EL146" s="316"/>
      <c r="EM146" s="316"/>
      <c r="EN146" s="437">
        <f t="shared" si="1135"/>
        <v>0</v>
      </c>
      <c r="EO146" s="622"/>
      <c r="EP146" s="622"/>
      <c r="EQ146" s="622"/>
      <c r="ER146" s="622"/>
      <c r="ES146" s="622"/>
      <c r="ET146" s="622"/>
      <c r="EU146" s="622"/>
      <c r="EV146" s="622"/>
      <c r="EW146" s="622"/>
      <c r="EX146" s="315">
        <f t="shared" si="1136"/>
        <v>0</v>
      </c>
      <c r="EY146" s="1382">
        <v>0</v>
      </c>
      <c r="EZ146" s="1382">
        <v>0</v>
      </c>
      <c r="FA146" s="1382">
        <v>0</v>
      </c>
      <c r="FB146" s="1382">
        <v>0</v>
      </c>
      <c r="FC146" s="1382">
        <v>0</v>
      </c>
      <c r="FD146" s="1382">
        <v>0</v>
      </c>
      <c r="FE146" s="1382">
        <v>0</v>
      </c>
      <c r="FF146" s="1382">
        <v>0</v>
      </c>
      <c r="FG146" s="437">
        <f>SUM(FH146:FR146)</f>
        <v>0</v>
      </c>
      <c r="FH146" s="622"/>
      <c r="FI146" s="622"/>
      <c r="FJ146" s="622"/>
      <c r="FK146" s="312">
        <v>0</v>
      </c>
      <c r="FL146" s="992"/>
      <c r="FM146" s="312">
        <f t="shared" si="1137"/>
        <v>0</v>
      </c>
      <c r="FN146" s="622"/>
      <c r="FO146" s="1067">
        <v>0</v>
      </c>
      <c r="FP146" s="1555">
        <v>0</v>
      </c>
      <c r="FQ146" s="622"/>
      <c r="FR146" s="312"/>
      <c r="FS146" s="312"/>
      <c r="FT146" s="312"/>
      <c r="FU146" s="622"/>
      <c r="FV146" s="316"/>
      <c r="FW146" s="316"/>
      <c r="FX146" s="316"/>
    </row>
    <row r="147" spans="1:180" ht="14.45" hidden="1" customHeight="1" outlineLevel="1">
      <c r="A147" s="426" t="s">
        <v>485</v>
      </c>
      <c r="B147" s="380" t="s">
        <v>302</v>
      </c>
      <c r="C147" s="378" t="s">
        <v>491</v>
      </c>
      <c r="D147" s="378" t="s">
        <v>493</v>
      </c>
      <c r="E147" s="409" t="s">
        <v>394</v>
      </c>
      <c r="F147" s="429" t="s">
        <v>461</v>
      </c>
      <c r="G147" s="491"/>
      <c r="H147" s="343"/>
      <c r="I147" s="492">
        <f t="shared" si="1127"/>
        <v>39139</v>
      </c>
      <c r="J147" s="622"/>
      <c r="K147" s="622"/>
      <c r="L147" s="622">
        <v>7389</v>
      </c>
      <c r="M147" s="437">
        <v>0</v>
      </c>
      <c r="N147" s="437">
        <f t="shared" ref="N147" si="1168">SUM(O147:R147)</f>
        <v>8426</v>
      </c>
      <c r="O147" s="858">
        <v>0</v>
      </c>
      <c r="P147" s="633">
        <v>4394</v>
      </c>
      <c r="Q147" s="633">
        <v>4032</v>
      </c>
      <c r="R147" s="633">
        <v>0</v>
      </c>
      <c r="S147" s="859">
        <f t="shared" si="1128"/>
        <v>8592</v>
      </c>
      <c r="T147" s="1358">
        <v>207</v>
      </c>
      <c r="U147" s="1358">
        <v>5059</v>
      </c>
      <c r="V147" s="1358">
        <v>3326</v>
      </c>
      <c r="W147" s="1358">
        <v>0</v>
      </c>
      <c r="X147" s="1358">
        <v>7465</v>
      </c>
      <c r="Y147" s="1358">
        <v>7541</v>
      </c>
      <c r="Z147" s="1358">
        <v>7693</v>
      </c>
      <c r="AA147" s="1358">
        <v>7848</v>
      </c>
      <c r="AB147" s="634"/>
      <c r="AC147" s="634"/>
      <c r="AD147" s="635"/>
      <c r="AE147" s="634"/>
      <c r="AF147" s="437">
        <v>0</v>
      </c>
      <c r="AG147" s="437">
        <f t="shared" ref="AG147" si="1169">SUM(AH147:AK147)</f>
        <v>0</v>
      </c>
      <c r="AH147" s="356"/>
      <c r="AI147" s="1062"/>
      <c r="AJ147" s="366"/>
      <c r="AK147" s="366"/>
      <c r="AL147" s="319"/>
      <c r="AM147" s="319"/>
      <c r="AN147" s="319"/>
      <c r="AO147" s="319"/>
      <c r="AP147" s="337" t="s">
        <v>584</v>
      </c>
      <c r="AQ147" s="437">
        <f t="shared" si="1129"/>
        <v>1.2529391517064059</v>
      </c>
      <c r="AR147" s="1621"/>
      <c r="AS147" s="1621"/>
      <c r="AT147" s="315"/>
      <c r="AU147" s="476">
        <f t="shared" si="1138"/>
        <v>0</v>
      </c>
      <c r="AV147" s="315"/>
      <c r="AW147" s="315"/>
      <c r="AX147" s="476">
        <f t="shared" si="1139"/>
        <v>0</v>
      </c>
      <c r="AY147" s="315"/>
      <c r="AZ147" s="315"/>
      <c r="BA147" s="476">
        <f t="shared" si="1140"/>
        <v>0</v>
      </c>
      <c r="BB147" s="315"/>
      <c r="BC147" s="315"/>
      <c r="BD147" s="476">
        <f t="shared" si="1141"/>
        <v>0</v>
      </c>
      <c r="BE147" s="315"/>
      <c r="BF147" s="315"/>
      <c r="BG147" s="476">
        <f t="shared" si="1142"/>
        <v>0</v>
      </c>
      <c r="BH147" s="315"/>
      <c r="BI147" s="315"/>
      <c r="BJ147" s="476">
        <f t="shared" si="1143"/>
        <v>0</v>
      </c>
      <c r="BK147" s="315"/>
      <c r="BL147" s="315">
        <v>1.0224</v>
      </c>
      <c r="BM147" s="476">
        <f t="shared" si="1144"/>
        <v>122.68799999999999</v>
      </c>
      <c r="BN147" s="315">
        <v>2.969801410946328</v>
      </c>
      <c r="BO147" s="315">
        <v>1.0224</v>
      </c>
      <c r="BP147" s="476">
        <f t="shared" si="1145"/>
        <v>122.68799999999999</v>
      </c>
      <c r="BQ147" s="315">
        <v>2.969801410946328</v>
      </c>
      <c r="BR147" s="476">
        <f t="shared" si="1146"/>
        <v>1.0224</v>
      </c>
      <c r="BS147" s="476">
        <f t="shared" si="1130"/>
        <v>122.68799999999999</v>
      </c>
      <c r="BT147" s="476">
        <f t="shared" si="1131"/>
        <v>2.969801410946328</v>
      </c>
      <c r="BU147" s="625">
        <v>0</v>
      </c>
      <c r="BV147" s="476">
        <f t="shared" si="1147"/>
        <v>0</v>
      </c>
      <c r="BW147" s="625">
        <v>0</v>
      </c>
      <c r="BX147" s="625">
        <v>0.51119999999999999</v>
      </c>
      <c r="BY147" s="476">
        <f t="shared" si="1148"/>
        <v>61.343999999999994</v>
      </c>
      <c r="BZ147" s="625">
        <v>1.4665798704695758</v>
      </c>
      <c r="CA147" s="625">
        <v>0.51119999999999999</v>
      </c>
      <c r="CB147" s="476">
        <f t="shared" si="1149"/>
        <v>61.343999999999994</v>
      </c>
      <c r="CC147" s="625">
        <v>1.5032215404767519</v>
      </c>
      <c r="CD147" s="625">
        <v>0</v>
      </c>
      <c r="CE147" s="476">
        <f t="shared" si="1150"/>
        <v>0</v>
      </c>
      <c r="CF147" s="625">
        <v>0</v>
      </c>
      <c r="CG147" s="995"/>
      <c r="CH147" s="476">
        <f t="shared" si="1151"/>
        <v>1.0224</v>
      </c>
      <c r="CI147" s="476">
        <f t="shared" si="1132"/>
        <v>122.68799999999999</v>
      </c>
      <c r="CJ147" s="476">
        <f t="shared" si="1133"/>
        <v>2.969801410946328</v>
      </c>
      <c r="CK147" s="625">
        <v>0</v>
      </c>
      <c r="CL147" s="476">
        <f t="shared" si="1152"/>
        <v>0</v>
      </c>
      <c r="CM147" s="625">
        <v>0</v>
      </c>
      <c r="CN147" s="1065">
        <v>0.51119999999999999</v>
      </c>
      <c r="CO147" s="476">
        <f t="shared" si="1153"/>
        <v>61.343999999999994</v>
      </c>
      <c r="CP147" s="1065">
        <v>1.4665798704695758</v>
      </c>
      <c r="CQ147" s="1474">
        <v>0.51119999999999999</v>
      </c>
      <c r="CR147" s="476">
        <f t="shared" si="1154"/>
        <v>61.343999999999994</v>
      </c>
      <c r="CS147" s="1474">
        <v>1.5032215404767519</v>
      </c>
      <c r="CT147" s="1474"/>
      <c r="CU147" s="476">
        <f t="shared" si="1155"/>
        <v>0</v>
      </c>
      <c r="CV147" s="625"/>
      <c r="CW147" s="1518">
        <v>1.0224</v>
      </c>
      <c r="CX147" s="476">
        <f t="shared" si="1156"/>
        <v>122.68799999999999</v>
      </c>
      <c r="CY147" s="625">
        <v>3.179316170748391</v>
      </c>
      <c r="CZ147" s="625">
        <v>1.0224</v>
      </c>
      <c r="DA147" s="476">
        <f t="shared" si="1157"/>
        <v>122.68799999999999</v>
      </c>
      <c r="DB147" s="625">
        <v>3.2778342642019829</v>
      </c>
      <c r="DC147" s="625">
        <v>1.0224</v>
      </c>
      <c r="DD147" s="476">
        <f t="shared" si="1158"/>
        <v>122.68799999999999</v>
      </c>
      <c r="DE147" s="625">
        <v>3.3802942551418922</v>
      </c>
      <c r="DF147" s="625">
        <v>1.0224</v>
      </c>
      <c r="DG147" s="476">
        <f t="shared" si="1159"/>
        <v>122.68799999999999</v>
      </c>
      <c r="DH147" s="625">
        <v>3.3802942551418922</v>
      </c>
      <c r="DI147" s="1243">
        <f>DL147+DO147+DR147+DU147</f>
        <v>0.25058783034128118</v>
      </c>
      <c r="DJ147" s="1203">
        <f t="shared" si="1160"/>
        <v>30.07053964095374</v>
      </c>
      <c r="DK147" s="1243">
        <f>DN147+DQ147+DT147+DW147</f>
        <v>0.84504705515982548</v>
      </c>
      <c r="DL147" s="1381">
        <v>0</v>
      </c>
      <c r="DM147" s="1203">
        <f t="shared" si="1161"/>
        <v>0</v>
      </c>
      <c r="DN147" s="1381">
        <v>0</v>
      </c>
      <c r="DO147" s="1395">
        <v>0.16538796802524558</v>
      </c>
      <c r="DP147" s="1203">
        <f t="shared" si="1162"/>
        <v>19.846556163029469</v>
      </c>
      <c r="DQ147" s="1395">
        <v>0.55773105640548482</v>
      </c>
      <c r="DR147" s="1395">
        <v>8.5199862316035602E-2</v>
      </c>
      <c r="DS147" s="1203">
        <f t="shared" si="1163"/>
        <v>10.223983477924271</v>
      </c>
      <c r="DT147" s="1395">
        <v>0.28731599875434066</v>
      </c>
      <c r="DU147" s="1395">
        <v>0</v>
      </c>
      <c r="DV147" s="1203">
        <f t="shared" si="1164"/>
        <v>0</v>
      </c>
      <c r="DW147" s="1381">
        <v>0</v>
      </c>
      <c r="DX147" s="1395">
        <v>0.25058783034128118</v>
      </c>
      <c r="DY147" s="1203">
        <f t="shared" si="1165"/>
        <v>30.07053964095374</v>
      </c>
      <c r="DZ147" s="1395">
        <v>0.87794247916044943</v>
      </c>
      <c r="EA147" s="1395">
        <v>0.25058783034128118</v>
      </c>
      <c r="EB147" s="1203">
        <f t="shared" si="1166"/>
        <v>30.07053964095374</v>
      </c>
      <c r="EC147" s="1395">
        <v>0.90894134747574051</v>
      </c>
      <c r="ED147" s="1395">
        <v>0.25058783034128118</v>
      </c>
      <c r="EE147" s="1203">
        <f t="shared" si="1167"/>
        <v>30.07053964095374</v>
      </c>
      <c r="EF147" s="1395">
        <v>0.94103595058016876</v>
      </c>
      <c r="EG147" s="1395">
        <v>0.25058783034128118</v>
      </c>
      <c r="EH147" s="1203">
        <f t="shared" si="1134"/>
        <v>30.07053964095374</v>
      </c>
      <c r="EI147" s="1395">
        <v>0.97426525564651689</v>
      </c>
      <c r="EJ147" s="316"/>
      <c r="EK147" s="316"/>
      <c r="EL147" s="316"/>
      <c r="EM147" s="316"/>
      <c r="EN147" s="437">
        <f t="shared" si="1135"/>
        <v>71.226091999999994</v>
      </c>
      <c r="EO147" s="622"/>
      <c r="EP147" s="622"/>
      <c r="EQ147" s="622"/>
      <c r="ER147" s="622">
        <v>15.036999999999999</v>
      </c>
      <c r="ES147" s="622">
        <v>16.714325709999997</v>
      </c>
      <c r="ET147" s="622">
        <v>0</v>
      </c>
      <c r="EU147" s="622">
        <v>9.5753210899999992</v>
      </c>
      <c r="EV147" s="622">
        <v>7.1390046199999997</v>
      </c>
      <c r="EW147" s="622">
        <v>0</v>
      </c>
      <c r="EX147" s="315">
        <f t="shared" si="1136"/>
        <v>11.026092</v>
      </c>
      <c r="EY147" s="1382">
        <v>0.28125</v>
      </c>
      <c r="EZ147" s="1382">
        <v>7.0407869999999999</v>
      </c>
      <c r="FA147" s="1382">
        <v>3.7040549999999999</v>
      </c>
      <c r="FB147" s="1382">
        <v>0</v>
      </c>
      <c r="FC147" s="1382">
        <v>15.1</v>
      </c>
      <c r="FD147" s="1382">
        <v>15.1</v>
      </c>
      <c r="FE147" s="1382">
        <v>15</v>
      </c>
      <c r="FF147" s="1382">
        <v>15</v>
      </c>
      <c r="FG147" s="437">
        <f>SUM(FH147:FR147)</f>
        <v>43.967999999999996</v>
      </c>
      <c r="FH147" s="622"/>
      <c r="FI147" s="622"/>
      <c r="FJ147" s="622"/>
      <c r="FK147" s="312">
        <v>12.832000000000001</v>
      </c>
      <c r="FL147" s="992"/>
      <c r="FM147" s="312">
        <f t="shared" si="1137"/>
        <v>15.568000000000001</v>
      </c>
      <c r="FN147" s="622"/>
      <c r="FO147" s="1067">
        <v>8.07</v>
      </c>
      <c r="FP147" s="1555">
        <v>7.4980000000000002</v>
      </c>
      <c r="FQ147" s="622"/>
      <c r="FR147" s="312"/>
      <c r="FS147" s="312"/>
      <c r="FT147" s="312"/>
      <c r="FU147" s="622"/>
      <c r="FV147" s="316" t="s">
        <v>297</v>
      </c>
      <c r="FW147" s="316"/>
      <c r="FX147" s="316" t="s">
        <v>300</v>
      </c>
    </row>
    <row r="148" spans="1:180" s="95" customFormat="1" ht="14.45" hidden="1" customHeight="1" outlineLevel="1">
      <c r="A148" s="426" t="s">
        <v>485</v>
      </c>
      <c r="B148" s="380" t="s">
        <v>302</v>
      </c>
      <c r="C148" s="378"/>
      <c r="D148" s="343"/>
      <c r="E148" s="443"/>
      <c r="F148" s="478" t="s">
        <v>11</v>
      </c>
      <c r="G148" s="438"/>
      <c r="H148" s="490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  <c r="AA148" s="1157"/>
      <c r="AB148" s="335"/>
      <c r="AC148" s="335"/>
      <c r="AD148" s="345"/>
      <c r="AE148" s="335"/>
      <c r="AF148" s="335"/>
      <c r="AG148" s="335"/>
      <c r="AH148" s="335"/>
      <c r="AI148" s="335"/>
      <c r="AJ148" s="335"/>
      <c r="AK148" s="335"/>
      <c r="AL148" s="335"/>
      <c r="AM148" s="335"/>
      <c r="AN148" s="335"/>
      <c r="AO148" s="335"/>
      <c r="AP148" s="337" t="s">
        <v>584</v>
      </c>
      <c r="AQ148" s="437">
        <f t="shared" si="1129"/>
        <v>5.7788081380077765</v>
      </c>
      <c r="AR148" s="1621"/>
      <c r="AS148" s="1621"/>
      <c r="AT148" s="476">
        <f t="shared" ref="AT148:BQ148" si="1170">SUM(AT145:AT147)</f>
        <v>0</v>
      </c>
      <c r="AU148" s="476">
        <f t="shared" si="1170"/>
        <v>0</v>
      </c>
      <c r="AV148" s="476">
        <f t="shared" si="1170"/>
        <v>0</v>
      </c>
      <c r="AW148" s="476">
        <f t="shared" si="1170"/>
        <v>0</v>
      </c>
      <c r="AX148" s="476">
        <f t="shared" si="1170"/>
        <v>0</v>
      </c>
      <c r="AY148" s="476">
        <f t="shared" si="1170"/>
        <v>0</v>
      </c>
      <c r="AZ148" s="476">
        <f t="shared" si="1170"/>
        <v>2.5610410958904111E-3</v>
      </c>
      <c r="BA148" s="476">
        <f t="shared" si="1170"/>
        <v>0.30732493150684936</v>
      </c>
      <c r="BB148" s="476">
        <f t="shared" si="1170"/>
        <v>6.6255740318334165E-3</v>
      </c>
      <c r="BC148" s="476">
        <f t="shared" si="1170"/>
        <v>3.9240000000000004E-3</v>
      </c>
      <c r="BD148" s="476">
        <f t="shared" si="1170"/>
        <v>0.47088000000000002</v>
      </c>
      <c r="BE148" s="476">
        <f t="shared" si="1170"/>
        <v>1.05156121435863E-2</v>
      </c>
      <c r="BF148" s="476">
        <f t="shared" si="1170"/>
        <v>4.6490000000000004E-3</v>
      </c>
      <c r="BG148" s="476">
        <f t="shared" si="1170"/>
        <v>0.55788000000000004</v>
      </c>
      <c r="BH148" s="476">
        <f t="shared" si="1170"/>
        <v>1.177011902796756E-2</v>
      </c>
      <c r="BI148" s="476">
        <f t="shared" si="1170"/>
        <v>1.52352054794521E-3</v>
      </c>
      <c r="BJ148" s="476">
        <f t="shared" si="1170"/>
        <v>0.18282246575342517</v>
      </c>
      <c r="BK148" s="476">
        <f t="shared" si="1170"/>
        <v>4.2578057446166677E-3</v>
      </c>
      <c r="BL148" s="476">
        <f t="shared" si="1170"/>
        <v>1.5036769945355191</v>
      </c>
      <c r="BM148" s="476">
        <f t="shared" si="1170"/>
        <v>180.44123934426227</v>
      </c>
      <c r="BN148" s="476">
        <f t="shared" si="1170"/>
        <v>4.3766419184973246</v>
      </c>
      <c r="BO148" s="476">
        <f t="shared" si="1170"/>
        <v>1.298079</v>
      </c>
      <c r="BP148" s="476">
        <f t="shared" si="1170"/>
        <v>155.76947999999999</v>
      </c>
      <c r="BQ148" s="476">
        <f t="shared" si="1170"/>
        <v>3.7736981552875646</v>
      </c>
      <c r="BR148" s="476">
        <f t="shared" ref="BR148:EC148" si="1171">SUM(BR145:BR147)</f>
        <v>1.5036160000000001</v>
      </c>
      <c r="BS148" s="476">
        <f t="shared" si="1171"/>
        <v>180.43392</v>
      </c>
      <c r="BT148" s="476">
        <f t="shared" si="1171"/>
        <v>4.3770596779930893</v>
      </c>
      <c r="BU148" s="476">
        <f t="shared" si="1171"/>
        <v>2.5899999999999999E-2</v>
      </c>
      <c r="BV148" s="476">
        <f t="shared" si="1171"/>
        <v>3.1079999999999997</v>
      </c>
      <c r="BW148" s="476">
        <f t="shared" si="1171"/>
        <v>7.4304418319439E-2</v>
      </c>
      <c r="BX148" s="476">
        <f t="shared" si="1171"/>
        <v>0.60227299999999995</v>
      </c>
      <c r="BY148" s="476">
        <f t="shared" si="1171"/>
        <v>72.272759999999991</v>
      </c>
      <c r="BZ148" s="476">
        <f t="shared" si="1171"/>
        <v>1.7279961846804706</v>
      </c>
      <c r="CA148" s="476">
        <f t="shared" si="1171"/>
        <v>0.69326299999999996</v>
      </c>
      <c r="CB148" s="476">
        <f t="shared" si="1171"/>
        <v>83.191559999999996</v>
      </c>
      <c r="CC148" s="476">
        <f t="shared" si="1171"/>
        <v>2.0388064443562981</v>
      </c>
      <c r="CD148" s="476">
        <f t="shared" si="1171"/>
        <v>0.18217999999999998</v>
      </c>
      <c r="CE148" s="476">
        <f t="shared" si="1171"/>
        <v>21.861599999999999</v>
      </c>
      <c r="CF148" s="476">
        <f t="shared" si="1171"/>
        <v>0.53595263063688159</v>
      </c>
      <c r="CG148" s="995"/>
      <c r="CH148" s="476">
        <f t="shared" ref="CH148:CV148" si="1172">SUM(CH145:CH147)</f>
        <v>1.503701</v>
      </c>
      <c r="CI148" s="476">
        <f t="shared" si="1172"/>
        <v>180.44412</v>
      </c>
      <c r="CJ148" s="476">
        <f t="shared" si="1172"/>
        <v>4.3778801137741441</v>
      </c>
      <c r="CK148" s="476">
        <f t="shared" si="1172"/>
        <v>2.5899999999999999E-2</v>
      </c>
      <c r="CL148" s="476">
        <f t="shared" si="1172"/>
        <v>3.1079999999999997</v>
      </c>
      <c r="CM148" s="476">
        <f t="shared" si="1172"/>
        <v>7.4304418319439E-2</v>
      </c>
      <c r="CN148" s="476">
        <f t="shared" si="1172"/>
        <v>0.60227299999999995</v>
      </c>
      <c r="CO148" s="476">
        <f t="shared" si="1172"/>
        <v>72.272759999999991</v>
      </c>
      <c r="CP148" s="476">
        <f t="shared" si="1172"/>
        <v>1.7279961846804706</v>
      </c>
      <c r="CQ148" s="476">
        <f t="shared" si="1172"/>
        <v>0.69334799999999996</v>
      </c>
      <c r="CR148" s="476">
        <f t="shared" si="1172"/>
        <v>83.201759999999993</v>
      </c>
      <c r="CS148" s="476">
        <f t="shared" si="1172"/>
        <v>2.0396268801373529</v>
      </c>
      <c r="CT148" s="476">
        <f t="shared" si="1172"/>
        <v>0.18217999999999998</v>
      </c>
      <c r="CU148" s="476">
        <f t="shared" si="1172"/>
        <v>21.861599999999999</v>
      </c>
      <c r="CV148" s="476">
        <f t="shared" si="1172"/>
        <v>0.53595263063688159</v>
      </c>
      <c r="CW148" s="1514">
        <f t="shared" si="1171"/>
        <v>1.5031219999999998</v>
      </c>
      <c r="CX148" s="476">
        <f t="shared" si="1171"/>
        <v>180.37464</v>
      </c>
      <c r="CY148" s="476">
        <f t="shared" si="1171"/>
        <v>4.6796084685093717</v>
      </c>
      <c r="CZ148" s="476">
        <f t="shared" si="1171"/>
        <v>1.5030939999999999</v>
      </c>
      <c r="DA148" s="476">
        <f t="shared" si="1171"/>
        <v>180.37127999999998</v>
      </c>
      <c r="DB148" s="476">
        <f t="shared" si="1171"/>
        <v>4.8229316567173059</v>
      </c>
      <c r="DC148" s="476">
        <f t="shared" si="1171"/>
        <v>1.5032719999999999</v>
      </c>
      <c r="DD148" s="476">
        <f t="shared" si="1171"/>
        <v>180.39263999999997</v>
      </c>
      <c r="DE148" s="476">
        <f t="shared" si="1171"/>
        <v>4.9758145420063311</v>
      </c>
      <c r="DF148" s="476">
        <f t="shared" si="1171"/>
        <v>1.5031829999999999</v>
      </c>
      <c r="DG148" s="476">
        <f t="shared" si="1171"/>
        <v>180.38195999999999</v>
      </c>
      <c r="DH148" s="476">
        <f t="shared" si="1171"/>
        <v>4.9766539514296735</v>
      </c>
      <c r="DI148" s="1203">
        <f t="shared" si="1171"/>
        <v>2.8533248166426519</v>
      </c>
      <c r="DJ148" s="1203">
        <f t="shared" si="1171"/>
        <v>342.39897799711821</v>
      </c>
      <c r="DK148" s="1203">
        <f t="shared" si="1171"/>
        <v>2.2701877195060147</v>
      </c>
      <c r="DL148" s="1203">
        <f t="shared" si="1171"/>
        <v>2.5899999999999999E-2</v>
      </c>
      <c r="DM148" s="1203">
        <f t="shared" si="1171"/>
        <v>3.1079999999999997</v>
      </c>
      <c r="DN148" s="1203">
        <f t="shared" si="1171"/>
        <v>8.3854778409389819E-2</v>
      </c>
      <c r="DO148" s="1203">
        <f t="shared" si="1171"/>
        <v>0.52107426939510859</v>
      </c>
      <c r="DP148" s="1203">
        <f t="shared" si="1171"/>
        <v>62.528912327413032</v>
      </c>
      <c r="DQ148" s="1203">
        <f t="shared" si="1171"/>
        <v>0.81899744213831471</v>
      </c>
      <c r="DR148" s="1203">
        <f t="shared" si="1171"/>
        <v>0.68746013628863845</v>
      </c>
      <c r="DS148" s="1203">
        <f t="shared" si="1171"/>
        <v>82.495216354636597</v>
      </c>
      <c r="DT148" s="1203">
        <f t="shared" si="1171"/>
        <v>0.82300177977270306</v>
      </c>
      <c r="DU148" s="1203">
        <f t="shared" si="1171"/>
        <v>1.6188904109589044</v>
      </c>
      <c r="DV148" s="1203">
        <f t="shared" si="1171"/>
        <v>194.26684931506853</v>
      </c>
      <c r="DW148" s="1203">
        <f t="shared" si="1171"/>
        <v>0.54433371918560736</v>
      </c>
      <c r="DX148" s="1203">
        <f t="shared" si="1171"/>
        <v>0.73128183034128114</v>
      </c>
      <c r="DY148" s="1203">
        <f t="shared" si="1171"/>
        <v>87.753819640953736</v>
      </c>
      <c r="DZ148" s="1203">
        <f t="shared" si="1171"/>
        <v>2.4230398716757726</v>
      </c>
      <c r="EA148" s="1203">
        <f t="shared" si="1171"/>
        <v>0.73145983034128115</v>
      </c>
      <c r="EB148" s="1203">
        <f t="shared" si="1171"/>
        <v>87.775179640953738</v>
      </c>
      <c r="EC148" s="1203">
        <f t="shared" si="1171"/>
        <v>2.5044616343401791</v>
      </c>
      <c r="ED148" s="1203">
        <f t="shared" ref="ED148:EI148" si="1173">SUM(ED145:ED147)</f>
        <v>0.73137083034128114</v>
      </c>
      <c r="EE148" s="1203">
        <f t="shared" si="1173"/>
        <v>87.764499640953744</v>
      </c>
      <c r="EF148" s="1203">
        <f t="shared" si="1173"/>
        <v>2.5373956468679499</v>
      </c>
      <c r="EG148" s="1203">
        <f t="shared" si="1173"/>
        <v>0.73137083034128114</v>
      </c>
      <c r="EH148" s="1203">
        <f t="shared" si="1173"/>
        <v>87.764499640953744</v>
      </c>
      <c r="EI148" s="1203">
        <f t="shared" si="1173"/>
        <v>2.5706249519342981</v>
      </c>
      <c r="EJ148" s="444"/>
      <c r="EK148" s="444"/>
      <c r="EL148" s="444"/>
      <c r="EM148" s="444"/>
      <c r="EN148" s="437">
        <f>EX148+FC148+FD148+FE148+FF148</f>
        <v>76.778718869417006</v>
      </c>
      <c r="EO148" s="437">
        <f>SUM(EO145:EO147)</f>
        <v>1.4547300000000001</v>
      </c>
      <c r="EP148" s="437">
        <f>SUM(EP145:EP147)</f>
        <v>2.1341799999999997</v>
      </c>
      <c r="EQ148" s="437">
        <f>SUM(EQ145:EQ147)</f>
        <v>3.5487000000000002</v>
      </c>
      <c r="ER148" s="437">
        <f>SUM(ER145:ER147)</f>
        <v>15.984253749999999</v>
      </c>
      <c r="ES148" s="437">
        <f>SUM(ES145:ES147)</f>
        <v>18.206675009999998</v>
      </c>
      <c r="ET148" s="437">
        <f t="shared" ref="ET148:EW148" si="1174">SUM(ET145:ET147)</f>
        <v>0</v>
      </c>
      <c r="EU148" s="437">
        <f t="shared" si="1174"/>
        <v>10.388424759999999</v>
      </c>
      <c r="EV148" s="437">
        <f t="shared" si="1174"/>
        <v>7.8182502500000002</v>
      </c>
      <c r="EW148" s="437">
        <f t="shared" si="1174"/>
        <v>0</v>
      </c>
      <c r="EX148" s="437">
        <f>SUM(EX145:EX147)</f>
        <v>11.606266118000001</v>
      </c>
      <c r="EY148" s="437">
        <f t="shared" ref="EY148:FB148" si="1175">SUM(EY145:EY147)</f>
        <v>0.28125</v>
      </c>
      <c r="EZ148" s="437">
        <f t="shared" si="1175"/>
        <v>7.3280482080000002</v>
      </c>
      <c r="FA148" s="437">
        <f t="shared" si="1175"/>
        <v>3.99696791</v>
      </c>
      <c r="FB148" s="437">
        <f t="shared" si="1175"/>
        <v>0</v>
      </c>
      <c r="FC148" s="437">
        <f>SUM(FC145:FC147)</f>
        <v>16.316071173887</v>
      </c>
      <c r="FD148" s="437">
        <f>SUM(FD145:FD147)</f>
        <v>16.401294490655001</v>
      </c>
      <c r="FE148" s="437">
        <f>SUM(FE145:FE147)</f>
        <v>16.291461031000001</v>
      </c>
      <c r="FF148" s="437">
        <f>SUM(FF145:FF147)</f>
        <v>16.163626055875</v>
      </c>
      <c r="FG148" s="437">
        <f>SUM(FH148:FR148)</f>
        <v>56.028362071169369</v>
      </c>
      <c r="FH148" s="437">
        <f>SUM(FH145:FH147)</f>
        <v>1.4547300000000001</v>
      </c>
      <c r="FI148" s="437">
        <f>SUM(FI145:FI147)</f>
        <v>2.1341799999999997</v>
      </c>
      <c r="FJ148" s="437">
        <f>SUM(FJ145:FJ147)</f>
        <v>3.5487000000000002</v>
      </c>
      <c r="FK148" s="437">
        <f>SUM(FK145:FK147)</f>
        <v>14.274752071169363</v>
      </c>
      <c r="FL148" s="992"/>
      <c r="FM148" s="437">
        <f>SUM(FM145:FM147)</f>
        <v>17.308</v>
      </c>
      <c r="FN148" s="437">
        <f t="shared" ref="FN148:FQ148" si="1176">SUM(FN145:FN147)</f>
        <v>0</v>
      </c>
      <c r="FO148" s="437">
        <f t="shared" si="1176"/>
        <v>8.8770000000000007</v>
      </c>
      <c r="FP148" s="437">
        <f t="shared" si="1176"/>
        <v>8.4310000000000009</v>
      </c>
      <c r="FQ148" s="437">
        <f t="shared" si="1176"/>
        <v>0</v>
      </c>
      <c r="FR148" s="437">
        <f>SUM(FR145:FR147)</f>
        <v>0</v>
      </c>
      <c r="FS148" s="437">
        <f>SUM(FS145:FS147)</f>
        <v>0</v>
      </c>
      <c r="FT148" s="437">
        <f>SUM(FT145:FT147)</f>
        <v>0</v>
      </c>
      <c r="FU148" s="814"/>
      <c r="FV148" s="445"/>
      <c r="FW148" s="445"/>
      <c r="FX148" s="445"/>
    </row>
    <row r="149" spans="1:180" ht="28.9" hidden="1" customHeight="1" outlineLevel="1">
      <c r="A149" s="426" t="s">
        <v>485</v>
      </c>
      <c r="B149" s="380" t="s">
        <v>302</v>
      </c>
      <c r="C149" s="378"/>
      <c r="D149" s="426"/>
      <c r="E149" s="428" t="s">
        <v>45</v>
      </c>
      <c r="F149" s="485" t="s">
        <v>276</v>
      </c>
      <c r="G149" s="467"/>
      <c r="H149" s="330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  <c r="S149" s="313"/>
      <c r="T149" s="313"/>
      <c r="U149" s="313"/>
      <c r="V149" s="313"/>
      <c r="W149" s="313"/>
      <c r="X149" s="313"/>
      <c r="Y149" s="313"/>
      <c r="Z149" s="313"/>
      <c r="AA149" s="1155"/>
      <c r="AB149" s="313"/>
      <c r="AC149" s="313"/>
      <c r="AD149" s="358"/>
      <c r="AE149" s="313"/>
      <c r="AF149" s="313"/>
      <c r="AG149" s="313"/>
      <c r="AH149" s="313"/>
      <c r="AI149" s="313"/>
      <c r="AJ149" s="313"/>
      <c r="AK149" s="313"/>
      <c r="AL149" s="313"/>
      <c r="AM149" s="313"/>
      <c r="AN149" s="313"/>
      <c r="AO149" s="313"/>
      <c r="AP149" s="306" t="s">
        <v>584</v>
      </c>
      <c r="AQ149" s="482">
        <f>DI149+DX149+EA149+ED149+EG149</f>
        <v>0.19717639344262294</v>
      </c>
      <c r="AR149" s="1619"/>
      <c r="AS149" s="1619"/>
      <c r="AT149" s="482">
        <f t="shared" ref="AT149:BQ149" si="1177">AT153+AT156</f>
        <v>0</v>
      </c>
      <c r="AU149" s="482">
        <f t="shared" si="1177"/>
        <v>0</v>
      </c>
      <c r="AV149" s="482">
        <f t="shared" si="1177"/>
        <v>0</v>
      </c>
      <c r="AW149" s="482">
        <f t="shared" si="1177"/>
        <v>0</v>
      </c>
      <c r="AX149" s="482">
        <f t="shared" si="1177"/>
        <v>0</v>
      </c>
      <c r="AY149" s="482">
        <f t="shared" si="1177"/>
        <v>0</v>
      </c>
      <c r="AZ149" s="482">
        <f t="shared" si="1177"/>
        <v>5.0000000000000001E-3</v>
      </c>
      <c r="BA149" s="482">
        <f t="shared" si="1177"/>
        <v>0.6</v>
      </c>
      <c r="BB149" s="482">
        <f t="shared" si="1177"/>
        <v>1.08406837288E-2</v>
      </c>
      <c r="BC149" s="482">
        <f t="shared" si="1177"/>
        <v>5.0000000000000001E-3</v>
      </c>
      <c r="BD149" s="482">
        <f t="shared" si="1177"/>
        <v>0.6</v>
      </c>
      <c r="BE149" s="482">
        <f t="shared" si="1177"/>
        <v>1.08406837288E-2</v>
      </c>
      <c r="BF149" s="482">
        <f t="shared" si="1177"/>
        <v>5.0000000000000001E-3</v>
      </c>
      <c r="BG149" s="482">
        <f t="shared" si="1177"/>
        <v>0.6</v>
      </c>
      <c r="BH149" s="482">
        <f t="shared" si="1177"/>
        <v>1.08406837288E-2</v>
      </c>
      <c r="BI149" s="482">
        <f t="shared" si="1177"/>
        <v>5.0000000000000001E-3</v>
      </c>
      <c r="BJ149" s="482">
        <f t="shared" si="1177"/>
        <v>0.6</v>
      </c>
      <c r="BK149" s="482">
        <f t="shared" si="1177"/>
        <v>1.08406837288E-2</v>
      </c>
      <c r="BL149" s="482">
        <f t="shared" si="1177"/>
        <v>0.48127699453551909</v>
      </c>
      <c r="BM149" s="482">
        <f t="shared" si="1177"/>
        <v>57.75323934426229</v>
      </c>
      <c r="BN149" s="482">
        <f t="shared" si="1177"/>
        <v>0</v>
      </c>
      <c r="BO149" s="482">
        <f t="shared" si="1177"/>
        <v>0.48114655737704914</v>
      </c>
      <c r="BP149" s="482">
        <f t="shared" si="1177"/>
        <v>57.737586885245896</v>
      </c>
      <c r="BQ149" s="482">
        <f t="shared" si="1177"/>
        <v>0</v>
      </c>
      <c r="BR149" s="482">
        <f t="shared" ref="BR149:EC149" si="1178">BR153+BR156</f>
        <v>0.48127699453551909</v>
      </c>
      <c r="BS149" s="482">
        <f t="shared" si="1178"/>
        <v>57.753239344262298</v>
      </c>
      <c r="BT149" s="482">
        <f t="shared" si="1178"/>
        <v>1.08406837288E-2</v>
      </c>
      <c r="BU149" s="482">
        <f t="shared" si="1178"/>
        <v>2.5899999999999999E-2</v>
      </c>
      <c r="BV149" s="482">
        <f t="shared" si="1178"/>
        <v>3.1079999999999997</v>
      </c>
      <c r="BW149" s="482">
        <f t="shared" si="1178"/>
        <v>0</v>
      </c>
      <c r="BX149" s="482">
        <f t="shared" si="1178"/>
        <v>9.1154644808743177E-2</v>
      </c>
      <c r="BY149" s="482">
        <f t="shared" si="1178"/>
        <v>10.938557377049181</v>
      </c>
      <c r="BZ149" s="482">
        <f t="shared" si="1178"/>
        <v>1.08406837288E-2</v>
      </c>
      <c r="CA149" s="482">
        <f t="shared" si="1178"/>
        <v>0.18204595628415302</v>
      </c>
      <c r="CB149" s="482">
        <f t="shared" si="1178"/>
        <v>21.84551475409836</v>
      </c>
      <c r="CC149" s="482">
        <f t="shared" si="1178"/>
        <v>0</v>
      </c>
      <c r="CD149" s="482">
        <f t="shared" si="1178"/>
        <v>0.18217639344262293</v>
      </c>
      <c r="CE149" s="482">
        <f t="shared" si="1178"/>
        <v>21.861167213114754</v>
      </c>
      <c r="CF149" s="482">
        <f t="shared" si="1178"/>
        <v>0</v>
      </c>
      <c r="CG149" s="995"/>
      <c r="CH149" s="482">
        <f t="shared" ref="CH149:CV149" si="1179">CH153+CH156</f>
        <v>0.48127699453551909</v>
      </c>
      <c r="CI149" s="482">
        <f t="shared" si="1179"/>
        <v>57.753239344262298</v>
      </c>
      <c r="CJ149" s="482">
        <f t="shared" si="1179"/>
        <v>1.08406837288E-2</v>
      </c>
      <c r="CK149" s="482">
        <f t="shared" si="1179"/>
        <v>2.5899999999999999E-2</v>
      </c>
      <c r="CL149" s="482">
        <f t="shared" si="1179"/>
        <v>3.1079999999999997</v>
      </c>
      <c r="CM149" s="482">
        <f t="shared" si="1179"/>
        <v>0</v>
      </c>
      <c r="CN149" s="482">
        <f t="shared" si="1179"/>
        <v>9.1154644808743177E-2</v>
      </c>
      <c r="CO149" s="482">
        <f t="shared" si="1179"/>
        <v>10.938557377049181</v>
      </c>
      <c r="CP149" s="482">
        <f t="shared" si="1179"/>
        <v>1.08406837288E-2</v>
      </c>
      <c r="CQ149" s="482">
        <f t="shared" si="1179"/>
        <v>0.18204595628415302</v>
      </c>
      <c r="CR149" s="482">
        <f t="shared" si="1179"/>
        <v>21.84551475409836</v>
      </c>
      <c r="CS149" s="482">
        <f t="shared" si="1179"/>
        <v>0</v>
      </c>
      <c r="CT149" s="482">
        <f t="shared" si="1179"/>
        <v>0.18217639344262293</v>
      </c>
      <c r="CU149" s="482">
        <f t="shared" si="1179"/>
        <v>21.861167213114754</v>
      </c>
      <c r="CV149" s="482">
        <f t="shared" si="1179"/>
        <v>0</v>
      </c>
      <c r="CW149" s="1514">
        <f t="shared" si="1178"/>
        <v>5.0000000000000001E-3</v>
      </c>
      <c r="CX149" s="482">
        <f t="shared" si="1178"/>
        <v>0.6</v>
      </c>
      <c r="CY149" s="482">
        <f t="shared" si="1178"/>
        <v>1.2759839076550568E-2</v>
      </c>
      <c r="CZ149" s="482">
        <f t="shared" si="1178"/>
        <v>5.0000000000000001E-3</v>
      </c>
      <c r="DA149" s="482">
        <f t="shared" si="1178"/>
        <v>0.6</v>
      </c>
      <c r="DB149" s="482">
        <f t="shared" si="1178"/>
        <v>1.3078728611880079E-2</v>
      </c>
      <c r="DC149" s="482">
        <f t="shared" si="1178"/>
        <v>5.0000000000000001E-3</v>
      </c>
      <c r="DD149" s="482">
        <f t="shared" si="1178"/>
        <v>0.6</v>
      </c>
      <c r="DE149" s="482">
        <f t="shared" si="1178"/>
        <v>1.3633932801938257E-2</v>
      </c>
      <c r="DF149" s="482">
        <f t="shared" si="1178"/>
        <v>5.0000000000000001E-3</v>
      </c>
      <c r="DG149" s="482">
        <f t="shared" si="1178"/>
        <v>0.6</v>
      </c>
      <c r="DH149" s="482">
        <f t="shared" si="1178"/>
        <v>1.3633932801938257E-2</v>
      </c>
      <c r="DI149" s="1199">
        <f t="shared" si="1178"/>
        <v>0.18217639344262293</v>
      </c>
      <c r="DJ149" s="1199">
        <f t="shared" si="1178"/>
        <v>21.861167213114754</v>
      </c>
      <c r="DK149" s="1199">
        <f t="shared" si="1178"/>
        <v>0.67151569963243907</v>
      </c>
      <c r="DL149" s="1199">
        <f t="shared" si="1178"/>
        <v>0</v>
      </c>
      <c r="DM149" s="1199">
        <f t="shared" si="1178"/>
        <v>0</v>
      </c>
      <c r="DN149" s="1199">
        <f t="shared" si="1178"/>
        <v>0</v>
      </c>
      <c r="DO149" s="1199">
        <f t="shared" si="1178"/>
        <v>0</v>
      </c>
      <c r="DP149" s="1199">
        <f t="shared" si="1178"/>
        <v>0</v>
      </c>
      <c r="DQ149" s="1199">
        <f t="shared" si="1178"/>
        <v>0</v>
      </c>
      <c r="DR149" s="1199">
        <f t="shared" si="1178"/>
        <v>0</v>
      </c>
      <c r="DS149" s="1199">
        <f t="shared" si="1178"/>
        <v>0</v>
      </c>
      <c r="DT149" s="1199">
        <f t="shared" si="1178"/>
        <v>0</v>
      </c>
      <c r="DU149" s="1199">
        <f t="shared" si="1178"/>
        <v>0.18217639344262293</v>
      </c>
      <c r="DV149" s="1199">
        <f t="shared" si="1178"/>
        <v>21.861167213114754</v>
      </c>
      <c r="DW149" s="1199">
        <f t="shared" si="1178"/>
        <v>0.67151569963243907</v>
      </c>
      <c r="DX149" s="1199">
        <f t="shared" si="1178"/>
        <v>5.0000000000000001E-3</v>
      </c>
      <c r="DY149" s="1199">
        <f t="shared" si="1178"/>
        <v>0.6</v>
      </c>
      <c r="DZ149" s="1199">
        <f t="shared" si="1178"/>
        <v>1.3078728611880079E-2</v>
      </c>
      <c r="EA149" s="1199">
        <f t="shared" si="1178"/>
        <v>5.0000000000000001E-3</v>
      </c>
      <c r="EB149" s="1199">
        <f t="shared" si="1178"/>
        <v>0.6</v>
      </c>
      <c r="EC149" s="1199">
        <f t="shared" si="1178"/>
        <v>1.3633932801938257E-2</v>
      </c>
      <c r="ED149" s="1199">
        <f t="shared" ref="ED149:EF149" si="1180">ED153+ED156</f>
        <v>5.0000000000000001E-3</v>
      </c>
      <c r="EE149" s="1199">
        <f t="shared" si="1180"/>
        <v>0.6</v>
      </c>
      <c r="EF149" s="1199">
        <f t="shared" si="1180"/>
        <v>1.3633932801938257E-2</v>
      </c>
      <c r="EG149" s="1199"/>
      <c r="EH149" s="1199"/>
      <c r="EI149" s="1199"/>
      <c r="EJ149" s="482"/>
      <c r="EK149" s="482"/>
      <c r="EL149" s="482"/>
      <c r="EM149" s="482"/>
      <c r="EN149" s="484">
        <f t="shared" ref="EN149" si="1181">SUM(EO149:EX149)</f>
        <v>0</v>
      </c>
      <c r="EO149" s="484">
        <f>EO153+EO156</f>
        <v>0</v>
      </c>
      <c r="EP149" s="484">
        <f>EP153+EP156</f>
        <v>0</v>
      </c>
      <c r="EQ149" s="484">
        <f>EQ153+EQ156</f>
        <v>0</v>
      </c>
      <c r="ER149" s="484">
        <f>ER153+ER156</f>
        <v>0</v>
      </c>
      <c r="ES149" s="484">
        <f>ES153+ES156</f>
        <v>0</v>
      </c>
      <c r="ET149" s="813"/>
      <c r="EU149" s="813"/>
      <c r="EV149" s="813"/>
      <c r="EW149" s="813"/>
      <c r="EX149" s="484">
        <f>EX153+EX156</f>
        <v>0</v>
      </c>
      <c r="EY149" s="484">
        <f t="shared" ref="EY149:FB149" si="1182">EY153+EY156</f>
        <v>0</v>
      </c>
      <c r="EZ149" s="484">
        <f t="shared" si="1182"/>
        <v>0</v>
      </c>
      <c r="FA149" s="484">
        <f t="shared" si="1182"/>
        <v>0</v>
      </c>
      <c r="FB149" s="484">
        <f t="shared" si="1182"/>
        <v>0</v>
      </c>
      <c r="FC149" s="484">
        <f>FC153+FC156</f>
        <v>0</v>
      </c>
      <c r="FD149" s="484">
        <f>FD153+FD156</f>
        <v>0</v>
      </c>
      <c r="FE149" s="484">
        <f>FE153+FE156</f>
        <v>0</v>
      </c>
      <c r="FF149" s="484">
        <f>FF153+FF156</f>
        <v>0</v>
      </c>
      <c r="FG149" s="484">
        <f>SUM(FH149:FR149)</f>
        <v>0</v>
      </c>
      <c r="FH149" s="484">
        <f>FH153+FH156</f>
        <v>0</v>
      </c>
      <c r="FI149" s="484">
        <f>FI153+FI156</f>
        <v>0</v>
      </c>
      <c r="FJ149" s="484">
        <f>FJ153+FJ156</f>
        <v>0</v>
      </c>
      <c r="FK149" s="484">
        <f>FK153+FK156</f>
        <v>0</v>
      </c>
      <c r="FL149" s="992"/>
      <c r="FM149" s="484">
        <f>FM153+FM156</f>
        <v>0</v>
      </c>
      <c r="FN149" s="813"/>
      <c r="FO149" s="813"/>
      <c r="FP149" s="813"/>
      <c r="FQ149" s="813"/>
      <c r="FR149" s="484">
        <f>FR153+FR156</f>
        <v>0</v>
      </c>
      <c r="FS149" s="484">
        <f>FS153+FS156</f>
        <v>0</v>
      </c>
      <c r="FT149" s="484">
        <f>FT153+FT156</f>
        <v>0</v>
      </c>
      <c r="FU149" s="813"/>
      <c r="FV149" s="445"/>
      <c r="FW149" s="445"/>
      <c r="FX149" s="445"/>
    </row>
    <row r="150" spans="1:180" ht="14.45" hidden="1" customHeight="1" outlineLevel="1">
      <c r="A150" s="426" t="s">
        <v>485</v>
      </c>
      <c r="B150" s="380" t="s">
        <v>302</v>
      </c>
      <c r="C150" s="331"/>
      <c r="D150" s="343"/>
      <c r="E150" s="409" t="s">
        <v>117</v>
      </c>
      <c r="F150" s="343" t="s">
        <v>95</v>
      </c>
      <c r="G150" s="467"/>
      <c r="H150" s="330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  <c r="S150" s="313"/>
      <c r="T150" s="313"/>
      <c r="U150" s="313"/>
      <c r="V150" s="313"/>
      <c r="W150" s="313"/>
      <c r="X150" s="313"/>
      <c r="Y150" s="313"/>
      <c r="Z150" s="313"/>
      <c r="AA150" s="1155"/>
      <c r="AB150" s="313"/>
      <c r="AC150" s="313"/>
      <c r="AD150" s="358"/>
      <c r="AE150" s="313"/>
      <c r="AF150" s="313"/>
      <c r="AG150" s="313"/>
      <c r="AH150" s="313"/>
      <c r="AI150" s="313"/>
      <c r="AJ150" s="313"/>
      <c r="AK150" s="313"/>
      <c r="AL150" s="313"/>
      <c r="AM150" s="313"/>
      <c r="AN150" s="313"/>
      <c r="AO150" s="313"/>
      <c r="AP150" s="495"/>
      <c r="AQ150" s="335"/>
      <c r="AR150" s="1620"/>
      <c r="AS150" s="1620"/>
      <c r="AT150" s="313"/>
      <c r="AU150" s="313"/>
      <c r="AV150" s="313"/>
      <c r="AW150" s="313"/>
      <c r="AX150" s="313"/>
      <c r="AY150" s="313"/>
      <c r="AZ150" s="313"/>
      <c r="BA150" s="313"/>
      <c r="BB150" s="313"/>
      <c r="BC150" s="313"/>
      <c r="BD150" s="313"/>
      <c r="BE150" s="313"/>
      <c r="BF150" s="313"/>
      <c r="BG150" s="313"/>
      <c r="BH150" s="313"/>
      <c r="BI150" s="313"/>
      <c r="BJ150" s="313"/>
      <c r="BK150" s="313"/>
      <c r="BL150" s="313"/>
      <c r="BM150" s="313"/>
      <c r="BN150" s="313"/>
      <c r="BO150" s="313"/>
      <c r="BP150" s="313"/>
      <c r="BQ150" s="313"/>
      <c r="BR150" s="313"/>
      <c r="BS150" s="313"/>
      <c r="BT150" s="313"/>
      <c r="BU150" s="313"/>
      <c r="BV150" s="313"/>
      <c r="BW150" s="313"/>
      <c r="BX150" s="313"/>
      <c r="BY150" s="313"/>
      <c r="BZ150" s="313"/>
      <c r="CA150" s="313"/>
      <c r="CB150" s="313"/>
      <c r="CC150" s="313"/>
      <c r="CD150" s="313"/>
      <c r="CE150" s="313"/>
      <c r="CF150" s="313"/>
      <c r="CG150" s="999"/>
      <c r="CH150" s="313"/>
      <c r="CI150" s="313"/>
      <c r="CJ150" s="313"/>
      <c r="CK150" s="313"/>
      <c r="CL150" s="313"/>
      <c r="CM150" s="313"/>
      <c r="CN150" s="313"/>
      <c r="CO150" s="313"/>
      <c r="CP150" s="313"/>
      <c r="CQ150" s="313"/>
      <c r="CR150" s="313"/>
      <c r="CS150" s="313"/>
      <c r="CT150" s="313"/>
      <c r="CU150" s="313"/>
      <c r="CV150" s="313"/>
      <c r="CW150" s="1512"/>
      <c r="CX150" s="313"/>
      <c r="CY150" s="313"/>
      <c r="CZ150" s="313"/>
      <c r="DA150" s="313"/>
      <c r="DB150" s="313"/>
      <c r="DC150" s="313"/>
      <c r="DD150" s="313"/>
      <c r="DE150" s="313"/>
      <c r="DF150" s="313"/>
      <c r="DG150" s="313"/>
      <c r="DH150" s="313"/>
      <c r="DI150" s="1155"/>
      <c r="DJ150" s="1155"/>
      <c r="DK150" s="1155"/>
      <c r="DL150" s="1155"/>
      <c r="DM150" s="1155"/>
      <c r="DN150" s="1155"/>
      <c r="DO150" s="1155"/>
      <c r="DP150" s="1155"/>
      <c r="DQ150" s="1155"/>
      <c r="DR150" s="1155"/>
      <c r="DS150" s="1155"/>
      <c r="DT150" s="1155"/>
      <c r="DU150" s="1155"/>
      <c r="DV150" s="1155"/>
      <c r="DW150" s="1155"/>
      <c r="DX150" s="1155"/>
      <c r="DY150" s="1155"/>
      <c r="DZ150" s="1155"/>
      <c r="EA150" s="1155"/>
      <c r="EB150" s="1155"/>
      <c r="EC150" s="1155"/>
      <c r="ED150" s="1155"/>
      <c r="EE150" s="1155"/>
      <c r="EF150" s="1155"/>
      <c r="EG150" s="1155"/>
      <c r="EH150" s="1155"/>
      <c r="EI150" s="1155"/>
      <c r="EJ150" s="313"/>
      <c r="EK150" s="313"/>
      <c r="EL150" s="313"/>
      <c r="EM150" s="313"/>
      <c r="EN150" s="313"/>
      <c r="EO150" s="313"/>
      <c r="EP150" s="313"/>
      <c r="EQ150" s="313"/>
      <c r="ER150" s="313"/>
      <c r="ES150" s="313"/>
      <c r="ET150" s="655"/>
      <c r="EU150" s="655"/>
      <c r="EV150" s="655"/>
      <c r="EW150" s="655"/>
      <c r="EX150" s="313"/>
      <c r="EY150" s="655"/>
      <c r="EZ150" s="655"/>
      <c r="FA150" s="655"/>
      <c r="FB150" s="655"/>
      <c r="FC150" s="313"/>
      <c r="FD150" s="313"/>
      <c r="FE150" s="313"/>
      <c r="FF150" s="313"/>
      <c r="FG150" s="313"/>
      <c r="FH150" s="313"/>
      <c r="FI150" s="313"/>
      <c r="FJ150" s="313"/>
      <c r="FK150" s="313"/>
      <c r="FL150" s="999"/>
      <c r="FM150" s="313"/>
      <c r="FN150" s="655"/>
      <c r="FO150" s="655"/>
      <c r="FP150" s="655"/>
      <c r="FQ150" s="655"/>
      <c r="FR150" s="313"/>
      <c r="FS150" s="313"/>
      <c r="FT150" s="313"/>
      <c r="FU150" s="655"/>
      <c r="FV150" s="313"/>
      <c r="FW150" s="313"/>
      <c r="FX150" s="313"/>
    </row>
    <row r="151" spans="1:180" ht="14.45" hidden="1" customHeight="1" outlineLevel="1">
      <c r="A151" s="426" t="s">
        <v>485</v>
      </c>
      <c r="B151" s="380" t="s">
        <v>302</v>
      </c>
      <c r="C151" s="659" t="s">
        <v>489</v>
      </c>
      <c r="D151" s="343" t="s">
        <v>515</v>
      </c>
      <c r="E151" s="409" t="s">
        <v>421</v>
      </c>
      <c r="F151" s="343" t="s">
        <v>422</v>
      </c>
      <c r="G151" s="470"/>
      <c r="H151" s="316" t="s">
        <v>12</v>
      </c>
      <c r="I151" s="492">
        <f t="shared" ref="I151:I152" si="1183">S151+X151+Y151+Z151+AA151</f>
        <v>5</v>
      </c>
      <c r="J151" s="622">
        <v>1</v>
      </c>
      <c r="K151" s="622">
        <v>1</v>
      </c>
      <c r="L151" s="622">
        <v>1</v>
      </c>
      <c r="M151" s="528">
        <v>1</v>
      </c>
      <c r="N151" s="528">
        <f t="shared" ref="N151:N152" si="1184">SUM(O151:R151)</f>
        <v>1</v>
      </c>
      <c r="O151" s="633">
        <v>0</v>
      </c>
      <c r="P151" s="633">
        <v>0</v>
      </c>
      <c r="Q151" s="633">
        <v>0</v>
      </c>
      <c r="R151" s="633">
        <v>1</v>
      </c>
      <c r="S151" s="366">
        <f t="shared" ref="S151:S152" si="1185">SUM(T151:W151)</f>
        <v>1</v>
      </c>
      <c r="T151" s="1358">
        <v>0</v>
      </c>
      <c r="U151" s="1358">
        <v>0</v>
      </c>
      <c r="V151" s="1358">
        <v>0</v>
      </c>
      <c r="W151" s="1358">
        <v>1</v>
      </c>
      <c r="X151" s="1358">
        <v>1</v>
      </c>
      <c r="Y151" s="1358">
        <v>1</v>
      </c>
      <c r="Z151" s="1358">
        <v>1</v>
      </c>
      <c r="AA151" s="1358">
        <v>1</v>
      </c>
      <c r="AB151" s="634"/>
      <c r="AC151" s="634"/>
      <c r="AD151" s="635"/>
      <c r="AE151" s="634"/>
      <c r="AF151" s="528">
        <v>1</v>
      </c>
      <c r="AG151" s="528">
        <f t="shared" ref="AG151:AG152" si="1186">SUM(AH151:AK151)</f>
        <v>0</v>
      </c>
      <c r="AH151" s="366"/>
      <c r="AI151" s="366"/>
      <c r="AJ151" s="366"/>
      <c r="AK151" s="366"/>
      <c r="AL151" s="319"/>
      <c r="AM151" s="319"/>
      <c r="AN151" s="319"/>
      <c r="AO151" s="319"/>
      <c r="AP151" s="306" t="s">
        <v>584</v>
      </c>
      <c r="AQ151" s="437">
        <f t="shared" ref="AQ151:AQ153" si="1187">DI151+DX151+EA151+ED151+EG151</f>
        <v>9.1763934426229501E-3</v>
      </c>
      <c r="AR151" s="1621"/>
      <c r="AS151" s="1621"/>
      <c r="AT151" s="315"/>
      <c r="AU151" s="476">
        <f>AT151*0.12*1000</f>
        <v>0</v>
      </c>
      <c r="AV151" s="315"/>
      <c r="AW151" s="315"/>
      <c r="AX151" s="476">
        <f>AW151*0.12*1000</f>
        <v>0</v>
      </c>
      <c r="AY151" s="315"/>
      <c r="AZ151" s="625">
        <v>2E-3</v>
      </c>
      <c r="BA151" s="476">
        <f>AZ151*0.12*1000</f>
        <v>0.24000000000000002</v>
      </c>
      <c r="BB151" s="625">
        <v>4.3362734915199999E-3</v>
      </c>
      <c r="BC151" s="625">
        <v>2E-3</v>
      </c>
      <c r="BD151" s="476">
        <f>BC151*0.12*1000</f>
        <v>0.24000000000000002</v>
      </c>
      <c r="BE151" s="315">
        <v>4.3362734915199999E-3</v>
      </c>
      <c r="BF151" s="315">
        <v>2E-3</v>
      </c>
      <c r="BG151" s="476">
        <f>BF151*0.12*1000</f>
        <v>0.24000000000000002</v>
      </c>
      <c r="BH151" s="625">
        <v>4.3362734915199999E-3</v>
      </c>
      <c r="BI151" s="625">
        <v>2E-3</v>
      </c>
      <c r="BJ151" s="476">
        <f>BI151*0.12*1000</f>
        <v>0.24000000000000002</v>
      </c>
      <c r="BK151" s="625">
        <v>4.3362734915199999E-3</v>
      </c>
      <c r="BL151" s="315">
        <v>2.6769945355191289E-3</v>
      </c>
      <c r="BM151" s="476">
        <f>BL151*0.12*1000</f>
        <v>0.32123934426229545</v>
      </c>
      <c r="BN151" s="315">
        <v>0</v>
      </c>
      <c r="BO151" s="625">
        <v>2.5465573770491888E-3</v>
      </c>
      <c r="BP151" s="476">
        <f>BO151*0.12*1000</f>
        <v>0.30558688524590261</v>
      </c>
      <c r="BQ151" s="315">
        <v>0</v>
      </c>
      <c r="BR151" s="476">
        <f>BU151+BX151+CA151+CD151</f>
        <v>2.6769945355191289E-3</v>
      </c>
      <c r="BS151" s="476">
        <f t="shared" ref="BS151:BS152" si="1188">BV151+BY151+CB151+CE151</f>
        <v>0.32123934426229545</v>
      </c>
      <c r="BT151" s="476">
        <f t="shared" ref="BT151:BT152" si="1189">BW151+BZ151+CC151+CF151</f>
        <v>4.3362734915199999E-3</v>
      </c>
      <c r="BU151" s="625">
        <v>0</v>
      </c>
      <c r="BV151" s="476">
        <f>BU151*0.12*1000</f>
        <v>0</v>
      </c>
      <c r="BW151" s="315">
        <v>0</v>
      </c>
      <c r="BX151" s="625">
        <v>4.5464480874316898E-4</v>
      </c>
      <c r="BY151" s="476">
        <f>BX151*0.12*1000</f>
        <v>5.4557377049180275E-2</v>
      </c>
      <c r="BZ151" s="1105">
        <v>4.3362734915199999E-3</v>
      </c>
      <c r="CA151" s="625">
        <v>1.0459562841530099E-3</v>
      </c>
      <c r="CB151" s="476">
        <f>CA151*0.12*1000</f>
        <v>0.12551475409836119</v>
      </c>
      <c r="CC151" s="315">
        <v>0</v>
      </c>
      <c r="CD151" s="625">
        <v>1.17639344262295E-3</v>
      </c>
      <c r="CE151" s="476">
        <f>CD151*0.12*1000</f>
        <v>0.141167213114754</v>
      </c>
      <c r="CF151" s="315">
        <v>0</v>
      </c>
      <c r="CG151" s="995"/>
      <c r="CH151" s="476">
        <f>CK151+CN151+CQ151+CT151</f>
        <v>2.6769945355191289E-3</v>
      </c>
      <c r="CI151" s="476">
        <f t="shared" ref="CI151:CI152" si="1190">CL151+CO151+CR151+CU151</f>
        <v>0.32123934426229545</v>
      </c>
      <c r="CJ151" s="476">
        <f t="shared" ref="CJ151:CJ152" si="1191">CM151+CP151+CS151+CV151</f>
        <v>4.3362734915199999E-3</v>
      </c>
      <c r="CK151" s="625">
        <v>0</v>
      </c>
      <c r="CL151" s="476">
        <f>CK151*0.12*1000</f>
        <v>0</v>
      </c>
      <c r="CM151" s="315"/>
      <c r="CN151" s="1065">
        <v>4.5464480874316898E-4</v>
      </c>
      <c r="CO151" s="476">
        <f>CN151*0.12*1000</f>
        <v>5.4557377049180275E-2</v>
      </c>
      <c r="CP151" s="1105">
        <v>4.3362734915199999E-3</v>
      </c>
      <c r="CQ151" s="1474">
        <v>1.0459562841530099E-3</v>
      </c>
      <c r="CR151" s="476">
        <f>CQ151*0.12*1000</f>
        <v>0.12551475409836119</v>
      </c>
      <c r="CS151" s="315"/>
      <c r="CT151" s="1474">
        <v>1.17639344262295E-3</v>
      </c>
      <c r="CU151" s="476">
        <f>CT151*0.12*1000</f>
        <v>0.141167213114754</v>
      </c>
      <c r="CV151" s="315">
        <v>0</v>
      </c>
      <c r="CW151" s="1518">
        <v>2E-3</v>
      </c>
      <c r="CX151" s="476">
        <f>CW151*0.12*1000</f>
        <v>0.24000000000000002</v>
      </c>
      <c r="CY151" s="625">
        <v>5.1039356306202275E-3</v>
      </c>
      <c r="CZ151" s="625">
        <v>2E-3</v>
      </c>
      <c r="DA151" s="476">
        <f>CZ151*0.12*1000</f>
        <v>0.24000000000000002</v>
      </c>
      <c r="DB151" s="625">
        <v>5.2314914447520316E-3</v>
      </c>
      <c r="DC151" s="625">
        <v>2E-3</v>
      </c>
      <c r="DD151" s="476">
        <f>DC151*0.12*1000</f>
        <v>0.24000000000000002</v>
      </c>
      <c r="DE151" s="625">
        <v>5.4535731207753027E-3</v>
      </c>
      <c r="DF151" s="625">
        <v>2E-3</v>
      </c>
      <c r="DG151" s="476">
        <f>DF151*0.12*1000</f>
        <v>0.24000000000000002</v>
      </c>
      <c r="DH151" s="625">
        <v>5.4535731207753027E-3</v>
      </c>
      <c r="DI151" s="1243">
        <f>DL151+DO151+DR151+DU151</f>
        <v>1.17639344262295E-3</v>
      </c>
      <c r="DJ151" s="1203">
        <f>DI151*0.12*1000</f>
        <v>0.141167213114754</v>
      </c>
      <c r="DK151" s="1243">
        <f>DN151+DQ151+DT151+DW151</f>
        <v>4.3362734915199999E-3</v>
      </c>
      <c r="DL151" s="1204"/>
      <c r="DM151" s="1203">
        <f>DL151*0.12*1000</f>
        <v>0</v>
      </c>
      <c r="DN151" s="1204"/>
      <c r="DO151" s="1204"/>
      <c r="DP151" s="1203">
        <f>DO151*0.12*1000</f>
        <v>0</v>
      </c>
      <c r="DQ151" s="1204"/>
      <c r="DR151" s="1204"/>
      <c r="DS151" s="1203">
        <f>DR151*0.12*1000</f>
        <v>0</v>
      </c>
      <c r="DT151" s="1381">
        <v>0</v>
      </c>
      <c r="DU151" s="1381">
        <v>1.17639344262295E-3</v>
      </c>
      <c r="DV151" s="1203">
        <f>DU151*0.12*1000</f>
        <v>0.141167213114754</v>
      </c>
      <c r="DW151" s="1381">
        <v>4.3362734915199999E-3</v>
      </c>
      <c r="DX151" s="1204">
        <v>2E-3</v>
      </c>
      <c r="DY151" s="1203">
        <f>DX151*0.12*1000</f>
        <v>0.24000000000000002</v>
      </c>
      <c r="DZ151" s="1204">
        <v>5.2314914447520316E-3</v>
      </c>
      <c r="EA151" s="1204">
        <v>2E-3</v>
      </c>
      <c r="EB151" s="1203">
        <f>EA151*0.12*1000</f>
        <v>0.24000000000000002</v>
      </c>
      <c r="EC151" s="1204">
        <v>5.4535731207753027E-3</v>
      </c>
      <c r="ED151" s="1204">
        <v>2E-3</v>
      </c>
      <c r="EE151" s="1203">
        <f>ED151*0.12*1000</f>
        <v>0.24000000000000002</v>
      </c>
      <c r="EF151" s="1204">
        <v>5.4535731207753027E-3</v>
      </c>
      <c r="EG151" s="1381">
        <v>2E-3</v>
      </c>
      <c r="EH151" s="1203">
        <f t="shared" ref="EH151:EH152" si="1192">EG151*0.12*1000</f>
        <v>0.24000000000000002</v>
      </c>
      <c r="EI151" s="1381">
        <v>5.4535731207753027E-3</v>
      </c>
      <c r="EJ151" s="316"/>
      <c r="EK151" s="316"/>
      <c r="EL151" s="316"/>
      <c r="EM151" s="316"/>
      <c r="EN151" s="437">
        <f t="shared" ref="EN151:EN153" si="1193">EX151+FC151+FD151+FE151+FF151</f>
        <v>0</v>
      </c>
      <c r="EO151" s="312"/>
      <c r="EP151" s="312"/>
      <c r="EQ151" s="312"/>
      <c r="ER151" s="312"/>
      <c r="ES151" s="312"/>
      <c r="ET151" s="622"/>
      <c r="EU151" s="622"/>
      <c r="EV151" s="622"/>
      <c r="EW151" s="622"/>
      <c r="EX151" s="312"/>
      <c r="EY151" s="622"/>
      <c r="EZ151" s="622"/>
      <c r="FA151" s="622"/>
      <c r="FB151" s="622"/>
      <c r="FC151" s="312"/>
      <c r="FD151" s="312"/>
      <c r="FE151" s="312"/>
      <c r="FF151" s="312"/>
      <c r="FG151" s="437">
        <f>SUM(FH151:FR151)</f>
        <v>0</v>
      </c>
      <c r="FH151" s="312"/>
      <c r="FI151" s="312"/>
      <c r="FJ151" s="312"/>
      <c r="FK151" s="312"/>
      <c r="FL151" s="992"/>
      <c r="FM151" s="312">
        <f t="shared" ref="FM151:FM152" si="1194">FN151+FO151+FP151+FQ151</f>
        <v>0</v>
      </c>
      <c r="FN151" s="622"/>
      <c r="FO151" s="622"/>
      <c r="FP151" s="622"/>
      <c r="FQ151" s="622"/>
      <c r="FR151" s="312"/>
      <c r="FS151" s="312"/>
      <c r="FT151" s="312"/>
      <c r="FU151" s="622"/>
      <c r="FV151" s="316"/>
      <c r="FW151" s="316"/>
      <c r="FX151" s="316"/>
    </row>
    <row r="152" spans="1:180" ht="14.45" hidden="1" customHeight="1" outlineLevel="1">
      <c r="A152" s="426" t="s">
        <v>485</v>
      </c>
      <c r="B152" s="380" t="s">
        <v>302</v>
      </c>
      <c r="C152" s="660" t="s">
        <v>489</v>
      </c>
      <c r="D152" s="343" t="s">
        <v>515</v>
      </c>
      <c r="E152" s="560" t="s">
        <v>423</v>
      </c>
      <c r="F152" s="536" t="s">
        <v>424</v>
      </c>
      <c r="G152" s="535"/>
      <c r="H152" s="539" t="s">
        <v>12</v>
      </c>
      <c r="I152" s="492">
        <f t="shared" si="1183"/>
        <v>5</v>
      </c>
      <c r="J152" s="622">
        <v>1</v>
      </c>
      <c r="K152" s="622">
        <v>1</v>
      </c>
      <c r="L152" s="622">
        <v>1</v>
      </c>
      <c r="M152" s="528">
        <v>1</v>
      </c>
      <c r="N152" s="528">
        <f t="shared" si="1184"/>
        <v>1</v>
      </c>
      <c r="O152" s="633">
        <v>0</v>
      </c>
      <c r="P152" s="633">
        <v>0</v>
      </c>
      <c r="Q152" s="633">
        <v>0</v>
      </c>
      <c r="R152" s="633">
        <v>1</v>
      </c>
      <c r="S152" s="366">
        <f t="shared" si="1185"/>
        <v>1</v>
      </c>
      <c r="T152" s="1358">
        <v>0</v>
      </c>
      <c r="U152" s="1358">
        <v>0</v>
      </c>
      <c r="V152" s="1358">
        <v>0</v>
      </c>
      <c r="W152" s="1358">
        <v>1</v>
      </c>
      <c r="X152" s="1358">
        <v>1</v>
      </c>
      <c r="Y152" s="1358">
        <v>1</v>
      </c>
      <c r="Z152" s="1358">
        <v>1</v>
      </c>
      <c r="AA152" s="1358">
        <v>1</v>
      </c>
      <c r="AB152" s="634"/>
      <c r="AC152" s="634"/>
      <c r="AD152" s="635"/>
      <c r="AE152" s="634"/>
      <c r="AF152" s="528">
        <v>1</v>
      </c>
      <c r="AG152" s="528">
        <f t="shared" si="1186"/>
        <v>0</v>
      </c>
      <c r="AH152" s="573"/>
      <c r="AI152" s="573"/>
      <c r="AJ152" s="573"/>
      <c r="AK152" s="573"/>
      <c r="AL152" s="574"/>
      <c r="AM152" s="574"/>
      <c r="AN152" s="574"/>
      <c r="AO152" s="574"/>
      <c r="AP152" s="540" t="s">
        <v>584</v>
      </c>
      <c r="AQ152" s="437">
        <f t="shared" si="1187"/>
        <v>0.193</v>
      </c>
      <c r="AR152" s="1621"/>
      <c r="AS152" s="1621"/>
      <c r="AT152" s="541"/>
      <c r="AU152" s="476">
        <f>AT152*0.12*1000</f>
        <v>0</v>
      </c>
      <c r="AV152" s="541"/>
      <c r="AW152" s="541"/>
      <c r="AX152" s="476">
        <f>AW152*0.12*1000</f>
        <v>0</v>
      </c>
      <c r="AY152" s="541"/>
      <c r="AZ152" s="625">
        <v>3.0000000000000001E-3</v>
      </c>
      <c r="BA152" s="476">
        <f>AZ152*0.12*1000</f>
        <v>0.36</v>
      </c>
      <c r="BB152" s="625">
        <v>6.5044102372799999E-3</v>
      </c>
      <c r="BC152" s="625">
        <v>3.0000000000000001E-3</v>
      </c>
      <c r="BD152" s="476">
        <f>BC152*0.12*1000</f>
        <v>0.36</v>
      </c>
      <c r="BE152" s="541">
        <v>6.5044102372799999E-3</v>
      </c>
      <c r="BF152" s="541">
        <v>3.0000000000000001E-3</v>
      </c>
      <c r="BG152" s="476">
        <f>BF152*0.12*1000</f>
        <v>0.36</v>
      </c>
      <c r="BH152" s="625">
        <v>6.5044102372799999E-3</v>
      </c>
      <c r="BI152" s="625">
        <v>3.0000000000000001E-3</v>
      </c>
      <c r="BJ152" s="476">
        <f t="shared" ref="BJ152" si="1195">BI152*0.12*1000</f>
        <v>0.36</v>
      </c>
      <c r="BK152" s="625">
        <v>6.5044102372799999E-3</v>
      </c>
      <c r="BL152" s="315">
        <v>0.47859999999999997</v>
      </c>
      <c r="BM152" s="476">
        <f>BL152*0.12*1000</f>
        <v>57.431999999999995</v>
      </c>
      <c r="BN152" s="315">
        <v>0</v>
      </c>
      <c r="BO152" s="625">
        <v>0.47859999999999997</v>
      </c>
      <c r="BP152" s="476">
        <f>BO152*0.12*1000</f>
        <v>57.431999999999995</v>
      </c>
      <c r="BQ152" s="541">
        <v>0</v>
      </c>
      <c r="BR152" s="476">
        <f t="shared" ref="BR152" si="1196">BU152+BX152+CA152+CD152</f>
        <v>0.47859999999999997</v>
      </c>
      <c r="BS152" s="476">
        <f t="shared" si="1188"/>
        <v>57.432000000000002</v>
      </c>
      <c r="BT152" s="476">
        <f t="shared" si="1189"/>
        <v>6.5044102372799999E-3</v>
      </c>
      <c r="BU152" s="625">
        <v>2.5899999999999999E-2</v>
      </c>
      <c r="BV152" s="476">
        <f>BU152*0.12*1000</f>
        <v>3.1079999999999997</v>
      </c>
      <c r="BW152" s="541">
        <v>0</v>
      </c>
      <c r="BX152" s="625">
        <v>9.0700000000000003E-2</v>
      </c>
      <c r="BY152" s="476">
        <f>BX152*0.12*1000</f>
        <v>10.884</v>
      </c>
      <c r="BZ152" s="1105">
        <v>6.5044102372799999E-3</v>
      </c>
      <c r="CA152" s="625">
        <v>0.18099999999999999</v>
      </c>
      <c r="CB152" s="476">
        <f>CA152*0.12*1000</f>
        <v>21.72</v>
      </c>
      <c r="CC152" s="541">
        <v>0</v>
      </c>
      <c r="CD152" s="625">
        <v>0.18099999999999999</v>
      </c>
      <c r="CE152" s="476">
        <f>CD152*0.12*1000</f>
        <v>21.72</v>
      </c>
      <c r="CF152" s="541">
        <v>0</v>
      </c>
      <c r="CG152" s="995"/>
      <c r="CH152" s="476">
        <f t="shared" ref="CH152" si="1197">CK152+CN152+CQ152+CT152</f>
        <v>0.47859999999999997</v>
      </c>
      <c r="CI152" s="476">
        <f t="shared" si="1190"/>
        <v>57.432000000000002</v>
      </c>
      <c r="CJ152" s="476">
        <f t="shared" si="1191"/>
        <v>6.5044102372799999E-3</v>
      </c>
      <c r="CK152" s="625">
        <v>2.5899999999999999E-2</v>
      </c>
      <c r="CL152" s="476">
        <f>CK152*0.12*1000</f>
        <v>3.1079999999999997</v>
      </c>
      <c r="CM152" s="541"/>
      <c r="CN152" s="1065">
        <v>9.0700000000000003E-2</v>
      </c>
      <c r="CO152" s="476">
        <f>CN152*0.12*1000</f>
        <v>10.884</v>
      </c>
      <c r="CP152" s="1105">
        <v>6.5044102372799999E-3</v>
      </c>
      <c r="CQ152" s="1474">
        <v>0.18099999999999999</v>
      </c>
      <c r="CR152" s="476">
        <f>CQ152*0.12*1000</f>
        <v>21.72</v>
      </c>
      <c r="CS152" s="541"/>
      <c r="CT152" s="1474">
        <v>0.18099999999999999</v>
      </c>
      <c r="CU152" s="476">
        <f>CT152*0.12*1000</f>
        <v>21.72</v>
      </c>
      <c r="CV152" s="541">
        <v>0</v>
      </c>
      <c r="CW152" s="1518">
        <v>3.0000000000000001E-3</v>
      </c>
      <c r="CX152" s="476">
        <f>CW152*0.12*1000</f>
        <v>0.36</v>
      </c>
      <c r="CY152" s="625">
        <v>7.6559034459303408E-3</v>
      </c>
      <c r="CZ152" s="625">
        <v>3.0000000000000001E-3</v>
      </c>
      <c r="DA152" s="476">
        <f>CZ152*0.12*1000</f>
        <v>0.36</v>
      </c>
      <c r="DB152" s="625">
        <v>7.8472371671280475E-3</v>
      </c>
      <c r="DC152" s="625">
        <v>3.0000000000000001E-3</v>
      </c>
      <c r="DD152" s="476">
        <f>DC152*0.12*1000</f>
        <v>0.36</v>
      </c>
      <c r="DE152" s="625">
        <v>8.1803596811629541E-3</v>
      </c>
      <c r="DF152" s="625">
        <v>3.0000000000000001E-3</v>
      </c>
      <c r="DG152" s="476">
        <f>DF152*0.12*1000</f>
        <v>0.36</v>
      </c>
      <c r="DH152" s="625">
        <v>8.1803596811629541E-3</v>
      </c>
      <c r="DI152" s="1243">
        <f>DL152+DO152+DR152+DU152</f>
        <v>0.18099999999999999</v>
      </c>
      <c r="DJ152" s="1203">
        <f>DI152*0.12*1000</f>
        <v>21.72</v>
      </c>
      <c r="DK152" s="1243">
        <f>DN152+DQ152+DT152+DW152</f>
        <v>0.66717942614091907</v>
      </c>
      <c r="DL152" s="1204"/>
      <c r="DM152" s="1203">
        <f>DL152*0.12*1000</f>
        <v>0</v>
      </c>
      <c r="DN152" s="1204"/>
      <c r="DO152" s="1204"/>
      <c r="DP152" s="1203">
        <f>DO152*0.12*1000</f>
        <v>0</v>
      </c>
      <c r="DQ152" s="1204"/>
      <c r="DR152" s="1204"/>
      <c r="DS152" s="1203">
        <f>DR152*0.12*1000</f>
        <v>0</v>
      </c>
      <c r="DT152" s="1381">
        <v>0</v>
      </c>
      <c r="DU152" s="1381">
        <v>0.18099999999999999</v>
      </c>
      <c r="DV152" s="1203">
        <f>DU152*0.12*1000</f>
        <v>21.72</v>
      </c>
      <c r="DW152" s="1381">
        <f>DW151/DU151*DU152</f>
        <v>0.66717942614091907</v>
      </c>
      <c r="DX152" s="1204">
        <v>3.0000000000000001E-3</v>
      </c>
      <c r="DY152" s="1203">
        <f>DX152*0.12*1000</f>
        <v>0.36</v>
      </c>
      <c r="DZ152" s="1204">
        <v>7.8472371671280475E-3</v>
      </c>
      <c r="EA152" s="1204">
        <v>3.0000000000000001E-3</v>
      </c>
      <c r="EB152" s="1203">
        <f>EA152*0.12*1000</f>
        <v>0.36</v>
      </c>
      <c r="EC152" s="1204">
        <v>8.1803596811629541E-3</v>
      </c>
      <c r="ED152" s="1204">
        <v>3.0000000000000001E-3</v>
      </c>
      <c r="EE152" s="1203">
        <f>ED152*0.12*1000</f>
        <v>0.36</v>
      </c>
      <c r="EF152" s="1204">
        <v>8.1803596811629541E-3</v>
      </c>
      <c r="EG152" s="1381">
        <v>3.0000000000000001E-3</v>
      </c>
      <c r="EH152" s="1203">
        <f t="shared" si="1192"/>
        <v>0.36</v>
      </c>
      <c r="EI152" s="1381">
        <v>8.1803596811629541E-3</v>
      </c>
      <c r="EJ152" s="539"/>
      <c r="EK152" s="539"/>
      <c r="EL152" s="539"/>
      <c r="EM152" s="539"/>
      <c r="EN152" s="437">
        <f t="shared" si="1193"/>
        <v>0</v>
      </c>
      <c r="EO152" s="538"/>
      <c r="EP152" s="538"/>
      <c r="EQ152" s="538"/>
      <c r="ER152" s="538"/>
      <c r="ES152" s="538"/>
      <c r="ET152" s="622"/>
      <c r="EU152" s="622"/>
      <c r="EV152" s="622"/>
      <c r="EW152" s="622"/>
      <c r="EX152" s="538"/>
      <c r="EY152" s="622"/>
      <c r="EZ152" s="622"/>
      <c r="FA152" s="622"/>
      <c r="FB152" s="622"/>
      <c r="FC152" s="538"/>
      <c r="FD152" s="538"/>
      <c r="FE152" s="538"/>
      <c r="FF152" s="538"/>
      <c r="FG152" s="437">
        <f>SUM(FH152:FR152)</f>
        <v>0</v>
      </c>
      <c r="FH152" s="538"/>
      <c r="FI152" s="538"/>
      <c r="FJ152" s="538"/>
      <c r="FK152" s="538"/>
      <c r="FL152" s="992"/>
      <c r="FM152" s="312">
        <f t="shared" si="1194"/>
        <v>0</v>
      </c>
      <c r="FN152" s="622"/>
      <c r="FO152" s="622"/>
      <c r="FP152" s="622"/>
      <c r="FQ152" s="622"/>
      <c r="FR152" s="538"/>
      <c r="FS152" s="538"/>
      <c r="FT152" s="538"/>
      <c r="FU152" s="622"/>
      <c r="FV152" s="539"/>
      <c r="FW152" s="539"/>
      <c r="FX152" s="539"/>
    </row>
    <row r="153" spans="1:180" s="95" customFormat="1" ht="14.45" hidden="1" customHeight="1" outlineLevel="1">
      <c r="A153" s="426" t="s">
        <v>485</v>
      </c>
      <c r="B153" s="380" t="s">
        <v>302</v>
      </c>
      <c r="C153" s="331"/>
      <c r="D153" s="343"/>
      <c r="E153" s="443"/>
      <c r="F153" s="478" t="s">
        <v>11</v>
      </c>
      <c r="G153" s="438"/>
      <c r="H153" s="490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  <c r="AA153" s="1157"/>
      <c r="AB153" s="335"/>
      <c r="AC153" s="335"/>
      <c r="AD153" s="345"/>
      <c r="AE153" s="335"/>
      <c r="AF153" s="335"/>
      <c r="AG153" s="335"/>
      <c r="AH153" s="335"/>
      <c r="AI153" s="335"/>
      <c r="AJ153" s="335"/>
      <c r="AK153" s="335"/>
      <c r="AL153" s="335"/>
      <c r="AM153" s="335"/>
      <c r="AN153" s="335"/>
      <c r="AO153" s="335"/>
      <c r="AP153" s="306"/>
      <c r="AQ153" s="437">
        <f t="shared" si="1187"/>
        <v>0.20217639344262295</v>
      </c>
      <c r="AR153" s="1621"/>
      <c r="AS153" s="1621"/>
      <c r="AT153" s="476">
        <f t="shared" ref="AT153:BQ153" si="1198">SUM(AT151:AT152)</f>
        <v>0</v>
      </c>
      <c r="AU153" s="476">
        <f t="shared" si="1198"/>
        <v>0</v>
      </c>
      <c r="AV153" s="476">
        <f t="shared" si="1198"/>
        <v>0</v>
      </c>
      <c r="AW153" s="476">
        <f t="shared" si="1198"/>
        <v>0</v>
      </c>
      <c r="AX153" s="476">
        <f t="shared" si="1198"/>
        <v>0</v>
      </c>
      <c r="AY153" s="476">
        <f t="shared" si="1198"/>
        <v>0</v>
      </c>
      <c r="AZ153" s="476">
        <f t="shared" si="1198"/>
        <v>5.0000000000000001E-3</v>
      </c>
      <c r="BA153" s="476">
        <f t="shared" si="1198"/>
        <v>0.6</v>
      </c>
      <c r="BB153" s="476">
        <f t="shared" si="1198"/>
        <v>1.08406837288E-2</v>
      </c>
      <c r="BC153" s="476">
        <f t="shared" si="1198"/>
        <v>5.0000000000000001E-3</v>
      </c>
      <c r="BD153" s="476">
        <f t="shared" si="1198"/>
        <v>0.6</v>
      </c>
      <c r="BE153" s="476">
        <f t="shared" si="1198"/>
        <v>1.08406837288E-2</v>
      </c>
      <c r="BF153" s="476">
        <f t="shared" si="1198"/>
        <v>5.0000000000000001E-3</v>
      </c>
      <c r="BG153" s="476">
        <f t="shared" si="1198"/>
        <v>0.6</v>
      </c>
      <c r="BH153" s="476">
        <f t="shared" si="1198"/>
        <v>1.08406837288E-2</v>
      </c>
      <c r="BI153" s="476">
        <f t="shared" si="1198"/>
        <v>5.0000000000000001E-3</v>
      </c>
      <c r="BJ153" s="476">
        <f t="shared" si="1198"/>
        <v>0.6</v>
      </c>
      <c r="BK153" s="476">
        <f t="shared" si="1198"/>
        <v>1.08406837288E-2</v>
      </c>
      <c r="BL153" s="476">
        <f t="shared" si="1198"/>
        <v>0.48127699453551909</v>
      </c>
      <c r="BM153" s="476">
        <f t="shared" si="1198"/>
        <v>57.75323934426229</v>
      </c>
      <c r="BN153" s="476">
        <f t="shared" si="1198"/>
        <v>0</v>
      </c>
      <c r="BO153" s="476">
        <f t="shared" si="1198"/>
        <v>0.48114655737704914</v>
      </c>
      <c r="BP153" s="476">
        <f t="shared" si="1198"/>
        <v>57.737586885245896</v>
      </c>
      <c r="BQ153" s="476">
        <f t="shared" si="1198"/>
        <v>0</v>
      </c>
      <c r="BR153" s="476">
        <f t="shared" ref="BR153:EC153" si="1199">SUM(BR151:BR152)</f>
        <v>0.48127699453551909</v>
      </c>
      <c r="BS153" s="476">
        <f t="shared" si="1199"/>
        <v>57.753239344262298</v>
      </c>
      <c r="BT153" s="476">
        <f t="shared" si="1199"/>
        <v>1.08406837288E-2</v>
      </c>
      <c r="BU153" s="476">
        <f t="shared" si="1199"/>
        <v>2.5899999999999999E-2</v>
      </c>
      <c r="BV153" s="476">
        <f t="shared" si="1199"/>
        <v>3.1079999999999997</v>
      </c>
      <c r="BW153" s="476">
        <f t="shared" si="1199"/>
        <v>0</v>
      </c>
      <c r="BX153" s="476">
        <f t="shared" si="1199"/>
        <v>9.1154644808743177E-2</v>
      </c>
      <c r="BY153" s="476">
        <f t="shared" si="1199"/>
        <v>10.938557377049181</v>
      </c>
      <c r="BZ153" s="476">
        <f t="shared" si="1199"/>
        <v>1.08406837288E-2</v>
      </c>
      <c r="CA153" s="476">
        <f t="shared" si="1199"/>
        <v>0.18204595628415302</v>
      </c>
      <c r="CB153" s="476">
        <f t="shared" si="1199"/>
        <v>21.84551475409836</v>
      </c>
      <c r="CC153" s="476">
        <f t="shared" si="1199"/>
        <v>0</v>
      </c>
      <c r="CD153" s="476">
        <f t="shared" si="1199"/>
        <v>0.18217639344262293</v>
      </c>
      <c r="CE153" s="476">
        <f t="shared" si="1199"/>
        <v>21.861167213114754</v>
      </c>
      <c r="CF153" s="476">
        <f t="shared" si="1199"/>
        <v>0</v>
      </c>
      <c r="CG153" s="995"/>
      <c r="CH153" s="476">
        <f t="shared" ref="CH153:CV153" si="1200">SUM(CH151:CH152)</f>
        <v>0.48127699453551909</v>
      </c>
      <c r="CI153" s="476">
        <f t="shared" si="1200"/>
        <v>57.753239344262298</v>
      </c>
      <c r="CJ153" s="476">
        <f t="shared" si="1200"/>
        <v>1.08406837288E-2</v>
      </c>
      <c r="CK153" s="476">
        <f t="shared" si="1200"/>
        <v>2.5899999999999999E-2</v>
      </c>
      <c r="CL153" s="476">
        <f t="shared" si="1200"/>
        <v>3.1079999999999997</v>
      </c>
      <c r="CM153" s="476">
        <f t="shared" si="1200"/>
        <v>0</v>
      </c>
      <c r="CN153" s="476">
        <f t="shared" si="1200"/>
        <v>9.1154644808743177E-2</v>
      </c>
      <c r="CO153" s="476">
        <f t="shared" si="1200"/>
        <v>10.938557377049181</v>
      </c>
      <c r="CP153" s="476">
        <f t="shared" si="1200"/>
        <v>1.08406837288E-2</v>
      </c>
      <c r="CQ153" s="476">
        <f t="shared" si="1200"/>
        <v>0.18204595628415302</v>
      </c>
      <c r="CR153" s="476">
        <f t="shared" si="1200"/>
        <v>21.84551475409836</v>
      </c>
      <c r="CS153" s="476">
        <f t="shared" si="1200"/>
        <v>0</v>
      </c>
      <c r="CT153" s="476">
        <f t="shared" si="1200"/>
        <v>0.18217639344262293</v>
      </c>
      <c r="CU153" s="476">
        <f t="shared" si="1200"/>
        <v>21.861167213114754</v>
      </c>
      <c r="CV153" s="476">
        <f t="shared" si="1200"/>
        <v>0</v>
      </c>
      <c r="CW153" s="1514">
        <f t="shared" si="1199"/>
        <v>5.0000000000000001E-3</v>
      </c>
      <c r="CX153" s="476">
        <f t="shared" si="1199"/>
        <v>0.6</v>
      </c>
      <c r="CY153" s="476">
        <f t="shared" si="1199"/>
        <v>1.2759839076550568E-2</v>
      </c>
      <c r="CZ153" s="476">
        <f t="shared" si="1199"/>
        <v>5.0000000000000001E-3</v>
      </c>
      <c r="DA153" s="476">
        <f t="shared" si="1199"/>
        <v>0.6</v>
      </c>
      <c r="DB153" s="476">
        <f t="shared" si="1199"/>
        <v>1.3078728611880079E-2</v>
      </c>
      <c r="DC153" s="476">
        <f t="shared" si="1199"/>
        <v>5.0000000000000001E-3</v>
      </c>
      <c r="DD153" s="476">
        <f t="shared" si="1199"/>
        <v>0.6</v>
      </c>
      <c r="DE153" s="476">
        <f t="shared" si="1199"/>
        <v>1.3633932801938257E-2</v>
      </c>
      <c r="DF153" s="476">
        <f t="shared" si="1199"/>
        <v>5.0000000000000001E-3</v>
      </c>
      <c r="DG153" s="476">
        <f t="shared" si="1199"/>
        <v>0.6</v>
      </c>
      <c r="DH153" s="476">
        <f t="shared" si="1199"/>
        <v>1.3633932801938257E-2</v>
      </c>
      <c r="DI153" s="1203">
        <f t="shared" si="1199"/>
        <v>0.18217639344262293</v>
      </c>
      <c r="DJ153" s="1203">
        <f t="shared" si="1199"/>
        <v>21.861167213114754</v>
      </c>
      <c r="DK153" s="1203">
        <f t="shared" si="1199"/>
        <v>0.67151569963243907</v>
      </c>
      <c r="DL153" s="1203">
        <f t="shared" si="1199"/>
        <v>0</v>
      </c>
      <c r="DM153" s="1203">
        <f t="shared" si="1199"/>
        <v>0</v>
      </c>
      <c r="DN153" s="1203">
        <f t="shared" si="1199"/>
        <v>0</v>
      </c>
      <c r="DO153" s="1203">
        <f t="shared" si="1199"/>
        <v>0</v>
      </c>
      <c r="DP153" s="1203">
        <f t="shared" si="1199"/>
        <v>0</v>
      </c>
      <c r="DQ153" s="1203">
        <f t="shared" si="1199"/>
        <v>0</v>
      </c>
      <c r="DR153" s="1203">
        <f t="shared" si="1199"/>
        <v>0</v>
      </c>
      <c r="DS153" s="1203">
        <f t="shared" si="1199"/>
        <v>0</v>
      </c>
      <c r="DT153" s="1203">
        <f t="shared" si="1199"/>
        <v>0</v>
      </c>
      <c r="DU153" s="1203">
        <f t="shared" si="1199"/>
        <v>0.18217639344262293</v>
      </c>
      <c r="DV153" s="1203">
        <f t="shared" si="1199"/>
        <v>21.861167213114754</v>
      </c>
      <c r="DW153" s="1203">
        <f t="shared" si="1199"/>
        <v>0.67151569963243907</v>
      </c>
      <c r="DX153" s="1203">
        <f t="shared" si="1199"/>
        <v>5.0000000000000001E-3</v>
      </c>
      <c r="DY153" s="1203">
        <f t="shared" si="1199"/>
        <v>0.6</v>
      </c>
      <c r="DZ153" s="1203">
        <f t="shared" si="1199"/>
        <v>1.3078728611880079E-2</v>
      </c>
      <c r="EA153" s="1203">
        <f t="shared" si="1199"/>
        <v>5.0000000000000001E-3</v>
      </c>
      <c r="EB153" s="1203">
        <f t="shared" si="1199"/>
        <v>0.6</v>
      </c>
      <c r="EC153" s="1203">
        <f t="shared" si="1199"/>
        <v>1.3633932801938257E-2</v>
      </c>
      <c r="ED153" s="1203">
        <f t="shared" ref="ED153:EI153" si="1201">SUM(ED151:ED152)</f>
        <v>5.0000000000000001E-3</v>
      </c>
      <c r="EE153" s="1203">
        <f t="shared" si="1201"/>
        <v>0.6</v>
      </c>
      <c r="EF153" s="1203">
        <f t="shared" si="1201"/>
        <v>1.3633932801938257E-2</v>
      </c>
      <c r="EG153" s="1203">
        <f t="shared" si="1201"/>
        <v>5.0000000000000001E-3</v>
      </c>
      <c r="EH153" s="1203">
        <f t="shared" si="1201"/>
        <v>0.6</v>
      </c>
      <c r="EI153" s="1203">
        <f t="shared" si="1201"/>
        <v>1.3633932801938257E-2</v>
      </c>
      <c r="EJ153" s="441"/>
      <c r="EK153" s="441"/>
      <c r="EL153" s="441"/>
      <c r="EM153" s="441"/>
      <c r="EN153" s="437">
        <f t="shared" si="1193"/>
        <v>0</v>
      </c>
      <c r="EO153" s="437">
        <f>SUM(EO151:EO152)</f>
        <v>0</v>
      </c>
      <c r="EP153" s="437">
        <f>SUM(EP151:EP152)</f>
        <v>0</v>
      </c>
      <c r="EQ153" s="437">
        <f>SUM(EQ151:EQ152)</f>
        <v>0</v>
      </c>
      <c r="ER153" s="437">
        <f>SUM(ER151:ER152)</f>
        <v>0</v>
      </c>
      <c r="ES153" s="437">
        <f>SUM(ES151:ES152)</f>
        <v>0</v>
      </c>
      <c r="ET153" s="814"/>
      <c r="EU153" s="814"/>
      <c r="EV153" s="814"/>
      <c r="EW153" s="814"/>
      <c r="EX153" s="437">
        <f>SUM(EX151:EX152)</f>
        <v>0</v>
      </c>
      <c r="EY153" s="437">
        <f t="shared" ref="EY153:FB153" si="1202">SUM(EY151:EY152)</f>
        <v>0</v>
      </c>
      <c r="EZ153" s="437">
        <f t="shared" si="1202"/>
        <v>0</v>
      </c>
      <c r="FA153" s="437">
        <f t="shared" si="1202"/>
        <v>0</v>
      </c>
      <c r="FB153" s="437">
        <f t="shared" si="1202"/>
        <v>0</v>
      </c>
      <c r="FC153" s="437">
        <f>SUM(FC151:FC152)</f>
        <v>0</v>
      </c>
      <c r="FD153" s="437">
        <f>SUM(FD151:FD152)</f>
        <v>0</v>
      </c>
      <c r="FE153" s="437">
        <f>SUM(FE151:FE152)</f>
        <v>0</v>
      </c>
      <c r="FF153" s="437">
        <f>SUM(FF151:FF152)</f>
        <v>0</v>
      </c>
      <c r="FG153" s="437">
        <f>SUM(FH153:FR153)</f>
        <v>0</v>
      </c>
      <c r="FH153" s="437">
        <f>SUM(FH151:FH152)</f>
        <v>0</v>
      </c>
      <c r="FI153" s="437">
        <f>SUM(FI151:FI152)</f>
        <v>0</v>
      </c>
      <c r="FJ153" s="437">
        <f>SUM(FJ151:FJ152)</f>
        <v>0</v>
      </c>
      <c r="FK153" s="437">
        <f>SUM(FK151:FK152)</f>
        <v>0</v>
      </c>
      <c r="FL153" s="992"/>
      <c r="FM153" s="437">
        <f>SUM(FM151:FM152)</f>
        <v>0</v>
      </c>
      <c r="FN153" s="814"/>
      <c r="FO153" s="814"/>
      <c r="FP153" s="814"/>
      <c r="FQ153" s="814"/>
      <c r="FR153" s="437">
        <f>SUM(FR151:FR152)</f>
        <v>0</v>
      </c>
      <c r="FS153" s="437">
        <f>SUM(FS151:FS152)</f>
        <v>0</v>
      </c>
      <c r="FT153" s="437">
        <f>SUM(FT151:FT152)</f>
        <v>0</v>
      </c>
      <c r="FU153" s="814"/>
      <c r="FV153" s="320"/>
      <c r="FW153" s="320"/>
      <c r="FX153" s="320"/>
    </row>
    <row r="154" spans="1:180" ht="14.45" hidden="1" customHeight="1" outlineLevel="1">
      <c r="A154" s="426" t="s">
        <v>485</v>
      </c>
      <c r="B154" s="380" t="s">
        <v>302</v>
      </c>
      <c r="C154" s="331"/>
      <c r="D154" s="343"/>
      <c r="E154" s="409" t="s">
        <v>118</v>
      </c>
      <c r="F154" s="343" t="s">
        <v>98</v>
      </c>
      <c r="G154" s="467"/>
      <c r="H154" s="330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  <c r="S154" s="313"/>
      <c r="T154" s="313"/>
      <c r="U154" s="313"/>
      <c r="V154" s="313"/>
      <c r="W154" s="313"/>
      <c r="X154" s="313"/>
      <c r="Y154" s="313"/>
      <c r="Z154" s="313"/>
      <c r="AA154" s="1155"/>
      <c r="AB154" s="313"/>
      <c r="AC154" s="313"/>
      <c r="AD154" s="358"/>
      <c r="AE154" s="313"/>
      <c r="AF154" s="313"/>
      <c r="AG154" s="313"/>
      <c r="AH154" s="313"/>
      <c r="AI154" s="313"/>
      <c r="AJ154" s="313"/>
      <c r="AK154" s="313"/>
      <c r="AL154" s="313"/>
      <c r="AM154" s="313"/>
      <c r="AN154" s="313"/>
      <c r="AO154" s="313"/>
      <c r="AP154" s="495"/>
      <c r="AQ154" s="335"/>
      <c r="AR154" s="1620"/>
      <c r="AS154" s="1620"/>
      <c r="AT154" s="313"/>
      <c r="AU154" s="313"/>
      <c r="AV154" s="313"/>
      <c r="AW154" s="313"/>
      <c r="AX154" s="313"/>
      <c r="AY154" s="313"/>
      <c r="AZ154" s="313"/>
      <c r="BA154" s="313"/>
      <c r="BB154" s="313"/>
      <c r="BC154" s="313"/>
      <c r="BD154" s="313"/>
      <c r="BE154" s="313"/>
      <c r="BF154" s="313"/>
      <c r="BG154" s="313"/>
      <c r="BH154" s="313"/>
      <c r="BI154" s="313"/>
      <c r="BJ154" s="313"/>
      <c r="BK154" s="313"/>
      <c r="BL154" s="313"/>
      <c r="BM154" s="313"/>
      <c r="BN154" s="313"/>
      <c r="BO154" s="313"/>
      <c r="BP154" s="313"/>
      <c r="BQ154" s="313"/>
      <c r="BR154" s="313"/>
      <c r="BS154" s="313"/>
      <c r="BT154" s="313"/>
      <c r="BU154" s="313"/>
      <c r="BV154" s="313"/>
      <c r="BW154" s="313"/>
      <c r="BX154" s="313"/>
      <c r="BY154" s="313"/>
      <c r="BZ154" s="313"/>
      <c r="CA154" s="313"/>
      <c r="CB154" s="313"/>
      <c r="CC154" s="313"/>
      <c r="CD154" s="313"/>
      <c r="CE154" s="313"/>
      <c r="CF154" s="313"/>
      <c r="CG154" s="999"/>
      <c r="CH154" s="313"/>
      <c r="CI154" s="313"/>
      <c r="CJ154" s="313"/>
      <c r="CK154" s="313"/>
      <c r="CL154" s="313"/>
      <c r="CM154" s="313"/>
      <c r="CN154" s="313"/>
      <c r="CO154" s="313"/>
      <c r="CP154" s="313"/>
      <c r="CQ154" s="313"/>
      <c r="CR154" s="313"/>
      <c r="CS154" s="313"/>
      <c r="CT154" s="313"/>
      <c r="CU154" s="313"/>
      <c r="CV154" s="313"/>
      <c r="CW154" s="1512"/>
      <c r="CX154" s="313"/>
      <c r="CY154" s="313"/>
      <c r="CZ154" s="313"/>
      <c r="DA154" s="313"/>
      <c r="DB154" s="313"/>
      <c r="DC154" s="313"/>
      <c r="DD154" s="313"/>
      <c r="DE154" s="313"/>
      <c r="DF154" s="313"/>
      <c r="DG154" s="313"/>
      <c r="DH154" s="313"/>
      <c r="DI154" s="1155"/>
      <c r="DJ154" s="1155"/>
      <c r="DK154" s="1155"/>
      <c r="DL154" s="1155"/>
      <c r="DM154" s="1155"/>
      <c r="DN154" s="1155"/>
      <c r="DO154" s="1155"/>
      <c r="DP154" s="1155"/>
      <c r="DQ154" s="1155"/>
      <c r="DR154" s="1155"/>
      <c r="DS154" s="1155"/>
      <c r="DT154" s="1155"/>
      <c r="DU154" s="1155"/>
      <c r="DV154" s="1155"/>
      <c r="DW154" s="1155"/>
      <c r="DX154" s="1155"/>
      <c r="DY154" s="1155"/>
      <c r="DZ154" s="1155"/>
      <c r="EA154" s="1155"/>
      <c r="EB154" s="1155"/>
      <c r="EC154" s="1155"/>
      <c r="ED154" s="1155"/>
      <c r="EE154" s="1155"/>
      <c r="EF154" s="1155"/>
      <c r="EG154" s="1155"/>
      <c r="EH154" s="1155"/>
      <c r="EI154" s="1155"/>
      <c r="EJ154" s="313"/>
      <c r="EK154" s="313"/>
      <c r="EL154" s="313"/>
      <c r="EM154" s="313"/>
      <c r="EN154" s="313"/>
      <c r="EO154" s="313"/>
      <c r="EP154" s="313"/>
      <c r="EQ154" s="313"/>
      <c r="ER154" s="313"/>
      <c r="ES154" s="313"/>
      <c r="ET154" s="655"/>
      <c r="EU154" s="655"/>
      <c r="EV154" s="655"/>
      <c r="EW154" s="655"/>
      <c r="EX154" s="313"/>
      <c r="EY154" s="655"/>
      <c r="EZ154" s="655"/>
      <c r="FA154" s="655"/>
      <c r="FB154" s="655"/>
      <c r="FC154" s="313"/>
      <c r="FD154" s="313"/>
      <c r="FE154" s="313"/>
      <c r="FF154" s="313"/>
      <c r="FG154" s="313"/>
      <c r="FH154" s="313"/>
      <c r="FI154" s="313"/>
      <c r="FJ154" s="313"/>
      <c r="FK154" s="313"/>
      <c r="FL154" s="999"/>
      <c r="FM154" s="313"/>
      <c r="FN154" s="655"/>
      <c r="FO154" s="655"/>
      <c r="FP154" s="655"/>
      <c r="FQ154" s="655"/>
      <c r="FR154" s="313"/>
      <c r="FS154" s="313"/>
      <c r="FT154" s="313"/>
      <c r="FU154" s="655"/>
      <c r="FV154" s="313"/>
      <c r="FW154" s="313"/>
      <c r="FX154" s="313"/>
    </row>
    <row r="155" spans="1:180" ht="14.45" hidden="1" customHeight="1" outlineLevel="1">
      <c r="A155" s="426" t="s">
        <v>485</v>
      </c>
      <c r="B155" s="380" t="s">
        <v>302</v>
      </c>
      <c r="C155" s="331"/>
      <c r="D155" s="343"/>
      <c r="E155" s="430"/>
      <c r="F155" s="343"/>
      <c r="G155" s="470"/>
      <c r="H155" s="343"/>
      <c r="I155" s="492">
        <f t="shared" ref="I155:I156" si="1203">S155+X155+Y155+Z155+AA155</f>
        <v>0</v>
      </c>
      <c r="J155" s="312"/>
      <c r="K155" s="312"/>
      <c r="L155" s="312"/>
      <c r="M155" s="437">
        <v>0</v>
      </c>
      <c r="N155" s="437">
        <f t="shared" ref="N155" si="1204">SUM(O155:R155)</f>
        <v>0</v>
      </c>
      <c r="O155" s="316"/>
      <c r="P155" s="316"/>
      <c r="Q155" s="316"/>
      <c r="R155" s="316"/>
      <c r="S155" s="366">
        <f t="shared" ref="S155" si="1205">SUM(T155:W155)</f>
        <v>0</v>
      </c>
      <c r="T155" s="316"/>
      <c r="U155" s="316"/>
      <c r="V155" s="316"/>
      <c r="W155" s="316"/>
      <c r="X155" s="316"/>
      <c r="Y155" s="316"/>
      <c r="Z155" s="316"/>
      <c r="AA155" s="1162"/>
      <c r="AB155" s="316"/>
      <c r="AC155" s="316"/>
      <c r="AD155" s="356"/>
      <c r="AE155" s="316"/>
      <c r="AF155" s="437">
        <v>0</v>
      </c>
      <c r="AG155" s="437">
        <f t="shared" ref="AG155" si="1206">SUM(AH155:AK155)</f>
        <v>0</v>
      </c>
      <c r="AH155" s="316"/>
      <c r="AI155" s="316"/>
      <c r="AJ155" s="316"/>
      <c r="AK155" s="316"/>
      <c r="AL155" s="316"/>
      <c r="AM155" s="316"/>
      <c r="AN155" s="316"/>
      <c r="AO155" s="316"/>
      <c r="AP155" s="306"/>
      <c r="AQ155" s="437">
        <f t="shared" ref="AQ155:AQ156" si="1207">DI155+DX155+EA155+ED155+EG155</f>
        <v>0</v>
      </c>
      <c r="AR155" s="1621"/>
      <c r="AS155" s="1621"/>
      <c r="AT155" s="315"/>
      <c r="AU155" s="476">
        <f>AT155*0.12*1000</f>
        <v>0</v>
      </c>
      <c r="AV155" s="315"/>
      <c r="AW155" s="315"/>
      <c r="AX155" s="476">
        <f>AW155*0.12*1000</f>
        <v>0</v>
      </c>
      <c r="AY155" s="315"/>
      <c r="AZ155" s="315"/>
      <c r="BA155" s="476">
        <f>AZ155*0.12*1000</f>
        <v>0</v>
      </c>
      <c r="BB155" s="315"/>
      <c r="BC155" s="315"/>
      <c r="BD155" s="476">
        <f>BC155*0.12*1000</f>
        <v>0</v>
      </c>
      <c r="BE155" s="315"/>
      <c r="BF155" s="315"/>
      <c r="BG155" s="476">
        <f>BF155*0.12*1000</f>
        <v>0</v>
      </c>
      <c r="BH155" s="315"/>
      <c r="BI155" s="315"/>
      <c r="BJ155" s="476">
        <f>BI155*0.12*1000</f>
        <v>0</v>
      </c>
      <c r="BK155" s="315"/>
      <c r="BL155" s="315"/>
      <c r="BM155" s="476">
        <f>BL155*0.12*1000</f>
        <v>0</v>
      </c>
      <c r="BN155" s="315"/>
      <c r="BO155" s="315"/>
      <c r="BP155" s="476">
        <f>BO155*0.12*1000</f>
        <v>0</v>
      </c>
      <c r="BQ155" s="315"/>
      <c r="BR155" s="476">
        <f>BU155+BX155+CA155+CD155</f>
        <v>0</v>
      </c>
      <c r="BS155" s="476">
        <f t="shared" ref="BS155" si="1208">BV155+BY155+CB155+CE155</f>
        <v>0</v>
      </c>
      <c r="BT155" s="476">
        <f t="shared" ref="BT155" si="1209">BW155+BZ155+CC155+CF155</f>
        <v>0</v>
      </c>
      <c r="BU155" s="315"/>
      <c r="BV155" s="476">
        <f>BU155*0.12*1000</f>
        <v>0</v>
      </c>
      <c r="BW155" s="315"/>
      <c r="BX155" s="315"/>
      <c r="BY155" s="476">
        <f>BX155*0.12*1000</f>
        <v>0</v>
      </c>
      <c r="BZ155" s="315"/>
      <c r="CA155" s="315"/>
      <c r="CB155" s="476">
        <f>CA155*0.12*1000</f>
        <v>0</v>
      </c>
      <c r="CC155" s="315"/>
      <c r="CD155" s="315"/>
      <c r="CE155" s="476">
        <f>CD155*0.12*1000</f>
        <v>0</v>
      </c>
      <c r="CF155" s="315"/>
      <c r="CG155" s="995"/>
      <c r="CH155" s="476">
        <f>CK155+CN155+CQ155+CT155</f>
        <v>0</v>
      </c>
      <c r="CI155" s="476">
        <f t="shared" ref="CI155" si="1210">CL155+CO155+CR155+CU155</f>
        <v>0</v>
      </c>
      <c r="CJ155" s="476">
        <f t="shared" ref="CJ155" si="1211">CM155+CP155+CS155+CV155</f>
        <v>0</v>
      </c>
      <c r="CK155" s="315"/>
      <c r="CL155" s="476">
        <f>CK155*0.12*1000</f>
        <v>0</v>
      </c>
      <c r="CM155" s="315"/>
      <c r="CN155" s="315"/>
      <c r="CO155" s="476">
        <f>CN155*0.12*1000</f>
        <v>0</v>
      </c>
      <c r="CP155" s="315"/>
      <c r="CQ155" s="315"/>
      <c r="CR155" s="476">
        <f>CQ155*0.12*1000</f>
        <v>0</v>
      </c>
      <c r="CS155" s="315"/>
      <c r="CT155" s="315"/>
      <c r="CU155" s="476">
        <f>CT155*0.12*1000</f>
        <v>0</v>
      </c>
      <c r="CV155" s="315"/>
      <c r="CW155" s="1514"/>
      <c r="CX155" s="476">
        <f>CW155*0.12*1000</f>
        <v>0</v>
      </c>
      <c r="CY155" s="315"/>
      <c r="CZ155" s="315"/>
      <c r="DA155" s="476">
        <f>CZ155*0.12*1000</f>
        <v>0</v>
      </c>
      <c r="DB155" s="315"/>
      <c r="DC155" s="315"/>
      <c r="DD155" s="476">
        <f>DC155*0.12*1000</f>
        <v>0</v>
      </c>
      <c r="DE155" s="315"/>
      <c r="DF155" s="315"/>
      <c r="DG155" s="476">
        <f>DF155*0.12*1000</f>
        <v>0</v>
      </c>
      <c r="DH155" s="315"/>
      <c r="DI155" s="1204"/>
      <c r="DJ155" s="1203">
        <f>DI155*0.12*1000</f>
        <v>0</v>
      </c>
      <c r="DK155" s="1204"/>
      <c r="DL155" s="1204"/>
      <c r="DM155" s="1203">
        <f t="shared" ref="DM155" si="1212">DL155*0.12*1000</f>
        <v>0</v>
      </c>
      <c r="DN155" s="1204"/>
      <c r="DO155" s="1204"/>
      <c r="DP155" s="1203">
        <f t="shared" ref="DP155" si="1213">DO155*0.12*1000</f>
        <v>0</v>
      </c>
      <c r="DQ155" s="1204"/>
      <c r="DR155" s="1204"/>
      <c r="DS155" s="1203">
        <f t="shared" ref="DS155" si="1214">DR155*0.12*1000</f>
        <v>0</v>
      </c>
      <c r="DT155" s="1204"/>
      <c r="DU155" s="1204"/>
      <c r="DV155" s="1203">
        <f t="shared" ref="DV155" si="1215">DU155*0.12*1000</f>
        <v>0</v>
      </c>
      <c r="DW155" s="1204"/>
      <c r="DX155" s="1204"/>
      <c r="DY155" s="1203">
        <f>DX155*0.12*1000</f>
        <v>0</v>
      </c>
      <c r="DZ155" s="1204"/>
      <c r="EA155" s="1204"/>
      <c r="EB155" s="1203">
        <f>EA155*0.12*1000</f>
        <v>0</v>
      </c>
      <c r="EC155" s="1204"/>
      <c r="ED155" s="1204"/>
      <c r="EE155" s="1203">
        <f>ED155*0.12*1000</f>
        <v>0</v>
      </c>
      <c r="EF155" s="1204"/>
      <c r="EG155" s="1204"/>
      <c r="EH155" s="1204"/>
      <c r="EI155" s="1204"/>
      <c r="EJ155" s="316"/>
      <c r="EK155" s="316"/>
      <c r="EL155" s="316"/>
      <c r="EM155" s="316"/>
      <c r="EN155" s="437">
        <f t="shared" ref="EN155:EN156" si="1216">EX155+FC155+FD155+FE155+FF155</f>
        <v>0</v>
      </c>
      <c r="EO155" s="312"/>
      <c r="EP155" s="312"/>
      <c r="EQ155" s="312"/>
      <c r="ER155" s="312"/>
      <c r="ES155" s="312"/>
      <c r="ET155" s="622"/>
      <c r="EU155" s="622"/>
      <c r="EV155" s="622"/>
      <c r="EW155" s="622"/>
      <c r="EX155" s="312"/>
      <c r="EY155" s="622"/>
      <c r="EZ155" s="622"/>
      <c r="FA155" s="622"/>
      <c r="FB155" s="622"/>
      <c r="FC155" s="312"/>
      <c r="FD155" s="312"/>
      <c r="FE155" s="312"/>
      <c r="FF155" s="312"/>
      <c r="FG155" s="437">
        <f>SUM(FH155:FR155)</f>
        <v>0</v>
      </c>
      <c r="FH155" s="312"/>
      <c r="FI155" s="312"/>
      <c r="FJ155" s="312"/>
      <c r="FK155" s="312"/>
      <c r="FL155" s="992"/>
      <c r="FM155" s="312">
        <f t="shared" ref="FM155" si="1217">FN155+FO155+FP155+FQ155</f>
        <v>0</v>
      </c>
      <c r="FN155" s="622"/>
      <c r="FO155" s="622"/>
      <c r="FP155" s="622"/>
      <c r="FQ155" s="622"/>
      <c r="FR155" s="312"/>
      <c r="FS155" s="312"/>
      <c r="FT155" s="312"/>
      <c r="FU155" s="622"/>
      <c r="FV155" s="316"/>
      <c r="FW155" s="316"/>
      <c r="FX155" s="316"/>
    </row>
    <row r="156" spans="1:180" s="95" customFormat="1" ht="14.45" hidden="1" customHeight="1" outlineLevel="1">
      <c r="A156" s="426" t="s">
        <v>485</v>
      </c>
      <c r="B156" s="380" t="s">
        <v>302</v>
      </c>
      <c r="C156" s="331"/>
      <c r="D156" s="343"/>
      <c r="E156" s="430"/>
      <c r="F156" s="478" t="s">
        <v>11</v>
      </c>
      <c r="G156" s="438"/>
      <c r="H156" s="438"/>
      <c r="I156" s="492">
        <f t="shared" si="1203"/>
        <v>0</v>
      </c>
      <c r="J156" s="437"/>
      <c r="K156" s="437"/>
      <c r="L156" s="437"/>
      <c r="M156" s="437"/>
      <c r="N156" s="437"/>
      <c r="O156" s="437"/>
      <c r="P156" s="437"/>
      <c r="Q156" s="437"/>
      <c r="R156" s="437"/>
      <c r="S156" s="437"/>
      <c r="T156" s="437"/>
      <c r="U156" s="437"/>
      <c r="V156" s="437"/>
      <c r="W156" s="437"/>
      <c r="X156" s="437"/>
      <c r="Y156" s="437"/>
      <c r="Z156" s="437"/>
      <c r="AA156" s="1163"/>
      <c r="AB156" s="437"/>
      <c r="AC156" s="437"/>
      <c r="AD156" s="440"/>
      <c r="AE156" s="437"/>
      <c r="AF156" s="437"/>
      <c r="AG156" s="437"/>
      <c r="AH156" s="437"/>
      <c r="AI156" s="437"/>
      <c r="AJ156" s="437"/>
      <c r="AK156" s="437"/>
      <c r="AL156" s="437"/>
      <c r="AM156" s="437"/>
      <c r="AN156" s="437"/>
      <c r="AO156" s="437"/>
      <c r="AP156" s="306"/>
      <c r="AQ156" s="437">
        <f t="shared" si="1207"/>
        <v>0</v>
      </c>
      <c r="AR156" s="1621"/>
      <c r="AS156" s="1621"/>
      <c r="AT156" s="476">
        <f t="shared" ref="AT156:BQ156" si="1218">SUM(AT155:AT155)</f>
        <v>0</v>
      </c>
      <c r="AU156" s="476">
        <f t="shared" si="1218"/>
        <v>0</v>
      </c>
      <c r="AV156" s="476">
        <f t="shared" si="1218"/>
        <v>0</v>
      </c>
      <c r="AW156" s="476">
        <f t="shared" si="1218"/>
        <v>0</v>
      </c>
      <c r="AX156" s="476">
        <f t="shared" si="1218"/>
        <v>0</v>
      </c>
      <c r="AY156" s="476">
        <f t="shared" si="1218"/>
        <v>0</v>
      </c>
      <c r="AZ156" s="476">
        <f t="shared" si="1218"/>
        <v>0</v>
      </c>
      <c r="BA156" s="476">
        <f t="shared" si="1218"/>
        <v>0</v>
      </c>
      <c r="BB156" s="476">
        <f t="shared" si="1218"/>
        <v>0</v>
      </c>
      <c r="BC156" s="476">
        <f t="shared" si="1218"/>
        <v>0</v>
      </c>
      <c r="BD156" s="476">
        <f t="shared" si="1218"/>
        <v>0</v>
      </c>
      <c r="BE156" s="476">
        <f t="shared" si="1218"/>
        <v>0</v>
      </c>
      <c r="BF156" s="476">
        <f t="shared" si="1218"/>
        <v>0</v>
      </c>
      <c r="BG156" s="476">
        <f t="shared" si="1218"/>
        <v>0</v>
      </c>
      <c r="BH156" s="476">
        <f t="shared" si="1218"/>
        <v>0</v>
      </c>
      <c r="BI156" s="476">
        <f t="shared" si="1218"/>
        <v>0</v>
      </c>
      <c r="BJ156" s="476">
        <f t="shared" si="1218"/>
        <v>0</v>
      </c>
      <c r="BK156" s="476">
        <f t="shared" si="1218"/>
        <v>0</v>
      </c>
      <c r="BL156" s="476">
        <f t="shared" si="1218"/>
        <v>0</v>
      </c>
      <c r="BM156" s="476">
        <f t="shared" si="1218"/>
        <v>0</v>
      </c>
      <c r="BN156" s="476">
        <f t="shared" si="1218"/>
        <v>0</v>
      </c>
      <c r="BO156" s="476">
        <f t="shared" si="1218"/>
        <v>0</v>
      </c>
      <c r="BP156" s="476">
        <f t="shared" si="1218"/>
        <v>0</v>
      </c>
      <c r="BQ156" s="476">
        <f t="shared" si="1218"/>
        <v>0</v>
      </c>
      <c r="BR156" s="476">
        <f t="shared" ref="BR156:EC156" si="1219">SUM(BR155:BR155)</f>
        <v>0</v>
      </c>
      <c r="BS156" s="476">
        <f t="shared" si="1219"/>
        <v>0</v>
      </c>
      <c r="BT156" s="476">
        <f t="shared" si="1219"/>
        <v>0</v>
      </c>
      <c r="BU156" s="476">
        <f t="shared" si="1219"/>
        <v>0</v>
      </c>
      <c r="BV156" s="476">
        <f t="shared" si="1219"/>
        <v>0</v>
      </c>
      <c r="BW156" s="476">
        <f t="shared" si="1219"/>
        <v>0</v>
      </c>
      <c r="BX156" s="476">
        <f t="shared" si="1219"/>
        <v>0</v>
      </c>
      <c r="BY156" s="476">
        <f t="shared" si="1219"/>
        <v>0</v>
      </c>
      <c r="BZ156" s="476">
        <f t="shared" si="1219"/>
        <v>0</v>
      </c>
      <c r="CA156" s="476">
        <f t="shared" si="1219"/>
        <v>0</v>
      </c>
      <c r="CB156" s="476">
        <f t="shared" si="1219"/>
        <v>0</v>
      </c>
      <c r="CC156" s="476">
        <f t="shared" si="1219"/>
        <v>0</v>
      </c>
      <c r="CD156" s="476">
        <f t="shared" si="1219"/>
        <v>0</v>
      </c>
      <c r="CE156" s="476">
        <f t="shared" si="1219"/>
        <v>0</v>
      </c>
      <c r="CF156" s="476">
        <f t="shared" si="1219"/>
        <v>0</v>
      </c>
      <c r="CG156" s="995"/>
      <c r="CH156" s="476">
        <f t="shared" ref="CH156:CV156" si="1220">SUM(CH155:CH155)</f>
        <v>0</v>
      </c>
      <c r="CI156" s="476">
        <f t="shared" si="1220"/>
        <v>0</v>
      </c>
      <c r="CJ156" s="476">
        <f t="shared" si="1220"/>
        <v>0</v>
      </c>
      <c r="CK156" s="476">
        <f t="shared" si="1220"/>
        <v>0</v>
      </c>
      <c r="CL156" s="476">
        <f t="shared" si="1220"/>
        <v>0</v>
      </c>
      <c r="CM156" s="476">
        <f t="shared" si="1220"/>
        <v>0</v>
      </c>
      <c r="CN156" s="476">
        <f t="shared" si="1220"/>
        <v>0</v>
      </c>
      <c r="CO156" s="476">
        <f t="shared" si="1220"/>
        <v>0</v>
      </c>
      <c r="CP156" s="476">
        <f t="shared" si="1220"/>
        <v>0</v>
      </c>
      <c r="CQ156" s="476">
        <f t="shared" si="1220"/>
        <v>0</v>
      </c>
      <c r="CR156" s="476">
        <f t="shared" si="1220"/>
        <v>0</v>
      </c>
      <c r="CS156" s="476">
        <f t="shared" si="1220"/>
        <v>0</v>
      </c>
      <c r="CT156" s="476">
        <f t="shared" si="1220"/>
        <v>0</v>
      </c>
      <c r="CU156" s="476">
        <f t="shared" si="1220"/>
        <v>0</v>
      </c>
      <c r="CV156" s="476">
        <f t="shared" si="1220"/>
        <v>0</v>
      </c>
      <c r="CW156" s="1514">
        <f t="shared" si="1219"/>
        <v>0</v>
      </c>
      <c r="CX156" s="476">
        <f t="shared" si="1219"/>
        <v>0</v>
      </c>
      <c r="CY156" s="476">
        <f t="shared" si="1219"/>
        <v>0</v>
      </c>
      <c r="CZ156" s="476">
        <f t="shared" si="1219"/>
        <v>0</v>
      </c>
      <c r="DA156" s="476">
        <f t="shared" si="1219"/>
        <v>0</v>
      </c>
      <c r="DB156" s="476">
        <f t="shared" si="1219"/>
        <v>0</v>
      </c>
      <c r="DC156" s="476">
        <f t="shared" si="1219"/>
        <v>0</v>
      </c>
      <c r="DD156" s="476">
        <f t="shared" si="1219"/>
        <v>0</v>
      </c>
      <c r="DE156" s="476">
        <f t="shared" si="1219"/>
        <v>0</v>
      </c>
      <c r="DF156" s="476">
        <f t="shared" si="1219"/>
        <v>0</v>
      </c>
      <c r="DG156" s="476">
        <f t="shared" si="1219"/>
        <v>0</v>
      </c>
      <c r="DH156" s="476">
        <f t="shared" si="1219"/>
        <v>0</v>
      </c>
      <c r="DI156" s="1203">
        <f t="shared" si="1219"/>
        <v>0</v>
      </c>
      <c r="DJ156" s="1203">
        <f t="shared" si="1219"/>
        <v>0</v>
      </c>
      <c r="DK156" s="1203">
        <f t="shared" si="1219"/>
        <v>0</v>
      </c>
      <c r="DL156" s="1203">
        <f t="shared" ref="DL156:DW156" si="1221">SUM(DL155:DL155)</f>
        <v>0</v>
      </c>
      <c r="DM156" s="1203">
        <f t="shared" si="1221"/>
        <v>0</v>
      </c>
      <c r="DN156" s="1203">
        <f t="shared" si="1221"/>
        <v>0</v>
      </c>
      <c r="DO156" s="1203">
        <f t="shared" si="1221"/>
        <v>0</v>
      </c>
      <c r="DP156" s="1203">
        <f t="shared" si="1221"/>
        <v>0</v>
      </c>
      <c r="DQ156" s="1203">
        <f t="shared" si="1221"/>
        <v>0</v>
      </c>
      <c r="DR156" s="1203">
        <f t="shared" si="1221"/>
        <v>0</v>
      </c>
      <c r="DS156" s="1203">
        <f t="shared" si="1221"/>
        <v>0</v>
      </c>
      <c r="DT156" s="1203">
        <f t="shared" si="1221"/>
        <v>0</v>
      </c>
      <c r="DU156" s="1203">
        <f t="shared" si="1221"/>
        <v>0</v>
      </c>
      <c r="DV156" s="1203">
        <f t="shared" si="1221"/>
        <v>0</v>
      </c>
      <c r="DW156" s="1203">
        <f t="shared" si="1221"/>
        <v>0</v>
      </c>
      <c r="DX156" s="1203">
        <f t="shared" si="1219"/>
        <v>0</v>
      </c>
      <c r="DY156" s="1203">
        <f t="shared" si="1219"/>
        <v>0</v>
      </c>
      <c r="DZ156" s="1203">
        <f t="shared" si="1219"/>
        <v>0</v>
      </c>
      <c r="EA156" s="1203">
        <f t="shared" si="1219"/>
        <v>0</v>
      </c>
      <c r="EB156" s="1203">
        <f t="shared" si="1219"/>
        <v>0</v>
      </c>
      <c r="EC156" s="1203">
        <f t="shared" si="1219"/>
        <v>0</v>
      </c>
      <c r="ED156" s="1203">
        <f t="shared" ref="ED156:EI156" si="1222">SUM(ED155:ED155)</f>
        <v>0</v>
      </c>
      <c r="EE156" s="1203">
        <f t="shared" si="1222"/>
        <v>0</v>
      </c>
      <c r="EF156" s="1203">
        <f t="shared" si="1222"/>
        <v>0</v>
      </c>
      <c r="EG156" s="1203">
        <f t="shared" si="1222"/>
        <v>0</v>
      </c>
      <c r="EH156" s="1203">
        <f t="shared" si="1222"/>
        <v>0</v>
      </c>
      <c r="EI156" s="1203">
        <f t="shared" si="1222"/>
        <v>0</v>
      </c>
      <c r="EJ156" s="441"/>
      <c r="EK156" s="441"/>
      <c r="EL156" s="441"/>
      <c r="EM156" s="441"/>
      <c r="EN156" s="437">
        <f t="shared" si="1216"/>
        <v>0</v>
      </c>
      <c r="EO156" s="437">
        <f>SUM(EO155:EO155)</f>
        <v>0</v>
      </c>
      <c r="EP156" s="437">
        <f>SUM(EP155:EP155)</f>
        <v>0</v>
      </c>
      <c r="EQ156" s="437">
        <f>SUM(EQ155:EQ155)</f>
        <v>0</v>
      </c>
      <c r="ER156" s="437">
        <f>SUM(ER155:ER155)</f>
        <v>0</v>
      </c>
      <c r="ES156" s="437">
        <f>SUM(ES155:ES155)</f>
        <v>0</v>
      </c>
      <c r="ET156" s="814"/>
      <c r="EU156" s="814"/>
      <c r="EV156" s="814"/>
      <c r="EW156" s="814"/>
      <c r="EX156" s="437">
        <f>SUM(EX155:EX155)</f>
        <v>0</v>
      </c>
      <c r="EY156" s="814"/>
      <c r="EZ156" s="814"/>
      <c r="FA156" s="814"/>
      <c r="FB156" s="814"/>
      <c r="FC156" s="437">
        <f>SUM(FC155:FC155)</f>
        <v>0</v>
      </c>
      <c r="FD156" s="437">
        <f>SUM(FD155:FD155)</f>
        <v>0</v>
      </c>
      <c r="FE156" s="437">
        <f>SUM(FE155:FE155)</f>
        <v>0</v>
      </c>
      <c r="FF156" s="437">
        <f>SUM(FF155:FF155)</f>
        <v>0</v>
      </c>
      <c r="FG156" s="437">
        <f>SUM(FH156:FR156)</f>
        <v>0</v>
      </c>
      <c r="FH156" s="437">
        <f>SUM(FH155:FH155)</f>
        <v>0</v>
      </c>
      <c r="FI156" s="437">
        <f>SUM(FI155:FI155)</f>
        <v>0</v>
      </c>
      <c r="FJ156" s="437">
        <f>SUM(FJ155:FJ155)</f>
        <v>0</v>
      </c>
      <c r="FK156" s="437">
        <f>SUM(FK155:FK155)</f>
        <v>0</v>
      </c>
      <c r="FL156" s="992"/>
      <c r="FM156" s="437">
        <f>SUM(FM155:FM155)</f>
        <v>0</v>
      </c>
      <c r="FN156" s="814"/>
      <c r="FO156" s="814"/>
      <c r="FP156" s="814"/>
      <c r="FQ156" s="814"/>
      <c r="FR156" s="437">
        <f>SUM(FR155:FR155)</f>
        <v>0</v>
      </c>
      <c r="FS156" s="437">
        <f>SUM(FS155:FS155)</f>
        <v>0</v>
      </c>
      <c r="FT156" s="437">
        <f>SUM(FT155:FT155)</f>
        <v>0</v>
      </c>
      <c r="FU156" s="814"/>
      <c r="FV156" s="320"/>
      <c r="FW156" s="320"/>
      <c r="FX156" s="320"/>
    </row>
    <row r="157" spans="1:180" ht="46.9" hidden="1" customHeight="1" outlineLevel="1">
      <c r="A157" s="426" t="s">
        <v>485</v>
      </c>
      <c r="B157" s="380" t="s">
        <v>302</v>
      </c>
      <c r="C157" s="343"/>
      <c r="D157" s="427"/>
      <c r="E157" s="428">
        <v>2</v>
      </c>
      <c r="F157" s="483" t="s">
        <v>277</v>
      </c>
      <c r="G157" s="467"/>
      <c r="H157" s="330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  <c r="S157" s="313"/>
      <c r="T157" s="313"/>
      <c r="U157" s="313"/>
      <c r="V157" s="313"/>
      <c r="W157" s="313"/>
      <c r="X157" s="313"/>
      <c r="Y157" s="313"/>
      <c r="Z157" s="313"/>
      <c r="AA157" s="1155"/>
      <c r="AB157" s="313"/>
      <c r="AC157" s="313"/>
      <c r="AD157" s="358"/>
      <c r="AE157" s="313"/>
      <c r="AF157" s="313"/>
      <c r="AG157" s="313"/>
      <c r="AH157" s="313"/>
      <c r="AI157" s="313"/>
      <c r="AJ157" s="313"/>
      <c r="AK157" s="313"/>
      <c r="AL157" s="313"/>
      <c r="AM157" s="313"/>
      <c r="AN157" s="313"/>
      <c r="AO157" s="313"/>
      <c r="AP157" s="335"/>
      <c r="AQ157" s="482">
        <f>DI157+DX157+EA157+ED157+EG157</f>
        <v>0</v>
      </c>
      <c r="AR157" s="1619"/>
      <c r="AS157" s="1619"/>
      <c r="AT157" s="314"/>
      <c r="AU157" s="482">
        <f>AU166+AU171+AU174+AU177+AU180+AU184+AU189+AU193+AU196+AU199+AU202+AU205</f>
        <v>8.6845890000000008</v>
      </c>
      <c r="AV157" s="482">
        <f>AV166+AV171+AV174+AV177+AV180+AV184+AV189+AV193+AV196+AV199+AV202+AV205</f>
        <v>0.11166448540000001</v>
      </c>
      <c r="AW157" s="313"/>
      <c r="AX157" s="482">
        <f>AX166+AX171+AX174+AX177+AX180+AX184+AX189+AX193+AX196+AX199+AX202+AX205</f>
        <v>8.6845890000000008</v>
      </c>
      <c r="AY157" s="482">
        <f>AY166+AY171+AY174+AY177+AY180+AY184+AY189+AY193+AY196+AY199+AY202+AY205</f>
        <v>0.11166448540000001</v>
      </c>
      <c r="AZ157" s="313"/>
      <c r="BA157" s="482">
        <f>BA166+BA171+BA174+BA177+BA180+BA184+BA189+BA193+BA196+BA199+BA202+BA205</f>
        <v>8.4325890000000001</v>
      </c>
      <c r="BB157" s="482">
        <f>BB166+BB171+BB174+BB177+BB180+BB184+BB189+BB193+BB196+BB199+BB202+BB205</f>
        <v>0.1091500554</v>
      </c>
      <c r="BC157" s="313"/>
      <c r="BD157" s="482">
        <f>BD166+BD171+BD174+BD177+BD180+BD184+BD189+BD193+BD196+BD199+BD202+BD205</f>
        <v>8.4325890000000001</v>
      </c>
      <c r="BE157" s="482">
        <f>BE166+BE171+BE174+BE177+BE180+BE184+BE189+BE193+BE196+BE199+BE202+BE205</f>
        <v>0.1091500554</v>
      </c>
      <c r="BF157" s="313"/>
      <c r="BG157" s="482">
        <f>BG166+BG171+BG174+BG177+BG180+BG184+BG189+BG193+BG196+BG199+BG202+BG205</f>
        <v>59.539257999999997</v>
      </c>
      <c r="BH157" s="482">
        <f>BH166+BH171+BH174+BH177+BH180+BH184+BH189+BH193+BH196+BH199+BH202+BH205</f>
        <v>0.80152414010000006</v>
      </c>
      <c r="BI157" s="313"/>
      <c r="BJ157" s="482">
        <f>BJ166+BJ171+BJ174+BJ177+BJ180+BJ184+BJ189+BJ193+BJ196+BJ199+BJ202+BJ205</f>
        <v>55.9778752</v>
      </c>
      <c r="BK157" s="482">
        <f>BK166+BK171+BK174+BK177+BK180+BK184+BK189+BK193+BK196+BK199+BK202+BK205</f>
        <v>1.3351746946</v>
      </c>
      <c r="BL157" s="313"/>
      <c r="BM157" s="482">
        <f>BM166+BM171+BM174+BM177+BM180+BM184+BM189+BM193+BM196+BM199+BM202+BM205</f>
        <v>270.76313199999993</v>
      </c>
      <c r="BN157" s="482">
        <f>BN166+BN171+BN174+BN177+BN180+BN184+BN189+BN193+BN196+BN199+BN202+BN205</f>
        <v>6.5498383945999992</v>
      </c>
      <c r="BO157" s="313"/>
      <c r="BP157" s="482">
        <f>BP166+BP171+BP174+BP177+BP180+BP184+BP189+BP193+BP196+BP199+BP202+BP205</f>
        <v>270.76313199999993</v>
      </c>
      <c r="BQ157" s="482">
        <f>BQ166+BQ171+BQ174+BQ177+BQ180+BQ184+BQ189+BQ193+BQ196+BQ199+BQ202+BQ205</f>
        <v>6.5498383945999992</v>
      </c>
      <c r="BR157" s="313"/>
      <c r="BS157" s="482">
        <f>BS166+BS171+BS174+BS177+BS180+BS184+BS189+BS193+BS196+BS199+BS202+BS205</f>
        <v>270.76313199999993</v>
      </c>
      <c r="BT157" s="482">
        <f>BT166+BT171+BT174+BT177+BT180+BT184+BT189+BT193+BT196+BT199+BT202+BT205</f>
        <v>6.5498383945999992</v>
      </c>
      <c r="BU157" s="313"/>
      <c r="BV157" s="482">
        <f>BV166+BV171+BV174+BV177+BV180+BV184+BV189+BV193+BV196+BV199+BV202+BV205</f>
        <v>42.359999999999992</v>
      </c>
      <c r="BW157" s="482">
        <f>BW166+BW171+BW174+BW177+BW180+BW184+BW189+BW193+BW196+BW199+BW202+BW205</f>
        <v>0.97199999999999998</v>
      </c>
      <c r="BX157" s="313"/>
      <c r="BY157" s="482">
        <f>BY166+BY171+BY174+BY177+BY180+BY184+BY189+BY193+BY196+BY199+BY202+BY205</f>
        <v>30.24</v>
      </c>
      <c r="BZ157" s="482">
        <f>BZ166+BZ171+BZ174+BZ177+BZ180+BZ184+BZ189+BZ193+BZ196+BZ199+BZ202+BZ205</f>
        <v>0.69399999999999995</v>
      </c>
      <c r="CA157" s="313"/>
      <c r="CB157" s="482">
        <f>CB166+CB171+CB174+CB177+CB180+CB184+CB189+CB193+CB196+CB199+CB202+CB205</f>
        <v>33.959999999999994</v>
      </c>
      <c r="CC157" s="482">
        <f>CC166+CC171+CC174+CC177+CC180+CC184+CC189+CC193+CC196+CC199+CC202+CC205</f>
        <v>0.81592000000000009</v>
      </c>
      <c r="CD157" s="313"/>
      <c r="CE157" s="482">
        <f>CE166+CE171+CE174+CE177+CE180+CE184+CE189+CE193+CE196+CE199+CE202+CE205</f>
        <v>164.20313200000001</v>
      </c>
      <c r="CF157" s="482">
        <f>CF166+CF171+CF174+CF177+CF180+CF184+CF189+CF193+CF196+CF199+CF202+CF205</f>
        <v>4.0679183945999995</v>
      </c>
      <c r="CG157" s="995"/>
      <c r="CH157" s="313"/>
      <c r="CI157" s="482">
        <f>CI166+CI171+CI174+CI177+CI180+CI184+CI189+CI193+CI196+CI199+CI202+CI205</f>
        <v>270.76313199999993</v>
      </c>
      <c r="CJ157" s="482">
        <f>CJ166+CJ171+CJ174+CJ177+CJ180+CJ184+CJ189+CJ193+CJ196+CJ199+CJ202+CJ205</f>
        <v>6.5498383945999992</v>
      </c>
      <c r="CK157" s="313"/>
      <c r="CL157" s="482">
        <f>CL166+CL171+CL174+CL177+CL180+CL184+CL189+CL193+CL196+CL199+CL202+CL205</f>
        <v>42.359999999999992</v>
      </c>
      <c r="CM157" s="482">
        <f>CM166+CM171+CM174+CM177+CM180+CM184+CM189+CM193+CM196+CM199+CM202+CM205</f>
        <v>0.97199999999999998</v>
      </c>
      <c r="CN157" s="313"/>
      <c r="CO157" s="482">
        <f>CO166+CO171+CO174+CO177+CO180+CO184+CO189+CO193+CO196+CO199+CO202+CO205</f>
        <v>30.24</v>
      </c>
      <c r="CP157" s="482">
        <f>CP166+CP171+CP174+CP177+CP180+CP184+CP189+CP193+CP196+CP199+CP202+CP205</f>
        <v>0.69399999999999995</v>
      </c>
      <c r="CQ157" s="313"/>
      <c r="CR157" s="482">
        <f>CR166+CR171+CR174+CR177+CR180+CR184+CR189+CR193+CR196+CR199+CR202+CR205</f>
        <v>33.959999999999994</v>
      </c>
      <c r="CS157" s="482">
        <f>CS166+CS171+CS174+CS177+CS180+CS184+CS189+CS193+CS196+CS199+CS202+CS205</f>
        <v>0.81592000000000009</v>
      </c>
      <c r="CT157" s="313"/>
      <c r="CU157" s="482">
        <f>CU166+CU171+CU174+CU177+CU180+CU184+CU189+CU193+CU196+CU199+CU202+CU205</f>
        <v>164.20313200000001</v>
      </c>
      <c r="CV157" s="482">
        <f>CV166+CV171+CV174+CV177+CV180+CV184+CV189+CV193+CV196+CV199+CV202+CV205</f>
        <v>4.0679183945999995</v>
      </c>
      <c r="CW157" s="1512"/>
      <c r="CX157" s="482">
        <f>CX166+CX171+CX174+CX177+CX180+CX184+CX189+CX193+CX196+CX199+CX202+CX205</f>
        <v>165.5087312</v>
      </c>
      <c r="CY157" s="482">
        <f>CY166+CY171+CY174+CY177+CY180+CY184+CY189+CY193+CY196+CY199+CY202+CY205</f>
        <v>4.0040480419999991</v>
      </c>
      <c r="CZ157" s="313"/>
      <c r="DA157" s="482">
        <f>DA166+DA171+DA174+DA177+DA180+DA184+DA189+DA193+DA196+DA199+DA202+DA205</f>
        <v>163.8023312</v>
      </c>
      <c r="DB157" s="482">
        <f>DB166+DB171+DB174+DB177+DB180+DB184+DB189+DB193+DB196+DB199+DB202+DB205</f>
        <v>4.4287287969999998</v>
      </c>
      <c r="DC157" s="313"/>
      <c r="DD157" s="482">
        <f>DD166+DD171+DD174+DD177+DD180+DD184+DD189+DD193+DD196+DD199+DD202+DD205</f>
        <v>126.14338304</v>
      </c>
      <c r="DE157" s="482">
        <f>DE166+DE171+DE174+DE177+DE180+DE184+DE189+DE193+DE196+DE199+DE202+DE205</f>
        <v>3.1974635539300005</v>
      </c>
      <c r="DF157" s="313"/>
      <c r="DG157" s="482">
        <f>DG166+DG171+DG174+DG177+DG180+DG184+DG189+DG193+DG196+DG199+DG202+DG205</f>
        <v>126.14338304</v>
      </c>
      <c r="DH157" s="482">
        <f>DH166+DH171+DH174+DH177+DH180+DH184+DH189+DH193+DH196+DH199+DH202+DH205</f>
        <v>3.1974635539300005</v>
      </c>
      <c r="DI157" s="1155"/>
      <c r="DJ157" s="1199">
        <f>DJ166+DJ171+DJ174+DJ177+DJ180+DJ184+DJ189+DJ193+DJ196+DJ199+DJ202+DJ205</f>
        <v>168.65693200000004</v>
      </c>
      <c r="DK157" s="1199">
        <f>DK166+DK171+DK174+DK177+DK180+DK184+DK189+DK193+DK196+DK199+DK202+DK205</f>
        <v>5.3397599245999992</v>
      </c>
      <c r="DL157" s="1199"/>
      <c r="DM157" s="1199">
        <f>DM166+DM171+DM174+DM177+DM180+DM184+DM189+DM193+DM196+DM199+DM202+DM205</f>
        <v>42.38232</v>
      </c>
      <c r="DN157" s="1199">
        <f>DN166+DN171+DN174+DN177+DN180+DN184+DN189+DN193+DN196+DN199+DN202+DN205</f>
        <v>1.4376263</v>
      </c>
      <c r="DO157" s="1199"/>
      <c r="DP157" s="1199">
        <f>DP166+DP171+DP174+DP177+DP180+DP184+DP189+DP193+DP196+DP199+DP202+DP205</f>
        <v>30.28548</v>
      </c>
      <c r="DQ157" s="1199">
        <f>DQ166+DQ171+DQ174+DQ177+DQ180+DQ184+DQ189+DQ193+DQ196+DQ199+DQ202+DQ205</f>
        <v>1.0866251</v>
      </c>
      <c r="DR157" s="1199"/>
      <c r="DS157" s="1199">
        <f>DS166+DS171+DS174+DS177+DS180+DS184+DS189+DS193+DS196+DS199+DS202+DS205</f>
        <v>33.995999999999995</v>
      </c>
      <c r="DT157" s="1199">
        <f>DT166+DT171+DT174+DT177+DT180+DT184+DT189+DT193+DT196+DT199+DT202+DT205</f>
        <v>1.0488797000000001</v>
      </c>
      <c r="DU157" s="1199"/>
      <c r="DV157" s="1199">
        <f>DV166+DV171+DV174+DV177+DV180+DV184+DV189+DV193+DV196+DV199+DV202+DV205</f>
        <v>61.993132000000003</v>
      </c>
      <c r="DW157" s="1199">
        <f>DW166+DW171+DW174+DW177+DW180+DW184+DW189+DW193+DW196+DW199+DW202+DW205</f>
        <v>1.7586933946000001</v>
      </c>
      <c r="DX157" s="1155"/>
      <c r="DY157" s="1199">
        <f>DY166+DY171+DY174+DY177+DY180+DY184+DY189+DY193+DY196+DY199+DY202+DY205</f>
        <v>168.14690000000002</v>
      </c>
      <c r="DZ157" s="1199">
        <f>DZ166+DZ171+DZ174+DZ177+DZ180+DZ184+DZ189+DZ193+DZ196+DZ199+DZ202+DZ205</f>
        <v>0.66578527700000001</v>
      </c>
      <c r="EA157" s="1155"/>
      <c r="EB157" s="1199">
        <f>EB166+EB171+EB174+EB177+EB180+EB184+EB189+EB193+EB196+EB199+EB202+EB205</f>
        <v>14.546900000000001</v>
      </c>
      <c r="EC157" s="1199">
        <f>EC166+EC171+EC174+EC177+EC180+EC184+EC189+EC193+EC196+EC199+EC202+EC205</f>
        <v>0.32432353520000007</v>
      </c>
      <c r="ED157" s="1155"/>
      <c r="EE157" s="1199">
        <f>EE166+EE171+EE174+EE177+EE180+EE184+EE189+EE193+EE196+EE199+EE202+EE205</f>
        <v>14.546900000000001</v>
      </c>
      <c r="EF157" s="1199">
        <f>EF166+EF171+EF174+EF177+EF180+EF184+EF189+EF193+EF196+EF199+EF202+EF205</f>
        <v>0.33086816700800009</v>
      </c>
      <c r="EG157" s="1199"/>
      <c r="EH157" s="1199">
        <f>EH166+EH171+EH174+EH177+EH180+EH184+EH189+EH193+EH196+EH199+EH202+EH205</f>
        <v>14.546900000000001</v>
      </c>
      <c r="EI157" s="1199">
        <f>EI166+EI171+EI174+EI177+EI180+EI184+EI189+EI193+EI196+EI199+EI202+EI205</f>
        <v>0.33767458408832007</v>
      </c>
      <c r="EJ157" s="484"/>
      <c r="EK157" s="484"/>
      <c r="EL157" s="484"/>
      <c r="EM157" s="484"/>
      <c r="EN157" s="484">
        <f>EX157+FC157+FD157+FE157+FF157</f>
        <v>8.7356510000000007</v>
      </c>
      <c r="EO157" s="484">
        <f>EO166+EO171+EO174+EO177+EO180+EO184+EO189+EO193+EO196+EO199+EO202+EO205</f>
        <v>4.22</v>
      </c>
      <c r="EP157" s="484">
        <f>EP166+EP171+EP174+EP177+EP180+EP184+EP189+EP193+EP196+EP199+EP202+EP205</f>
        <v>3.77</v>
      </c>
      <c r="EQ157" s="484">
        <f>EQ166+EQ171+EQ174+EQ177+EQ180+EQ184+EQ189+EQ193+EQ196+EQ199+EQ202+EQ205</f>
        <v>2.4689999999999999</v>
      </c>
      <c r="ER157" s="484">
        <f>ER166+ER171+ER174+ER177+ER180+ER184+ER189+ER193+ER196+ER199+ER202+ER205</f>
        <v>2.4689999999999999</v>
      </c>
      <c r="ES157" s="484">
        <f>ES166+ES171+ES174+ES177+ES180+ES184+ES189+ES193+ES196+ES199+ES202+ES205</f>
        <v>6.7548820000000003</v>
      </c>
      <c r="ET157" s="484">
        <f t="shared" ref="ET157:EW157" si="1223">ET166+ET171+ET174+ET177+ET180+ET184+ET189+ET193+ET196+ET199+ET202+ET205</f>
        <v>0</v>
      </c>
      <c r="EU157" s="484">
        <f t="shared" si="1223"/>
        <v>0</v>
      </c>
      <c r="EV157" s="484">
        <f t="shared" si="1223"/>
        <v>0</v>
      </c>
      <c r="EW157" s="484">
        <f t="shared" si="1223"/>
        <v>2.4689999999999999</v>
      </c>
      <c r="EX157" s="484">
        <f>EX166+EX171+EX174+EX177+EX180+EX184+EX189+EX193+EX196+EX199+EX202+EX205</f>
        <v>4.6178310000000007</v>
      </c>
      <c r="EY157" s="484">
        <f t="shared" ref="EY157:FB157" si="1224">EY166+EY171+EY174+EY177+EY180+EY184+EY189+EY193+EY196+EY199+EY202+EY205</f>
        <v>1.3069329999999999</v>
      </c>
      <c r="EZ157" s="484">
        <f t="shared" si="1224"/>
        <v>0.98784099999999997</v>
      </c>
      <c r="FA157" s="484">
        <f t="shared" si="1224"/>
        <v>0.95372699999999999</v>
      </c>
      <c r="FB157" s="484">
        <f t="shared" si="1224"/>
        <v>1.3693299999999999</v>
      </c>
      <c r="FC157" s="484">
        <f>FC166+FC171+FC174+FC177+FC180+FC184+FC189+FC193+FC196+FC199+FC202+FC205</f>
        <v>4.0422200000000004</v>
      </c>
      <c r="FD157" s="484">
        <f>FD166+FD171+FD174+FD177+FD180+FD184+FD189+FD193+FD196+FD199+FD202+FD205</f>
        <v>2.52E-2</v>
      </c>
      <c r="FE157" s="484">
        <f>FE166+FE171+FE174+FE177+FE180+FE184+FE189+FE193+FE196+FE199+FE202+FE205</f>
        <v>2.52E-2</v>
      </c>
      <c r="FF157" s="484">
        <f>FF166+FF171+FF174+FF177+FF180+FF184+FF189+FF193+FF196+FF199+FF202+FF205</f>
        <v>2.52E-2</v>
      </c>
      <c r="FG157" s="484">
        <f>SUM(FH157:FR157)</f>
        <v>31.1974272</v>
      </c>
      <c r="FH157" s="484">
        <f>FH166+FH171+FH174+FH177+FH180+FH184+FH189+FH193+FH196+FH199+FH202+FH205</f>
        <v>4.22</v>
      </c>
      <c r="FI157" s="484">
        <f>FI166+FI171+FI174+FI177+FI180+FI184+FI189+FI193+FI196+FI199+FI202+FI205</f>
        <v>3.77</v>
      </c>
      <c r="FJ157" s="484">
        <f>FJ166+FJ171+FJ174+FJ177+FJ180+FJ184+FJ189+FJ193+FJ196+FJ199+FJ202+FJ205</f>
        <v>2.4689999999999999</v>
      </c>
      <c r="FK157" s="484">
        <f>FK166+FK171+FK174+FK177+FK180+FK184+FK189+FK193+FK196+FK199+FK202+FK205</f>
        <v>6.1910000000000007</v>
      </c>
      <c r="FL157" s="992"/>
      <c r="FM157" s="484">
        <f>FM166+FM171+FM174+FM177+FM180+FM184+FM189+FM193+FM196+FM199+FM202+FM205</f>
        <v>7.2737135999999998</v>
      </c>
      <c r="FN157" s="484">
        <f t="shared" ref="FN157:FQ157" si="1225">FN166+FN171+FN174+FN177+FN180+FN184+FN189+FN193+FN196+FN199+FN202+FN205</f>
        <v>1.31498184</v>
      </c>
      <c r="FO157" s="484">
        <f t="shared" si="1225"/>
        <v>1.2876057599999999</v>
      </c>
      <c r="FP157" s="484">
        <f t="shared" si="1225"/>
        <v>0.95415804000000004</v>
      </c>
      <c r="FQ157" s="484">
        <f t="shared" si="1225"/>
        <v>3.7169679599999998</v>
      </c>
      <c r="FR157" s="484">
        <f>FR166+FR171+FR174+FR177+FR180+FR184+FR189+FR193+FR196+FR199+FR202+FR205</f>
        <v>0</v>
      </c>
      <c r="FS157" s="484">
        <f>FS166+FS171+FS174+FS177+FS180+FS184+FS189+FS193+FS196+FS199+FS202+FS205</f>
        <v>0</v>
      </c>
      <c r="FT157" s="484">
        <f>FT166+FT171+FT174+FT177+FT180+FT184+FT189+FT193+FT196+FT199+FT202+FT205</f>
        <v>0</v>
      </c>
      <c r="FU157" s="813"/>
      <c r="FV157" s="313"/>
      <c r="FW157" s="313"/>
      <c r="FX157" s="313"/>
    </row>
    <row r="158" spans="1:180" ht="14.45" hidden="1" customHeight="1" outlineLevel="1">
      <c r="A158" s="426" t="s">
        <v>485</v>
      </c>
      <c r="B158" s="380" t="s">
        <v>302</v>
      </c>
      <c r="C158" s="331"/>
      <c r="D158" s="343"/>
      <c r="E158" s="409" t="s">
        <v>49</v>
      </c>
      <c r="F158" s="477" t="s">
        <v>95</v>
      </c>
      <c r="G158" s="467"/>
      <c r="H158" s="330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  <c r="S158" s="313"/>
      <c r="T158" s="313"/>
      <c r="U158" s="313"/>
      <c r="V158" s="313"/>
      <c r="W158" s="313"/>
      <c r="X158" s="313"/>
      <c r="Y158" s="313"/>
      <c r="Z158" s="313"/>
      <c r="AA158" s="1155"/>
      <c r="AB158" s="313"/>
      <c r="AC158" s="313"/>
      <c r="AD158" s="358"/>
      <c r="AE158" s="313"/>
      <c r="AF158" s="313"/>
      <c r="AG158" s="313"/>
      <c r="AH158" s="313"/>
      <c r="AI158" s="313"/>
      <c r="AJ158" s="313"/>
      <c r="AK158" s="313"/>
      <c r="AL158" s="313"/>
      <c r="AM158" s="313"/>
      <c r="AN158" s="313"/>
      <c r="AO158" s="313"/>
      <c r="AP158" s="335"/>
      <c r="AQ158" s="482">
        <f>DI158+DX158+EA158+ED158+EG158</f>
        <v>0</v>
      </c>
      <c r="AR158" s="1619"/>
      <c r="AS158" s="1619"/>
      <c r="AT158" s="313"/>
      <c r="AU158" s="482">
        <f>AU166+AU171+AU174+AU177+AU180+AU184</f>
        <v>8.6845890000000008</v>
      </c>
      <c r="AV158" s="482">
        <f>AV166+AV171+AV174+AV177+AV180+AV184</f>
        <v>0.11166448540000001</v>
      </c>
      <c r="AW158" s="313"/>
      <c r="AX158" s="482">
        <f>AX166+AX171+AX174+AX177+AX180+AX184</f>
        <v>8.6845890000000008</v>
      </c>
      <c r="AY158" s="482">
        <f>AY166+AY171+AY174+AY177+AY180+AY184</f>
        <v>0.11166448540000001</v>
      </c>
      <c r="AZ158" s="313"/>
      <c r="BA158" s="482">
        <f>BA166+BA171+BA174+BA177+BA180+BA184</f>
        <v>8.4325890000000001</v>
      </c>
      <c r="BB158" s="482">
        <f>BB166+BB171+BB174+BB177+BB180+BB184</f>
        <v>0.1091500554</v>
      </c>
      <c r="BC158" s="313"/>
      <c r="BD158" s="482">
        <f>BD166+BD171+BD174+BD177+BD180+BD184</f>
        <v>8.4325890000000001</v>
      </c>
      <c r="BE158" s="482">
        <f>BE166+BE171+BE174+BE177+BE180+BE184</f>
        <v>0.1091500554</v>
      </c>
      <c r="BF158" s="313"/>
      <c r="BG158" s="482">
        <f>BG166+BG171+BG174+BG177+BG180+BG184</f>
        <v>8.4283020000000004</v>
      </c>
      <c r="BH158" s="482">
        <f>BH166+BH171+BH174+BH177+BH180+BH184</f>
        <v>0.1151783946</v>
      </c>
      <c r="BI158" s="313"/>
      <c r="BJ158" s="482">
        <f>BJ166+BJ171+BJ174+BJ177+BJ180+BJ184</f>
        <v>8.4283020000000004</v>
      </c>
      <c r="BK158" s="482">
        <f>BK166+BK171+BK174+BK177+BK180+BK184</f>
        <v>0.1151783946</v>
      </c>
      <c r="BL158" s="313"/>
      <c r="BM158" s="482">
        <f>BM166+BM171+BM174+BM177+BM180+BM184</f>
        <v>8.4283020000000004</v>
      </c>
      <c r="BN158" s="482">
        <f>BN166+BN171+BN174+BN177+BN180+BN184</f>
        <v>0.1151783946</v>
      </c>
      <c r="BO158" s="313"/>
      <c r="BP158" s="482">
        <f>BP166+BP171+BP174+BP177+BP180+BP184</f>
        <v>8.4283020000000004</v>
      </c>
      <c r="BQ158" s="482">
        <f>BQ166+BQ171+BQ174+BQ177+BQ180+BQ184</f>
        <v>0.1151783946</v>
      </c>
      <c r="BR158" s="313"/>
      <c r="BS158" s="482">
        <f>BS166+BS171+BS174+BS177+BS180+BS184</f>
        <v>8.4283020000000004</v>
      </c>
      <c r="BT158" s="482">
        <f>BT166+BT171+BT174+BT177+BT180+BT184</f>
        <v>0.1151783946</v>
      </c>
      <c r="BU158" s="313"/>
      <c r="BV158" s="482">
        <f>BV166+BV171+BV174+BV177+BV180+BV184</f>
        <v>0</v>
      </c>
      <c r="BW158" s="482">
        <f>BW166+BW171+BW174+BW177+BW180+BW184</f>
        <v>0</v>
      </c>
      <c r="BX158" s="313"/>
      <c r="BY158" s="482">
        <f>BY166+BY171+BY174+BY177+BY180+BY184</f>
        <v>0</v>
      </c>
      <c r="BZ158" s="482">
        <f>BZ166+BZ171+BZ174+BZ177+BZ180+BZ184</f>
        <v>0</v>
      </c>
      <c r="CA158" s="313"/>
      <c r="CB158" s="482">
        <f>CB166+CB171+CB174+CB177+CB180+CB184</f>
        <v>0</v>
      </c>
      <c r="CC158" s="482">
        <f>CC166+CC171+CC174+CC177+CC180+CC184</f>
        <v>1.2920000000000001E-2</v>
      </c>
      <c r="CD158" s="313"/>
      <c r="CE158" s="482">
        <f>CE166+CE171+CE174+CE177+CE180+CE184</f>
        <v>8.4283020000000004</v>
      </c>
      <c r="CF158" s="482">
        <f>CF166+CF171+CF174+CF177+CF180+CF184</f>
        <v>0.1022583946</v>
      </c>
      <c r="CG158" s="995"/>
      <c r="CH158" s="313"/>
      <c r="CI158" s="482">
        <f>CI166+CI171+CI174+CI177+CI180+CI184</f>
        <v>8.4283020000000004</v>
      </c>
      <c r="CJ158" s="482">
        <f>CJ166+CJ171+CJ174+CJ177+CJ180+CJ184</f>
        <v>0.1151783946</v>
      </c>
      <c r="CK158" s="313"/>
      <c r="CL158" s="482">
        <f>CL166+CL171+CL174+CL177+CL180+CL184</f>
        <v>0</v>
      </c>
      <c r="CM158" s="482">
        <f>CM166+CM171+CM174+CM177+CM180+CM184</f>
        <v>0</v>
      </c>
      <c r="CN158" s="313"/>
      <c r="CO158" s="482">
        <f>CO166+CO171+CO174+CO177+CO180+CO184</f>
        <v>0</v>
      </c>
      <c r="CP158" s="482">
        <f>CP166+CP171+CP174+CP177+CP180+CP184</f>
        <v>0</v>
      </c>
      <c r="CQ158" s="313"/>
      <c r="CR158" s="482">
        <f>CR166+CR171+CR174+CR177+CR180+CR184</f>
        <v>0</v>
      </c>
      <c r="CS158" s="482">
        <f>CS166+CS171+CS174+CS177+CS180+CS184</f>
        <v>1.2920000000000001E-2</v>
      </c>
      <c r="CT158" s="313"/>
      <c r="CU158" s="482">
        <f>CU166+CU171+CU174+CU177+CU180+CU184</f>
        <v>8.4283020000000004</v>
      </c>
      <c r="CV158" s="482">
        <f>CV166+CV171+CV174+CV177+CV180+CV184</f>
        <v>0.1022583946</v>
      </c>
      <c r="CW158" s="1512"/>
      <c r="CX158" s="482">
        <f>CX166+CX171+CX174+CX177+CX180+CX184</f>
        <v>7.9800700000000004</v>
      </c>
      <c r="CY158" s="482">
        <f>CY166+CY171+CY174+CY177+CY180+CY184</f>
        <v>0.123137042</v>
      </c>
      <c r="CZ158" s="313"/>
      <c r="DA158" s="482">
        <f>DA166+DA171+DA174+DA177+DA180+DA184</f>
        <v>7.9800700000000004</v>
      </c>
      <c r="DB158" s="482">
        <f>DB166+DB171+DB174+DB177+DB180+DB184</f>
        <v>0.48082067000000001</v>
      </c>
      <c r="DC158" s="313"/>
      <c r="DD158" s="482">
        <f>DD166+DD171+DD174+DD177+DD180+DD184</f>
        <v>7.9800700000000004</v>
      </c>
      <c r="DE158" s="482">
        <f>DE166+DE171+DE174+DE177+DE180+DE184</f>
        <v>0.13209674900000001</v>
      </c>
      <c r="DF158" s="313"/>
      <c r="DG158" s="482">
        <f>DG166+DG171+DG174+DG177+DG180+DG184</f>
        <v>7.9800700000000004</v>
      </c>
      <c r="DH158" s="482">
        <f>DH166+DH171+DH174+DH177+DH180+DH184</f>
        <v>0.13209674900000001</v>
      </c>
      <c r="DI158" s="1155"/>
      <c r="DJ158" s="1199">
        <f>DJ166+DJ171+DJ174+DJ177+DJ180+DJ184</f>
        <v>8.4283020000000004</v>
      </c>
      <c r="DK158" s="1199">
        <f>DK166+DK171+DK174+DK177+DK180+DK184</f>
        <v>0.1101938246</v>
      </c>
      <c r="DL158" s="1199"/>
      <c r="DM158" s="1199">
        <f>DM166+DM171+DM174+DM177+DM180+DM184</f>
        <v>0</v>
      </c>
      <c r="DN158" s="1199">
        <f>DN166+DN171+DN174+DN177+DN180+DN184</f>
        <v>0</v>
      </c>
      <c r="DO158" s="1199"/>
      <c r="DP158" s="1199">
        <f>DP166+DP171+DP174+DP177+DP180+DP184</f>
        <v>0</v>
      </c>
      <c r="DQ158" s="1199">
        <f>DQ166+DQ171+DQ174+DQ177+DQ180+DQ184</f>
        <v>0</v>
      </c>
      <c r="DR158" s="1199"/>
      <c r="DS158" s="1199">
        <f>DS166+DS171+DS174+DS177+DS180+DS184</f>
        <v>0</v>
      </c>
      <c r="DT158" s="1199">
        <f>DT166+DT171+DT174+DT177+DT180+DT184</f>
        <v>0</v>
      </c>
      <c r="DU158" s="1199"/>
      <c r="DV158" s="1199">
        <f>DV166+DV171+DV174+DV177+DV180+DV184</f>
        <v>8.4283020000000004</v>
      </c>
      <c r="DW158" s="1199">
        <f>DW166+DW171+DW174+DW177+DW180+DW184</f>
        <v>0.1022583946</v>
      </c>
      <c r="DX158" s="1155"/>
      <c r="DY158" s="1199">
        <f>DY166+DY171+DY174+DY177+DY180+DY184</f>
        <v>7.9800700000000004</v>
      </c>
      <c r="DZ158" s="1199">
        <f>DZ166+DZ171+DZ174+DZ177+DZ180+DZ184</f>
        <v>0.48082067000000001</v>
      </c>
      <c r="EA158" s="1155"/>
      <c r="EB158" s="1199">
        <f>EB166+EB171+EB174+EB177+EB180+EB184</f>
        <v>7.9800700000000004</v>
      </c>
      <c r="EC158" s="1199">
        <f>EC166+EC171+EC174+EC177+EC180+EC184</f>
        <v>0.13209674900000001</v>
      </c>
      <c r="ED158" s="1155"/>
      <c r="EE158" s="1199">
        <f>EE166+EE171+EE174+EE177+EE180+EE184</f>
        <v>7.9800700000000004</v>
      </c>
      <c r="EF158" s="1199">
        <f>EF166+EF171+EF174+EF177+EF180+EF184</f>
        <v>0.13209674900000001</v>
      </c>
      <c r="EG158" s="1199"/>
      <c r="EH158" s="1199">
        <f>EH166+EH171+EH174+EH177+EH180+EH184</f>
        <v>7.9800700000000004</v>
      </c>
      <c r="EI158" s="1199">
        <f>EI166+EI171+EI174+EI177+EI180+EI184</f>
        <v>0.13209674900000001</v>
      </c>
      <c r="EJ158" s="313"/>
      <c r="EK158" s="313"/>
      <c r="EL158" s="313"/>
      <c r="EM158" s="313"/>
      <c r="EN158" s="313"/>
      <c r="EO158" s="335"/>
      <c r="EP158" s="335"/>
      <c r="EQ158" s="335"/>
      <c r="ER158" s="335"/>
      <c r="ES158" s="335"/>
      <c r="ET158" s="815"/>
      <c r="EU158" s="815"/>
      <c r="EV158" s="815"/>
      <c r="EW158" s="815"/>
      <c r="EX158" s="335"/>
      <c r="EY158" s="815"/>
      <c r="EZ158" s="815"/>
      <c r="FA158" s="815"/>
      <c r="FB158" s="815"/>
      <c r="FC158" s="335"/>
      <c r="FD158" s="335"/>
      <c r="FE158" s="335"/>
      <c r="FF158" s="335"/>
      <c r="FG158" s="313"/>
      <c r="FH158" s="335"/>
      <c r="FI158" s="335"/>
      <c r="FJ158" s="335"/>
      <c r="FK158" s="335"/>
      <c r="FL158" s="999"/>
      <c r="FM158" s="335"/>
      <c r="FN158" s="815"/>
      <c r="FO158" s="815"/>
      <c r="FP158" s="815"/>
      <c r="FQ158" s="815"/>
      <c r="FR158" s="335"/>
      <c r="FS158" s="335"/>
      <c r="FT158" s="335"/>
      <c r="FU158" s="815"/>
      <c r="FV158" s="313"/>
      <c r="FW158" s="313"/>
      <c r="FX158" s="313"/>
    </row>
    <row r="159" spans="1:180" ht="14.45" hidden="1" customHeight="1" outlineLevel="1">
      <c r="A159" s="426" t="s">
        <v>485</v>
      </c>
      <c r="B159" s="380" t="s">
        <v>302</v>
      </c>
      <c r="C159" s="331"/>
      <c r="D159" s="431"/>
      <c r="E159" s="430" t="s">
        <v>119</v>
      </c>
      <c r="F159" s="431" t="s">
        <v>99</v>
      </c>
      <c r="G159" s="467"/>
      <c r="H159" s="330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  <c r="S159" s="313"/>
      <c r="T159" s="313"/>
      <c r="U159" s="313"/>
      <c r="V159" s="313"/>
      <c r="W159" s="313"/>
      <c r="X159" s="313"/>
      <c r="Y159" s="313"/>
      <c r="Z159" s="313"/>
      <c r="AA159" s="1155"/>
      <c r="AB159" s="313"/>
      <c r="AC159" s="313"/>
      <c r="AD159" s="358"/>
      <c r="AE159" s="313"/>
      <c r="AF159" s="313"/>
      <c r="AG159" s="313"/>
      <c r="AH159" s="313"/>
      <c r="AI159" s="313"/>
      <c r="AJ159" s="313"/>
      <c r="AK159" s="313"/>
      <c r="AL159" s="313"/>
      <c r="AM159" s="313"/>
      <c r="AN159" s="313"/>
      <c r="AO159" s="313"/>
      <c r="AP159" s="495"/>
      <c r="AQ159" s="335"/>
      <c r="AR159" s="1620"/>
      <c r="AS159" s="1620"/>
      <c r="AT159" s="317"/>
      <c r="AU159" s="317"/>
      <c r="AV159" s="317"/>
      <c r="AW159" s="317"/>
      <c r="AX159" s="317"/>
      <c r="AY159" s="317"/>
      <c r="AZ159" s="317"/>
      <c r="BA159" s="317"/>
      <c r="BB159" s="317"/>
      <c r="BC159" s="317"/>
      <c r="BD159" s="317"/>
      <c r="BE159" s="317"/>
      <c r="BF159" s="317"/>
      <c r="BG159" s="317"/>
      <c r="BH159" s="317"/>
      <c r="BI159" s="317"/>
      <c r="BJ159" s="317"/>
      <c r="BK159" s="317"/>
      <c r="BL159" s="313"/>
      <c r="BM159" s="313"/>
      <c r="BN159" s="313"/>
      <c r="BO159" s="313"/>
      <c r="BP159" s="313"/>
      <c r="BQ159" s="313"/>
      <c r="BR159" s="313"/>
      <c r="BS159" s="313"/>
      <c r="BT159" s="313"/>
      <c r="BU159" s="313"/>
      <c r="BV159" s="313"/>
      <c r="BW159" s="313"/>
      <c r="BX159" s="313"/>
      <c r="BY159" s="313"/>
      <c r="BZ159" s="313"/>
      <c r="CA159" s="313"/>
      <c r="CB159" s="313"/>
      <c r="CC159" s="313"/>
      <c r="CD159" s="313"/>
      <c r="CE159" s="313"/>
      <c r="CF159" s="313"/>
      <c r="CG159" s="999"/>
      <c r="CH159" s="313"/>
      <c r="CI159" s="313"/>
      <c r="CJ159" s="313"/>
      <c r="CK159" s="313"/>
      <c r="CL159" s="313"/>
      <c r="CM159" s="313"/>
      <c r="CN159" s="313"/>
      <c r="CO159" s="313"/>
      <c r="CP159" s="313"/>
      <c r="CQ159" s="313"/>
      <c r="CR159" s="313"/>
      <c r="CS159" s="313"/>
      <c r="CT159" s="313"/>
      <c r="CU159" s="313"/>
      <c r="CV159" s="313"/>
      <c r="CW159" s="1512"/>
      <c r="CX159" s="313"/>
      <c r="CY159" s="313"/>
      <c r="CZ159" s="313"/>
      <c r="DA159" s="313"/>
      <c r="DB159" s="313"/>
      <c r="DC159" s="313"/>
      <c r="DD159" s="313"/>
      <c r="DE159" s="313"/>
      <c r="DF159" s="313"/>
      <c r="DG159" s="313"/>
      <c r="DH159" s="313"/>
      <c r="DI159" s="1155"/>
      <c r="DJ159" s="1155"/>
      <c r="DK159" s="1155"/>
      <c r="DL159" s="1155"/>
      <c r="DM159" s="1155"/>
      <c r="DN159" s="1155"/>
      <c r="DO159" s="1155"/>
      <c r="DP159" s="1155"/>
      <c r="DQ159" s="1155"/>
      <c r="DR159" s="1155"/>
      <c r="DS159" s="1155"/>
      <c r="DT159" s="1155"/>
      <c r="DU159" s="1155"/>
      <c r="DV159" s="1155"/>
      <c r="DW159" s="1155"/>
      <c r="DX159" s="1155"/>
      <c r="DY159" s="1155"/>
      <c r="DZ159" s="1155"/>
      <c r="EA159" s="1155"/>
      <c r="EB159" s="1155"/>
      <c r="EC159" s="1155"/>
      <c r="ED159" s="1155"/>
      <c r="EE159" s="1155"/>
      <c r="EF159" s="1155"/>
      <c r="EG159" s="1155"/>
      <c r="EH159" s="1155"/>
      <c r="EI159" s="1155"/>
      <c r="EJ159" s="313"/>
      <c r="EK159" s="313"/>
      <c r="EL159" s="313"/>
      <c r="EM159" s="313"/>
      <c r="EN159" s="313"/>
      <c r="EO159" s="313"/>
      <c r="EP159" s="313"/>
      <c r="EQ159" s="313"/>
      <c r="ER159" s="313"/>
      <c r="ES159" s="313"/>
      <c r="ET159" s="655"/>
      <c r="EU159" s="655"/>
      <c r="EV159" s="655"/>
      <c r="EW159" s="655"/>
      <c r="EX159" s="313"/>
      <c r="EY159" s="655"/>
      <c r="EZ159" s="655"/>
      <c r="FA159" s="655"/>
      <c r="FB159" s="655"/>
      <c r="FC159" s="313"/>
      <c r="FD159" s="313"/>
      <c r="FE159" s="313"/>
      <c r="FF159" s="313"/>
      <c r="FG159" s="313"/>
      <c r="FH159" s="313"/>
      <c r="FI159" s="313"/>
      <c r="FJ159" s="313"/>
      <c r="FK159" s="313"/>
      <c r="FL159" s="999"/>
      <c r="FM159" s="313"/>
      <c r="FN159" s="655"/>
      <c r="FO159" s="655"/>
      <c r="FP159" s="655"/>
      <c r="FQ159" s="655"/>
      <c r="FR159" s="313"/>
      <c r="FS159" s="313"/>
      <c r="FT159" s="313"/>
      <c r="FU159" s="655"/>
      <c r="FV159" s="313"/>
      <c r="FW159" s="313"/>
      <c r="FX159" s="313"/>
    </row>
    <row r="160" spans="1:180" ht="28.9" hidden="1" customHeight="1" outlineLevel="1">
      <c r="A160" s="426" t="s">
        <v>485</v>
      </c>
      <c r="B160" s="380" t="s">
        <v>302</v>
      </c>
      <c r="C160" s="378" t="s">
        <v>489</v>
      </c>
      <c r="D160" s="378" t="s">
        <v>18</v>
      </c>
      <c r="E160" s="430" t="s">
        <v>327</v>
      </c>
      <c r="F160" s="378" t="s">
        <v>337</v>
      </c>
      <c r="G160" s="470"/>
      <c r="H160" s="316" t="s">
        <v>12</v>
      </c>
      <c r="I160" s="492">
        <f t="shared" ref="I160:I165" si="1226">S160+X160+Y160+Z160+AA160</f>
        <v>5</v>
      </c>
      <c r="J160" s="622">
        <v>1</v>
      </c>
      <c r="K160" s="622">
        <v>1</v>
      </c>
      <c r="L160" s="622">
        <v>1</v>
      </c>
      <c r="M160" s="437">
        <v>1</v>
      </c>
      <c r="N160" s="437">
        <f t="shared" ref="N160:N165" si="1227">SUM(O160:R160)</f>
        <v>1</v>
      </c>
      <c r="O160" s="623"/>
      <c r="P160" s="623"/>
      <c r="Q160" s="623"/>
      <c r="R160" s="623">
        <v>1</v>
      </c>
      <c r="S160" s="366">
        <f t="shared" ref="S160:S165" si="1228">SUM(T160:W160)</f>
        <v>1</v>
      </c>
      <c r="T160" s="1358">
        <v>0</v>
      </c>
      <c r="U160" s="1358">
        <v>0</v>
      </c>
      <c r="V160" s="1358">
        <v>0</v>
      </c>
      <c r="W160" s="1359">
        <v>1</v>
      </c>
      <c r="X160" s="1359">
        <v>1</v>
      </c>
      <c r="Y160" s="1359">
        <v>1</v>
      </c>
      <c r="Z160" s="1359">
        <v>1</v>
      </c>
      <c r="AA160" s="1359">
        <v>1</v>
      </c>
      <c r="AB160" s="623"/>
      <c r="AC160" s="623"/>
      <c r="AD160" s="623"/>
      <c r="AE160" s="623"/>
      <c r="AF160" s="437">
        <v>1</v>
      </c>
      <c r="AG160" s="437">
        <f t="shared" ref="AG160:AG165" si="1229">SUM(AH160:AK160)</f>
        <v>0</v>
      </c>
      <c r="AH160" s="623"/>
      <c r="AI160" s="623"/>
      <c r="AJ160" s="623"/>
      <c r="AK160" s="623"/>
      <c r="AL160" s="623"/>
      <c r="AM160" s="623"/>
      <c r="AN160" s="623"/>
      <c r="AO160" s="623"/>
      <c r="AP160" s="306" t="s">
        <v>591</v>
      </c>
      <c r="AQ160" s="437">
        <f t="shared" ref="AQ160:AQ166" si="1230">DI160+DX160+EA160+ED160+EG160</f>
        <v>5.0000000000000001E-3</v>
      </c>
      <c r="AR160" s="1621"/>
      <c r="AS160" s="1621"/>
      <c r="AT160" s="625">
        <v>1E-3</v>
      </c>
      <c r="AU160" s="476">
        <f>AT160*0.12*1000</f>
        <v>0.12000000000000001</v>
      </c>
      <c r="AV160" s="625">
        <v>2.4689999999999998E-3</v>
      </c>
      <c r="AW160" s="625">
        <v>1E-3</v>
      </c>
      <c r="AX160" s="476">
        <f>AW160*0.12*1000</f>
        <v>0.12000000000000001</v>
      </c>
      <c r="AY160" s="625">
        <v>2.4689999999999998E-3</v>
      </c>
      <c r="AZ160" s="625">
        <v>1E-3</v>
      </c>
      <c r="BA160" s="476">
        <f>AZ160*0.12*1000</f>
        <v>0.12000000000000001</v>
      </c>
      <c r="BB160" s="625">
        <v>2.6779999999999998E-3</v>
      </c>
      <c r="BC160" s="625">
        <v>1E-3</v>
      </c>
      <c r="BD160" s="476">
        <f>BC160*0.12*1000</f>
        <v>0.12000000000000001</v>
      </c>
      <c r="BE160" s="625">
        <v>2.6779999999999998E-3</v>
      </c>
      <c r="BF160" s="625">
        <v>1E-3</v>
      </c>
      <c r="BG160" s="476">
        <f>BF160*0.12*1000</f>
        <v>0.12000000000000001</v>
      </c>
      <c r="BH160" s="625">
        <v>2.6779999999999998E-3</v>
      </c>
      <c r="BI160" s="625">
        <v>1E-3</v>
      </c>
      <c r="BJ160" s="476">
        <f>BI160*0.12*1000</f>
        <v>0.12000000000000001</v>
      </c>
      <c r="BK160" s="625">
        <v>2.6779999999999998E-3</v>
      </c>
      <c r="BL160" s="315">
        <v>1E-3</v>
      </c>
      <c r="BM160" s="476">
        <f>BL160*0.12*1000</f>
        <v>0.12000000000000001</v>
      </c>
      <c r="BN160" s="315">
        <v>2.6779999999999998E-3</v>
      </c>
      <c r="BO160" s="315">
        <v>1E-3</v>
      </c>
      <c r="BP160" s="476">
        <f>BO160*0.12*1000</f>
        <v>0.12000000000000001</v>
      </c>
      <c r="BQ160" s="315">
        <v>2.6779999999999998E-3</v>
      </c>
      <c r="BR160" s="476">
        <f>BU160+BX160+CA160+CD160</f>
        <v>1E-3</v>
      </c>
      <c r="BS160" s="476">
        <f t="shared" ref="BS160:BS165" si="1231">BV160+BY160+CB160+CE160</f>
        <v>0.12000000000000001</v>
      </c>
      <c r="BT160" s="476">
        <f t="shared" ref="BT160:BT165" si="1232">BW160+BZ160+CC160+CF160</f>
        <v>2.6779999999999998E-3</v>
      </c>
      <c r="BU160" s="315"/>
      <c r="BV160" s="476">
        <f>BU160*0.12*1000</f>
        <v>0</v>
      </c>
      <c r="BW160" s="315"/>
      <c r="BX160" s="315"/>
      <c r="BY160" s="476">
        <f>BX160*0.12*1000</f>
        <v>0</v>
      </c>
      <c r="BZ160" s="315"/>
      <c r="CA160" s="315"/>
      <c r="CB160" s="476">
        <f>CA160*0.12*1000</f>
        <v>0</v>
      </c>
      <c r="CC160" s="315"/>
      <c r="CD160" s="625">
        <v>1E-3</v>
      </c>
      <c r="CE160" s="476">
        <f>CD160*0.12*1000</f>
        <v>0.12000000000000001</v>
      </c>
      <c r="CF160" s="625">
        <v>2.6779999999999998E-3</v>
      </c>
      <c r="CG160" s="995"/>
      <c r="CH160" s="476">
        <f>CK160+CN160+CQ160+CT160</f>
        <v>1E-3</v>
      </c>
      <c r="CI160" s="476">
        <f t="shared" ref="CI160:CI165" si="1233">CL160+CO160+CR160+CU160</f>
        <v>0.12000000000000001</v>
      </c>
      <c r="CJ160" s="476">
        <f t="shared" ref="CJ160:CJ165" si="1234">CM160+CP160+CS160+CV160</f>
        <v>2.6779999999999998E-3</v>
      </c>
      <c r="CK160" s="315"/>
      <c r="CL160" s="476">
        <f>CK160*0.12*1000</f>
        <v>0</v>
      </c>
      <c r="CM160" s="315"/>
      <c r="CN160" s="315"/>
      <c r="CO160" s="476">
        <f>CN160*0.12*1000</f>
        <v>0</v>
      </c>
      <c r="CP160" s="315"/>
      <c r="CQ160" s="315"/>
      <c r="CR160" s="476">
        <f>CQ160*0.12*1000</f>
        <v>0</v>
      </c>
      <c r="CS160" s="315"/>
      <c r="CT160" s="1474">
        <v>1E-3</v>
      </c>
      <c r="CU160" s="476">
        <f>CT160*0.12*1000</f>
        <v>0.12000000000000001</v>
      </c>
      <c r="CV160" s="1474">
        <v>2.6779999999999998E-3</v>
      </c>
      <c r="CW160" s="1518">
        <v>1E-3</v>
      </c>
      <c r="CX160" s="476">
        <f>CW160*0.12*1000</f>
        <v>0.12000000000000001</v>
      </c>
      <c r="CY160" s="625">
        <v>3.153E-3</v>
      </c>
      <c r="CZ160" s="625">
        <v>1E-3</v>
      </c>
      <c r="DA160" s="476">
        <f>CZ160*0.12*1000</f>
        <v>0.12000000000000001</v>
      </c>
      <c r="DB160" s="625">
        <v>3.153E-3</v>
      </c>
      <c r="DC160" s="625">
        <v>1E-3</v>
      </c>
      <c r="DD160" s="476">
        <f>DC160*0.12*1000</f>
        <v>0.12000000000000001</v>
      </c>
      <c r="DE160" s="625">
        <v>3.153E-3</v>
      </c>
      <c r="DF160" s="625">
        <v>1E-3</v>
      </c>
      <c r="DG160" s="476">
        <f>DF160*0.12*1000</f>
        <v>0.12000000000000001</v>
      </c>
      <c r="DH160" s="625">
        <v>3.153E-3</v>
      </c>
      <c r="DI160" s="1243">
        <f>DL160+DO160+DR160+DU160</f>
        <v>1E-3</v>
      </c>
      <c r="DJ160" s="1362">
        <f>DI160*0.12*1000</f>
        <v>0.12000000000000001</v>
      </c>
      <c r="DK160" s="1243">
        <v>2.6779999999999998E-3</v>
      </c>
      <c r="DL160" s="1204"/>
      <c r="DM160" s="1204"/>
      <c r="DN160" s="1204"/>
      <c r="DO160" s="1204"/>
      <c r="DP160" s="1204"/>
      <c r="DQ160" s="1204"/>
      <c r="DR160" s="1204"/>
      <c r="DS160" s="1204"/>
      <c r="DT160" s="1204"/>
      <c r="DU160" s="1361">
        <v>1E-3</v>
      </c>
      <c r="DV160" s="1362">
        <f>DU160*0.12*1000</f>
        <v>0.12000000000000001</v>
      </c>
      <c r="DW160" s="1361">
        <v>2.6779999999999998E-3</v>
      </c>
      <c r="DX160" s="1204">
        <v>1E-3</v>
      </c>
      <c r="DY160" s="1203">
        <f>DX160*0.12*1000</f>
        <v>0.12000000000000001</v>
      </c>
      <c r="DZ160" s="1204">
        <v>3.153E-3</v>
      </c>
      <c r="EA160" s="1204">
        <v>1E-3</v>
      </c>
      <c r="EB160" s="1203">
        <f>EA160*0.12*1000</f>
        <v>0.12000000000000001</v>
      </c>
      <c r="EC160" s="1204">
        <v>3.153E-3</v>
      </c>
      <c r="ED160" s="1204">
        <v>1E-3</v>
      </c>
      <c r="EE160" s="1203">
        <f>ED160*0.12*1000</f>
        <v>0.12000000000000001</v>
      </c>
      <c r="EF160" s="1204">
        <v>3.153E-3</v>
      </c>
      <c r="EG160" s="1361">
        <v>1E-3</v>
      </c>
      <c r="EH160" s="1362">
        <f>EG160*0.12*1000</f>
        <v>0.12000000000000001</v>
      </c>
      <c r="EI160" s="1361">
        <v>3.153E-3</v>
      </c>
      <c r="EJ160" s="315"/>
      <c r="EK160" s="315"/>
      <c r="EL160" s="315"/>
      <c r="EM160" s="315"/>
      <c r="EN160" s="437">
        <f t="shared" ref="EN160:EN166" si="1235">EX160+FC160+FD160+FE160+FF160</f>
        <v>0</v>
      </c>
      <c r="EO160" s="312"/>
      <c r="EP160" s="312"/>
      <c r="EQ160" s="312"/>
      <c r="ER160" s="312"/>
      <c r="ES160" s="312"/>
      <c r="ET160" s="622"/>
      <c r="EU160" s="622"/>
      <c r="EV160" s="622"/>
      <c r="EW160" s="622"/>
      <c r="EX160" s="312"/>
      <c r="EY160" s="622"/>
      <c r="EZ160" s="622"/>
      <c r="FA160" s="622"/>
      <c r="FB160" s="622"/>
      <c r="FC160" s="312"/>
      <c r="FD160" s="312"/>
      <c r="FE160" s="312"/>
      <c r="FF160" s="312"/>
      <c r="FG160" s="437">
        <f t="shared" ref="FG160:FG166" si="1236">SUM(FH160:FR160)</f>
        <v>0</v>
      </c>
      <c r="FH160" s="312"/>
      <c r="FI160" s="312">
        <v>0</v>
      </c>
      <c r="FJ160" s="312"/>
      <c r="FK160" s="312"/>
      <c r="FL160" s="992"/>
      <c r="FM160" s="312">
        <f t="shared" ref="FM160:FM165" si="1237">FN160+FO160+FP160+FQ160</f>
        <v>0</v>
      </c>
      <c r="FN160" s="622"/>
      <c r="FO160" s="622"/>
      <c r="FP160" s="622"/>
      <c r="FQ160" s="622"/>
      <c r="FR160" s="312"/>
      <c r="FS160" s="312"/>
      <c r="FT160" s="312"/>
      <c r="FU160" s="622"/>
      <c r="FV160" s="316"/>
      <c r="FW160" s="316"/>
      <c r="FX160" s="316"/>
    </row>
    <row r="161" spans="1:180" ht="72" hidden="1" customHeight="1" outlineLevel="1">
      <c r="A161" s="426" t="s">
        <v>485</v>
      </c>
      <c r="B161" s="380" t="s">
        <v>302</v>
      </c>
      <c r="C161" s="378" t="s">
        <v>489</v>
      </c>
      <c r="D161" s="378" t="s">
        <v>18</v>
      </c>
      <c r="E161" s="430" t="s">
        <v>328</v>
      </c>
      <c r="F161" s="500" t="s">
        <v>338</v>
      </c>
      <c r="G161" s="535"/>
      <c r="H161" s="539" t="s">
        <v>12</v>
      </c>
      <c r="I161" s="492">
        <f t="shared" si="1226"/>
        <v>5</v>
      </c>
      <c r="J161" s="622">
        <v>1</v>
      </c>
      <c r="K161" s="622">
        <v>1</v>
      </c>
      <c r="L161" s="622">
        <v>1</v>
      </c>
      <c r="M161" s="437">
        <v>1</v>
      </c>
      <c r="N161" s="437">
        <f t="shared" si="1227"/>
        <v>1</v>
      </c>
      <c r="O161" s="623"/>
      <c r="P161" s="623"/>
      <c r="Q161" s="623"/>
      <c r="R161" s="623">
        <v>1</v>
      </c>
      <c r="S161" s="366">
        <f t="shared" si="1228"/>
        <v>1</v>
      </c>
      <c r="T161" s="1358">
        <v>0</v>
      </c>
      <c r="U161" s="1358">
        <v>0</v>
      </c>
      <c r="V161" s="1358">
        <v>0</v>
      </c>
      <c r="W161" s="1359">
        <v>1</v>
      </c>
      <c r="X161" s="1359">
        <v>1</v>
      </c>
      <c r="Y161" s="1359">
        <v>1</v>
      </c>
      <c r="Z161" s="1359">
        <v>1</v>
      </c>
      <c r="AA161" s="1359">
        <v>1</v>
      </c>
      <c r="AB161" s="623"/>
      <c r="AC161" s="623"/>
      <c r="AD161" s="623"/>
      <c r="AE161" s="623"/>
      <c r="AF161" s="437">
        <v>1</v>
      </c>
      <c r="AG161" s="437">
        <f t="shared" si="1229"/>
        <v>0</v>
      </c>
      <c r="AH161" s="623"/>
      <c r="AI161" s="623"/>
      <c r="AJ161" s="623"/>
      <c r="AK161" s="623"/>
      <c r="AL161" s="623"/>
      <c r="AM161" s="623"/>
      <c r="AN161" s="623"/>
      <c r="AO161" s="623"/>
      <c r="AP161" s="306" t="s">
        <v>591</v>
      </c>
      <c r="AQ161" s="437">
        <f t="shared" si="1230"/>
        <v>4.4999999999999997E-3</v>
      </c>
      <c r="AR161" s="1621"/>
      <c r="AS161" s="1621"/>
      <c r="AT161" s="625">
        <v>8.9999999999999998E-4</v>
      </c>
      <c r="AU161" s="476">
        <f t="shared" ref="AU161:AU165" si="1238">AT161*0.12*1000</f>
        <v>0.108</v>
      </c>
      <c r="AV161" s="625">
        <v>2.222E-3</v>
      </c>
      <c r="AW161" s="625">
        <v>8.9999999999999998E-4</v>
      </c>
      <c r="AX161" s="476">
        <f t="shared" ref="AX161:AX165" si="1239">AW161*0.12*1000</f>
        <v>0.108</v>
      </c>
      <c r="AY161" s="625">
        <v>2.222E-3</v>
      </c>
      <c r="AZ161" s="625">
        <v>8.9999999999999998E-4</v>
      </c>
      <c r="BA161" s="476">
        <f t="shared" ref="BA161:BA165" si="1240">AZ161*0.12*1000</f>
        <v>0.108</v>
      </c>
      <c r="BB161" s="625">
        <v>2.4109999999999999E-3</v>
      </c>
      <c r="BC161" s="625">
        <v>8.9999999999999998E-4</v>
      </c>
      <c r="BD161" s="476">
        <f t="shared" ref="BD161:BD164" si="1241">BC161*0.12*1000</f>
        <v>0.108</v>
      </c>
      <c r="BE161" s="625">
        <v>2.4109999999999999E-3</v>
      </c>
      <c r="BF161" s="625">
        <v>8.9999999999999998E-4</v>
      </c>
      <c r="BG161" s="476">
        <f t="shared" ref="BG161:BG165" si="1242">BF161*0.12*1000</f>
        <v>0.108</v>
      </c>
      <c r="BH161" s="625">
        <v>2.4109999999999999E-3</v>
      </c>
      <c r="BI161" s="625">
        <v>8.9999999999999998E-4</v>
      </c>
      <c r="BJ161" s="476">
        <f t="shared" ref="BJ161:BJ165" si="1243">BI161*0.12*1000</f>
        <v>0.108</v>
      </c>
      <c r="BK161" s="625">
        <v>2.4109999999999999E-3</v>
      </c>
      <c r="BL161" s="315">
        <v>8.9999999999999998E-4</v>
      </c>
      <c r="BM161" s="476">
        <f t="shared" ref="BM161:BM165" si="1244">BL161*0.12*1000</f>
        <v>0.108</v>
      </c>
      <c r="BN161" s="315">
        <v>2.4109999999999999E-3</v>
      </c>
      <c r="BO161" s="541">
        <v>8.9999999999999998E-4</v>
      </c>
      <c r="BP161" s="476">
        <f t="shared" ref="BP161:BP165" si="1245">BO161*0.12*1000</f>
        <v>0.108</v>
      </c>
      <c r="BQ161" s="541">
        <v>2.4109999999999999E-3</v>
      </c>
      <c r="BR161" s="476">
        <f t="shared" ref="BR161:BR165" si="1246">BU161+BX161+CA161+CD161</f>
        <v>8.9999999999999998E-4</v>
      </c>
      <c r="BS161" s="476">
        <f t="shared" si="1231"/>
        <v>0.108</v>
      </c>
      <c r="BT161" s="476">
        <f t="shared" si="1232"/>
        <v>2.4109999999999999E-3</v>
      </c>
      <c r="BU161" s="541"/>
      <c r="BV161" s="476">
        <f t="shared" ref="BV161:BV165" si="1247">BU161*0.12*1000</f>
        <v>0</v>
      </c>
      <c r="BW161" s="541"/>
      <c r="BX161" s="541"/>
      <c r="BY161" s="476">
        <f t="shared" ref="BY161:BY165" si="1248">BX161*0.12*1000</f>
        <v>0</v>
      </c>
      <c r="BZ161" s="541"/>
      <c r="CA161" s="541"/>
      <c r="CB161" s="476">
        <f t="shared" ref="CB161:CB165" si="1249">CA161*0.12*1000</f>
        <v>0</v>
      </c>
      <c r="CC161" s="541"/>
      <c r="CD161" s="625">
        <v>8.9999999999999998E-4</v>
      </c>
      <c r="CE161" s="476">
        <f t="shared" ref="CE161:CE165" si="1250">CD161*0.12*1000</f>
        <v>0.108</v>
      </c>
      <c r="CF161" s="625">
        <v>2.4109999999999999E-3</v>
      </c>
      <c r="CG161" s="995"/>
      <c r="CH161" s="476">
        <f t="shared" ref="CH161:CH165" si="1251">CK161+CN161+CQ161+CT161</f>
        <v>8.9999999999999998E-4</v>
      </c>
      <c r="CI161" s="476">
        <f t="shared" si="1233"/>
        <v>0.108</v>
      </c>
      <c r="CJ161" s="476">
        <f t="shared" si="1234"/>
        <v>2.4109999999999999E-3</v>
      </c>
      <c r="CK161" s="541"/>
      <c r="CL161" s="476">
        <f t="shared" ref="CL161:CL165" si="1252">CK161*0.12*1000</f>
        <v>0</v>
      </c>
      <c r="CM161" s="541"/>
      <c r="CN161" s="541"/>
      <c r="CO161" s="476">
        <f t="shared" ref="CO161:CO165" si="1253">CN161*0.12*1000</f>
        <v>0</v>
      </c>
      <c r="CP161" s="541"/>
      <c r="CQ161" s="541"/>
      <c r="CR161" s="476">
        <f t="shared" ref="CR161:CR165" si="1254">CQ161*0.12*1000</f>
        <v>0</v>
      </c>
      <c r="CS161" s="541"/>
      <c r="CT161" s="1474">
        <v>8.9999999999999998E-4</v>
      </c>
      <c r="CU161" s="476">
        <f t="shared" ref="CU161:CU165" si="1255">CT161*0.12*1000</f>
        <v>0.108</v>
      </c>
      <c r="CV161" s="1474">
        <v>2.4109999999999999E-3</v>
      </c>
      <c r="CW161" s="1518">
        <v>8.9999999999999998E-4</v>
      </c>
      <c r="CX161" s="476">
        <f t="shared" ref="CX161:CX164" si="1256">CW161*0.12*1000</f>
        <v>0.108</v>
      </c>
      <c r="CY161" s="625">
        <v>2.8379999999999998E-3</v>
      </c>
      <c r="CZ161" s="625">
        <v>8.9999999999999998E-4</v>
      </c>
      <c r="DA161" s="476">
        <f t="shared" ref="DA161:DA164" si="1257">CZ161*0.12*1000</f>
        <v>0.108</v>
      </c>
      <c r="DB161" s="625">
        <v>2.8379999999999998E-3</v>
      </c>
      <c r="DC161" s="625">
        <v>8.9999999999999998E-4</v>
      </c>
      <c r="DD161" s="476">
        <f t="shared" ref="DD161:DD164" si="1258">DC161*0.12*1000</f>
        <v>0.108</v>
      </c>
      <c r="DE161" s="625">
        <v>2.8379999999999998E-3</v>
      </c>
      <c r="DF161" s="625">
        <v>8.9999999999999998E-4</v>
      </c>
      <c r="DG161" s="476">
        <f t="shared" ref="DG161:DG165" si="1259">DF161*0.12*1000</f>
        <v>0.108</v>
      </c>
      <c r="DH161" s="625">
        <v>2.8379999999999998E-3</v>
      </c>
      <c r="DI161" s="1243">
        <f>DL161+DO161+DR161+DU161</f>
        <v>8.9999999999999998E-4</v>
      </c>
      <c r="DJ161" s="1362">
        <f t="shared" ref="DJ161:DJ165" si="1260">DI161*0.12*1000</f>
        <v>0.108</v>
      </c>
      <c r="DK161" s="1243">
        <v>2.6779999999999998E-3</v>
      </c>
      <c r="DL161" s="1204"/>
      <c r="DM161" s="1204"/>
      <c r="DN161" s="1204"/>
      <c r="DO161" s="1204"/>
      <c r="DP161" s="1204"/>
      <c r="DQ161" s="1204"/>
      <c r="DR161" s="1204"/>
      <c r="DS161" s="1204"/>
      <c r="DT161" s="1204"/>
      <c r="DU161" s="1361">
        <v>8.9999999999999998E-4</v>
      </c>
      <c r="DV161" s="1362">
        <f t="shared" ref="DV161:DV165" si="1261">DU161*0.12*1000</f>
        <v>0.108</v>
      </c>
      <c r="DW161" s="1361">
        <v>2.4109999999999999E-3</v>
      </c>
      <c r="DX161" s="1204">
        <v>8.9999999999999998E-4</v>
      </c>
      <c r="DY161" s="1203">
        <f t="shared" ref="DY161:DY165" si="1262">DX161*0.12*1000</f>
        <v>0.108</v>
      </c>
      <c r="DZ161" s="1204">
        <v>2.8379999999999998E-3</v>
      </c>
      <c r="EA161" s="1204">
        <v>8.9999999999999998E-4</v>
      </c>
      <c r="EB161" s="1203">
        <f t="shared" ref="EB161:EB165" si="1263">EA161*0.12*1000</f>
        <v>0.108</v>
      </c>
      <c r="EC161" s="1204">
        <v>2.8379999999999998E-3</v>
      </c>
      <c r="ED161" s="1204">
        <v>8.9999999999999998E-4</v>
      </c>
      <c r="EE161" s="1203">
        <f t="shared" ref="EE161:EE165" si="1264">ED161*0.12*1000</f>
        <v>0.108</v>
      </c>
      <c r="EF161" s="1204">
        <v>2.8379999999999998E-3</v>
      </c>
      <c r="EG161" s="1361">
        <v>8.9999999999999998E-4</v>
      </c>
      <c r="EH161" s="1362">
        <f t="shared" ref="EH161:EH165" si="1265">EG161*0.12*1000</f>
        <v>0.108</v>
      </c>
      <c r="EI161" s="1361">
        <v>2.8379999999999998E-3</v>
      </c>
      <c r="EJ161" s="541"/>
      <c r="EK161" s="541"/>
      <c r="EL161" s="541"/>
      <c r="EM161" s="541"/>
      <c r="EN161" s="437">
        <f t="shared" si="1235"/>
        <v>0</v>
      </c>
      <c r="EO161" s="538"/>
      <c r="EP161" s="538"/>
      <c r="EQ161" s="538"/>
      <c r="ER161" s="538"/>
      <c r="ES161" s="538"/>
      <c r="ET161" s="622"/>
      <c r="EU161" s="622"/>
      <c r="EV161" s="622"/>
      <c r="EW161" s="622"/>
      <c r="EX161" s="538"/>
      <c r="EY161" s="622"/>
      <c r="EZ161" s="622"/>
      <c r="FA161" s="622"/>
      <c r="FB161" s="622"/>
      <c r="FC161" s="538"/>
      <c r="FD161" s="538"/>
      <c r="FE161" s="538"/>
      <c r="FF161" s="538"/>
      <c r="FG161" s="437">
        <f t="shared" si="1236"/>
        <v>0</v>
      </c>
      <c r="FH161" s="538"/>
      <c r="FI161" s="538"/>
      <c r="FJ161" s="538"/>
      <c r="FK161" s="538"/>
      <c r="FL161" s="992"/>
      <c r="FM161" s="312">
        <f t="shared" si="1237"/>
        <v>0</v>
      </c>
      <c r="FN161" s="622"/>
      <c r="FO161" s="622"/>
      <c r="FP161" s="622"/>
      <c r="FQ161" s="622"/>
      <c r="FR161" s="538"/>
      <c r="FS161" s="538"/>
      <c r="FT161" s="538"/>
      <c r="FU161" s="622"/>
      <c r="FV161" s="539"/>
      <c r="FW161" s="539"/>
      <c r="FX161" s="539"/>
    </row>
    <row r="162" spans="1:180" ht="28.9" hidden="1" customHeight="1" outlineLevel="1">
      <c r="A162" s="426" t="s">
        <v>485</v>
      </c>
      <c r="B162" s="380" t="s">
        <v>302</v>
      </c>
      <c r="C162" s="378" t="s">
        <v>489</v>
      </c>
      <c r="D162" s="378" t="s">
        <v>18</v>
      </c>
      <c r="E162" s="430" t="s">
        <v>330</v>
      </c>
      <c r="F162" s="500" t="s">
        <v>346</v>
      </c>
      <c r="G162" s="535"/>
      <c r="H162" s="539" t="s">
        <v>12</v>
      </c>
      <c r="I162" s="492">
        <f t="shared" si="1226"/>
        <v>5</v>
      </c>
      <c r="J162" s="622">
        <v>1</v>
      </c>
      <c r="K162" s="622">
        <v>1</v>
      </c>
      <c r="L162" s="622">
        <v>1</v>
      </c>
      <c r="M162" s="437">
        <v>1</v>
      </c>
      <c r="N162" s="437">
        <f t="shared" si="1227"/>
        <v>1</v>
      </c>
      <c r="O162" s="623"/>
      <c r="P162" s="623"/>
      <c r="Q162" s="623"/>
      <c r="R162" s="623">
        <v>1</v>
      </c>
      <c r="S162" s="366">
        <f t="shared" si="1228"/>
        <v>1</v>
      </c>
      <c r="T162" s="1358">
        <v>0</v>
      </c>
      <c r="U162" s="1358">
        <v>0</v>
      </c>
      <c r="V162" s="1358">
        <v>0</v>
      </c>
      <c r="W162" s="1359">
        <v>1</v>
      </c>
      <c r="X162" s="1359">
        <v>1</v>
      </c>
      <c r="Y162" s="1359">
        <v>1</v>
      </c>
      <c r="Z162" s="1359">
        <v>1</v>
      </c>
      <c r="AA162" s="1359">
        <v>1</v>
      </c>
      <c r="AB162" s="623"/>
      <c r="AC162" s="623"/>
      <c r="AD162" s="623"/>
      <c r="AE162" s="623"/>
      <c r="AF162" s="437">
        <v>1</v>
      </c>
      <c r="AG162" s="437">
        <f t="shared" si="1229"/>
        <v>0</v>
      </c>
      <c r="AH162" s="623"/>
      <c r="AI162" s="623"/>
      <c r="AJ162" s="623"/>
      <c r="AK162" s="623"/>
      <c r="AL162" s="623"/>
      <c r="AM162" s="623"/>
      <c r="AN162" s="623"/>
      <c r="AO162" s="623"/>
      <c r="AP162" s="306" t="s">
        <v>591</v>
      </c>
      <c r="AQ162" s="437">
        <f t="shared" si="1230"/>
        <v>5.6420000000000003E-3</v>
      </c>
      <c r="AR162" s="1621"/>
      <c r="AS162" s="1621"/>
      <c r="AT162" s="625">
        <v>3.3639999999999998E-3</v>
      </c>
      <c r="AU162" s="476">
        <f t="shared" si="1238"/>
        <v>0.40367999999999998</v>
      </c>
      <c r="AV162" s="625">
        <v>8.3040000000000006E-3</v>
      </c>
      <c r="AW162" s="625">
        <v>3.3639999999999998E-3</v>
      </c>
      <c r="AX162" s="476">
        <f t="shared" si="1239"/>
        <v>0.40367999999999998</v>
      </c>
      <c r="AY162" s="625">
        <v>8.3040000000000006E-3</v>
      </c>
      <c r="AZ162" s="625">
        <v>2.418E-3</v>
      </c>
      <c r="BA162" s="476">
        <f t="shared" si="1240"/>
        <v>0.29015999999999997</v>
      </c>
      <c r="BB162" s="625">
        <v>6.4764899999999997E-3</v>
      </c>
      <c r="BC162" s="625">
        <v>2.418E-3</v>
      </c>
      <c r="BD162" s="476">
        <f t="shared" si="1241"/>
        <v>0.29015999999999997</v>
      </c>
      <c r="BE162" s="625">
        <v>6.4764899999999997E-3</v>
      </c>
      <c r="BF162" s="625">
        <v>2.418E-3</v>
      </c>
      <c r="BG162" s="476">
        <f t="shared" si="1242"/>
        <v>0.29015999999999997</v>
      </c>
      <c r="BH162" s="625">
        <v>6.4764899999999997E-3</v>
      </c>
      <c r="BI162" s="625">
        <v>2.418E-3</v>
      </c>
      <c r="BJ162" s="476">
        <f t="shared" si="1243"/>
        <v>0.29015999999999997</v>
      </c>
      <c r="BK162" s="625">
        <v>6.4764899999999997E-3</v>
      </c>
      <c r="BL162" s="315">
        <v>2.418E-3</v>
      </c>
      <c r="BM162" s="476">
        <f t="shared" si="1244"/>
        <v>0.29015999999999997</v>
      </c>
      <c r="BN162" s="315">
        <v>6.4764899999999997E-3</v>
      </c>
      <c r="BO162" s="541">
        <v>2.418E-3</v>
      </c>
      <c r="BP162" s="476">
        <f t="shared" si="1245"/>
        <v>0.29015999999999997</v>
      </c>
      <c r="BQ162" s="541">
        <v>6.4764899999999997E-3</v>
      </c>
      <c r="BR162" s="476">
        <f t="shared" si="1246"/>
        <v>2.418E-3</v>
      </c>
      <c r="BS162" s="476">
        <f t="shared" si="1231"/>
        <v>0.29015999999999997</v>
      </c>
      <c r="BT162" s="476">
        <f t="shared" si="1232"/>
        <v>6.4764899999999997E-3</v>
      </c>
      <c r="BU162" s="541"/>
      <c r="BV162" s="476">
        <f t="shared" si="1247"/>
        <v>0</v>
      </c>
      <c r="BW162" s="541"/>
      <c r="BX162" s="541"/>
      <c r="BY162" s="476">
        <f t="shared" si="1248"/>
        <v>0</v>
      </c>
      <c r="BZ162" s="541"/>
      <c r="CA162" s="541"/>
      <c r="CB162" s="476">
        <f t="shared" si="1249"/>
        <v>0</v>
      </c>
      <c r="CC162" s="541"/>
      <c r="CD162" s="625">
        <v>2.418E-3</v>
      </c>
      <c r="CE162" s="476">
        <f t="shared" si="1250"/>
        <v>0.29015999999999997</v>
      </c>
      <c r="CF162" s="625">
        <v>6.4764899999999997E-3</v>
      </c>
      <c r="CG162" s="995"/>
      <c r="CH162" s="476">
        <f t="shared" si="1251"/>
        <v>2.418E-3</v>
      </c>
      <c r="CI162" s="476">
        <f t="shared" si="1233"/>
        <v>0.29015999999999997</v>
      </c>
      <c r="CJ162" s="476">
        <f t="shared" si="1234"/>
        <v>6.4764899999999997E-3</v>
      </c>
      <c r="CK162" s="541"/>
      <c r="CL162" s="476">
        <f t="shared" si="1252"/>
        <v>0</v>
      </c>
      <c r="CM162" s="541"/>
      <c r="CN162" s="541"/>
      <c r="CO162" s="476">
        <f t="shared" si="1253"/>
        <v>0</v>
      </c>
      <c r="CP162" s="541"/>
      <c r="CQ162" s="541"/>
      <c r="CR162" s="476">
        <f t="shared" si="1254"/>
        <v>0</v>
      </c>
      <c r="CS162" s="541"/>
      <c r="CT162" s="1474">
        <v>2.418E-3</v>
      </c>
      <c r="CU162" s="476">
        <f t="shared" si="1255"/>
        <v>0.29015999999999997</v>
      </c>
      <c r="CV162" s="1474">
        <v>6.4764899999999997E-3</v>
      </c>
      <c r="CW162" s="1518">
        <v>8.0599999999999997E-4</v>
      </c>
      <c r="CX162" s="476">
        <f t="shared" si="1256"/>
        <v>9.672E-2</v>
      </c>
      <c r="CY162" s="625">
        <v>2.5414299999999999E-3</v>
      </c>
      <c r="CZ162" s="625">
        <v>8.0599999999999997E-4</v>
      </c>
      <c r="DA162" s="476">
        <f t="shared" si="1257"/>
        <v>9.672E-2</v>
      </c>
      <c r="DB162" s="625">
        <v>2.5414299999999999E-3</v>
      </c>
      <c r="DC162" s="625">
        <v>8.0599999999999997E-4</v>
      </c>
      <c r="DD162" s="476">
        <f t="shared" si="1258"/>
        <v>9.672E-2</v>
      </c>
      <c r="DE162" s="625">
        <v>2.5414299999999999E-3</v>
      </c>
      <c r="DF162" s="625">
        <v>8.0599999999999997E-4</v>
      </c>
      <c r="DG162" s="476">
        <f t="shared" si="1259"/>
        <v>9.672E-2</v>
      </c>
      <c r="DH162" s="625">
        <v>2.5414299999999999E-3</v>
      </c>
      <c r="DI162" s="1243">
        <f t="shared" ref="DI162:DI165" si="1266">DL162+DO162+DR162+DU162</f>
        <v>2.418E-3</v>
      </c>
      <c r="DJ162" s="1362">
        <f t="shared" si="1260"/>
        <v>0.29015999999999997</v>
      </c>
      <c r="DK162" s="1243">
        <v>2.6779999999999998E-3</v>
      </c>
      <c r="DL162" s="1204"/>
      <c r="DM162" s="1204"/>
      <c r="DN162" s="1204"/>
      <c r="DO162" s="1204"/>
      <c r="DP162" s="1204"/>
      <c r="DQ162" s="1204"/>
      <c r="DR162" s="1204"/>
      <c r="DS162" s="1204"/>
      <c r="DT162" s="1204"/>
      <c r="DU162" s="1361">
        <v>2.418E-3</v>
      </c>
      <c r="DV162" s="1362">
        <f t="shared" si="1261"/>
        <v>0.29015999999999997</v>
      </c>
      <c r="DW162" s="1361">
        <v>6.4764899999999997E-3</v>
      </c>
      <c r="DX162" s="1204">
        <v>8.0599999999999997E-4</v>
      </c>
      <c r="DY162" s="1203">
        <f t="shared" si="1262"/>
        <v>9.672E-2</v>
      </c>
      <c r="DZ162" s="1204">
        <v>2.5414299999999999E-3</v>
      </c>
      <c r="EA162" s="1204">
        <v>8.0599999999999997E-4</v>
      </c>
      <c r="EB162" s="1203">
        <f t="shared" si="1263"/>
        <v>9.672E-2</v>
      </c>
      <c r="EC162" s="1204">
        <v>2.5414299999999999E-3</v>
      </c>
      <c r="ED162" s="1204">
        <v>8.0599999999999997E-4</v>
      </c>
      <c r="EE162" s="1203">
        <f t="shared" si="1264"/>
        <v>9.672E-2</v>
      </c>
      <c r="EF162" s="1204">
        <v>2.5414299999999999E-3</v>
      </c>
      <c r="EG162" s="1361">
        <v>8.0599999999999997E-4</v>
      </c>
      <c r="EH162" s="1362">
        <f t="shared" si="1265"/>
        <v>9.672E-2</v>
      </c>
      <c r="EI162" s="1361">
        <v>2.5414299999999999E-3</v>
      </c>
      <c r="EJ162" s="541"/>
      <c r="EK162" s="541"/>
      <c r="EL162" s="541"/>
      <c r="EM162" s="541"/>
      <c r="EN162" s="437">
        <f t="shared" si="1235"/>
        <v>0</v>
      </c>
      <c r="EO162" s="538"/>
      <c r="EP162" s="538"/>
      <c r="EQ162" s="538"/>
      <c r="ER162" s="538"/>
      <c r="ES162" s="538"/>
      <c r="ET162" s="622"/>
      <c r="EU162" s="622"/>
      <c r="EV162" s="622"/>
      <c r="EW162" s="622"/>
      <c r="EX162" s="538"/>
      <c r="EY162" s="622"/>
      <c r="EZ162" s="622"/>
      <c r="FA162" s="622"/>
      <c r="FB162" s="622"/>
      <c r="FC162" s="538"/>
      <c r="FD162" s="538"/>
      <c r="FE162" s="538"/>
      <c r="FF162" s="538"/>
      <c r="FG162" s="437">
        <f t="shared" si="1236"/>
        <v>0</v>
      </c>
      <c r="FH162" s="538"/>
      <c r="FI162" s="538"/>
      <c r="FJ162" s="538"/>
      <c r="FK162" s="538"/>
      <c r="FL162" s="992"/>
      <c r="FM162" s="312">
        <f t="shared" si="1237"/>
        <v>0</v>
      </c>
      <c r="FN162" s="622"/>
      <c r="FO162" s="622"/>
      <c r="FP162" s="622"/>
      <c r="FQ162" s="622"/>
      <c r="FR162" s="538"/>
      <c r="FS162" s="538"/>
      <c r="FT162" s="538"/>
      <c r="FU162" s="622"/>
      <c r="FV162" s="539"/>
      <c r="FW162" s="539"/>
      <c r="FX162" s="539"/>
    </row>
    <row r="163" spans="1:180" ht="28.9" hidden="1" customHeight="1" outlineLevel="1">
      <c r="A163" s="426" t="s">
        <v>485</v>
      </c>
      <c r="B163" s="380" t="s">
        <v>302</v>
      </c>
      <c r="C163" s="378" t="s">
        <v>489</v>
      </c>
      <c r="D163" s="378" t="s">
        <v>18</v>
      </c>
      <c r="E163" s="430" t="s">
        <v>333</v>
      </c>
      <c r="F163" s="500" t="s">
        <v>339</v>
      </c>
      <c r="G163" s="535"/>
      <c r="H163" s="539" t="s">
        <v>12</v>
      </c>
      <c r="I163" s="492">
        <f t="shared" si="1226"/>
        <v>5</v>
      </c>
      <c r="J163" s="622">
        <v>1</v>
      </c>
      <c r="K163" s="622">
        <v>1</v>
      </c>
      <c r="L163" s="622">
        <v>1</v>
      </c>
      <c r="M163" s="437">
        <v>1</v>
      </c>
      <c r="N163" s="437">
        <f t="shared" si="1227"/>
        <v>1</v>
      </c>
      <c r="O163" s="623"/>
      <c r="P163" s="623"/>
      <c r="Q163" s="623"/>
      <c r="R163" s="623">
        <v>1</v>
      </c>
      <c r="S163" s="366">
        <f t="shared" si="1228"/>
        <v>1</v>
      </c>
      <c r="T163" s="1358">
        <v>0</v>
      </c>
      <c r="U163" s="1358">
        <v>0</v>
      </c>
      <c r="V163" s="1358">
        <v>0</v>
      </c>
      <c r="W163" s="1359">
        <v>1</v>
      </c>
      <c r="X163" s="1359">
        <v>1</v>
      </c>
      <c r="Y163" s="1359">
        <v>1</v>
      </c>
      <c r="Z163" s="1359">
        <v>1</v>
      </c>
      <c r="AA163" s="1359">
        <v>1</v>
      </c>
      <c r="AB163" s="623"/>
      <c r="AC163" s="623"/>
      <c r="AD163" s="623"/>
      <c r="AE163" s="623"/>
      <c r="AF163" s="437">
        <v>1</v>
      </c>
      <c r="AG163" s="437">
        <f t="shared" si="1229"/>
        <v>0</v>
      </c>
      <c r="AH163" s="623"/>
      <c r="AI163" s="623"/>
      <c r="AJ163" s="623"/>
      <c r="AK163" s="623"/>
      <c r="AL163" s="623"/>
      <c r="AM163" s="623"/>
      <c r="AN163" s="623"/>
      <c r="AO163" s="623"/>
      <c r="AP163" s="306" t="s">
        <v>591</v>
      </c>
      <c r="AQ163" s="437">
        <f t="shared" si="1230"/>
        <v>6.3700000000000007E-3</v>
      </c>
      <c r="AR163" s="1621"/>
      <c r="AS163" s="1621"/>
      <c r="AT163" s="625">
        <v>3.7799999999999999E-3</v>
      </c>
      <c r="AU163" s="476">
        <f t="shared" si="1238"/>
        <v>0.45359999999999995</v>
      </c>
      <c r="AV163" s="625">
        <v>9.3310000000000008E-3</v>
      </c>
      <c r="AW163" s="625">
        <v>3.7799999999999999E-3</v>
      </c>
      <c r="AX163" s="476">
        <f t="shared" si="1239"/>
        <v>0.45359999999999995</v>
      </c>
      <c r="AY163" s="625">
        <v>9.3310000000000008E-3</v>
      </c>
      <c r="AZ163" s="625">
        <v>2.7299999999999998E-3</v>
      </c>
      <c r="BA163" s="476">
        <f t="shared" si="1240"/>
        <v>0.32759999999999995</v>
      </c>
      <c r="BB163" s="625">
        <v>7.3121699999999998E-3</v>
      </c>
      <c r="BC163" s="625">
        <v>2.7299999999999998E-3</v>
      </c>
      <c r="BD163" s="476">
        <f t="shared" si="1241"/>
        <v>0.32759999999999995</v>
      </c>
      <c r="BE163" s="625">
        <v>7.3121699999999998E-3</v>
      </c>
      <c r="BF163" s="625">
        <v>2.7299999999999998E-3</v>
      </c>
      <c r="BG163" s="476">
        <f t="shared" si="1242"/>
        <v>0.32759999999999995</v>
      </c>
      <c r="BH163" s="625">
        <v>7.3121699999999998E-3</v>
      </c>
      <c r="BI163" s="625">
        <v>2.7299999999999998E-3</v>
      </c>
      <c r="BJ163" s="476">
        <f t="shared" si="1243"/>
        <v>0.32759999999999995</v>
      </c>
      <c r="BK163" s="625">
        <v>7.3121699999999998E-3</v>
      </c>
      <c r="BL163" s="315">
        <v>2.7299999999999998E-3</v>
      </c>
      <c r="BM163" s="476">
        <f t="shared" si="1244"/>
        <v>0.32759999999999995</v>
      </c>
      <c r="BN163" s="315">
        <v>7.3121699999999998E-3</v>
      </c>
      <c r="BO163" s="541">
        <v>2.7299999999999998E-3</v>
      </c>
      <c r="BP163" s="476">
        <f t="shared" si="1245"/>
        <v>0.32759999999999995</v>
      </c>
      <c r="BQ163" s="541">
        <v>7.3121699999999998E-3</v>
      </c>
      <c r="BR163" s="476">
        <f t="shared" si="1246"/>
        <v>2.7299999999999998E-3</v>
      </c>
      <c r="BS163" s="476">
        <f t="shared" si="1231"/>
        <v>0.32759999999999995</v>
      </c>
      <c r="BT163" s="476">
        <f t="shared" si="1232"/>
        <v>7.3121699999999998E-3</v>
      </c>
      <c r="BU163" s="541"/>
      <c r="BV163" s="476">
        <f t="shared" si="1247"/>
        <v>0</v>
      </c>
      <c r="BW163" s="541"/>
      <c r="BX163" s="541"/>
      <c r="BY163" s="476">
        <f t="shared" si="1248"/>
        <v>0</v>
      </c>
      <c r="BZ163" s="541"/>
      <c r="CA163" s="541"/>
      <c r="CB163" s="476">
        <f t="shared" si="1249"/>
        <v>0</v>
      </c>
      <c r="CC163" s="541"/>
      <c r="CD163" s="625">
        <v>2.7299999999999998E-3</v>
      </c>
      <c r="CE163" s="476">
        <f t="shared" si="1250"/>
        <v>0.32759999999999995</v>
      </c>
      <c r="CF163" s="625">
        <v>7.3121699999999998E-3</v>
      </c>
      <c r="CG163" s="995"/>
      <c r="CH163" s="476">
        <f t="shared" si="1251"/>
        <v>2.7299999999999998E-3</v>
      </c>
      <c r="CI163" s="476">
        <f t="shared" si="1233"/>
        <v>0.32759999999999995</v>
      </c>
      <c r="CJ163" s="476">
        <f t="shared" si="1234"/>
        <v>7.3121699999999998E-3</v>
      </c>
      <c r="CK163" s="541"/>
      <c r="CL163" s="476">
        <f t="shared" si="1252"/>
        <v>0</v>
      </c>
      <c r="CM163" s="541"/>
      <c r="CN163" s="541"/>
      <c r="CO163" s="476">
        <f t="shared" si="1253"/>
        <v>0</v>
      </c>
      <c r="CP163" s="541"/>
      <c r="CQ163" s="541"/>
      <c r="CR163" s="476">
        <f t="shared" si="1254"/>
        <v>0</v>
      </c>
      <c r="CS163" s="541"/>
      <c r="CT163" s="1474">
        <v>2.7299999999999998E-3</v>
      </c>
      <c r="CU163" s="476">
        <f t="shared" si="1255"/>
        <v>0.32759999999999995</v>
      </c>
      <c r="CV163" s="1474">
        <v>7.3121699999999998E-3</v>
      </c>
      <c r="CW163" s="1518">
        <v>9.1E-4</v>
      </c>
      <c r="CX163" s="476">
        <f t="shared" si="1256"/>
        <v>0.10919999999999999</v>
      </c>
      <c r="CY163" s="625">
        <v>2.8693600000000001E-3</v>
      </c>
      <c r="CZ163" s="625">
        <v>9.1E-4</v>
      </c>
      <c r="DA163" s="476">
        <f t="shared" si="1257"/>
        <v>0.10919999999999999</v>
      </c>
      <c r="DB163" s="625">
        <v>2.8693600000000001E-3</v>
      </c>
      <c r="DC163" s="625">
        <v>9.1E-4</v>
      </c>
      <c r="DD163" s="476">
        <f t="shared" si="1258"/>
        <v>0.10919999999999999</v>
      </c>
      <c r="DE163" s="625">
        <v>2.8693600000000001E-3</v>
      </c>
      <c r="DF163" s="625">
        <v>9.1E-4</v>
      </c>
      <c r="DG163" s="476">
        <f t="shared" si="1259"/>
        <v>0.10919999999999999</v>
      </c>
      <c r="DH163" s="625">
        <v>2.8693600000000001E-3</v>
      </c>
      <c r="DI163" s="1243">
        <f t="shared" si="1266"/>
        <v>2.7299999999999998E-3</v>
      </c>
      <c r="DJ163" s="1362">
        <f t="shared" si="1260"/>
        <v>0.32759999999999995</v>
      </c>
      <c r="DK163" s="1243">
        <v>2.6779999999999998E-3</v>
      </c>
      <c r="DL163" s="1204"/>
      <c r="DM163" s="1204"/>
      <c r="DN163" s="1204"/>
      <c r="DO163" s="1204"/>
      <c r="DP163" s="1204"/>
      <c r="DQ163" s="1204"/>
      <c r="DR163" s="1204"/>
      <c r="DS163" s="1204"/>
      <c r="DT163" s="1204"/>
      <c r="DU163" s="1361">
        <v>2.7299999999999998E-3</v>
      </c>
      <c r="DV163" s="1362">
        <f t="shared" si="1261"/>
        <v>0.32759999999999995</v>
      </c>
      <c r="DW163" s="1361">
        <v>7.3121699999999998E-3</v>
      </c>
      <c r="DX163" s="1204">
        <v>9.1E-4</v>
      </c>
      <c r="DY163" s="1203">
        <f t="shared" si="1262"/>
        <v>0.10919999999999999</v>
      </c>
      <c r="DZ163" s="1204">
        <v>2.8693600000000001E-3</v>
      </c>
      <c r="EA163" s="1204">
        <v>9.1E-4</v>
      </c>
      <c r="EB163" s="1203">
        <f t="shared" si="1263"/>
        <v>0.10919999999999999</v>
      </c>
      <c r="EC163" s="1204">
        <v>2.8693600000000001E-3</v>
      </c>
      <c r="ED163" s="1204">
        <v>9.1E-4</v>
      </c>
      <c r="EE163" s="1203">
        <f t="shared" si="1264"/>
        <v>0.10919999999999999</v>
      </c>
      <c r="EF163" s="1204">
        <v>2.8693600000000001E-3</v>
      </c>
      <c r="EG163" s="1361">
        <v>9.1E-4</v>
      </c>
      <c r="EH163" s="1362">
        <f t="shared" si="1265"/>
        <v>0.10919999999999999</v>
      </c>
      <c r="EI163" s="1361">
        <v>2.8693600000000001E-3</v>
      </c>
      <c r="EJ163" s="541"/>
      <c r="EK163" s="541"/>
      <c r="EL163" s="541"/>
      <c r="EM163" s="541"/>
      <c r="EN163" s="437">
        <f t="shared" si="1235"/>
        <v>0</v>
      </c>
      <c r="EO163" s="538"/>
      <c r="EP163" s="538"/>
      <c r="EQ163" s="538"/>
      <c r="ER163" s="538"/>
      <c r="ES163" s="538"/>
      <c r="ET163" s="622"/>
      <c r="EU163" s="622"/>
      <c r="EV163" s="622"/>
      <c r="EW163" s="622"/>
      <c r="EX163" s="538"/>
      <c r="EY163" s="622"/>
      <c r="EZ163" s="622"/>
      <c r="FA163" s="622"/>
      <c r="FB163" s="622"/>
      <c r="FC163" s="538"/>
      <c r="FD163" s="538"/>
      <c r="FE163" s="538"/>
      <c r="FF163" s="538"/>
      <c r="FG163" s="437">
        <f t="shared" si="1236"/>
        <v>0</v>
      </c>
      <c r="FH163" s="538"/>
      <c r="FI163" s="538"/>
      <c r="FJ163" s="538"/>
      <c r="FK163" s="538"/>
      <c r="FL163" s="992"/>
      <c r="FM163" s="312">
        <f t="shared" si="1237"/>
        <v>0</v>
      </c>
      <c r="FN163" s="622"/>
      <c r="FO163" s="622"/>
      <c r="FP163" s="622"/>
      <c r="FQ163" s="622"/>
      <c r="FR163" s="538"/>
      <c r="FS163" s="538"/>
      <c r="FT163" s="538"/>
      <c r="FU163" s="622"/>
      <c r="FV163" s="539"/>
      <c r="FW163" s="539"/>
      <c r="FX163" s="539"/>
    </row>
    <row r="164" spans="1:180" ht="28.9" hidden="1" customHeight="1" outlineLevel="1">
      <c r="A164" s="426" t="s">
        <v>485</v>
      </c>
      <c r="B164" s="380" t="s">
        <v>302</v>
      </c>
      <c r="C164" s="378" t="s">
        <v>489</v>
      </c>
      <c r="D164" s="378" t="s">
        <v>18</v>
      </c>
      <c r="E164" s="430" t="s">
        <v>506</v>
      </c>
      <c r="F164" s="500" t="s">
        <v>495</v>
      </c>
      <c r="G164" s="535"/>
      <c r="H164" s="539" t="s">
        <v>12</v>
      </c>
      <c r="I164" s="492">
        <f t="shared" si="1226"/>
        <v>5</v>
      </c>
      <c r="J164" s="622">
        <v>1</v>
      </c>
      <c r="K164" s="622">
        <v>1</v>
      </c>
      <c r="L164" s="622">
        <v>1</v>
      </c>
      <c r="M164" s="437">
        <v>1</v>
      </c>
      <c r="N164" s="437">
        <f t="shared" si="1227"/>
        <v>1</v>
      </c>
      <c r="O164" s="623"/>
      <c r="P164" s="623"/>
      <c r="Q164" s="623"/>
      <c r="R164" s="623">
        <v>1</v>
      </c>
      <c r="S164" s="366">
        <f t="shared" si="1228"/>
        <v>1</v>
      </c>
      <c r="T164" s="1358">
        <v>0</v>
      </c>
      <c r="U164" s="1358">
        <v>0</v>
      </c>
      <c r="V164" s="1358">
        <v>0</v>
      </c>
      <c r="W164" s="1359">
        <v>1</v>
      </c>
      <c r="X164" s="1359">
        <v>1</v>
      </c>
      <c r="Y164" s="1359">
        <v>1</v>
      </c>
      <c r="Z164" s="1359">
        <v>1</v>
      </c>
      <c r="AA164" s="1359">
        <v>1</v>
      </c>
      <c r="AB164" s="623"/>
      <c r="AC164" s="623"/>
      <c r="AD164" s="623"/>
      <c r="AE164" s="623"/>
      <c r="AF164" s="437">
        <v>1</v>
      </c>
      <c r="AG164" s="437">
        <f t="shared" si="1229"/>
        <v>0</v>
      </c>
      <c r="AH164" s="623"/>
      <c r="AI164" s="623"/>
      <c r="AJ164" s="623"/>
      <c r="AK164" s="623"/>
      <c r="AL164" s="623"/>
      <c r="AM164" s="623"/>
      <c r="AN164" s="623"/>
      <c r="AO164" s="623"/>
      <c r="AP164" s="306" t="s">
        <v>591</v>
      </c>
      <c r="AQ164" s="437">
        <f t="shared" si="1230"/>
        <v>7.2800000000000002E-4</v>
      </c>
      <c r="AR164" s="1621"/>
      <c r="AS164" s="1621"/>
      <c r="AT164" s="625">
        <v>4.1599999999999997E-4</v>
      </c>
      <c r="AU164" s="476">
        <f t="shared" si="1238"/>
        <v>4.9919999999999999E-2</v>
      </c>
      <c r="AV164" s="625">
        <v>1.0269999999999999E-3</v>
      </c>
      <c r="AW164" s="625">
        <v>4.1599999999999997E-4</v>
      </c>
      <c r="AX164" s="476">
        <f t="shared" si="1239"/>
        <v>4.9919999999999999E-2</v>
      </c>
      <c r="AY164" s="625">
        <v>1.0269999999999999E-3</v>
      </c>
      <c r="AZ164" s="625">
        <v>3.1199999999999999E-4</v>
      </c>
      <c r="BA164" s="476">
        <f t="shared" si="1240"/>
        <v>3.7440000000000001E-2</v>
      </c>
      <c r="BB164" s="625">
        <v>8.3567999999999999E-4</v>
      </c>
      <c r="BC164" s="625">
        <v>3.1199999999999999E-4</v>
      </c>
      <c r="BD164" s="476">
        <f t="shared" si="1241"/>
        <v>3.7440000000000001E-2</v>
      </c>
      <c r="BE164" s="625">
        <v>8.3567999999999999E-4</v>
      </c>
      <c r="BF164" s="625">
        <v>3.1199999999999999E-4</v>
      </c>
      <c r="BG164" s="476">
        <f t="shared" si="1242"/>
        <v>3.7440000000000001E-2</v>
      </c>
      <c r="BH164" s="625">
        <v>8.3567999999999999E-4</v>
      </c>
      <c r="BI164" s="625">
        <v>3.1199999999999999E-4</v>
      </c>
      <c r="BJ164" s="476">
        <f t="shared" si="1243"/>
        <v>3.7440000000000001E-2</v>
      </c>
      <c r="BK164" s="625">
        <v>8.3567999999999999E-4</v>
      </c>
      <c r="BL164" s="315">
        <v>3.1199999999999999E-4</v>
      </c>
      <c r="BM164" s="476">
        <f t="shared" si="1244"/>
        <v>3.7440000000000001E-2</v>
      </c>
      <c r="BN164" s="315">
        <v>8.3567999999999999E-4</v>
      </c>
      <c r="BO164" s="541">
        <v>3.1199999999999999E-4</v>
      </c>
      <c r="BP164" s="476">
        <f t="shared" si="1245"/>
        <v>3.7440000000000001E-2</v>
      </c>
      <c r="BQ164" s="541">
        <v>8.3567999999999999E-4</v>
      </c>
      <c r="BR164" s="476">
        <f t="shared" si="1246"/>
        <v>3.1199999999999999E-4</v>
      </c>
      <c r="BS164" s="476">
        <f t="shared" si="1231"/>
        <v>3.7440000000000001E-2</v>
      </c>
      <c r="BT164" s="476">
        <f t="shared" si="1232"/>
        <v>8.3567999999999999E-4</v>
      </c>
      <c r="BU164" s="541"/>
      <c r="BV164" s="476">
        <f t="shared" si="1247"/>
        <v>0</v>
      </c>
      <c r="BW164" s="541"/>
      <c r="BX164" s="541"/>
      <c r="BY164" s="476">
        <f t="shared" si="1248"/>
        <v>0</v>
      </c>
      <c r="BZ164" s="541"/>
      <c r="CA164" s="541"/>
      <c r="CB164" s="476">
        <f t="shared" si="1249"/>
        <v>0</v>
      </c>
      <c r="CC164" s="541"/>
      <c r="CD164" s="625">
        <v>3.1199999999999999E-4</v>
      </c>
      <c r="CE164" s="476">
        <f t="shared" si="1250"/>
        <v>3.7440000000000001E-2</v>
      </c>
      <c r="CF164" s="625">
        <v>8.3567999999999999E-4</v>
      </c>
      <c r="CG164" s="995"/>
      <c r="CH164" s="476">
        <f t="shared" si="1251"/>
        <v>3.1199999999999999E-4</v>
      </c>
      <c r="CI164" s="476">
        <f t="shared" si="1233"/>
        <v>3.7440000000000001E-2</v>
      </c>
      <c r="CJ164" s="476">
        <f t="shared" si="1234"/>
        <v>8.3567999999999999E-4</v>
      </c>
      <c r="CK164" s="541"/>
      <c r="CL164" s="476">
        <f t="shared" si="1252"/>
        <v>0</v>
      </c>
      <c r="CM164" s="541"/>
      <c r="CN164" s="541"/>
      <c r="CO164" s="476">
        <f t="shared" si="1253"/>
        <v>0</v>
      </c>
      <c r="CP164" s="541"/>
      <c r="CQ164" s="541"/>
      <c r="CR164" s="476">
        <f t="shared" si="1254"/>
        <v>0</v>
      </c>
      <c r="CS164" s="541"/>
      <c r="CT164" s="1474">
        <v>3.1199999999999999E-4</v>
      </c>
      <c r="CU164" s="476">
        <f t="shared" si="1255"/>
        <v>3.7440000000000001E-2</v>
      </c>
      <c r="CV164" s="1474">
        <v>8.3567999999999999E-4</v>
      </c>
      <c r="CW164" s="1518">
        <v>1.0399999999999999E-4</v>
      </c>
      <c r="CX164" s="476">
        <f t="shared" si="1256"/>
        <v>1.248E-2</v>
      </c>
      <c r="CY164" s="625">
        <v>3.2792999999999999E-4</v>
      </c>
      <c r="CZ164" s="625">
        <v>1.0399999999999999E-4</v>
      </c>
      <c r="DA164" s="476">
        <f t="shared" si="1257"/>
        <v>1.248E-2</v>
      </c>
      <c r="DB164" s="625">
        <v>3.2792999999999999E-4</v>
      </c>
      <c r="DC164" s="625">
        <v>1.0399999999999999E-4</v>
      </c>
      <c r="DD164" s="476">
        <f t="shared" si="1258"/>
        <v>1.248E-2</v>
      </c>
      <c r="DE164" s="625">
        <v>3.2792999999999999E-4</v>
      </c>
      <c r="DF164" s="625">
        <v>1.0399999999999999E-4</v>
      </c>
      <c r="DG164" s="476">
        <f t="shared" si="1259"/>
        <v>1.248E-2</v>
      </c>
      <c r="DH164" s="625">
        <v>3.2792999999999999E-4</v>
      </c>
      <c r="DI164" s="1243">
        <f t="shared" si="1266"/>
        <v>3.1199999999999999E-4</v>
      </c>
      <c r="DJ164" s="1362">
        <f t="shared" si="1260"/>
        <v>3.7440000000000001E-2</v>
      </c>
      <c r="DK164" s="1243">
        <v>2.6779999999999998E-3</v>
      </c>
      <c r="DL164" s="1204"/>
      <c r="DM164" s="1204"/>
      <c r="DN164" s="1204"/>
      <c r="DO164" s="1204"/>
      <c r="DP164" s="1204"/>
      <c r="DQ164" s="1204"/>
      <c r="DR164" s="1204"/>
      <c r="DS164" s="1204"/>
      <c r="DT164" s="1204"/>
      <c r="DU164" s="1361">
        <v>3.1199999999999999E-4</v>
      </c>
      <c r="DV164" s="1362">
        <f t="shared" si="1261"/>
        <v>3.7440000000000001E-2</v>
      </c>
      <c r="DW164" s="1361">
        <v>8.3567999999999999E-4</v>
      </c>
      <c r="DX164" s="1204">
        <v>1.0399999999999999E-4</v>
      </c>
      <c r="DY164" s="1203">
        <f t="shared" si="1262"/>
        <v>1.248E-2</v>
      </c>
      <c r="DZ164" s="1204">
        <v>3.2792999999999999E-4</v>
      </c>
      <c r="EA164" s="1204">
        <v>1.0399999999999999E-4</v>
      </c>
      <c r="EB164" s="1203">
        <f t="shared" si="1263"/>
        <v>1.248E-2</v>
      </c>
      <c r="EC164" s="1204">
        <v>3.2792999999999999E-4</v>
      </c>
      <c r="ED164" s="1204">
        <v>1.0399999999999999E-4</v>
      </c>
      <c r="EE164" s="1203">
        <f t="shared" si="1264"/>
        <v>1.248E-2</v>
      </c>
      <c r="EF164" s="1204">
        <v>3.2792999999999999E-4</v>
      </c>
      <c r="EG164" s="1361">
        <v>1.0399999999999999E-4</v>
      </c>
      <c r="EH164" s="1362">
        <f t="shared" si="1265"/>
        <v>1.248E-2</v>
      </c>
      <c r="EI164" s="1361">
        <v>3.2792999999999999E-4</v>
      </c>
      <c r="EJ164" s="541"/>
      <c r="EK164" s="541"/>
      <c r="EL164" s="541"/>
      <c r="EM164" s="541"/>
      <c r="EN164" s="437">
        <f t="shared" si="1235"/>
        <v>0</v>
      </c>
      <c r="EO164" s="538"/>
      <c r="EP164" s="538"/>
      <c r="EQ164" s="538"/>
      <c r="ER164" s="538"/>
      <c r="ES164" s="538"/>
      <c r="ET164" s="622"/>
      <c r="EU164" s="622"/>
      <c r="EV164" s="622"/>
      <c r="EW164" s="622"/>
      <c r="EX164" s="538"/>
      <c r="EY164" s="622"/>
      <c r="EZ164" s="622"/>
      <c r="FA164" s="622"/>
      <c r="FB164" s="622"/>
      <c r="FC164" s="538"/>
      <c r="FD164" s="538"/>
      <c r="FE164" s="538"/>
      <c r="FF164" s="538"/>
      <c r="FG164" s="437">
        <f t="shared" si="1236"/>
        <v>0</v>
      </c>
      <c r="FH164" s="538"/>
      <c r="FI164" s="538"/>
      <c r="FJ164" s="538"/>
      <c r="FK164" s="538"/>
      <c r="FL164" s="992"/>
      <c r="FM164" s="312">
        <f t="shared" si="1237"/>
        <v>0</v>
      </c>
      <c r="FN164" s="622"/>
      <c r="FO164" s="622"/>
      <c r="FP164" s="622"/>
      <c r="FQ164" s="622"/>
      <c r="FR164" s="538"/>
      <c r="FS164" s="538"/>
      <c r="FT164" s="538"/>
      <c r="FU164" s="622"/>
      <c r="FV164" s="539"/>
      <c r="FW164" s="539"/>
      <c r="FX164" s="539"/>
    </row>
    <row r="165" spans="1:180" ht="28.9" hidden="1" customHeight="1" outlineLevel="1">
      <c r="A165" s="426" t="s">
        <v>485</v>
      </c>
      <c r="B165" s="380" t="s">
        <v>302</v>
      </c>
      <c r="C165" s="378" t="s">
        <v>489</v>
      </c>
      <c r="D165" s="378" t="s">
        <v>18</v>
      </c>
      <c r="E165" s="430" t="s">
        <v>507</v>
      </c>
      <c r="F165" s="378" t="s">
        <v>340</v>
      </c>
      <c r="G165" s="470"/>
      <c r="H165" s="316" t="s">
        <v>12</v>
      </c>
      <c r="I165" s="492">
        <f t="shared" si="1226"/>
        <v>5</v>
      </c>
      <c r="J165" s="622">
        <v>1</v>
      </c>
      <c r="K165" s="622">
        <v>1</v>
      </c>
      <c r="L165" s="622">
        <v>1</v>
      </c>
      <c r="M165" s="437">
        <v>1</v>
      </c>
      <c r="N165" s="437">
        <f t="shared" si="1227"/>
        <v>1</v>
      </c>
      <c r="O165" s="623"/>
      <c r="P165" s="623"/>
      <c r="Q165" s="623"/>
      <c r="R165" s="623">
        <v>1</v>
      </c>
      <c r="S165" s="366">
        <f t="shared" si="1228"/>
        <v>1</v>
      </c>
      <c r="T165" s="1358">
        <v>0</v>
      </c>
      <c r="U165" s="1358">
        <v>0</v>
      </c>
      <c r="V165" s="1358">
        <v>0</v>
      </c>
      <c r="W165" s="1359">
        <v>1</v>
      </c>
      <c r="X165" s="1359">
        <v>1</v>
      </c>
      <c r="Y165" s="1359">
        <v>1</v>
      </c>
      <c r="Z165" s="1359">
        <v>1</v>
      </c>
      <c r="AA165" s="1359">
        <v>1</v>
      </c>
      <c r="AB165" s="623"/>
      <c r="AC165" s="623"/>
      <c r="AD165" s="623"/>
      <c r="AE165" s="623"/>
      <c r="AF165" s="437">
        <v>1</v>
      </c>
      <c r="AG165" s="437">
        <f t="shared" si="1229"/>
        <v>0</v>
      </c>
      <c r="AH165" s="623"/>
      <c r="AI165" s="623"/>
      <c r="AJ165" s="623"/>
      <c r="AK165" s="623"/>
      <c r="AL165" s="623"/>
      <c r="AM165" s="623"/>
      <c r="AN165" s="623"/>
      <c r="AO165" s="623"/>
      <c r="AP165" s="306" t="s">
        <v>591</v>
      </c>
      <c r="AQ165" s="437">
        <f t="shared" si="1230"/>
        <v>2.5000000000000001E-3</v>
      </c>
      <c r="AR165" s="1621"/>
      <c r="AS165" s="1621"/>
      <c r="AT165" s="625">
        <v>5.0000000000000001E-4</v>
      </c>
      <c r="AU165" s="476">
        <f t="shared" si="1238"/>
        <v>6.0000000000000005E-2</v>
      </c>
      <c r="AV165" s="625">
        <v>1.2340000000000001E-3</v>
      </c>
      <c r="AW165" s="625">
        <v>5.0000000000000001E-4</v>
      </c>
      <c r="AX165" s="476">
        <f t="shared" si="1239"/>
        <v>6.0000000000000005E-2</v>
      </c>
      <c r="AY165" s="625">
        <v>1.2340000000000001E-3</v>
      </c>
      <c r="AZ165" s="625">
        <v>5.0000000000000001E-4</v>
      </c>
      <c r="BA165" s="476">
        <f t="shared" si="1240"/>
        <v>6.0000000000000005E-2</v>
      </c>
      <c r="BB165" s="625">
        <v>1.3392300000000001E-3</v>
      </c>
      <c r="BC165" s="625">
        <v>5.0000000000000001E-4</v>
      </c>
      <c r="BD165" s="476">
        <f t="shared" ref="BD165" si="1267">BC165*0.12*1000</f>
        <v>6.0000000000000005E-2</v>
      </c>
      <c r="BE165" s="625">
        <v>1.3392300000000001E-3</v>
      </c>
      <c r="BF165" s="625">
        <v>5.0000000000000001E-4</v>
      </c>
      <c r="BG165" s="476">
        <f t="shared" si="1242"/>
        <v>6.0000000000000005E-2</v>
      </c>
      <c r="BH165" s="625">
        <v>1.3392300000000001E-3</v>
      </c>
      <c r="BI165" s="625">
        <v>5.0000000000000001E-4</v>
      </c>
      <c r="BJ165" s="476">
        <f t="shared" si="1243"/>
        <v>6.0000000000000005E-2</v>
      </c>
      <c r="BK165" s="625">
        <v>1.3392300000000001E-3</v>
      </c>
      <c r="BL165" s="315">
        <v>5.0000000000000001E-4</v>
      </c>
      <c r="BM165" s="476">
        <f t="shared" si="1244"/>
        <v>6.0000000000000005E-2</v>
      </c>
      <c r="BN165" s="315">
        <v>1.3392300000000001E-3</v>
      </c>
      <c r="BO165" s="315">
        <v>5.0000000000000001E-4</v>
      </c>
      <c r="BP165" s="476">
        <f t="shared" si="1245"/>
        <v>6.0000000000000005E-2</v>
      </c>
      <c r="BQ165" s="315">
        <v>1.3392300000000001E-3</v>
      </c>
      <c r="BR165" s="476">
        <f t="shared" si="1246"/>
        <v>5.0000000000000001E-4</v>
      </c>
      <c r="BS165" s="476">
        <f t="shared" si="1231"/>
        <v>6.0000000000000005E-2</v>
      </c>
      <c r="BT165" s="476">
        <f t="shared" si="1232"/>
        <v>1.3392300000000001E-3</v>
      </c>
      <c r="BU165" s="315"/>
      <c r="BV165" s="476">
        <f t="shared" si="1247"/>
        <v>0</v>
      </c>
      <c r="BW165" s="315"/>
      <c r="BX165" s="315"/>
      <c r="BY165" s="476">
        <f t="shared" si="1248"/>
        <v>0</v>
      </c>
      <c r="BZ165" s="315"/>
      <c r="CA165" s="315"/>
      <c r="CB165" s="476">
        <f t="shared" si="1249"/>
        <v>0</v>
      </c>
      <c r="CC165" s="315"/>
      <c r="CD165" s="625">
        <v>5.0000000000000001E-4</v>
      </c>
      <c r="CE165" s="476">
        <f t="shared" si="1250"/>
        <v>6.0000000000000005E-2</v>
      </c>
      <c r="CF165" s="625">
        <v>1.3392300000000001E-3</v>
      </c>
      <c r="CG165" s="995"/>
      <c r="CH165" s="476">
        <f t="shared" si="1251"/>
        <v>5.0000000000000001E-4</v>
      </c>
      <c r="CI165" s="476">
        <f t="shared" si="1233"/>
        <v>6.0000000000000005E-2</v>
      </c>
      <c r="CJ165" s="476">
        <f t="shared" si="1234"/>
        <v>1.3392300000000001E-3</v>
      </c>
      <c r="CK165" s="315"/>
      <c r="CL165" s="476">
        <f t="shared" si="1252"/>
        <v>0</v>
      </c>
      <c r="CM165" s="315"/>
      <c r="CN165" s="315"/>
      <c r="CO165" s="476">
        <f t="shared" si="1253"/>
        <v>0</v>
      </c>
      <c r="CP165" s="315"/>
      <c r="CQ165" s="315"/>
      <c r="CR165" s="476">
        <f t="shared" si="1254"/>
        <v>0</v>
      </c>
      <c r="CS165" s="315"/>
      <c r="CT165" s="1474">
        <v>5.0000000000000001E-4</v>
      </c>
      <c r="CU165" s="476">
        <f t="shared" si="1255"/>
        <v>6.0000000000000005E-2</v>
      </c>
      <c r="CV165" s="1474">
        <v>1.3392300000000001E-3</v>
      </c>
      <c r="CW165" s="1518">
        <v>5.0000000000000001E-4</v>
      </c>
      <c r="CX165" s="476">
        <f t="shared" ref="CX165" si="1268">CW165*0.12*1000</f>
        <v>6.0000000000000005E-2</v>
      </c>
      <c r="CY165" s="625">
        <v>1.57657E-3</v>
      </c>
      <c r="CZ165" s="625">
        <v>5.0000000000000001E-4</v>
      </c>
      <c r="DA165" s="476">
        <f t="shared" ref="DA165" si="1269">CZ165*0.12*1000</f>
        <v>6.0000000000000005E-2</v>
      </c>
      <c r="DB165" s="625">
        <v>1.57657E-3</v>
      </c>
      <c r="DC165" s="625">
        <v>5.0000000000000001E-4</v>
      </c>
      <c r="DD165" s="476">
        <f t="shared" ref="DD165" si="1270">DC165*0.12*1000</f>
        <v>6.0000000000000005E-2</v>
      </c>
      <c r="DE165" s="625">
        <v>1.57657E-3</v>
      </c>
      <c r="DF165" s="625">
        <v>5.0000000000000001E-4</v>
      </c>
      <c r="DG165" s="476">
        <f t="shared" si="1259"/>
        <v>6.0000000000000005E-2</v>
      </c>
      <c r="DH165" s="625">
        <v>1.57657E-3</v>
      </c>
      <c r="DI165" s="1243">
        <f t="shared" si="1266"/>
        <v>5.0000000000000001E-4</v>
      </c>
      <c r="DJ165" s="1362">
        <f t="shared" si="1260"/>
        <v>6.0000000000000005E-2</v>
      </c>
      <c r="DK165" s="1243">
        <v>2.6779999999999998E-3</v>
      </c>
      <c r="DL165" s="1204"/>
      <c r="DM165" s="1204"/>
      <c r="DN165" s="1204"/>
      <c r="DO165" s="1204"/>
      <c r="DP165" s="1204"/>
      <c r="DQ165" s="1204"/>
      <c r="DR165" s="1204"/>
      <c r="DS165" s="1204"/>
      <c r="DT165" s="1204"/>
      <c r="DU165" s="1361">
        <v>5.0000000000000001E-4</v>
      </c>
      <c r="DV165" s="1362">
        <f t="shared" si="1261"/>
        <v>6.0000000000000005E-2</v>
      </c>
      <c r="DW165" s="1361">
        <v>1.3392300000000001E-3</v>
      </c>
      <c r="DX165" s="1204">
        <v>5.0000000000000001E-4</v>
      </c>
      <c r="DY165" s="1203">
        <f t="shared" si="1262"/>
        <v>6.0000000000000005E-2</v>
      </c>
      <c r="DZ165" s="1204">
        <v>1.57657E-3</v>
      </c>
      <c r="EA165" s="1204">
        <v>5.0000000000000001E-4</v>
      </c>
      <c r="EB165" s="1203">
        <f t="shared" si="1263"/>
        <v>6.0000000000000005E-2</v>
      </c>
      <c r="EC165" s="1204">
        <v>1.57657E-3</v>
      </c>
      <c r="ED165" s="1204">
        <v>5.0000000000000001E-4</v>
      </c>
      <c r="EE165" s="1203">
        <f t="shared" si="1264"/>
        <v>6.0000000000000005E-2</v>
      </c>
      <c r="EF165" s="1204">
        <v>1.57657E-3</v>
      </c>
      <c r="EG165" s="1361">
        <v>5.0000000000000001E-4</v>
      </c>
      <c r="EH165" s="1362">
        <f t="shared" si="1265"/>
        <v>6.0000000000000005E-2</v>
      </c>
      <c r="EI165" s="1361">
        <v>1.57657E-3</v>
      </c>
      <c r="EJ165" s="315"/>
      <c r="EK165" s="315"/>
      <c r="EL165" s="315"/>
      <c r="EM165" s="315"/>
      <c r="EN165" s="437">
        <f t="shared" si="1235"/>
        <v>0</v>
      </c>
      <c r="EO165" s="312"/>
      <c r="EP165" s="312"/>
      <c r="EQ165" s="312"/>
      <c r="ER165" s="312"/>
      <c r="ES165" s="312"/>
      <c r="ET165" s="622"/>
      <c r="EU165" s="622"/>
      <c r="EV165" s="622"/>
      <c r="EW165" s="622"/>
      <c r="EX165" s="312"/>
      <c r="EY165" s="622"/>
      <c r="EZ165" s="622"/>
      <c r="FA165" s="622"/>
      <c r="FB165" s="622"/>
      <c r="FC165" s="312"/>
      <c r="FD165" s="312"/>
      <c r="FE165" s="312"/>
      <c r="FF165" s="312"/>
      <c r="FG165" s="437">
        <f t="shared" si="1236"/>
        <v>0</v>
      </c>
      <c r="FH165" s="312"/>
      <c r="FI165" s="312"/>
      <c r="FJ165" s="312"/>
      <c r="FK165" s="312"/>
      <c r="FL165" s="992"/>
      <c r="FM165" s="312">
        <f t="shared" si="1237"/>
        <v>0</v>
      </c>
      <c r="FN165" s="622"/>
      <c r="FO165" s="622"/>
      <c r="FP165" s="622"/>
      <c r="FQ165" s="622"/>
      <c r="FR165" s="312"/>
      <c r="FS165" s="312"/>
      <c r="FT165" s="312"/>
      <c r="FU165" s="622"/>
      <c r="FV165" s="316"/>
      <c r="FW165" s="316"/>
      <c r="FX165" s="316"/>
    </row>
    <row r="166" spans="1:180" s="95" customFormat="1" ht="14.45" hidden="1" customHeight="1" outlineLevel="1">
      <c r="A166" s="426" t="s">
        <v>485</v>
      </c>
      <c r="B166" s="380" t="s">
        <v>302</v>
      </c>
      <c r="C166" s="331"/>
      <c r="D166" s="431"/>
      <c r="E166" s="430"/>
      <c r="F166" s="439" t="s">
        <v>100</v>
      </c>
      <c r="G166" s="471"/>
      <c r="H166" s="493"/>
      <c r="I166" s="494"/>
      <c r="J166" s="494"/>
      <c r="K166" s="494"/>
      <c r="L166" s="494"/>
      <c r="M166" s="494"/>
      <c r="N166" s="494"/>
      <c r="O166" s="494"/>
      <c r="P166" s="494"/>
      <c r="Q166" s="494"/>
      <c r="R166" s="494"/>
      <c r="S166" s="494"/>
      <c r="T166" s="494"/>
      <c r="U166" s="494"/>
      <c r="V166" s="494"/>
      <c r="W166" s="494"/>
      <c r="X166" s="494"/>
      <c r="Y166" s="494"/>
      <c r="Z166" s="494"/>
      <c r="AA166" s="1164"/>
      <c r="AB166" s="494"/>
      <c r="AC166" s="494"/>
      <c r="AD166" s="494"/>
      <c r="AE166" s="494"/>
      <c r="AF166" s="494"/>
      <c r="AG166" s="494"/>
      <c r="AH166" s="494"/>
      <c r="AI166" s="494"/>
      <c r="AJ166" s="494"/>
      <c r="AK166" s="494"/>
      <c r="AL166" s="494"/>
      <c r="AM166" s="494"/>
      <c r="AN166" s="494"/>
      <c r="AO166" s="494"/>
      <c r="AP166" s="495"/>
      <c r="AQ166" s="437">
        <f t="shared" si="1230"/>
        <v>2.4739999999999998E-2</v>
      </c>
      <c r="AR166" s="1621"/>
      <c r="AS166" s="1621"/>
      <c r="AT166" s="476">
        <f t="shared" ref="AT166:BQ166" si="1271">SUM(AT160:AT165)</f>
        <v>9.9600000000000001E-3</v>
      </c>
      <c r="AU166" s="476">
        <f t="shared" si="1271"/>
        <v>1.1952</v>
      </c>
      <c r="AV166" s="476">
        <f t="shared" si="1271"/>
        <v>2.4586999999999998E-2</v>
      </c>
      <c r="AW166" s="476">
        <f t="shared" si="1271"/>
        <v>9.9600000000000001E-3</v>
      </c>
      <c r="AX166" s="476">
        <f t="shared" si="1271"/>
        <v>1.1952</v>
      </c>
      <c r="AY166" s="476">
        <f t="shared" si="1271"/>
        <v>2.4586999999999998E-2</v>
      </c>
      <c r="AZ166" s="476">
        <f t="shared" si="1271"/>
        <v>7.8599999999999989E-3</v>
      </c>
      <c r="BA166" s="476">
        <f t="shared" si="1271"/>
        <v>0.94319999999999993</v>
      </c>
      <c r="BB166" s="476">
        <f t="shared" si="1271"/>
        <v>2.1052569999999996E-2</v>
      </c>
      <c r="BC166" s="476">
        <f t="shared" si="1271"/>
        <v>7.8599999999999989E-3</v>
      </c>
      <c r="BD166" s="476">
        <f t="shared" si="1271"/>
        <v>0.94319999999999993</v>
      </c>
      <c r="BE166" s="476">
        <f t="shared" si="1271"/>
        <v>2.1052569999999996E-2</v>
      </c>
      <c r="BF166" s="476">
        <f t="shared" si="1271"/>
        <v>7.8599999999999989E-3</v>
      </c>
      <c r="BG166" s="476">
        <f t="shared" si="1271"/>
        <v>0.94319999999999993</v>
      </c>
      <c r="BH166" s="476">
        <f t="shared" si="1271"/>
        <v>2.1052569999999996E-2</v>
      </c>
      <c r="BI166" s="476">
        <f t="shared" si="1271"/>
        <v>7.8599999999999989E-3</v>
      </c>
      <c r="BJ166" s="476">
        <f t="shared" si="1271"/>
        <v>0.94319999999999993</v>
      </c>
      <c r="BK166" s="476">
        <f t="shared" si="1271"/>
        <v>2.1052569999999996E-2</v>
      </c>
      <c r="BL166" s="476">
        <f t="shared" si="1271"/>
        <v>7.8599999999999989E-3</v>
      </c>
      <c r="BM166" s="476">
        <f t="shared" si="1271"/>
        <v>0.94319999999999993</v>
      </c>
      <c r="BN166" s="476">
        <f t="shared" si="1271"/>
        <v>2.1052569999999996E-2</v>
      </c>
      <c r="BO166" s="476">
        <f t="shared" si="1271"/>
        <v>7.8599999999999989E-3</v>
      </c>
      <c r="BP166" s="476">
        <f t="shared" si="1271"/>
        <v>0.94319999999999993</v>
      </c>
      <c r="BQ166" s="476">
        <f t="shared" si="1271"/>
        <v>2.1052569999999996E-2</v>
      </c>
      <c r="BR166" s="476">
        <f t="shared" ref="BR166:EC166" si="1272">SUM(BR160:BR165)</f>
        <v>7.8599999999999989E-3</v>
      </c>
      <c r="BS166" s="476">
        <f t="shared" si="1272"/>
        <v>0.94319999999999993</v>
      </c>
      <c r="BT166" s="476">
        <f t="shared" si="1272"/>
        <v>2.1052569999999996E-2</v>
      </c>
      <c r="BU166" s="476">
        <f t="shared" si="1272"/>
        <v>0</v>
      </c>
      <c r="BV166" s="476">
        <f t="shared" si="1272"/>
        <v>0</v>
      </c>
      <c r="BW166" s="476">
        <f t="shared" si="1272"/>
        <v>0</v>
      </c>
      <c r="BX166" s="476">
        <f t="shared" si="1272"/>
        <v>0</v>
      </c>
      <c r="BY166" s="476">
        <f t="shared" si="1272"/>
        <v>0</v>
      </c>
      <c r="BZ166" s="476">
        <f t="shared" si="1272"/>
        <v>0</v>
      </c>
      <c r="CA166" s="476">
        <f t="shared" si="1272"/>
        <v>0</v>
      </c>
      <c r="CB166" s="476">
        <f t="shared" si="1272"/>
        <v>0</v>
      </c>
      <c r="CC166" s="476">
        <f t="shared" si="1272"/>
        <v>0</v>
      </c>
      <c r="CD166" s="476">
        <f t="shared" si="1272"/>
        <v>7.8599999999999989E-3</v>
      </c>
      <c r="CE166" s="476">
        <f t="shared" si="1272"/>
        <v>0.94319999999999993</v>
      </c>
      <c r="CF166" s="476">
        <f t="shared" si="1272"/>
        <v>2.1052569999999996E-2</v>
      </c>
      <c r="CG166" s="995"/>
      <c r="CH166" s="476">
        <f t="shared" ref="CH166:CV166" si="1273">SUM(CH160:CH165)</f>
        <v>7.8599999999999989E-3</v>
      </c>
      <c r="CI166" s="476">
        <f t="shared" si="1273"/>
        <v>0.94319999999999993</v>
      </c>
      <c r="CJ166" s="476">
        <f t="shared" si="1273"/>
        <v>2.1052569999999996E-2</v>
      </c>
      <c r="CK166" s="476">
        <f t="shared" si="1273"/>
        <v>0</v>
      </c>
      <c r="CL166" s="476">
        <f t="shared" si="1273"/>
        <v>0</v>
      </c>
      <c r="CM166" s="476">
        <f t="shared" si="1273"/>
        <v>0</v>
      </c>
      <c r="CN166" s="476">
        <f t="shared" si="1273"/>
        <v>0</v>
      </c>
      <c r="CO166" s="476">
        <f t="shared" si="1273"/>
        <v>0</v>
      </c>
      <c r="CP166" s="476">
        <f t="shared" si="1273"/>
        <v>0</v>
      </c>
      <c r="CQ166" s="476">
        <f t="shared" si="1273"/>
        <v>0</v>
      </c>
      <c r="CR166" s="476">
        <f t="shared" si="1273"/>
        <v>0</v>
      </c>
      <c r="CS166" s="476">
        <f t="shared" si="1273"/>
        <v>0</v>
      </c>
      <c r="CT166" s="476">
        <f t="shared" si="1273"/>
        <v>7.8599999999999989E-3</v>
      </c>
      <c r="CU166" s="476">
        <f t="shared" si="1273"/>
        <v>0.94319999999999993</v>
      </c>
      <c r="CV166" s="476">
        <f t="shared" si="1273"/>
        <v>2.1052569999999996E-2</v>
      </c>
      <c r="CW166" s="1514">
        <f t="shared" si="1272"/>
        <v>4.2199999999999998E-3</v>
      </c>
      <c r="CX166" s="476">
        <f t="shared" si="1272"/>
        <v>0.50639999999999996</v>
      </c>
      <c r="CY166" s="476">
        <f t="shared" si="1272"/>
        <v>1.330629E-2</v>
      </c>
      <c r="CZ166" s="476">
        <f t="shared" si="1272"/>
        <v>4.2199999999999998E-3</v>
      </c>
      <c r="DA166" s="476">
        <f t="shared" si="1272"/>
        <v>0.50639999999999996</v>
      </c>
      <c r="DB166" s="476">
        <f t="shared" si="1272"/>
        <v>1.330629E-2</v>
      </c>
      <c r="DC166" s="476">
        <f t="shared" si="1272"/>
        <v>4.2199999999999998E-3</v>
      </c>
      <c r="DD166" s="476">
        <f t="shared" si="1272"/>
        <v>0.50639999999999996</v>
      </c>
      <c r="DE166" s="476">
        <f t="shared" si="1272"/>
        <v>1.330629E-2</v>
      </c>
      <c r="DF166" s="476">
        <f t="shared" si="1272"/>
        <v>4.2199999999999998E-3</v>
      </c>
      <c r="DG166" s="476">
        <f t="shared" si="1272"/>
        <v>0.50639999999999996</v>
      </c>
      <c r="DH166" s="476">
        <f t="shared" si="1272"/>
        <v>1.330629E-2</v>
      </c>
      <c r="DI166" s="1203">
        <f t="shared" si="1272"/>
        <v>7.8599999999999989E-3</v>
      </c>
      <c r="DJ166" s="1203">
        <f t="shared" si="1272"/>
        <v>0.94319999999999993</v>
      </c>
      <c r="DK166" s="1203">
        <f t="shared" si="1272"/>
        <v>1.6067999999999999E-2</v>
      </c>
      <c r="DL166" s="1203">
        <f t="shared" si="1272"/>
        <v>0</v>
      </c>
      <c r="DM166" s="1203">
        <f t="shared" si="1272"/>
        <v>0</v>
      </c>
      <c r="DN166" s="1203">
        <f t="shared" si="1272"/>
        <v>0</v>
      </c>
      <c r="DO166" s="1203">
        <f t="shared" si="1272"/>
        <v>0</v>
      </c>
      <c r="DP166" s="1203">
        <f t="shared" si="1272"/>
        <v>0</v>
      </c>
      <c r="DQ166" s="1203">
        <f t="shared" si="1272"/>
        <v>0</v>
      </c>
      <c r="DR166" s="1203">
        <f t="shared" si="1272"/>
        <v>0</v>
      </c>
      <c r="DS166" s="1203">
        <f t="shared" si="1272"/>
        <v>0</v>
      </c>
      <c r="DT166" s="1203">
        <f t="shared" si="1272"/>
        <v>0</v>
      </c>
      <c r="DU166" s="1203">
        <f t="shared" si="1272"/>
        <v>7.8599999999999989E-3</v>
      </c>
      <c r="DV166" s="1203">
        <f t="shared" si="1272"/>
        <v>0.94319999999999993</v>
      </c>
      <c r="DW166" s="1203">
        <f t="shared" si="1272"/>
        <v>2.1052569999999996E-2</v>
      </c>
      <c r="DX166" s="1203">
        <f t="shared" si="1272"/>
        <v>4.2199999999999998E-3</v>
      </c>
      <c r="DY166" s="1203">
        <f t="shared" si="1272"/>
        <v>0.50639999999999996</v>
      </c>
      <c r="DZ166" s="1203">
        <f t="shared" si="1272"/>
        <v>1.330629E-2</v>
      </c>
      <c r="EA166" s="1203">
        <f t="shared" si="1272"/>
        <v>4.2199999999999998E-3</v>
      </c>
      <c r="EB166" s="1203">
        <f t="shared" si="1272"/>
        <v>0.50639999999999996</v>
      </c>
      <c r="EC166" s="1203">
        <f t="shared" si="1272"/>
        <v>1.330629E-2</v>
      </c>
      <c r="ED166" s="1203">
        <f t="shared" ref="ED166:EI166" si="1274">SUM(ED160:ED165)</f>
        <v>4.2199999999999998E-3</v>
      </c>
      <c r="EE166" s="1203">
        <f t="shared" si="1274"/>
        <v>0.50639999999999996</v>
      </c>
      <c r="EF166" s="1203">
        <f t="shared" si="1274"/>
        <v>1.330629E-2</v>
      </c>
      <c r="EG166" s="1203">
        <f t="shared" si="1274"/>
        <v>4.2199999999999998E-3</v>
      </c>
      <c r="EH166" s="1203">
        <f t="shared" si="1274"/>
        <v>0.50639999999999996</v>
      </c>
      <c r="EI166" s="1203">
        <f t="shared" si="1274"/>
        <v>1.330629E-2</v>
      </c>
      <c r="EJ166" s="476"/>
      <c r="EK166" s="476"/>
      <c r="EL166" s="476"/>
      <c r="EM166" s="476"/>
      <c r="EN166" s="437">
        <f t="shared" si="1235"/>
        <v>0</v>
      </c>
      <c r="EO166" s="437">
        <f>SUM(EO160:EO165)</f>
        <v>0</v>
      </c>
      <c r="EP166" s="437">
        <f>SUM(EP160:EP165)</f>
        <v>0</v>
      </c>
      <c r="EQ166" s="437">
        <f>SUM(EQ160:EQ165)</f>
        <v>0</v>
      </c>
      <c r="ER166" s="437">
        <f>SUM(ER160:ER165)</f>
        <v>0</v>
      </c>
      <c r="ES166" s="437">
        <f>SUM(ES160:ES165)</f>
        <v>0</v>
      </c>
      <c r="ET166" s="814"/>
      <c r="EU166" s="814"/>
      <c r="EV166" s="814"/>
      <c r="EW166" s="814"/>
      <c r="EX166" s="437">
        <f>SUM(EX160:EX165)</f>
        <v>0</v>
      </c>
      <c r="EY166" s="437">
        <f t="shared" ref="EY166:FB166" si="1275">SUM(EY160:EY165)</f>
        <v>0</v>
      </c>
      <c r="EZ166" s="437">
        <f t="shared" si="1275"/>
        <v>0</v>
      </c>
      <c r="FA166" s="437">
        <f t="shared" si="1275"/>
        <v>0</v>
      </c>
      <c r="FB166" s="437">
        <f t="shared" si="1275"/>
        <v>0</v>
      </c>
      <c r="FC166" s="437">
        <f>SUM(FC160:FC165)</f>
        <v>0</v>
      </c>
      <c r="FD166" s="437">
        <f>SUM(FD160:FD165)</f>
        <v>0</v>
      </c>
      <c r="FE166" s="437">
        <f>SUM(FE160:FE165)</f>
        <v>0</v>
      </c>
      <c r="FF166" s="437">
        <f>SUM(FF160:FF165)</f>
        <v>0</v>
      </c>
      <c r="FG166" s="437">
        <f t="shared" si="1236"/>
        <v>0</v>
      </c>
      <c r="FH166" s="437">
        <f>SUM(FH160:FH165)</f>
        <v>0</v>
      </c>
      <c r="FI166" s="437">
        <f>SUM(FI160:FI165)</f>
        <v>0</v>
      </c>
      <c r="FJ166" s="437">
        <f>SUM(FJ160:FJ165)</f>
        <v>0</v>
      </c>
      <c r="FK166" s="437">
        <f>SUM(FK160:FK165)</f>
        <v>0</v>
      </c>
      <c r="FL166" s="992"/>
      <c r="FM166" s="437">
        <f>SUM(FM160:FM165)</f>
        <v>0</v>
      </c>
      <c r="FN166" s="814"/>
      <c r="FO166" s="814"/>
      <c r="FP166" s="814"/>
      <c r="FQ166" s="814"/>
      <c r="FR166" s="437">
        <f>SUM(FR160:FR165)</f>
        <v>0</v>
      </c>
      <c r="FS166" s="437">
        <f>SUM(FS160:FS165)</f>
        <v>0</v>
      </c>
      <c r="FT166" s="437">
        <f>SUM(FT160:FT165)</f>
        <v>0</v>
      </c>
      <c r="FU166" s="814"/>
      <c r="FV166" s="313"/>
      <c r="FW166" s="313"/>
      <c r="FX166" s="313"/>
    </row>
    <row r="167" spans="1:180" ht="14.45" hidden="1" customHeight="1" outlineLevel="1">
      <c r="A167" s="426" t="s">
        <v>485</v>
      </c>
      <c r="B167" s="380" t="s">
        <v>302</v>
      </c>
      <c r="C167" s="331"/>
      <c r="D167" s="431"/>
      <c r="E167" s="430" t="s">
        <v>120</v>
      </c>
      <c r="F167" s="431" t="s">
        <v>259</v>
      </c>
      <c r="G167" s="472"/>
      <c r="H167" s="473"/>
      <c r="I167" s="361"/>
      <c r="J167" s="361"/>
      <c r="K167" s="361"/>
      <c r="L167" s="361"/>
      <c r="M167" s="361"/>
      <c r="N167" s="361"/>
      <c r="O167" s="361"/>
      <c r="P167" s="361"/>
      <c r="Q167" s="361"/>
      <c r="R167" s="361"/>
      <c r="S167" s="361"/>
      <c r="T167" s="361"/>
      <c r="U167" s="361"/>
      <c r="V167" s="361"/>
      <c r="W167" s="361"/>
      <c r="X167" s="361"/>
      <c r="Y167" s="361"/>
      <c r="Z167" s="361"/>
      <c r="AA167" s="1165"/>
      <c r="AB167" s="361"/>
      <c r="AC167" s="361"/>
      <c r="AD167" s="361"/>
      <c r="AE167" s="361"/>
      <c r="AF167" s="361"/>
      <c r="AG167" s="361"/>
      <c r="AH167" s="361"/>
      <c r="AI167" s="361"/>
      <c r="AJ167" s="361"/>
      <c r="AK167" s="361"/>
      <c r="AL167" s="361"/>
      <c r="AM167" s="361"/>
      <c r="AN167" s="361"/>
      <c r="AO167" s="361"/>
      <c r="AP167" s="495"/>
      <c r="AQ167" s="335"/>
      <c r="AR167" s="1620"/>
      <c r="AS167" s="1620"/>
      <c r="AT167" s="313"/>
      <c r="AU167" s="313"/>
      <c r="AV167" s="313"/>
      <c r="AW167" s="313"/>
      <c r="AX167" s="313"/>
      <c r="AY167" s="313"/>
      <c r="AZ167" s="313"/>
      <c r="BA167" s="313"/>
      <c r="BB167" s="313"/>
      <c r="BC167" s="313"/>
      <c r="BD167" s="313"/>
      <c r="BE167" s="313"/>
      <c r="BF167" s="313"/>
      <c r="BG167" s="313"/>
      <c r="BH167" s="313"/>
      <c r="BI167" s="313"/>
      <c r="BJ167" s="313"/>
      <c r="BK167" s="313"/>
      <c r="BL167" s="313"/>
      <c r="BM167" s="313"/>
      <c r="BN167" s="313"/>
      <c r="BO167" s="313"/>
      <c r="BP167" s="313"/>
      <c r="BQ167" s="313"/>
      <c r="BR167" s="313"/>
      <c r="BS167" s="313"/>
      <c r="BT167" s="313"/>
      <c r="BU167" s="313"/>
      <c r="BV167" s="313"/>
      <c r="BW167" s="313"/>
      <c r="BX167" s="313"/>
      <c r="BY167" s="313"/>
      <c r="BZ167" s="313"/>
      <c r="CA167" s="313"/>
      <c r="CB167" s="313"/>
      <c r="CC167" s="313"/>
      <c r="CD167" s="313"/>
      <c r="CE167" s="313"/>
      <c r="CF167" s="313"/>
      <c r="CG167" s="999"/>
      <c r="CH167" s="313"/>
      <c r="CI167" s="313"/>
      <c r="CJ167" s="313"/>
      <c r="CK167" s="313"/>
      <c r="CL167" s="313"/>
      <c r="CM167" s="313"/>
      <c r="CN167" s="313"/>
      <c r="CO167" s="313"/>
      <c r="CP167" s="313"/>
      <c r="CQ167" s="313"/>
      <c r="CR167" s="313"/>
      <c r="CS167" s="313"/>
      <c r="CT167" s="313"/>
      <c r="CU167" s="313"/>
      <c r="CV167" s="313"/>
      <c r="CW167" s="1512"/>
      <c r="CX167" s="313"/>
      <c r="CY167" s="313"/>
      <c r="CZ167" s="313"/>
      <c r="DA167" s="313"/>
      <c r="DB167" s="313"/>
      <c r="DC167" s="313"/>
      <c r="DD167" s="313"/>
      <c r="DE167" s="313"/>
      <c r="DF167" s="313"/>
      <c r="DG167" s="313"/>
      <c r="DH167" s="313"/>
      <c r="DI167" s="1155"/>
      <c r="DJ167" s="1155"/>
      <c r="DK167" s="1155"/>
      <c r="DL167" s="1155"/>
      <c r="DM167" s="1155"/>
      <c r="DN167" s="1155"/>
      <c r="DO167" s="1155"/>
      <c r="DP167" s="1155"/>
      <c r="DQ167" s="1155"/>
      <c r="DR167" s="1155"/>
      <c r="DS167" s="1155"/>
      <c r="DT167" s="1155"/>
      <c r="DU167" s="1155"/>
      <c r="DV167" s="1155"/>
      <c r="DW167" s="1155"/>
      <c r="DX167" s="1155"/>
      <c r="DY167" s="1155"/>
      <c r="DZ167" s="1155"/>
      <c r="EA167" s="1155"/>
      <c r="EB167" s="1155"/>
      <c r="EC167" s="1155"/>
      <c r="ED167" s="1155"/>
      <c r="EE167" s="1155"/>
      <c r="EF167" s="1155"/>
      <c r="EG167" s="1155"/>
      <c r="EH167" s="1155"/>
      <c r="EI167" s="1155"/>
      <c r="EJ167" s="313"/>
      <c r="EK167" s="313"/>
      <c r="EL167" s="313"/>
      <c r="EM167" s="313"/>
      <c r="EN167" s="313"/>
      <c r="EO167" s="313"/>
      <c r="EP167" s="313"/>
      <c r="EQ167" s="313"/>
      <c r="ER167" s="313"/>
      <c r="ES167" s="313"/>
      <c r="ET167" s="655"/>
      <c r="EU167" s="655"/>
      <c r="EV167" s="655"/>
      <c r="EW167" s="655"/>
      <c r="EX167" s="313"/>
      <c r="EY167" s="655"/>
      <c r="EZ167" s="655"/>
      <c r="FA167" s="655"/>
      <c r="FB167" s="655"/>
      <c r="FC167" s="313"/>
      <c r="FD167" s="313"/>
      <c r="FE167" s="313"/>
      <c r="FF167" s="313"/>
      <c r="FG167" s="313"/>
      <c r="FH167" s="313"/>
      <c r="FI167" s="313"/>
      <c r="FJ167" s="313"/>
      <c r="FK167" s="313"/>
      <c r="FL167" s="999"/>
      <c r="FM167" s="313"/>
      <c r="FN167" s="655"/>
      <c r="FO167" s="655"/>
      <c r="FP167" s="655"/>
      <c r="FQ167" s="655"/>
      <c r="FR167" s="313"/>
      <c r="FS167" s="313"/>
      <c r="FT167" s="313"/>
      <c r="FU167" s="655"/>
      <c r="FV167" s="313"/>
      <c r="FW167" s="313"/>
      <c r="FX167" s="313"/>
    </row>
    <row r="168" spans="1:180" ht="28.9" hidden="1" customHeight="1" outlineLevel="1">
      <c r="A168" s="426" t="s">
        <v>485</v>
      </c>
      <c r="B168" s="380" t="s">
        <v>302</v>
      </c>
      <c r="C168" s="378" t="s">
        <v>489</v>
      </c>
      <c r="D168" s="378" t="s">
        <v>19</v>
      </c>
      <c r="E168" s="430" t="s">
        <v>331</v>
      </c>
      <c r="F168" s="432" t="s">
        <v>342</v>
      </c>
      <c r="G168" s="470"/>
      <c r="H168" s="316" t="s">
        <v>12</v>
      </c>
      <c r="I168" s="492">
        <f t="shared" ref="I168:I170" si="1276">S168+X168+Y168+Z168+AA168</f>
        <v>50</v>
      </c>
      <c r="J168" s="858">
        <v>1</v>
      </c>
      <c r="K168" s="858">
        <v>1</v>
      </c>
      <c r="L168" s="858">
        <v>1</v>
      </c>
      <c r="M168" s="440">
        <v>10</v>
      </c>
      <c r="N168" s="440">
        <f t="shared" ref="N168:N170" si="1277">SUM(O168:R168)</f>
        <v>10</v>
      </c>
      <c r="O168" s="858"/>
      <c r="P168" s="858"/>
      <c r="Q168" s="858"/>
      <c r="R168" s="858">
        <v>10</v>
      </c>
      <c r="S168" s="366">
        <f t="shared" ref="S168:S170" si="1278">SUM(T168:W168)</f>
        <v>10</v>
      </c>
      <c r="T168" s="1358">
        <v>0</v>
      </c>
      <c r="U168" s="1358">
        <v>0</v>
      </c>
      <c r="V168" s="1358">
        <v>0</v>
      </c>
      <c r="W168" s="1356">
        <v>10</v>
      </c>
      <c r="X168" s="1356">
        <v>10</v>
      </c>
      <c r="Y168" s="1356">
        <v>10</v>
      </c>
      <c r="Z168" s="1356">
        <v>10</v>
      </c>
      <c r="AA168" s="1356">
        <v>10</v>
      </c>
      <c r="AB168" s="858"/>
      <c r="AC168" s="858"/>
      <c r="AD168" s="858"/>
      <c r="AE168" s="858"/>
      <c r="AF168" s="440">
        <v>10</v>
      </c>
      <c r="AG168" s="440">
        <f t="shared" ref="AG168:AG170" si="1279">SUM(AH168:AK168)</f>
        <v>0</v>
      </c>
      <c r="AH168" s="356"/>
      <c r="AI168" s="356"/>
      <c r="AJ168" s="356"/>
      <c r="AK168" s="356"/>
      <c r="AL168" s="356"/>
      <c r="AM168" s="356"/>
      <c r="AN168" s="356"/>
      <c r="AO168" s="356"/>
      <c r="AP168" s="306" t="s">
        <v>54</v>
      </c>
      <c r="AQ168" s="476">
        <f>AT168+AZ168+BF168+BL168+BR168+CW168</f>
        <v>86.26</v>
      </c>
      <c r="AR168" s="1623"/>
      <c r="AS168" s="1623"/>
      <c r="AT168" s="625">
        <v>14.41</v>
      </c>
      <c r="AU168" s="476">
        <f>AT168*0.1429</f>
        <v>2.0591889999999999</v>
      </c>
      <c r="AV168" s="625">
        <v>2.0677485400000001E-2</v>
      </c>
      <c r="AW168" s="625">
        <v>14.41</v>
      </c>
      <c r="AX168" s="476">
        <f>AW168*0.1429</f>
        <v>2.0591889999999999</v>
      </c>
      <c r="AY168" s="625">
        <v>2.0677485400000001E-2</v>
      </c>
      <c r="AZ168" s="625">
        <v>14.41</v>
      </c>
      <c r="BA168" s="476">
        <f>AZ168*0.1429</f>
        <v>2.0591889999999999</v>
      </c>
      <c r="BB168" s="625">
        <v>2.0677485400000001E-2</v>
      </c>
      <c r="BC168" s="625">
        <v>14.41</v>
      </c>
      <c r="BD168" s="476">
        <f>BC168*0.1429</f>
        <v>2.0591889999999999</v>
      </c>
      <c r="BE168" s="625">
        <v>2.0677485400000001E-2</v>
      </c>
      <c r="BF168" s="625">
        <v>14.38</v>
      </c>
      <c r="BG168" s="476">
        <f>BF168*0.1429</f>
        <v>2.0549020000000002</v>
      </c>
      <c r="BH168" s="625">
        <v>2.2305824600000003E-2</v>
      </c>
      <c r="BI168" s="625">
        <v>14.38</v>
      </c>
      <c r="BJ168" s="476">
        <f>BI168*0.1429</f>
        <v>2.0549020000000002</v>
      </c>
      <c r="BK168" s="625">
        <v>2.2305824600000003E-2</v>
      </c>
      <c r="BL168" s="315">
        <v>14.38</v>
      </c>
      <c r="BM168" s="476">
        <f>BL168*0.1429</f>
        <v>2.0549020000000002</v>
      </c>
      <c r="BN168" s="315">
        <v>2.2305824600000003E-2</v>
      </c>
      <c r="BO168" s="315">
        <v>14.38</v>
      </c>
      <c r="BP168" s="476">
        <f>BO168*0.1429</f>
        <v>2.0549020000000002</v>
      </c>
      <c r="BQ168" s="315">
        <v>2.2305824600000003E-2</v>
      </c>
      <c r="BR168" s="476">
        <f>BU168+BX168+CA168+CD168</f>
        <v>14.38</v>
      </c>
      <c r="BS168" s="476">
        <f t="shared" ref="BS168:BS170" si="1280">BV168+BY168+CB168+CE168</f>
        <v>2.0549020000000002</v>
      </c>
      <c r="BT168" s="476">
        <f t="shared" ref="BT168:BT170" si="1281">BW168+BZ168+CC168+CF168</f>
        <v>2.2305824600000003E-2</v>
      </c>
      <c r="BU168" s="315"/>
      <c r="BV168" s="476">
        <f>BU168*0.1429</f>
        <v>0</v>
      </c>
      <c r="BW168" s="315"/>
      <c r="BX168" s="315"/>
      <c r="BY168" s="476">
        <f>BX168*0.1429</f>
        <v>0</v>
      </c>
      <c r="BZ168" s="315"/>
      <c r="CA168" s="315"/>
      <c r="CB168" s="476">
        <f>CA168*0.1429</f>
        <v>0</v>
      </c>
      <c r="CC168" s="315"/>
      <c r="CD168" s="625">
        <v>14.38</v>
      </c>
      <c r="CE168" s="476">
        <f>CD168*0.1429</f>
        <v>2.0549020000000002</v>
      </c>
      <c r="CF168" s="625">
        <v>2.2305824600000003E-2</v>
      </c>
      <c r="CG168" s="995"/>
      <c r="CH168" s="476">
        <f>CK168+CN168+CQ168+CT168</f>
        <v>14.38</v>
      </c>
      <c r="CI168" s="476">
        <f t="shared" ref="CI168:CI170" si="1282">CL168+CO168+CR168+CU168</f>
        <v>2.0549020000000002</v>
      </c>
      <c r="CJ168" s="476">
        <f t="shared" ref="CJ168:CJ170" si="1283">CM168+CP168+CS168+CV168</f>
        <v>2.2305824600000003E-2</v>
      </c>
      <c r="CK168" s="315"/>
      <c r="CL168" s="476">
        <f>CK168*0.1429</f>
        <v>0</v>
      </c>
      <c r="CM168" s="315"/>
      <c r="CN168" s="315"/>
      <c r="CO168" s="476">
        <f>CN168*0.1429</f>
        <v>0</v>
      </c>
      <c r="CP168" s="315"/>
      <c r="CQ168" s="315"/>
      <c r="CR168" s="476">
        <f>CQ168*0.1429</f>
        <v>0</v>
      </c>
      <c r="CS168" s="315"/>
      <c r="CT168" s="1474">
        <v>14.38</v>
      </c>
      <c r="CU168" s="476">
        <f>CT168*0.1429</f>
        <v>2.0549020000000002</v>
      </c>
      <c r="CV168" s="1474">
        <v>2.2305824600000003E-2</v>
      </c>
      <c r="CW168" s="1518">
        <v>14.3</v>
      </c>
      <c r="CX168" s="476">
        <f>CW168*0.1429</f>
        <v>2.0434700000000001</v>
      </c>
      <c r="CY168" s="625">
        <v>2.5920752000000005E-2</v>
      </c>
      <c r="CZ168" s="625">
        <v>14.3</v>
      </c>
      <c r="DA168" s="476">
        <f>CZ168*0.1429</f>
        <v>2.0434700000000001</v>
      </c>
      <c r="DB168" s="625">
        <v>0.38</v>
      </c>
      <c r="DC168" s="625">
        <v>14.3</v>
      </c>
      <c r="DD168" s="476">
        <f>DC168*0.1429</f>
        <v>2.0434700000000001</v>
      </c>
      <c r="DE168" s="625">
        <v>2.8375919000000003E-2</v>
      </c>
      <c r="DF168" s="625">
        <v>14.3</v>
      </c>
      <c r="DG168" s="476">
        <f>DF168*0.1429</f>
        <v>2.0434700000000001</v>
      </c>
      <c r="DH168" s="625">
        <v>2.8375919000000003E-2</v>
      </c>
      <c r="DI168" s="1243">
        <f>DL168+DO168+DR168+DU168</f>
        <v>14.38</v>
      </c>
      <c r="DJ168" s="1362">
        <f>DI168*0.1429</f>
        <v>2.0549020000000002</v>
      </c>
      <c r="DK168" s="1243">
        <f>DN168+DQ168+DT168+DW168</f>
        <v>2.2305824600000003E-2</v>
      </c>
      <c r="DL168" s="1204"/>
      <c r="DM168" s="1204"/>
      <c r="DN168" s="1204"/>
      <c r="DO168" s="1204"/>
      <c r="DP168" s="1204"/>
      <c r="DQ168" s="1204"/>
      <c r="DR168" s="1204"/>
      <c r="DS168" s="1204"/>
      <c r="DT168" s="1204"/>
      <c r="DU168" s="1361">
        <v>14.38</v>
      </c>
      <c r="DV168" s="1362">
        <f>DU168*0.1429</f>
        <v>2.0549020000000002</v>
      </c>
      <c r="DW168" s="1361">
        <v>2.2305824600000003E-2</v>
      </c>
      <c r="DX168" s="1204">
        <v>14.3</v>
      </c>
      <c r="DY168" s="1203">
        <f>DX168*0.1429</f>
        <v>2.0434700000000001</v>
      </c>
      <c r="DZ168" s="1204">
        <v>0.38</v>
      </c>
      <c r="EA168" s="1204">
        <v>14.3</v>
      </c>
      <c r="EB168" s="1203">
        <f>EA168*0.1429</f>
        <v>2.0434700000000001</v>
      </c>
      <c r="EC168" s="1204">
        <v>2.8375919000000003E-2</v>
      </c>
      <c r="ED168" s="1204">
        <v>14.3</v>
      </c>
      <c r="EE168" s="1203">
        <f>ED168*0.1429</f>
        <v>2.0434700000000001</v>
      </c>
      <c r="EF168" s="1204">
        <v>2.8375919000000003E-2</v>
      </c>
      <c r="EG168" s="1361">
        <v>14.3</v>
      </c>
      <c r="EH168" s="1362">
        <f>EG168*0.1429</f>
        <v>2.0434700000000001</v>
      </c>
      <c r="EI168" s="1361">
        <v>2.8375919000000003E-2</v>
      </c>
      <c r="EJ168" s="315"/>
      <c r="EK168" s="315"/>
      <c r="EL168" s="315"/>
      <c r="EM168" s="315"/>
      <c r="EN168" s="437">
        <f t="shared" ref="EN168:EN171" si="1284">EX168+FC168+FD168+FE168+FF168</f>
        <v>0</v>
      </c>
      <c r="EO168" s="312"/>
      <c r="EP168" s="312"/>
      <c r="EQ168" s="312"/>
      <c r="ER168" s="312"/>
      <c r="ES168" s="312"/>
      <c r="ET168" s="622"/>
      <c r="EU168" s="622"/>
      <c r="EV168" s="622"/>
      <c r="EW168" s="622"/>
      <c r="EX168" s="312"/>
      <c r="EY168" s="622"/>
      <c r="EZ168" s="622"/>
      <c r="FA168" s="622"/>
      <c r="FB168" s="622"/>
      <c r="FC168" s="312"/>
      <c r="FD168" s="312"/>
      <c r="FE168" s="312"/>
      <c r="FF168" s="312"/>
      <c r="FG168" s="437">
        <f>SUM(FH168:FR168)</f>
        <v>0</v>
      </c>
      <c r="FH168" s="312"/>
      <c r="FI168" s="312"/>
      <c r="FJ168" s="312"/>
      <c r="FK168" s="312"/>
      <c r="FL168" s="992"/>
      <c r="FM168" s="312">
        <f t="shared" ref="FM168:FM170" si="1285">FN168+FO168+FP168+FQ168</f>
        <v>0</v>
      </c>
      <c r="FN168" s="622"/>
      <c r="FO168" s="622"/>
      <c r="FP168" s="622"/>
      <c r="FQ168" s="622"/>
      <c r="FR168" s="312"/>
      <c r="FS168" s="312"/>
      <c r="FT168" s="312"/>
      <c r="FU168" s="622"/>
      <c r="FV168" s="316"/>
      <c r="FW168" s="316"/>
      <c r="FX168" s="316"/>
    </row>
    <row r="169" spans="1:180" ht="28.9" hidden="1" customHeight="1" outlineLevel="1">
      <c r="A169" s="426" t="s">
        <v>485</v>
      </c>
      <c r="B169" s="380" t="s">
        <v>302</v>
      </c>
      <c r="C169" s="378" t="s">
        <v>489</v>
      </c>
      <c r="D169" s="378" t="s">
        <v>19</v>
      </c>
      <c r="E169" s="430" t="s">
        <v>380</v>
      </c>
      <c r="F169" s="582" t="s">
        <v>345</v>
      </c>
      <c r="G169" s="535"/>
      <c r="H169" s="539" t="s">
        <v>12</v>
      </c>
      <c r="I169" s="492">
        <f t="shared" si="1276"/>
        <v>5</v>
      </c>
      <c r="J169" s="858">
        <v>1</v>
      </c>
      <c r="K169" s="858">
        <v>1</v>
      </c>
      <c r="L169" s="858">
        <v>1</v>
      </c>
      <c r="M169" s="440">
        <v>1</v>
      </c>
      <c r="N169" s="440">
        <f t="shared" si="1277"/>
        <v>1</v>
      </c>
      <c r="O169" s="858"/>
      <c r="P169" s="858"/>
      <c r="Q169" s="858"/>
      <c r="R169" s="858">
        <v>1</v>
      </c>
      <c r="S169" s="366">
        <f t="shared" si="1278"/>
        <v>1</v>
      </c>
      <c r="T169" s="1358">
        <v>0</v>
      </c>
      <c r="U169" s="1358">
        <v>0</v>
      </c>
      <c r="V169" s="1358">
        <v>0</v>
      </c>
      <c r="W169" s="1356">
        <v>1</v>
      </c>
      <c r="X169" s="1356">
        <v>1</v>
      </c>
      <c r="Y169" s="1356">
        <v>1</v>
      </c>
      <c r="Z169" s="1356">
        <v>1</v>
      </c>
      <c r="AA169" s="1356">
        <v>1</v>
      </c>
      <c r="AB169" s="858"/>
      <c r="AC169" s="858"/>
      <c r="AD169" s="858"/>
      <c r="AE169" s="858"/>
      <c r="AF169" s="440">
        <v>1</v>
      </c>
      <c r="AG169" s="440">
        <f t="shared" si="1279"/>
        <v>0</v>
      </c>
      <c r="AH169" s="583"/>
      <c r="AI169" s="583"/>
      <c r="AJ169" s="583"/>
      <c r="AK169" s="583"/>
      <c r="AL169" s="583"/>
      <c r="AM169" s="583"/>
      <c r="AN169" s="583"/>
      <c r="AO169" s="583"/>
      <c r="AP169" s="306" t="s">
        <v>54</v>
      </c>
      <c r="AQ169" s="476">
        <f>AT169+AZ169+BF169+BL169+BR169+CW169</f>
        <v>120</v>
      </c>
      <c r="AR169" s="1623"/>
      <c r="AS169" s="1623"/>
      <c r="AT169" s="625">
        <v>20</v>
      </c>
      <c r="AU169" s="476">
        <f>AT169*0.1429</f>
        <v>2.8580000000000001</v>
      </c>
      <c r="AV169" s="625">
        <v>2.87E-2</v>
      </c>
      <c r="AW169" s="625">
        <v>20</v>
      </c>
      <c r="AX169" s="476">
        <f>AW169*0.1429</f>
        <v>2.8580000000000001</v>
      </c>
      <c r="AY169" s="625">
        <v>2.87E-2</v>
      </c>
      <c r="AZ169" s="625">
        <v>20</v>
      </c>
      <c r="BA169" s="476">
        <f>AZ169*0.1429</f>
        <v>2.8580000000000001</v>
      </c>
      <c r="BB169" s="625">
        <v>2.87E-2</v>
      </c>
      <c r="BC169" s="625">
        <v>20</v>
      </c>
      <c r="BD169" s="476">
        <f>BC169*0.1429</f>
        <v>2.8580000000000001</v>
      </c>
      <c r="BE169" s="625">
        <v>2.87E-2</v>
      </c>
      <c r="BF169" s="625">
        <v>20</v>
      </c>
      <c r="BG169" s="476">
        <f>BF169*0.1429</f>
        <v>2.8580000000000001</v>
      </c>
      <c r="BH169" s="625">
        <v>3.1E-2</v>
      </c>
      <c r="BI169" s="625">
        <v>20</v>
      </c>
      <c r="BJ169" s="476">
        <f>BI169*0.1429</f>
        <v>2.8580000000000001</v>
      </c>
      <c r="BK169" s="625">
        <v>3.1E-2</v>
      </c>
      <c r="BL169" s="315">
        <v>20</v>
      </c>
      <c r="BM169" s="476">
        <f t="shared" ref="BM169:BM170" si="1286">BL169*0.1429</f>
        <v>2.8580000000000001</v>
      </c>
      <c r="BN169" s="315">
        <v>3.1E-2</v>
      </c>
      <c r="BO169" s="541">
        <v>20</v>
      </c>
      <c r="BP169" s="476">
        <f t="shared" ref="BP169:BP170" si="1287">BO169*0.1429</f>
        <v>2.8580000000000001</v>
      </c>
      <c r="BQ169" s="541">
        <v>3.1E-2</v>
      </c>
      <c r="BR169" s="476">
        <f t="shared" ref="BR169:BR170" si="1288">BU169+BX169+CA169+CD169</f>
        <v>20</v>
      </c>
      <c r="BS169" s="476">
        <f t="shared" si="1280"/>
        <v>2.8580000000000001</v>
      </c>
      <c r="BT169" s="476">
        <f t="shared" si="1281"/>
        <v>3.1E-2</v>
      </c>
      <c r="BU169" s="541"/>
      <c r="BV169" s="476">
        <f t="shared" ref="BV169:BV170" si="1289">BU169*0.1429</f>
        <v>0</v>
      </c>
      <c r="BW169" s="541"/>
      <c r="BX169" s="541"/>
      <c r="BY169" s="476">
        <f>BX169*0.1429</f>
        <v>0</v>
      </c>
      <c r="BZ169" s="541"/>
      <c r="CA169" s="541"/>
      <c r="CB169" s="476">
        <f>CA169*0.1429</f>
        <v>0</v>
      </c>
      <c r="CC169" s="541"/>
      <c r="CD169" s="625">
        <v>20</v>
      </c>
      <c r="CE169" s="476">
        <f>CD169*0.1429</f>
        <v>2.8580000000000001</v>
      </c>
      <c r="CF169" s="625">
        <v>3.1E-2</v>
      </c>
      <c r="CG169" s="995"/>
      <c r="CH169" s="476">
        <f t="shared" ref="CH169:CH170" si="1290">CK169+CN169+CQ169+CT169</f>
        <v>20</v>
      </c>
      <c r="CI169" s="476">
        <f t="shared" si="1282"/>
        <v>2.8580000000000001</v>
      </c>
      <c r="CJ169" s="476">
        <f t="shared" si="1283"/>
        <v>3.1E-2</v>
      </c>
      <c r="CK169" s="541"/>
      <c r="CL169" s="476">
        <f t="shared" ref="CL169:CL170" si="1291">CK169*0.1429</f>
        <v>0</v>
      </c>
      <c r="CM169" s="541"/>
      <c r="CN169" s="541"/>
      <c r="CO169" s="476">
        <f>CN169*0.1429</f>
        <v>0</v>
      </c>
      <c r="CP169" s="541"/>
      <c r="CQ169" s="541"/>
      <c r="CR169" s="476">
        <f>CQ169*0.1429</f>
        <v>0</v>
      </c>
      <c r="CS169" s="541"/>
      <c r="CT169" s="1474">
        <v>20</v>
      </c>
      <c r="CU169" s="476">
        <f>CT169*0.1429</f>
        <v>2.8580000000000001</v>
      </c>
      <c r="CV169" s="1474">
        <v>3.1E-2</v>
      </c>
      <c r="CW169" s="1518">
        <v>20</v>
      </c>
      <c r="CX169" s="476">
        <f>CW169*0.1429</f>
        <v>2.8580000000000001</v>
      </c>
      <c r="CY169" s="625">
        <v>3.6299999999999999E-2</v>
      </c>
      <c r="CZ169" s="625">
        <v>20</v>
      </c>
      <c r="DA169" s="476">
        <f>CZ169*0.1429</f>
        <v>2.8580000000000001</v>
      </c>
      <c r="DB169" s="625">
        <v>3.8160199999999998E-2</v>
      </c>
      <c r="DC169" s="625">
        <v>20</v>
      </c>
      <c r="DD169" s="476">
        <f>DC169*0.1429</f>
        <v>2.8580000000000001</v>
      </c>
      <c r="DE169" s="625">
        <v>3.9686599999999995E-2</v>
      </c>
      <c r="DF169" s="625">
        <v>20</v>
      </c>
      <c r="DG169" s="476">
        <f>DF169*0.1429</f>
        <v>2.8580000000000001</v>
      </c>
      <c r="DH169" s="625">
        <v>3.9686599999999995E-2</v>
      </c>
      <c r="DI169" s="1243">
        <f>DL169+DO169+DR169+DU169</f>
        <v>20</v>
      </c>
      <c r="DJ169" s="1362">
        <f>DI169*0.1429</f>
        <v>2.8580000000000001</v>
      </c>
      <c r="DK169" s="1243">
        <f>DN169+DQ169+DT169+DW169</f>
        <v>3.1E-2</v>
      </c>
      <c r="DL169" s="1204"/>
      <c r="DM169" s="1204"/>
      <c r="DN169" s="1204"/>
      <c r="DO169" s="1204"/>
      <c r="DP169" s="1204"/>
      <c r="DQ169" s="1204"/>
      <c r="DR169" s="1204"/>
      <c r="DS169" s="1204"/>
      <c r="DT169" s="1204"/>
      <c r="DU169" s="1361">
        <v>20</v>
      </c>
      <c r="DV169" s="1362">
        <f>DU169*0.1429</f>
        <v>2.8580000000000001</v>
      </c>
      <c r="DW169" s="1361">
        <v>3.1E-2</v>
      </c>
      <c r="DX169" s="1204">
        <v>20</v>
      </c>
      <c r="DY169" s="1203">
        <f>DX169*0.1429</f>
        <v>2.8580000000000001</v>
      </c>
      <c r="DZ169" s="1204">
        <v>3.8160199999999998E-2</v>
      </c>
      <c r="EA169" s="1204">
        <v>20</v>
      </c>
      <c r="EB169" s="1203">
        <f>EA169*0.1429</f>
        <v>2.8580000000000001</v>
      </c>
      <c r="EC169" s="1204">
        <v>3.9686599999999995E-2</v>
      </c>
      <c r="ED169" s="1204">
        <v>20</v>
      </c>
      <c r="EE169" s="1203">
        <f>ED169*0.1429</f>
        <v>2.8580000000000001</v>
      </c>
      <c r="EF169" s="1204">
        <v>3.9686599999999995E-2</v>
      </c>
      <c r="EG169" s="1361">
        <v>20</v>
      </c>
      <c r="EH169" s="1362">
        <f>EG169*0.1429</f>
        <v>2.8580000000000001</v>
      </c>
      <c r="EI169" s="1361">
        <v>3.9686599999999995E-2</v>
      </c>
      <c r="EJ169" s="541"/>
      <c r="EK169" s="541"/>
      <c r="EL169" s="541"/>
      <c r="EM169" s="541"/>
      <c r="EN169" s="437">
        <f t="shared" si="1284"/>
        <v>0</v>
      </c>
      <c r="EO169" s="538"/>
      <c r="EP169" s="538"/>
      <c r="EQ169" s="538"/>
      <c r="ER169" s="538"/>
      <c r="ES169" s="538"/>
      <c r="ET169" s="622"/>
      <c r="EU169" s="622"/>
      <c r="EV169" s="622"/>
      <c r="EW169" s="622"/>
      <c r="EX169" s="538"/>
      <c r="EY169" s="622"/>
      <c r="EZ169" s="622"/>
      <c r="FA169" s="622"/>
      <c r="FB169" s="622"/>
      <c r="FC169" s="538"/>
      <c r="FD169" s="538"/>
      <c r="FE169" s="538"/>
      <c r="FF169" s="538"/>
      <c r="FG169" s="437">
        <f>SUM(FH169:FR169)</f>
        <v>0</v>
      </c>
      <c r="FH169" s="538"/>
      <c r="FI169" s="538"/>
      <c r="FJ169" s="538"/>
      <c r="FK169" s="538"/>
      <c r="FL169" s="992"/>
      <c r="FM169" s="312">
        <f t="shared" si="1285"/>
        <v>0</v>
      </c>
      <c r="FN169" s="622"/>
      <c r="FO169" s="622"/>
      <c r="FP169" s="622"/>
      <c r="FQ169" s="622"/>
      <c r="FR169" s="538"/>
      <c r="FS169" s="538"/>
      <c r="FT169" s="538"/>
      <c r="FU169" s="622"/>
      <c r="FV169" s="539"/>
      <c r="FW169" s="539"/>
      <c r="FX169" s="539"/>
    </row>
    <row r="170" spans="1:180" ht="28.9" hidden="1" customHeight="1" outlineLevel="1">
      <c r="A170" s="426" t="s">
        <v>485</v>
      </c>
      <c r="B170" s="380" t="s">
        <v>302</v>
      </c>
      <c r="C170" s="378" t="s">
        <v>489</v>
      </c>
      <c r="D170" s="378" t="s">
        <v>19</v>
      </c>
      <c r="E170" s="430" t="s">
        <v>508</v>
      </c>
      <c r="F170" s="432" t="s">
        <v>346</v>
      </c>
      <c r="G170" s="470"/>
      <c r="H170" s="316" t="s">
        <v>12</v>
      </c>
      <c r="I170" s="492">
        <f t="shared" si="1276"/>
        <v>5</v>
      </c>
      <c r="J170" s="622">
        <v>1</v>
      </c>
      <c r="K170" s="622">
        <v>1</v>
      </c>
      <c r="L170" s="622">
        <v>1</v>
      </c>
      <c r="M170" s="440">
        <v>1</v>
      </c>
      <c r="N170" s="440">
        <f t="shared" si="1277"/>
        <v>1</v>
      </c>
      <c r="O170" s="623"/>
      <c r="P170" s="623"/>
      <c r="Q170" s="623"/>
      <c r="R170" s="623">
        <v>1</v>
      </c>
      <c r="S170" s="366">
        <f t="shared" si="1278"/>
        <v>1</v>
      </c>
      <c r="T170" s="1358">
        <v>0</v>
      </c>
      <c r="U170" s="1358">
        <v>0</v>
      </c>
      <c r="V170" s="1358">
        <v>0</v>
      </c>
      <c r="W170" s="1359">
        <v>1</v>
      </c>
      <c r="X170" s="1359">
        <v>1</v>
      </c>
      <c r="Y170" s="1359">
        <v>1</v>
      </c>
      <c r="Z170" s="1359">
        <v>1</v>
      </c>
      <c r="AA170" s="1359">
        <v>1</v>
      </c>
      <c r="AB170" s="623"/>
      <c r="AC170" s="623"/>
      <c r="AD170" s="623"/>
      <c r="AE170" s="623"/>
      <c r="AF170" s="440">
        <v>1</v>
      </c>
      <c r="AG170" s="440">
        <f t="shared" si="1279"/>
        <v>0</v>
      </c>
      <c r="AH170" s="316"/>
      <c r="AI170" s="316"/>
      <c r="AJ170" s="316"/>
      <c r="AK170" s="316"/>
      <c r="AL170" s="316"/>
      <c r="AM170" s="316"/>
      <c r="AN170" s="316"/>
      <c r="AO170" s="316"/>
      <c r="AP170" s="306" t="s">
        <v>54</v>
      </c>
      <c r="AQ170" s="476">
        <f>AT170+AZ170+BF170+BL170+BR170+CW170</f>
        <v>108</v>
      </c>
      <c r="AR170" s="1623"/>
      <c r="AS170" s="1623"/>
      <c r="AT170" s="625">
        <v>18</v>
      </c>
      <c r="AU170" s="476">
        <f t="shared" ref="AU170" si="1292">AT170*0.1429</f>
        <v>2.5722</v>
      </c>
      <c r="AV170" s="625">
        <v>2.58E-2</v>
      </c>
      <c r="AW170" s="625">
        <v>18</v>
      </c>
      <c r="AX170" s="476">
        <f t="shared" ref="AX170" si="1293">AW170*0.1429</f>
        <v>2.5722</v>
      </c>
      <c r="AY170" s="625">
        <v>2.58E-2</v>
      </c>
      <c r="AZ170" s="625">
        <v>18</v>
      </c>
      <c r="BA170" s="476">
        <f t="shared" ref="BA170" si="1294">AZ170*0.1429</f>
        <v>2.5722</v>
      </c>
      <c r="BB170" s="625">
        <v>2.58E-2</v>
      </c>
      <c r="BC170" s="625">
        <v>18</v>
      </c>
      <c r="BD170" s="476">
        <f t="shared" ref="BD170" si="1295">BC170*0.1429</f>
        <v>2.5722</v>
      </c>
      <c r="BE170" s="625">
        <v>2.58E-2</v>
      </c>
      <c r="BF170" s="625">
        <v>18</v>
      </c>
      <c r="BG170" s="476">
        <f t="shared" ref="BG170" si="1296">BF170*0.1429</f>
        <v>2.5722</v>
      </c>
      <c r="BH170" s="625">
        <v>2.7900000000000001E-2</v>
      </c>
      <c r="BI170" s="625">
        <v>18</v>
      </c>
      <c r="BJ170" s="476">
        <f t="shared" ref="BJ170" si="1297">BI170*0.1429</f>
        <v>2.5722</v>
      </c>
      <c r="BK170" s="625">
        <v>2.7900000000000001E-2</v>
      </c>
      <c r="BL170" s="315">
        <v>18</v>
      </c>
      <c r="BM170" s="476">
        <f t="shared" si="1286"/>
        <v>2.5722</v>
      </c>
      <c r="BN170" s="315">
        <v>2.7900000000000001E-2</v>
      </c>
      <c r="BO170" s="315">
        <v>18</v>
      </c>
      <c r="BP170" s="476">
        <f t="shared" si="1287"/>
        <v>2.5722</v>
      </c>
      <c r="BQ170" s="315">
        <v>2.7900000000000001E-2</v>
      </c>
      <c r="BR170" s="476">
        <f t="shared" si="1288"/>
        <v>18</v>
      </c>
      <c r="BS170" s="476">
        <f t="shared" si="1280"/>
        <v>2.5722</v>
      </c>
      <c r="BT170" s="476">
        <f t="shared" si="1281"/>
        <v>2.7900000000000001E-2</v>
      </c>
      <c r="BU170" s="315"/>
      <c r="BV170" s="476">
        <f t="shared" si="1289"/>
        <v>0</v>
      </c>
      <c r="BW170" s="315"/>
      <c r="BX170" s="315"/>
      <c r="BY170" s="476">
        <f t="shared" ref="BY170" si="1298">BX170*0.1429</f>
        <v>0</v>
      </c>
      <c r="BZ170" s="315"/>
      <c r="CA170" s="315"/>
      <c r="CB170" s="476">
        <f t="shared" ref="CB170" si="1299">CA170*0.1429</f>
        <v>0</v>
      </c>
      <c r="CC170" s="315"/>
      <c r="CD170" s="625">
        <v>18</v>
      </c>
      <c r="CE170" s="476">
        <f t="shared" ref="CE170" si="1300">CD170*0.1429</f>
        <v>2.5722</v>
      </c>
      <c r="CF170" s="625">
        <v>2.7900000000000001E-2</v>
      </c>
      <c r="CG170" s="995"/>
      <c r="CH170" s="476">
        <f t="shared" si="1290"/>
        <v>18</v>
      </c>
      <c r="CI170" s="476">
        <f t="shared" si="1282"/>
        <v>2.5722</v>
      </c>
      <c r="CJ170" s="476">
        <f t="shared" si="1283"/>
        <v>2.7900000000000001E-2</v>
      </c>
      <c r="CK170" s="315"/>
      <c r="CL170" s="476">
        <f t="shared" si="1291"/>
        <v>0</v>
      </c>
      <c r="CM170" s="315"/>
      <c r="CN170" s="315"/>
      <c r="CO170" s="476">
        <f t="shared" ref="CO170" si="1301">CN170*0.1429</f>
        <v>0</v>
      </c>
      <c r="CP170" s="315"/>
      <c r="CQ170" s="315"/>
      <c r="CR170" s="476">
        <f t="shared" ref="CR170" si="1302">CQ170*0.1429</f>
        <v>0</v>
      </c>
      <c r="CS170" s="315"/>
      <c r="CT170" s="1474">
        <v>18</v>
      </c>
      <c r="CU170" s="476">
        <f t="shared" ref="CU170" si="1303">CT170*0.1429</f>
        <v>2.5722</v>
      </c>
      <c r="CV170" s="1474">
        <v>2.7900000000000001E-2</v>
      </c>
      <c r="CW170" s="1518">
        <v>18</v>
      </c>
      <c r="CX170" s="476">
        <f t="shared" ref="CX170" si="1304">CW170*0.1429</f>
        <v>2.5722</v>
      </c>
      <c r="CY170" s="625">
        <v>3.2599999999999997E-2</v>
      </c>
      <c r="CZ170" s="625">
        <v>18</v>
      </c>
      <c r="DA170" s="476">
        <f t="shared" ref="DA170" si="1305">CZ170*0.1429</f>
        <v>2.5722</v>
      </c>
      <c r="DB170" s="625">
        <v>3.4344180000000002E-2</v>
      </c>
      <c r="DC170" s="625">
        <v>18</v>
      </c>
      <c r="DD170" s="476">
        <f t="shared" ref="DD170" si="1306">DC170*0.1429</f>
        <v>2.5722</v>
      </c>
      <c r="DE170" s="625">
        <v>3.5717940000000004E-2</v>
      </c>
      <c r="DF170" s="625">
        <v>18</v>
      </c>
      <c r="DG170" s="476">
        <f t="shared" ref="DG170" si="1307">DF170*0.1429</f>
        <v>2.5722</v>
      </c>
      <c r="DH170" s="625">
        <v>3.5717940000000004E-2</v>
      </c>
      <c r="DI170" s="1243">
        <f>DL170+DO170+DR170+DU170</f>
        <v>18</v>
      </c>
      <c r="DJ170" s="1362">
        <f t="shared" ref="DJ170" si="1308">DI170*0.1429</f>
        <v>2.5722</v>
      </c>
      <c r="DK170" s="1243">
        <f>DN170+DQ170+DT170+DW170</f>
        <v>2.7900000000000001E-2</v>
      </c>
      <c r="DL170" s="1204"/>
      <c r="DM170" s="1204"/>
      <c r="DN170" s="1204"/>
      <c r="DO170" s="1204"/>
      <c r="DP170" s="1204"/>
      <c r="DQ170" s="1204"/>
      <c r="DR170" s="1204"/>
      <c r="DS170" s="1204"/>
      <c r="DT170" s="1204"/>
      <c r="DU170" s="1361">
        <v>18</v>
      </c>
      <c r="DV170" s="1362">
        <f t="shared" ref="DV170" si="1309">DU170*0.1429</f>
        <v>2.5722</v>
      </c>
      <c r="DW170" s="1361">
        <v>2.7900000000000001E-2</v>
      </c>
      <c r="DX170" s="1204">
        <v>18</v>
      </c>
      <c r="DY170" s="1203">
        <f t="shared" ref="DY170" si="1310">DX170*0.1429</f>
        <v>2.5722</v>
      </c>
      <c r="DZ170" s="1204">
        <v>3.4344180000000002E-2</v>
      </c>
      <c r="EA170" s="1204">
        <v>18</v>
      </c>
      <c r="EB170" s="1203">
        <f t="shared" ref="EB170" si="1311">EA170*0.1429</f>
        <v>2.5722</v>
      </c>
      <c r="EC170" s="1204">
        <v>3.5717940000000004E-2</v>
      </c>
      <c r="ED170" s="1204">
        <v>18</v>
      </c>
      <c r="EE170" s="1203">
        <f t="shared" ref="EE170" si="1312">ED170*0.1429</f>
        <v>2.5722</v>
      </c>
      <c r="EF170" s="1204">
        <v>3.5717940000000004E-2</v>
      </c>
      <c r="EG170" s="1361">
        <v>18</v>
      </c>
      <c r="EH170" s="1362">
        <f t="shared" ref="EH170" si="1313">EG170*0.1429</f>
        <v>2.5722</v>
      </c>
      <c r="EI170" s="1361">
        <v>3.5717940000000004E-2</v>
      </c>
      <c r="EJ170" s="315"/>
      <c r="EK170" s="315"/>
      <c r="EL170" s="315"/>
      <c r="EM170" s="315"/>
      <c r="EN170" s="437">
        <f t="shared" si="1284"/>
        <v>0</v>
      </c>
      <c r="EO170" s="312"/>
      <c r="EP170" s="312"/>
      <c r="EQ170" s="312"/>
      <c r="ER170" s="312"/>
      <c r="ES170" s="312"/>
      <c r="ET170" s="622"/>
      <c r="EU170" s="622"/>
      <c r="EV170" s="622"/>
      <c r="EW170" s="622"/>
      <c r="EX170" s="312"/>
      <c r="EY170" s="622"/>
      <c r="EZ170" s="622"/>
      <c r="FA170" s="622"/>
      <c r="FB170" s="622"/>
      <c r="FC170" s="312"/>
      <c r="FD170" s="312"/>
      <c r="FE170" s="312"/>
      <c r="FF170" s="312"/>
      <c r="FG170" s="437">
        <f>SUM(FH170:FR170)</f>
        <v>0</v>
      </c>
      <c r="FH170" s="312"/>
      <c r="FI170" s="312">
        <v>0</v>
      </c>
      <c r="FJ170" s="312"/>
      <c r="FK170" s="312"/>
      <c r="FL170" s="992"/>
      <c r="FM170" s="312">
        <f t="shared" si="1285"/>
        <v>0</v>
      </c>
      <c r="FN170" s="622"/>
      <c r="FO170" s="622"/>
      <c r="FP170" s="622"/>
      <c r="FQ170" s="622"/>
      <c r="FR170" s="312"/>
      <c r="FS170" s="312"/>
      <c r="FT170" s="312"/>
      <c r="FU170" s="622"/>
      <c r="FV170" s="316"/>
      <c r="FW170" s="316"/>
      <c r="FX170" s="316"/>
    </row>
    <row r="171" spans="1:180" s="95" customFormat="1" ht="14.45" hidden="1" customHeight="1" outlineLevel="1">
      <c r="A171" s="426" t="s">
        <v>485</v>
      </c>
      <c r="B171" s="380" t="s">
        <v>302</v>
      </c>
      <c r="C171" s="331"/>
      <c r="D171" s="431"/>
      <c r="E171" s="430"/>
      <c r="F171" s="439" t="s">
        <v>100</v>
      </c>
      <c r="G171" s="438"/>
      <c r="H171" s="490"/>
      <c r="I171" s="335"/>
      <c r="J171" s="335"/>
      <c r="K171" s="335"/>
      <c r="L171" s="335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  <c r="AA171" s="1157"/>
      <c r="AB171" s="335"/>
      <c r="AC171" s="335"/>
      <c r="AD171" s="345"/>
      <c r="AE171" s="335"/>
      <c r="AF171" s="335"/>
      <c r="AG171" s="335"/>
      <c r="AH171" s="335"/>
      <c r="AI171" s="335"/>
      <c r="AJ171" s="335"/>
      <c r="AK171" s="335"/>
      <c r="AL171" s="335"/>
      <c r="AM171" s="335"/>
      <c r="AN171" s="335"/>
      <c r="AO171" s="335"/>
      <c r="AP171" s="495"/>
      <c r="AQ171" s="476">
        <f>AT171+AZ171+BF171+BL171+BR171+CW171</f>
        <v>314.26</v>
      </c>
      <c r="AR171" s="1623"/>
      <c r="AS171" s="1623"/>
      <c r="AT171" s="476">
        <f t="shared" ref="AT171:BQ171" si="1314">SUM(AT168:AT170)</f>
        <v>52.41</v>
      </c>
      <c r="AU171" s="476">
        <f t="shared" si="1314"/>
        <v>7.489389000000001</v>
      </c>
      <c r="AV171" s="476">
        <f t="shared" si="1314"/>
        <v>7.5177485400000008E-2</v>
      </c>
      <c r="AW171" s="476">
        <f t="shared" si="1314"/>
        <v>52.41</v>
      </c>
      <c r="AX171" s="476">
        <f t="shared" si="1314"/>
        <v>7.489389000000001</v>
      </c>
      <c r="AY171" s="476">
        <f t="shared" si="1314"/>
        <v>7.5177485400000008E-2</v>
      </c>
      <c r="AZ171" s="476">
        <f t="shared" si="1314"/>
        <v>52.41</v>
      </c>
      <c r="BA171" s="476">
        <f t="shared" si="1314"/>
        <v>7.489389000000001</v>
      </c>
      <c r="BB171" s="476">
        <f t="shared" si="1314"/>
        <v>7.5177485400000008E-2</v>
      </c>
      <c r="BC171" s="476">
        <f t="shared" si="1314"/>
        <v>52.41</v>
      </c>
      <c r="BD171" s="476">
        <f t="shared" si="1314"/>
        <v>7.489389000000001</v>
      </c>
      <c r="BE171" s="476">
        <f t="shared" si="1314"/>
        <v>7.5177485400000008E-2</v>
      </c>
      <c r="BF171" s="476">
        <f t="shared" si="1314"/>
        <v>52.38</v>
      </c>
      <c r="BG171" s="476">
        <f t="shared" si="1314"/>
        <v>7.4851020000000013</v>
      </c>
      <c r="BH171" s="476">
        <f t="shared" si="1314"/>
        <v>8.1205824600000004E-2</v>
      </c>
      <c r="BI171" s="476">
        <f t="shared" si="1314"/>
        <v>52.38</v>
      </c>
      <c r="BJ171" s="476">
        <f t="shared" si="1314"/>
        <v>7.4851020000000013</v>
      </c>
      <c r="BK171" s="476">
        <f t="shared" si="1314"/>
        <v>8.1205824600000004E-2</v>
      </c>
      <c r="BL171" s="476">
        <f t="shared" si="1314"/>
        <v>52.38</v>
      </c>
      <c r="BM171" s="476">
        <f t="shared" si="1314"/>
        <v>7.4851020000000013</v>
      </c>
      <c r="BN171" s="476">
        <f t="shared" si="1314"/>
        <v>8.1205824600000004E-2</v>
      </c>
      <c r="BO171" s="476">
        <f t="shared" si="1314"/>
        <v>52.38</v>
      </c>
      <c r="BP171" s="476">
        <f t="shared" si="1314"/>
        <v>7.4851020000000013</v>
      </c>
      <c r="BQ171" s="476">
        <f t="shared" si="1314"/>
        <v>8.1205824600000004E-2</v>
      </c>
      <c r="BR171" s="476">
        <f t="shared" ref="BR171:EC171" si="1315">SUM(BR168:BR170)</f>
        <v>52.38</v>
      </c>
      <c r="BS171" s="476">
        <f t="shared" si="1315"/>
        <v>7.4851020000000013</v>
      </c>
      <c r="BT171" s="476">
        <f t="shared" si="1315"/>
        <v>8.1205824600000004E-2</v>
      </c>
      <c r="BU171" s="476">
        <f t="shared" si="1315"/>
        <v>0</v>
      </c>
      <c r="BV171" s="476">
        <f t="shared" si="1315"/>
        <v>0</v>
      </c>
      <c r="BW171" s="476">
        <f t="shared" si="1315"/>
        <v>0</v>
      </c>
      <c r="BX171" s="476">
        <f t="shared" si="1315"/>
        <v>0</v>
      </c>
      <c r="BY171" s="476">
        <f t="shared" si="1315"/>
        <v>0</v>
      </c>
      <c r="BZ171" s="476">
        <f t="shared" si="1315"/>
        <v>0</v>
      </c>
      <c r="CA171" s="476">
        <f t="shared" si="1315"/>
        <v>0</v>
      </c>
      <c r="CB171" s="476">
        <f t="shared" si="1315"/>
        <v>0</v>
      </c>
      <c r="CC171" s="476">
        <f t="shared" si="1315"/>
        <v>0</v>
      </c>
      <c r="CD171" s="476">
        <f t="shared" si="1315"/>
        <v>52.38</v>
      </c>
      <c r="CE171" s="476">
        <f t="shared" si="1315"/>
        <v>7.4851020000000013</v>
      </c>
      <c r="CF171" s="476">
        <f t="shared" si="1315"/>
        <v>8.1205824600000004E-2</v>
      </c>
      <c r="CG171" s="995"/>
      <c r="CH171" s="476">
        <f t="shared" ref="CH171:CV171" si="1316">SUM(CH168:CH170)</f>
        <v>52.38</v>
      </c>
      <c r="CI171" s="476">
        <f t="shared" si="1316"/>
        <v>7.4851020000000013</v>
      </c>
      <c r="CJ171" s="476">
        <f t="shared" si="1316"/>
        <v>8.1205824600000004E-2</v>
      </c>
      <c r="CK171" s="476">
        <f t="shared" si="1316"/>
        <v>0</v>
      </c>
      <c r="CL171" s="476">
        <f t="shared" si="1316"/>
        <v>0</v>
      </c>
      <c r="CM171" s="476">
        <f t="shared" si="1316"/>
        <v>0</v>
      </c>
      <c r="CN171" s="476">
        <f t="shared" si="1316"/>
        <v>0</v>
      </c>
      <c r="CO171" s="476">
        <f t="shared" si="1316"/>
        <v>0</v>
      </c>
      <c r="CP171" s="476">
        <f t="shared" si="1316"/>
        <v>0</v>
      </c>
      <c r="CQ171" s="476">
        <f t="shared" si="1316"/>
        <v>0</v>
      </c>
      <c r="CR171" s="476">
        <f t="shared" si="1316"/>
        <v>0</v>
      </c>
      <c r="CS171" s="476">
        <f t="shared" si="1316"/>
        <v>0</v>
      </c>
      <c r="CT171" s="476">
        <f t="shared" si="1316"/>
        <v>52.38</v>
      </c>
      <c r="CU171" s="476">
        <f t="shared" si="1316"/>
        <v>7.4851020000000013</v>
      </c>
      <c r="CV171" s="476">
        <f t="shared" si="1316"/>
        <v>8.1205824600000004E-2</v>
      </c>
      <c r="CW171" s="1514">
        <f t="shared" si="1315"/>
        <v>52.3</v>
      </c>
      <c r="CX171" s="476">
        <f t="shared" si="1315"/>
        <v>7.4736700000000003</v>
      </c>
      <c r="CY171" s="476">
        <f t="shared" si="1315"/>
        <v>9.4820752000000008E-2</v>
      </c>
      <c r="CZ171" s="476">
        <f t="shared" si="1315"/>
        <v>52.3</v>
      </c>
      <c r="DA171" s="476">
        <f t="shared" si="1315"/>
        <v>7.4736700000000003</v>
      </c>
      <c r="DB171" s="476">
        <f t="shared" si="1315"/>
        <v>0.45250437999999998</v>
      </c>
      <c r="DC171" s="476">
        <f t="shared" si="1315"/>
        <v>52.3</v>
      </c>
      <c r="DD171" s="476">
        <f t="shared" si="1315"/>
        <v>7.4736700000000003</v>
      </c>
      <c r="DE171" s="476">
        <f t="shared" si="1315"/>
        <v>0.10378045900000001</v>
      </c>
      <c r="DF171" s="476">
        <f t="shared" si="1315"/>
        <v>52.3</v>
      </c>
      <c r="DG171" s="476">
        <f t="shared" si="1315"/>
        <v>7.4736700000000003</v>
      </c>
      <c r="DH171" s="476">
        <f t="shared" si="1315"/>
        <v>0.10378045900000001</v>
      </c>
      <c r="DI171" s="1203">
        <f t="shared" si="1315"/>
        <v>52.38</v>
      </c>
      <c r="DJ171" s="1203">
        <f t="shared" si="1315"/>
        <v>7.4851020000000013</v>
      </c>
      <c r="DK171" s="1203">
        <f t="shared" si="1315"/>
        <v>8.1205824600000004E-2</v>
      </c>
      <c r="DL171" s="1203">
        <f t="shared" si="1315"/>
        <v>0</v>
      </c>
      <c r="DM171" s="1203">
        <f t="shared" si="1315"/>
        <v>0</v>
      </c>
      <c r="DN171" s="1203">
        <f t="shared" si="1315"/>
        <v>0</v>
      </c>
      <c r="DO171" s="1203">
        <f t="shared" si="1315"/>
        <v>0</v>
      </c>
      <c r="DP171" s="1203">
        <f t="shared" si="1315"/>
        <v>0</v>
      </c>
      <c r="DQ171" s="1203">
        <f t="shared" si="1315"/>
        <v>0</v>
      </c>
      <c r="DR171" s="1203">
        <f t="shared" si="1315"/>
        <v>0</v>
      </c>
      <c r="DS171" s="1203">
        <f t="shared" si="1315"/>
        <v>0</v>
      </c>
      <c r="DT171" s="1203">
        <f t="shared" si="1315"/>
        <v>0</v>
      </c>
      <c r="DU171" s="1203">
        <f t="shared" si="1315"/>
        <v>52.38</v>
      </c>
      <c r="DV171" s="1203">
        <f t="shared" si="1315"/>
        <v>7.4851020000000013</v>
      </c>
      <c r="DW171" s="1203">
        <f t="shared" si="1315"/>
        <v>8.1205824600000004E-2</v>
      </c>
      <c r="DX171" s="1203">
        <f t="shared" si="1315"/>
        <v>52.3</v>
      </c>
      <c r="DY171" s="1203">
        <f t="shared" si="1315"/>
        <v>7.4736700000000003</v>
      </c>
      <c r="DZ171" s="1203">
        <f t="shared" si="1315"/>
        <v>0.45250437999999998</v>
      </c>
      <c r="EA171" s="1203">
        <f t="shared" si="1315"/>
        <v>52.3</v>
      </c>
      <c r="EB171" s="1203">
        <f t="shared" si="1315"/>
        <v>7.4736700000000003</v>
      </c>
      <c r="EC171" s="1203">
        <f t="shared" si="1315"/>
        <v>0.10378045900000001</v>
      </c>
      <c r="ED171" s="1203">
        <f t="shared" ref="ED171:EI171" si="1317">SUM(ED168:ED170)</f>
        <v>52.3</v>
      </c>
      <c r="EE171" s="1203">
        <f t="shared" si="1317"/>
        <v>7.4736700000000003</v>
      </c>
      <c r="EF171" s="1203">
        <f t="shared" si="1317"/>
        <v>0.10378045900000001</v>
      </c>
      <c r="EG171" s="1203">
        <f t="shared" si="1317"/>
        <v>52.3</v>
      </c>
      <c r="EH171" s="1203">
        <f t="shared" si="1317"/>
        <v>7.4736700000000003</v>
      </c>
      <c r="EI171" s="1203">
        <f t="shared" si="1317"/>
        <v>0.10378045900000001</v>
      </c>
      <c r="EJ171" s="476"/>
      <c r="EK171" s="476"/>
      <c r="EL171" s="476"/>
      <c r="EM171" s="476"/>
      <c r="EN171" s="437">
        <f t="shared" si="1284"/>
        <v>0</v>
      </c>
      <c r="EO171" s="437">
        <f>SUM(EO168:EO170)</f>
        <v>0</v>
      </c>
      <c r="EP171" s="437">
        <f>SUM(EP168:EP170)</f>
        <v>0</v>
      </c>
      <c r="EQ171" s="437">
        <f>SUM(EQ168:EQ170)</f>
        <v>0</v>
      </c>
      <c r="ER171" s="437">
        <f>SUM(ER168:ER170)</f>
        <v>0</v>
      </c>
      <c r="ES171" s="437">
        <f>SUM(ES168:ES170)</f>
        <v>0</v>
      </c>
      <c r="ET171" s="814"/>
      <c r="EU171" s="814"/>
      <c r="EV171" s="814"/>
      <c r="EW171" s="814"/>
      <c r="EX171" s="437">
        <f>SUM(EX168:EX170)</f>
        <v>0</v>
      </c>
      <c r="EY171" s="437">
        <f t="shared" ref="EY171:FB171" si="1318">SUM(EY168:EY170)</f>
        <v>0</v>
      </c>
      <c r="EZ171" s="437">
        <f t="shared" si="1318"/>
        <v>0</v>
      </c>
      <c r="FA171" s="437">
        <f t="shared" si="1318"/>
        <v>0</v>
      </c>
      <c r="FB171" s="437">
        <f t="shared" si="1318"/>
        <v>0</v>
      </c>
      <c r="FC171" s="437">
        <f>SUM(FC168:FC170)</f>
        <v>0</v>
      </c>
      <c r="FD171" s="437">
        <f>SUM(FD168:FD170)</f>
        <v>0</v>
      </c>
      <c r="FE171" s="437">
        <f>SUM(FE168:FE170)</f>
        <v>0</v>
      </c>
      <c r="FF171" s="437">
        <f>SUM(FF168:FF170)</f>
        <v>0</v>
      </c>
      <c r="FG171" s="437">
        <f>SUM(FH171:FR171)</f>
        <v>0</v>
      </c>
      <c r="FH171" s="437">
        <f>SUM(FH168:FH170)</f>
        <v>0</v>
      </c>
      <c r="FI171" s="437">
        <f>SUM(FI168:FI170)</f>
        <v>0</v>
      </c>
      <c r="FJ171" s="437">
        <f>SUM(FJ168:FJ170)</f>
        <v>0</v>
      </c>
      <c r="FK171" s="437">
        <f>SUM(FK168:FK170)</f>
        <v>0</v>
      </c>
      <c r="FL171" s="992"/>
      <c r="FM171" s="437">
        <f>SUM(FM168:FM170)</f>
        <v>0</v>
      </c>
      <c r="FN171" s="814"/>
      <c r="FO171" s="814"/>
      <c r="FP171" s="814"/>
      <c r="FQ171" s="814"/>
      <c r="FR171" s="437">
        <f>SUM(FR168:FR170)</f>
        <v>0</v>
      </c>
      <c r="FS171" s="437">
        <f>SUM(FS168:FS170)</f>
        <v>0</v>
      </c>
      <c r="FT171" s="437">
        <f>SUM(FT168:FT170)</f>
        <v>0</v>
      </c>
      <c r="FU171" s="814"/>
      <c r="FV171" s="313"/>
      <c r="FW171" s="313"/>
      <c r="FX171" s="313"/>
    </row>
    <row r="172" spans="1:180" ht="14.45" hidden="1" customHeight="1" outlineLevel="2">
      <c r="A172" s="426" t="s">
        <v>485</v>
      </c>
      <c r="B172" s="380" t="s">
        <v>302</v>
      </c>
      <c r="C172" s="331"/>
      <c r="D172" s="431"/>
      <c r="E172" s="430" t="s">
        <v>121</v>
      </c>
      <c r="F172" s="431" t="s">
        <v>260</v>
      </c>
      <c r="G172" s="467"/>
      <c r="H172" s="330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  <c r="S172" s="313"/>
      <c r="T172" s="313"/>
      <c r="U172" s="313"/>
      <c r="V172" s="313"/>
      <c r="W172" s="313"/>
      <c r="X172" s="313"/>
      <c r="Y172" s="313"/>
      <c r="Z172" s="313"/>
      <c r="AA172" s="1155"/>
      <c r="AB172" s="313"/>
      <c r="AC172" s="313"/>
      <c r="AD172" s="358"/>
      <c r="AE172" s="313"/>
      <c r="AF172" s="313"/>
      <c r="AG172" s="313"/>
      <c r="AH172" s="313"/>
      <c r="AI172" s="313"/>
      <c r="AJ172" s="313"/>
      <c r="AK172" s="313"/>
      <c r="AL172" s="313"/>
      <c r="AM172" s="313"/>
      <c r="AN172" s="313"/>
      <c r="AO172" s="313"/>
      <c r="AP172" s="495"/>
      <c r="AQ172" s="335"/>
      <c r="AR172" s="1620"/>
      <c r="AS172" s="1620"/>
      <c r="AT172" s="313"/>
      <c r="AU172" s="313"/>
      <c r="AV172" s="313"/>
      <c r="AW172" s="313"/>
      <c r="AX172" s="313"/>
      <c r="AY172" s="313"/>
      <c r="AZ172" s="313"/>
      <c r="BA172" s="313"/>
      <c r="BB172" s="313"/>
      <c r="BC172" s="313"/>
      <c r="BD172" s="313"/>
      <c r="BE172" s="313"/>
      <c r="BF172" s="313"/>
      <c r="BG172" s="313"/>
      <c r="BH172" s="313"/>
      <c r="BI172" s="313"/>
      <c r="BJ172" s="313"/>
      <c r="BK172" s="313"/>
      <c r="BL172" s="313"/>
      <c r="BM172" s="313"/>
      <c r="BN172" s="313"/>
      <c r="BO172" s="313"/>
      <c r="BP172" s="313"/>
      <c r="BQ172" s="313"/>
      <c r="BR172" s="313"/>
      <c r="BS172" s="313"/>
      <c r="BT172" s="313"/>
      <c r="BU172" s="313"/>
      <c r="BV172" s="313"/>
      <c r="BW172" s="313"/>
      <c r="BX172" s="313"/>
      <c r="BY172" s="313"/>
      <c r="BZ172" s="313"/>
      <c r="CA172" s="313"/>
      <c r="CB172" s="313"/>
      <c r="CC172" s="313"/>
      <c r="CD172" s="313"/>
      <c r="CE172" s="313"/>
      <c r="CF172" s="313"/>
      <c r="CG172" s="999"/>
      <c r="CH172" s="313"/>
      <c r="CI172" s="313"/>
      <c r="CJ172" s="313"/>
      <c r="CK172" s="313"/>
      <c r="CL172" s="313"/>
      <c r="CM172" s="313"/>
      <c r="CN172" s="313"/>
      <c r="CO172" s="313"/>
      <c r="CP172" s="313"/>
      <c r="CQ172" s="313"/>
      <c r="CR172" s="313"/>
      <c r="CS172" s="313"/>
      <c r="CT172" s="313"/>
      <c r="CU172" s="313"/>
      <c r="CV172" s="313"/>
      <c r="CW172" s="1512"/>
      <c r="CX172" s="313"/>
      <c r="CY172" s="313"/>
      <c r="CZ172" s="313"/>
      <c r="DA172" s="313"/>
      <c r="DB172" s="313"/>
      <c r="DC172" s="313"/>
      <c r="DD172" s="313"/>
      <c r="DE172" s="313"/>
      <c r="DF172" s="313"/>
      <c r="DG172" s="313"/>
      <c r="DH172" s="313"/>
      <c r="DI172" s="1155"/>
      <c r="DJ172" s="1155"/>
      <c r="DK172" s="1155"/>
      <c r="DL172" s="1155"/>
      <c r="DM172" s="1155"/>
      <c r="DN172" s="1155"/>
      <c r="DO172" s="1155"/>
      <c r="DP172" s="1155"/>
      <c r="DQ172" s="1155"/>
      <c r="DR172" s="1155"/>
      <c r="DS172" s="1155"/>
      <c r="DT172" s="1155"/>
      <c r="DU172" s="1155"/>
      <c r="DV172" s="1155"/>
      <c r="DW172" s="1155"/>
      <c r="DX172" s="1155"/>
      <c r="DY172" s="1155"/>
      <c r="DZ172" s="1155"/>
      <c r="EA172" s="1155"/>
      <c r="EB172" s="1155"/>
      <c r="EC172" s="1155"/>
      <c r="ED172" s="1155"/>
      <c r="EE172" s="1155"/>
      <c r="EF172" s="1155"/>
      <c r="EG172" s="1155"/>
      <c r="EH172" s="1155"/>
      <c r="EI172" s="1155"/>
      <c r="EJ172" s="313"/>
      <c r="EK172" s="313"/>
      <c r="EL172" s="313"/>
      <c r="EM172" s="313"/>
      <c r="EN172" s="313"/>
      <c r="EO172" s="313"/>
      <c r="EP172" s="313"/>
      <c r="EQ172" s="313"/>
      <c r="ER172" s="313"/>
      <c r="ES172" s="313"/>
      <c r="ET172" s="655"/>
      <c r="EU172" s="655"/>
      <c r="EV172" s="655"/>
      <c r="EW172" s="655"/>
      <c r="EX172" s="313"/>
      <c r="EY172" s="655"/>
      <c r="EZ172" s="655"/>
      <c r="FA172" s="655"/>
      <c r="FB172" s="655"/>
      <c r="FC172" s="313"/>
      <c r="FD172" s="313"/>
      <c r="FE172" s="313"/>
      <c r="FF172" s="313"/>
      <c r="FG172" s="313"/>
      <c r="FH172" s="313"/>
      <c r="FI172" s="313"/>
      <c r="FJ172" s="313"/>
      <c r="FK172" s="313"/>
      <c r="FL172" s="999"/>
      <c r="FM172" s="313"/>
      <c r="FN172" s="655"/>
      <c r="FO172" s="655"/>
      <c r="FP172" s="655"/>
      <c r="FQ172" s="655"/>
      <c r="FR172" s="313"/>
      <c r="FS172" s="313"/>
      <c r="FT172" s="313"/>
      <c r="FU172" s="655"/>
      <c r="FV172" s="313"/>
      <c r="FW172" s="313"/>
      <c r="FX172" s="313"/>
    </row>
    <row r="173" spans="1:180" ht="14.45" hidden="1" customHeight="1" outlineLevel="2">
      <c r="A173" s="426" t="s">
        <v>485</v>
      </c>
      <c r="B173" s="380" t="s">
        <v>302</v>
      </c>
      <c r="C173" s="378"/>
      <c r="D173" s="378"/>
      <c r="E173" s="430" t="s">
        <v>381</v>
      </c>
      <c r="F173" s="432"/>
      <c r="G173" s="470"/>
      <c r="H173" s="343" t="s">
        <v>496</v>
      </c>
      <c r="I173" s="492">
        <f t="shared" ref="I173" si="1319">S173+X173+Y173+Z173+AA173</f>
        <v>0</v>
      </c>
      <c r="J173" s="356"/>
      <c r="K173" s="356"/>
      <c r="L173" s="356"/>
      <c r="M173" s="440">
        <v>0</v>
      </c>
      <c r="N173" s="440">
        <f t="shared" ref="N173" si="1320">SUM(O173:R173)</f>
        <v>0</v>
      </c>
      <c r="O173" s="356"/>
      <c r="P173" s="356"/>
      <c r="Q173" s="356"/>
      <c r="R173" s="356"/>
      <c r="S173" s="366">
        <f t="shared" ref="S173" si="1321">SUM(T173:W173)</f>
        <v>0</v>
      </c>
      <c r="T173" s="356"/>
      <c r="U173" s="356"/>
      <c r="V173" s="356"/>
      <c r="W173" s="356"/>
      <c r="X173" s="356"/>
      <c r="Y173" s="356"/>
      <c r="Z173" s="356"/>
      <c r="AA173" s="1166"/>
      <c r="AB173" s="316"/>
      <c r="AC173" s="316"/>
      <c r="AD173" s="316"/>
      <c r="AE173" s="316"/>
      <c r="AF173" s="440">
        <v>0</v>
      </c>
      <c r="AG173" s="440">
        <f t="shared" ref="AG173" si="1322">SUM(AH173:AK173)</f>
        <v>0</v>
      </c>
      <c r="AH173" s="356"/>
      <c r="AI173" s="356"/>
      <c r="AJ173" s="356"/>
      <c r="AK173" s="356"/>
      <c r="AL173" s="316"/>
      <c r="AM173" s="316"/>
      <c r="AN173" s="316"/>
      <c r="AO173" s="316"/>
      <c r="AP173" s="306" t="s">
        <v>349</v>
      </c>
      <c r="AQ173" s="437">
        <f t="shared" ref="AQ173:AQ174" si="1323">DI173+DX173+EA173+ED173+EG173</f>
        <v>0</v>
      </c>
      <c r="AR173" s="1621"/>
      <c r="AS173" s="1621"/>
      <c r="AT173" s="315"/>
      <c r="AU173" s="476">
        <f>AT173*1.154</f>
        <v>0</v>
      </c>
      <c r="AV173" s="315"/>
      <c r="AW173" s="315"/>
      <c r="AX173" s="476">
        <f>AW173*1.154</f>
        <v>0</v>
      </c>
      <c r="AY173" s="315"/>
      <c r="AZ173" s="315"/>
      <c r="BA173" s="476">
        <f>AZ173*1.154</f>
        <v>0</v>
      </c>
      <c r="BB173" s="315"/>
      <c r="BC173" s="315"/>
      <c r="BD173" s="476">
        <f>BC173*1.154</f>
        <v>0</v>
      </c>
      <c r="BE173" s="315"/>
      <c r="BF173" s="315"/>
      <c r="BG173" s="476">
        <f>BF173*1.154</f>
        <v>0</v>
      </c>
      <c r="BH173" s="315"/>
      <c r="BI173" s="315"/>
      <c r="BJ173" s="476">
        <f>BI173*1.154</f>
        <v>0</v>
      </c>
      <c r="BK173" s="315"/>
      <c r="BL173" s="315"/>
      <c r="BM173" s="476">
        <f>BL173*1.154</f>
        <v>0</v>
      </c>
      <c r="BN173" s="315"/>
      <c r="BO173" s="315"/>
      <c r="BP173" s="476">
        <f>BO173*1.154</f>
        <v>0</v>
      </c>
      <c r="BQ173" s="315"/>
      <c r="BR173" s="476">
        <f>BU173+BX173+CA173+CD173</f>
        <v>0</v>
      </c>
      <c r="BS173" s="476">
        <f t="shared" ref="BS173" si="1324">BV173+BY173+CB173+CE173</f>
        <v>0</v>
      </c>
      <c r="BT173" s="476">
        <f t="shared" ref="BT173" si="1325">BW173+BZ173+CC173+CF173</f>
        <v>0</v>
      </c>
      <c r="BU173" s="315"/>
      <c r="BV173" s="476">
        <f>BU173*1.154</f>
        <v>0</v>
      </c>
      <c r="BW173" s="315"/>
      <c r="BX173" s="315"/>
      <c r="BY173" s="476">
        <f>BX173*1.154</f>
        <v>0</v>
      </c>
      <c r="BZ173" s="315"/>
      <c r="CA173" s="315"/>
      <c r="CB173" s="476">
        <f>CA173*1.154</f>
        <v>0</v>
      </c>
      <c r="CC173" s="315"/>
      <c r="CD173" s="315"/>
      <c r="CE173" s="476">
        <f>CD173*1.154</f>
        <v>0</v>
      </c>
      <c r="CF173" s="315"/>
      <c r="CG173" s="995"/>
      <c r="CH173" s="476">
        <f>CK173+CN173+CQ173+CT173</f>
        <v>0</v>
      </c>
      <c r="CI173" s="476">
        <f t="shared" ref="CI173" si="1326">CL173+CO173+CR173+CU173</f>
        <v>0</v>
      </c>
      <c r="CJ173" s="476">
        <f t="shared" ref="CJ173" si="1327">CM173+CP173+CS173+CV173</f>
        <v>0</v>
      </c>
      <c r="CK173" s="315"/>
      <c r="CL173" s="476">
        <f>CK173*1.154</f>
        <v>0</v>
      </c>
      <c r="CM173" s="315"/>
      <c r="CN173" s="315"/>
      <c r="CO173" s="476">
        <f>CN173*1.154</f>
        <v>0</v>
      </c>
      <c r="CP173" s="315"/>
      <c r="CQ173" s="315"/>
      <c r="CR173" s="476">
        <f>CQ173*1.154</f>
        <v>0</v>
      </c>
      <c r="CS173" s="315"/>
      <c r="CT173" s="315"/>
      <c r="CU173" s="476">
        <f>CT173*1.154</f>
        <v>0</v>
      </c>
      <c r="CV173" s="315"/>
      <c r="CW173" s="1514"/>
      <c r="CX173" s="476">
        <f>CW173*1.154</f>
        <v>0</v>
      </c>
      <c r="CY173" s="315"/>
      <c r="CZ173" s="315"/>
      <c r="DA173" s="476">
        <f>CZ173*1.154</f>
        <v>0</v>
      </c>
      <c r="DB173" s="315"/>
      <c r="DC173" s="315"/>
      <c r="DD173" s="476">
        <f>DC173*1.154</f>
        <v>0</v>
      </c>
      <c r="DE173" s="315"/>
      <c r="DF173" s="315"/>
      <c r="DG173" s="476">
        <f>DF173*1.154</f>
        <v>0</v>
      </c>
      <c r="DH173" s="315"/>
      <c r="DI173" s="1204"/>
      <c r="DJ173" s="1203">
        <f>DI173*1.154</f>
        <v>0</v>
      </c>
      <c r="DK173" s="1204"/>
      <c r="DL173" s="1204"/>
      <c r="DM173" s="1203">
        <f t="shared" ref="DM173" si="1328">DL173*1.154</f>
        <v>0</v>
      </c>
      <c r="DN173" s="1204"/>
      <c r="DO173" s="1204"/>
      <c r="DP173" s="1203">
        <f t="shared" ref="DP173" si="1329">DO173*1.154</f>
        <v>0</v>
      </c>
      <c r="DQ173" s="1204"/>
      <c r="DR173" s="1204"/>
      <c r="DS173" s="1203">
        <f t="shared" ref="DS173" si="1330">DR173*1.154</f>
        <v>0</v>
      </c>
      <c r="DT173" s="1204"/>
      <c r="DU173" s="1204"/>
      <c r="DV173" s="1203">
        <f t="shared" ref="DV173" si="1331">DU173*1.154</f>
        <v>0</v>
      </c>
      <c r="DW173" s="1204"/>
      <c r="DX173" s="1204"/>
      <c r="DY173" s="1203">
        <f>DX173*1.154</f>
        <v>0</v>
      </c>
      <c r="DZ173" s="1204"/>
      <c r="EA173" s="1204"/>
      <c r="EB173" s="1203">
        <f>EA173*1.154</f>
        <v>0</v>
      </c>
      <c r="EC173" s="1204"/>
      <c r="ED173" s="1204"/>
      <c r="EE173" s="1203">
        <f>ED173*1.154</f>
        <v>0</v>
      </c>
      <c r="EF173" s="1204"/>
      <c r="EG173" s="1204"/>
      <c r="EH173" s="1203">
        <f>EG173*1.154</f>
        <v>0</v>
      </c>
      <c r="EI173" s="1204"/>
      <c r="EJ173" s="315"/>
      <c r="EK173" s="315"/>
      <c r="EL173" s="315"/>
      <c r="EM173" s="315"/>
      <c r="EN173" s="437">
        <f t="shared" ref="EN173:EN174" si="1332">EX173+FC173+FD173+FE173+FF173</f>
        <v>0</v>
      </c>
      <c r="EO173" s="312"/>
      <c r="EP173" s="312"/>
      <c r="EQ173" s="312"/>
      <c r="ER173" s="312"/>
      <c r="ES173" s="312"/>
      <c r="ET173" s="622"/>
      <c r="EU173" s="622"/>
      <c r="EV173" s="622"/>
      <c r="EW173" s="622"/>
      <c r="EX173" s="312"/>
      <c r="EY173" s="622"/>
      <c r="EZ173" s="622"/>
      <c r="FA173" s="622"/>
      <c r="FB173" s="622"/>
      <c r="FC173" s="312"/>
      <c r="FD173" s="312"/>
      <c r="FE173" s="312"/>
      <c r="FF173" s="312"/>
      <c r="FG173" s="437">
        <f>SUM(FH173:FR173)</f>
        <v>0</v>
      </c>
      <c r="FH173" s="312"/>
      <c r="FI173" s="312"/>
      <c r="FJ173" s="312"/>
      <c r="FK173" s="312">
        <f>SUM(FM173:FX173)</f>
        <v>0</v>
      </c>
      <c r="FL173" s="992"/>
      <c r="FM173" s="312">
        <f t="shared" ref="FM173" si="1333">FN173+FO173+FP173+FQ173</f>
        <v>0</v>
      </c>
      <c r="FN173" s="622"/>
      <c r="FO173" s="622"/>
      <c r="FP173" s="622"/>
      <c r="FQ173" s="622"/>
      <c r="FR173" s="312"/>
      <c r="FS173" s="312"/>
      <c r="FT173" s="312"/>
      <c r="FU173" s="622"/>
      <c r="FV173" s="316"/>
      <c r="FW173" s="316"/>
      <c r="FX173" s="316"/>
    </row>
    <row r="174" spans="1:180" s="95" customFormat="1" ht="14.45" hidden="1" customHeight="1" outlineLevel="2">
      <c r="A174" s="426" t="s">
        <v>485</v>
      </c>
      <c r="B174" s="380" t="s">
        <v>302</v>
      </c>
      <c r="C174" s="331"/>
      <c r="D174" s="431"/>
      <c r="E174" s="430"/>
      <c r="F174" s="439" t="s">
        <v>100</v>
      </c>
      <c r="G174" s="438"/>
      <c r="H174" s="490"/>
      <c r="I174" s="335"/>
      <c r="J174" s="335"/>
      <c r="K174" s="335"/>
      <c r="L174" s="335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  <c r="AA174" s="1157"/>
      <c r="AB174" s="335"/>
      <c r="AC174" s="335"/>
      <c r="AD174" s="345"/>
      <c r="AE174" s="335"/>
      <c r="AF174" s="335"/>
      <c r="AG174" s="335"/>
      <c r="AH174" s="335"/>
      <c r="AI174" s="335"/>
      <c r="AJ174" s="335"/>
      <c r="AK174" s="335"/>
      <c r="AL174" s="335"/>
      <c r="AM174" s="335"/>
      <c r="AN174" s="335"/>
      <c r="AO174" s="335"/>
      <c r="AP174" s="495"/>
      <c r="AQ174" s="437">
        <f t="shared" si="1323"/>
        <v>0</v>
      </c>
      <c r="AR174" s="1621"/>
      <c r="AS174" s="1621"/>
      <c r="AT174" s="476">
        <f t="shared" ref="AT174:BQ174" si="1334">SUM(AT173:AT173)</f>
        <v>0</v>
      </c>
      <c r="AU174" s="476">
        <f t="shared" si="1334"/>
        <v>0</v>
      </c>
      <c r="AV174" s="476">
        <f t="shared" si="1334"/>
        <v>0</v>
      </c>
      <c r="AW174" s="476">
        <f t="shared" si="1334"/>
        <v>0</v>
      </c>
      <c r="AX174" s="476">
        <f t="shared" si="1334"/>
        <v>0</v>
      </c>
      <c r="AY174" s="476">
        <f t="shared" si="1334"/>
        <v>0</v>
      </c>
      <c r="AZ174" s="476">
        <f t="shared" si="1334"/>
        <v>0</v>
      </c>
      <c r="BA174" s="476">
        <f t="shared" si="1334"/>
        <v>0</v>
      </c>
      <c r="BB174" s="476">
        <f t="shared" si="1334"/>
        <v>0</v>
      </c>
      <c r="BC174" s="476">
        <f t="shared" si="1334"/>
        <v>0</v>
      </c>
      <c r="BD174" s="476">
        <f t="shared" si="1334"/>
        <v>0</v>
      </c>
      <c r="BE174" s="476">
        <f t="shared" si="1334"/>
        <v>0</v>
      </c>
      <c r="BF174" s="476">
        <f t="shared" si="1334"/>
        <v>0</v>
      </c>
      <c r="BG174" s="476">
        <f t="shared" si="1334"/>
        <v>0</v>
      </c>
      <c r="BH174" s="476">
        <f t="shared" si="1334"/>
        <v>0</v>
      </c>
      <c r="BI174" s="476">
        <f t="shared" si="1334"/>
        <v>0</v>
      </c>
      <c r="BJ174" s="476">
        <f t="shared" si="1334"/>
        <v>0</v>
      </c>
      <c r="BK174" s="476">
        <f t="shared" si="1334"/>
        <v>0</v>
      </c>
      <c r="BL174" s="476">
        <f t="shared" si="1334"/>
        <v>0</v>
      </c>
      <c r="BM174" s="476">
        <f t="shared" si="1334"/>
        <v>0</v>
      </c>
      <c r="BN174" s="476">
        <f t="shared" si="1334"/>
        <v>0</v>
      </c>
      <c r="BO174" s="476">
        <f t="shared" si="1334"/>
        <v>0</v>
      </c>
      <c r="BP174" s="476">
        <f t="shared" si="1334"/>
        <v>0</v>
      </c>
      <c r="BQ174" s="476">
        <f t="shared" si="1334"/>
        <v>0</v>
      </c>
      <c r="BR174" s="476">
        <f t="shared" ref="BR174:EC174" si="1335">SUM(BR173:BR173)</f>
        <v>0</v>
      </c>
      <c r="BS174" s="476">
        <f t="shared" si="1335"/>
        <v>0</v>
      </c>
      <c r="BT174" s="476">
        <f t="shared" si="1335"/>
        <v>0</v>
      </c>
      <c r="BU174" s="476">
        <f t="shared" si="1335"/>
        <v>0</v>
      </c>
      <c r="BV174" s="476">
        <f t="shared" si="1335"/>
        <v>0</v>
      </c>
      <c r="BW174" s="476">
        <f t="shared" si="1335"/>
        <v>0</v>
      </c>
      <c r="BX174" s="476">
        <f t="shared" si="1335"/>
        <v>0</v>
      </c>
      <c r="BY174" s="476">
        <f t="shared" si="1335"/>
        <v>0</v>
      </c>
      <c r="BZ174" s="476">
        <f t="shared" si="1335"/>
        <v>0</v>
      </c>
      <c r="CA174" s="476">
        <f t="shared" si="1335"/>
        <v>0</v>
      </c>
      <c r="CB174" s="476">
        <f t="shared" si="1335"/>
        <v>0</v>
      </c>
      <c r="CC174" s="476">
        <f t="shared" si="1335"/>
        <v>0</v>
      </c>
      <c r="CD174" s="476">
        <f t="shared" si="1335"/>
        <v>0</v>
      </c>
      <c r="CE174" s="476">
        <f t="shared" si="1335"/>
        <v>0</v>
      </c>
      <c r="CF174" s="476">
        <f t="shared" si="1335"/>
        <v>0</v>
      </c>
      <c r="CG174" s="995"/>
      <c r="CH174" s="476">
        <f t="shared" ref="CH174:CV174" si="1336">SUM(CH173:CH173)</f>
        <v>0</v>
      </c>
      <c r="CI174" s="476">
        <f t="shared" si="1336"/>
        <v>0</v>
      </c>
      <c r="CJ174" s="476">
        <f t="shared" si="1336"/>
        <v>0</v>
      </c>
      <c r="CK174" s="476">
        <f t="shared" si="1336"/>
        <v>0</v>
      </c>
      <c r="CL174" s="476">
        <f t="shared" si="1336"/>
        <v>0</v>
      </c>
      <c r="CM174" s="476">
        <f t="shared" si="1336"/>
        <v>0</v>
      </c>
      <c r="CN174" s="476">
        <f t="shared" si="1336"/>
        <v>0</v>
      </c>
      <c r="CO174" s="476">
        <f t="shared" si="1336"/>
        <v>0</v>
      </c>
      <c r="CP174" s="476">
        <f t="shared" si="1336"/>
        <v>0</v>
      </c>
      <c r="CQ174" s="476">
        <f t="shared" si="1336"/>
        <v>0</v>
      </c>
      <c r="CR174" s="476">
        <f t="shared" si="1336"/>
        <v>0</v>
      </c>
      <c r="CS174" s="476">
        <f t="shared" si="1336"/>
        <v>0</v>
      </c>
      <c r="CT174" s="476">
        <f t="shared" si="1336"/>
        <v>0</v>
      </c>
      <c r="CU174" s="476">
        <f t="shared" si="1336"/>
        <v>0</v>
      </c>
      <c r="CV174" s="476">
        <f t="shared" si="1336"/>
        <v>0</v>
      </c>
      <c r="CW174" s="1514">
        <f t="shared" si="1335"/>
        <v>0</v>
      </c>
      <c r="CX174" s="476">
        <f t="shared" si="1335"/>
        <v>0</v>
      </c>
      <c r="CY174" s="476">
        <f t="shared" si="1335"/>
        <v>0</v>
      </c>
      <c r="CZ174" s="476">
        <f t="shared" si="1335"/>
        <v>0</v>
      </c>
      <c r="DA174" s="476">
        <f t="shared" si="1335"/>
        <v>0</v>
      </c>
      <c r="DB174" s="476">
        <f t="shared" si="1335"/>
        <v>0</v>
      </c>
      <c r="DC174" s="476">
        <f t="shared" si="1335"/>
        <v>0</v>
      </c>
      <c r="DD174" s="476">
        <f t="shared" si="1335"/>
        <v>0</v>
      </c>
      <c r="DE174" s="476">
        <f t="shared" si="1335"/>
        <v>0</v>
      </c>
      <c r="DF174" s="476">
        <f t="shared" si="1335"/>
        <v>0</v>
      </c>
      <c r="DG174" s="476">
        <f t="shared" si="1335"/>
        <v>0</v>
      </c>
      <c r="DH174" s="476">
        <f t="shared" si="1335"/>
        <v>0</v>
      </c>
      <c r="DI174" s="1203">
        <f t="shared" si="1335"/>
        <v>0</v>
      </c>
      <c r="DJ174" s="1203">
        <f t="shared" si="1335"/>
        <v>0</v>
      </c>
      <c r="DK174" s="1203">
        <f t="shared" si="1335"/>
        <v>0</v>
      </c>
      <c r="DL174" s="1203">
        <f t="shared" ref="DL174:DW174" si="1337">SUM(DL173:DL173)</f>
        <v>0</v>
      </c>
      <c r="DM174" s="1203">
        <f t="shared" si="1337"/>
        <v>0</v>
      </c>
      <c r="DN174" s="1203">
        <f t="shared" si="1337"/>
        <v>0</v>
      </c>
      <c r="DO174" s="1203">
        <f t="shared" si="1337"/>
        <v>0</v>
      </c>
      <c r="DP174" s="1203">
        <f t="shared" si="1337"/>
        <v>0</v>
      </c>
      <c r="DQ174" s="1203">
        <f t="shared" si="1337"/>
        <v>0</v>
      </c>
      <c r="DR174" s="1203">
        <f t="shared" si="1337"/>
        <v>0</v>
      </c>
      <c r="DS174" s="1203">
        <f t="shared" si="1337"/>
        <v>0</v>
      </c>
      <c r="DT174" s="1203">
        <f t="shared" si="1337"/>
        <v>0</v>
      </c>
      <c r="DU174" s="1203">
        <f t="shared" si="1337"/>
        <v>0</v>
      </c>
      <c r="DV174" s="1203">
        <f t="shared" si="1337"/>
        <v>0</v>
      </c>
      <c r="DW174" s="1203">
        <f t="shared" si="1337"/>
        <v>0</v>
      </c>
      <c r="DX174" s="1203">
        <f t="shared" si="1335"/>
        <v>0</v>
      </c>
      <c r="DY174" s="1203">
        <f t="shared" si="1335"/>
        <v>0</v>
      </c>
      <c r="DZ174" s="1203">
        <f t="shared" si="1335"/>
        <v>0</v>
      </c>
      <c r="EA174" s="1203">
        <f t="shared" si="1335"/>
        <v>0</v>
      </c>
      <c r="EB174" s="1203">
        <f t="shared" si="1335"/>
        <v>0</v>
      </c>
      <c r="EC174" s="1203">
        <f t="shared" si="1335"/>
        <v>0</v>
      </c>
      <c r="ED174" s="1203">
        <f t="shared" ref="ED174:EI174" si="1338">SUM(ED173:ED173)</f>
        <v>0</v>
      </c>
      <c r="EE174" s="1203">
        <f t="shared" si="1338"/>
        <v>0</v>
      </c>
      <c r="EF174" s="1203">
        <f t="shared" si="1338"/>
        <v>0</v>
      </c>
      <c r="EG174" s="1203">
        <f t="shared" si="1338"/>
        <v>0</v>
      </c>
      <c r="EH174" s="1203">
        <f t="shared" si="1338"/>
        <v>0</v>
      </c>
      <c r="EI174" s="1203">
        <f t="shared" si="1338"/>
        <v>0</v>
      </c>
      <c r="EJ174" s="476"/>
      <c r="EK174" s="476"/>
      <c r="EL174" s="476"/>
      <c r="EM174" s="476"/>
      <c r="EN174" s="437">
        <f t="shared" si="1332"/>
        <v>0</v>
      </c>
      <c r="EO174" s="437">
        <f>SUM(EO173:EO173)</f>
        <v>0</v>
      </c>
      <c r="EP174" s="437">
        <f>SUM(EP173:EP173)</f>
        <v>0</v>
      </c>
      <c r="EQ174" s="437">
        <f>SUM(EQ173:EQ173)</f>
        <v>0</v>
      </c>
      <c r="ER174" s="437">
        <f>SUM(ER173:ER173)</f>
        <v>0</v>
      </c>
      <c r="ES174" s="437">
        <f>SUM(ES173:ES173)</f>
        <v>0</v>
      </c>
      <c r="ET174" s="814"/>
      <c r="EU174" s="814"/>
      <c r="EV174" s="814"/>
      <c r="EW174" s="814"/>
      <c r="EX174" s="437">
        <f>SUM(EX173:EX173)</f>
        <v>0</v>
      </c>
      <c r="EY174" s="437">
        <f t="shared" ref="EY174:FB174" si="1339">SUM(EY173:EY173)</f>
        <v>0</v>
      </c>
      <c r="EZ174" s="437">
        <f t="shared" si="1339"/>
        <v>0</v>
      </c>
      <c r="FA174" s="437">
        <f t="shared" si="1339"/>
        <v>0</v>
      </c>
      <c r="FB174" s="437">
        <f t="shared" si="1339"/>
        <v>0</v>
      </c>
      <c r="FC174" s="437">
        <f>SUM(FC173:FC173)</f>
        <v>0</v>
      </c>
      <c r="FD174" s="437">
        <f>SUM(FD173:FD173)</f>
        <v>0</v>
      </c>
      <c r="FE174" s="437">
        <f>SUM(FE173:FE173)</f>
        <v>0</v>
      </c>
      <c r="FF174" s="437">
        <f>SUM(FF173:FF173)</f>
        <v>0</v>
      </c>
      <c r="FG174" s="437">
        <f>SUM(FH174:FR174)</f>
        <v>0</v>
      </c>
      <c r="FH174" s="437">
        <f>SUM(FH173:FH173)</f>
        <v>0</v>
      </c>
      <c r="FI174" s="437">
        <f>SUM(FI173:FI173)</f>
        <v>0</v>
      </c>
      <c r="FJ174" s="437">
        <f>SUM(FJ173:FJ173)</f>
        <v>0</v>
      </c>
      <c r="FK174" s="437">
        <f>SUM(FK173:FK173)</f>
        <v>0</v>
      </c>
      <c r="FL174" s="992"/>
      <c r="FM174" s="437">
        <f>SUM(FM173:FM173)</f>
        <v>0</v>
      </c>
      <c r="FN174" s="814"/>
      <c r="FO174" s="814"/>
      <c r="FP174" s="814"/>
      <c r="FQ174" s="814"/>
      <c r="FR174" s="437">
        <f>SUM(FR173:FR173)</f>
        <v>0</v>
      </c>
      <c r="FS174" s="437">
        <f>SUM(FS173:FS173)</f>
        <v>0</v>
      </c>
      <c r="FT174" s="437">
        <f>SUM(FT173:FT173)</f>
        <v>0</v>
      </c>
      <c r="FU174" s="814"/>
      <c r="FV174" s="313"/>
      <c r="FW174" s="313"/>
      <c r="FX174" s="313"/>
    </row>
    <row r="175" spans="1:180" ht="14.45" hidden="1" customHeight="1" outlineLevel="2">
      <c r="A175" s="426" t="s">
        <v>485</v>
      </c>
      <c r="B175" s="380" t="s">
        <v>302</v>
      </c>
      <c r="C175" s="331"/>
      <c r="D175" s="431"/>
      <c r="E175" s="430" t="s">
        <v>122</v>
      </c>
      <c r="F175" s="431" t="s">
        <v>202</v>
      </c>
      <c r="G175" s="467"/>
      <c r="H175" s="330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  <c r="S175" s="313"/>
      <c r="T175" s="313"/>
      <c r="U175" s="313"/>
      <c r="V175" s="313"/>
      <c r="W175" s="313"/>
      <c r="X175" s="313"/>
      <c r="Y175" s="313"/>
      <c r="Z175" s="313"/>
      <c r="AA175" s="1155"/>
      <c r="AB175" s="313"/>
      <c r="AC175" s="313"/>
      <c r="AD175" s="358"/>
      <c r="AE175" s="313"/>
      <c r="AF175" s="313"/>
      <c r="AG175" s="313"/>
      <c r="AH175" s="313"/>
      <c r="AI175" s="313"/>
      <c r="AJ175" s="313"/>
      <c r="AK175" s="313"/>
      <c r="AL175" s="313"/>
      <c r="AM175" s="313"/>
      <c r="AN175" s="313"/>
      <c r="AO175" s="313"/>
      <c r="AP175" s="495"/>
      <c r="AQ175" s="335"/>
      <c r="AR175" s="1620"/>
      <c r="AS175" s="1620"/>
      <c r="AT175" s="313"/>
      <c r="AU175" s="313"/>
      <c r="AV175" s="313"/>
      <c r="AW175" s="313"/>
      <c r="AX175" s="313"/>
      <c r="AY175" s="313"/>
      <c r="AZ175" s="313"/>
      <c r="BA175" s="313"/>
      <c r="BB175" s="313"/>
      <c r="BC175" s="313"/>
      <c r="BD175" s="313"/>
      <c r="BE175" s="313"/>
      <c r="BF175" s="313"/>
      <c r="BG175" s="313"/>
      <c r="BH175" s="313"/>
      <c r="BI175" s="313"/>
      <c r="BJ175" s="313"/>
      <c r="BK175" s="313"/>
      <c r="BL175" s="313"/>
      <c r="BM175" s="313"/>
      <c r="BN175" s="313"/>
      <c r="BO175" s="313"/>
      <c r="BP175" s="313"/>
      <c r="BQ175" s="313"/>
      <c r="BR175" s="313"/>
      <c r="BS175" s="313"/>
      <c r="BT175" s="313"/>
      <c r="BU175" s="313"/>
      <c r="BV175" s="313"/>
      <c r="BW175" s="313"/>
      <c r="BX175" s="313"/>
      <c r="BY175" s="313"/>
      <c r="BZ175" s="313"/>
      <c r="CA175" s="313"/>
      <c r="CB175" s="313"/>
      <c r="CC175" s="313"/>
      <c r="CD175" s="313"/>
      <c r="CE175" s="313"/>
      <c r="CF175" s="313"/>
      <c r="CG175" s="999"/>
      <c r="CH175" s="313"/>
      <c r="CI175" s="313"/>
      <c r="CJ175" s="313"/>
      <c r="CK175" s="313"/>
      <c r="CL175" s="313"/>
      <c r="CM175" s="313"/>
      <c r="CN175" s="313"/>
      <c r="CO175" s="313"/>
      <c r="CP175" s="313"/>
      <c r="CQ175" s="313"/>
      <c r="CR175" s="313"/>
      <c r="CS175" s="313"/>
      <c r="CT175" s="313"/>
      <c r="CU175" s="313"/>
      <c r="CV175" s="313"/>
      <c r="CW175" s="1512"/>
      <c r="CX175" s="313"/>
      <c r="CY175" s="313"/>
      <c r="CZ175" s="313"/>
      <c r="DA175" s="313"/>
      <c r="DB175" s="313"/>
      <c r="DC175" s="313"/>
      <c r="DD175" s="313"/>
      <c r="DE175" s="313"/>
      <c r="DF175" s="313"/>
      <c r="DG175" s="313"/>
      <c r="DH175" s="313"/>
      <c r="DI175" s="1155"/>
      <c r="DJ175" s="1155"/>
      <c r="DK175" s="1155"/>
      <c r="DL175" s="1155"/>
      <c r="DM175" s="1155"/>
      <c r="DN175" s="1155"/>
      <c r="DO175" s="1155"/>
      <c r="DP175" s="1155"/>
      <c r="DQ175" s="1155"/>
      <c r="DR175" s="1155"/>
      <c r="DS175" s="1155"/>
      <c r="DT175" s="1155"/>
      <c r="DU175" s="1155"/>
      <c r="DV175" s="1155"/>
      <c r="DW175" s="1155"/>
      <c r="DX175" s="1155"/>
      <c r="DY175" s="1155"/>
      <c r="DZ175" s="1155"/>
      <c r="EA175" s="1155"/>
      <c r="EB175" s="1155"/>
      <c r="EC175" s="1155"/>
      <c r="ED175" s="1155"/>
      <c r="EE175" s="1155"/>
      <c r="EF175" s="1155"/>
      <c r="EG175" s="1155"/>
      <c r="EH175" s="1155"/>
      <c r="EI175" s="1155"/>
      <c r="EJ175" s="313"/>
      <c r="EK175" s="313"/>
      <c r="EL175" s="313"/>
      <c r="EM175" s="313"/>
      <c r="EN175" s="313"/>
      <c r="EO175" s="313"/>
      <c r="EP175" s="313"/>
      <c r="EQ175" s="313"/>
      <c r="ER175" s="313"/>
      <c r="ES175" s="313"/>
      <c r="ET175" s="655"/>
      <c r="EU175" s="655"/>
      <c r="EV175" s="655"/>
      <c r="EW175" s="655"/>
      <c r="EX175" s="313"/>
      <c r="EY175" s="655"/>
      <c r="EZ175" s="655"/>
      <c r="FA175" s="655"/>
      <c r="FB175" s="655"/>
      <c r="FC175" s="313"/>
      <c r="FD175" s="313"/>
      <c r="FE175" s="313"/>
      <c r="FF175" s="313"/>
      <c r="FG175" s="313"/>
      <c r="FH175" s="313"/>
      <c r="FI175" s="313"/>
      <c r="FJ175" s="313"/>
      <c r="FK175" s="313"/>
      <c r="FL175" s="999"/>
      <c r="FM175" s="313"/>
      <c r="FN175" s="655"/>
      <c r="FO175" s="655"/>
      <c r="FP175" s="655"/>
      <c r="FQ175" s="655"/>
      <c r="FR175" s="313"/>
      <c r="FS175" s="313"/>
      <c r="FT175" s="313"/>
      <c r="FU175" s="655"/>
      <c r="FV175" s="313"/>
      <c r="FW175" s="313"/>
      <c r="FX175" s="313"/>
    </row>
    <row r="176" spans="1:180" ht="14.45" hidden="1" customHeight="1" outlineLevel="2">
      <c r="A176" s="426" t="s">
        <v>485</v>
      </c>
      <c r="B176" s="380" t="s">
        <v>302</v>
      </c>
      <c r="C176" s="331"/>
      <c r="D176" s="433"/>
      <c r="E176" s="430"/>
      <c r="F176" s="433"/>
      <c r="G176" s="470"/>
      <c r="H176" s="343"/>
      <c r="I176" s="492">
        <f t="shared" ref="I176" si="1340">S176+X176+Y176+Z176+AA176</f>
        <v>0</v>
      </c>
      <c r="J176" s="312"/>
      <c r="K176" s="312"/>
      <c r="L176" s="312"/>
      <c r="M176" s="437">
        <v>0</v>
      </c>
      <c r="N176" s="437">
        <f t="shared" ref="N176" si="1341">SUM(O176:R176)</f>
        <v>0</v>
      </c>
      <c r="O176" s="316"/>
      <c r="P176" s="316"/>
      <c r="Q176" s="316"/>
      <c r="R176" s="316"/>
      <c r="S176" s="366">
        <f t="shared" ref="S176" si="1342">SUM(T176:W176)</f>
        <v>0</v>
      </c>
      <c r="T176" s="316"/>
      <c r="U176" s="316"/>
      <c r="V176" s="316"/>
      <c r="W176" s="316"/>
      <c r="X176" s="316"/>
      <c r="Y176" s="316"/>
      <c r="Z176" s="316"/>
      <c r="AA176" s="1162"/>
      <c r="AB176" s="316"/>
      <c r="AC176" s="316"/>
      <c r="AD176" s="356"/>
      <c r="AE176" s="316"/>
      <c r="AF176" s="437">
        <v>0</v>
      </c>
      <c r="AG176" s="437">
        <f t="shared" ref="AG176" si="1343">SUM(AH176:AK176)</f>
        <v>0</v>
      </c>
      <c r="AH176" s="316"/>
      <c r="AI176" s="316"/>
      <c r="AJ176" s="316"/>
      <c r="AK176" s="316"/>
      <c r="AL176" s="316"/>
      <c r="AM176" s="316"/>
      <c r="AN176" s="316"/>
      <c r="AO176" s="316"/>
      <c r="AP176" s="306"/>
      <c r="AQ176" s="437">
        <f t="shared" ref="AQ176:AQ177" si="1344">DI176+DX176+EA176+ED176+EG176</f>
        <v>0</v>
      </c>
      <c r="AR176" s="1621"/>
      <c r="AS176" s="1621"/>
      <c r="AT176" s="316"/>
      <c r="AU176" s="316"/>
      <c r="AV176" s="316"/>
      <c r="AW176" s="316"/>
      <c r="AX176" s="316"/>
      <c r="AY176" s="316"/>
      <c r="AZ176" s="316"/>
      <c r="BA176" s="316"/>
      <c r="BB176" s="316"/>
      <c r="BC176" s="316"/>
      <c r="BD176" s="316"/>
      <c r="BE176" s="316"/>
      <c r="BF176" s="316"/>
      <c r="BG176" s="316"/>
      <c r="BH176" s="316"/>
      <c r="BI176" s="316"/>
      <c r="BJ176" s="316"/>
      <c r="BK176" s="316"/>
      <c r="BL176" s="315"/>
      <c r="BM176" s="315"/>
      <c r="BN176" s="315"/>
      <c r="BO176" s="316"/>
      <c r="BP176" s="316"/>
      <c r="BQ176" s="316"/>
      <c r="BR176" s="476">
        <f>BU176+BX176+CA176+CD176</f>
        <v>0</v>
      </c>
      <c r="BS176" s="476">
        <f t="shared" ref="BS176" si="1345">BV176+BY176+CB176+CE176</f>
        <v>0</v>
      </c>
      <c r="BT176" s="476">
        <f t="shared" ref="BT176" si="1346">BW176+BZ176+CC176+CF176</f>
        <v>0</v>
      </c>
      <c r="BU176" s="316"/>
      <c r="BV176" s="316"/>
      <c r="BW176" s="316"/>
      <c r="BX176" s="316"/>
      <c r="BY176" s="316"/>
      <c r="BZ176" s="316"/>
      <c r="CA176" s="316"/>
      <c r="CB176" s="316"/>
      <c r="CC176" s="316"/>
      <c r="CD176" s="316"/>
      <c r="CE176" s="316"/>
      <c r="CF176" s="316"/>
      <c r="CG176" s="1000"/>
      <c r="CH176" s="476">
        <f>CK176+CN176+CQ176+CT176</f>
        <v>0</v>
      </c>
      <c r="CI176" s="476">
        <f t="shared" ref="CI176" si="1347">CL176+CO176+CR176+CU176</f>
        <v>0</v>
      </c>
      <c r="CJ176" s="476">
        <f t="shared" ref="CJ176" si="1348">CM176+CP176+CS176+CV176</f>
        <v>0</v>
      </c>
      <c r="CK176" s="316"/>
      <c r="CL176" s="316"/>
      <c r="CM176" s="316"/>
      <c r="CN176" s="316"/>
      <c r="CO176" s="316"/>
      <c r="CP176" s="316"/>
      <c r="CQ176" s="316"/>
      <c r="CR176" s="316"/>
      <c r="CS176" s="316"/>
      <c r="CT176" s="316"/>
      <c r="CU176" s="316"/>
      <c r="CV176" s="316"/>
      <c r="CW176" s="1519"/>
      <c r="CX176" s="316"/>
      <c r="CY176" s="316"/>
      <c r="CZ176" s="316"/>
      <c r="DA176" s="316"/>
      <c r="DB176" s="316"/>
      <c r="DC176" s="316"/>
      <c r="DD176" s="316"/>
      <c r="DE176" s="316"/>
      <c r="DF176" s="316"/>
      <c r="DG176" s="316"/>
      <c r="DH176" s="316"/>
      <c r="DI176" s="1162"/>
      <c r="DJ176" s="1162"/>
      <c r="DK176" s="1162"/>
      <c r="DL176" s="1162"/>
      <c r="DM176" s="1162"/>
      <c r="DN176" s="1162"/>
      <c r="DO176" s="1162"/>
      <c r="DP176" s="1162"/>
      <c r="DQ176" s="1162"/>
      <c r="DR176" s="1162"/>
      <c r="DS176" s="1162"/>
      <c r="DT176" s="1162"/>
      <c r="DU176" s="1162"/>
      <c r="DV176" s="1162"/>
      <c r="DW176" s="1162"/>
      <c r="DX176" s="1162"/>
      <c r="DY176" s="1162"/>
      <c r="DZ176" s="1162"/>
      <c r="EA176" s="1162"/>
      <c r="EB176" s="1162"/>
      <c r="EC176" s="1162"/>
      <c r="ED176" s="1162"/>
      <c r="EE176" s="1162"/>
      <c r="EF176" s="1162"/>
      <c r="EG176" s="1162"/>
      <c r="EH176" s="1162"/>
      <c r="EI176" s="1162"/>
      <c r="EJ176" s="316"/>
      <c r="EK176" s="316"/>
      <c r="EL176" s="316"/>
      <c r="EM176" s="316"/>
      <c r="EN176" s="437">
        <f t="shared" ref="EN176:EN177" si="1349">EX176+FC176+FD176+FE176+FF176</f>
        <v>0</v>
      </c>
      <c r="EO176" s="312"/>
      <c r="EP176" s="312"/>
      <c r="EQ176" s="312"/>
      <c r="ER176" s="312"/>
      <c r="ES176" s="312"/>
      <c r="ET176" s="622"/>
      <c r="EU176" s="622"/>
      <c r="EV176" s="622"/>
      <c r="EW176" s="622"/>
      <c r="EX176" s="312"/>
      <c r="EY176" s="622"/>
      <c r="EZ176" s="622"/>
      <c r="FA176" s="622"/>
      <c r="FB176" s="622"/>
      <c r="FC176" s="312"/>
      <c r="FD176" s="312"/>
      <c r="FE176" s="312"/>
      <c r="FF176" s="312"/>
      <c r="FG176" s="437">
        <f>SUM(FH176:FR176)</f>
        <v>0</v>
      </c>
      <c r="FH176" s="312"/>
      <c r="FI176" s="312"/>
      <c r="FJ176" s="312"/>
      <c r="FK176" s="312"/>
      <c r="FL176" s="992"/>
      <c r="FM176" s="312">
        <f t="shared" ref="FM176" si="1350">FN176+FO176+FP176+FQ176</f>
        <v>0</v>
      </c>
      <c r="FN176" s="622"/>
      <c r="FO176" s="622"/>
      <c r="FP176" s="622"/>
      <c r="FQ176" s="622"/>
      <c r="FR176" s="312"/>
      <c r="FS176" s="312"/>
      <c r="FT176" s="312"/>
      <c r="FU176" s="622"/>
      <c r="FV176" s="316"/>
      <c r="FW176" s="316"/>
      <c r="FX176" s="316"/>
    </row>
    <row r="177" spans="1:181" s="95" customFormat="1" ht="14.45" hidden="1" customHeight="1" outlineLevel="2">
      <c r="A177" s="426" t="s">
        <v>485</v>
      </c>
      <c r="B177" s="380" t="s">
        <v>302</v>
      </c>
      <c r="C177" s="331"/>
      <c r="D177" s="431"/>
      <c r="E177" s="430"/>
      <c r="F177" s="439" t="s">
        <v>100</v>
      </c>
      <c r="G177" s="438"/>
      <c r="H177" s="490"/>
      <c r="I177" s="335"/>
      <c r="J177" s="335"/>
      <c r="K177" s="335"/>
      <c r="L177" s="335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  <c r="AA177" s="1157"/>
      <c r="AB177" s="335"/>
      <c r="AC177" s="335"/>
      <c r="AD177" s="345"/>
      <c r="AE177" s="335"/>
      <c r="AF177" s="335"/>
      <c r="AG177" s="335"/>
      <c r="AH177" s="335"/>
      <c r="AI177" s="335"/>
      <c r="AJ177" s="335"/>
      <c r="AK177" s="335"/>
      <c r="AL177" s="335"/>
      <c r="AM177" s="335"/>
      <c r="AN177" s="335"/>
      <c r="AO177" s="335"/>
      <c r="AP177" s="495"/>
      <c r="AQ177" s="437">
        <f t="shared" si="1344"/>
        <v>0</v>
      </c>
      <c r="AR177" s="1621"/>
      <c r="AS177" s="1621"/>
      <c r="AT177" s="437">
        <f t="shared" ref="AT177:BQ177" si="1351">SUM(AT175:AT176)</f>
        <v>0</v>
      </c>
      <c r="AU177" s="437">
        <f t="shared" si="1351"/>
        <v>0</v>
      </c>
      <c r="AV177" s="437">
        <f t="shared" si="1351"/>
        <v>0</v>
      </c>
      <c r="AW177" s="437">
        <f t="shared" si="1351"/>
        <v>0</v>
      </c>
      <c r="AX177" s="437">
        <f t="shared" si="1351"/>
        <v>0</v>
      </c>
      <c r="AY177" s="437">
        <f t="shared" si="1351"/>
        <v>0</v>
      </c>
      <c r="AZ177" s="437">
        <f t="shared" si="1351"/>
        <v>0</v>
      </c>
      <c r="BA177" s="437">
        <f t="shared" si="1351"/>
        <v>0</v>
      </c>
      <c r="BB177" s="437">
        <f t="shared" si="1351"/>
        <v>0</v>
      </c>
      <c r="BC177" s="437">
        <f t="shared" si="1351"/>
        <v>0</v>
      </c>
      <c r="BD177" s="437">
        <f t="shared" si="1351"/>
        <v>0</v>
      </c>
      <c r="BE177" s="437">
        <f t="shared" si="1351"/>
        <v>0</v>
      </c>
      <c r="BF177" s="437">
        <f t="shared" si="1351"/>
        <v>0</v>
      </c>
      <c r="BG177" s="437">
        <f t="shared" si="1351"/>
        <v>0</v>
      </c>
      <c r="BH177" s="437">
        <f t="shared" si="1351"/>
        <v>0</v>
      </c>
      <c r="BI177" s="437">
        <f t="shared" si="1351"/>
        <v>0</v>
      </c>
      <c r="BJ177" s="437">
        <f t="shared" si="1351"/>
        <v>0</v>
      </c>
      <c r="BK177" s="437">
        <f t="shared" si="1351"/>
        <v>0</v>
      </c>
      <c r="BL177" s="437">
        <f t="shared" si="1351"/>
        <v>0</v>
      </c>
      <c r="BM177" s="437">
        <f t="shared" si="1351"/>
        <v>0</v>
      </c>
      <c r="BN177" s="437">
        <f t="shared" si="1351"/>
        <v>0</v>
      </c>
      <c r="BO177" s="437">
        <f t="shared" si="1351"/>
        <v>0</v>
      </c>
      <c r="BP177" s="437">
        <f t="shared" si="1351"/>
        <v>0</v>
      </c>
      <c r="BQ177" s="437">
        <f t="shared" si="1351"/>
        <v>0</v>
      </c>
      <c r="BR177" s="437">
        <f t="shared" ref="BR177:EC177" si="1352">SUM(BR175:BR176)</f>
        <v>0</v>
      </c>
      <c r="BS177" s="437">
        <f t="shared" si="1352"/>
        <v>0</v>
      </c>
      <c r="BT177" s="437">
        <f t="shared" si="1352"/>
        <v>0</v>
      </c>
      <c r="BU177" s="437">
        <f t="shared" si="1352"/>
        <v>0</v>
      </c>
      <c r="BV177" s="437">
        <f t="shared" si="1352"/>
        <v>0</v>
      </c>
      <c r="BW177" s="437">
        <f t="shared" si="1352"/>
        <v>0</v>
      </c>
      <c r="BX177" s="437">
        <f t="shared" si="1352"/>
        <v>0</v>
      </c>
      <c r="BY177" s="437">
        <f t="shared" si="1352"/>
        <v>0</v>
      </c>
      <c r="BZ177" s="437">
        <f t="shared" si="1352"/>
        <v>0</v>
      </c>
      <c r="CA177" s="437">
        <f t="shared" si="1352"/>
        <v>0</v>
      </c>
      <c r="CB177" s="437">
        <f t="shared" si="1352"/>
        <v>0</v>
      </c>
      <c r="CC177" s="437">
        <f t="shared" si="1352"/>
        <v>0</v>
      </c>
      <c r="CD177" s="437">
        <f t="shared" si="1352"/>
        <v>0</v>
      </c>
      <c r="CE177" s="437">
        <f t="shared" si="1352"/>
        <v>0</v>
      </c>
      <c r="CF177" s="437">
        <f t="shared" si="1352"/>
        <v>0</v>
      </c>
      <c r="CG177" s="992"/>
      <c r="CH177" s="437">
        <f t="shared" ref="CH177:CV177" si="1353">SUM(CH175:CH176)</f>
        <v>0</v>
      </c>
      <c r="CI177" s="437">
        <f t="shared" si="1353"/>
        <v>0</v>
      </c>
      <c r="CJ177" s="437">
        <f t="shared" si="1353"/>
        <v>0</v>
      </c>
      <c r="CK177" s="437">
        <f t="shared" si="1353"/>
        <v>0</v>
      </c>
      <c r="CL177" s="437">
        <f t="shared" si="1353"/>
        <v>0</v>
      </c>
      <c r="CM177" s="437">
        <f t="shared" si="1353"/>
        <v>0</v>
      </c>
      <c r="CN177" s="437">
        <f t="shared" si="1353"/>
        <v>0</v>
      </c>
      <c r="CO177" s="437">
        <f t="shared" si="1353"/>
        <v>0</v>
      </c>
      <c r="CP177" s="437">
        <f t="shared" si="1353"/>
        <v>0</v>
      </c>
      <c r="CQ177" s="437">
        <f t="shared" si="1353"/>
        <v>0</v>
      </c>
      <c r="CR177" s="437">
        <f t="shared" si="1353"/>
        <v>0</v>
      </c>
      <c r="CS177" s="437">
        <f t="shared" si="1353"/>
        <v>0</v>
      </c>
      <c r="CT177" s="437">
        <f t="shared" si="1353"/>
        <v>0</v>
      </c>
      <c r="CU177" s="437">
        <f t="shared" si="1353"/>
        <v>0</v>
      </c>
      <c r="CV177" s="437">
        <f t="shared" si="1353"/>
        <v>0</v>
      </c>
      <c r="CW177" s="1510">
        <f t="shared" si="1352"/>
        <v>0</v>
      </c>
      <c r="CX177" s="437">
        <f t="shared" si="1352"/>
        <v>0</v>
      </c>
      <c r="CY177" s="437">
        <f t="shared" si="1352"/>
        <v>0</v>
      </c>
      <c r="CZ177" s="437">
        <f t="shared" si="1352"/>
        <v>0</v>
      </c>
      <c r="DA177" s="437">
        <f t="shared" si="1352"/>
        <v>0</v>
      </c>
      <c r="DB177" s="437">
        <f t="shared" si="1352"/>
        <v>0</v>
      </c>
      <c r="DC177" s="437">
        <f t="shared" si="1352"/>
        <v>0</v>
      </c>
      <c r="DD177" s="437">
        <f t="shared" si="1352"/>
        <v>0</v>
      </c>
      <c r="DE177" s="437">
        <f t="shared" si="1352"/>
        <v>0</v>
      </c>
      <c r="DF177" s="437">
        <f t="shared" si="1352"/>
        <v>0</v>
      </c>
      <c r="DG177" s="437">
        <f t="shared" si="1352"/>
        <v>0</v>
      </c>
      <c r="DH177" s="437">
        <f t="shared" si="1352"/>
        <v>0</v>
      </c>
      <c r="DI177" s="1163">
        <f t="shared" si="1352"/>
        <v>0</v>
      </c>
      <c r="DJ177" s="1163">
        <f t="shared" si="1352"/>
        <v>0</v>
      </c>
      <c r="DK177" s="1163">
        <f t="shared" si="1352"/>
        <v>0</v>
      </c>
      <c r="DL177" s="1163">
        <f t="shared" si="1352"/>
        <v>0</v>
      </c>
      <c r="DM177" s="1163">
        <f t="shared" si="1352"/>
        <v>0</v>
      </c>
      <c r="DN177" s="1163">
        <f t="shared" si="1352"/>
        <v>0</v>
      </c>
      <c r="DO177" s="1163">
        <f t="shared" si="1352"/>
        <v>0</v>
      </c>
      <c r="DP177" s="1163">
        <f t="shared" si="1352"/>
        <v>0</v>
      </c>
      <c r="DQ177" s="1163">
        <f t="shared" si="1352"/>
        <v>0</v>
      </c>
      <c r="DR177" s="1163">
        <f t="shared" si="1352"/>
        <v>0</v>
      </c>
      <c r="DS177" s="1163">
        <f t="shared" si="1352"/>
        <v>0</v>
      </c>
      <c r="DT177" s="1163">
        <f t="shared" si="1352"/>
        <v>0</v>
      </c>
      <c r="DU177" s="1163">
        <f t="shared" si="1352"/>
        <v>0</v>
      </c>
      <c r="DV177" s="1163">
        <f t="shared" si="1352"/>
        <v>0</v>
      </c>
      <c r="DW177" s="1163">
        <f t="shared" si="1352"/>
        <v>0</v>
      </c>
      <c r="DX177" s="1163">
        <f t="shared" si="1352"/>
        <v>0</v>
      </c>
      <c r="DY177" s="1163">
        <f t="shared" si="1352"/>
        <v>0</v>
      </c>
      <c r="DZ177" s="1163">
        <f t="shared" si="1352"/>
        <v>0</v>
      </c>
      <c r="EA177" s="1163">
        <f t="shared" si="1352"/>
        <v>0</v>
      </c>
      <c r="EB177" s="1163">
        <f t="shared" si="1352"/>
        <v>0</v>
      </c>
      <c r="EC177" s="1163">
        <f t="shared" si="1352"/>
        <v>0</v>
      </c>
      <c r="ED177" s="1163">
        <f t="shared" ref="ED177:EI177" si="1354">SUM(ED175:ED176)</f>
        <v>0</v>
      </c>
      <c r="EE177" s="1163">
        <f t="shared" si="1354"/>
        <v>0</v>
      </c>
      <c r="EF177" s="1163">
        <f t="shared" si="1354"/>
        <v>0</v>
      </c>
      <c r="EG177" s="1163">
        <f t="shared" si="1354"/>
        <v>0</v>
      </c>
      <c r="EH177" s="1163">
        <f t="shared" si="1354"/>
        <v>0</v>
      </c>
      <c r="EI177" s="1163">
        <f t="shared" si="1354"/>
        <v>0</v>
      </c>
      <c r="EJ177" s="437"/>
      <c r="EK177" s="437"/>
      <c r="EL177" s="437"/>
      <c r="EM177" s="437"/>
      <c r="EN177" s="437">
        <f t="shared" si="1349"/>
        <v>0</v>
      </c>
      <c r="EO177" s="437">
        <f>SUM(EO175:EO176)</f>
        <v>0</v>
      </c>
      <c r="EP177" s="437">
        <f>SUM(EP175:EP176)</f>
        <v>0</v>
      </c>
      <c r="EQ177" s="437">
        <f>SUM(EQ175:EQ176)</f>
        <v>0</v>
      </c>
      <c r="ER177" s="437">
        <f>SUM(ER175:ER176)</f>
        <v>0</v>
      </c>
      <c r="ES177" s="437">
        <f>SUM(ES175:ES176)</f>
        <v>0</v>
      </c>
      <c r="ET177" s="814"/>
      <c r="EU177" s="814"/>
      <c r="EV177" s="814"/>
      <c r="EW177" s="814"/>
      <c r="EX177" s="437">
        <f>SUM(EX175:EX176)</f>
        <v>0</v>
      </c>
      <c r="EY177" s="437">
        <f t="shared" ref="EY177:FB177" si="1355">SUM(EY175:EY176)</f>
        <v>0</v>
      </c>
      <c r="EZ177" s="437">
        <f t="shared" si="1355"/>
        <v>0</v>
      </c>
      <c r="FA177" s="437">
        <f t="shared" si="1355"/>
        <v>0</v>
      </c>
      <c r="FB177" s="437">
        <f t="shared" si="1355"/>
        <v>0</v>
      </c>
      <c r="FC177" s="437">
        <f>SUM(FC175:FC176)</f>
        <v>0</v>
      </c>
      <c r="FD177" s="437">
        <f>SUM(FD175:FD176)</f>
        <v>0</v>
      </c>
      <c r="FE177" s="437">
        <f>SUM(FE175:FE176)</f>
        <v>0</v>
      </c>
      <c r="FF177" s="437">
        <f>SUM(FF175:FF176)</f>
        <v>0</v>
      </c>
      <c r="FG177" s="437">
        <f>SUM(FH177:FR177)</f>
        <v>0</v>
      </c>
      <c r="FH177" s="437">
        <f>SUM(FH175:FH176)</f>
        <v>0</v>
      </c>
      <c r="FI177" s="437">
        <f>SUM(FI175:FI176)</f>
        <v>0</v>
      </c>
      <c r="FJ177" s="437">
        <f>SUM(FJ175:FJ176)</f>
        <v>0</v>
      </c>
      <c r="FK177" s="437">
        <f>SUM(FK175:FK176)</f>
        <v>0</v>
      </c>
      <c r="FL177" s="992"/>
      <c r="FM177" s="437">
        <f>SUM(FM175:FM176)</f>
        <v>0</v>
      </c>
      <c r="FN177" s="814"/>
      <c r="FO177" s="814"/>
      <c r="FP177" s="814"/>
      <c r="FQ177" s="814"/>
      <c r="FR177" s="437">
        <f>SUM(FR175:FR176)</f>
        <v>0</v>
      </c>
      <c r="FS177" s="437">
        <f>SUM(FS175:FS176)</f>
        <v>0</v>
      </c>
      <c r="FT177" s="437">
        <f>SUM(FT175:FT176)</f>
        <v>0</v>
      </c>
      <c r="FU177" s="814"/>
      <c r="FV177" s="313"/>
      <c r="FW177" s="313"/>
      <c r="FX177" s="313"/>
    </row>
    <row r="178" spans="1:181" ht="14.45" hidden="1" customHeight="1" outlineLevel="2">
      <c r="A178" s="426" t="s">
        <v>485</v>
      </c>
      <c r="B178" s="380" t="s">
        <v>302</v>
      </c>
      <c r="C178" s="331"/>
      <c r="D178" s="431"/>
      <c r="E178" s="430" t="s">
        <v>123</v>
      </c>
      <c r="F178" s="431" t="s">
        <v>57</v>
      </c>
      <c r="G178" s="467"/>
      <c r="H178" s="330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  <c r="S178" s="313"/>
      <c r="T178" s="313"/>
      <c r="U178" s="313"/>
      <c r="V178" s="313"/>
      <c r="W178" s="313"/>
      <c r="X178" s="313"/>
      <c r="Y178" s="313"/>
      <c r="Z178" s="313"/>
      <c r="AA178" s="1155"/>
      <c r="AB178" s="313"/>
      <c r="AC178" s="313"/>
      <c r="AD178" s="358"/>
      <c r="AE178" s="313"/>
      <c r="AF178" s="313"/>
      <c r="AG178" s="313"/>
      <c r="AH178" s="313"/>
      <c r="AI178" s="313"/>
      <c r="AJ178" s="313"/>
      <c r="AK178" s="313"/>
      <c r="AL178" s="313"/>
      <c r="AM178" s="313"/>
      <c r="AN178" s="313"/>
      <c r="AO178" s="313"/>
      <c r="AP178" s="495"/>
      <c r="AQ178" s="335"/>
      <c r="AR178" s="1620"/>
      <c r="AS178" s="1620"/>
      <c r="AT178" s="313"/>
      <c r="AU178" s="313"/>
      <c r="AV178" s="313"/>
      <c r="AW178" s="313"/>
      <c r="AX178" s="313"/>
      <c r="AY178" s="313"/>
      <c r="AZ178" s="313"/>
      <c r="BA178" s="313"/>
      <c r="BB178" s="313"/>
      <c r="BC178" s="313"/>
      <c r="BD178" s="313"/>
      <c r="BE178" s="313"/>
      <c r="BF178" s="313"/>
      <c r="BG178" s="313"/>
      <c r="BH178" s="313"/>
      <c r="BI178" s="313"/>
      <c r="BJ178" s="313"/>
      <c r="BK178" s="313"/>
      <c r="BL178" s="313"/>
      <c r="BM178" s="313"/>
      <c r="BN178" s="313"/>
      <c r="BO178" s="313"/>
      <c r="BP178" s="313"/>
      <c r="BQ178" s="313"/>
      <c r="BR178" s="313"/>
      <c r="BS178" s="313"/>
      <c r="BT178" s="313"/>
      <c r="BU178" s="313"/>
      <c r="BV178" s="313"/>
      <c r="BW178" s="313"/>
      <c r="BX178" s="313"/>
      <c r="BY178" s="313"/>
      <c r="BZ178" s="313"/>
      <c r="CA178" s="313"/>
      <c r="CB178" s="313"/>
      <c r="CC178" s="313"/>
      <c r="CD178" s="313"/>
      <c r="CE178" s="313"/>
      <c r="CF178" s="313"/>
      <c r="CG178" s="999"/>
      <c r="CH178" s="313"/>
      <c r="CI178" s="313"/>
      <c r="CJ178" s="313"/>
      <c r="CK178" s="313"/>
      <c r="CL178" s="313"/>
      <c r="CM178" s="313"/>
      <c r="CN178" s="313"/>
      <c r="CO178" s="313"/>
      <c r="CP178" s="313"/>
      <c r="CQ178" s="313"/>
      <c r="CR178" s="313"/>
      <c r="CS178" s="313"/>
      <c r="CT178" s="313"/>
      <c r="CU178" s="313"/>
      <c r="CV178" s="313"/>
      <c r="CW178" s="1512"/>
      <c r="CX178" s="313"/>
      <c r="CY178" s="313"/>
      <c r="CZ178" s="313"/>
      <c r="DA178" s="313"/>
      <c r="DB178" s="313"/>
      <c r="DC178" s="313"/>
      <c r="DD178" s="313"/>
      <c r="DE178" s="313"/>
      <c r="DF178" s="313"/>
      <c r="DG178" s="313"/>
      <c r="DH178" s="313"/>
      <c r="DI178" s="1155"/>
      <c r="DJ178" s="1155"/>
      <c r="DK178" s="1155"/>
      <c r="DL178" s="1155"/>
      <c r="DM178" s="1155"/>
      <c r="DN178" s="1155"/>
      <c r="DO178" s="1155"/>
      <c r="DP178" s="1155"/>
      <c r="DQ178" s="1155"/>
      <c r="DR178" s="1155"/>
      <c r="DS178" s="1155"/>
      <c r="DT178" s="1155"/>
      <c r="DU178" s="1155"/>
      <c r="DV178" s="1155"/>
      <c r="DW178" s="1155"/>
      <c r="DX178" s="1155"/>
      <c r="DY178" s="1155"/>
      <c r="DZ178" s="1155"/>
      <c r="EA178" s="1155"/>
      <c r="EB178" s="1155"/>
      <c r="EC178" s="1155"/>
      <c r="ED178" s="1155"/>
      <c r="EE178" s="1155"/>
      <c r="EF178" s="1155"/>
      <c r="EG178" s="1155"/>
      <c r="EH178" s="1155"/>
      <c r="EI178" s="1155"/>
      <c r="EJ178" s="313"/>
      <c r="EK178" s="313"/>
      <c r="EL178" s="313"/>
      <c r="EM178" s="313"/>
      <c r="EN178" s="313"/>
      <c r="EO178" s="313"/>
      <c r="EP178" s="313"/>
      <c r="EQ178" s="313"/>
      <c r="ER178" s="313"/>
      <c r="ES178" s="313"/>
      <c r="ET178" s="655"/>
      <c r="EU178" s="655"/>
      <c r="EV178" s="655"/>
      <c r="EW178" s="655"/>
      <c r="EX178" s="313"/>
      <c r="EY178" s="655"/>
      <c r="EZ178" s="655"/>
      <c r="FA178" s="655"/>
      <c r="FB178" s="655"/>
      <c r="FC178" s="313"/>
      <c r="FD178" s="313"/>
      <c r="FE178" s="313"/>
      <c r="FF178" s="313"/>
      <c r="FG178" s="313"/>
      <c r="FH178" s="313"/>
      <c r="FI178" s="313"/>
      <c r="FJ178" s="313"/>
      <c r="FK178" s="313"/>
      <c r="FL178" s="999"/>
      <c r="FM178" s="313"/>
      <c r="FN178" s="655"/>
      <c r="FO178" s="655"/>
      <c r="FP178" s="655"/>
      <c r="FQ178" s="655"/>
      <c r="FR178" s="313"/>
      <c r="FS178" s="313"/>
      <c r="FT178" s="313"/>
      <c r="FU178" s="655"/>
      <c r="FV178" s="313"/>
      <c r="FW178" s="313"/>
      <c r="FX178" s="313"/>
    </row>
    <row r="179" spans="1:181" ht="14.45" hidden="1" customHeight="1" outlineLevel="2">
      <c r="A179" s="426" t="s">
        <v>485</v>
      </c>
      <c r="B179" s="380" t="s">
        <v>302</v>
      </c>
      <c r="C179" s="331"/>
      <c r="D179" s="433"/>
      <c r="E179" s="430"/>
      <c r="F179" s="433"/>
      <c r="G179" s="470"/>
      <c r="H179" s="343"/>
      <c r="I179" s="492">
        <f t="shared" ref="I179" si="1356">S179+X179+Y179+Z179+AA179</f>
        <v>0</v>
      </c>
      <c r="J179" s="312"/>
      <c r="K179" s="312"/>
      <c r="L179" s="312"/>
      <c r="M179" s="437" t="e">
        <f>SUM(#REF!)</f>
        <v>#REF!</v>
      </c>
      <c r="N179" s="437">
        <f t="shared" ref="N179" si="1357">SUM(O179:R179)</f>
        <v>0</v>
      </c>
      <c r="O179" s="366"/>
      <c r="P179" s="366"/>
      <c r="Q179" s="366"/>
      <c r="R179" s="366"/>
      <c r="S179" s="366">
        <f t="shared" ref="S179" si="1358">SUM(T179:W179)</f>
        <v>0</v>
      </c>
      <c r="T179" s="366"/>
      <c r="U179" s="366"/>
      <c r="V179" s="366"/>
      <c r="W179" s="366"/>
      <c r="X179" s="366"/>
      <c r="Y179" s="366"/>
      <c r="Z179" s="366"/>
      <c r="AA179" s="1167"/>
      <c r="AB179" s="319"/>
      <c r="AC179" s="319"/>
      <c r="AD179" s="360"/>
      <c r="AE179" s="319"/>
      <c r="AF179" s="437">
        <v>0</v>
      </c>
      <c r="AG179" s="437">
        <f t="shared" ref="AG179" si="1359">SUM(AH179:AK179)</f>
        <v>0</v>
      </c>
      <c r="AH179" s="366"/>
      <c r="AI179" s="366"/>
      <c r="AJ179" s="366"/>
      <c r="AK179" s="366"/>
      <c r="AL179" s="319"/>
      <c r="AM179" s="319"/>
      <c r="AN179" s="319"/>
      <c r="AO179" s="319"/>
      <c r="AP179" s="337"/>
      <c r="AQ179" s="437">
        <f t="shared" ref="AQ179:AQ180" si="1360">DI179+DX179+EA179+ED179+EG179</f>
        <v>0</v>
      </c>
      <c r="AR179" s="1621"/>
      <c r="AS179" s="1621"/>
      <c r="AT179" s="312"/>
      <c r="AU179" s="312"/>
      <c r="AV179" s="312"/>
      <c r="AW179" s="312"/>
      <c r="AX179" s="312"/>
      <c r="AY179" s="312"/>
      <c r="AZ179" s="312"/>
      <c r="BA179" s="312"/>
      <c r="BB179" s="312"/>
      <c r="BC179" s="312"/>
      <c r="BD179" s="312"/>
      <c r="BE179" s="312"/>
      <c r="BF179" s="312"/>
      <c r="BG179" s="312"/>
      <c r="BH179" s="312"/>
      <c r="BI179" s="312"/>
      <c r="BJ179" s="312"/>
      <c r="BK179" s="312"/>
      <c r="BL179" s="315"/>
      <c r="BM179" s="315"/>
      <c r="BN179" s="315"/>
      <c r="BO179" s="319"/>
      <c r="BP179" s="319"/>
      <c r="BQ179" s="319"/>
      <c r="BR179" s="476">
        <f>BU179+BX179+CA179+CD179</f>
        <v>0</v>
      </c>
      <c r="BS179" s="476">
        <f t="shared" ref="BS179" si="1361">BV179+BY179+CB179+CE179</f>
        <v>0</v>
      </c>
      <c r="BT179" s="476">
        <f t="shared" ref="BT179" si="1362">BW179+BZ179+CC179+CF179</f>
        <v>0</v>
      </c>
      <c r="BU179" s="319"/>
      <c r="BV179" s="319"/>
      <c r="BW179" s="319"/>
      <c r="BX179" s="319"/>
      <c r="BY179" s="319"/>
      <c r="BZ179" s="319"/>
      <c r="CA179" s="319"/>
      <c r="CB179" s="319"/>
      <c r="CC179" s="319"/>
      <c r="CD179" s="319"/>
      <c r="CE179" s="319"/>
      <c r="CF179" s="319"/>
      <c r="CG179" s="1001"/>
      <c r="CH179" s="476">
        <f>CK179+CN179+CQ179+CT179</f>
        <v>0</v>
      </c>
      <c r="CI179" s="476">
        <f t="shared" ref="CI179" si="1363">CL179+CO179+CR179+CU179</f>
        <v>0</v>
      </c>
      <c r="CJ179" s="476">
        <f t="shared" ref="CJ179" si="1364">CM179+CP179+CS179+CV179</f>
        <v>0</v>
      </c>
      <c r="CK179" s="319"/>
      <c r="CL179" s="319"/>
      <c r="CM179" s="319"/>
      <c r="CN179" s="319"/>
      <c r="CO179" s="319"/>
      <c r="CP179" s="319"/>
      <c r="CQ179" s="319"/>
      <c r="CR179" s="319"/>
      <c r="CS179" s="319"/>
      <c r="CT179" s="319"/>
      <c r="CU179" s="319"/>
      <c r="CV179" s="319"/>
      <c r="CW179" s="1520"/>
      <c r="CX179" s="319"/>
      <c r="CY179" s="319"/>
      <c r="CZ179" s="319"/>
      <c r="DA179" s="319"/>
      <c r="DB179" s="319"/>
      <c r="DC179" s="319"/>
      <c r="DD179" s="319"/>
      <c r="DE179" s="319"/>
      <c r="DF179" s="319"/>
      <c r="DG179" s="319"/>
      <c r="DH179" s="319"/>
      <c r="DI179" s="1205"/>
      <c r="DJ179" s="1205"/>
      <c r="DK179" s="1205"/>
      <c r="DL179" s="1205"/>
      <c r="DM179" s="1205"/>
      <c r="DN179" s="1205"/>
      <c r="DO179" s="1205"/>
      <c r="DP179" s="1205"/>
      <c r="DQ179" s="1205"/>
      <c r="DR179" s="1205"/>
      <c r="DS179" s="1205"/>
      <c r="DT179" s="1205"/>
      <c r="DU179" s="1205"/>
      <c r="DV179" s="1205"/>
      <c r="DW179" s="1205"/>
      <c r="DX179" s="1205"/>
      <c r="DY179" s="1205"/>
      <c r="DZ179" s="1205"/>
      <c r="EA179" s="1205"/>
      <c r="EB179" s="1205"/>
      <c r="EC179" s="1205"/>
      <c r="ED179" s="1205"/>
      <c r="EE179" s="1205"/>
      <c r="EF179" s="1205"/>
      <c r="EG179" s="1205"/>
      <c r="EH179" s="1205"/>
      <c r="EI179" s="1205"/>
      <c r="EJ179" s="319"/>
      <c r="EK179" s="319"/>
      <c r="EL179" s="319"/>
      <c r="EM179" s="319"/>
      <c r="EN179" s="437">
        <f t="shared" ref="EN179:EN180" si="1365">EX179+FC179+FD179+FE179+FF179</f>
        <v>0</v>
      </c>
      <c r="EO179" s="486"/>
      <c r="EP179" s="312"/>
      <c r="EQ179" s="312"/>
      <c r="ER179" s="312"/>
      <c r="ES179" s="312"/>
      <c r="ET179" s="622"/>
      <c r="EU179" s="622"/>
      <c r="EV179" s="622"/>
      <c r="EW179" s="622"/>
      <c r="EX179" s="312"/>
      <c r="EY179" s="622"/>
      <c r="EZ179" s="622"/>
      <c r="FA179" s="622"/>
      <c r="FB179" s="622"/>
      <c r="FC179" s="312"/>
      <c r="FD179" s="312"/>
      <c r="FE179" s="312"/>
      <c r="FF179" s="312"/>
      <c r="FG179" s="437">
        <f>SUM(FH179:FR179)</f>
        <v>0</v>
      </c>
      <c r="FH179" s="486"/>
      <c r="FI179" s="312"/>
      <c r="FJ179" s="312"/>
      <c r="FK179" s="312"/>
      <c r="FL179" s="992"/>
      <c r="FM179" s="312">
        <f t="shared" ref="FM179" si="1366">FN179+FO179+FP179+FQ179</f>
        <v>0</v>
      </c>
      <c r="FN179" s="622"/>
      <c r="FO179" s="622"/>
      <c r="FP179" s="622"/>
      <c r="FQ179" s="622"/>
      <c r="FR179" s="312"/>
      <c r="FS179" s="312"/>
      <c r="FT179" s="312"/>
      <c r="FU179" s="622"/>
      <c r="FV179" s="316"/>
      <c r="FW179" s="316"/>
      <c r="FX179" s="316"/>
    </row>
    <row r="180" spans="1:181" s="95" customFormat="1" ht="14.45" hidden="1" customHeight="1" outlineLevel="2">
      <c r="A180" s="426" t="s">
        <v>485</v>
      </c>
      <c r="B180" s="380" t="s">
        <v>302</v>
      </c>
      <c r="C180" s="331"/>
      <c r="D180" s="431"/>
      <c r="E180" s="430"/>
      <c r="F180" s="439" t="s">
        <v>100</v>
      </c>
      <c r="G180" s="438"/>
      <c r="H180" s="490"/>
      <c r="I180" s="335"/>
      <c r="J180" s="335"/>
      <c r="K180" s="335"/>
      <c r="L180" s="335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1157"/>
      <c r="AB180" s="335"/>
      <c r="AC180" s="335"/>
      <c r="AD180" s="34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495"/>
      <c r="AQ180" s="437">
        <f t="shared" si="1360"/>
        <v>0</v>
      </c>
      <c r="AR180" s="1621"/>
      <c r="AS180" s="1621"/>
      <c r="AT180" s="437">
        <f t="shared" ref="AT180:BQ180" si="1367">SUM(AT178:AT179)</f>
        <v>0</v>
      </c>
      <c r="AU180" s="437">
        <f t="shared" si="1367"/>
        <v>0</v>
      </c>
      <c r="AV180" s="437">
        <f t="shared" si="1367"/>
        <v>0</v>
      </c>
      <c r="AW180" s="437">
        <f t="shared" si="1367"/>
        <v>0</v>
      </c>
      <c r="AX180" s="437">
        <f t="shared" si="1367"/>
        <v>0</v>
      </c>
      <c r="AY180" s="437">
        <f t="shared" si="1367"/>
        <v>0</v>
      </c>
      <c r="AZ180" s="437">
        <f t="shared" si="1367"/>
        <v>0</v>
      </c>
      <c r="BA180" s="437">
        <f t="shared" si="1367"/>
        <v>0</v>
      </c>
      <c r="BB180" s="437">
        <f t="shared" si="1367"/>
        <v>0</v>
      </c>
      <c r="BC180" s="437">
        <f t="shared" si="1367"/>
        <v>0</v>
      </c>
      <c r="BD180" s="437">
        <f t="shared" si="1367"/>
        <v>0</v>
      </c>
      <c r="BE180" s="437">
        <f t="shared" si="1367"/>
        <v>0</v>
      </c>
      <c r="BF180" s="437">
        <f t="shared" si="1367"/>
        <v>0</v>
      </c>
      <c r="BG180" s="437">
        <f t="shared" si="1367"/>
        <v>0</v>
      </c>
      <c r="BH180" s="437">
        <f t="shared" si="1367"/>
        <v>0</v>
      </c>
      <c r="BI180" s="437">
        <f t="shared" si="1367"/>
        <v>0</v>
      </c>
      <c r="BJ180" s="437">
        <f t="shared" si="1367"/>
        <v>0</v>
      </c>
      <c r="BK180" s="437">
        <f t="shared" si="1367"/>
        <v>0</v>
      </c>
      <c r="BL180" s="437">
        <f t="shared" si="1367"/>
        <v>0</v>
      </c>
      <c r="BM180" s="437">
        <f t="shared" si="1367"/>
        <v>0</v>
      </c>
      <c r="BN180" s="437">
        <f t="shared" si="1367"/>
        <v>0</v>
      </c>
      <c r="BO180" s="437">
        <f t="shared" si="1367"/>
        <v>0</v>
      </c>
      <c r="BP180" s="437">
        <f t="shared" si="1367"/>
        <v>0</v>
      </c>
      <c r="BQ180" s="437">
        <f t="shared" si="1367"/>
        <v>0</v>
      </c>
      <c r="BR180" s="437">
        <f t="shared" ref="BR180:EC180" si="1368">SUM(BR178:BR179)</f>
        <v>0</v>
      </c>
      <c r="BS180" s="437">
        <f t="shared" si="1368"/>
        <v>0</v>
      </c>
      <c r="BT180" s="437">
        <f t="shared" si="1368"/>
        <v>0</v>
      </c>
      <c r="BU180" s="437">
        <f t="shared" si="1368"/>
        <v>0</v>
      </c>
      <c r="BV180" s="437">
        <f t="shared" si="1368"/>
        <v>0</v>
      </c>
      <c r="BW180" s="437">
        <f t="shared" si="1368"/>
        <v>0</v>
      </c>
      <c r="BX180" s="437">
        <f t="shared" si="1368"/>
        <v>0</v>
      </c>
      <c r="BY180" s="437">
        <f t="shared" si="1368"/>
        <v>0</v>
      </c>
      <c r="BZ180" s="437">
        <f t="shared" si="1368"/>
        <v>0</v>
      </c>
      <c r="CA180" s="437">
        <f t="shared" si="1368"/>
        <v>0</v>
      </c>
      <c r="CB180" s="437">
        <f t="shared" si="1368"/>
        <v>0</v>
      </c>
      <c r="CC180" s="437">
        <f t="shared" si="1368"/>
        <v>0</v>
      </c>
      <c r="CD180" s="437">
        <f t="shared" si="1368"/>
        <v>0</v>
      </c>
      <c r="CE180" s="437">
        <f t="shared" si="1368"/>
        <v>0</v>
      </c>
      <c r="CF180" s="437">
        <f t="shared" si="1368"/>
        <v>0</v>
      </c>
      <c r="CG180" s="992"/>
      <c r="CH180" s="437">
        <f t="shared" ref="CH180:CV180" si="1369">SUM(CH178:CH179)</f>
        <v>0</v>
      </c>
      <c r="CI180" s="437">
        <f t="shared" si="1369"/>
        <v>0</v>
      </c>
      <c r="CJ180" s="437">
        <f t="shared" si="1369"/>
        <v>0</v>
      </c>
      <c r="CK180" s="437">
        <f t="shared" si="1369"/>
        <v>0</v>
      </c>
      <c r="CL180" s="437">
        <f t="shared" si="1369"/>
        <v>0</v>
      </c>
      <c r="CM180" s="437">
        <f t="shared" si="1369"/>
        <v>0</v>
      </c>
      <c r="CN180" s="437">
        <f t="shared" si="1369"/>
        <v>0</v>
      </c>
      <c r="CO180" s="437">
        <f t="shared" si="1369"/>
        <v>0</v>
      </c>
      <c r="CP180" s="437">
        <f t="shared" si="1369"/>
        <v>0</v>
      </c>
      <c r="CQ180" s="437">
        <f t="shared" si="1369"/>
        <v>0</v>
      </c>
      <c r="CR180" s="437">
        <f t="shared" si="1369"/>
        <v>0</v>
      </c>
      <c r="CS180" s="437">
        <f t="shared" si="1369"/>
        <v>0</v>
      </c>
      <c r="CT180" s="437">
        <f t="shared" si="1369"/>
        <v>0</v>
      </c>
      <c r="CU180" s="437">
        <f t="shared" si="1369"/>
        <v>0</v>
      </c>
      <c r="CV180" s="437">
        <f t="shared" si="1369"/>
        <v>0</v>
      </c>
      <c r="CW180" s="1510">
        <f t="shared" si="1368"/>
        <v>0</v>
      </c>
      <c r="CX180" s="437">
        <f t="shared" si="1368"/>
        <v>0</v>
      </c>
      <c r="CY180" s="437">
        <f t="shared" si="1368"/>
        <v>0</v>
      </c>
      <c r="CZ180" s="437">
        <f t="shared" si="1368"/>
        <v>0</v>
      </c>
      <c r="DA180" s="437">
        <f t="shared" si="1368"/>
        <v>0</v>
      </c>
      <c r="DB180" s="437">
        <f t="shared" si="1368"/>
        <v>0</v>
      </c>
      <c r="DC180" s="437">
        <f t="shared" si="1368"/>
        <v>0</v>
      </c>
      <c r="DD180" s="437">
        <f t="shared" si="1368"/>
        <v>0</v>
      </c>
      <c r="DE180" s="437">
        <f t="shared" si="1368"/>
        <v>0</v>
      </c>
      <c r="DF180" s="437">
        <f t="shared" si="1368"/>
        <v>0</v>
      </c>
      <c r="DG180" s="437">
        <f t="shared" si="1368"/>
        <v>0</v>
      </c>
      <c r="DH180" s="437">
        <f t="shared" si="1368"/>
        <v>0</v>
      </c>
      <c r="DI180" s="1163">
        <f t="shared" si="1368"/>
        <v>0</v>
      </c>
      <c r="DJ180" s="1163">
        <f t="shared" si="1368"/>
        <v>0</v>
      </c>
      <c r="DK180" s="1163">
        <f t="shared" si="1368"/>
        <v>0</v>
      </c>
      <c r="DL180" s="1163">
        <f t="shared" si="1368"/>
        <v>0</v>
      </c>
      <c r="DM180" s="1163">
        <f t="shared" si="1368"/>
        <v>0</v>
      </c>
      <c r="DN180" s="1163">
        <f t="shared" si="1368"/>
        <v>0</v>
      </c>
      <c r="DO180" s="1163">
        <f t="shared" si="1368"/>
        <v>0</v>
      </c>
      <c r="DP180" s="1163">
        <f t="shared" si="1368"/>
        <v>0</v>
      </c>
      <c r="DQ180" s="1163">
        <f t="shared" si="1368"/>
        <v>0</v>
      </c>
      <c r="DR180" s="1163">
        <f t="shared" si="1368"/>
        <v>0</v>
      </c>
      <c r="DS180" s="1163">
        <f t="shared" si="1368"/>
        <v>0</v>
      </c>
      <c r="DT180" s="1163">
        <f t="shared" si="1368"/>
        <v>0</v>
      </c>
      <c r="DU180" s="1163">
        <f t="shared" si="1368"/>
        <v>0</v>
      </c>
      <c r="DV180" s="1163">
        <f t="shared" si="1368"/>
        <v>0</v>
      </c>
      <c r="DW180" s="1163">
        <f t="shared" si="1368"/>
        <v>0</v>
      </c>
      <c r="DX180" s="1163">
        <f t="shared" si="1368"/>
        <v>0</v>
      </c>
      <c r="DY180" s="1163">
        <f t="shared" si="1368"/>
        <v>0</v>
      </c>
      <c r="DZ180" s="1163">
        <f t="shared" si="1368"/>
        <v>0</v>
      </c>
      <c r="EA180" s="1163">
        <f t="shared" si="1368"/>
        <v>0</v>
      </c>
      <c r="EB180" s="1163">
        <f t="shared" si="1368"/>
        <v>0</v>
      </c>
      <c r="EC180" s="1163">
        <f t="shared" si="1368"/>
        <v>0</v>
      </c>
      <c r="ED180" s="1163">
        <f t="shared" ref="ED180:EI180" si="1370">SUM(ED178:ED179)</f>
        <v>0</v>
      </c>
      <c r="EE180" s="1163">
        <f t="shared" si="1370"/>
        <v>0</v>
      </c>
      <c r="EF180" s="1163">
        <f t="shared" si="1370"/>
        <v>0</v>
      </c>
      <c r="EG180" s="1163">
        <f t="shared" si="1370"/>
        <v>0</v>
      </c>
      <c r="EH180" s="1163">
        <f t="shared" si="1370"/>
        <v>0</v>
      </c>
      <c r="EI180" s="1163">
        <f t="shared" si="1370"/>
        <v>0</v>
      </c>
      <c r="EJ180" s="437"/>
      <c r="EK180" s="437"/>
      <c r="EL180" s="437"/>
      <c r="EM180" s="437"/>
      <c r="EN180" s="437">
        <f t="shared" si="1365"/>
        <v>0</v>
      </c>
      <c r="EO180" s="437">
        <f>SUM(EO178:EO179)</f>
        <v>0</v>
      </c>
      <c r="EP180" s="437">
        <f>SUM(EP178:EP179)</f>
        <v>0</v>
      </c>
      <c r="EQ180" s="437">
        <f>SUM(EQ178:EQ179)</f>
        <v>0</v>
      </c>
      <c r="ER180" s="437">
        <f>SUM(ER178:ER179)</f>
        <v>0</v>
      </c>
      <c r="ES180" s="437">
        <f>SUM(ES178:ES179)</f>
        <v>0</v>
      </c>
      <c r="ET180" s="814"/>
      <c r="EU180" s="814"/>
      <c r="EV180" s="814"/>
      <c r="EW180" s="814"/>
      <c r="EX180" s="437">
        <f>SUM(EX178:EX179)</f>
        <v>0</v>
      </c>
      <c r="EY180" s="437">
        <f t="shared" ref="EY180:FB180" si="1371">SUM(EY178:EY179)</f>
        <v>0</v>
      </c>
      <c r="EZ180" s="437">
        <f t="shared" si="1371"/>
        <v>0</v>
      </c>
      <c r="FA180" s="437">
        <f t="shared" si="1371"/>
        <v>0</v>
      </c>
      <c r="FB180" s="437">
        <f t="shared" si="1371"/>
        <v>0</v>
      </c>
      <c r="FC180" s="437">
        <f>SUM(FC178:FC179)</f>
        <v>0</v>
      </c>
      <c r="FD180" s="437">
        <f>SUM(FD178:FD179)</f>
        <v>0</v>
      </c>
      <c r="FE180" s="437">
        <f>SUM(FE178:FE179)</f>
        <v>0</v>
      </c>
      <c r="FF180" s="437">
        <f>SUM(FF178:FF179)</f>
        <v>0</v>
      </c>
      <c r="FG180" s="437">
        <f>SUM(FH180:FR180)</f>
        <v>0</v>
      </c>
      <c r="FH180" s="437">
        <f>SUM(FH178:FH179)</f>
        <v>0</v>
      </c>
      <c r="FI180" s="437">
        <f>SUM(FI178:FI179)</f>
        <v>0</v>
      </c>
      <c r="FJ180" s="437">
        <f>SUM(FJ178:FJ179)</f>
        <v>0</v>
      </c>
      <c r="FK180" s="437">
        <f>SUM(FK178:FK179)</f>
        <v>0</v>
      </c>
      <c r="FL180" s="992"/>
      <c r="FM180" s="437">
        <f>SUM(FM178:FM179)</f>
        <v>0</v>
      </c>
      <c r="FN180" s="814"/>
      <c r="FO180" s="814"/>
      <c r="FP180" s="814"/>
      <c r="FQ180" s="814"/>
      <c r="FR180" s="437">
        <f>SUM(FR178:FR179)</f>
        <v>0</v>
      </c>
      <c r="FS180" s="437">
        <f>SUM(FS178:FS179)</f>
        <v>0</v>
      </c>
      <c r="FT180" s="437">
        <f>SUM(FT178:FT179)</f>
        <v>0</v>
      </c>
      <c r="FU180" s="814"/>
      <c r="FV180" s="313"/>
      <c r="FW180" s="313"/>
      <c r="FX180" s="313"/>
    </row>
    <row r="181" spans="1:181" ht="14.45" hidden="1" customHeight="1" outlineLevel="1" collapsed="1">
      <c r="A181" s="426" t="s">
        <v>485</v>
      </c>
      <c r="B181" s="380" t="s">
        <v>302</v>
      </c>
      <c r="C181" s="331"/>
      <c r="D181" s="431"/>
      <c r="E181" s="430" t="s">
        <v>124</v>
      </c>
      <c r="F181" s="431" t="s">
        <v>58</v>
      </c>
      <c r="G181" s="467"/>
      <c r="H181" s="330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  <c r="S181" s="313"/>
      <c r="T181" s="313"/>
      <c r="U181" s="313"/>
      <c r="V181" s="313"/>
      <c r="W181" s="313"/>
      <c r="X181" s="313"/>
      <c r="Y181" s="313"/>
      <c r="Z181" s="313"/>
      <c r="AA181" s="1155"/>
      <c r="AB181" s="313"/>
      <c r="AC181" s="313"/>
      <c r="AD181" s="358"/>
      <c r="AE181" s="313"/>
      <c r="AF181" s="313"/>
      <c r="AG181" s="313"/>
      <c r="AH181" s="313"/>
      <c r="AI181" s="313"/>
      <c r="AJ181" s="313"/>
      <c r="AK181" s="313"/>
      <c r="AL181" s="313"/>
      <c r="AM181" s="313"/>
      <c r="AN181" s="313"/>
      <c r="AO181" s="313"/>
      <c r="AP181" s="495"/>
      <c r="AQ181" s="335"/>
      <c r="AR181" s="1620"/>
      <c r="AS181" s="1620"/>
      <c r="AT181" s="320"/>
      <c r="AU181" s="320"/>
      <c r="AV181" s="320"/>
      <c r="AW181" s="320"/>
      <c r="AX181" s="320"/>
      <c r="AY181" s="320"/>
      <c r="AZ181" s="320"/>
      <c r="BA181" s="320"/>
      <c r="BB181" s="320"/>
      <c r="BC181" s="320"/>
      <c r="BD181" s="320"/>
      <c r="BE181" s="320"/>
      <c r="BF181" s="320"/>
      <c r="BG181" s="320"/>
      <c r="BH181" s="320"/>
      <c r="BI181" s="320"/>
      <c r="BJ181" s="320"/>
      <c r="BK181" s="320"/>
      <c r="BL181" s="313"/>
      <c r="BM181" s="313"/>
      <c r="BN181" s="313"/>
      <c r="BO181" s="313"/>
      <c r="BP181" s="313"/>
      <c r="BQ181" s="313"/>
      <c r="BR181" s="313"/>
      <c r="BS181" s="313"/>
      <c r="BT181" s="313"/>
      <c r="BU181" s="313"/>
      <c r="BV181" s="313"/>
      <c r="BW181" s="313"/>
      <c r="BX181" s="313"/>
      <c r="BY181" s="313"/>
      <c r="BZ181" s="313"/>
      <c r="CA181" s="313"/>
      <c r="CB181" s="313"/>
      <c r="CC181" s="313"/>
      <c r="CD181" s="313"/>
      <c r="CE181" s="313"/>
      <c r="CF181" s="313"/>
      <c r="CG181" s="999"/>
      <c r="CH181" s="313"/>
      <c r="CI181" s="313"/>
      <c r="CJ181" s="313"/>
      <c r="CK181" s="313"/>
      <c r="CL181" s="313"/>
      <c r="CM181" s="313"/>
      <c r="CN181" s="313"/>
      <c r="CO181" s="313"/>
      <c r="CP181" s="313"/>
      <c r="CQ181" s="313"/>
      <c r="CR181" s="313"/>
      <c r="CS181" s="313"/>
      <c r="CT181" s="313"/>
      <c r="CU181" s="313"/>
      <c r="CV181" s="313"/>
      <c r="CW181" s="1512"/>
      <c r="CX181" s="313"/>
      <c r="CY181" s="313"/>
      <c r="CZ181" s="313"/>
      <c r="DA181" s="313"/>
      <c r="DB181" s="313"/>
      <c r="DC181" s="313"/>
      <c r="DD181" s="313"/>
      <c r="DE181" s="313"/>
      <c r="DF181" s="313"/>
      <c r="DG181" s="313"/>
      <c r="DH181" s="313"/>
      <c r="DI181" s="1155"/>
      <c r="DJ181" s="1155"/>
      <c r="DK181" s="1155"/>
      <c r="DL181" s="1155"/>
      <c r="DM181" s="1155"/>
      <c r="DN181" s="1155"/>
      <c r="DO181" s="1155"/>
      <c r="DP181" s="1155"/>
      <c r="DQ181" s="1155"/>
      <c r="DR181" s="1155"/>
      <c r="DS181" s="1155"/>
      <c r="DT181" s="1155"/>
      <c r="DU181" s="1155"/>
      <c r="DV181" s="1155"/>
      <c r="DW181" s="1155"/>
      <c r="DX181" s="1155"/>
      <c r="DY181" s="1155"/>
      <c r="DZ181" s="1155"/>
      <c r="EA181" s="1155"/>
      <c r="EB181" s="1155"/>
      <c r="EC181" s="1155"/>
      <c r="ED181" s="1155"/>
      <c r="EE181" s="1155"/>
      <c r="EF181" s="1155"/>
      <c r="EG181" s="1155"/>
      <c r="EH181" s="1155"/>
      <c r="EI181" s="1155"/>
      <c r="EJ181" s="313"/>
      <c r="EK181" s="313"/>
      <c r="EL181" s="313"/>
      <c r="EM181" s="313"/>
      <c r="EN181" s="313"/>
      <c r="EO181" s="313"/>
      <c r="EP181" s="313"/>
      <c r="EQ181" s="313"/>
      <c r="ER181" s="313"/>
      <c r="ES181" s="313"/>
      <c r="ET181" s="655"/>
      <c r="EU181" s="655"/>
      <c r="EV181" s="655"/>
      <c r="EW181" s="655"/>
      <c r="EX181" s="313"/>
      <c r="EY181" s="655"/>
      <c r="EZ181" s="655"/>
      <c r="FA181" s="655"/>
      <c r="FB181" s="655"/>
      <c r="FC181" s="313"/>
      <c r="FD181" s="313"/>
      <c r="FE181" s="313"/>
      <c r="FF181" s="313"/>
      <c r="FG181" s="313"/>
      <c r="FH181" s="313"/>
      <c r="FI181" s="313"/>
      <c r="FJ181" s="313"/>
      <c r="FK181" s="313"/>
      <c r="FL181" s="999"/>
      <c r="FM181" s="313"/>
      <c r="FN181" s="655"/>
      <c r="FO181" s="655"/>
      <c r="FP181" s="655"/>
      <c r="FQ181" s="655"/>
      <c r="FR181" s="313"/>
      <c r="FS181" s="313"/>
      <c r="FT181" s="313"/>
      <c r="FU181" s="655"/>
      <c r="FV181" s="313"/>
      <c r="FW181" s="313"/>
      <c r="FX181" s="313"/>
    </row>
    <row r="182" spans="1:181" ht="28.9" hidden="1" customHeight="1" outlineLevel="1">
      <c r="A182" s="426" t="s">
        <v>485</v>
      </c>
      <c r="B182" s="380" t="s">
        <v>302</v>
      </c>
      <c r="C182" s="378" t="s">
        <v>489</v>
      </c>
      <c r="D182" s="378" t="s">
        <v>22</v>
      </c>
      <c r="E182" s="430" t="s">
        <v>385</v>
      </c>
      <c r="F182" s="432" t="s">
        <v>348</v>
      </c>
      <c r="G182" s="470"/>
      <c r="H182" s="316" t="s">
        <v>12</v>
      </c>
      <c r="I182" s="492">
        <f t="shared" ref="I182:I183" si="1372">S182+X182+Y182+Z182+AA182</f>
        <v>5</v>
      </c>
      <c r="J182" s="858">
        <v>1</v>
      </c>
      <c r="K182" s="858">
        <v>1</v>
      </c>
      <c r="L182" s="858">
        <v>1</v>
      </c>
      <c r="M182" s="440">
        <v>1</v>
      </c>
      <c r="N182" s="440">
        <f t="shared" ref="N182:N183" si="1373">SUM(O182:R182)</f>
        <v>1</v>
      </c>
      <c r="O182" s="356"/>
      <c r="P182" s="356"/>
      <c r="Q182" s="356">
        <v>1</v>
      </c>
      <c r="R182" s="356"/>
      <c r="S182" s="366">
        <f t="shared" ref="S182:S183" si="1374">SUM(T182:W182)</f>
        <v>1</v>
      </c>
      <c r="T182" s="1358">
        <v>0</v>
      </c>
      <c r="U182" s="1358">
        <v>0</v>
      </c>
      <c r="V182" s="1356">
        <v>1</v>
      </c>
      <c r="W182" s="1358">
        <v>0</v>
      </c>
      <c r="X182" s="1356">
        <v>1</v>
      </c>
      <c r="Y182" s="1356">
        <v>1</v>
      </c>
      <c r="Z182" s="1356">
        <v>1</v>
      </c>
      <c r="AA182" s="1356">
        <v>1</v>
      </c>
      <c r="AB182" s="356"/>
      <c r="AC182" s="356"/>
      <c r="AD182" s="356"/>
      <c r="AE182" s="356"/>
      <c r="AF182" s="440">
        <v>1</v>
      </c>
      <c r="AG182" s="440">
        <f t="shared" ref="AG182:AG183" si="1375">SUM(AH182:AK182)</f>
        <v>0</v>
      </c>
      <c r="AH182" s="356"/>
      <c r="AI182" s="356"/>
      <c r="AJ182" s="356"/>
      <c r="AK182" s="356"/>
      <c r="AL182" s="356"/>
      <c r="AM182" s="356"/>
      <c r="AN182" s="316"/>
      <c r="AO182" s="316"/>
      <c r="AP182" s="306" t="s">
        <v>349</v>
      </c>
      <c r="AQ182" s="437">
        <f t="shared" ref="AQ182:AQ184" si="1376">DI182+DX182+EA182+ED182+EG182</f>
        <v>1.145</v>
      </c>
      <c r="AR182" s="1621"/>
      <c r="AS182" s="1621"/>
      <c r="AT182" s="315">
        <v>0.22900000000000001</v>
      </c>
      <c r="AU182" s="315"/>
      <c r="AV182" s="315">
        <v>9.1999999999999998E-3</v>
      </c>
      <c r="AW182" s="315">
        <v>0.22900000000000001</v>
      </c>
      <c r="AX182" s="315"/>
      <c r="AY182" s="315">
        <v>9.1999999999999998E-3</v>
      </c>
      <c r="AZ182" s="315">
        <v>0.22900000000000001</v>
      </c>
      <c r="BA182" s="315"/>
      <c r="BB182" s="315">
        <v>0.01</v>
      </c>
      <c r="BC182" s="315">
        <v>0.22900000000000001</v>
      </c>
      <c r="BD182" s="315"/>
      <c r="BE182" s="315">
        <v>0.01</v>
      </c>
      <c r="BF182" s="315">
        <v>0.22900000000000001</v>
      </c>
      <c r="BG182" s="315"/>
      <c r="BH182" s="315">
        <v>0.01</v>
      </c>
      <c r="BI182" s="315">
        <v>0.22900000000000001</v>
      </c>
      <c r="BJ182" s="315"/>
      <c r="BK182" s="315">
        <v>0.01</v>
      </c>
      <c r="BL182" s="315">
        <v>0.22900000000000001</v>
      </c>
      <c r="BM182" s="315"/>
      <c r="BN182" s="315">
        <v>0.01</v>
      </c>
      <c r="BO182" s="315">
        <v>0.22900000000000001</v>
      </c>
      <c r="BP182" s="315"/>
      <c r="BQ182" s="315">
        <v>0.01</v>
      </c>
      <c r="BR182" s="476">
        <f>BU182+BX182+CA182+CD182</f>
        <v>0.22900000000000001</v>
      </c>
      <c r="BS182" s="476">
        <f t="shared" ref="BS182:BS183" si="1377">BV182+BY182+CB182+CE182</f>
        <v>0</v>
      </c>
      <c r="BT182" s="476">
        <f t="shared" ref="BT182:BT183" si="1378">BW182+BZ182+CC182+CF182</f>
        <v>0.01</v>
      </c>
      <c r="BU182" s="315"/>
      <c r="BV182" s="315"/>
      <c r="BW182" s="315"/>
      <c r="BX182" s="315"/>
      <c r="BY182" s="315"/>
      <c r="BZ182" s="315"/>
      <c r="CA182" s="315">
        <v>0.22900000000000001</v>
      </c>
      <c r="CB182" s="315"/>
      <c r="CC182" s="315">
        <v>0.01</v>
      </c>
      <c r="CD182" s="315"/>
      <c r="CE182" s="315"/>
      <c r="CF182" s="315"/>
      <c r="CG182" s="995"/>
      <c r="CH182" s="476">
        <f>CK182+CN182+CQ182+CT182</f>
        <v>0.22900000000000001</v>
      </c>
      <c r="CI182" s="476">
        <f t="shared" ref="CI182:CI183" si="1379">CL182+CO182+CR182+CU182</f>
        <v>0</v>
      </c>
      <c r="CJ182" s="476">
        <f t="shared" ref="CJ182:CJ183" si="1380">CM182+CP182+CS182+CV182</f>
        <v>0.01</v>
      </c>
      <c r="CK182" s="315"/>
      <c r="CL182" s="315"/>
      <c r="CM182" s="315"/>
      <c r="CN182" s="315"/>
      <c r="CO182" s="315"/>
      <c r="CP182" s="315"/>
      <c r="CQ182" s="1474">
        <v>0.22900000000000001</v>
      </c>
      <c r="CR182" s="1474"/>
      <c r="CS182" s="1474">
        <v>0.01</v>
      </c>
      <c r="CT182" s="315"/>
      <c r="CU182" s="315"/>
      <c r="CV182" s="315"/>
      <c r="CW182" s="1514">
        <v>0.22900000000000001</v>
      </c>
      <c r="CX182" s="315"/>
      <c r="CY182" s="625">
        <v>1.1599999999999999E-2</v>
      </c>
      <c r="CZ182" s="625">
        <v>0.22900000000000001</v>
      </c>
      <c r="DA182" s="315"/>
      <c r="DB182" s="625">
        <v>1.1599999999999999E-2</v>
      </c>
      <c r="DC182" s="625">
        <v>0.22900000000000001</v>
      </c>
      <c r="DD182" s="315"/>
      <c r="DE182" s="315">
        <v>1.1599999999999999E-2</v>
      </c>
      <c r="DF182" s="315">
        <v>0.22900000000000001</v>
      </c>
      <c r="DG182" s="315"/>
      <c r="DH182" s="315">
        <v>1.1599999999999999E-2</v>
      </c>
      <c r="DI182" s="1243">
        <f>DL182+DO182+DR182+DU182</f>
        <v>0.22900000000000001</v>
      </c>
      <c r="DJ182" s="1381">
        <v>0</v>
      </c>
      <c r="DK182" s="1243">
        <f>DN182+DQ182+DT182+DW182</f>
        <v>0.01</v>
      </c>
      <c r="DL182" s="1381">
        <v>0</v>
      </c>
      <c r="DM182" s="1381">
        <v>0</v>
      </c>
      <c r="DN182" s="1381">
        <v>0</v>
      </c>
      <c r="DO182" s="1381">
        <v>0</v>
      </c>
      <c r="DP182" s="1381">
        <v>0</v>
      </c>
      <c r="DQ182" s="1381">
        <v>0</v>
      </c>
      <c r="DR182" s="1381">
        <v>0.22900000000000001</v>
      </c>
      <c r="DS182" s="1381">
        <v>0</v>
      </c>
      <c r="DT182" s="1381">
        <v>0.01</v>
      </c>
      <c r="DU182" s="1381">
        <v>0</v>
      </c>
      <c r="DV182" s="1381">
        <v>0</v>
      </c>
      <c r="DW182" s="1381">
        <v>0</v>
      </c>
      <c r="DX182" s="1204">
        <v>0.22900000000000001</v>
      </c>
      <c r="DY182" s="1204"/>
      <c r="DZ182" s="1204">
        <v>1.1599999999999999E-2</v>
      </c>
      <c r="EA182" s="1204">
        <v>0.22900000000000001</v>
      </c>
      <c r="EB182" s="1204"/>
      <c r="EC182" s="1204">
        <v>1.1599999999999999E-2</v>
      </c>
      <c r="ED182" s="1204">
        <v>0.22900000000000001</v>
      </c>
      <c r="EE182" s="1204"/>
      <c r="EF182" s="1204">
        <v>1.1599999999999999E-2</v>
      </c>
      <c r="EG182" s="1361">
        <v>0.22900000000000001</v>
      </c>
      <c r="EH182" s="1361"/>
      <c r="EI182" s="1361">
        <v>1.1599999999999999E-2</v>
      </c>
      <c r="EJ182" s="315"/>
      <c r="EK182" s="315"/>
      <c r="EL182" s="315"/>
      <c r="EM182" s="315"/>
      <c r="EN182" s="437">
        <f t="shared" ref="EN182:EN184" si="1381">EX182+FC182+FD182+FE182+FF182</f>
        <v>0</v>
      </c>
      <c r="EO182" s="312"/>
      <c r="EP182" s="312"/>
      <c r="EQ182" s="312"/>
      <c r="ER182" s="312"/>
      <c r="ES182" s="312"/>
      <c r="ET182" s="622"/>
      <c r="EU182" s="622"/>
      <c r="EV182" s="622"/>
      <c r="EW182" s="622"/>
      <c r="EX182" s="315">
        <f t="shared" ref="EX182:EX183" si="1382">EY182+EZ182+FA182+FB182</f>
        <v>0</v>
      </c>
      <c r="EY182" s="622"/>
      <c r="EZ182" s="622"/>
      <c r="FA182" s="622"/>
      <c r="FB182" s="622"/>
      <c r="FC182" s="312"/>
      <c r="FD182" s="312"/>
      <c r="FE182" s="312"/>
      <c r="FF182" s="312"/>
      <c r="FG182" s="437">
        <f>SUM(FH182:FR182)</f>
        <v>0</v>
      </c>
      <c r="FH182" s="312"/>
      <c r="FI182" s="312"/>
      <c r="FJ182" s="312"/>
      <c r="FK182" s="312">
        <f>SUM(FM182:FX182)</f>
        <v>0</v>
      </c>
      <c r="FL182" s="992"/>
      <c r="FM182" s="312">
        <f t="shared" ref="FM182:FM183" si="1383">FN182+FO182+FP182+FQ182</f>
        <v>0</v>
      </c>
      <c r="FN182" s="622"/>
      <c r="FO182" s="622"/>
      <c r="FP182" s="622"/>
      <c r="FQ182" s="622"/>
      <c r="FR182" s="312"/>
      <c r="FS182" s="312"/>
      <c r="FT182" s="312"/>
      <c r="FU182" s="622"/>
      <c r="FV182" s="316"/>
      <c r="FW182" s="316"/>
      <c r="FX182" s="316"/>
    </row>
    <row r="183" spans="1:181" ht="28.9" hidden="1" customHeight="1" outlineLevel="1">
      <c r="A183" s="426" t="s">
        <v>485</v>
      </c>
      <c r="B183" s="380" t="s">
        <v>302</v>
      </c>
      <c r="C183" s="378" t="s">
        <v>489</v>
      </c>
      <c r="D183" s="378" t="s">
        <v>22</v>
      </c>
      <c r="E183" s="430" t="s">
        <v>386</v>
      </c>
      <c r="F183" s="1446" t="s">
        <v>351</v>
      </c>
      <c r="G183" s="470"/>
      <c r="H183" s="316" t="s">
        <v>12</v>
      </c>
      <c r="I183" s="492">
        <f t="shared" si="1372"/>
        <v>5</v>
      </c>
      <c r="J183" s="622">
        <v>1</v>
      </c>
      <c r="K183" s="622">
        <v>1</v>
      </c>
      <c r="L183" s="622">
        <v>1</v>
      </c>
      <c r="M183" s="440">
        <v>1</v>
      </c>
      <c r="N183" s="440">
        <f t="shared" si="1373"/>
        <v>1</v>
      </c>
      <c r="O183" s="366"/>
      <c r="P183" s="366"/>
      <c r="Q183" s="356">
        <v>1</v>
      </c>
      <c r="R183" s="366"/>
      <c r="S183" s="366">
        <f t="shared" si="1374"/>
        <v>1</v>
      </c>
      <c r="T183" s="1358">
        <v>0</v>
      </c>
      <c r="U183" s="1358">
        <v>0</v>
      </c>
      <c r="V183" s="1356">
        <v>1</v>
      </c>
      <c r="W183" s="1358">
        <v>0</v>
      </c>
      <c r="X183" s="1356">
        <v>1</v>
      </c>
      <c r="Y183" s="1356">
        <v>1</v>
      </c>
      <c r="Z183" s="1356">
        <v>1</v>
      </c>
      <c r="AA183" s="1356">
        <v>1</v>
      </c>
      <c r="AB183" s="319"/>
      <c r="AC183" s="319"/>
      <c r="AD183" s="319"/>
      <c r="AE183" s="319"/>
      <c r="AF183" s="440">
        <v>1</v>
      </c>
      <c r="AG183" s="440">
        <f t="shared" si="1375"/>
        <v>0</v>
      </c>
      <c r="AH183" s="366"/>
      <c r="AI183" s="366"/>
      <c r="AJ183" s="356"/>
      <c r="AK183" s="366"/>
      <c r="AL183" s="319"/>
      <c r="AM183" s="319"/>
      <c r="AN183" s="319"/>
      <c r="AO183" s="319"/>
      <c r="AP183" s="306" t="s">
        <v>349</v>
      </c>
      <c r="AQ183" s="437">
        <f t="shared" si="1376"/>
        <v>0.33500000000000002</v>
      </c>
      <c r="AR183" s="1621"/>
      <c r="AS183" s="1621"/>
      <c r="AT183" s="315">
        <v>6.7000000000000004E-2</v>
      </c>
      <c r="AU183" s="315"/>
      <c r="AV183" s="315">
        <v>2.7000000000000001E-3</v>
      </c>
      <c r="AW183" s="315">
        <v>6.7000000000000004E-2</v>
      </c>
      <c r="AX183" s="315"/>
      <c r="AY183" s="315">
        <v>2.7000000000000001E-3</v>
      </c>
      <c r="AZ183" s="315">
        <v>6.7000000000000004E-2</v>
      </c>
      <c r="BA183" s="315"/>
      <c r="BB183" s="315">
        <v>2.9199999999999999E-3</v>
      </c>
      <c r="BC183" s="315">
        <v>6.7000000000000004E-2</v>
      </c>
      <c r="BD183" s="315"/>
      <c r="BE183" s="315">
        <v>2.9199999999999999E-3</v>
      </c>
      <c r="BF183" s="315">
        <v>6.7000000000000004E-2</v>
      </c>
      <c r="BG183" s="315"/>
      <c r="BH183" s="315">
        <v>2.9199999999999999E-3</v>
      </c>
      <c r="BI183" s="315">
        <v>6.7000000000000004E-2</v>
      </c>
      <c r="BJ183" s="315"/>
      <c r="BK183" s="315">
        <v>2.9199999999999999E-3</v>
      </c>
      <c r="BL183" s="315">
        <v>6.7000000000000004E-2</v>
      </c>
      <c r="BM183" s="315"/>
      <c r="BN183" s="315">
        <v>2.9199999999999999E-3</v>
      </c>
      <c r="BO183" s="315">
        <v>6.7000000000000004E-2</v>
      </c>
      <c r="BP183" s="315"/>
      <c r="BQ183" s="315">
        <v>2.9199999999999999E-3</v>
      </c>
      <c r="BR183" s="476">
        <f t="shared" ref="BR183" si="1384">BU183+BX183+CA183+CD183</f>
        <v>6.7000000000000004E-2</v>
      </c>
      <c r="BS183" s="476">
        <f t="shared" si="1377"/>
        <v>0</v>
      </c>
      <c r="BT183" s="476">
        <f t="shared" si="1378"/>
        <v>2.9199999999999999E-3</v>
      </c>
      <c r="BU183" s="315"/>
      <c r="BV183" s="315"/>
      <c r="BW183" s="315"/>
      <c r="BX183" s="315"/>
      <c r="BY183" s="315"/>
      <c r="BZ183" s="315"/>
      <c r="CA183" s="315">
        <v>6.7000000000000004E-2</v>
      </c>
      <c r="CB183" s="315"/>
      <c r="CC183" s="315">
        <v>2.9199999999999999E-3</v>
      </c>
      <c r="CD183" s="315"/>
      <c r="CE183" s="315"/>
      <c r="CF183" s="315"/>
      <c r="CG183" s="995"/>
      <c r="CH183" s="476">
        <f t="shared" ref="CH183" si="1385">CK183+CN183+CQ183+CT183</f>
        <v>6.7000000000000004E-2</v>
      </c>
      <c r="CI183" s="476">
        <f t="shared" si="1379"/>
        <v>0</v>
      </c>
      <c r="CJ183" s="476">
        <f t="shared" si="1380"/>
        <v>2.9199999999999999E-3</v>
      </c>
      <c r="CK183" s="315"/>
      <c r="CL183" s="315"/>
      <c r="CM183" s="315"/>
      <c r="CN183" s="315"/>
      <c r="CO183" s="315"/>
      <c r="CP183" s="315"/>
      <c r="CQ183" s="1474">
        <v>6.7000000000000004E-2</v>
      </c>
      <c r="CR183" s="1474"/>
      <c r="CS183" s="1474">
        <v>2.9199999999999999E-3</v>
      </c>
      <c r="CT183" s="315"/>
      <c r="CU183" s="315"/>
      <c r="CV183" s="315"/>
      <c r="CW183" s="1514">
        <v>6.7000000000000004E-2</v>
      </c>
      <c r="CX183" s="315"/>
      <c r="CY183" s="625">
        <v>3.4099999999999998E-3</v>
      </c>
      <c r="CZ183" s="625">
        <v>6.7000000000000004E-2</v>
      </c>
      <c r="DA183" s="315"/>
      <c r="DB183" s="625">
        <v>3.4099999999999998E-3</v>
      </c>
      <c r="DC183" s="625">
        <v>6.7000000000000004E-2</v>
      </c>
      <c r="DD183" s="315"/>
      <c r="DE183" s="315">
        <v>3.4099999999999998E-3</v>
      </c>
      <c r="DF183" s="315">
        <v>6.7000000000000004E-2</v>
      </c>
      <c r="DG183" s="315"/>
      <c r="DH183" s="315">
        <v>3.4099999999999998E-3</v>
      </c>
      <c r="DI183" s="1243">
        <f>DL183+DO183+DR183+DU183</f>
        <v>6.7000000000000004E-2</v>
      </c>
      <c r="DJ183" s="1381">
        <v>0</v>
      </c>
      <c r="DK183" s="1243">
        <f>DN183+DQ183+DT183+DW183</f>
        <v>2.9199999999999999E-3</v>
      </c>
      <c r="DL183" s="1381">
        <v>0</v>
      </c>
      <c r="DM183" s="1381">
        <v>0</v>
      </c>
      <c r="DN183" s="1381">
        <v>0</v>
      </c>
      <c r="DO183" s="1381">
        <v>0</v>
      </c>
      <c r="DP183" s="1381">
        <v>0</v>
      </c>
      <c r="DQ183" s="1381">
        <v>0</v>
      </c>
      <c r="DR183" s="1381">
        <v>6.7000000000000004E-2</v>
      </c>
      <c r="DS183" s="1381">
        <v>0</v>
      </c>
      <c r="DT183" s="1381">
        <v>2.9199999999999999E-3</v>
      </c>
      <c r="DU183" s="1381">
        <v>0</v>
      </c>
      <c r="DV183" s="1381">
        <v>0</v>
      </c>
      <c r="DW183" s="1381">
        <v>0</v>
      </c>
      <c r="DX183" s="1204">
        <v>6.7000000000000004E-2</v>
      </c>
      <c r="DY183" s="1204"/>
      <c r="DZ183" s="1204">
        <v>3.4099999999999998E-3</v>
      </c>
      <c r="EA183" s="1204">
        <v>6.7000000000000004E-2</v>
      </c>
      <c r="EB183" s="1204"/>
      <c r="EC183" s="1204">
        <v>3.4099999999999998E-3</v>
      </c>
      <c r="ED183" s="1204">
        <v>6.7000000000000004E-2</v>
      </c>
      <c r="EE183" s="1204"/>
      <c r="EF183" s="1204">
        <v>3.4099999999999998E-3</v>
      </c>
      <c r="EG183" s="1361">
        <v>6.7000000000000004E-2</v>
      </c>
      <c r="EH183" s="1361"/>
      <c r="EI183" s="1361">
        <v>3.4099999999999998E-3</v>
      </c>
      <c r="EJ183" s="315"/>
      <c r="EK183" s="315"/>
      <c r="EL183" s="315"/>
      <c r="EM183" s="315"/>
      <c r="EN183" s="437">
        <f>EX183+FC183+FD183+FE183+FF183</f>
        <v>1E-3</v>
      </c>
      <c r="EO183" s="312"/>
      <c r="EP183" s="312"/>
      <c r="EQ183" s="312"/>
      <c r="ER183" s="312"/>
      <c r="ES183" s="312"/>
      <c r="ET183" s="622"/>
      <c r="EU183" s="622"/>
      <c r="EV183" s="622"/>
      <c r="EW183" s="622"/>
      <c r="EX183" s="315">
        <f t="shared" si="1382"/>
        <v>2.0000000000000001E-4</v>
      </c>
      <c r="EY183" s="622"/>
      <c r="EZ183" s="622"/>
      <c r="FA183" s="622">
        <v>2.0000000000000001E-4</v>
      </c>
      <c r="FB183" s="622"/>
      <c r="FC183" s="622">
        <v>2.0000000000000001E-4</v>
      </c>
      <c r="FD183" s="622">
        <v>2.0000000000000001E-4</v>
      </c>
      <c r="FE183" s="622">
        <v>2.0000000000000001E-4</v>
      </c>
      <c r="FF183" s="622">
        <v>2.0000000000000001E-4</v>
      </c>
      <c r="FG183" s="437">
        <f>SUM(FH183:FR183)</f>
        <v>0</v>
      </c>
      <c r="FH183" s="312"/>
      <c r="FI183" s="312">
        <v>0</v>
      </c>
      <c r="FJ183" s="312"/>
      <c r="FK183" s="312">
        <f>SUM(FM183:FX183)</f>
        <v>0</v>
      </c>
      <c r="FL183" s="992"/>
      <c r="FM183" s="312">
        <f t="shared" si="1383"/>
        <v>0</v>
      </c>
      <c r="FN183" s="622"/>
      <c r="FO183" s="622"/>
      <c r="FP183" s="622"/>
      <c r="FQ183" s="622"/>
      <c r="FR183" s="312"/>
      <c r="FS183" s="312"/>
      <c r="FT183" s="312"/>
      <c r="FU183" s="622"/>
      <c r="FV183" s="1390" t="s">
        <v>650</v>
      </c>
      <c r="FW183" s="319"/>
      <c r="FX183" s="319"/>
    </row>
    <row r="184" spans="1:181" s="95" customFormat="1" ht="14.45" hidden="1" customHeight="1" outlineLevel="1">
      <c r="A184" s="426" t="s">
        <v>485</v>
      </c>
      <c r="B184" s="380" t="s">
        <v>302</v>
      </c>
      <c r="C184" s="331"/>
      <c r="D184" s="431"/>
      <c r="E184" s="430"/>
      <c r="F184" s="439" t="s">
        <v>100</v>
      </c>
      <c r="G184" s="438"/>
      <c r="H184" s="490"/>
      <c r="I184" s="335"/>
      <c r="J184" s="335"/>
      <c r="K184" s="335"/>
      <c r="L184" s="335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  <c r="AA184" s="1157"/>
      <c r="AB184" s="335"/>
      <c r="AC184" s="335"/>
      <c r="AD184" s="345"/>
      <c r="AE184" s="335"/>
      <c r="AF184" s="335"/>
      <c r="AG184" s="335"/>
      <c r="AH184" s="335"/>
      <c r="AI184" s="335"/>
      <c r="AJ184" s="335"/>
      <c r="AK184" s="335"/>
      <c r="AL184" s="335"/>
      <c r="AM184" s="335"/>
      <c r="AN184" s="335"/>
      <c r="AO184" s="335"/>
      <c r="AP184" s="495"/>
      <c r="AQ184" s="437">
        <f t="shared" si="1376"/>
        <v>1.4800000000000002</v>
      </c>
      <c r="AR184" s="1621"/>
      <c r="AS184" s="1621"/>
      <c r="AT184" s="476">
        <f t="shared" ref="AT184:BQ184" si="1386">SUM(AT182:AT183)</f>
        <v>0.29600000000000004</v>
      </c>
      <c r="AU184" s="476">
        <f t="shared" si="1386"/>
        <v>0</v>
      </c>
      <c r="AV184" s="476">
        <f t="shared" si="1386"/>
        <v>1.1900000000000001E-2</v>
      </c>
      <c r="AW184" s="476">
        <f t="shared" si="1386"/>
        <v>0.29600000000000004</v>
      </c>
      <c r="AX184" s="476">
        <f t="shared" si="1386"/>
        <v>0</v>
      </c>
      <c r="AY184" s="476">
        <f t="shared" si="1386"/>
        <v>1.1900000000000001E-2</v>
      </c>
      <c r="AZ184" s="476">
        <f t="shared" si="1386"/>
        <v>0.29600000000000004</v>
      </c>
      <c r="BA184" s="476">
        <f t="shared" si="1386"/>
        <v>0</v>
      </c>
      <c r="BB184" s="476">
        <f t="shared" si="1386"/>
        <v>1.2920000000000001E-2</v>
      </c>
      <c r="BC184" s="476">
        <f t="shared" si="1386"/>
        <v>0.29600000000000004</v>
      </c>
      <c r="BD184" s="476">
        <f t="shared" si="1386"/>
        <v>0</v>
      </c>
      <c r="BE184" s="476">
        <f t="shared" si="1386"/>
        <v>1.2920000000000001E-2</v>
      </c>
      <c r="BF184" s="476">
        <f t="shared" si="1386"/>
        <v>0.29600000000000004</v>
      </c>
      <c r="BG184" s="476">
        <f t="shared" si="1386"/>
        <v>0</v>
      </c>
      <c r="BH184" s="476">
        <f t="shared" si="1386"/>
        <v>1.2920000000000001E-2</v>
      </c>
      <c r="BI184" s="476">
        <f t="shared" si="1386"/>
        <v>0.29600000000000004</v>
      </c>
      <c r="BJ184" s="476">
        <f t="shared" si="1386"/>
        <v>0</v>
      </c>
      <c r="BK184" s="476">
        <f t="shared" si="1386"/>
        <v>1.2920000000000001E-2</v>
      </c>
      <c r="BL184" s="476">
        <f t="shared" si="1386"/>
        <v>0.29600000000000004</v>
      </c>
      <c r="BM184" s="476">
        <f t="shared" si="1386"/>
        <v>0</v>
      </c>
      <c r="BN184" s="476">
        <f t="shared" si="1386"/>
        <v>1.2920000000000001E-2</v>
      </c>
      <c r="BO184" s="476">
        <f t="shared" si="1386"/>
        <v>0.29600000000000004</v>
      </c>
      <c r="BP184" s="476">
        <f t="shared" si="1386"/>
        <v>0</v>
      </c>
      <c r="BQ184" s="476">
        <f t="shared" si="1386"/>
        <v>1.2920000000000001E-2</v>
      </c>
      <c r="BR184" s="476">
        <f t="shared" ref="BR184:EC184" si="1387">SUM(BR182:BR183)</f>
        <v>0.29600000000000004</v>
      </c>
      <c r="BS184" s="476">
        <f t="shared" si="1387"/>
        <v>0</v>
      </c>
      <c r="BT184" s="476">
        <f t="shared" si="1387"/>
        <v>1.2920000000000001E-2</v>
      </c>
      <c r="BU184" s="476">
        <f t="shared" si="1387"/>
        <v>0</v>
      </c>
      <c r="BV184" s="476">
        <f t="shared" si="1387"/>
        <v>0</v>
      </c>
      <c r="BW184" s="476">
        <f t="shared" si="1387"/>
        <v>0</v>
      </c>
      <c r="BX184" s="476">
        <f t="shared" si="1387"/>
        <v>0</v>
      </c>
      <c r="BY184" s="476">
        <f t="shared" si="1387"/>
        <v>0</v>
      </c>
      <c r="BZ184" s="476">
        <f t="shared" si="1387"/>
        <v>0</v>
      </c>
      <c r="CA184" s="476">
        <f t="shared" si="1387"/>
        <v>0.29600000000000004</v>
      </c>
      <c r="CB184" s="476">
        <f t="shared" si="1387"/>
        <v>0</v>
      </c>
      <c r="CC184" s="476">
        <f t="shared" si="1387"/>
        <v>1.2920000000000001E-2</v>
      </c>
      <c r="CD184" s="476">
        <f t="shared" si="1387"/>
        <v>0</v>
      </c>
      <c r="CE184" s="476">
        <f t="shared" si="1387"/>
        <v>0</v>
      </c>
      <c r="CF184" s="476">
        <f t="shared" si="1387"/>
        <v>0</v>
      </c>
      <c r="CG184" s="995"/>
      <c r="CH184" s="476">
        <f t="shared" ref="CH184:CV184" si="1388">SUM(CH182:CH183)</f>
        <v>0.29600000000000004</v>
      </c>
      <c r="CI184" s="476">
        <f t="shared" si="1388"/>
        <v>0</v>
      </c>
      <c r="CJ184" s="476">
        <f t="shared" si="1388"/>
        <v>1.2920000000000001E-2</v>
      </c>
      <c r="CK184" s="476">
        <f t="shared" si="1388"/>
        <v>0</v>
      </c>
      <c r="CL184" s="476">
        <f t="shared" si="1388"/>
        <v>0</v>
      </c>
      <c r="CM184" s="476">
        <f t="shared" si="1388"/>
        <v>0</v>
      </c>
      <c r="CN184" s="476">
        <f t="shared" si="1388"/>
        <v>0</v>
      </c>
      <c r="CO184" s="476">
        <f t="shared" si="1388"/>
        <v>0</v>
      </c>
      <c r="CP184" s="476">
        <f t="shared" si="1388"/>
        <v>0</v>
      </c>
      <c r="CQ184" s="476">
        <f t="shared" si="1388"/>
        <v>0.29600000000000004</v>
      </c>
      <c r="CR184" s="476">
        <f t="shared" si="1388"/>
        <v>0</v>
      </c>
      <c r="CS184" s="476">
        <f t="shared" si="1388"/>
        <v>1.2920000000000001E-2</v>
      </c>
      <c r="CT184" s="476">
        <f t="shared" si="1388"/>
        <v>0</v>
      </c>
      <c r="CU184" s="476">
        <f t="shared" si="1388"/>
        <v>0</v>
      </c>
      <c r="CV184" s="476">
        <f t="shared" si="1388"/>
        <v>0</v>
      </c>
      <c r="CW184" s="1514">
        <f t="shared" si="1387"/>
        <v>0.29600000000000004</v>
      </c>
      <c r="CX184" s="476">
        <f t="shared" si="1387"/>
        <v>0</v>
      </c>
      <c r="CY184" s="476">
        <f t="shared" si="1387"/>
        <v>1.5009999999999999E-2</v>
      </c>
      <c r="CZ184" s="476">
        <f t="shared" si="1387"/>
        <v>0.29600000000000004</v>
      </c>
      <c r="DA184" s="476">
        <f t="shared" si="1387"/>
        <v>0</v>
      </c>
      <c r="DB184" s="476">
        <f t="shared" si="1387"/>
        <v>1.5009999999999999E-2</v>
      </c>
      <c r="DC184" s="476">
        <f t="shared" si="1387"/>
        <v>0.29600000000000004</v>
      </c>
      <c r="DD184" s="476">
        <f t="shared" si="1387"/>
        <v>0</v>
      </c>
      <c r="DE184" s="476">
        <f t="shared" si="1387"/>
        <v>1.5009999999999999E-2</v>
      </c>
      <c r="DF184" s="476">
        <f t="shared" si="1387"/>
        <v>0.29600000000000004</v>
      </c>
      <c r="DG184" s="476">
        <f t="shared" si="1387"/>
        <v>0</v>
      </c>
      <c r="DH184" s="476">
        <f t="shared" si="1387"/>
        <v>1.5009999999999999E-2</v>
      </c>
      <c r="DI184" s="1203">
        <f t="shared" si="1387"/>
        <v>0.29600000000000004</v>
      </c>
      <c r="DJ184" s="1203">
        <f t="shared" si="1387"/>
        <v>0</v>
      </c>
      <c r="DK184" s="1203">
        <f t="shared" si="1387"/>
        <v>1.2920000000000001E-2</v>
      </c>
      <c r="DL184" s="1203"/>
      <c r="DM184" s="1203"/>
      <c r="DN184" s="1203"/>
      <c r="DO184" s="1203"/>
      <c r="DP184" s="1203"/>
      <c r="DQ184" s="1203"/>
      <c r="DR184" s="1203"/>
      <c r="DS184" s="1203"/>
      <c r="DT184" s="1203"/>
      <c r="DU184" s="1203"/>
      <c r="DV184" s="1203"/>
      <c r="DW184" s="1203"/>
      <c r="DX184" s="1203">
        <f t="shared" si="1387"/>
        <v>0.29600000000000004</v>
      </c>
      <c r="DY184" s="1203">
        <f t="shared" si="1387"/>
        <v>0</v>
      </c>
      <c r="DZ184" s="1203">
        <f t="shared" si="1387"/>
        <v>1.5009999999999999E-2</v>
      </c>
      <c r="EA184" s="1203">
        <f t="shared" si="1387"/>
        <v>0.29600000000000004</v>
      </c>
      <c r="EB184" s="1203">
        <f t="shared" si="1387"/>
        <v>0</v>
      </c>
      <c r="EC184" s="1203">
        <f t="shared" si="1387"/>
        <v>1.5009999999999999E-2</v>
      </c>
      <c r="ED184" s="1203">
        <f t="shared" ref="ED184:EI184" si="1389">SUM(ED182:ED183)</f>
        <v>0.29600000000000004</v>
      </c>
      <c r="EE184" s="1203">
        <f t="shared" si="1389"/>
        <v>0</v>
      </c>
      <c r="EF184" s="1203">
        <f t="shared" si="1389"/>
        <v>1.5009999999999999E-2</v>
      </c>
      <c r="EG184" s="1203">
        <f t="shared" si="1389"/>
        <v>0.29600000000000004</v>
      </c>
      <c r="EH184" s="1203">
        <f t="shared" si="1389"/>
        <v>0</v>
      </c>
      <c r="EI184" s="1203">
        <f t="shared" si="1389"/>
        <v>1.5009999999999999E-2</v>
      </c>
      <c r="EJ184" s="476"/>
      <c r="EK184" s="476"/>
      <c r="EL184" s="476"/>
      <c r="EM184" s="476"/>
      <c r="EN184" s="437">
        <f t="shared" si="1381"/>
        <v>1E-3</v>
      </c>
      <c r="EO184" s="437">
        <f>SUM(EO182:EO183)</f>
        <v>0</v>
      </c>
      <c r="EP184" s="437">
        <f>SUM(EP182:EP183)</f>
        <v>0</v>
      </c>
      <c r="EQ184" s="437">
        <f>SUM(EQ182:EQ183)</f>
        <v>0</v>
      </c>
      <c r="ER184" s="437">
        <f>SUM(ER182:ER183)</f>
        <v>0</v>
      </c>
      <c r="ES184" s="437">
        <f>SUM(ES182:ES183)</f>
        <v>0</v>
      </c>
      <c r="ET184" s="814"/>
      <c r="EU184" s="814"/>
      <c r="EV184" s="814"/>
      <c r="EW184" s="814"/>
      <c r="EX184" s="437">
        <f>SUM(EX182:EX183)</f>
        <v>2.0000000000000001E-4</v>
      </c>
      <c r="EY184" s="437">
        <f t="shared" ref="EY184:FB184" si="1390">SUM(EY182:EY183)</f>
        <v>0</v>
      </c>
      <c r="EZ184" s="437">
        <f t="shared" si="1390"/>
        <v>0</v>
      </c>
      <c r="FA184" s="437">
        <f t="shared" si="1390"/>
        <v>2.0000000000000001E-4</v>
      </c>
      <c r="FB184" s="437">
        <f t="shared" si="1390"/>
        <v>0</v>
      </c>
      <c r="FC184" s="437">
        <f>SUM(FC182:FC183)</f>
        <v>2.0000000000000001E-4</v>
      </c>
      <c r="FD184" s="437">
        <f>SUM(FD182:FD183)</f>
        <v>2.0000000000000001E-4</v>
      </c>
      <c r="FE184" s="437">
        <f>SUM(FE182:FE183)</f>
        <v>2.0000000000000001E-4</v>
      </c>
      <c r="FF184" s="437">
        <f>SUM(FF182:FF183)</f>
        <v>2.0000000000000001E-4</v>
      </c>
      <c r="FG184" s="437">
        <f>SUM(FH184:FR184)</f>
        <v>0</v>
      </c>
      <c r="FH184" s="437">
        <f>SUM(FH182:FH183)</f>
        <v>0</v>
      </c>
      <c r="FI184" s="437">
        <f>SUM(FI182:FI183)</f>
        <v>0</v>
      </c>
      <c r="FJ184" s="437">
        <f>SUM(FJ182:FJ183)</f>
        <v>0</v>
      </c>
      <c r="FK184" s="437">
        <f>SUM(FK182:FK183)</f>
        <v>0</v>
      </c>
      <c r="FL184" s="992"/>
      <c r="FM184" s="437">
        <f>SUM(FM182:FM183)</f>
        <v>0</v>
      </c>
      <c r="FN184" s="814"/>
      <c r="FO184" s="814"/>
      <c r="FP184" s="814"/>
      <c r="FQ184" s="814"/>
      <c r="FR184" s="437">
        <f>SUM(FR182:FR183)</f>
        <v>0</v>
      </c>
      <c r="FS184" s="437">
        <f>SUM(FS182:FS183)</f>
        <v>0</v>
      </c>
      <c r="FT184" s="437">
        <f>SUM(FT182:FT183)</f>
        <v>0</v>
      </c>
      <c r="FU184" s="814"/>
      <c r="FV184" s="320"/>
      <c r="FW184" s="320"/>
      <c r="FX184" s="320"/>
    </row>
    <row r="185" spans="1:181" ht="14.45" hidden="1" customHeight="1" outlineLevel="1">
      <c r="A185" s="426" t="s">
        <v>485</v>
      </c>
      <c r="B185" s="380" t="s">
        <v>302</v>
      </c>
      <c r="C185" s="331"/>
      <c r="D185" s="343"/>
      <c r="E185" s="409" t="s">
        <v>50</v>
      </c>
      <c r="F185" s="477" t="s">
        <v>98</v>
      </c>
      <c r="G185" s="467"/>
      <c r="H185" s="330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  <c r="S185" s="313"/>
      <c r="T185" s="313"/>
      <c r="U185" s="313"/>
      <c r="V185" s="313"/>
      <c r="W185" s="313"/>
      <c r="X185" s="313"/>
      <c r="Y185" s="313"/>
      <c r="Z185" s="313"/>
      <c r="AA185" s="1155"/>
      <c r="AB185" s="313"/>
      <c r="AC185" s="313"/>
      <c r="AD185" s="358"/>
      <c r="AE185" s="313"/>
      <c r="AF185" s="313"/>
      <c r="AG185" s="313"/>
      <c r="AH185" s="313"/>
      <c r="AI185" s="313"/>
      <c r="AJ185" s="313"/>
      <c r="AK185" s="313"/>
      <c r="AL185" s="313"/>
      <c r="AM185" s="313"/>
      <c r="AN185" s="313"/>
      <c r="AO185" s="313"/>
      <c r="AP185" s="335"/>
      <c r="AQ185" s="335"/>
      <c r="AR185" s="1620"/>
      <c r="AS185" s="1620"/>
      <c r="AT185" s="313"/>
      <c r="AU185" s="482">
        <f>AU189+AU193+AU196+AU199+AU202+AU205</f>
        <v>0</v>
      </c>
      <c r="AV185" s="482">
        <f>AV189+AV193+AV196+AV199+AV202+AV205</f>
        <v>0</v>
      </c>
      <c r="AW185" s="313"/>
      <c r="AX185" s="482">
        <f>AX189+AX193+AX196+AX199+AX202+AX205</f>
        <v>0</v>
      </c>
      <c r="AY185" s="482">
        <f>AY189+AY193+AY196+AY199+AY202+AY205</f>
        <v>0</v>
      </c>
      <c r="AZ185" s="313"/>
      <c r="BA185" s="482">
        <f>BA189+BA193+BA196+BA199+BA202+BA205</f>
        <v>0</v>
      </c>
      <c r="BB185" s="482">
        <f>BB189+BB193+BB196+BB199+BB202+BB205</f>
        <v>0</v>
      </c>
      <c r="BC185" s="313"/>
      <c r="BD185" s="482">
        <f>BD189+BD193+BD196+BD199+BD202+BD205</f>
        <v>0</v>
      </c>
      <c r="BE185" s="482">
        <f>BE189+BE193+BE196+BE199+BE202+BE205</f>
        <v>0</v>
      </c>
      <c r="BF185" s="313"/>
      <c r="BG185" s="482">
        <f>BG189+BG193+BG196+BG199+BG202+BG205</f>
        <v>51.110955999999995</v>
      </c>
      <c r="BH185" s="482">
        <f>BH189+BH193+BH196+BH199+BH202+BH205</f>
        <v>0.68634574550000005</v>
      </c>
      <c r="BI185" s="313"/>
      <c r="BJ185" s="482">
        <f>BJ189+BJ193+BJ196+BJ199+BJ202+BJ205</f>
        <v>47.549573199999998</v>
      </c>
      <c r="BK185" s="482">
        <f>BK189+BK193+BK196+BK199+BK202+BK205</f>
        <v>1.2199963</v>
      </c>
      <c r="BL185" s="313"/>
      <c r="BM185" s="482">
        <f>BM189+BM193+BM196+BM199+BM202+BM205</f>
        <v>262.33482999999995</v>
      </c>
      <c r="BN185" s="482">
        <f>BN189+BN193+BN196+BN199+BN202+BN205</f>
        <v>6.4346599999999992</v>
      </c>
      <c r="BO185" s="313"/>
      <c r="BP185" s="482">
        <f>BP189+BP193+BP196+BP199+BP202+BP205</f>
        <v>262.33482999999995</v>
      </c>
      <c r="BQ185" s="482">
        <f>BQ189+BQ193+BQ196+BQ199+BQ202+BQ205</f>
        <v>6.4346599999999992</v>
      </c>
      <c r="BR185" s="313"/>
      <c r="BS185" s="482">
        <f>BS189+BS193+BS196+BS199+BS202+BS205</f>
        <v>262.33482999999995</v>
      </c>
      <c r="BT185" s="482">
        <f>BT189+BT193+BT196+BT199+BT202+BT205</f>
        <v>6.4346599999999992</v>
      </c>
      <c r="BU185" s="313"/>
      <c r="BV185" s="482">
        <f>BV189+BV193+BV196+BV199+BV202+BV205</f>
        <v>42.359999999999992</v>
      </c>
      <c r="BW185" s="482">
        <f>BW189+BW193+BW196+BW199+BW202+BW205</f>
        <v>0.97199999999999998</v>
      </c>
      <c r="BX185" s="313"/>
      <c r="BY185" s="482">
        <f>BY189+BY193+BY196+BY199+BY202+BY205</f>
        <v>30.24</v>
      </c>
      <c r="BZ185" s="482">
        <f>BZ189+BZ193+BZ196+BZ199+BZ202+BZ205</f>
        <v>0.69399999999999995</v>
      </c>
      <c r="CA185" s="313"/>
      <c r="CB185" s="482">
        <f>CB189+CB193+CB196+CB199+CB202+CB205</f>
        <v>33.959999999999994</v>
      </c>
      <c r="CC185" s="482">
        <f>CC189+CC193+CC196+CC199+CC202+CC205</f>
        <v>0.80300000000000005</v>
      </c>
      <c r="CD185" s="313"/>
      <c r="CE185" s="482">
        <f>CE189+CE193+CE196+CE199+CE202+CE205</f>
        <v>155.77483000000001</v>
      </c>
      <c r="CF185" s="482">
        <f>CF189+CF193+CF196+CF199+CF202+CF205</f>
        <v>3.9656600000000002</v>
      </c>
      <c r="CG185" s="995"/>
      <c r="CH185" s="313"/>
      <c r="CI185" s="482">
        <f>CI189+CI193+CI196+CI199+CI202+CI205</f>
        <v>262.33482999999995</v>
      </c>
      <c r="CJ185" s="482">
        <f>CJ189+CJ193+CJ196+CJ199+CJ202+CJ205</f>
        <v>6.4346599999999992</v>
      </c>
      <c r="CK185" s="313"/>
      <c r="CL185" s="482">
        <f>CL189+CL193+CL196+CL199+CL202+CL205</f>
        <v>42.359999999999992</v>
      </c>
      <c r="CM185" s="482">
        <f>CM189+CM193+CM196+CM199+CM202+CM205</f>
        <v>0.97199999999999998</v>
      </c>
      <c r="CN185" s="313"/>
      <c r="CO185" s="482">
        <f>CO189+CO193+CO196+CO199+CO202+CO205</f>
        <v>30.24</v>
      </c>
      <c r="CP185" s="482">
        <f>CP189+CP193+CP196+CP199+CP202+CP205</f>
        <v>0.69399999999999995</v>
      </c>
      <c r="CQ185" s="313"/>
      <c r="CR185" s="482">
        <f>CR189+CR193+CR196+CR199+CR202+CR205</f>
        <v>33.959999999999994</v>
      </c>
      <c r="CS185" s="482">
        <f>CS189+CS193+CS196+CS199+CS202+CS205</f>
        <v>0.80300000000000005</v>
      </c>
      <c r="CT185" s="313"/>
      <c r="CU185" s="482">
        <f>CU189+CU193+CU196+CU199+CU202+CU205</f>
        <v>155.77483000000001</v>
      </c>
      <c r="CV185" s="482">
        <f>CV189+CV193+CV196+CV199+CV202+CV205</f>
        <v>3.9656600000000002</v>
      </c>
      <c r="CW185" s="1512"/>
      <c r="CX185" s="482">
        <f>CX189+CX193+CX196+CX199+CX202+CX205</f>
        <v>157.52866119999999</v>
      </c>
      <c r="CY185" s="482">
        <f>CY189+CY193+CY196+CY199+CY202+CY205</f>
        <v>3.8809109999999998</v>
      </c>
      <c r="CZ185" s="313"/>
      <c r="DA185" s="482">
        <f>DA189+DA193+DA196+DA199+DA202+DA205</f>
        <v>155.82226119999999</v>
      </c>
      <c r="DB185" s="482">
        <f>DB189+DB193+DB196+DB199+DB202+DB205</f>
        <v>3.9479081270000003</v>
      </c>
      <c r="DC185" s="313"/>
      <c r="DD185" s="482">
        <f>DD189+DD193+DD196+DD199+DD202+DD205</f>
        <v>118.16331304000001</v>
      </c>
      <c r="DE185" s="482">
        <f>DE189+DE193+DE196+DE199+DE202+DE205</f>
        <v>3.0653668049300005</v>
      </c>
      <c r="DF185" s="313"/>
      <c r="DG185" s="482">
        <f>DG189+DG193+DG196+DG199+DG202+DG205</f>
        <v>118.16331304000001</v>
      </c>
      <c r="DH185" s="482">
        <f>DH189+DH193+DH196+DH199+DH202+DH205</f>
        <v>3.0653668049300005</v>
      </c>
      <c r="DI185" s="1155"/>
      <c r="DJ185" s="1199">
        <f>DJ189+DJ193+DJ196+DJ199+DJ202+DJ205</f>
        <v>160.22863000000004</v>
      </c>
      <c r="DK185" s="1199">
        <f>DK189+DK193+DK196+DK199+DK202+DK205</f>
        <v>5.2295660999999996</v>
      </c>
      <c r="DL185" s="1199"/>
      <c r="DM185" s="1199">
        <f>DM189+DM193+DM196+DM199+DM202+DM205</f>
        <v>42.38232</v>
      </c>
      <c r="DN185" s="1199">
        <f>DN189+DN193+DN196+DN199+DN202+DN205</f>
        <v>1.4376263</v>
      </c>
      <c r="DO185" s="1199"/>
      <c r="DP185" s="1199">
        <f>DP189+DP193+DP196+DP199+DP202+DP205</f>
        <v>30.28548</v>
      </c>
      <c r="DQ185" s="1199">
        <f>DQ189+DQ193+DQ196+DQ199+DQ202+DQ205</f>
        <v>1.0866251</v>
      </c>
      <c r="DR185" s="1199"/>
      <c r="DS185" s="1199">
        <f>DS189+DS193+DS196+DS199+DS202+DS205</f>
        <v>33.995999999999995</v>
      </c>
      <c r="DT185" s="1199">
        <f>DT189+DT193+DT196+DT199+DT202+DT205</f>
        <v>1.0488797000000001</v>
      </c>
      <c r="DU185" s="1199"/>
      <c r="DV185" s="1199">
        <f>DV189+DV193+DV196+DV199+DV202+DV205</f>
        <v>53.564830000000001</v>
      </c>
      <c r="DW185" s="1199">
        <f>DW189+DW193+DW196+DW199+DW202+DW205</f>
        <v>1.6564350000000001</v>
      </c>
      <c r="DX185" s="1155"/>
      <c r="DY185" s="1199">
        <f>DY189+DY193+DY196+DY199+DY202+DY205</f>
        <v>160.16683</v>
      </c>
      <c r="DZ185" s="1199">
        <f>DZ189+DZ193+DZ196+DZ199+DZ202+DZ205</f>
        <v>0.184964607</v>
      </c>
      <c r="EA185" s="1155"/>
      <c r="EB185" s="1199">
        <f>EB189+EB193+EB196+EB199+EB202+EB205</f>
        <v>6.5668299999999995</v>
      </c>
      <c r="EC185" s="1199">
        <f>EC189+EC193+EC196+EC199+EC202+EC205</f>
        <v>0.19222678620000003</v>
      </c>
      <c r="ED185" s="1155"/>
      <c r="EE185" s="1199">
        <f>EE189+EE193+EE196+EE199+EE202+EE205</f>
        <v>6.5668299999999995</v>
      </c>
      <c r="EF185" s="1199">
        <f>EF189+EF193+EF196+EF199+EF202+EF205</f>
        <v>0.19877141800800002</v>
      </c>
      <c r="EG185" s="1155"/>
      <c r="EH185" s="1199">
        <f>EH189+EH193+EH196+EH199+EH202+EH205</f>
        <v>6.5668299999999995</v>
      </c>
      <c r="EI185" s="1199">
        <f>EI189+EI193+EI196+EI199+EI202+EI205</f>
        <v>0.20557783508832003</v>
      </c>
      <c r="EJ185" s="482"/>
      <c r="EK185" s="482"/>
      <c r="EL185" s="482"/>
      <c r="EM185" s="482"/>
      <c r="EN185" s="484">
        <f t="shared" ref="EN185" si="1391">SUM(EO185:EX185)</f>
        <v>24.300512999999999</v>
      </c>
      <c r="EO185" s="484">
        <f>EO189+EO193+EO196+EO199+EO202+EO205</f>
        <v>4.22</v>
      </c>
      <c r="EP185" s="484">
        <f>EP189+EP193+EP196+EP199+EP202+EP205</f>
        <v>3.77</v>
      </c>
      <c r="EQ185" s="484">
        <f>EQ189+EQ193+EQ196+EQ199+EQ202+EQ205</f>
        <v>2.4689999999999999</v>
      </c>
      <c r="ER185" s="484">
        <f>ER189+ER193+ER196+ER199+ER202+ER205</f>
        <v>2.4689999999999999</v>
      </c>
      <c r="ES185" s="484">
        <f>ES189+ES193+ES196+ES199+ES202+ES205</f>
        <v>6.7548820000000003</v>
      </c>
      <c r="ET185" s="813"/>
      <c r="EU185" s="813"/>
      <c r="EV185" s="813"/>
      <c r="EW185" s="813"/>
      <c r="EX185" s="484">
        <f>EX189+EX193+EX196+EX199+EX202+EX205</f>
        <v>4.6176310000000003</v>
      </c>
      <c r="EY185" s="813"/>
      <c r="EZ185" s="813"/>
      <c r="FA185" s="813"/>
      <c r="FB185" s="813">
        <f>FB189+FB193+FB196+FB199+FB202+FB205</f>
        <v>1.3693299999999999</v>
      </c>
      <c r="FC185" s="813">
        <f t="shared" ref="FC185:FF185" si="1392">FC189+FC193+FC196+FC199+FC202+FC205</f>
        <v>4.0420199999999999</v>
      </c>
      <c r="FD185" s="813">
        <f t="shared" si="1392"/>
        <v>2.5000000000000001E-2</v>
      </c>
      <c r="FE185" s="813">
        <f t="shared" si="1392"/>
        <v>2.5000000000000001E-2</v>
      </c>
      <c r="FF185" s="813">
        <f t="shared" si="1392"/>
        <v>2.5000000000000001E-2</v>
      </c>
      <c r="FG185" s="484">
        <f>SUM(FH185:FR185)</f>
        <v>23.923713599999999</v>
      </c>
      <c r="FH185" s="484">
        <f>FH189+FH193+FH196+FH199+FH202+FH205</f>
        <v>4.22</v>
      </c>
      <c r="FI185" s="484">
        <f>FI189+FI193+FI196+FI199+FI202+FI205</f>
        <v>3.77</v>
      </c>
      <c r="FJ185" s="484">
        <f>FJ189+FJ193+FJ196+FJ199+FJ202+FJ205</f>
        <v>2.4689999999999999</v>
      </c>
      <c r="FK185" s="484">
        <f>FK189+FK193+FK196+FK199+FK202+FK205</f>
        <v>6.1910000000000007</v>
      </c>
      <c r="FL185" s="992"/>
      <c r="FM185" s="484">
        <f>FM189+FM193+FM196+FM199+FM202+FM205</f>
        <v>7.2737135999999998</v>
      </c>
      <c r="FN185" s="813"/>
      <c r="FO185" s="813"/>
      <c r="FP185" s="813"/>
      <c r="FQ185" s="813"/>
      <c r="FR185" s="484">
        <f>FR189+FR193+FR196+FR199+FR202+FR205</f>
        <v>0</v>
      </c>
      <c r="FS185" s="484">
        <f>FS189+FS193+FS196+FS199+FS202+FS205</f>
        <v>0</v>
      </c>
      <c r="FT185" s="484">
        <f>FT189+FT193+FT196+FT199+FT202+FT205</f>
        <v>0</v>
      </c>
      <c r="FU185" s="813"/>
      <c r="FV185" s="313"/>
      <c r="FW185" s="313"/>
      <c r="FX185" s="313"/>
    </row>
    <row r="186" spans="1:181" ht="14.25" hidden="1" customHeight="1" outlineLevel="1">
      <c r="A186" s="426" t="s">
        <v>485</v>
      </c>
      <c r="B186" s="380" t="s">
        <v>302</v>
      </c>
      <c r="C186" s="331"/>
      <c r="D186" s="431"/>
      <c r="E186" s="430" t="s">
        <v>125</v>
      </c>
      <c r="F186" s="431" t="s">
        <v>99</v>
      </c>
      <c r="G186" s="467"/>
      <c r="H186" s="330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  <c r="S186" s="313"/>
      <c r="T186" s="313"/>
      <c r="U186" s="313"/>
      <c r="V186" s="313"/>
      <c r="W186" s="313"/>
      <c r="X186" s="313"/>
      <c r="Y186" s="313"/>
      <c r="Z186" s="313"/>
      <c r="AA186" s="1155"/>
      <c r="AB186" s="313"/>
      <c r="AC186" s="313"/>
      <c r="AD186" s="358"/>
      <c r="AE186" s="313"/>
      <c r="AF186" s="313"/>
      <c r="AG186" s="313"/>
      <c r="AH186" s="313"/>
      <c r="AI186" s="313"/>
      <c r="AJ186" s="313"/>
      <c r="AK186" s="313"/>
      <c r="AL186" s="313"/>
      <c r="AM186" s="313"/>
      <c r="AN186" s="313"/>
      <c r="AO186" s="313"/>
      <c r="AP186" s="495"/>
      <c r="AQ186" s="335"/>
      <c r="AR186" s="1620"/>
      <c r="AS186" s="1620"/>
      <c r="AT186" s="313"/>
      <c r="AU186" s="313"/>
      <c r="AV186" s="313"/>
      <c r="AW186" s="313"/>
      <c r="AX186" s="313"/>
      <c r="AY186" s="313"/>
      <c r="AZ186" s="313"/>
      <c r="BA186" s="313"/>
      <c r="BB186" s="313"/>
      <c r="BC186" s="313"/>
      <c r="BD186" s="313"/>
      <c r="BE186" s="313"/>
      <c r="BF186" s="313"/>
      <c r="BG186" s="313"/>
      <c r="BH186" s="313"/>
      <c r="BI186" s="313"/>
      <c r="BJ186" s="313"/>
      <c r="BK186" s="313"/>
      <c r="BL186" s="313"/>
      <c r="BM186" s="313"/>
      <c r="BN186" s="313"/>
      <c r="BO186" s="313"/>
      <c r="BP186" s="313"/>
      <c r="BQ186" s="313"/>
      <c r="BR186" s="313"/>
      <c r="BS186" s="313"/>
      <c r="BT186" s="313"/>
      <c r="BU186" s="313"/>
      <c r="BV186" s="313"/>
      <c r="BW186" s="313"/>
      <c r="BX186" s="313"/>
      <c r="BY186" s="313"/>
      <c r="BZ186" s="313"/>
      <c r="CA186" s="313"/>
      <c r="CB186" s="313"/>
      <c r="CC186" s="313"/>
      <c r="CD186" s="313"/>
      <c r="CE186" s="313"/>
      <c r="CF186" s="313"/>
      <c r="CG186" s="999"/>
      <c r="CH186" s="313"/>
      <c r="CI186" s="313"/>
      <c r="CJ186" s="313"/>
      <c r="CK186" s="313"/>
      <c r="CL186" s="313"/>
      <c r="CM186" s="313"/>
      <c r="CN186" s="313"/>
      <c r="CO186" s="313"/>
      <c r="CP186" s="313"/>
      <c r="CQ186" s="313"/>
      <c r="CR186" s="313"/>
      <c r="CS186" s="313"/>
      <c r="CT186" s="313"/>
      <c r="CU186" s="313"/>
      <c r="CV186" s="313"/>
      <c r="CW186" s="1512"/>
      <c r="CX186" s="313"/>
      <c r="CY186" s="313"/>
      <c r="CZ186" s="313"/>
      <c r="DA186" s="313"/>
      <c r="DB186" s="313"/>
      <c r="DC186" s="313"/>
      <c r="DD186" s="313"/>
      <c r="DE186" s="313"/>
      <c r="DF186" s="313"/>
      <c r="DG186" s="313"/>
      <c r="DH186" s="313"/>
      <c r="DI186" s="1155"/>
      <c r="DJ186" s="1155"/>
      <c r="DK186" s="1155"/>
      <c r="DL186" s="1155"/>
      <c r="DM186" s="1155"/>
      <c r="DN186" s="1155"/>
      <c r="DO186" s="1155"/>
      <c r="DP186" s="1155"/>
      <c r="DQ186" s="1155"/>
      <c r="DR186" s="1155"/>
      <c r="DS186" s="1155"/>
      <c r="DT186" s="1155"/>
      <c r="DU186" s="1155"/>
      <c r="DV186" s="1155"/>
      <c r="DW186" s="1155"/>
      <c r="DX186" s="1155"/>
      <c r="DY186" s="1155"/>
      <c r="DZ186" s="1155"/>
      <c r="EA186" s="1155"/>
      <c r="EB186" s="1155"/>
      <c r="EC186" s="1155"/>
      <c r="ED186" s="1155"/>
      <c r="EE186" s="1155"/>
      <c r="EF186" s="1155"/>
      <c r="EG186" s="1155"/>
      <c r="EH186" s="1155"/>
      <c r="EI186" s="1155"/>
      <c r="EJ186" s="313"/>
      <c r="EK186" s="313"/>
      <c r="EL186" s="313"/>
      <c r="EM186" s="313"/>
      <c r="EN186" s="313"/>
      <c r="EO186" s="313"/>
      <c r="EP186" s="313"/>
      <c r="EQ186" s="313"/>
      <c r="ER186" s="313"/>
      <c r="ES186" s="313"/>
      <c r="ET186" s="655"/>
      <c r="EU186" s="655"/>
      <c r="EV186" s="655"/>
      <c r="EW186" s="655"/>
      <c r="EX186" s="313"/>
      <c r="EY186" s="655"/>
      <c r="EZ186" s="655"/>
      <c r="FA186" s="655"/>
      <c r="FB186" s="655"/>
      <c r="FC186" s="313"/>
      <c r="FD186" s="313"/>
      <c r="FE186" s="313"/>
      <c r="FF186" s="313"/>
      <c r="FG186" s="313"/>
      <c r="FH186" s="313"/>
      <c r="FI186" s="313"/>
      <c r="FJ186" s="313"/>
      <c r="FK186" s="313"/>
      <c r="FL186" s="999"/>
      <c r="FM186" s="313"/>
      <c r="FN186" s="655"/>
      <c r="FO186" s="655"/>
      <c r="FP186" s="655"/>
      <c r="FQ186" s="655"/>
      <c r="FR186" s="313"/>
      <c r="FS186" s="313"/>
      <c r="FT186" s="313"/>
      <c r="FU186" s="655"/>
      <c r="FV186" s="313"/>
      <c r="FW186" s="313"/>
      <c r="FX186" s="313"/>
    </row>
    <row r="187" spans="1:181" ht="24" hidden="1" customHeight="1" outlineLevel="1">
      <c r="A187" s="426" t="s">
        <v>485</v>
      </c>
      <c r="B187" s="380" t="s">
        <v>302</v>
      </c>
      <c r="C187" s="378" t="s">
        <v>491</v>
      </c>
      <c r="D187" s="378" t="s">
        <v>18</v>
      </c>
      <c r="E187" s="430" t="s">
        <v>429</v>
      </c>
      <c r="F187" s="1446" t="s">
        <v>509</v>
      </c>
      <c r="G187" s="470"/>
      <c r="H187" s="316" t="s">
        <v>12</v>
      </c>
      <c r="I187" s="492">
        <f t="shared" ref="I187:I188" si="1393">S187+X187+Y187+Z187+AA187</f>
        <v>795</v>
      </c>
      <c r="J187" s="858">
        <v>100</v>
      </c>
      <c r="K187" s="858">
        <v>100</v>
      </c>
      <c r="L187" s="858">
        <v>579</v>
      </c>
      <c r="M187" s="440">
        <v>2973</v>
      </c>
      <c r="N187" s="440">
        <f t="shared" ref="N187:N188" si="1394">SUM(O187:R187)</f>
        <v>2973</v>
      </c>
      <c r="O187" s="356"/>
      <c r="P187" s="356"/>
      <c r="Q187" s="356"/>
      <c r="R187" s="356">
        <v>2973</v>
      </c>
      <c r="S187" s="366">
        <f t="shared" ref="S187:S188" si="1395">SUM(T187:W187)</f>
        <v>395</v>
      </c>
      <c r="T187" s="1358">
        <v>0</v>
      </c>
      <c r="U187" s="1358">
        <v>0</v>
      </c>
      <c r="V187" s="1358">
        <v>0</v>
      </c>
      <c r="W187" s="1356">
        <v>395</v>
      </c>
      <c r="X187" s="1356">
        <v>100</v>
      </c>
      <c r="Y187" s="1356">
        <v>100</v>
      </c>
      <c r="Z187" s="1356">
        <v>100</v>
      </c>
      <c r="AA187" s="1356">
        <v>100</v>
      </c>
      <c r="AB187" s="356"/>
      <c r="AC187" s="356"/>
      <c r="AD187" s="356"/>
      <c r="AE187" s="356"/>
      <c r="AF187" s="440">
        <v>2973</v>
      </c>
      <c r="AG187" s="440">
        <f t="shared" ref="AG187:AG188" si="1396">SUM(AH187:AK187)</f>
        <v>0</v>
      </c>
      <c r="AH187" s="356"/>
      <c r="AI187" s="356"/>
      <c r="AJ187" s="356"/>
      <c r="AK187" s="356"/>
      <c r="AL187" s="356"/>
      <c r="AM187" s="356"/>
      <c r="AN187" s="356"/>
      <c r="AO187" s="356"/>
      <c r="AP187" s="306" t="s">
        <v>584</v>
      </c>
      <c r="AQ187" s="437">
        <f t="shared" ref="AQ187:AQ189" si="1397">DI187+DX187+EA187+ED187+EG187</f>
        <v>0.19800000000000001</v>
      </c>
      <c r="AR187" s="1621"/>
      <c r="AS187" s="1621"/>
      <c r="AT187" s="315"/>
      <c r="AU187" s="476">
        <f>AT187*0.12*1000</f>
        <v>0</v>
      </c>
      <c r="AV187" s="315"/>
      <c r="AW187" s="315"/>
      <c r="AX187" s="476">
        <f>AW187*0.12*1000</f>
        <v>0</v>
      </c>
      <c r="AY187" s="315"/>
      <c r="AZ187" s="315"/>
      <c r="BA187" s="476">
        <f>AZ187*0.12*1000</f>
        <v>0</v>
      </c>
      <c r="BB187" s="315"/>
      <c r="BC187" s="315"/>
      <c r="BD187" s="476">
        <f>BC187*0.12*1000</f>
        <v>0</v>
      </c>
      <c r="BE187" s="315"/>
      <c r="BF187" s="315">
        <v>7.9299999999999995E-2</v>
      </c>
      <c r="BG187" s="476">
        <f>BF187*0.12*1000</f>
        <v>9.5159999999999982</v>
      </c>
      <c r="BH187" s="315">
        <v>0.39700000000000002</v>
      </c>
      <c r="BI187" s="315">
        <v>0.31</v>
      </c>
      <c r="BJ187" s="476">
        <f>BI187*0.12*1000</f>
        <v>37.199999999999996</v>
      </c>
      <c r="BK187" s="315">
        <v>0.99</v>
      </c>
      <c r="BL187" s="315">
        <v>0.89100000000000001</v>
      </c>
      <c r="BM187" s="476">
        <f>BL187*0.12*1000</f>
        <v>106.92</v>
      </c>
      <c r="BN187" s="315">
        <v>2.83338</v>
      </c>
      <c r="BO187" s="315">
        <v>0.89100000000000001</v>
      </c>
      <c r="BP187" s="476">
        <f>BO187*0.12*1000</f>
        <v>106.92</v>
      </c>
      <c r="BQ187" s="315">
        <v>2.83338</v>
      </c>
      <c r="BR187" s="476">
        <f>BU187+BX187+CA187+CD187</f>
        <v>0.89100000000000001</v>
      </c>
      <c r="BS187" s="476">
        <f t="shared" ref="BS187:BS188" si="1398">BV187+BY187+CB187+CE187</f>
        <v>106.92</v>
      </c>
      <c r="BT187" s="476">
        <f t="shared" ref="BT187:BT188" si="1399">BW187+BZ187+CC187+CF187</f>
        <v>2.83338</v>
      </c>
      <c r="BU187" s="315"/>
      <c r="BV187" s="476">
        <f>BU187*0.12*1000</f>
        <v>0</v>
      </c>
      <c r="BW187" s="315"/>
      <c r="BX187" s="315"/>
      <c r="BY187" s="476">
        <f>BX187*0.12*1000</f>
        <v>0</v>
      </c>
      <c r="BZ187" s="315"/>
      <c r="CA187" s="315"/>
      <c r="CB187" s="476">
        <f>CA187*0.12*1000</f>
        <v>0</v>
      </c>
      <c r="CC187" s="315"/>
      <c r="CD187" s="315">
        <v>0.89100000000000001</v>
      </c>
      <c r="CE187" s="476">
        <f>CD187*0.12*1000</f>
        <v>106.92</v>
      </c>
      <c r="CF187" s="315">
        <v>2.83338</v>
      </c>
      <c r="CG187" s="995"/>
      <c r="CH187" s="476">
        <f>CK187+CN187+CQ187+CT187</f>
        <v>0.89100000000000001</v>
      </c>
      <c r="CI187" s="476">
        <f t="shared" ref="CI187:CI188" si="1400">CL187+CO187+CR187+CU187</f>
        <v>106.92</v>
      </c>
      <c r="CJ187" s="476">
        <f t="shared" ref="CJ187:CJ188" si="1401">CM187+CP187+CS187+CV187</f>
        <v>2.83338</v>
      </c>
      <c r="CK187" s="315"/>
      <c r="CL187" s="476">
        <f>CK187*0.12*1000</f>
        <v>0</v>
      </c>
      <c r="CM187" s="315"/>
      <c r="CN187" s="315"/>
      <c r="CO187" s="476">
        <f>CN187*0.12*1000</f>
        <v>0</v>
      </c>
      <c r="CP187" s="315"/>
      <c r="CQ187" s="315"/>
      <c r="CR187" s="476">
        <f>CQ187*0.12*1000</f>
        <v>0</v>
      </c>
      <c r="CS187" s="1474"/>
      <c r="CT187" s="1474">
        <v>0.89100000000000001</v>
      </c>
      <c r="CU187" s="476">
        <f>CT187*0.12*1000</f>
        <v>106.92</v>
      </c>
      <c r="CV187" s="1474">
        <v>2.83338</v>
      </c>
      <c r="CW187" s="1514">
        <v>1.7100000000000001E-2</v>
      </c>
      <c r="CX187" s="476">
        <f>CW187*0.12*1000</f>
        <v>2.052</v>
      </c>
      <c r="CY187" s="625">
        <v>5.8311000000000002E-2</v>
      </c>
      <c r="CZ187" s="625">
        <v>2.8800000000000002E-3</v>
      </c>
      <c r="DA187" s="476">
        <f>CZ187*0.12*1000</f>
        <v>0.34560000000000002</v>
      </c>
      <c r="DB187" s="625">
        <v>1.0166400000000001E-2</v>
      </c>
      <c r="DC187" s="625">
        <v>2.8800000000000002E-3</v>
      </c>
      <c r="DD187" s="476">
        <f>DC187*0.12*1000</f>
        <v>0.34560000000000002</v>
      </c>
      <c r="DE187" s="315">
        <v>1.0166400000000001E-2</v>
      </c>
      <c r="DF187" s="315">
        <v>2.8800000000000002E-3</v>
      </c>
      <c r="DG187" s="476">
        <f>DF187*0.12*1000</f>
        <v>0.34560000000000002</v>
      </c>
      <c r="DH187" s="315">
        <v>1.0166400000000001E-2</v>
      </c>
      <c r="DI187" s="1243">
        <f>DL187+DO187+DR187+DU187</f>
        <v>3.9600000000000003E-2</v>
      </c>
      <c r="DJ187" s="1362">
        <f>DI187*0.12*1000</f>
        <v>4.7519999999999998</v>
      </c>
      <c r="DK187" s="1243">
        <f>DN187+DQ187+DT187+DW187</f>
        <v>0.15127200000000002</v>
      </c>
      <c r="DL187" s="1204"/>
      <c r="DM187" s="1204"/>
      <c r="DN187" s="1204"/>
      <c r="DO187" s="1204"/>
      <c r="DP187" s="1204"/>
      <c r="DQ187" s="1204"/>
      <c r="DR187" s="1204"/>
      <c r="DS187" s="1204"/>
      <c r="DT187" s="1204"/>
      <c r="DU187" s="1395">
        <v>3.9600000000000003E-2</v>
      </c>
      <c r="DV187" s="1362">
        <f>DU187*0.12*1000</f>
        <v>4.7519999999999998</v>
      </c>
      <c r="DW187" s="1395">
        <v>0.15127200000000002</v>
      </c>
      <c r="DX187" s="1395">
        <v>3.9600000000000003E-2</v>
      </c>
      <c r="DY187" s="1362">
        <f>DX187*0.12*1000</f>
        <v>4.7519999999999998</v>
      </c>
      <c r="DZ187" s="1395">
        <v>0.15732288</v>
      </c>
      <c r="EA187" s="1395">
        <v>3.9600000000000003E-2</v>
      </c>
      <c r="EB187" s="1362">
        <f>EA187*0.12*1000</f>
        <v>4.7519999999999998</v>
      </c>
      <c r="EC187" s="1395">
        <v>0.16361579520000002</v>
      </c>
      <c r="ED187" s="1395">
        <v>3.9600000000000003E-2</v>
      </c>
      <c r="EE187" s="1362">
        <f>ED187*0.12*1000</f>
        <v>4.7519999999999998</v>
      </c>
      <c r="EF187" s="1395">
        <v>0.17016042700800002</v>
      </c>
      <c r="EG187" s="1395">
        <v>3.9600000000000003E-2</v>
      </c>
      <c r="EH187" s="1362">
        <f>EG187*0.12*1000</f>
        <v>4.7519999999999998</v>
      </c>
      <c r="EI187" s="1395">
        <v>0.17696684408832003</v>
      </c>
      <c r="EJ187" s="315"/>
      <c r="EK187" s="315"/>
      <c r="EL187" s="315"/>
      <c r="EM187" s="315"/>
      <c r="EN187" s="437">
        <f t="shared" ref="EN187:EN189" si="1402">EX187+FC187+FD187+FE187+FF187</f>
        <v>0.03</v>
      </c>
      <c r="EO187" s="622">
        <v>4.22</v>
      </c>
      <c r="EP187" s="622">
        <v>3.77</v>
      </c>
      <c r="EQ187" s="312">
        <v>2.4500000000000002</v>
      </c>
      <c r="ER187" s="622">
        <v>2.4500000000000002</v>
      </c>
      <c r="ES187" s="622">
        <v>2.4500000000000002</v>
      </c>
      <c r="ET187" s="622">
        <v>0</v>
      </c>
      <c r="EU187" s="622">
        <v>0</v>
      </c>
      <c r="EV187" s="622">
        <v>0</v>
      </c>
      <c r="EW187" s="622">
        <v>2.4500000000000002</v>
      </c>
      <c r="EX187" s="315">
        <f>EY187+EZ187+FA187+FB187</f>
        <v>6.0000000000000001E-3</v>
      </c>
      <c r="EY187" s="1382">
        <v>0</v>
      </c>
      <c r="EZ187" s="1382">
        <v>0</v>
      </c>
      <c r="FA187" s="1382">
        <v>0</v>
      </c>
      <c r="FB187" s="1382">
        <v>6.0000000000000001E-3</v>
      </c>
      <c r="FC187" s="622">
        <v>6.0000000000000001E-3</v>
      </c>
      <c r="FD187" s="622">
        <v>6.0000000000000001E-3</v>
      </c>
      <c r="FE187" s="622">
        <v>6.0000000000000001E-3</v>
      </c>
      <c r="FF187" s="622">
        <v>6.0000000000000001E-3</v>
      </c>
      <c r="FG187" s="437">
        <f>SUM(FH187:FR187)</f>
        <v>17.79</v>
      </c>
      <c r="FH187" s="312">
        <v>4.22</v>
      </c>
      <c r="FI187" s="312">
        <v>3.77</v>
      </c>
      <c r="FJ187" s="312">
        <v>2.4500000000000002</v>
      </c>
      <c r="FK187" s="622">
        <v>2.4500000000000002</v>
      </c>
      <c r="FL187" s="992"/>
      <c r="FM187" s="312">
        <f t="shared" ref="FM187:FM188" si="1403">FN187+FO187+FP187+FQ187</f>
        <v>2.4500000000000002</v>
      </c>
      <c r="FN187" s="1555">
        <v>0</v>
      </c>
      <c r="FO187" s="1555">
        <v>0</v>
      </c>
      <c r="FP187" s="1555">
        <v>0</v>
      </c>
      <c r="FQ187" s="1555">
        <v>2.4500000000000002</v>
      </c>
      <c r="FR187" s="312"/>
      <c r="FS187" s="312"/>
      <c r="FT187" s="312"/>
      <c r="FU187" s="622"/>
      <c r="FV187" s="316" t="s">
        <v>297</v>
      </c>
      <c r="FW187" s="316"/>
      <c r="FX187" s="316" t="s">
        <v>300</v>
      </c>
    </row>
    <row r="188" spans="1:181" ht="34.15" hidden="1" customHeight="1" outlineLevel="1">
      <c r="A188" s="426" t="s">
        <v>485</v>
      </c>
      <c r="B188" s="380" t="s">
        <v>302</v>
      </c>
      <c r="C188" s="378" t="s">
        <v>491</v>
      </c>
      <c r="D188" s="378" t="s">
        <v>18</v>
      </c>
      <c r="E188" s="430" t="s">
        <v>419</v>
      </c>
      <c r="F188" s="1802" t="s">
        <v>447</v>
      </c>
      <c r="G188" s="470"/>
      <c r="H188" s="316" t="s">
        <v>12</v>
      </c>
      <c r="I188" s="492">
        <f t="shared" si="1393"/>
        <v>0</v>
      </c>
      <c r="J188" s="858"/>
      <c r="K188" s="858"/>
      <c r="L188" s="858">
        <v>3153</v>
      </c>
      <c r="M188" s="440">
        <v>0</v>
      </c>
      <c r="N188" s="440">
        <f t="shared" si="1394"/>
        <v>0</v>
      </c>
      <c r="O188" s="356"/>
      <c r="P188" s="356"/>
      <c r="Q188" s="356"/>
      <c r="R188" s="356"/>
      <c r="S188" s="366">
        <f t="shared" si="1395"/>
        <v>0</v>
      </c>
      <c r="T188" s="1358">
        <v>0</v>
      </c>
      <c r="U188" s="1358">
        <v>0</v>
      </c>
      <c r="V188" s="1358">
        <v>0</v>
      </c>
      <c r="W188" s="1358">
        <v>0</v>
      </c>
      <c r="X188" s="1358">
        <v>0</v>
      </c>
      <c r="Y188" s="1358">
        <v>0</v>
      </c>
      <c r="Z188" s="1358">
        <v>0</v>
      </c>
      <c r="AA188" s="1358">
        <v>0</v>
      </c>
      <c r="AB188" s="356"/>
      <c r="AC188" s="356"/>
      <c r="AD188" s="356"/>
      <c r="AE188" s="356"/>
      <c r="AF188" s="440">
        <v>0</v>
      </c>
      <c r="AG188" s="440">
        <f t="shared" si="1396"/>
        <v>0</v>
      </c>
      <c r="AH188" s="356"/>
      <c r="AI188" s="356"/>
      <c r="AJ188" s="356"/>
      <c r="AK188" s="356"/>
      <c r="AL188" s="356"/>
      <c r="AM188" s="356"/>
      <c r="AN188" s="356"/>
      <c r="AO188" s="356"/>
      <c r="AP188" s="306" t="s">
        <v>584</v>
      </c>
      <c r="AQ188" s="437">
        <f t="shared" si="1397"/>
        <v>2.5605150000000001</v>
      </c>
      <c r="AR188" s="1621"/>
      <c r="AS188" s="1621"/>
      <c r="AT188" s="315"/>
      <c r="AU188" s="476">
        <f t="shared" ref="AU188" si="1404">AT188*0.12*1000</f>
        <v>0</v>
      </c>
      <c r="AV188" s="315"/>
      <c r="AW188" s="315"/>
      <c r="AX188" s="476">
        <f t="shared" ref="AX188" si="1405">AW188*0.12*1000</f>
        <v>0</v>
      </c>
      <c r="AY188" s="315"/>
      <c r="AZ188" s="315"/>
      <c r="BA188" s="476">
        <f t="shared" ref="BA188" si="1406">AZ188*0.12*1000</f>
        <v>0</v>
      </c>
      <c r="BB188" s="315"/>
      <c r="BC188" s="315"/>
      <c r="BD188" s="476">
        <f t="shared" ref="BD188" si="1407">BC188*0.12*1000</f>
        <v>0</v>
      </c>
      <c r="BE188" s="315"/>
      <c r="BF188" s="315">
        <v>0.33150105000000002</v>
      </c>
      <c r="BG188" s="476">
        <f t="shared" ref="BG188" si="1408">BF188*0.12*1000</f>
        <v>39.780125999999996</v>
      </c>
      <c r="BH188" s="315">
        <v>0.26676574549999998</v>
      </c>
      <c r="BI188" s="315">
        <v>7.1122859999999996E-2</v>
      </c>
      <c r="BJ188" s="476">
        <f t="shared" ref="BJ188" si="1409">BI188*0.12*1000</f>
        <v>8.5347431999999976</v>
      </c>
      <c r="BK188" s="315">
        <v>0.20741630000000003</v>
      </c>
      <c r="BL188" s="315">
        <v>1.2799999999999998</v>
      </c>
      <c r="BM188" s="476">
        <f t="shared" ref="BM188" si="1410">BL188*0.12*1000</f>
        <v>153.59999999999997</v>
      </c>
      <c r="BN188" s="315">
        <v>3.5786999999999995</v>
      </c>
      <c r="BO188" s="315">
        <v>1.2799999999999998</v>
      </c>
      <c r="BP188" s="476">
        <f t="shared" ref="BP188" si="1411">BO188*0.12*1000</f>
        <v>153.59999999999997</v>
      </c>
      <c r="BQ188" s="315">
        <v>3.5786999999999995</v>
      </c>
      <c r="BR188" s="476">
        <f>BU188+BX188+CA188+CD188</f>
        <v>1.2799999999999998</v>
      </c>
      <c r="BS188" s="476">
        <f t="shared" si="1398"/>
        <v>153.6</v>
      </c>
      <c r="BT188" s="476">
        <f t="shared" si="1399"/>
        <v>3.5786999999999995</v>
      </c>
      <c r="BU188" s="315">
        <v>0.35299999999999998</v>
      </c>
      <c r="BV188" s="476">
        <f t="shared" ref="BV188" si="1412">BU188*0.12*1000</f>
        <v>42.359999999999992</v>
      </c>
      <c r="BW188" s="315">
        <v>0.97199999999999998</v>
      </c>
      <c r="BX188" s="315">
        <v>0.252</v>
      </c>
      <c r="BY188" s="476">
        <f t="shared" ref="BY188" si="1413">BX188*0.12*1000</f>
        <v>30.24</v>
      </c>
      <c r="BZ188" s="315">
        <v>0.69399999999999995</v>
      </c>
      <c r="CA188" s="315">
        <v>0.28299999999999997</v>
      </c>
      <c r="CB188" s="476">
        <f t="shared" ref="CB188" si="1414">CA188*0.12*1000</f>
        <v>33.959999999999994</v>
      </c>
      <c r="CC188" s="315">
        <v>0.80300000000000005</v>
      </c>
      <c r="CD188" s="315">
        <v>0.39200000000000002</v>
      </c>
      <c r="CE188" s="476">
        <f t="shared" ref="CE188" si="1415">CD188*0.12*1000</f>
        <v>47.04</v>
      </c>
      <c r="CF188" s="315">
        <v>1.1096999999999999</v>
      </c>
      <c r="CG188" s="995"/>
      <c r="CH188" s="476">
        <f>CK188+CN188+CQ188+CT188</f>
        <v>1.2799999999999998</v>
      </c>
      <c r="CI188" s="476">
        <f t="shared" si="1400"/>
        <v>153.6</v>
      </c>
      <c r="CJ188" s="476">
        <f t="shared" si="1401"/>
        <v>3.5786999999999995</v>
      </c>
      <c r="CK188" s="315">
        <v>0.35299999999999998</v>
      </c>
      <c r="CL188" s="476">
        <f t="shared" ref="CL188" si="1416">CK188*0.12*1000</f>
        <v>42.359999999999992</v>
      </c>
      <c r="CM188" s="315">
        <v>0.97199999999999998</v>
      </c>
      <c r="CN188" s="1065">
        <v>0.252</v>
      </c>
      <c r="CO188" s="476">
        <f t="shared" ref="CO188" si="1417">CN188*0.12*1000</f>
        <v>30.24</v>
      </c>
      <c r="CP188" s="1065">
        <v>0.69399999999999995</v>
      </c>
      <c r="CQ188" s="1474">
        <v>0.28299999999999997</v>
      </c>
      <c r="CR188" s="476">
        <f t="shared" ref="CR188" si="1418">CQ188*0.12*1000</f>
        <v>33.959999999999994</v>
      </c>
      <c r="CS188" s="1474">
        <v>0.80300000000000005</v>
      </c>
      <c r="CT188" s="1474">
        <v>0.39200000000000002</v>
      </c>
      <c r="CU188" s="476">
        <f t="shared" ref="CU188" si="1419">CT188*0.12*1000</f>
        <v>47.04</v>
      </c>
      <c r="CV188" s="1474">
        <v>1.1096999999999999</v>
      </c>
      <c r="CW188" s="1514">
        <v>1.28051526</v>
      </c>
      <c r="CX188" s="476">
        <f t="shared" ref="CX188" si="1420">CW188*0.12*1000</f>
        <v>153.66183119999999</v>
      </c>
      <c r="CY188" s="625">
        <v>3.7961999999999998</v>
      </c>
      <c r="CZ188" s="625">
        <v>1.28051526</v>
      </c>
      <c r="DA188" s="476">
        <f t="shared" ref="DA188" si="1421">CZ188*0.12*1000</f>
        <v>153.66183119999999</v>
      </c>
      <c r="DB188" s="625">
        <v>3.9100999999999999</v>
      </c>
      <c r="DC188" s="625">
        <v>0.96669069200000002</v>
      </c>
      <c r="DD188" s="476">
        <f t="shared" ref="DD188" si="1422">DC188*0.12*1000</f>
        <v>116.00288304</v>
      </c>
      <c r="DE188" s="315">
        <v>3.02658941393</v>
      </c>
      <c r="DF188" s="315">
        <v>0.96669069200000002</v>
      </c>
      <c r="DG188" s="476">
        <f t="shared" ref="DG188" si="1423">DF188*0.12*1000</f>
        <v>116.00288304</v>
      </c>
      <c r="DH188" s="315">
        <v>3.02658941393</v>
      </c>
      <c r="DI188" s="1243">
        <f>DL188+DO188+DR188+DU188</f>
        <v>1.2805150000000001</v>
      </c>
      <c r="DJ188" s="1362">
        <f t="shared" ref="DJ188" si="1424">DI188*0.12*1000</f>
        <v>153.66180000000003</v>
      </c>
      <c r="DK188" s="1243">
        <f>DN188+DQ188+DT188+DW188</f>
        <v>5.0518941000000002</v>
      </c>
      <c r="DL188" s="1204">
        <v>0.353186</v>
      </c>
      <c r="DM188" s="1362">
        <f t="shared" ref="DM188" si="1425">DL188*0.12*1000</f>
        <v>42.38232</v>
      </c>
      <c r="DN188" s="1204">
        <f>1.306933*1.1</f>
        <v>1.4376263</v>
      </c>
      <c r="DO188" s="1204">
        <v>0.25237900000000002</v>
      </c>
      <c r="DP188" s="1362">
        <f t="shared" ref="DP188" si="1426">DO188*0.12*1000</f>
        <v>30.28548</v>
      </c>
      <c r="DQ188" s="1204">
        <f>0.987841*1.1</f>
        <v>1.0866251</v>
      </c>
      <c r="DR188" s="1204">
        <v>0.2833</v>
      </c>
      <c r="DS188" s="1362">
        <f t="shared" ref="DS188" si="1427">DR188*0.12*1000</f>
        <v>33.995999999999995</v>
      </c>
      <c r="DT188" s="1204">
        <f>0.953527*1.1</f>
        <v>1.0488797000000001</v>
      </c>
      <c r="DU188" s="1361">
        <v>0.39165</v>
      </c>
      <c r="DV188" s="1362">
        <f t="shared" ref="DV188" si="1428">DU188*0.12*1000</f>
        <v>46.997999999999998</v>
      </c>
      <c r="DW188" s="1361">
        <f>1.34433*1.1</f>
        <v>1.478763</v>
      </c>
      <c r="DX188" s="1361">
        <v>1.28</v>
      </c>
      <c r="DY188" s="1362">
        <f t="shared" ref="DY188" si="1429">DX188*0.12*1000</f>
        <v>153.6</v>
      </c>
      <c r="DZ188" s="1361" t="s">
        <v>737</v>
      </c>
      <c r="EA188" s="1361">
        <v>0</v>
      </c>
      <c r="EB188" s="1362">
        <f t="shared" ref="EB188" si="1430">EA188*0.12*1000</f>
        <v>0</v>
      </c>
      <c r="EC188" s="1361">
        <v>0</v>
      </c>
      <c r="ED188" s="1361">
        <v>0</v>
      </c>
      <c r="EE188" s="1362">
        <f t="shared" ref="EE188" si="1431">ED188*0.12*1000</f>
        <v>0</v>
      </c>
      <c r="EF188" s="1361">
        <v>0</v>
      </c>
      <c r="EG188" s="1361">
        <v>0</v>
      </c>
      <c r="EH188" s="1362">
        <f t="shared" ref="EH188" si="1432">EG188*0.12*1000</f>
        <v>0</v>
      </c>
      <c r="EI188" s="1361">
        <v>0</v>
      </c>
      <c r="EJ188" s="315"/>
      <c r="EK188" s="315"/>
      <c r="EL188" s="315"/>
      <c r="EM188" s="315"/>
      <c r="EN188" s="437">
        <f t="shared" si="1402"/>
        <v>8.6096509999999995</v>
      </c>
      <c r="EO188" s="622"/>
      <c r="EP188" s="622"/>
      <c r="EQ188" s="312"/>
      <c r="ER188" s="622">
        <v>0</v>
      </c>
      <c r="ES188" s="622">
        <v>4.285882</v>
      </c>
      <c r="ET188" s="622"/>
      <c r="EU188" s="622"/>
      <c r="EV188" s="622"/>
      <c r="EW188" s="622"/>
      <c r="EX188" s="315">
        <f>EY188+EZ188+FA188+FB188</f>
        <v>4.5926309999999999</v>
      </c>
      <c r="EY188" s="1382">
        <v>1.3069329999999999</v>
      </c>
      <c r="EZ188" s="1382">
        <v>0.98784099999999997</v>
      </c>
      <c r="FA188" s="1382">
        <v>0.95352700000000001</v>
      </c>
      <c r="FB188" s="1382">
        <v>1.34433</v>
      </c>
      <c r="FC188" s="622">
        <v>4.0170199999999996</v>
      </c>
      <c r="FD188" s="622"/>
      <c r="FE188" s="622"/>
      <c r="FF188" s="622"/>
      <c r="FG188" s="437">
        <f>SUM(FH188:FR188)</f>
        <v>13.331427199999998</v>
      </c>
      <c r="FH188" s="312"/>
      <c r="FI188" s="312"/>
      <c r="FJ188" s="312"/>
      <c r="FK188" s="622">
        <v>3.722</v>
      </c>
      <c r="FL188" s="992"/>
      <c r="FM188" s="312">
        <f t="shared" si="1403"/>
        <v>4.8047135999999995</v>
      </c>
      <c r="FN188" s="1555">
        <v>1.31498184</v>
      </c>
      <c r="FO188" s="1555">
        <v>1.2876057599999999</v>
      </c>
      <c r="FP188" s="1555">
        <v>0.95415804000000004</v>
      </c>
      <c r="FQ188" s="1555">
        <v>1.24796796</v>
      </c>
      <c r="FR188" s="312"/>
      <c r="FS188" s="312"/>
      <c r="FT188" s="312"/>
      <c r="FU188" s="622"/>
      <c r="FV188" s="316" t="s">
        <v>297</v>
      </c>
      <c r="FW188" s="316"/>
      <c r="FX188" s="316" t="s">
        <v>300</v>
      </c>
    </row>
    <row r="189" spans="1:181" s="125" customFormat="1" ht="14.45" hidden="1" customHeight="1" outlineLevel="1">
      <c r="A189" s="426" t="s">
        <v>485</v>
      </c>
      <c r="B189" s="380" t="s">
        <v>302</v>
      </c>
      <c r="C189" s="331"/>
      <c r="D189" s="431"/>
      <c r="E189" s="430"/>
      <c r="F189" s="439" t="s">
        <v>100</v>
      </c>
      <c r="G189" s="438"/>
      <c r="H189" s="490"/>
      <c r="I189" s="335"/>
      <c r="J189" s="335"/>
      <c r="K189" s="335"/>
      <c r="L189" s="335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  <c r="AA189" s="1157"/>
      <c r="AB189" s="335"/>
      <c r="AC189" s="335"/>
      <c r="AD189" s="345"/>
      <c r="AE189" s="335"/>
      <c r="AF189" s="335"/>
      <c r="AG189" s="335"/>
      <c r="AH189" s="335"/>
      <c r="AI189" s="335"/>
      <c r="AJ189" s="335"/>
      <c r="AK189" s="335"/>
      <c r="AL189" s="335"/>
      <c r="AM189" s="335"/>
      <c r="AN189" s="335"/>
      <c r="AO189" s="335"/>
      <c r="AP189" s="495"/>
      <c r="AQ189" s="437">
        <f t="shared" si="1397"/>
        <v>2.7585150000000005</v>
      </c>
      <c r="AR189" s="1621"/>
      <c r="AS189" s="1621"/>
      <c r="AT189" s="476">
        <f t="shared" ref="AT189:BY189" si="1433">SUM(AT187:AT188)</f>
        <v>0</v>
      </c>
      <c r="AU189" s="476">
        <f t="shared" si="1433"/>
        <v>0</v>
      </c>
      <c r="AV189" s="476">
        <f t="shared" si="1433"/>
        <v>0</v>
      </c>
      <c r="AW189" s="476">
        <f t="shared" si="1433"/>
        <v>0</v>
      </c>
      <c r="AX189" s="476">
        <f t="shared" si="1433"/>
        <v>0</v>
      </c>
      <c r="AY189" s="476">
        <f t="shared" si="1433"/>
        <v>0</v>
      </c>
      <c r="AZ189" s="476">
        <f t="shared" si="1433"/>
        <v>0</v>
      </c>
      <c r="BA189" s="476">
        <f t="shared" si="1433"/>
        <v>0</v>
      </c>
      <c r="BB189" s="476">
        <f t="shared" si="1433"/>
        <v>0</v>
      </c>
      <c r="BC189" s="476">
        <f t="shared" si="1433"/>
        <v>0</v>
      </c>
      <c r="BD189" s="476">
        <f t="shared" si="1433"/>
        <v>0</v>
      </c>
      <c r="BE189" s="476">
        <f t="shared" si="1433"/>
        <v>0</v>
      </c>
      <c r="BF189" s="476">
        <f t="shared" si="1433"/>
        <v>0.41080105</v>
      </c>
      <c r="BG189" s="476">
        <f t="shared" si="1433"/>
        <v>49.296125999999994</v>
      </c>
      <c r="BH189" s="476">
        <f t="shared" si="1433"/>
        <v>0.6637657455</v>
      </c>
      <c r="BI189" s="476">
        <f t="shared" si="1433"/>
        <v>0.38112286000000001</v>
      </c>
      <c r="BJ189" s="476">
        <f t="shared" si="1433"/>
        <v>45.734743199999997</v>
      </c>
      <c r="BK189" s="476">
        <f t="shared" si="1433"/>
        <v>1.1974163</v>
      </c>
      <c r="BL189" s="476">
        <f t="shared" si="1433"/>
        <v>2.1709999999999998</v>
      </c>
      <c r="BM189" s="476">
        <f t="shared" si="1433"/>
        <v>260.52</v>
      </c>
      <c r="BN189" s="476">
        <f t="shared" si="1433"/>
        <v>6.4120799999999996</v>
      </c>
      <c r="BO189" s="476">
        <f t="shared" si="1433"/>
        <v>2.1709999999999998</v>
      </c>
      <c r="BP189" s="476">
        <f t="shared" si="1433"/>
        <v>260.52</v>
      </c>
      <c r="BQ189" s="476">
        <f t="shared" si="1433"/>
        <v>6.4120799999999996</v>
      </c>
      <c r="BR189" s="476">
        <f t="shared" si="1433"/>
        <v>2.1709999999999998</v>
      </c>
      <c r="BS189" s="476">
        <f t="shared" si="1433"/>
        <v>260.52</v>
      </c>
      <c r="BT189" s="476">
        <f t="shared" si="1433"/>
        <v>6.4120799999999996</v>
      </c>
      <c r="BU189" s="476">
        <f t="shared" si="1433"/>
        <v>0.35299999999999998</v>
      </c>
      <c r="BV189" s="476">
        <f t="shared" si="1433"/>
        <v>42.359999999999992</v>
      </c>
      <c r="BW189" s="476">
        <f t="shared" si="1433"/>
        <v>0.97199999999999998</v>
      </c>
      <c r="BX189" s="476">
        <f t="shared" si="1433"/>
        <v>0.252</v>
      </c>
      <c r="BY189" s="476">
        <f t="shared" si="1433"/>
        <v>30.24</v>
      </c>
      <c r="BZ189" s="476">
        <f t="shared" ref="BZ189:EI189" si="1434">SUM(BZ187:BZ188)</f>
        <v>0.69399999999999995</v>
      </c>
      <c r="CA189" s="476">
        <f t="shared" si="1434"/>
        <v>0.28299999999999997</v>
      </c>
      <c r="CB189" s="476">
        <f t="shared" si="1434"/>
        <v>33.959999999999994</v>
      </c>
      <c r="CC189" s="476">
        <f t="shared" si="1434"/>
        <v>0.80300000000000005</v>
      </c>
      <c r="CD189" s="476">
        <f t="shared" si="1434"/>
        <v>1.2829999999999999</v>
      </c>
      <c r="CE189" s="476">
        <f t="shared" si="1434"/>
        <v>153.96</v>
      </c>
      <c r="CF189" s="476">
        <f t="shared" si="1434"/>
        <v>3.9430800000000001</v>
      </c>
      <c r="CG189" s="995"/>
      <c r="CH189" s="476">
        <f t="shared" ref="CH189:CO189" si="1435">SUM(CH187:CH188)</f>
        <v>2.1709999999999998</v>
      </c>
      <c r="CI189" s="476">
        <f t="shared" si="1435"/>
        <v>260.52</v>
      </c>
      <c r="CJ189" s="476">
        <f t="shared" si="1435"/>
        <v>6.4120799999999996</v>
      </c>
      <c r="CK189" s="476">
        <f t="shared" si="1435"/>
        <v>0.35299999999999998</v>
      </c>
      <c r="CL189" s="476">
        <f t="shared" si="1435"/>
        <v>42.359999999999992</v>
      </c>
      <c r="CM189" s="476">
        <f t="shared" si="1435"/>
        <v>0.97199999999999998</v>
      </c>
      <c r="CN189" s="476">
        <f t="shared" si="1435"/>
        <v>0.252</v>
      </c>
      <c r="CO189" s="476">
        <f t="shared" si="1435"/>
        <v>30.24</v>
      </c>
      <c r="CP189" s="476">
        <f t="shared" ref="CP189:CV189" si="1436">SUM(CP187:CP188)</f>
        <v>0.69399999999999995</v>
      </c>
      <c r="CQ189" s="476">
        <f t="shared" si="1436"/>
        <v>0.28299999999999997</v>
      </c>
      <c r="CR189" s="476">
        <f t="shared" si="1436"/>
        <v>33.959999999999994</v>
      </c>
      <c r="CS189" s="476">
        <f t="shared" si="1436"/>
        <v>0.80300000000000005</v>
      </c>
      <c r="CT189" s="476">
        <f t="shared" si="1436"/>
        <v>1.2829999999999999</v>
      </c>
      <c r="CU189" s="476">
        <f t="shared" si="1436"/>
        <v>153.96</v>
      </c>
      <c r="CV189" s="476">
        <f t="shared" si="1436"/>
        <v>3.9430800000000001</v>
      </c>
      <c r="CW189" s="1514">
        <f t="shared" si="1434"/>
        <v>1.2976152599999999</v>
      </c>
      <c r="CX189" s="476">
        <f t="shared" si="1434"/>
        <v>155.71383119999999</v>
      </c>
      <c r="CY189" s="476">
        <f t="shared" si="1434"/>
        <v>3.8545109999999996</v>
      </c>
      <c r="CZ189" s="476">
        <f t="shared" si="1434"/>
        <v>1.28339526</v>
      </c>
      <c r="DA189" s="476">
        <f t="shared" si="1434"/>
        <v>154.00743119999998</v>
      </c>
      <c r="DB189" s="476">
        <f t="shared" si="1434"/>
        <v>3.9202664</v>
      </c>
      <c r="DC189" s="476">
        <f t="shared" si="1434"/>
        <v>0.96957069200000001</v>
      </c>
      <c r="DD189" s="476">
        <f t="shared" si="1434"/>
        <v>116.34848304</v>
      </c>
      <c r="DE189" s="476">
        <f t="shared" si="1434"/>
        <v>3.0367558139300002</v>
      </c>
      <c r="DF189" s="476">
        <f t="shared" si="1434"/>
        <v>0.96957069200000001</v>
      </c>
      <c r="DG189" s="476">
        <f t="shared" si="1434"/>
        <v>116.34848304</v>
      </c>
      <c r="DH189" s="476">
        <f t="shared" si="1434"/>
        <v>3.0367558139300002</v>
      </c>
      <c r="DI189" s="1203">
        <f t="shared" si="1434"/>
        <v>1.3201150000000001</v>
      </c>
      <c r="DJ189" s="1203">
        <f t="shared" si="1434"/>
        <v>158.41380000000004</v>
      </c>
      <c r="DK189" s="1203">
        <f t="shared" si="1434"/>
        <v>5.2031660999999998</v>
      </c>
      <c r="DL189" s="1203">
        <f t="shared" si="1434"/>
        <v>0.353186</v>
      </c>
      <c r="DM189" s="1203">
        <f t="shared" si="1434"/>
        <v>42.38232</v>
      </c>
      <c r="DN189" s="1203">
        <f t="shared" si="1434"/>
        <v>1.4376263</v>
      </c>
      <c r="DO189" s="1203">
        <f t="shared" si="1434"/>
        <v>0.25237900000000002</v>
      </c>
      <c r="DP189" s="1203">
        <f t="shared" si="1434"/>
        <v>30.28548</v>
      </c>
      <c r="DQ189" s="1203">
        <f t="shared" si="1434"/>
        <v>1.0866251</v>
      </c>
      <c r="DR189" s="1203">
        <f t="shared" si="1434"/>
        <v>0.2833</v>
      </c>
      <c r="DS189" s="1203">
        <f t="shared" si="1434"/>
        <v>33.995999999999995</v>
      </c>
      <c r="DT189" s="1203">
        <f t="shared" si="1434"/>
        <v>1.0488797000000001</v>
      </c>
      <c r="DU189" s="1203">
        <f t="shared" si="1434"/>
        <v>0.43125000000000002</v>
      </c>
      <c r="DV189" s="1203">
        <f t="shared" si="1434"/>
        <v>51.75</v>
      </c>
      <c r="DW189" s="1203">
        <f t="shared" si="1434"/>
        <v>1.6300350000000001</v>
      </c>
      <c r="DX189" s="1203">
        <f t="shared" si="1434"/>
        <v>1.3196000000000001</v>
      </c>
      <c r="DY189" s="1203">
        <f t="shared" si="1434"/>
        <v>158.352</v>
      </c>
      <c r="DZ189" s="1203">
        <f t="shared" si="1434"/>
        <v>0.15732288</v>
      </c>
      <c r="EA189" s="1203">
        <f t="shared" si="1434"/>
        <v>3.9600000000000003E-2</v>
      </c>
      <c r="EB189" s="1203">
        <f t="shared" si="1434"/>
        <v>4.7519999999999998</v>
      </c>
      <c r="EC189" s="1203">
        <f t="shared" si="1434"/>
        <v>0.16361579520000002</v>
      </c>
      <c r="ED189" s="1203">
        <f t="shared" si="1434"/>
        <v>3.9600000000000003E-2</v>
      </c>
      <c r="EE189" s="1203">
        <f t="shared" si="1434"/>
        <v>4.7519999999999998</v>
      </c>
      <c r="EF189" s="1203">
        <f t="shared" si="1434"/>
        <v>0.17016042700800002</v>
      </c>
      <c r="EG189" s="1203">
        <f t="shared" si="1434"/>
        <v>3.9600000000000003E-2</v>
      </c>
      <c r="EH189" s="1203">
        <f t="shared" si="1434"/>
        <v>4.7519999999999998</v>
      </c>
      <c r="EI189" s="1203">
        <f t="shared" si="1434"/>
        <v>0.17696684408832003</v>
      </c>
      <c r="EJ189" s="476"/>
      <c r="EK189" s="476"/>
      <c r="EL189" s="476"/>
      <c r="EM189" s="476"/>
      <c r="EN189" s="437">
        <f t="shared" si="1402"/>
        <v>8.6396510000000006</v>
      </c>
      <c r="EO189" s="437">
        <f>SUM(EO187:EO188)</f>
        <v>4.22</v>
      </c>
      <c r="EP189" s="437">
        <f>SUM(EP187:EP188)</f>
        <v>3.77</v>
      </c>
      <c r="EQ189" s="437">
        <f>SUM(EQ187:EQ188)</f>
        <v>2.4500000000000002</v>
      </c>
      <c r="ER189" s="437">
        <f>SUM(ER187:ER188)</f>
        <v>2.4500000000000002</v>
      </c>
      <c r="ES189" s="437">
        <f>SUM(ES187:ES188)</f>
        <v>6.7358820000000001</v>
      </c>
      <c r="ET189" s="437">
        <f t="shared" ref="ET189:EW189" si="1437">SUM(ET187:ET188)</f>
        <v>0</v>
      </c>
      <c r="EU189" s="437">
        <f t="shared" si="1437"/>
        <v>0</v>
      </c>
      <c r="EV189" s="437">
        <f t="shared" si="1437"/>
        <v>0</v>
      </c>
      <c r="EW189" s="437">
        <f t="shared" si="1437"/>
        <v>2.4500000000000002</v>
      </c>
      <c r="EX189" s="437">
        <f>SUM(EX187:EX188)</f>
        <v>4.5986310000000001</v>
      </c>
      <c r="EY189" s="437">
        <f t="shared" ref="EY189:FB189" si="1438">SUM(EY187:EY188)</f>
        <v>1.3069329999999999</v>
      </c>
      <c r="EZ189" s="437">
        <f t="shared" si="1438"/>
        <v>0.98784099999999997</v>
      </c>
      <c r="FA189" s="437">
        <f t="shared" si="1438"/>
        <v>0.95352700000000001</v>
      </c>
      <c r="FB189" s="437">
        <f t="shared" si="1438"/>
        <v>1.35033</v>
      </c>
      <c r="FC189" s="437">
        <f>SUM(FC187:FC188)</f>
        <v>4.0230199999999998</v>
      </c>
      <c r="FD189" s="437">
        <f>SUM(FD187:FD188)</f>
        <v>6.0000000000000001E-3</v>
      </c>
      <c r="FE189" s="437">
        <f>SUM(FE187:FE188)</f>
        <v>6.0000000000000001E-3</v>
      </c>
      <c r="FF189" s="437">
        <f>SUM(FF187:FF188)</f>
        <v>6.0000000000000001E-3</v>
      </c>
      <c r="FG189" s="437">
        <f>SUM(FH189:FR189)</f>
        <v>31.121427200000003</v>
      </c>
      <c r="FH189" s="437">
        <f>SUM(FH187:FH188)</f>
        <v>4.22</v>
      </c>
      <c r="FI189" s="437">
        <f>SUM(FI187:FI188)</f>
        <v>3.77</v>
      </c>
      <c r="FJ189" s="437">
        <f>SUM(FJ187:FJ188)</f>
        <v>2.4500000000000002</v>
      </c>
      <c r="FK189" s="437">
        <f>SUM(FK187:FK188)</f>
        <v>6.1720000000000006</v>
      </c>
      <c r="FL189" s="992"/>
      <c r="FM189" s="437">
        <f>SUM(FM187:FM188)</f>
        <v>7.2547135999999997</v>
      </c>
      <c r="FN189" s="437">
        <f t="shared" ref="FN189:FQ189" si="1439">SUM(FN187:FN188)</f>
        <v>1.31498184</v>
      </c>
      <c r="FO189" s="437">
        <f t="shared" si="1439"/>
        <v>1.2876057599999999</v>
      </c>
      <c r="FP189" s="437">
        <f t="shared" si="1439"/>
        <v>0.95415804000000004</v>
      </c>
      <c r="FQ189" s="437">
        <f t="shared" si="1439"/>
        <v>3.6979679600000002</v>
      </c>
      <c r="FR189" s="437">
        <f>SUM(FR187:FR188)</f>
        <v>0</v>
      </c>
      <c r="FS189" s="437">
        <f>SUM(FS187:FS188)</f>
        <v>0</v>
      </c>
      <c r="FT189" s="437">
        <f>SUM(FT187:FT188)</f>
        <v>0</v>
      </c>
      <c r="FU189" s="814"/>
      <c r="FV189" s="335"/>
      <c r="FW189" s="335"/>
      <c r="FX189" s="335"/>
    </row>
    <row r="190" spans="1:181" ht="14.45" hidden="1" customHeight="1" outlineLevel="1">
      <c r="A190" s="426" t="s">
        <v>485</v>
      </c>
      <c r="B190" s="380" t="s">
        <v>302</v>
      </c>
      <c r="C190" s="331"/>
      <c r="D190" s="431"/>
      <c r="E190" s="430" t="s">
        <v>126</v>
      </c>
      <c r="F190" s="431" t="s">
        <v>259</v>
      </c>
      <c r="G190" s="467"/>
      <c r="H190" s="330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  <c r="S190" s="313"/>
      <c r="T190" s="313"/>
      <c r="U190" s="313"/>
      <c r="V190" s="313"/>
      <c r="W190" s="313"/>
      <c r="X190" s="313"/>
      <c r="Y190" s="313"/>
      <c r="Z190" s="313"/>
      <c r="AA190" s="1155"/>
      <c r="AB190" s="313"/>
      <c r="AC190" s="313"/>
      <c r="AD190" s="358"/>
      <c r="AE190" s="313"/>
      <c r="AF190" s="313"/>
      <c r="AG190" s="313"/>
      <c r="AH190" s="313"/>
      <c r="AI190" s="313"/>
      <c r="AJ190" s="313"/>
      <c r="AK190" s="313"/>
      <c r="AL190" s="313"/>
      <c r="AM190" s="313"/>
      <c r="AN190" s="313"/>
      <c r="AO190" s="313"/>
      <c r="AP190" s="495"/>
      <c r="AQ190" s="335"/>
      <c r="AR190" s="1620"/>
      <c r="AS190" s="1620"/>
      <c r="AT190" s="313"/>
      <c r="AU190" s="313"/>
      <c r="AV190" s="313"/>
      <c r="AW190" s="313"/>
      <c r="AX190" s="313"/>
      <c r="AY190" s="313"/>
      <c r="AZ190" s="313"/>
      <c r="BA190" s="313"/>
      <c r="BB190" s="313"/>
      <c r="BC190" s="313"/>
      <c r="BD190" s="313"/>
      <c r="BE190" s="313"/>
      <c r="BF190" s="313"/>
      <c r="BG190" s="313"/>
      <c r="BH190" s="313"/>
      <c r="BI190" s="313"/>
      <c r="BJ190" s="313"/>
      <c r="BK190" s="313"/>
      <c r="BL190" s="313"/>
      <c r="BM190" s="313"/>
      <c r="BN190" s="313"/>
      <c r="BO190" s="313"/>
      <c r="BP190" s="313"/>
      <c r="BQ190" s="313"/>
      <c r="BR190" s="313"/>
      <c r="BS190" s="313"/>
      <c r="BT190" s="313"/>
      <c r="BU190" s="313"/>
      <c r="BV190" s="313"/>
      <c r="BW190" s="313"/>
      <c r="BX190" s="313"/>
      <c r="BY190" s="313"/>
      <c r="BZ190" s="313"/>
      <c r="CA190" s="313"/>
      <c r="CB190" s="313"/>
      <c r="CC190" s="313"/>
      <c r="CD190" s="313"/>
      <c r="CE190" s="313"/>
      <c r="CF190" s="313"/>
      <c r="CG190" s="999"/>
      <c r="CH190" s="313"/>
      <c r="CI190" s="313"/>
      <c r="CJ190" s="313"/>
      <c r="CK190" s="313"/>
      <c r="CL190" s="313"/>
      <c r="CM190" s="313"/>
      <c r="CN190" s="313"/>
      <c r="CO190" s="313"/>
      <c r="CP190" s="313"/>
      <c r="CQ190" s="313"/>
      <c r="CR190" s="313"/>
      <c r="CS190" s="313"/>
      <c r="CT190" s="313"/>
      <c r="CU190" s="313"/>
      <c r="CV190" s="313"/>
      <c r="CW190" s="1512"/>
      <c r="CX190" s="313"/>
      <c r="CY190" s="313"/>
      <c r="CZ190" s="313"/>
      <c r="DA190" s="313"/>
      <c r="DB190" s="313"/>
      <c r="DC190" s="313"/>
      <c r="DD190" s="313"/>
      <c r="DE190" s="313"/>
      <c r="DF190" s="313"/>
      <c r="DG190" s="313"/>
      <c r="DH190" s="313"/>
      <c r="DI190" s="1155"/>
      <c r="DJ190" s="1155"/>
      <c r="DK190" s="1155"/>
      <c r="DL190" s="1155"/>
      <c r="DM190" s="1155"/>
      <c r="DN190" s="1155"/>
      <c r="DO190" s="1155"/>
      <c r="DP190" s="1155"/>
      <c r="DQ190" s="1155"/>
      <c r="DR190" s="1155"/>
      <c r="DS190" s="1155"/>
      <c r="DT190" s="1155"/>
      <c r="DU190" s="1155"/>
      <c r="DV190" s="1155"/>
      <c r="DW190" s="1155"/>
      <c r="DX190" s="1155"/>
      <c r="DY190" s="1155"/>
      <c r="DZ190" s="1155"/>
      <c r="EA190" s="1155"/>
      <c r="EB190" s="1155"/>
      <c r="EC190" s="1155"/>
      <c r="ED190" s="1155"/>
      <c r="EE190" s="1155"/>
      <c r="EF190" s="1155"/>
      <c r="EG190" s="1155"/>
      <c r="EH190" s="1155"/>
      <c r="EI190" s="1155"/>
      <c r="EJ190" s="313"/>
      <c r="EK190" s="313"/>
      <c r="EL190" s="313"/>
      <c r="EM190" s="313"/>
      <c r="EN190" s="313"/>
      <c r="EO190" s="313"/>
      <c r="EP190" s="313"/>
      <c r="EQ190" s="313"/>
      <c r="ER190" s="313"/>
      <c r="ES190" s="313"/>
      <c r="ET190" s="655"/>
      <c r="EU190" s="655"/>
      <c r="EV190" s="655"/>
      <c r="EW190" s="655"/>
      <c r="EX190" s="313"/>
      <c r="EY190" s="655"/>
      <c r="EZ190" s="655"/>
      <c r="FA190" s="655"/>
      <c r="FB190" s="655"/>
      <c r="FC190" s="313"/>
      <c r="FD190" s="313"/>
      <c r="FE190" s="313"/>
      <c r="FF190" s="313"/>
      <c r="FG190" s="313"/>
      <c r="FH190" s="313"/>
      <c r="FI190" s="313"/>
      <c r="FJ190" s="313"/>
      <c r="FK190" s="313"/>
      <c r="FL190" s="999"/>
      <c r="FM190" s="313"/>
      <c r="FN190" s="655"/>
      <c r="FO190" s="655"/>
      <c r="FP190" s="655"/>
      <c r="FQ190" s="655"/>
      <c r="FR190" s="313"/>
      <c r="FS190" s="313"/>
      <c r="FT190" s="313"/>
      <c r="FU190" s="655"/>
      <c r="FV190" s="313"/>
      <c r="FW190" s="313"/>
      <c r="FX190" s="313"/>
    </row>
    <row r="191" spans="1:181" ht="32.25" hidden="1" customHeight="1" outlineLevel="1">
      <c r="A191" s="426" t="s">
        <v>485</v>
      </c>
      <c r="B191" s="380" t="s">
        <v>302</v>
      </c>
      <c r="C191" s="659" t="s">
        <v>491</v>
      </c>
      <c r="D191" s="433" t="s">
        <v>19</v>
      </c>
      <c r="E191" s="430" t="s">
        <v>510</v>
      </c>
      <c r="F191" s="433" t="s">
        <v>344</v>
      </c>
      <c r="G191" s="470"/>
      <c r="H191" s="316" t="s">
        <v>496</v>
      </c>
      <c r="I191" s="492">
        <f t="shared" ref="I191:I192" si="1440">S191+X191+Y191+Z191+AA191</f>
        <v>5</v>
      </c>
      <c r="J191" s="622">
        <v>1</v>
      </c>
      <c r="K191" s="622">
        <v>1</v>
      </c>
      <c r="L191" s="622">
        <v>1</v>
      </c>
      <c r="M191" s="437">
        <v>1</v>
      </c>
      <c r="N191" s="437">
        <f t="shared" ref="N191:N192" si="1441">SUM(O191:R191)</f>
        <v>1</v>
      </c>
      <c r="O191" s="366"/>
      <c r="P191" s="366"/>
      <c r="Q191" s="366"/>
      <c r="R191" s="604">
        <v>1</v>
      </c>
      <c r="S191" s="366">
        <f t="shared" ref="S191:S192" si="1442">SUM(T191:W191)</f>
        <v>1</v>
      </c>
      <c r="T191" s="1358">
        <v>0</v>
      </c>
      <c r="U191" s="1358">
        <v>0</v>
      </c>
      <c r="V191" s="1358">
        <v>0</v>
      </c>
      <c r="W191" s="1358">
        <v>1</v>
      </c>
      <c r="X191" s="1358">
        <v>1</v>
      </c>
      <c r="Y191" s="1358">
        <v>1</v>
      </c>
      <c r="Z191" s="1358">
        <v>1</v>
      </c>
      <c r="AA191" s="1358">
        <v>1</v>
      </c>
      <c r="AB191" s="319"/>
      <c r="AC191" s="319"/>
      <c r="AD191" s="360"/>
      <c r="AE191" s="319"/>
      <c r="AF191" s="437">
        <v>1</v>
      </c>
      <c r="AG191" s="437">
        <f t="shared" ref="AG191:AG192" si="1443">SUM(AH191:AK191)</f>
        <v>0</v>
      </c>
      <c r="AH191" s="366"/>
      <c r="AI191" s="366"/>
      <c r="AJ191" s="366"/>
      <c r="AK191" s="604"/>
      <c r="AL191" s="319"/>
      <c r="AM191" s="319"/>
      <c r="AN191" s="319"/>
      <c r="AO191" s="319"/>
      <c r="AP191" s="337" t="s">
        <v>54</v>
      </c>
      <c r="AQ191" s="437">
        <f t="shared" ref="AQ191:AQ193" si="1444">DI191+DX191+EA191+ED191+EG191</f>
        <v>28.5</v>
      </c>
      <c r="AR191" s="1621"/>
      <c r="AS191" s="1621"/>
      <c r="AT191" s="315"/>
      <c r="AU191" s="476">
        <f>AT191*0.1429</f>
        <v>0</v>
      </c>
      <c r="AV191" s="315"/>
      <c r="AW191" s="315"/>
      <c r="AX191" s="476">
        <f>AW191*0.1429</f>
        <v>0</v>
      </c>
      <c r="AY191" s="315"/>
      <c r="AZ191" s="315"/>
      <c r="BA191" s="476">
        <f>AZ191*0.1429</f>
        <v>0</v>
      </c>
      <c r="BB191" s="315"/>
      <c r="BC191" s="315"/>
      <c r="BD191" s="476">
        <f>BC191*0.1429</f>
        <v>0</v>
      </c>
      <c r="BE191" s="315"/>
      <c r="BF191" s="315">
        <v>5.7</v>
      </c>
      <c r="BG191" s="476">
        <f>BF191*0.1429</f>
        <v>0.81452999999999998</v>
      </c>
      <c r="BH191" s="315">
        <v>8.8000000000000005E-3</v>
      </c>
      <c r="BI191" s="315">
        <v>5.7</v>
      </c>
      <c r="BJ191" s="476">
        <f>BI191*0.1429</f>
        <v>0.81452999999999998</v>
      </c>
      <c r="BK191" s="315">
        <v>8.8000000000000005E-3</v>
      </c>
      <c r="BL191" s="315">
        <v>5.7</v>
      </c>
      <c r="BM191" s="476">
        <f>BL191*0.1429</f>
        <v>0.81452999999999998</v>
      </c>
      <c r="BN191" s="315">
        <v>8.8000000000000005E-3</v>
      </c>
      <c r="BO191" s="315">
        <v>5.7</v>
      </c>
      <c r="BP191" s="476">
        <f>BO191*0.1429</f>
        <v>0.81452999999999998</v>
      </c>
      <c r="BQ191" s="315">
        <v>8.8000000000000005E-3</v>
      </c>
      <c r="BR191" s="476">
        <f>BU191+BX191+CA191+CD191</f>
        <v>5.7</v>
      </c>
      <c r="BS191" s="476">
        <f t="shared" ref="BS191:BS192" si="1445">BV191+BY191+CB191+CE191</f>
        <v>0.81452999999999998</v>
      </c>
      <c r="BT191" s="476">
        <f t="shared" ref="BT191:BT192" si="1446">BW191+BZ191+CC191+CF191</f>
        <v>8.8000000000000005E-3</v>
      </c>
      <c r="BU191" s="315"/>
      <c r="BV191" s="476">
        <f>BU191*0.1429</f>
        <v>0</v>
      </c>
      <c r="BW191" s="315"/>
      <c r="BX191" s="315"/>
      <c r="BY191" s="476">
        <f>BX191*0.1429</f>
        <v>0</v>
      </c>
      <c r="BZ191" s="315"/>
      <c r="CA191" s="315"/>
      <c r="CB191" s="476">
        <f>CA191*0.1429</f>
        <v>0</v>
      </c>
      <c r="CC191" s="315"/>
      <c r="CD191" s="315">
        <v>5.7</v>
      </c>
      <c r="CE191" s="476">
        <f>CD191*0.1429</f>
        <v>0.81452999999999998</v>
      </c>
      <c r="CF191" s="315">
        <v>8.8000000000000005E-3</v>
      </c>
      <c r="CG191" s="995"/>
      <c r="CH191" s="476">
        <f>CK191+CN191+CQ191+CT191</f>
        <v>5.7</v>
      </c>
      <c r="CI191" s="476">
        <f t="shared" ref="CI191:CI192" si="1447">CL191+CO191+CR191+CU191</f>
        <v>0.81452999999999998</v>
      </c>
      <c r="CJ191" s="476">
        <f t="shared" ref="CJ191:CJ192" si="1448">CM191+CP191+CS191+CV191</f>
        <v>8.8000000000000005E-3</v>
      </c>
      <c r="CK191" s="315"/>
      <c r="CL191" s="476">
        <f>CK191*0.1429</f>
        <v>0</v>
      </c>
      <c r="CM191" s="315"/>
      <c r="CN191" s="315"/>
      <c r="CO191" s="476">
        <f>CN191*0.1429</f>
        <v>0</v>
      </c>
      <c r="CP191" s="315"/>
      <c r="CQ191" s="315"/>
      <c r="CR191" s="476">
        <f>CQ191*0.1429</f>
        <v>0</v>
      </c>
      <c r="CS191" s="315"/>
      <c r="CT191" s="1474">
        <v>5.7</v>
      </c>
      <c r="CU191" s="476">
        <f>CT191*0.1429</f>
        <v>0.81452999999999998</v>
      </c>
      <c r="CV191" s="1474">
        <v>8.8000000000000005E-3</v>
      </c>
      <c r="CW191" s="1514">
        <v>5.7</v>
      </c>
      <c r="CX191" s="476">
        <f>CW191*0.1429</f>
        <v>0.81452999999999998</v>
      </c>
      <c r="CY191" s="315">
        <v>1.03E-2</v>
      </c>
      <c r="CZ191" s="315">
        <v>5.7</v>
      </c>
      <c r="DA191" s="476">
        <f>CZ191*0.1429</f>
        <v>0.81452999999999998</v>
      </c>
      <c r="DB191" s="315">
        <v>1.0875657E-2</v>
      </c>
      <c r="DC191" s="315">
        <v>5.7</v>
      </c>
      <c r="DD191" s="476">
        <f>DC191*0.1429</f>
        <v>0.81452999999999998</v>
      </c>
      <c r="DE191" s="315">
        <v>1.1310681000000001E-2</v>
      </c>
      <c r="DF191" s="315">
        <v>5.7</v>
      </c>
      <c r="DG191" s="476">
        <f>DF191*0.1429</f>
        <v>0.81452999999999998</v>
      </c>
      <c r="DH191" s="315">
        <v>1.1310681000000001E-2</v>
      </c>
      <c r="DI191" s="1243">
        <f>DL191+DO191+DR191+DU191</f>
        <v>5.7</v>
      </c>
      <c r="DJ191" s="1203">
        <f>DI191*0.1429</f>
        <v>0.81452999999999998</v>
      </c>
      <c r="DK191" s="1243">
        <f>DN191+DQ191+DT191+DW191</f>
        <v>1.03E-2</v>
      </c>
      <c r="DL191" s="1204"/>
      <c r="DM191" s="1204"/>
      <c r="DN191" s="1204"/>
      <c r="DO191" s="1204"/>
      <c r="DP191" s="1204"/>
      <c r="DQ191" s="1204"/>
      <c r="DR191" s="1204"/>
      <c r="DS191" s="1204"/>
      <c r="DT191" s="1204"/>
      <c r="DU191" s="1361">
        <v>5.7</v>
      </c>
      <c r="DV191" s="1362">
        <f>DU191*0.1429</f>
        <v>0.81452999999999998</v>
      </c>
      <c r="DW191" s="1361">
        <v>1.03E-2</v>
      </c>
      <c r="DX191" s="1204">
        <v>5.7</v>
      </c>
      <c r="DY191" s="1203">
        <f>DX191*0.1429</f>
        <v>0.81452999999999998</v>
      </c>
      <c r="DZ191" s="1204">
        <v>1.0875657E-2</v>
      </c>
      <c r="EA191" s="1204">
        <v>5.7</v>
      </c>
      <c r="EB191" s="1203">
        <f>EA191*0.1429</f>
        <v>0.81452999999999998</v>
      </c>
      <c r="EC191" s="1204">
        <v>1.1310681000000001E-2</v>
      </c>
      <c r="ED191" s="1204">
        <v>5.7</v>
      </c>
      <c r="EE191" s="1203">
        <f>ED191*0.1429</f>
        <v>0.81452999999999998</v>
      </c>
      <c r="EF191" s="1204">
        <v>1.1310681000000001E-2</v>
      </c>
      <c r="EG191" s="1361">
        <v>5.7</v>
      </c>
      <c r="EH191" s="1362">
        <f>EG191*0.1429</f>
        <v>0.81452999999999998</v>
      </c>
      <c r="EI191" s="1361">
        <v>1.1310681000000001E-2</v>
      </c>
      <c r="EJ191" s="315"/>
      <c r="EK191" s="315"/>
      <c r="EL191" s="315"/>
      <c r="EM191" s="315"/>
      <c r="EN191" s="437">
        <f t="shared" ref="EN191:EN193" si="1449">EX191+FC191+FD191+FE191+FF191</f>
        <v>0.04</v>
      </c>
      <c r="EO191" s="622"/>
      <c r="EP191" s="622"/>
      <c r="EQ191" s="622">
        <v>8.0000000000000002E-3</v>
      </c>
      <c r="ER191" s="622">
        <v>8.0000000000000002E-3</v>
      </c>
      <c r="ES191" s="622">
        <v>8.0000000000000002E-3</v>
      </c>
      <c r="ET191" s="622">
        <v>0</v>
      </c>
      <c r="EU191" s="622">
        <v>0</v>
      </c>
      <c r="EV191" s="622">
        <v>0</v>
      </c>
      <c r="EW191" s="622">
        <v>8.0000000000000002E-3</v>
      </c>
      <c r="EX191" s="315">
        <f>EY191+EZ191+FA191+FB191</f>
        <v>8.0000000000000002E-3</v>
      </c>
      <c r="EY191" s="622">
        <v>0</v>
      </c>
      <c r="EZ191" s="622">
        <v>0</v>
      </c>
      <c r="FA191" s="622">
        <v>0</v>
      </c>
      <c r="FB191" s="622">
        <v>8.0000000000000002E-3</v>
      </c>
      <c r="FC191" s="622">
        <v>8.0000000000000002E-3</v>
      </c>
      <c r="FD191" s="622">
        <v>8.0000000000000002E-3</v>
      </c>
      <c r="FE191" s="622">
        <v>8.0000000000000002E-3</v>
      </c>
      <c r="FF191" s="622">
        <v>8.0000000000000002E-3</v>
      </c>
      <c r="FG191" s="437">
        <f>SUM(FH191:FR191)</f>
        <v>3.2000000000000001E-2</v>
      </c>
      <c r="FH191" s="312"/>
      <c r="FI191" s="312"/>
      <c r="FJ191" s="312">
        <v>8.0000000000000002E-3</v>
      </c>
      <c r="FK191" s="312">
        <v>8.0000000000000002E-3</v>
      </c>
      <c r="FL191" s="992"/>
      <c r="FM191" s="312">
        <f t="shared" ref="FM191:FM192" si="1450">FN191+FO191+FP191+FQ191</f>
        <v>8.0000000000000002E-3</v>
      </c>
      <c r="FN191" s="622"/>
      <c r="FO191" s="622"/>
      <c r="FP191" s="622"/>
      <c r="FQ191" s="1555">
        <v>8.0000000000000002E-3</v>
      </c>
      <c r="FR191" s="312"/>
      <c r="FS191" s="312"/>
      <c r="FT191" s="312"/>
      <c r="FU191" s="622"/>
      <c r="FV191" s="316" t="s">
        <v>297</v>
      </c>
      <c r="FW191" s="316"/>
      <c r="FX191" s="316" t="s">
        <v>300</v>
      </c>
      <c r="FY191" s="69" t="s">
        <v>649</v>
      </c>
    </row>
    <row r="192" spans="1:181" ht="34.5" hidden="1" customHeight="1" outlineLevel="1">
      <c r="A192" s="426" t="s">
        <v>485</v>
      </c>
      <c r="B192" s="380" t="s">
        <v>302</v>
      </c>
      <c r="C192" s="661" t="s">
        <v>491</v>
      </c>
      <c r="D192" s="592" t="s">
        <v>19</v>
      </c>
      <c r="E192" s="430" t="s">
        <v>511</v>
      </c>
      <c r="F192" s="592" t="s">
        <v>343</v>
      </c>
      <c r="G192" s="594"/>
      <c r="H192" s="603" t="s">
        <v>496</v>
      </c>
      <c r="I192" s="492">
        <f t="shared" si="1440"/>
        <v>5</v>
      </c>
      <c r="J192" s="622">
        <v>1</v>
      </c>
      <c r="K192" s="622">
        <v>1</v>
      </c>
      <c r="L192" s="622">
        <v>1</v>
      </c>
      <c r="M192" s="437">
        <v>1</v>
      </c>
      <c r="N192" s="437">
        <f t="shared" si="1441"/>
        <v>1</v>
      </c>
      <c r="O192" s="598"/>
      <c r="P192" s="598"/>
      <c r="Q192" s="598"/>
      <c r="R192" s="605">
        <v>1</v>
      </c>
      <c r="S192" s="366">
        <f t="shared" si="1442"/>
        <v>1</v>
      </c>
      <c r="T192" s="1358">
        <v>0</v>
      </c>
      <c r="U192" s="1358">
        <v>0</v>
      </c>
      <c r="V192" s="1358">
        <v>0</v>
      </c>
      <c r="W192" s="1358">
        <v>1</v>
      </c>
      <c r="X192" s="1358">
        <v>1</v>
      </c>
      <c r="Y192" s="1358">
        <v>1</v>
      </c>
      <c r="Z192" s="1358">
        <v>1</v>
      </c>
      <c r="AA192" s="1358">
        <v>1</v>
      </c>
      <c r="AB192" s="599"/>
      <c r="AC192" s="599"/>
      <c r="AD192" s="600"/>
      <c r="AE192" s="599"/>
      <c r="AF192" s="437">
        <v>1</v>
      </c>
      <c r="AG192" s="437">
        <f t="shared" si="1443"/>
        <v>0</v>
      </c>
      <c r="AH192" s="598"/>
      <c r="AI192" s="598"/>
      <c r="AJ192" s="598"/>
      <c r="AK192" s="605"/>
      <c r="AL192" s="599"/>
      <c r="AM192" s="599"/>
      <c r="AN192" s="599"/>
      <c r="AO192" s="599"/>
      <c r="AP192" s="601" t="s">
        <v>54</v>
      </c>
      <c r="AQ192" s="437">
        <f t="shared" si="1444"/>
        <v>35</v>
      </c>
      <c r="AR192" s="1621"/>
      <c r="AS192" s="1621"/>
      <c r="AT192" s="602"/>
      <c r="AU192" s="476">
        <f>AT192*0.1429</f>
        <v>0</v>
      </c>
      <c r="AV192" s="602"/>
      <c r="AW192" s="602"/>
      <c r="AX192" s="476">
        <f>AW192*0.1429</f>
        <v>0</v>
      </c>
      <c r="AY192" s="602"/>
      <c r="AZ192" s="602"/>
      <c r="BA192" s="476">
        <f>AZ192*0.1429</f>
        <v>0</v>
      </c>
      <c r="BB192" s="602"/>
      <c r="BC192" s="602"/>
      <c r="BD192" s="476">
        <f>BC192*0.1429</f>
        <v>0</v>
      </c>
      <c r="BE192" s="602"/>
      <c r="BF192" s="602">
        <v>7</v>
      </c>
      <c r="BG192" s="476">
        <f>BF192*0.1429</f>
        <v>1.0003</v>
      </c>
      <c r="BH192" s="602">
        <v>1.086E-2</v>
      </c>
      <c r="BI192" s="602">
        <v>7</v>
      </c>
      <c r="BJ192" s="476">
        <f>BI192*0.1429</f>
        <v>1.0003</v>
      </c>
      <c r="BK192" s="602">
        <v>1.086E-2</v>
      </c>
      <c r="BL192" s="315">
        <v>7</v>
      </c>
      <c r="BM192" s="476">
        <f>BL192*0.1429</f>
        <v>1.0003</v>
      </c>
      <c r="BN192" s="315">
        <v>1.086E-2</v>
      </c>
      <c r="BO192" s="602">
        <v>7</v>
      </c>
      <c r="BP192" s="476">
        <f>BO192*0.1429</f>
        <v>1.0003</v>
      </c>
      <c r="BQ192" s="602">
        <v>1.086E-2</v>
      </c>
      <c r="BR192" s="476">
        <f>BU192+BX192+CA192+CD192</f>
        <v>7</v>
      </c>
      <c r="BS192" s="476">
        <f t="shared" si="1445"/>
        <v>1.0003</v>
      </c>
      <c r="BT192" s="476">
        <f t="shared" si="1446"/>
        <v>1.086E-2</v>
      </c>
      <c r="BU192" s="602"/>
      <c r="BV192" s="476">
        <f>BU192*0.1429</f>
        <v>0</v>
      </c>
      <c r="BW192" s="602"/>
      <c r="BX192" s="602"/>
      <c r="BY192" s="476">
        <f>BX192*0.1429</f>
        <v>0</v>
      </c>
      <c r="BZ192" s="602"/>
      <c r="CA192" s="602"/>
      <c r="CB192" s="476">
        <f>CA192*0.1429</f>
        <v>0</v>
      </c>
      <c r="CC192" s="602"/>
      <c r="CD192" s="602">
        <v>7</v>
      </c>
      <c r="CE192" s="476">
        <f>CD192*0.1429</f>
        <v>1.0003</v>
      </c>
      <c r="CF192" s="602">
        <v>1.086E-2</v>
      </c>
      <c r="CG192" s="995"/>
      <c r="CH192" s="476">
        <f>CK192+CN192+CQ192+CT192</f>
        <v>7</v>
      </c>
      <c r="CI192" s="476">
        <f t="shared" si="1447"/>
        <v>1.0003</v>
      </c>
      <c r="CJ192" s="476">
        <f t="shared" si="1448"/>
        <v>1.086E-2</v>
      </c>
      <c r="CK192" s="602"/>
      <c r="CL192" s="476">
        <f>CK192*0.1429</f>
        <v>0</v>
      </c>
      <c r="CM192" s="602"/>
      <c r="CN192" s="602"/>
      <c r="CO192" s="476">
        <f>CN192*0.1429</f>
        <v>0</v>
      </c>
      <c r="CP192" s="602"/>
      <c r="CQ192" s="602"/>
      <c r="CR192" s="476">
        <f>CQ192*0.1429</f>
        <v>0</v>
      </c>
      <c r="CS192" s="602"/>
      <c r="CT192" s="1474">
        <v>7</v>
      </c>
      <c r="CU192" s="476">
        <f>CT192*0.1429</f>
        <v>1.0003</v>
      </c>
      <c r="CV192" s="1474">
        <v>1.086E-2</v>
      </c>
      <c r="CW192" s="1529">
        <v>7</v>
      </c>
      <c r="CX192" s="476">
        <f>CW192*0.1429</f>
        <v>1.0003</v>
      </c>
      <c r="CY192" s="602">
        <v>1.269E-2</v>
      </c>
      <c r="CZ192" s="602">
        <v>7</v>
      </c>
      <c r="DA192" s="476">
        <f>CZ192*0.1429</f>
        <v>1.0003</v>
      </c>
      <c r="DB192" s="602">
        <v>1.3356069999999999E-2</v>
      </c>
      <c r="DC192" s="602">
        <v>7</v>
      </c>
      <c r="DD192" s="476">
        <f>DC192*0.1429</f>
        <v>1.0003</v>
      </c>
      <c r="DE192" s="602">
        <v>1.3890309999999999E-2</v>
      </c>
      <c r="DF192" s="602">
        <v>7</v>
      </c>
      <c r="DG192" s="476">
        <f>DF192*0.1429</f>
        <v>1.0003</v>
      </c>
      <c r="DH192" s="602">
        <v>1.3890309999999999E-2</v>
      </c>
      <c r="DI192" s="1243">
        <f>DL192+DO192+DR192+DU192</f>
        <v>7</v>
      </c>
      <c r="DJ192" s="1203">
        <f>DI192*0.1429</f>
        <v>1.0003</v>
      </c>
      <c r="DK192" s="1243">
        <f>DN192+DQ192+DT192+DW192</f>
        <v>1.269E-2</v>
      </c>
      <c r="DL192" s="1204"/>
      <c r="DM192" s="1204"/>
      <c r="DN192" s="1204"/>
      <c r="DO192" s="1204"/>
      <c r="DP192" s="1204"/>
      <c r="DQ192" s="1204"/>
      <c r="DR192" s="1204"/>
      <c r="DS192" s="1204"/>
      <c r="DT192" s="1204"/>
      <c r="DU192" s="1361">
        <v>7</v>
      </c>
      <c r="DV192" s="1362">
        <f>DU192*0.1429</f>
        <v>1.0003</v>
      </c>
      <c r="DW192" s="1361">
        <v>1.269E-2</v>
      </c>
      <c r="DX192" s="1204">
        <v>7</v>
      </c>
      <c r="DY192" s="1203">
        <f>DX192*0.1429</f>
        <v>1.0003</v>
      </c>
      <c r="DZ192" s="1204">
        <v>1.3356069999999999E-2</v>
      </c>
      <c r="EA192" s="1204">
        <v>7</v>
      </c>
      <c r="EB192" s="1203">
        <f>EA192*0.1429</f>
        <v>1.0003</v>
      </c>
      <c r="EC192" s="1204">
        <v>1.3890309999999999E-2</v>
      </c>
      <c r="ED192" s="1204">
        <v>7</v>
      </c>
      <c r="EE192" s="1203">
        <f>ED192*0.1429</f>
        <v>1.0003</v>
      </c>
      <c r="EF192" s="1204">
        <v>1.3890309999999999E-2</v>
      </c>
      <c r="EG192" s="1361">
        <v>7</v>
      </c>
      <c r="EH192" s="1362">
        <f>EG192*0.1429</f>
        <v>1.0003</v>
      </c>
      <c r="EI192" s="1361">
        <v>1.3890309999999999E-2</v>
      </c>
      <c r="EJ192" s="602"/>
      <c r="EK192" s="602"/>
      <c r="EL192" s="602"/>
      <c r="EM192" s="602"/>
      <c r="EN192" s="437">
        <f t="shared" si="1449"/>
        <v>4.4999999999999998E-2</v>
      </c>
      <c r="EO192" s="622"/>
      <c r="EP192" s="622"/>
      <c r="EQ192" s="622">
        <v>8.9999999999999993E-3</v>
      </c>
      <c r="ER192" s="622">
        <v>8.9999999999999993E-3</v>
      </c>
      <c r="ES192" s="622">
        <v>8.9999999999999993E-3</v>
      </c>
      <c r="ET192" s="622">
        <v>0</v>
      </c>
      <c r="EU192" s="622">
        <v>0</v>
      </c>
      <c r="EV192" s="622">
        <v>0</v>
      </c>
      <c r="EW192" s="622">
        <v>8.9999999999999993E-3</v>
      </c>
      <c r="EX192" s="315">
        <f>EY192+EZ192+FA192+FB192</f>
        <v>8.9999999999999993E-3</v>
      </c>
      <c r="EY192" s="622">
        <v>0</v>
      </c>
      <c r="EZ192" s="622">
        <v>0</v>
      </c>
      <c r="FA192" s="622">
        <v>0</v>
      </c>
      <c r="FB192" s="622">
        <v>8.9999999999999993E-3</v>
      </c>
      <c r="FC192" s="622">
        <v>8.9999999999999993E-3</v>
      </c>
      <c r="FD192" s="622">
        <v>8.9999999999999993E-3</v>
      </c>
      <c r="FE192" s="622">
        <v>8.9999999999999993E-3</v>
      </c>
      <c r="FF192" s="622">
        <v>8.9999999999999993E-3</v>
      </c>
      <c r="FG192" s="596"/>
      <c r="FH192" s="597"/>
      <c r="FI192" s="597"/>
      <c r="FJ192" s="597">
        <v>8.9999999999999993E-3</v>
      </c>
      <c r="FK192" s="597">
        <v>8.9999999999999993E-3</v>
      </c>
      <c r="FL192" s="992"/>
      <c r="FM192" s="312">
        <f t="shared" si="1450"/>
        <v>8.9999999999999993E-3</v>
      </c>
      <c r="FN192" s="622"/>
      <c r="FO192" s="622"/>
      <c r="FP192" s="622"/>
      <c r="FQ192" s="1555">
        <v>8.9999999999999993E-3</v>
      </c>
      <c r="FR192" s="597"/>
      <c r="FS192" s="597"/>
      <c r="FT192" s="597"/>
      <c r="FU192" s="622"/>
      <c r="FV192" s="603" t="s">
        <v>297</v>
      </c>
      <c r="FW192" s="603"/>
      <c r="FX192" s="603" t="s">
        <v>300</v>
      </c>
      <c r="FY192" s="69" t="s">
        <v>649</v>
      </c>
    </row>
    <row r="193" spans="1:180" s="125" customFormat="1" ht="14.45" hidden="1" customHeight="1" outlineLevel="1">
      <c r="A193" s="426" t="s">
        <v>485</v>
      </c>
      <c r="B193" s="380" t="s">
        <v>302</v>
      </c>
      <c r="C193" s="331"/>
      <c r="D193" s="431"/>
      <c r="E193" s="430"/>
      <c r="F193" s="439" t="s">
        <v>100</v>
      </c>
      <c r="G193" s="438"/>
      <c r="H193" s="490"/>
      <c r="I193" s="335"/>
      <c r="J193" s="335"/>
      <c r="K193" s="335"/>
      <c r="L193" s="335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  <c r="AA193" s="1157"/>
      <c r="AB193" s="335"/>
      <c r="AC193" s="335"/>
      <c r="AD193" s="345"/>
      <c r="AE193" s="335"/>
      <c r="AF193" s="335"/>
      <c r="AG193" s="335"/>
      <c r="AH193" s="335"/>
      <c r="AI193" s="335"/>
      <c r="AJ193" s="335"/>
      <c r="AK193" s="335"/>
      <c r="AL193" s="335"/>
      <c r="AM193" s="335"/>
      <c r="AN193" s="335"/>
      <c r="AO193" s="335"/>
      <c r="AP193" s="495"/>
      <c r="AQ193" s="437">
        <f t="shared" si="1444"/>
        <v>63.5</v>
      </c>
      <c r="AR193" s="1621"/>
      <c r="AS193" s="1621"/>
      <c r="AT193" s="476">
        <f t="shared" ref="AT193:BQ193" si="1451">SUM(AT191:AT192)</f>
        <v>0</v>
      </c>
      <c r="AU193" s="476">
        <f t="shared" si="1451"/>
        <v>0</v>
      </c>
      <c r="AV193" s="476">
        <f t="shared" si="1451"/>
        <v>0</v>
      </c>
      <c r="AW193" s="476">
        <f t="shared" si="1451"/>
        <v>0</v>
      </c>
      <c r="AX193" s="476">
        <f t="shared" si="1451"/>
        <v>0</v>
      </c>
      <c r="AY193" s="476">
        <f t="shared" si="1451"/>
        <v>0</v>
      </c>
      <c r="AZ193" s="476">
        <f t="shared" si="1451"/>
        <v>0</v>
      </c>
      <c r="BA193" s="476">
        <f t="shared" si="1451"/>
        <v>0</v>
      </c>
      <c r="BB193" s="476">
        <f t="shared" si="1451"/>
        <v>0</v>
      </c>
      <c r="BC193" s="476">
        <f t="shared" si="1451"/>
        <v>0</v>
      </c>
      <c r="BD193" s="476">
        <f t="shared" si="1451"/>
        <v>0</v>
      </c>
      <c r="BE193" s="476">
        <f t="shared" si="1451"/>
        <v>0</v>
      </c>
      <c r="BF193" s="476">
        <f t="shared" si="1451"/>
        <v>12.7</v>
      </c>
      <c r="BG193" s="476">
        <f t="shared" si="1451"/>
        <v>1.8148299999999999</v>
      </c>
      <c r="BH193" s="476">
        <f t="shared" si="1451"/>
        <v>1.966E-2</v>
      </c>
      <c r="BI193" s="476">
        <f t="shared" si="1451"/>
        <v>12.7</v>
      </c>
      <c r="BJ193" s="476">
        <f t="shared" si="1451"/>
        <v>1.8148299999999999</v>
      </c>
      <c r="BK193" s="476">
        <f t="shared" si="1451"/>
        <v>1.966E-2</v>
      </c>
      <c r="BL193" s="476">
        <f t="shared" si="1451"/>
        <v>12.7</v>
      </c>
      <c r="BM193" s="476">
        <f t="shared" si="1451"/>
        <v>1.8148299999999999</v>
      </c>
      <c r="BN193" s="476">
        <f t="shared" si="1451"/>
        <v>1.966E-2</v>
      </c>
      <c r="BO193" s="476">
        <f t="shared" si="1451"/>
        <v>12.7</v>
      </c>
      <c r="BP193" s="476">
        <f t="shared" si="1451"/>
        <v>1.8148299999999999</v>
      </c>
      <c r="BQ193" s="476">
        <f t="shared" si="1451"/>
        <v>1.966E-2</v>
      </c>
      <c r="BR193" s="476">
        <f t="shared" ref="BR193:EC193" si="1452">SUM(BR191:BR192)</f>
        <v>12.7</v>
      </c>
      <c r="BS193" s="476">
        <f t="shared" si="1452"/>
        <v>1.8148299999999999</v>
      </c>
      <c r="BT193" s="476">
        <f t="shared" si="1452"/>
        <v>1.966E-2</v>
      </c>
      <c r="BU193" s="476">
        <f t="shared" si="1452"/>
        <v>0</v>
      </c>
      <c r="BV193" s="476">
        <f t="shared" si="1452"/>
        <v>0</v>
      </c>
      <c r="BW193" s="476">
        <f t="shared" si="1452"/>
        <v>0</v>
      </c>
      <c r="BX193" s="476">
        <f t="shared" si="1452"/>
        <v>0</v>
      </c>
      <c r="BY193" s="476">
        <f t="shared" si="1452"/>
        <v>0</v>
      </c>
      <c r="BZ193" s="476">
        <f t="shared" si="1452"/>
        <v>0</v>
      </c>
      <c r="CA193" s="476">
        <f t="shared" si="1452"/>
        <v>0</v>
      </c>
      <c r="CB193" s="476">
        <f t="shared" si="1452"/>
        <v>0</v>
      </c>
      <c r="CC193" s="476">
        <f t="shared" si="1452"/>
        <v>0</v>
      </c>
      <c r="CD193" s="476">
        <f t="shared" si="1452"/>
        <v>12.7</v>
      </c>
      <c r="CE193" s="476">
        <f t="shared" si="1452"/>
        <v>1.8148299999999999</v>
      </c>
      <c r="CF193" s="476">
        <f t="shared" si="1452"/>
        <v>1.966E-2</v>
      </c>
      <c r="CG193" s="995"/>
      <c r="CH193" s="476">
        <f t="shared" ref="CH193:CV193" si="1453">SUM(CH191:CH192)</f>
        <v>12.7</v>
      </c>
      <c r="CI193" s="476">
        <f t="shared" si="1453"/>
        <v>1.8148299999999999</v>
      </c>
      <c r="CJ193" s="476">
        <f t="shared" si="1453"/>
        <v>1.966E-2</v>
      </c>
      <c r="CK193" s="476">
        <f t="shared" si="1453"/>
        <v>0</v>
      </c>
      <c r="CL193" s="476">
        <f t="shared" si="1453"/>
        <v>0</v>
      </c>
      <c r="CM193" s="476">
        <f t="shared" si="1453"/>
        <v>0</v>
      </c>
      <c r="CN193" s="476">
        <f t="shared" si="1453"/>
        <v>0</v>
      </c>
      <c r="CO193" s="476">
        <f t="shared" si="1453"/>
        <v>0</v>
      </c>
      <c r="CP193" s="476">
        <f t="shared" si="1453"/>
        <v>0</v>
      </c>
      <c r="CQ193" s="476">
        <f t="shared" si="1453"/>
        <v>0</v>
      </c>
      <c r="CR193" s="476">
        <f t="shared" si="1453"/>
        <v>0</v>
      </c>
      <c r="CS193" s="476">
        <f t="shared" si="1453"/>
        <v>0</v>
      </c>
      <c r="CT193" s="476">
        <f t="shared" si="1453"/>
        <v>12.7</v>
      </c>
      <c r="CU193" s="476">
        <f t="shared" si="1453"/>
        <v>1.8148299999999999</v>
      </c>
      <c r="CV193" s="476">
        <f t="shared" si="1453"/>
        <v>1.966E-2</v>
      </c>
      <c r="CW193" s="1514">
        <f t="shared" si="1452"/>
        <v>12.7</v>
      </c>
      <c r="CX193" s="476">
        <f t="shared" si="1452"/>
        <v>1.8148299999999999</v>
      </c>
      <c r="CY193" s="476">
        <f t="shared" si="1452"/>
        <v>2.299E-2</v>
      </c>
      <c r="CZ193" s="476">
        <f t="shared" si="1452"/>
        <v>12.7</v>
      </c>
      <c r="DA193" s="476">
        <f t="shared" si="1452"/>
        <v>1.8148299999999999</v>
      </c>
      <c r="DB193" s="476">
        <f t="shared" si="1452"/>
        <v>2.4231727000000002E-2</v>
      </c>
      <c r="DC193" s="476">
        <f t="shared" si="1452"/>
        <v>12.7</v>
      </c>
      <c r="DD193" s="476">
        <f t="shared" si="1452"/>
        <v>1.8148299999999999</v>
      </c>
      <c r="DE193" s="476">
        <f t="shared" si="1452"/>
        <v>2.5200990999999999E-2</v>
      </c>
      <c r="DF193" s="476">
        <f t="shared" si="1452"/>
        <v>12.7</v>
      </c>
      <c r="DG193" s="476">
        <f t="shared" si="1452"/>
        <v>1.8148299999999999</v>
      </c>
      <c r="DH193" s="476">
        <f t="shared" si="1452"/>
        <v>2.5200990999999999E-2</v>
      </c>
      <c r="DI193" s="1203">
        <f t="shared" si="1452"/>
        <v>12.7</v>
      </c>
      <c r="DJ193" s="1203">
        <f t="shared" si="1452"/>
        <v>1.8148299999999999</v>
      </c>
      <c r="DK193" s="1203">
        <f t="shared" si="1452"/>
        <v>2.299E-2</v>
      </c>
      <c r="DL193" s="1203">
        <f t="shared" si="1452"/>
        <v>0</v>
      </c>
      <c r="DM193" s="1203">
        <f t="shared" si="1452"/>
        <v>0</v>
      </c>
      <c r="DN193" s="1203">
        <f t="shared" si="1452"/>
        <v>0</v>
      </c>
      <c r="DO193" s="1203">
        <f t="shared" si="1452"/>
        <v>0</v>
      </c>
      <c r="DP193" s="1203">
        <f t="shared" si="1452"/>
        <v>0</v>
      </c>
      <c r="DQ193" s="1203">
        <f t="shared" si="1452"/>
        <v>0</v>
      </c>
      <c r="DR193" s="1203">
        <f t="shared" si="1452"/>
        <v>0</v>
      </c>
      <c r="DS193" s="1203">
        <f t="shared" si="1452"/>
        <v>0</v>
      </c>
      <c r="DT193" s="1203">
        <f t="shared" si="1452"/>
        <v>0</v>
      </c>
      <c r="DU193" s="1203">
        <f t="shared" si="1452"/>
        <v>12.7</v>
      </c>
      <c r="DV193" s="1203">
        <f t="shared" si="1452"/>
        <v>1.8148299999999999</v>
      </c>
      <c r="DW193" s="1203">
        <f t="shared" si="1452"/>
        <v>2.299E-2</v>
      </c>
      <c r="DX193" s="1203">
        <f t="shared" si="1452"/>
        <v>12.7</v>
      </c>
      <c r="DY193" s="1203">
        <f t="shared" si="1452"/>
        <v>1.8148299999999999</v>
      </c>
      <c r="DZ193" s="1203">
        <f t="shared" si="1452"/>
        <v>2.4231727000000002E-2</v>
      </c>
      <c r="EA193" s="1203">
        <f t="shared" si="1452"/>
        <v>12.7</v>
      </c>
      <c r="EB193" s="1203">
        <f t="shared" si="1452"/>
        <v>1.8148299999999999</v>
      </c>
      <c r="EC193" s="1203">
        <f t="shared" si="1452"/>
        <v>2.5200990999999999E-2</v>
      </c>
      <c r="ED193" s="1203">
        <f t="shared" ref="ED193:EI193" si="1454">SUM(ED191:ED192)</f>
        <v>12.7</v>
      </c>
      <c r="EE193" s="1203">
        <f t="shared" si="1454"/>
        <v>1.8148299999999999</v>
      </c>
      <c r="EF193" s="1203">
        <f t="shared" si="1454"/>
        <v>2.5200990999999999E-2</v>
      </c>
      <c r="EG193" s="1203">
        <f t="shared" si="1454"/>
        <v>12.7</v>
      </c>
      <c r="EH193" s="1203">
        <f t="shared" si="1454"/>
        <v>1.8148299999999999</v>
      </c>
      <c r="EI193" s="1203">
        <f t="shared" si="1454"/>
        <v>2.5200990999999999E-2</v>
      </c>
      <c r="EJ193" s="476"/>
      <c r="EK193" s="476"/>
      <c r="EL193" s="476"/>
      <c r="EM193" s="476"/>
      <c r="EN193" s="437">
        <f t="shared" si="1449"/>
        <v>8.5000000000000006E-2</v>
      </c>
      <c r="EO193" s="437">
        <f>SUM(EO191:EO192)</f>
        <v>0</v>
      </c>
      <c r="EP193" s="437">
        <f>SUM(EP191:EP192)</f>
        <v>0</v>
      </c>
      <c r="EQ193" s="437">
        <f>SUM(EQ191:EQ192)</f>
        <v>1.7000000000000001E-2</v>
      </c>
      <c r="ER193" s="437">
        <f>SUM(ER191:ER192)</f>
        <v>1.7000000000000001E-2</v>
      </c>
      <c r="ES193" s="437">
        <f>SUM(ES191:ES192)</f>
        <v>1.7000000000000001E-2</v>
      </c>
      <c r="ET193" s="437">
        <f t="shared" ref="ET193:EW193" si="1455">SUM(ET191:ET192)</f>
        <v>0</v>
      </c>
      <c r="EU193" s="437">
        <f t="shared" si="1455"/>
        <v>0</v>
      </c>
      <c r="EV193" s="437">
        <f t="shared" si="1455"/>
        <v>0</v>
      </c>
      <c r="EW193" s="437">
        <f t="shared" si="1455"/>
        <v>1.7000000000000001E-2</v>
      </c>
      <c r="EX193" s="437">
        <f>SUM(EX191:EX192)</f>
        <v>1.7000000000000001E-2</v>
      </c>
      <c r="EY193" s="437">
        <f t="shared" ref="EY193:FB193" si="1456">SUM(EY191:EY192)</f>
        <v>0</v>
      </c>
      <c r="EZ193" s="437">
        <f t="shared" si="1456"/>
        <v>0</v>
      </c>
      <c r="FA193" s="437">
        <f t="shared" si="1456"/>
        <v>0</v>
      </c>
      <c r="FB193" s="437">
        <f t="shared" si="1456"/>
        <v>1.7000000000000001E-2</v>
      </c>
      <c r="FC193" s="437">
        <f>SUM(FC191:FC192)</f>
        <v>1.7000000000000001E-2</v>
      </c>
      <c r="FD193" s="437">
        <f>SUM(FD191:FD192)</f>
        <v>1.7000000000000001E-2</v>
      </c>
      <c r="FE193" s="437">
        <f>SUM(FE191:FE192)</f>
        <v>1.7000000000000001E-2</v>
      </c>
      <c r="FF193" s="437">
        <f>SUM(FF191:FF192)</f>
        <v>1.7000000000000001E-2</v>
      </c>
      <c r="FG193" s="437">
        <f>SUM(FH193:FR193)</f>
        <v>6.8000000000000005E-2</v>
      </c>
      <c r="FH193" s="437">
        <f>SUM(FH191:FH192)</f>
        <v>0</v>
      </c>
      <c r="FI193" s="437">
        <f>SUM(FI191:FI192)</f>
        <v>0</v>
      </c>
      <c r="FJ193" s="437">
        <f>SUM(FJ191:FJ192)</f>
        <v>1.7000000000000001E-2</v>
      </c>
      <c r="FK193" s="437">
        <f>SUM(FK191:FK192)</f>
        <v>1.7000000000000001E-2</v>
      </c>
      <c r="FL193" s="992"/>
      <c r="FM193" s="437">
        <f>SUM(FM191:FM192)</f>
        <v>1.7000000000000001E-2</v>
      </c>
      <c r="FN193" s="437">
        <f t="shared" ref="FN193:FQ193" si="1457">SUM(FN191:FN192)</f>
        <v>0</v>
      </c>
      <c r="FO193" s="437">
        <f t="shared" si="1457"/>
        <v>0</v>
      </c>
      <c r="FP193" s="437">
        <f t="shared" si="1457"/>
        <v>0</v>
      </c>
      <c r="FQ193" s="437">
        <f t="shared" si="1457"/>
        <v>1.7000000000000001E-2</v>
      </c>
      <c r="FR193" s="437">
        <f>SUM(FR191:FR192)</f>
        <v>0</v>
      </c>
      <c r="FS193" s="437">
        <f>SUM(FS191:FS192)</f>
        <v>0</v>
      </c>
      <c r="FT193" s="437">
        <f>SUM(FT191:FT192)</f>
        <v>0</v>
      </c>
      <c r="FU193" s="814"/>
      <c r="FV193" s="335"/>
      <c r="FW193" s="335"/>
      <c r="FX193" s="335"/>
    </row>
    <row r="194" spans="1:180" ht="14.45" hidden="1" customHeight="1" outlineLevel="1">
      <c r="A194" s="426" t="s">
        <v>485</v>
      </c>
      <c r="B194" s="380" t="s">
        <v>302</v>
      </c>
      <c r="C194" s="331"/>
      <c r="D194" s="431"/>
      <c r="E194" s="430" t="s">
        <v>127</v>
      </c>
      <c r="F194" s="431" t="s">
        <v>260</v>
      </c>
      <c r="G194" s="467"/>
      <c r="H194" s="330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  <c r="S194" s="313"/>
      <c r="T194" s="313"/>
      <c r="U194" s="313"/>
      <c r="V194" s="313"/>
      <c r="W194" s="313"/>
      <c r="X194" s="313"/>
      <c r="Y194" s="313"/>
      <c r="Z194" s="313"/>
      <c r="AA194" s="1155"/>
      <c r="AB194" s="313"/>
      <c r="AC194" s="313"/>
      <c r="AD194" s="358"/>
      <c r="AE194" s="313"/>
      <c r="AF194" s="313"/>
      <c r="AG194" s="313"/>
      <c r="AH194" s="313"/>
      <c r="AI194" s="313"/>
      <c r="AJ194" s="313"/>
      <c r="AK194" s="313"/>
      <c r="AL194" s="313"/>
      <c r="AM194" s="313"/>
      <c r="AN194" s="313"/>
      <c r="AO194" s="313"/>
      <c r="AP194" s="495"/>
      <c r="AQ194" s="335"/>
      <c r="AR194" s="1620"/>
      <c r="AS194" s="1620"/>
      <c r="AT194" s="317"/>
      <c r="AU194" s="320"/>
      <c r="AV194" s="317"/>
      <c r="AW194" s="317"/>
      <c r="AX194" s="320"/>
      <c r="AY194" s="317"/>
      <c r="AZ194" s="317"/>
      <c r="BA194" s="320"/>
      <c r="BB194" s="317"/>
      <c r="BC194" s="317"/>
      <c r="BD194" s="320"/>
      <c r="BE194" s="317"/>
      <c r="BF194" s="317"/>
      <c r="BG194" s="317"/>
      <c r="BH194" s="317"/>
      <c r="BI194" s="317"/>
      <c r="BJ194" s="317"/>
      <c r="BK194" s="317"/>
      <c r="BL194" s="313"/>
      <c r="BM194" s="313"/>
      <c r="BN194" s="313"/>
      <c r="BO194" s="313"/>
      <c r="BP194" s="313"/>
      <c r="BQ194" s="313"/>
      <c r="BR194" s="313"/>
      <c r="BS194" s="313"/>
      <c r="BT194" s="313"/>
      <c r="BU194" s="313"/>
      <c r="BV194" s="313"/>
      <c r="BW194" s="313"/>
      <c r="BX194" s="313"/>
      <c r="BY194" s="313"/>
      <c r="BZ194" s="313"/>
      <c r="CA194" s="313"/>
      <c r="CB194" s="313"/>
      <c r="CC194" s="313"/>
      <c r="CD194" s="313"/>
      <c r="CE194" s="313"/>
      <c r="CF194" s="313"/>
      <c r="CG194" s="999"/>
      <c r="CH194" s="313"/>
      <c r="CI194" s="313"/>
      <c r="CJ194" s="313"/>
      <c r="CK194" s="313"/>
      <c r="CL194" s="313"/>
      <c r="CM194" s="313"/>
      <c r="CN194" s="313"/>
      <c r="CO194" s="313"/>
      <c r="CP194" s="313"/>
      <c r="CQ194" s="313"/>
      <c r="CR194" s="313"/>
      <c r="CS194" s="313"/>
      <c r="CT194" s="313"/>
      <c r="CU194" s="313"/>
      <c r="CV194" s="313"/>
      <c r="CW194" s="1512"/>
      <c r="CX194" s="313"/>
      <c r="CY194" s="313"/>
      <c r="CZ194" s="313"/>
      <c r="DA194" s="313"/>
      <c r="DB194" s="313"/>
      <c r="DC194" s="313"/>
      <c r="DD194" s="313"/>
      <c r="DE194" s="313"/>
      <c r="DF194" s="313"/>
      <c r="DG194" s="313"/>
      <c r="DH194" s="313"/>
      <c r="DI194" s="1155"/>
      <c r="DJ194" s="1155"/>
      <c r="DK194" s="1155"/>
      <c r="DL194" s="1155"/>
      <c r="DM194" s="1155"/>
      <c r="DN194" s="1155"/>
      <c r="DO194" s="1155"/>
      <c r="DP194" s="1155"/>
      <c r="DQ194" s="1155"/>
      <c r="DR194" s="1155"/>
      <c r="DS194" s="1155"/>
      <c r="DT194" s="1155"/>
      <c r="DU194" s="1155"/>
      <c r="DV194" s="1155"/>
      <c r="DW194" s="1155"/>
      <c r="DX194" s="1155"/>
      <c r="DY194" s="1155"/>
      <c r="DZ194" s="1155"/>
      <c r="EA194" s="1155"/>
      <c r="EB194" s="1155"/>
      <c r="EC194" s="1155"/>
      <c r="ED194" s="1155"/>
      <c r="EE194" s="1155"/>
      <c r="EF194" s="1155"/>
      <c r="EG194" s="1155"/>
      <c r="EH194" s="1155"/>
      <c r="EI194" s="1155"/>
      <c r="EJ194" s="313"/>
      <c r="EK194" s="313"/>
      <c r="EL194" s="313"/>
      <c r="EM194" s="313"/>
      <c r="EN194" s="313"/>
      <c r="EO194" s="313"/>
      <c r="EP194" s="313"/>
      <c r="EQ194" s="313"/>
      <c r="ER194" s="313"/>
      <c r="ES194" s="313"/>
      <c r="ET194" s="655"/>
      <c r="EU194" s="655"/>
      <c r="EV194" s="655"/>
      <c r="EW194" s="655"/>
      <c r="EX194" s="313"/>
      <c r="EY194" s="655"/>
      <c r="EZ194" s="655"/>
      <c r="FA194" s="655"/>
      <c r="FB194" s="655"/>
      <c r="FC194" s="313"/>
      <c r="FD194" s="313"/>
      <c r="FE194" s="313"/>
      <c r="FF194" s="313"/>
      <c r="FG194" s="313"/>
      <c r="FH194" s="313"/>
      <c r="FI194" s="313"/>
      <c r="FJ194" s="313"/>
      <c r="FK194" s="313"/>
      <c r="FL194" s="999"/>
      <c r="FM194" s="313"/>
      <c r="FN194" s="655"/>
      <c r="FO194" s="655"/>
      <c r="FP194" s="655"/>
      <c r="FQ194" s="655"/>
      <c r="FR194" s="313"/>
      <c r="FS194" s="313"/>
      <c r="FT194" s="313"/>
      <c r="FU194" s="655"/>
      <c r="FV194" s="313"/>
      <c r="FW194" s="313"/>
      <c r="FX194" s="313"/>
    </row>
    <row r="195" spans="1:180" ht="14.45" hidden="1" customHeight="1" outlineLevel="1">
      <c r="A195" s="426" t="s">
        <v>485</v>
      </c>
      <c r="B195" s="380" t="s">
        <v>302</v>
      </c>
      <c r="C195" s="378"/>
      <c r="D195" s="378"/>
      <c r="E195" s="430" t="s">
        <v>389</v>
      </c>
      <c r="F195" s="432"/>
      <c r="G195" s="470"/>
      <c r="H195" s="343"/>
      <c r="I195" s="492">
        <f t="shared" ref="I195" si="1458">S195+X195+Y195+Z195+AA195</f>
        <v>0</v>
      </c>
      <c r="J195" s="312"/>
      <c r="K195" s="312"/>
      <c r="L195" s="312"/>
      <c r="M195" s="312" t="e">
        <f>SUM(#REF!)</f>
        <v>#REF!</v>
      </c>
      <c r="N195" s="312">
        <f t="shared" ref="N195" si="1459">SUM(O195:R195)</f>
        <v>0</v>
      </c>
      <c r="O195" s="366"/>
      <c r="P195" s="366"/>
      <c r="Q195" s="366"/>
      <c r="R195" s="366"/>
      <c r="S195" s="366">
        <f t="shared" ref="S195" si="1460">SUM(T195:W195)</f>
        <v>0</v>
      </c>
      <c r="T195" s="366"/>
      <c r="U195" s="366"/>
      <c r="V195" s="366"/>
      <c r="W195" s="366"/>
      <c r="X195" s="366"/>
      <c r="Y195" s="366"/>
      <c r="Z195" s="366"/>
      <c r="AA195" s="1167"/>
      <c r="AB195" s="319"/>
      <c r="AC195" s="319"/>
      <c r="AD195" s="319"/>
      <c r="AE195" s="319"/>
      <c r="AF195" s="437">
        <v>0</v>
      </c>
      <c r="AG195" s="437">
        <f t="shared" ref="AG195" si="1461">SUM(AH195:AK195)</f>
        <v>0</v>
      </c>
      <c r="AH195" s="366"/>
      <c r="AI195" s="366"/>
      <c r="AJ195" s="366"/>
      <c r="AK195" s="366"/>
      <c r="AL195" s="319"/>
      <c r="AM195" s="319"/>
      <c r="AN195" s="319"/>
      <c r="AO195" s="319"/>
      <c r="AP195" s="306" t="s">
        <v>349</v>
      </c>
      <c r="AQ195" s="437">
        <f t="shared" ref="AQ195:AQ196" si="1462">DI195+DX195+EA195+ED195+EG195</f>
        <v>0</v>
      </c>
      <c r="AR195" s="1621"/>
      <c r="AS195" s="1621"/>
      <c r="AT195" s="315"/>
      <c r="AU195" s="476">
        <f>AT195*1.154</f>
        <v>0</v>
      </c>
      <c r="AV195" s="315"/>
      <c r="AW195" s="315"/>
      <c r="AX195" s="476">
        <f>AW195*1.154</f>
        <v>0</v>
      </c>
      <c r="AY195" s="315"/>
      <c r="AZ195" s="315"/>
      <c r="BA195" s="476">
        <f>AZ195*1.154</f>
        <v>0</v>
      </c>
      <c r="BB195" s="315"/>
      <c r="BC195" s="315"/>
      <c r="BD195" s="476">
        <f>BC195*1.154</f>
        <v>0</v>
      </c>
      <c r="BE195" s="315"/>
      <c r="BF195" s="315"/>
      <c r="BG195" s="476">
        <f>BF195*1.154</f>
        <v>0</v>
      </c>
      <c r="BH195" s="315"/>
      <c r="BI195" s="315"/>
      <c r="BJ195" s="476">
        <f>BI195*1.154</f>
        <v>0</v>
      </c>
      <c r="BK195" s="315"/>
      <c r="BL195" s="315"/>
      <c r="BM195" s="476">
        <f>BL195*1.154</f>
        <v>0</v>
      </c>
      <c r="BN195" s="315"/>
      <c r="BO195" s="315"/>
      <c r="BP195" s="476">
        <f>BO195*1.154</f>
        <v>0</v>
      </c>
      <c r="BQ195" s="315"/>
      <c r="BR195" s="476">
        <f>BU195+BX195+CA195+CD195</f>
        <v>0</v>
      </c>
      <c r="BS195" s="476">
        <f t="shared" ref="BS195" si="1463">BV195+BY195+CB195+CE195</f>
        <v>0</v>
      </c>
      <c r="BT195" s="476">
        <f t="shared" ref="BT195" si="1464">BW195+BZ195+CC195+CF195</f>
        <v>0</v>
      </c>
      <c r="BU195" s="315"/>
      <c r="BV195" s="476">
        <f>BU195*1.154</f>
        <v>0</v>
      </c>
      <c r="BW195" s="315"/>
      <c r="BX195" s="315"/>
      <c r="BY195" s="476">
        <f>BX195*1.154</f>
        <v>0</v>
      </c>
      <c r="BZ195" s="315"/>
      <c r="CA195" s="315"/>
      <c r="CB195" s="476">
        <f>CA195*1.154</f>
        <v>0</v>
      </c>
      <c r="CC195" s="315"/>
      <c r="CD195" s="315"/>
      <c r="CE195" s="476">
        <f>CD195*1.154</f>
        <v>0</v>
      </c>
      <c r="CF195" s="315"/>
      <c r="CG195" s="995"/>
      <c r="CH195" s="476">
        <f>CK195+CN195+CQ195+CT195</f>
        <v>0</v>
      </c>
      <c r="CI195" s="476">
        <f t="shared" ref="CI195" si="1465">CL195+CO195+CR195+CU195</f>
        <v>0</v>
      </c>
      <c r="CJ195" s="476">
        <f t="shared" ref="CJ195" si="1466">CM195+CP195+CS195+CV195</f>
        <v>0</v>
      </c>
      <c r="CK195" s="315"/>
      <c r="CL195" s="476">
        <f>CK195*1.154</f>
        <v>0</v>
      </c>
      <c r="CM195" s="315"/>
      <c r="CN195" s="315"/>
      <c r="CO195" s="476">
        <f>CN195*1.154</f>
        <v>0</v>
      </c>
      <c r="CP195" s="315"/>
      <c r="CQ195" s="315"/>
      <c r="CR195" s="476">
        <f>CQ195*1.154</f>
        <v>0</v>
      </c>
      <c r="CS195" s="315"/>
      <c r="CT195" s="315"/>
      <c r="CU195" s="476">
        <f>CT195*1.154</f>
        <v>0</v>
      </c>
      <c r="CV195" s="315"/>
      <c r="CW195" s="1514"/>
      <c r="CX195" s="476">
        <f>CW195*1.154</f>
        <v>0</v>
      </c>
      <c r="CY195" s="315"/>
      <c r="CZ195" s="315"/>
      <c r="DA195" s="476">
        <f>CZ195*1.154</f>
        <v>0</v>
      </c>
      <c r="DB195" s="315"/>
      <c r="DC195" s="315"/>
      <c r="DD195" s="476">
        <f>DC195*1.154</f>
        <v>0</v>
      </c>
      <c r="DE195" s="315"/>
      <c r="DF195" s="315"/>
      <c r="DG195" s="476">
        <f>DF195*1.154</f>
        <v>0</v>
      </c>
      <c r="DH195" s="315"/>
      <c r="DI195" s="1204"/>
      <c r="DJ195" s="1203">
        <f>DI195*1.154</f>
        <v>0</v>
      </c>
      <c r="DK195" s="1204"/>
      <c r="DL195" s="1204"/>
      <c r="DM195" s="1203">
        <f>DL195*1.154</f>
        <v>0</v>
      </c>
      <c r="DN195" s="1204"/>
      <c r="DO195" s="1204"/>
      <c r="DP195" s="1203">
        <f>DO195*1.154</f>
        <v>0</v>
      </c>
      <c r="DQ195" s="1204"/>
      <c r="DR195" s="1204"/>
      <c r="DS195" s="1203">
        <f>DR195*1.154</f>
        <v>0</v>
      </c>
      <c r="DT195" s="1204"/>
      <c r="DU195" s="1204"/>
      <c r="DV195" s="1204"/>
      <c r="DW195" s="1204"/>
      <c r="DX195" s="1204"/>
      <c r="DY195" s="1203">
        <f>DX195*1.154</f>
        <v>0</v>
      </c>
      <c r="DZ195" s="1204"/>
      <c r="EA195" s="1204"/>
      <c r="EB195" s="1203">
        <f>EA195*1.154</f>
        <v>0</v>
      </c>
      <c r="EC195" s="1204"/>
      <c r="ED195" s="1204"/>
      <c r="EE195" s="1203">
        <f>ED195*1.154</f>
        <v>0</v>
      </c>
      <c r="EF195" s="1204"/>
      <c r="EG195" s="1204"/>
      <c r="EH195" s="1204"/>
      <c r="EI195" s="1204"/>
      <c r="EJ195" s="315"/>
      <c r="EK195" s="315"/>
      <c r="EL195" s="315"/>
      <c r="EM195" s="315"/>
      <c r="EN195" s="437">
        <f t="shared" ref="EN195:EN196" si="1467">EX195+FC195+FD195+FE195+FF195</f>
        <v>0</v>
      </c>
      <c r="EO195" s="312"/>
      <c r="EP195" s="312"/>
      <c r="EQ195" s="312"/>
      <c r="ER195" s="312"/>
      <c r="ES195" s="312"/>
      <c r="ET195" s="622"/>
      <c r="EU195" s="622"/>
      <c r="EV195" s="622"/>
      <c r="EW195" s="622"/>
      <c r="EX195" s="315">
        <f>EY195+EZ195+FA195+FB195</f>
        <v>0</v>
      </c>
      <c r="EY195" s="622"/>
      <c r="EZ195" s="622"/>
      <c r="FA195" s="622"/>
      <c r="FB195" s="622"/>
      <c r="FC195" s="312"/>
      <c r="FD195" s="312"/>
      <c r="FE195" s="312"/>
      <c r="FF195" s="312"/>
      <c r="FG195" s="437">
        <f>SUM(FH195:FR195)</f>
        <v>0</v>
      </c>
      <c r="FH195" s="312"/>
      <c r="FI195" s="312"/>
      <c r="FJ195" s="312"/>
      <c r="FK195" s="312"/>
      <c r="FL195" s="992"/>
      <c r="FM195" s="312">
        <f t="shared" ref="FM195" si="1468">FN195+FO195+FP195+FQ195</f>
        <v>0</v>
      </c>
      <c r="FN195" s="622"/>
      <c r="FO195" s="622"/>
      <c r="FP195" s="622"/>
      <c r="FQ195" s="622"/>
      <c r="FR195" s="312"/>
      <c r="FS195" s="312"/>
      <c r="FT195" s="312"/>
      <c r="FU195" s="622"/>
      <c r="FV195" s="316"/>
      <c r="FW195" s="316"/>
      <c r="FX195" s="316"/>
    </row>
    <row r="196" spans="1:180" s="95" customFormat="1" ht="14.45" hidden="1" customHeight="1" outlineLevel="1">
      <c r="A196" s="426" t="s">
        <v>485</v>
      </c>
      <c r="B196" s="380" t="s">
        <v>302</v>
      </c>
      <c r="C196" s="331"/>
      <c r="D196" s="431"/>
      <c r="E196" s="430"/>
      <c r="F196" s="439" t="s">
        <v>100</v>
      </c>
      <c r="G196" s="438"/>
      <c r="H196" s="490"/>
      <c r="I196" s="335"/>
      <c r="J196" s="335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  <c r="AA196" s="1157"/>
      <c r="AB196" s="335"/>
      <c r="AC196" s="335"/>
      <c r="AD196" s="345"/>
      <c r="AE196" s="335"/>
      <c r="AF196" s="335"/>
      <c r="AG196" s="335"/>
      <c r="AH196" s="335"/>
      <c r="AI196" s="335"/>
      <c r="AJ196" s="335"/>
      <c r="AK196" s="335"/>
      <c r="AL196" s="335"/>
      <c r="AM196" s="335"/>
      <c r="AN196" s="335"/>
      <c r="AO196" s="335"/>
      <c r="AP196" s="495"/>
      <c r="AQ196" s="437">
        <f t="shared" si="1462"/>
        <v>0</v>
      </c>
      <c r="AR196" s="1621"/>
      <c r="AS196" s="1621"/>
      <c r="AT196" s="476">
        <f t="shared" ref="AT196:BQ196" si="1469">SUM(AT195:AT195)</f>
        <v>0</v>
      </c>
      <c r="AU196" s="476">
        <f t="shared" si="1469"/>
        <v>0</v>
      </c>
      <c r="AV196" s="476">
        <f t="shared" si="1469"/>
        <v>0</v>
      </c>
      <c r="AW196" s="476">
        <f t="shared" si="1469"/>
        <v>0</v>
      </c>
      <c r="AX196" s="476">
        <f t="shared" si="1469"/>
        <v>0</v>
      </c>
      <c r="AY196" s="476">
        <f t="shared" si="1469"/>
        <v>0</v>
      </c>
      <c r="AZ196" s="476">
        <f t="shared" si="1469"/>
        <v>0</v>
      </c>
      <c r="BA196" s="476">
        <f t="shared" si="1469"/>
        <v>0</v>
      </c>
      <c r="BB196" s="476">
        <f t="shared" si="1469"/>
        <v>0</v>
      </c>
      <c r="BC196" s="476">
        <f t="shared" si="1469"/>
        <v>0</v>
      </c>
      <c r="BD196" s="476">
        <f t="shared" si="1469"/>
        <v>0</v>
      </c>
      <c r="BE196" s="476">
        <f t="shared" si="1469"/>
        <v>0</v>
      </c>
      <c r="BF196" s="476">
        <f t="shared" si="1469"/>
        <v>0</v>
      </c>
      <c r="BG196" s="476">
        <f t="shared" si="1469"/>
        <v>0</v>
      </c>
      <c r="BH196" s="476">
        <f t="shared" si="1469"/>
        <v>0</v>
      </c>
      <c r="BI196" s="476">
        <f t="shared" si="1469"/>
        <v>0</v>
      </c>
      <c r="BJ196" s="476">
        <f t="shared" si="1469"/>
        <v>0</v>
      </c>
      <c r="BK196" s="476">
        <f t="shared" si="1469"/>
        <v>0</v>
      </c>
      <c r="BL196" s="476">
        <f t="shared" si="1469"/>
        <v>0</v>
      </c>
      <c r="BM196" s="476">
        <f t="shared" si="1469"/>
        <v>0</v>
      </c>
      <c r="BN196" s="476">
        <f t="shared" si="1469"/>
        <v>0</v>
      </c>
      <c r="BO196" s="476">
        <f t="shared" si="1469"/>
        <v>0</v>
      </c>
      <c r="BP196" s="476">
        <f t="shared" si="1469"/>
        <v>0</v>
      </c>
      <c r="BQ196" s="476">
        <f t="shared" si="1469"/>
        <v>0</v>
      </c>
      <c r="BR196" s="476">
        <f t="shared" ref="BR196:EC196" si="1470">SUM(BR195:BR195)</f>
        <v>0</v>
      </c>
      <c r="BS196" s="476">
        <f t="shared" si="1470"/>
        <v>0</v>
      </c>
      <c r="BT196" s="476">
        <f t="shared" si="1470"/>
        <v>0</v>
      </c>
      <c r="BU196" s="476">
        <f t="shared" si="1470"/>
        <v>0</v>
      </c>
      <c r="BV196" s="476">
        <f t="shared" si="1470"/>
        <v>0</v>
      </c>
      <c r="BW196" s="476">
        <f t="shared" si="1470"/>
        <v>0</v>
      </c>
      <c r="BX196" s="476">
        <f t="shared" si="1470"/>
        <v>0</v>
      </c>
      <c r="BY196" s="476">
        <f t="shared" si="1470"/>
        <v>0</v>
      </c>
      <c r="BZ196" s="476">
        <f t="shared" si="1470"/>
        <v>0</v>
      </c>
      <c r="CA196" s="476">
        <f t="shared" si="1470"/>
        <v>0</v>
      </c>
      <c r="CB196" s="476">
        <f t="shared" si="1470"/>
        <v>0</v>
      </c>
      <c r="CC196" s="476">
        <f t="shared" si="1470"/>
        <v>0</v>
      </c>
      <c r="CD196" s="476">
        <f t="shared" si="1470"/>
        <v>0</v>
      </c>
      <c r="CE196" s="476">
        <f t="shared" si="1470"/>
        <v>0</v>
      </c>
      <c r="CF196" s="476">
        <f t="shared" si="1470"/>
        <v>0</v>
      </c>
      <c r="CG196" s="995"/>
      <c r="CH196" s="476">
        <f t="shared" ref="CH196:CV196" si="1471">SUM(CH195:CH195)</f>
        <v>0</v>
      </c>
      <c r="CI196" s="476">
        <f t="shared" si="1471"/>
        <v>0</v>
      </c>
      <c r="CJ196" s="476">
        <f t="shared" si="1471"/>
        <v>0</v>
      </c>
      <c r="CK196" s="476">
        <f t="shared" si="1471"/>
        <v>0</v>
      </c>
      <c r="CL196" s="476">
        <f t="shared" si="1471"/>
        <v>0</v>
      </c>
      <c r="CM196" s="476">
        <f t="shared" si="1471"/>
        <v>0</v>
      </c>
      <c r="CN196" s="476">
        <f t="shared" si="1471"/>
        <v>0</v>
      </c>
      <c r="CO196" s="476">
        <f t="shared" si="1471"/>
        <v>0</v>
      </c>
      <c r="CP196" s="476">
        <f t="shared" si="1471"/>
        <v>0</v>
      </c>
      <c r="CQ196" s="476">
        <f t="shared" si="1471"/>
        <v>0</v>
      </c>
      <c r="CR196" s="476">
        <f t="shared" si="1471"/>
        <v>0</v>
      </c>
      <c r="CS196" s="476">
        <f t="shared" si="1471"/>
        <v>0</v>
      </c>
      <c r="CT196" s="476">
        <f t="shared" si="1471"/>
        <v>0</v>
      </c>
      <c r="CU196" s="476">
        <f t="shared" si="1471"/>
        <v>0</v>
      </c>
      <c r="CV196" s="476">
        <f t="shared" si="1471"/>
        <v>0</v>
      </c>
      <c r="CW196" s="1514">
        <f t="shared" si="1470"/>
        <v>0</v>
      </c>
      <c r="CX196" s="476">
        <f t="shared" si="1470"/>
        <v>0</v>
      </c>
      <c r="CY196" s="476">
        <f t="shared" si="1470"/>
        <v>0</v>
      </c>
      <c r="CZ196" s="476">
        <f t="shared" si="1470"/>
        <v>0</v>
      </c>
      <c r="DA196" s="476">
        <f t="shared" si="1470"/>
        <v>0</v>
      </c>
      <c r="DB196" s="476">
        <f t="shared" si="1470"/>
        <v>0</v>
      </c>
      <c r="DC196" s="476">
        <f t="shared" si="1470"/>
        <v>0</v>
      </c>
      <c r="DD196" s="476">
        <f t="shared" si="1470"/>
        <v>0</v>
      </c>
      <c r="DE196" s="476">
        <f t="shared" si="1470"/>
        <v>0</v>
      </c>
      <c r="DF196" s="476">
        <f t="shared" si="1470"/>
        <v>0</v>
      </c>
      <c r="DG196" s="476">
        <f t="shared" si="1470"/>
        <v>0</v>
      </c>
      <c r="DH196" s="476">
        <f t="shared" si="1470"/>
        <v>0</v>
      </c>
      <c r="DI196" s="1203">
        <f t="shared" si="1470"/>
        <v>0</v>
      </c>
      <c r="DJ196" s="1203">
        <f t="shared" si="1470"/>
        <v>0</v>
      </c>
      <c r="DK196" s="1203">
        <f t="shared" si="1470"/>
        <v>0</v>
      </c>
      <c r="DL196" s="1203">
        <f t="shared" ref="DL196:DT196" si="1472">SUM(DL195:DL195)</f>
        <v>0</v>
      </c>
      <c r="DM196" s="1203">
        <f t="shared" si="1472"/>
        <v>0</v>
      </c>
      <c r="DN196" s="1203">
        <f t="shared" si="1472"/>
        <v>0</v>
      </c>
      <c r="DO196" s="1203">
        <f t="shared" si="1472"/>
        <v>0</v>
      </c>
      <c r="DP196" s="1203">
        <f t="shared" si="1472"/>
        <v>0</v>
      </c>
      <c r="DQ196" s="1203">
        <f t="shared" si="1472"/>
        <v>0</v>
      </c>
      <c r="DR196" s="1203">
        <f t="shared" si="1472"/>
        <v>0</v>
      </c>
      <c r="DS196" s="1203">
        <f t="shared" si="1472"/>
        <v>0</v>
      </c>
      <c r="DT196" s="1203">
        <f t="shared" si="1472"/>
        <v>0</v>
      </c>
      <c r="DU196" s="1203"/>
      <c r="DV196" s="1203"/>
      <c r="DW196" s="1203"/>
      <c r="DX196" s="1203">
        <f t="shared" si="1470"/>
        <v>0</v>
      </c>
      <c r="DY196" s="1203">
        <f t="shared" si="1470"/>
        <v>0</v>
      </c>
      <c r="DZ196" s="1203">
        <f t="shared" si="1470"/>
        <v>0</v>
      </c>
      <c r="EA196" s="1203">
        <f t="shared" si="1470"/>
        <v>0</v>
      </c>
      <c r="EB196" s="1203">
        <f t="shared" si="1470"/>
        <v>0</v>
      </c>
      <c r="EC196" s="1203">
        <f t="shared" si="1470"/>
        <v>0</v>
      </c>
      <c r="ED196" s="1203">
        <f t="shared" ref="ED196:EI196" si="1473">SUM(ED195:ED195)</f>
        <v>0</v>
      </c>
      <c r="EE196" s="1203">
        <f t="shared" si="1473"/>
        <v>0</v>
      </c>
      <c r="EF196" s="1203">
        <f t="shared" si="1473"/>
        <v>0</v>
      </c>
      <c r="EG196" s="1203">
        <f t="shared" si="1473"/>
        <v>0</v>
      </c>
      <c r="EH196" s="1203">
        <f t="shared" si="1473"/>
        <v>0</v>
      </c>
      <c r="EI196" s="1203">
        <f t="shared" si="1473"/>
        <v>0</v>
      </c>
      <c r="EJ196" s="476"/>
      <c r="EK196" s="476"/>
      <c r="EL196" s="476"/>
      <c r="EM196" s="476"/>
      <c r="EN196" s="437">
        <f t="shared" si="1467"/>
        <v>0</v>
      </c>
      <c r="EO196" s="437">
        <f>SUM(EO195:EO195)</f>
        <v>0</v>
      </c>
      <c r="EP196" s="437">
        <f>SUM(EP195:EP195)</f>
        <v>0</v>
      </c>
      <c r="EQ196" s="437">
        <f>SUM(EQ195:EQ195)</f>
        <v>0</v>
      </c>
      <c r="ER196" s="437">
        <f>SUM(ER195:ER195)</f>
        <v>0</v>
      </c>
      <c r="ES196" s="437">
        <f>SUM(ES195:ES195)</f>
        <v>0</v>
      </c>
      <c r="ET196" s="814"/>
      <c r="EU196" s="814"/>
      <c r="EV196" s="814"/>
      <c r="EW196" s="814"/>
      <c r="EX196" s="437">
        <f>SUM(EX195:EX195)</f>
        <v>0</v>
      </c>
      <c r="EY196" s="437">
        <f t="shared" ref="EY196:FB196" si="1474">SUM(EY195:EY195)</f>
        <v>0</v>
      </c>
      <c r="EZ196" s="437">
        <f t="shared" si="1474"/>
        <v>0</v>
      </c>
      <c r="FA196" s="437">
        <f t="shared" si="1474"/>
        <v>0</v>
      </c>
      <c r="FB196" s="437">
        <f t="shared" si="1474"/>
        <v>0</v>
      </c>
      <c r="FC196" s="437">
        <f>SUM(FC195:FC195)</f>
        <v>0</v>
      </c>
      <c r="FD196" s="437">
        <f>SUM(FD195:FD195)</f>
        <v>0</v>
      </c>
      <c r="FE196" s="437">
        <f>SUM(FE195:FE195)</f>
        <v>0</v>
      </c>
      <c r="FF196" s="437">
        <f>SUM(FF195:FF195)</f>
        <v>0</v>
      </c>
      <c r="FG196" s="437">
        <f>SUM(FH196:FR196)</f>
        <v>0</v>
      </c>
      <c r="FH196" s="437">
        <f>SUM(FH195:FH195)</f>
        <v>0</v>
      </c>
      <c r="FI196" s="437">
        <f>SUM(FI195:FI195)</f>
        <v>0</v>
      </c>
      <c r="FJ196" s="437">
        <f>SUM(FJ195:FJ195)</f>
        <v>0</v>
      </c>
      <c r="FK196" s="437">
        <f>SUM(FK195:FK195)</f>
        <v>0</v>
      </c>
      <c r="FL196" s="992"/>
      <c r="FM196" s="437">
        <f>SUM(FM195:FM195)</f>
        <v>0</v>
      </c>
      <c r="FN196" s="814"/>
      <c r="FO196" s="814"/>
      <c r="FP196" s="814"/>
      <c r="FQ196" s="814"/>
      <c r="FR196" s="437">
        <f>SUM(FR195:FR195)</f>
        <v>0</v>
      </c>
      <c r="FS196" s="437">
        <f>SUM(FS195:FS195)</f>
        <v>0</v>
      </c>
      <c r="FT196" s="437">
        <f>SUM(FT195:FT195)</f>
        <v>0</v>
      </c>
      <c r="FU196" s="814"/>
      <c r="FV196" s="442"/>
      <c r="FW196" s="442"/>
      <c r="FX196" s="442"/>
    </row>
    <row r="197" spans="1:180" ht="14.45" hidden="1" customHeight="1" outlineLevel="1">
      <c r="A197" s="426" t="s">
        <v>485</v>
      </c>
      <c r="B197" s="380" t="s">
        <v>302</v>
      </c>
      <c r="C197" s="331"/>
      <c r="D197" s="431"/>
      <c r="E197" s="430" t="s">
        <v>128</v>
      </c>
      <c r="F197" s="431" t="s">
        <v>202</v>
      </c>
      <c r="G197" s="467"/>
      <c r="H197" s="330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  <c r="S197" s="313"/>
      <c r="T197" s="313"/>
      <c r="U197" s="313"/>
      <c r="V197" s="313"/>
      <c r="W197" s="313"/>
      <c r="X197" s="313"/>
      <c r="Y197" s="313"/>
      <c r="Z197" s="313"/>
      <c r="AA197" s="1155"/>
      <c r="AB197" s="313"/>
      <c r="AC197" s="313"/>
      <c r="AD197" s="358"/>
      <c r="AE197" s="313"/>
      <c r="AF197" s="313"/>
      <c r="AG197" s="313"/>
      <c r="AH197" s="313"/>
      <c r="AI197" s="313"/>
      <c r="AJ197" s="313"/>
      <c r="AK197" s="313"/>
      <c r="AL197" s="313"/>
      <c r="AM197" s="313"/>
      <c r="AN197" s="313"/>
      <c r="AO197" s="313"/>
      <c r="AP197" s="495"/>
      <c r="AQ197" s="335"/>
      <c r="AR197" s="1620"/>
      <c r="AS197" s="1620"/>
      <c r="AT197" s="313"/>
      <c r="AU197" s="313"/>
      <c r="AV197" s="313"/>
      <c r="AW197" s="313"/>
      <c r="AX197" s="313"/>
      <c r="AY197" s="313"/>
      <c r="AZ197" s="313"/>
      <c r="BA197" s="313"/>
      <c r="BB197" s="313"/>
      <c r="BC197" s="313"/>
      <c r="BD197" s="313"/>
      <c r="BE197" s="313"/>
      <c r="BF197" s="313"/>
      <c r="BG197" s="313"/>
      <c r="BH197" s="313"/>
      <c r="BI197" s="313"/>
      <c r="BJ197" s="313"/>
      <c r="BK197" s="313"/>
      <c r="BL197" s="313"/>
      <c r="BM197" s="313"/>
      <c r="BN197" s="313"/>
      <c r="BO197" s="313"/>
      <c r="BP197" s="313"/>
      <c r="BQ197" s="313"/>
      <c r="BR197" s="313"/>
      <c r="BS197" s="313"/>
      <c r="BT197" s="313"/>
      <c r="BU197" s="313"/>
      <c r="BV197" s="313"/>
      <c r="BW197" s="313"/>
      <c r="BX197" s="313"/>
      <c r="BY197" s="313"/>
      <c r="BZ197" s="313"/>
      <c r="CA197" s="313"/>
      <c r="CB197" s="313"/>
      <c r="CC197" s="313"/>
      <c r="CD197" s="313"/>
      <c r="CE197" s="313"/>
      <c r="CF197" s="313"/>
      <c r="CG197" s="999"/>
      <c r="CH197" s="313"/>
      <c r="CI197" s="313"/>
      <c r="CJ197" s="313"/>
      <c r="CK197" s="313"/>
      <c r="CL197" s="313"/>
      <c r="CM197" s="313"/>
      <c r="CN197" s="313"/>
      <c r="CO197" s="313"/>
      <c r="CP197" s="313"/>
      <c r="CQ197" s="313"/>
      <c r="CR197" s="313"/>
      <c r="CS197" s="313"/>
      <c r="CT197" s="313"/>
      <c r="CU197" s="313"/>
      <c r="CV197" s="313"/>
      <c r="CW197" s="1512"/>
      <c r="CX197" s="313"/>
      <c r="CY197" s="313"/>
      <c r="CZ197" s="313"/>
      <c r="DA197" s="313"/>
      <c r="DB197" s="313"/>
      <c r="DC197" s="313"/>
      <c r="DD197" s="313"/>
      <c r="DE197" s="313"/>
      <c r="DF197" s="313"/>
      <c r="DG197" s="313"/>
      <c r="DH197" s="313"/>
      <c r="DI197" s="1155"/>
      <c r="DJ197" s="1155"/>
      <c r="DK197" s="1155"/>
      <c r="DL197" s="1155"/>
      <c r="DM197" s="1155"/>
      <c r="DN197" s="1155"/>
      <c r="DO197" s="1155"/>
      <c r="DP197" s="1155"/>
      <c r="DQ197" s="1155"/>
      <c r="DR197" s="1155"/>
      <c r="DS197" s="1155"/>
      <c r="DT197" s="1155"/>
      <c r="DU197" s="1155"/>
      <c r="DV197" s="1155"/>
      <c r="DW197" s="1155"/>
      <c r="DX197" s="1155"/>
      <c r="DY197" s="1155"/>
      <c r="DZ197" s="1155"/>
      <c r="EA197" s="1155"/>
      <c r="EB197" s="1155"/>
      <c r="EC197" s="1155"/>
      <c r="ED197" s="1155"/>
      <c r="EE197" s="1155"/>
      <c r="EF197" s="1155"/>
      <c r="EG197" s="1155"/>
      <c r="EH197" s="1155"/>
      <c r="EI197" s="1155"/>
      <c r="EJ197" s="313"/>
      <c r="EK197" s="313"/>
      <c r="EL197" s="313"/>
      <c r="EM197" s="313"/>
      <c r="EN197" s="313"/>
      <c r="EO197" s="313"/>
      <c r="EP197" s="313"/>
      <c r="EQ197" s="313"/>
      <c r="ER197" s="313"/>
      <c r="ES197" s="313"/>
      <c r="ET197" s="655"/>
      <c r="EU197" s="655"/>
      <c r="EV197" s="655"/>
      <c r="EW197" s="655"/>
      <c r="EX197" s="313"/>
      <c r="EY197" s="655"/>
      <c r="EZ197" s="655"/>
      <c r="FA197" s="655"/>
      <c r="FB197" s="655"/>
      <c r="FC197" s="313"/>
      <c r="FD197" s="313"/>
      <c r="FE197" s="313"/>
      <c r="FF197" s="313"/>
      <c r="FG197" s="313"/>
      <c r="FH197" s="313"/>
      <c r="FI197" s="313"/>
      <c r="FJ197" s="313"/>
      <c r="FK197" s="313"/>
      <c r="FL197" s="999"/>
      <c r="FM197" s="313"/>
      <c r="FN197" s="655"/>
      <c r="FO197" s="655"/>
      <c r="FP197" s="655"/>
      <c r="FQ197" s="655"/>
      <c r="FR197" s="313"/>
      <c r="FS197" s="313"/>
      <c r="FT197" s="313"/>
      <c r="FU197" s="655"/>
      <c r="FV197" s="313"/>
      <c r="FW197" s="313"/>
      <c r="FX197" s="313"/>
    </row>
    <row r="198" spans="1:180" ht="14.45" hidden="1" customHeight="1" outlineLevel="1">
      <c r="A198" s="426" t="s">
        <v>485</v>
      </c>
      <c r="B198" s="380" t="s">
        <v>302</v>
      </c>
      <c r="C198" s="331"/>
      <c r="D198" s="433"/>
      <c r="E198" s="430"/>
      <c r="F198" s="433"/>
      <c r="G198" s="470"/>
      <c r="H198" s="343"/>
      <c r="I198" s="492">
        <f t="shared" ref="I198" si="1475">S198+X198+Y198+Z198+AA198</f>
        <v>0</v>
      </c>
      <c r="J198" s="312"/>
      <c r="K198" s="312"/>
      <c r="L198" s="312"/>
      <c r="M198" s="312" t="e">
        <f>SUM(#REF!)</f>
        <v>#REF!</v>
      </c>
      <c r="N198" s="312">
        <f t="shared" ref="N198" si="1476">SUM(O198:R198)</f>
        <v>0</v>
      </c>
      <c r="O198" s="366"/>
      <c r="P198" s="366"/>
      <c r="Q198" s="366"/>
      <c r="R198" s="366"/>
      <c r="S198" s="366">
        <f t="shared" ref="S198" si="1477">SUM(T198:W198)</f>
        <v>0</v>
      </c>
      <c r="T198" s="366"/>
      <c r="U198" s="366"/>
      <c r="V198" s="366"/>
      <c r="W198" s="366"/>
      <c r="X198" s="366"/>
      <c r="Y198" s="366"/>
      <c r="Z198" s="366"/>
      <c r="AA198" s="1167"/>
      <c r="AB198" s="319"/>
      <c r="AC198" s="319"/>
      <c r="AD198" s="360"/>
      <c r="AE198" s="319"/>
      <c r="AF198" s="437">
        <v>0</v>
      </c>
      <c r="AG198" s="437">
        <f t="shared" ref="AG198" si="1478">SUM(AH198:AK198)</f>
        <v>0</v>
      </c>
      <c r="AH198" s="366"/>
      <c r="AI198" s="366"/>
      <c r="AJ198" s="366"/>
      <c r="AK198" s="366"/>
      <c r="AL198" s="319"/>
      <c r="AM198" s="319"/>
      <c r="AN198" s="319"/>
      <c r="AO198" s="319"/>
      <c r="AP198" s="337"/>
      <c r="AQ198" s="437">
        <f t="shared" ref="AQ198:AQ199" si="1479">DI198+DX198+EA198+ED198+EG198</f>
        <v>0</v>
      </c>
      <c r="AR198" s="1621"/>
      <c r="AS198" s="1621"/>
      <c r="AT198" s="315"/>
      <c r="AU198" s="315"/>
      <c r="AV198" s="315"/>
      <c r="AW198" s="315"/>
      <c r="AX198" s="315"/>
      <c r="AY198" s="315"/>
      <c r="AZ198" s="315"/>
      <c r="BA198" s="315"/>
      <c r="BB198" s="315"/>
      <c r="BC198" s="315"/>
      <c r="BD198" s="315"/>
      <c r="BE198" s="315"/>
      <c r="BF198" s="315"/>
      <c r="BG198" s="315"/>
      <c r="BH198" s="315"/>
      <c r="BI198" s="315"/>
      <c r="BJ198" s="315"/>
      <c r="BK198" s="315"/>
      <c r="BL198" s="315"/>
      <c r="BM198" s="315"/>
      <c r="BN198" s="315"/>
      <c r="BO198" s="315"/>
      <c r="BP198" s="315"/>
      <c r="BQ198" s="315"/>
      <c r="BR198" s="476">
        <f t="shared" ref="BR198" si="1480">BU198+BX198+CA198+CD198</f>
        <v>0</v>
      </c>
      <c r="BS198" s="476">
        <f t="shared" ref="BS198" si="1481">BV198+BY198+CB198+CE198</f>
        <v>0</v>
      </c>
      <c r="BT198" s="476">
        <f t="shared" ref="BT198" si="1482">BW198+BZ198+CC198+CF198</f>
        <v>0</v>
      </c>
      <c r="BU198" s="315"/>
      <c r="BV198" s="315"/>
      <c r="BW198" s="315"/>
      <c r="BX198" s="315"/>
      <c r="BY198" s="315"/>
      <c r="BZ198" s="315"/>
      <c r="CA198" s="315"/>
      <c r="CB198" s="315"/>
      <c r="CC198" s="315"/>
      <c r="CD198" s="315"/>
      <c r="CE198" s="315"/>
      <c r="CF198" s="315"/>
      <c r="CG198" s="995"/>
      <c r="CH198" s="476">
        <f t="shared" ref="CH198" si="1483">CK198+CN198+CQ198+CT198</f>
        <v>0</v>
      </c>
      <c r="CI198" s="476">
        <f t="shared" ref="CI198" si="1484">CL198+CO198+CR198+CU198</f>
        <v>0</v>
      </c>
      <c r="CJ198" s="476">
        <f t="shared" ref="CJ198" si="1485">CM198+CP198+CS198+CV198</f>
        <v>0</v>
      </c>
      <c r="CK198" s="315"/>
      <c r="CL198" s="315"/>
      <c r="CM198" s="315"/>
      <c r="CN198" s="315"/>
      <c r="CO198" s="315"/>
      <c r="CP198" s="315"/>
      <c r="CQ198" s="315"/>
      <c r="CR198" s="315"/>
      <c r="CS198" s="315"/>
      <c r="CT198" s="315"/>
      <c r="CU198" s="315"/>
      <c r="CV198" s="315"/>
      <c r="CW198" s="1514"/>
      <c r="CX198" s="315"/>
      <c r="CY198" s="315"/>
      <c r="CZ198" s="315"/>
      <c r="DA198" s="315"/>
      <c r="DB198" s="315"/>
      <c r="DC198" s="315"/>
      <c r="DD198" s="315"/>
      <c r="DE198" s="315"/>
      <c r="DF198" s="315"/>
      <c r="DG198" s="315"/>
      <c r="DH198" s="315"/>
      <c r="DI198" s="1204"/>
      <c r="DJ198" s="1204"/>
      <c r="DK198" s="1204"/>
      <c r="DL198" s="1204"/>
      <c r="DM198" s="1204"/>
      <c r="DN198" s="1204"/>
      <c r="DO198" s="1204"/>
      <c r="DP198" s="1204"/>
      <c r="DQ198" s="1204"/>
      <c r="DR198" s="1204"/>
      <c r="DS198" s="1204"/>
      <c r="DT198" s="1204"/>
      <c r="DU198" s="1204"/>
      <c r="DV198" s="1204"/>
      <c r="DW198" s="1204"/>
      <c r="DX198" s="1204"/>
      <c r="DY198" s="1204"/>
      <c r="DZ198" s="1204"/>
      <c r="EA198" s="1204"/>
      <c r="EB198" s="1204"/>
      <c r="EC198" s="1204"/>
      <c r="ED198" s="1204"/>
      <c r="EE198" s="1204"/>
      <c r="EF198" s="1204"/>
      <c r="EG198" s="1204"/>
      <c r="EH198" s="1204"/>
      <c r="EI198" s="1204"/>
      <c r="EJ198" s="315"/>
      <c r="EK198" s="315"/>
      <c r="EL198" s="315"/>
      <c r="EM198" s="315"/>
      <c r="EN198" s="437">
        <f t="shared" ref="EN198:EN199" si="1486">EX198+FC198+FD198+FE198+FF198</f>
        <v>0</v>
      </c>
      <c r="EO198" s="312"/>
      <c r="EP198" s="312"/>
      <c r="EQ198" s="312"/>
      <c r="ER198" s="312"/>
      <c r="ES198" s="312"/>
      <c r="ET198" s="622"/>
      <c r="EU198" s="622"/>
      <c r="EV198" s="622"/>
      <c r="EW198" s="622"/>
      <c r="EX198" s="315">
        <f>EY198+EZ198+FA198+FB198</f>
        <v>0</v>
      </c>
      <c r="EY198" s="622"/>
      <c r="EZ198" s="622"/>
      <c r="FA198" s="622"/>
      <c r="FB198" s="622"/>
      <c r="FC198" s="312"/>
      <c r="FD198" s="312"/>
      <c r="FE198" s="312"/>
      <c r="FF198" s="312"/>
      <c r="FG198" s="437">
        <f>SUM(FH198:FR198)</f>
        <v>0</v>
      </c>
      <c r="FH198" s="312"/>
      <c r="FI198" s="312"/>
      <c r="FJ198" s="312"/>
      <c r="FK198" s="312"/>
      <c r="FL198" s="992"/>
      <c r="FM198" s="312">
        <f t="shared" ref="FM198" si="1487">FN198+FO198+FP198+FQ198</f>
        <v>0</v>
      </c>
      <c r="FN198" s="622"/>
      <c r="FO198" s="622"/>
      <c r="FP198" s="622"/>
      <c r="FQ198" s="622"/>
      <c r="FR198" s="312"/>
      <c r="FS198" s="312"/>
      <c r="FT198" s="312"/>
      <c r="FU198" s="622"/>
      <c r="FV198" s="316"/>
      <c r="FW198" s="316"/>
      <c r="FX198" s="316"/>
    </row>
    <row r="199" spans="1:180" s="95" customFormat="1" ht="14.45" hidden="1" customHeight="1" outlineLevel="1">
      <c r="A199" s="426" t="s">
        <v>485</v>
      </c>
      <c r="B199" s="380" t="s">
        <v>302</v>
      </c>
      <c r="C199" s="331"/>
      <c r="D199" s="431"/>
      <c r="E199" s="430"/>
      <c r="F199" s="439" t="s">
        <v>100</v>
      </c>
      <c r="G199" s="438"/>
      <c r="H199" s="490"/>
      <c r="I199" s="335"/>
      <c r="J199" s="335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  <c r="AA199" s="1157"/>
      <c r="AB199" s="335"/>
      <c r="AC199" s="335"/>
      <c r="AD199" s="345"/>
      <c r="AE199" s="335"/>
      <c r="AF199" s="335"/>
      <c r="AG199" s="335"/>
      <c r="AH199" s="335"/>
      <c r="AI199" s="335"/>
      <c r="AJ199" s="335"/>
      <c r="AK199" s="335"/>
      <c r="AL199" s="335"/>
      <c r="AM199" s="335"/>
      <c r="AN199" s="335"/>
      <c r="AO199" s="335"/>
      <c r="AP199" s="495"/>
      <c r="AQ199" s="437">
        <f t="shared" si="1479"/>
        <v>0</v>
      </c>
      <c r="AR199" s="1621"/>
      <c r="AS199" s="1621"/>
      <c r="AT199" s="476">
        <f t="shared" ref="AT199:BQ199" si="1488">SUM(AT198:AT198)</f>
        <v>0</v>
      </c>
      <c r="AU199" s="476">
        <f t="shared" si="1488"/>
        <v>0</v>
      </c>
      <c r="AV199" s="476">
        <f t="shared" si="1488"/>
        <v>0</v>
      </c>
      <c r="AW199" s="476">
        <f t="shared" si="1488"/>
        <v>0</v>
      </c>
      <c r="AX199" s="476">
        <f t="shared" si="1488"/>
        <v>0</v>
      </c>
      <c r="AY199" s="476">
        <f t="shared" si="1488"/>
        <v>0</v>
      </c>
      <c r="AZ199" s="476">
        <f t="shared" si="1488"/>
        <v>0</v>
      </c>
      <c r="BA199" s="476">
        <f t="shared" si="1488"/>
        <v>0</v>
      </c>
      <c r="BB199" s="476">
        <f t="shared" si="1488"/>
        <v>0</v>
      </c>
      <c r="BC199" s="476">
        <f t="shared" si="1488"/>
        <v>0</v>
      </c>
      <c r="BD199" s="476">
        <f t="shared" si="1488"/>
        <v>0</v>
      </c>
      <c r="BE199" s="476">
        <f t="shared" si="1488"/>
        <v>0</v>
      </c>
      <c r="BF199" s="476">
        <f t="shared" si="1488"/>
        <v>0</v>
      </c>
      <c r="BG199" s="476">
        <f t="shared" si="1488"/>
        <v>0</v>
      </c>
      <c r="BH199" s="476">
        <f t="shared" si="1488"/>
        <v>0</v>
      </c>
      <c r="BI199" s="476">
        <f t="shared" si="1488"/>
        <v>0</v>
      </c>
      <c r="BJ199" s="476">
        <f t="shared" si="1488"/>
        <v>0</v>
      </c>
      <c r="BK199" s="476">
        <f t="shared" si="1488"/>
        <v>0</v>
      </c>
      <c r="BL199" s="476">
        <f t="shared" si="1488"/>
        <v>0</v>
      </c>
      <c r="BM199" s="476">
        <f t="shared" si="1488"/>
        <v>0</v>
      </c>
      <c r="BN199" s="476">
        <f t="shared" si="1488"/>
        <v>0</v>
      </c>
      <c r="BO199" s="476">
        <f t="shared" si="1488"/>
        <v>0</v>
      </c>
      <c r="BP199" s="476">
        <f t="shared" si="1488"/>
        <v>0</v>
      </c>
      <c r="BQ199" s="476">
        <f t="shared" si="1488"/>
        <v>0</v>
      </c>
      <c r="BR199" s="476">
        <f t="shared" ref="BR199:EC199" si="1489">SUM(BR198:BR198)</f>
        <v>0</v>
      </c>
      <c r="BS199" s="476">
        <f t="shared" si="1489"/>
        <v>0</v>
      </c>
      <c r="BT199" s="476">
        <f t="shared" si="1489"/>
        <v>0</v>
      </c>
      <c r="BU199" s="476">
        <f t="shared" si="1489"/>
        <v>0</v>
      </c>
      <c r="BV199" s="476">
        <f t="shared" si="1489"/>
        <v>0</v>
      </c>
      <c r="BW199" s="476">
        <f t="shared" si="1489"/>
        <v>0</v>
      </c>
      <c r="BX199" s="476">
        <f t="shared" si="1489"/>
        <v>0</v>
      </c>
      <c r="BY199" s="476">
        <f t="shared" si="1489"/>
        <v>0</v>
      </c>
      <c r="BZ199" s="476">
        <f t="shared" si="1489"/>
        <v>0</v>
      </c>
      <c r="CA199" s="476">
        <f t="shared" si="1489"/>
        <v>0</v>
      </c>
      <c r="CB199" s="476">
        <f t="shared" si="1489"/>
        <v>0</v>
      </c>
      <c r="CC199" s="476">
        <f t="shared" si="1489"/>
        <v>0</v>
      </c>
      <c r="CD199" s="476">
        <f t="shared" si="1489"/>
        <v>0</v>
      </c>
      <c r="CE199" s="476">
        <f t="shared" si="1489"/>
        <v>0</v>
      </c>
      <c r="CF199" s="476">
        <f t="shared" si="1489"/>
        <v>0</v>
      </c>
      <c r="CG199" s="995"/>
      <c r="CH199" s="476">
        <f t="shared" ref="CH199:CV199" si="1490">SUM(CH198:CH198)</f>
        <v>0</v>
      </c>
      <c r="CI199" s="476">
        <f t="shared" si="1490"/>
        <v>0</v>
      </c>
      <c r="CJ199" s="476">
        <f t="shared" si="1490"/>
        <v>0</v>
      </c>
      <c r="CK199" s="476">
        <f t="shared" si="1490"/>
        <v>0</v>
      </c>
      <c r="CL199" s="476">
        <f t="shared" si="1490"/>
        <v>0</v>
      </c>
      <c r="CM199" s="476">
        <f t="shared" si="1490"/>
        <v>0</v>
      </c>
      <c r="CN199" s="476">
        <f t="shared" si="1490"/>
        <v>0</v>
      </c>
      <c r="CO199" s="476">
        <f t="shared" si="1490"/>
        <v>0</v>
      </c>
      <c r="CP199" s="476">
        <f t="shared" si="1490"/>
        <v>0</v>
      </c>
      <c r="CQ199" s="476">
        <f t="shared" si="1490"/>
        <v>0</v>
      </c>
      <c r="CR199" s="476">
        <f t="shared" si="1490"/>
        <v>0</v>
      </c>
      <c r="CS199" s="476">
        <f t="shared" si="1490"/>
        <v>0</v>
      </c>
      <c r="CT199" s="476">
        <f t="shared" si="1490"/>
        <v>0</v>
      </c>
      <c r="CU199" s="476">
        <f t="shared" si="1490"/>
        <v>0</v>
      </c>
      <c r="CV199" s="476">
        <f t="shared" si="1490"/>
        <v>0</v>
      </c>
      <c r="CW199" s="1514">
        <f t="shared" si="1489"/>
        <v>0</v>
      </c>
      <c r="CX199" s="476">
        <f t="shared" si="1489"/>
        <v>0</v>
      </c>
      <c r="CY199" s="476">
        <f t="shared" si="1489"/>
        <v>0</v>
      </c>
      <c r="CZ199" s="476">
        <f t="shared" si="1489"/>
        <v>0</v>
      </c>
      <c r="DA199" s="476">
        <f t="shared" si="1489"/>
        <v>0</v>
      </c>
      <c r="DB199" s="476">
        <f t="shared" si="1489"/>
        <v>0</v>
      </c>
      <c r="DC199" s="476">
        <f t="shared" si="1489"/>
        <v>0</v>
      </c>
      <c r="DD199" s="476">
        <f t="shared" si="1489"/>
        <v>0</v>
      </c>
      <c r="DE199" s="476">
        <f t="shared" si="1489"/>
        <v>0</v>
      </c>
      <c r="DF199" s="476">
        <f t="shared" si="1489"/>
        <v>0</v>
      </c>
      <c r="DG199" s="476">
        <f t="shared" si="1489"/>
        <v>0</v>
      </c>
      <c r="DH199" s="476">
        <f t="shared" si="1489"/>
        <v>0</v>
      </c>
      <c r="DI199" s="1203">
        <f t="shared" si="1489"/>
        <v>0</v>
      </c>
      <c r="DJ199" s="1203">
        <f t="shared" si="1489"/>
        <v>0</v>
      </c>
      <c r="DK199" s="1203">
        <f t="shared" si="1489"/>
        <v>0</v>
      </c>
      <c r="DL199" s="1203">
        <f t="shared" ref="DL199:DT199" si="1491">SUM(DL198:DL198)</f>
        <v>0</v>
      </c>
      <c r="DM199" s="1203">
        <f t="shared" si="1491"/>
        <v>0</v>
      </c>
      <c r="DN199" s="1203">
        <f t="shared" si="1491"/>
        <v>0</v>
      </c>
      <c r="DO199" s="1203">
        <f t="shared" si="1491"/>
        <v>0</v>
      </c>
      <c r="DP199" s="1203">
        <f t="shared" si="1491"/>
        <v>0</v>
      </c>
      <c r="DQ199" s="1203">
        <f t="shared" si="1491"/>
        <v>0</v>
      </c>
      <c r="DR199" s="1203">
        <f t="shared" si="1491"/>
        <v>0</v>
      </c>
      <c r="DS199" s="1203">
        <f t="shared" si="1491"/>
        <v>0</v>
      </c>
      <c r="DT199" s="1203">
        <f t="shared" si="1491"/>
        <v>0</v>
      </c>
      <c r="DU199" s="1203"/>
      <c r="DV199" s="1203"/>
      <c r="DW199" s="1203"/>
      <c r="DX199" s="1203">
        <f t="shared" si="1489"/>
        <v>0</v>
      </c>
      <c r="DY199" s="1203">
        <f t="shared" si="1489"/>
        <v>0</v>
      </c>
      <c r="DZ199" s="1203">
        <f t="shared" si="1489"/>
        <v>0</v>
      </c>
      <c r="EA199" s="1203">
        <f t="shared" si="1489"/>
        <v>0</v>
      </c>
      <c r="EB199" s="1203">
        <f t="shared" si="1489"/>
        <v>0</v>
      </c>
      <c r="EC199" s="1203">
        <f t="shared" si="1489"/>
        <v>0</v>
      </c>
      <c r="ED199" s="1203">
        <f t="shared" ref="ED199:EI199" si="1492">SUM(ED198:ED198)</f>
        <v>0</v>
      </c>
      <c r="EE199" s="1203">
        <f t="shared" si="1492"/>
        <v>0</v>
      </c>
      <c r="EF199" s="1203">
        <f t="shared" si="1492"/>
        <v>0</v>
      </c>
      <c r="EG199" s="1203">
        <f t="shared" si="1492"/>
        <v>0</v>
      </c>
      <c r="EH199" s="1203">
        <f t="shared" si="1492"/>
        <v>0</v>
      </c>
      <c r="EI199" s="1203">
        <f t="shared" si="1492"/>
        <v>0</v>
      </c>
      <c r="EJ199" s="476"/>
      <c r="EK199" s="476"/>
      <c r="EL199" s="476"/>
      <c r="EM199" s="476"/>
      <c r="EN199" s="437">
        <f t="shared" si="1486"/>
        <v>0</v>
      </c>
      <c r="EO199" s="437">
        <f>SUM(EO198:EO198)</f>
        <v>0</v>
      </c>
      <c r="EP199" s="437">
        <f>SUM(EP198:EP198)</f>
        <v>0</v>
      </c>
      <c r="EQ199" s="437">
        <f>SUM(EQ198:EQ198)</f>
        <v>0</v>
      </c>
      <c r="ER199" s="437">
        <f>SUM(ER198:ER198)</f>
        <v>0</v>
      </c>
      <c r="ES199" s="437">
        <f>SUM(ES198:ES198)</f>
        <v>0</v>
      </c>
      <c r="ET199" s="814"/>
      <c r="EU199" s="814"/>
      <c r="EV199" s="814"/>
      <c r="EW199" s="814"/>
      <c r="EX199" s="437">
        <f>SUM(EX198:EX198)</f>
        <v>0</v>
      </c>
      <c r="EY199" s="437">
        <f t="shared" ref="EY199:FB199" si="1493">SUM(EY198:EY198)</f>
        <v>0</v>
      </c>
      <c r="EZ199" s="437">
        <f t="shared" si="1493"/>
        <v>0</v>
      </c>
      <c r="FA199" s="437">
        <f t="shared" si="1493"/>
        <v>0</v>
      </c>
      <c r="FB199" s="437">
        <f t="shared" si="1493"/>
        <v>0</v>
      </c>
      <c r="FC199" s="437">
        <f>SUM(FC198:FC198)</f>
        <v>0</v>
      </c>
      <c r="FD199" s="437">
        <f>SUM(FD198:FD198)</f>
        <v>0</v>
      </c>
      <c r="FE199" s="437">
        <f>SUM(FE198:FE198)</f>
        <v>0</v>
      </c>
      <c r="FF199" s="437">
        <f>SUM(FF198:FF198)</f>
        <v>0</v>
      </c>
      <c r="FG199" s="437">
        <f>SUM(FH199:FR199)</f>
        <v>0</v>
      </c>
      <c r="FH199" s="437">
        <f>SUM(FH198:FH198)</f>
        <v>0</v>
      </c>
      <c r="FI199" s="437">
        <f>SUM(FI198:FI198)</f>
        <v>0</v>
      </c>
      <c r="FJ199" s="437">
        <f>SUM(FJ198:FJ198)</f>
        <v>0</v>
      </c>
      <c r="FK199" s="437">
        <f>SUM(FK198:FK198)</f>
        <v>0</v>
      </c>
      <c r="FL199" s="992"/>
      <c r="FM199" s="437">
        <f>SUM(FM198:FM198)</f>
        <v>0</v>
      </c>
      <c r="FN199" s="814"/>
      <c r="FO199" s="814"/>
      <c r="FP199" s="814"/>
      <c r="FQ199" s="814"/>
      <c r="FR199" s="437">
        <f>SUM(FR198:FR198)</f>
        <v>0</v>
      </c>
      <c r="FS199" s="437">
        <f>SUM(FS198:FS198)</f>
        <v>0</v>
      </c>
      <c r="FT199" s="437">
        <f>SUM(FT198:FT198)</f>
        <v>0</v>
      </c>
      <c r="FU199" s="814"/>
      <c r="FV199" s="320"/>
      <c r="FW199" s="320"/>
      <c r="FX199" s="320"/>
    </row>
    <row r="200" spans="1:180" ht="14.45" hidden="1" customHeight="1" outlineLevel="1">
      <c r="A200" s="426" t="s">
        <v>485</v>
      </c>
      <c r="B200" s="380" t="s">
        <v>302</v>
      </c>
      <c r="C200" s="331"/>
      <c r="D200" s="431"/>
      <c r="E200" s="430" t="s">
        <v>129</v>
      </c>
      <c r="F200" s="431" t="s">
        <v>57</v>
      </c>
      <c r="G200" s="467"/>
      <c r="H200" s="330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  <c r="S200" s="313"/>
      <c r="T200" s="313"/>
      <c r="U200" s="313"/>
      <c r="V200" s="313"/>
      <c r="W200" s="313"/>
      <c r="X200" s="313"/>
      <c r="Y200" s="313"/>
      <c r="Z200" s="313"/>
      <c r="AA200" s="1155"/>
      <c r="AB200" s="313"/>
      <c r="AC200" s="313"/>
      <c r="AD200" s="358"/>
      <c r="AE200" s="313"/>
      <c r="AF200" s="313"/>
      <c r="AG200" s="313"/>
      <c r="AH200" s="313"/>
      <c r="AI200" s="313"/>
      <c r="AJ200" s="313"/>
      <c r="AK200" s="313"/>
      <c r="AL200" s="313"/>
      <c r="AM200" s="313"/>
      <c r="AN200" s="313"/>
      <c r="AO200" s="313"/>
      <c r="AP200" s="495"/>
      <c r="AQ200" s="335"/>
      <c r="AR200" s="1620"/>
      <c r="AS200" s="1620"/>
      <c r="AT200" s="313"/>
      <c r="AU200" s="313"/>
      <c r="AV200" s="313"/>
      <c r="AW200" s="313"/>
      <c r="AX200" s="313"/>
      <c r="AY200" s="313"/>
      <c r="AZ200" s="313"/>
      <c r="BA200" s="313"/>
      <c r="BB200" s="313"/>
      <c r="BC200" s="313"/>
      <c r="BD200" s="313"/>
      <c r="BE200" s="313"/>
      <c r="BF200" s="313"/>
      <c r="BG200" s="313"/>
      <c r="BH200" s="313"/>
      <c r="BI200" s="313"/>
      <c r="BJ200" s="313"/>
      <c r="BK200" s="313"/>
      <c r="BL200" s="313"/>
      <c r="BM200" s="313"/>
      <c r="BN200" s="313"/>
      <c r="BO200" s="313"/>
      <c r="BP200" s="313"/>
      <c r="BQ200" s="313"/>
      <c r="BR200" s="313"/>
      <c r="BS200" s="313"/>
      <c r="BT200" s="313"/>
      <c r="BU200" s="313"/>
      <c r="BV200" s="313"/>
      <c r="BW200" s="313"/>
      <c r="BX200" s="313"/>
      <c r="BY200" s="313"/>
      <c r="BZ200" s="313"/>
      <c r="CA200" s="313"/>
      <c r="CB200" s="313"/>
      <c r="CC200" s="313"/>
      <c r="CD200" s="313"/>
      <c r="CE200" s="313"/>
      <c r="CF200" s="313"/>
      <c r="CG200" s="999"/>
      <c r="CH200" s="313"/>
      <c r="CI200" s="313"/>
      <c r="CJ200" s="313"/>
      <c r="CK200" s="313"/>
      <c r="CL200" s="313"/>
      <c r="CM200" s="313"/>
      <c r="CN200" s="313"/>
      <c r="CO200" s="313"/>
      <c r="CP200" s="313"/>
      <c r="CQ200" s="313"/>
      <c r="CR200" s="313"/>
      <c r="CS200" s="313"/>
      <c r="CT200" s="313"/>
      <c r="CU200" s="313"/>
      <c r="CV200" s="313"/>
      <c r="CW200" s="1512"/>
      <c r="CX200" s="313"/>
      <c r="CY200" s="313"/>
      <c r="CZ200" s="313"/>
      <c r="DA200" s="313"/>
      <c r="DB200" s="313"/>
      <c r="DC200" s="313"/>
      <c r="DD200" s="313"/>
      <c r="DE200" s="313"/>
      <c r="DF200" s="313"/>
      <c r="DG200" s="313"/>
      <c r="DH200" s="313"/>
      <c r="DI200" s="1155"/>
      <c r="DJ200" s="1155"/>
      <c r="DK200" s="1155"/>
      <c r="DL200" s="1155"/>
      <c r="DM200" s="1155"/>
      <c r="DN200" s="1155"/>
      <c r="DO200" s="1155"/>
      <c r="DP200" s="1155"/>
      <c r="DQ200" s="1155"/>
      <c r="DR200" s="1155"/>
      <c r="DS200" s="1155"/>
      <c r="DT200" s="1155"/>
      <c r="DU200" s="1155"/>
      <c r="DV200" s="1155"/>
      <c r="DW200" s="1155"/>
      <c r="DX200" s="1155"/>
      <c r="DY200" s="1155"/>
      <c r="DZ200" s="1155"/>
      <c r="EA200" s="1155"/>
      <c r="EB200" s="1155"/>
      <c r="EC200" s="1155"/>
      <c r="ED200" s="1155"/>
      <c r="EE200" s="1155"/>
      <c r="EF200" s="1155"/>
      <c r="EG200" s="1155"/>
      <c r="EH200" s="1155"/>
      <c r="EI200" s="1155"/>
      <c r="EJ200" s="313"/>
      <c r="EK200" s="313"/>
      <c r="EL200" s="313"/>
      <c r="EM200" s="313"/>
      <c r="EN200" s="313"/>
      <c r="EO200" s="313"/>
      <c r="EP200" s="313"/>
      <c r="EQ200" s="313"/>
      <c r="ER200" s="313"/>
      <c r="ES200" s="313"/>
      <c r="ET200" s="655"/>
      <c r="EU200" s="655"/>
      <c r="EV200" s="655"/>
      <c r="EW200" s="655"/>
      <c r="EX200" s="313"/>
      <c r="EY200" s="655"/>
      <c r="EZ200" s="655"/>
      <c r="FA200" s="655"/>
      <c r="FB200" s="655"/>
      <c r="FC200" s="313"/>
      <c r="FD200" s="313"/>
      <c r="FE200" s="313"/>
      <c r="FF200" s="313"/>
      <c r="FG200" s="313"/>
      <c r="FH200" s="313"/>
      <c r="FI200" s="313"/>
      <c r="FJ200" s="313"/>
      <c r="FK200" s="313"/>
      <c r="FL200" s="999"/>
      <c r="FM200" s="313"/>
      <c r="FN200" s="655"/>
      <c r="FO200" s="655"/>
      <c r="FP200" s="655"/>
      <c r="FQ200" s="655"/>
      <c r="FR200" s="313"/>
      <c r="FS200" s="313"/>
      <c r="FT200" s="313"/>
      <c r="FU200" s="655"/>
      <c r="FV200" s="313"/>
      <c r="FW200" s="313"/>
      <c r="FX200" s="313"/>
    </row>
    <row r="201" spans="1:180" ht="14.45" hidden="1" customHeight="1" outlineLevel="1">
      <c r="A201" s="426" t="s">
        <v>485</v>
      </c>
      <c r="B201" s="380" t="s">
        <v>302</v>
      </c>
      <c r="C201" s="331"/>
      <c r="D201" s="433"/>
      <c r="E201" s="430"/>
      <c r="F201" s="433"/>
      <c r="G201" s="470"/>
      <c r="H201" s="343"/>
      <c r="I201" s="492">
        <f t="shared" ref="I201" si="1494">S201+X201+Y201+Z201+AA201</f>
        <v>0</v>
      </c>
      <c r="J201" s="312"/>
      <c r="K201" s="312"/>
      <c r="L201" s="312"/>
      <c r="M201" s="312" t="e">
        <f>SUM(#REF!)</f>
        <v>#REF!</v>
      </c>
      <c r="N201" s="312">
        <f t="shared" ref="N201" si="1495">SUM(O201:R201)</f>
        <v>0</v>
      </c>
      <c r="O201" s="316"/>
      <c r="P201" s="316"/>
      <c r="Q201" s="316"/>
      <c r="R201" s="316"/>
      <c r="S201" s="366">
        <f t="shared" ref="S201" si="1496">SUM(T201:W201)</f>
        <v>0</v>
      </c>
      <c r="T201" s="316"/>
      <c r="U201" s="316"/>
      <c r="V201" s="316"/>
      <c r="W201" s="316"/>
      <c r="X201" s="316"/>
      <c r="Y201" s="316"/>
      <c r="Z201" s="316"/>
      <c r="AA201" s="1162"/>
      <c r="AB201" s="316"/>
      <c r="AC201" s="316"/>
      <c r="AD201" s="356"/>
      <c r="AE201" s="316"/>
      <c r="AF201" s="312">
        <v>0</v>
      </c>
      <c r="AG201" s="312">
        <f t="shared" ref="AG201" si="1497">SUM(AH201:AK201)</f>
        <v>0</v>
      </c>
      <c r="AH201" s="316"/>
      <c r="AI201" s="316"/>
      <c r="AJ201" s="316"/>
      <c r="AK201" s="316"/>
      <c r="AL201" s="316"/>
      <c r="AM201" s="316"/>
      <c r="AN201" s="316"/>
      <c r="AO201" s="316"/>
      <c r="AP201" s="306"/>
      <c r="AQ201" s="437">
        <f t="shared" ref="AQ201:AQ202" si="1498">DI201+DX201+EA201+ED201+EG201</f>
        <v>0</v>
      </c>
      <c r="AR201" s="1621"/>
      <c r="AS201" s="1621"/>
      <c r="AT201" s="315"/>
      <c r="AU201" s="315"/>
      <c r="AV201" s="315"/>
      <c r="AW201" s="315"/>
      <c r="AX201" s="315"/>
      <c r="AY201" s="315"/>
      <c r="AZ201" s="315"/>
      <c r="BA201" s="315"/>
      <c r="BB201" s="315"/>
      <c r="BC201" s="315"/>
      <c r="BD201" s="315"/>
      <c r="BE201" s="315"/>
      <c r="BF201" s="315"/>
      <c r="BG201" s="315"/>
      <c r="BH201" s="315"/>
      <c r="BI201" s="315"/>
      <c r="BJ201" s="315"/>
      <c r="BK201" s="315"/>
      <c r="BL201" s="315"/>
      <c r="BM201" s="315"/>
      <c r="BN201" s="315"/>
      <c r="BO201" s="315"/>
      <c r="BP201" s="315"/>
      <c r="BQ201" s="315"/>
      <c r="BR201" s="476">
        <f>BU201+BX201+CA201+CD201</f>
        <v>0</v>
      </c>
      <c r="BS201" s="476">
        <f t="shared" ref="BS201" si="1499">BV201+BY201+CB201+CE201</f>
        <v>0</v>
      </c>
      <c r="BT201" s="476">
        <f t="shared" ref="BT201" si="1500">BW201+BZ201+CC201+CF201</f>
        <v>0</v>
      </c>
      <c r="BU201" s="315"/>
      <c r="BV201" s="315"/>
      <c r="BW201" s="315"/>
      <c r="BX201" s="315"/>
      <c r="BY201" s="315"/>
      <c r="BZ201" s="315"/>
      <c r="CA201" s="315"/>
      <c r="CB201" s="315"/>
      <c r="CC201" s="315"/>
      <c r="CD201" s="315"/>
      <c r="CE201" s="315"/>
      <c r="CF201" s="315"/>
      <c r="CG201" s="995"/>
      <c r="CH201" s="476">
        <f>CK201+CN201+CQ201+CT201</f>
        <v>0</v>
      </c>
      <c r="CI201" s="476">
        <f t="shared" ref="CI201" si="1501">CL201+CO201+CR201+CU201</f>
        <v>0</v>
      </c>
      <c r="CJ201" s="476">
        <f t="shared" ref="CJ201" si="1502">CM201+CP201+CS201+CV201</f>
        <v>0</v>
      </c>
      <c r="CK201" s="315"/>
      <c r="CL201" s="315"/>
      <c r="CM201" s="315"/>
      <c r="CN201" s="315"/>
      <c r="CO201" s="315"/>
      <c r="CP201" s="315"/>
      <c r="CQ201" s="315"/>
      <c r="CR201" s="315"/>
      <c r="CS201" s="315"/>
      <c r="CT201" s="315"/>
      <c r="CU201" s="315"/>
      <c r="CV201" s="315"/>
      <c r="CW201" s="1514"/>
      <c r="CX201" s="315"/>
      <c r="CY201" s="315"/>
      <c r="CZ201" s="315"/>
      <c r="DA201" s="315"/>
      <c r="DB201" s="315"/>
      <c r="DC201" s="315"/>
      <c r="DD201" s="315"/>
      <c r="DE201" s="315"/>
      <c r="DF201" s="315"/>
      <c r="DG201" s="315"/>
      <c r="DH201" s="315"/>
      <c r="DI201" s="1204"/>
      <c r="DJ201" s="1204"/>
      <c r="DK201" s="1204"/>
      <c r="DL201" s="1204"/>
      <c r="DM201" s="1204"/>
      <c r="DN201" s="1204"/>
      <c r="DO201" s="1204"/>
      <c r="DP201" s="1204"/>
      <c r="DQ201" s="1204"/>
      <c r="DR201" s="1204"/>
      <c r="DS201" s="1204"/>
      <c r="DT201" s="1204"/>
      <c r="DU201" s="1204"/>
      <c r="DV201" s="1204"/>
      <c r="DW201" s="1204"/>
      <c r="DX201" s="1204"/>
      <c r="DY201" s="1204"/>
      <c r="DZ201" s="1204"/>
      <c r="EA201" s="1204"/>
      <c r="EB201" s="1204"/>
      <c r="EC201" s="1204"/>
      <c r="ED201" s="1204"/>
      <c r="EE201" s="1204"/>
      <c r="EF201" s="1204"/>
      <c r="EG201" s="1204"/>
      <c r="EH201" s="1204"/>
      <c r="EI201" s="1204"/>
      <c r="EJ201" s="315"/>
      <c r="EK201" s="315"/>
      <c r="EL201" s="315"/>
      <c r="EM201" s="315"/>
      <c r="EN201" s="437">
        <f t="shared" ref="EN201:EN202" si="1503">EX201+FC201+FD201+FE201+FF201</f>
        <v>0</v>
      </c>
      <c r="EO201" s="312"/>
      <c r="EP201" s="312"/>
      <c r="EQ201" s="312"/>
      <c r="ER201" s="312"/>
      <c r="ES201" s="312"/>
      <c r="ET201" s="622"/>
      <c r="EU201" s="622"/>
      <c r="EV201" s="622"/>
      <c r="EW201" s="622"/>
      <c r="EX201" s="315">
        <f>EY201+EZ201+FA201+FB201</f>
        <v>0</v>
      </c>
      <c r="EY201" s="622"/>
      <c r="EZ201" s="622"/>
      <c r="FA201" s="622"/>
      <c r="FB201" s="622"/>
      <c r="FC201" s="312"/>
      <c r="FD201" s="312"/>
      <c r="FE201" s="312"/>
      <c r="FF201" s="312"/>
      <c r="FG201" s="437">
        <f>SUM(FH201:FR201)</f>
        <v>0</v>
      </c>
      <c r="FH201" s="312"/>
      <c r="FI201" s="312"/>
      <c r="FJ201" s="312"/>
      <c r="FK201" s="312"/>
      <c r="FL201" s="992"/>
      <c r="FM201" s="312">
        <f t="shared" ref="FM201" si="1504">FN201+FO201+FP201+FQ201</f>
        <v>0</v>
      </c>
      <c r="FN201" s="622"/>
      <c r="FO201" s="622"/>
      <c r="FP201" s="622"/>
      <c r="FQ201" s="622"/>
      <c r="FR201" s="312"/>
      <c r="FS201" s="312"/>
      <c r="FT201" s="312"/>
      <c r="FU201" s="622"/>
      <c r="FV201" s="316"/>
      <c r="FW201" s="316"/>
      <c r="FX201" s="316"/>
    </row>
    <row r="202" spans="1:180" s="95" customFormat="1" ht="14.45" hidden="1" customHeight="1" outlineLevel="1">
      <c r="A202" s="426" t="s">
        <v>485</v>
      </c>
      <c r="B202" s="380" t="s">
        <v>302</v>
      </c>
      <c r="C202" s="331"/>
      <c r="D202" s="431"/>
      <c r="E202" s="430"/>
      <c r="F202" s="439" t="s">
        <v>100</v>
      </c>
      <c r="G202" s="438"/>
      <c r="H202" s="490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  <c r="AA202" s="1157"/>
      <c r="AB202" s="335"/>
      <c r="AC202" s="335"/>
      <c r="AD202" s="345"/>
      <c r="AE202" s="335"/>
      <c r="AF202" s="335"/>
      <c r="AG202" s="335"/>
      <c r="AH202" s="335"/>
      <c r="AI202" s="335"/>
      <c r="AJ202" s="335"/>
      <c r="AK202" s="335"/>
      <c r="AL202" s="335"/>
      <c r="AM202" s="335"/>
      <c r="AN202" s="335"/>
      <c r="AO202" s="335"/>
      <c r="AP202" s="495"/>
      <c r="AQ202" s="437">
        <f t="shared" si="1498"/>
        <v>0</v>
      </c>
      <c r="AR202" s="1621"/>
      <c r="AS202" s="1621"/>
      <c r="AT202" s="476">
        <f t="shared" ref="AT202:BQ202" si="1505">SUM(AT201:AT201)</f>
        <v>0</v>
      </c>
      <c r="AU202" s="476">
        <f t="shared" si="1505"/>
        <v>0</v>
      </c>
      <c r="AV202" s="476">
        <f t="shared" si="1505"/>
        <v>0</v>
      </c>
      <c r="AW202" s="476">
        <f t="shared" si="1505"/>
        <v>0</v>
      </c>
      <c r="AX202" s="476">
        <f t="shared" si="1505"/>
        <v>0</v>
      </c>
      <c r="AY202" s="476">
        <f t="shared" si="1505"/>
        <v>0</v>
      </c>
      <c r="AZ202" s="476">
        <f t="shared" si="1505"/>
        <v>0</v>
      </c>
      <c r="BA202" s="476">
        <f t="shared" si="1505"/>
        <v>0</v>
      </c>
      <c r="BB202" s="476">
        <f t="shared" si="1505"/>
        <v>0</v>
      </c>
      <c r="BC202" s="476">
        <f t="shared" si="1505"/>
        <v>0</v>
      </c>
      <c r="BD202" s="476">
        <f t="shared" si="1505"/>
        <v>0</v>
      </c>
      <c r="BE202" s="476">
        <f t="shared" si="1505"/>
        <v>0</v>
      </c>
      <c r="BF202" s="476">
        <f t="shared" si="1505"/>
        <v>0</v>
      </c>
      <c r="BG202" s="476">
        <f t="shared" si="1505"/>
        <v>0</v>
      </c>
      <c r="BH202" s="476">
        <f t="shared" si="1505"/>
        <v>0</v>
      </c>
      <c r="BI202" s="476">
        <f t="shared" si="1505"/>
        <v>0</v>
      </c>
      <c r="BJ202" s="476">
        <f t="shared" si="1505"/>
        <v>0</v>
      </c>
      <c r="BK202" s="476">
        <f t="shared" si="1505"/>
        <v>0</v>
      </c>
      <c r="BL202" s="476">
        <f t="shared" si="1505"/>
        <v>0</v>
      </c>
      <c r="BM202" s="476">
        <f t="shared" si="1505"/>
        <v>0</v>
      </c>
      <c r="BN202" s="476">
        <f t="shared" si="1505"/>
        <v>0</v>
      </c>
      <c r="BO202" s="476">
        <f t="shared" si="1505"/>
        <v>0</v>
      </c>
      <c r="BP202" s="476">
        <f t="shared" si="1505"/>
        <v>0</v>
      </c>
      <c r="BQ202" s="476">
        <f t="shared" si="1505"/>
        <v>0</v>
      </c>
      <c r="BR202" s="476">
        <f t="shared" ref="BR202:EC202" si="1506">SUM(BR201:BR201)</f>
        <v>0</v>
      </c>
      <c r="BS202" s="476">
        <f t="shared" si="1506"/>
        <v>0</v>
      </c>
      <c r="BT202" s="476">
        <f t="shared" si="1506"/>
        <v>0</v>
      </c>
      <c r="BU202" s="476">
        <f t="shared" si="1506"/>
        <v>0</v>
      </c>
      <c r="BV202" s="476">
        <f t="shared" si="1506"/>
        <v>0</v>
      </c>
      <c r="BW202" s="476">
        <f t="shared" si="1506"/>
        <v>0</v>
      </c>
      <c r="BX202" s="476">
        <f t="shared" si="1506"/>
        <v>0</v>
      </c>
      <c r="BY202" s="476">
        <f t="shared" si="1506"/>
        <v>0</v>
      </c>
      <c r="BZ202" s="476">
        <f t="shared" si="1506"/>
        <v>0</v>
      </c>
      <c r="CA202" s="476">
        <f t="shared" si="1506"/>
        <v>0</v>
      </c>
      <c r="CB202" s="476">
        <f t="shared" si="1506"/>
        <v>0</v>
      </c>
      <c r="CC202" s="476">
        <f t="shared" si="1506"/>
        <v>0</v>
      </c>
      <c r="CD202" s="476">
        <f t="shared" si="1506"/>
        <v>0</v>
      </c>
      <c r="CE202" s="476">
        <f t="shared" si="1506"/>
        <v>0</v>
      </c>
      <c r="CF202" s="476">
        <f t="shared" si="1506"/>
        <v>0</v>
      </c>
      <c r="CG202" s="995"/>
      <c r="CH202" s="476">
        <f t="shared" ref="CH202:CV202" si="1507">SUM(CH201:CH201)</f>
        <v>0</v>
      </c>
      <c r="CI202" s="476">
        <f t="shared" si="1507"/>
        <v>0</v>
      </c>
      <c r="CJ202" s="476">
        <f t="shared" si="1507"/>
        <v>0</v>
      </c>
      <c r="CK202" s="476">
        <f t="shared" si="1507"/>
        <v>0</v>
      </c>
      <c r="CL202" s="476">
        <f t="shared" si="1507"/>
        <v>0</v>
      </c>
      <c r="CM202" s="476">
        <f t="shared" si="1507"/>
        <v>0</v>
      </c>
      <c r="CN202" s="476">
        <f t="shared" si="1507"/>
        <v>0</v>
      </c>
      <c r="CO202" s="476">
        <f t="shared" si="1507"/>
        <v>0</v>
      </c>
      <c r="CP202" s="476">
        <f t="shared" si="1507"/>
        <v>0</v>
      </c>
      <c r="CQ202" s="476">
        <f t="shared" si="1507"/>
        <v>0</v>
      </c>
      <c r="CR202" s="476">
        <f t="shared" si="1507"/>
        <v>0</v>
      </c>
      <c r="CS202" s="476">
        <f t="shared" si="1507"/>
        <v>0</v>
      </c>
      <c r="CT202" s="476">
        <f t="shared" si="1507"/>
        <v>0</v>
      </c>
      <c r="CU202" s="476">
        <f t="shared" si="1507"/>
        <v>0</v>
      </c>
      <c r="CV202" s="476">
        <f t="shared" si="1507"/>
        <v>0</v>
      </c>
      <c r="CW202" s="1514">
        <f t="shared" si="1506"/>
        <v>0</v>
      </c>
      <c r="CX202" s="476">
        <f t="shared" si="1506"/>
        <v>0</v>
      </c>
      <c r="CY202" s="476">
        <f t="shared" si="1506"/>
        <v>0</v>
      </c>
      <c r="CZ202" s="476">
        <f t="shared" si="1506"/>
        <v>0</v>
      </c>
      <c r="DA202" s="476">
        <f t="shared" si="1506"/>
        <v>0</v>
      </c>
      <c r="DB202" s="476">
        <f t="shared" si="1506"/>
        <v>0</v>
      </c>
      <c r="DC202" s="476">
        <f t="shared" si="1506"/>
        <v>0</v>
      </c>
      <c r="DD202" s="476">
        <f t="shared" si="1506"/>
        <v>0</v>
      </c>
      <c r="DE202" s="476">
        <f t="shared" si="1506"/>
        <v>0</v>
      </c>
      <c r="DF202" s="476">
        <f t="shared" si="1506"/>
        <v>0</v>
      </c>
      <c r="DG202" s="476">
        <f t="shared" si="1506"/>
        <v>0</v>
      </c>
      <c r="DH202" s="476">
        <f t="shared" si="1506"/>
        <v>0</v>
      </c>
      <c r="DI202" s="1203">
        <f t="shared" si="1506"/>
        <v>0</v>
      </c>
      <c r="DJ202" s="1203">
        <f t="shared" si="1506"/>
        <v>0</v>
      </c>
      <c r="DK202" s="1203">
        <f t="shared" si="1506"/>
        <v>0</v>
      </c>
      <c r="DL202" s="1203">
        <f t="shared" ref="DL202:DT202" si="1508">SUM(DL201:DL201)</f>
        <v>0</v>
      </c>
      <c r="DM202" s="1203">
        <f t="shared" si="1508"/>
        <v>0</v>
      </c>
      <c r="DN202" s="1203">
        <f t="shared" si="1508"/>
        <v>0</v>
      </c>
      <c r="DO202" s="1203">
        <f t="shared" si="1508"/>
        <v>0</v>
      </c>
      <c r="DP202" s="1203">
        <f t="shared" si="1508"/>
        <v>0</v>
      </c>
      <c r="DQ202" s="1203">
        <f t="shared" si="1508"/>
        <v>0</v>
      </c>
      <c r="DR202" s="1203">
        <f t="shared" si="1508"/>
        <v>0</v>
      </c>
      <c r="DS202" s="1203">
        <f t="shared" si="1508"/>
        <v>0</v>
      </c>
      <c r="DT202" s="1203">
        <f t="shared" si="1508"/>
        <v>0</v>
      </c>
      <c r="DU202" s="1203"/>
      <c r="DV202" s="1203"/>
      <c r="DW202" s="1203"/>
      <c r="DX202" s="1203">
        <f t="shared" si="1506"/>
        <v>0</v>
      </c>
      <c r="DY202" s="1203">
        <f t="shared" si="1506"/>
        <v>0</v>
      </c>
      <c r="DZ202" s="1203">
        <f t="shared" si="1506"/>
        <v>0</v>
      </c>
      <c r="EA202" s="1203">
        <f t="shared" si="1506"/>
        <v>0</v>
      </c>
      <c r="EB202" s="1203">
        <f t="shared" si="1506"/>
        <v>0</v>
      </c>
      <c r="EC202" s="1203">
        <f t="shared" si="1506"/>
        <v>0</v>
      </c>
      <c r="ED202" s="1203">
        <f t="shared" ref="ED202:EI202" si="1509">SUM(ED201:ED201)</f>
        <v>0</v>
      </c>
      <c r="EE202" s="1203">
        <f t="shared" si="1509"/>
        <v>0</v>
      </c>
      <c r="EF202" s="1203">
        <f t="shared" si="1509"/>
        <v>0</v>
      </c>
      <c r="EG202" s="1203">
        <f t="shared" si="1509"/>
        <v>0</v>
      </c>
      <c r="EH202" s="1203">
        <f t="shared" si="1509"/>
        <v>0</v>
      </c>
      <c r="EI202" s="1203">
        <f t="shared" si="1509"/>
        <v>0</v>
      </c>
      <c r="EJ202" s="476"/>
      <c r="EK202" s="476"/>
      <c r="EL202" s="476"/>
      <c r="EM202" s="476"/>
      <c r="EN202" s="437">
        <f t="shared" si="1503"/>
        <v>0</v>
      </c>
      <c r="EO202" s="437">
        <f>SUM(EO201:EO201)</f>
        <v>0</v>
      </c>
      <c r="EP202" s="437">
        <f>SUM(EP201:EP201)</f>
        <v>0</v>
      </c>
      <c r="EQ202" s="437">
        <f>SUM(EQ201:EQ201)</f>
        <v>0</v>
      </c>
      <c r="ER202" s="437">
        <f>SUM(ER201:ER201)</f>
        <v>0</v>
      </c>
      <c r="ES202" s="437">
        <f>SUM(ES201:ES201)</f>
        <v>0</v>
      </c>
      <c r="ET202" s="814"/>
      <c r="EU202" s="814"/>
      <c r="EV202" s="814"/>
      <c r="EW202" s="814"/>
      <c r="EX202" s="437">
        <f>SUM(EX201:EX201)</f>
        <v>0</v>
      </c>
      <c r="EY202" s="437">
        <f t="shared" ref="EY202:FB202" si="1510">SUM(EY201:EY201)</f>
        <v>0</v>
      </c>
      <c r="EZ202" s="437">
        <f t="shared" si="1510"/>
        <v>0</v>
      </c>
      <c r="FA202" s="437">
        <f t="shared" si="1510"/>
        <v>0</v>
      </c>
      <c r="FB202" s="437">
        <f t="shared" si="1510"/>
        <v>0</v>
      </c>
      <c r="FC202" s="437">
        <f>SUM(FC201:FC201)</f>
        <v>0</v>
      </c>
      <c r="FD202" s="437">
        <f>SUM(FD201:FD201)</f>
        <v>0</v>
      </c>
      <c r="FE202" s="437">
        <f>SUM(FE201:FE201)</f>
        <v>0</v>
      </c>
      <c r="FF202" s="437">
        <f>SUM(FF201:FF201)</f>
        <v>0</v>
      </c>
      <c r="FG202" s="437">
        <f>SUM(FH202:FR202)</f>
        <v>0</v>
      </c>
      <c r="FH202" s="437">
        <f>SUM(FH201:FH201)</f>
        <v>0</v>
      </c>
      <c r="FI202" s="437">
        <f>SUM(FI201:FI201)</f>
        <v>0</v>
      </c>
      <c r="FJ202" s="437">
        <f>SUM(FJ201:FJ201)</f>
        <v>0</v>
      </c>
      <c r="FK202" s="437">
        <f>SUM(FK201:FK201)</f>
        <v>0</v>
      </c>
      <c r="FL202" s="992"/>
      <c r="FM202" s="437">
        <f>SUM(FM201:FM201)</f>
        <v>0</v>
      </c>
      <c r="FN202" s="814"/>
      <c r="FO202" s="814"/>
      <c r="FP202" s="814"/>
      <c r="FQ202" s="814"/>
      <c r="FR202" s="437">
        <f>SUM(FR201:FR201)</f>
        <v>0</v>
      </c>
      <c r="FS202" s="437">
        <f>SUM(FS201:FS201)</f>
        <v>0</v>
      </c>
      <c r="FT202" s="437">
        <f>SUM(FT201:FT201)</f>
        <v>0</v>
      </c>
      <c r="FU202" s="814"/>
      <c r="FV202" s="320"/>
      <c r="FW202" s="320"/>
      <c r="FX202" s="320"/>
    </row>
    <row r="203" spans="1:180" ht="14.25" hidden="1" customHeight="1" outlineLevel="1">
      <c r="A203" s="426" t="s">
        <v>485</v>
      </c>
      <c r="B203" s="380" t="s">
        <v>302</v>
      </c>
      <c r="C203" s="331"/>
      <c r="D203" s="431"/>
      <c r="E203" s="430" t="s">
        <v>130</v>
      </c>
      <c r="F203" s="431" t="s">
        <v>58</v>
      </c>
      <c r="G203" s="467"/>
      <c r="H203" s="330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  <c r="S203" s="313"/>
      <c r="T203" s="313"/>
      <c r="U203" s="313"/>
      <c r="V203" s="313"/>
      <c r="W203" s="313"/>
      <c r="X203" s="313"/>
      <c r="Y203" s="313"/>
      <c r="Z203" s="313"/>
      <c r="AA203" s="1155"/>
      <c r="AB203" s="313"/>
      <c r="AC203" s="313"/>
      <c r="AD203" s="358"/>
      <c r="AE203" s="313"/>
      <c r="AF203" s="313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495"/>
      <c r="AQ203" s="335"/>
      <c r="AR203" s="1620"/>
      <c r="AS203" s="1620"/>
      <c r="AT203" s="313"/>
      <c r="AU203" s="313"/>
      <c r="AV203" s="313"/>
      <c r="AW203" s="313"/>
      <c r="AX203" s="313"/>
      <c r="AY203" s="313"/>
      <c r="AZ203" s="313"/>
      <c r="BA203" s="313"/>
      <c r="BB203" s="313"/>
      <c r="BC203" s="313"/>
      <c r="BD203" s="313"/>
      <c r="BE203" s="313"/>
      <c r="BF203" s="313"/>
      <c r="BG203" s="313"/>
      <c r="BH203" s="313"/>
      <c r="BI203" s="313"/>
      <c r="BJ203" s="313"/>
      <c r="BK203" s="313"/>
      <c r="BL203" s="313"/>
      <c r="BM203" s="313"/>
      <c r="BN203" s="313"/>
      <c r="BO203" s="313"/>
      <c r="BP203" s="313"/>
      <c r="BQ203" s="313"/>
      <c r="BR203" s="313"/>
      <c r="BS203" s="313"/>
      <c r="BT203" s="313"/>
      <c r="BU203" s="313"/>
      <c r="BV203" s="313"/>
      <c r="BW203" s="313"/>
      <c r="BX203" s="313"/>
      <c r="BY203" s="313"/>
      <c r="BZ203" s="313"/>
      <c r="CA203" s="313"/>
      <c r="CB203" s="313"/>
      <c r="CC203" s="313"/>
      <c r="CD203" s="313"/>
      <c r="CE203" s="313"/>
      <c r="CF203" s="313"/>
      <c r="CG203" s="999"/>
      <c r="CH203" s="313"/>
      <c r="CI203" s="313"/>
      <c r="CJ203" s="313"/>
      <c r="CK203" s="313"/>
      <c r="CL203" s="313"/>
      <c r="CM203" s="313"/>
      <c r="CN203" s="313"/>
      <c r="CO203" s="313"/>
      <c r="CP203" s="313"/>
      <c r="CQ203" s="313"/>
      <c r="CR203" s="313"/>
      <c r="CS203" s="313"/>
      <c r="CT203" s="313"/>
      <c r="CU203" s="313"/>
      <c r="CV203" s="313"/>
      <c r="CW203" s="1512"/>
      <c r="CX203" s="313"/>
      <c r="CY203" s="313"/>
      <c r="CZ203" s="313"/>
      <c r="DA203" s="313"/>
      <c r="DB203" s="313"/>
      <c r="DC203" s="313"/>
      <c r="DD203" s="313"/>
      <c r="DE203" s="313"/>
      <c r="DF203" s="313"/>
      <c r="DG203" s="313"/>
      <c r="DH203" s="313"/>
      <c r="DI203" s="1155"/>
      <c r="DJ203" s="1155"/>
      <c r="DK203" s="1155"/>
      <c r="DL203" s="1155"/>
      <c r="DM203" s="1155"/>
      <c r="DN203" s="1155"/>
      <c r="DO203" s="1155"/>
      <c r="DP203" s="1155"/>
      <c r="DQ203" s="1155"/>
      <c r="DR203" s="1155"/>
      <c r="DS203" s="1155"/>
      <c r="DT203" s="1155"/>
      <c r="DU203" s="1155"/>
      <c r="DV203" s="1155"/>
      <c r="DW203" s="1155"/>
      <c r="DX203" s="1155"/>
      <c r="DY203" s="1155"/>
      <c r="DZ203" s="1155"/>
      <c r="EA203" s="1155"/>
      <c r="EB203" s="1155"/>
      <c r="EC203" s="1155"/>
      <c r="ED203" s="1155"/>
      <c r="EE203" s="1155"/>
      <c r="EF203" s="1155"/>
      <c r="EG203" s="1155"/>
      <c r="EH203" s="1155"/>
      <c r="EI203" s="1155"/>
      <c r="EJ203" s="313"/>
      <c r="EK203" s="313"/>
      <c r="EL203" s="313"/>
      <c r="EM203" s="313"/>
      <c r="EN203" s="313"/>
      <c r="EO203" s="313"/>
      <c r="EP203" s="313"/>
      <c r="EQ203" s="313"/>
      <c r="ER203" s="313"/>
      <c r="ES203" s="313"/>
      <c r="ET203" s="655"/>
      <c r="EU203" s="655"/>
      <c r="EV203" s="655"/>
      <c r="EW203" s="655"/>
      <c r="EX203" s="313"/>
      <c r="EY203" s="655"/>
      <c r="EZ203" s="655"/>
      <c r="FA203" s="655"/>
      <c r="FB203" s="655"/>
      <c r="FC203" s="313"/>
      <c r="FD203" s="313"/>
      <c r="FE203" s="313"/>
      <c r="FF203" s="313"/>
      <c r="FG203" s="313"/>
      <c r="FH203" s="313"/>
      <c r="FI203" s="313"/>
      <c r="FJ203" s="313"/>
      <c r="FK203" s="313"/>
      <c r="FL203" s="999"/>
      <c r="FM203" s="313"/>
      <c r="FN203" s="655"/>
      <c r="FO203" s="655"/>
      <c r="FP203" s="655"/>
      <c r="FQ203" s="655"/>
      <c r="FR203" s="313"/>
      <c r="FS203" s="313"/>
      <c r="FT203" s="313"/>
      <c r="FU203" s="655"/>
      <c r="FV203" s="313"/>
      <c r="FW203" s="313"/>
      <c r="FX203" s="313"/>
    </row>
    <row r="204" spans="1:180" ht="27.6" hidden="1" customHeight="1" outlineLevel="1">
      <c r="A204" s="426" t="s">
        <v>485</v>
      </c>
      <c r="B204" s="380" t="s">
        <v>302</v>
      </c>
      <c r="C204" s="659" t="s">
        <v>491</v>
      </c>
      <c r="D204" s="433" t="s">
        <v>22</v>
      </c>
      <c r="E204" s="430"/>
      <c r="F204" s="433" t="s">
        <v>512</v>
      </c>
      <c r="G204" s="470"/>
      <c r="H204" s="316" t="s">
        <v>12</v>
      </c>
      <c r="I204" s="492">
        <f t="shared" ref="I204" si="1511">S204+X204+Y204+Z204+AA204</f>
        <v>10</v>
      </c>
      <c r="J204" s="622">
        <v>2</v>
      </c>
      <c r="K204" s="622">
        <v>2</v>
      </c>
      <c r="L204" s="860">
        <v>2</v>
      </c>
      <c r="M204" s="860">
        <v>2</v>
      </c>
      <c r="N204" s="860">
        <f t="shared" ref="N204" si="1512">SUM(O204:R204)</f>
        <v>2</v>
      </c>
      <c r="O204" s="623"/>
      <c r="P204" s="623"/>
      <c r="Q204" s="623"/>
      <c r="R204" s="623">
        <v>2</v>
      </c>
      <c r="S204" s="366">
        <f t="shared" ref="S204" si="1513">SUM(T204:W204)</f>
        <v>2</v>
      </c>
      <c r="T204" s="1358">
        <v>0</v>
      </c>
      <c r="U204" s="1358">
        <v>0</v>
      </c>
      <c r="V204" s="1358">
        <v>0</v>
      </c>
      <c r="W204" s="1359">
        <v>2</v>
      </c>
      <c r="X204" s="1359">
        <v>2</v>
      </c>
      <c r="Y204" s="1359">
        <v>2</v>
      </c>
      <c r="Z204" s="1359">
        <v>2</v>
      </c>
      <c r="AA204" s="1359">
        <v>2</v>
      </c>
      <c r="AB204" s="623"/>
      <c r="AC204" s="623"/>
      <c r="AD204" s="858"/>
      <c r="AE204" s="623"/>
      <c r="AF204" s="871">
        <v>2</v>
      </c>
      <c r="AG204" s="871">
        <f t="shared" ref="AG204" si="1514">SUM(AH204:AK204)</f>
        <v>0</v>
      </c>
      <c r="AH204" s="623"/>
      <c r="AI204" s="623"/>
      <c r="AJ204" s="623"/>
      <c r="AK204" s="623"/>
      <c r="AL204" s="316"/>
      <c r="AM204" s="316"/>
      <c r="AN204" s="316"/>
      <c r="AO204" s="316"/>
      <c r="AP204" s="306" t="s">
        <v>349</v>
      </c>
      <c r="AQ204" s="437">
        <f t="shared" ref="AQ204:AQ207" si="1515">DI204+DX204+EA204+ED204+EG204</f>
        <v>0.33500000000000002</v>
      </c>
      <c r="AR204" s="1621"/>
      <c r="AS204" s="1621"/>
      <c r="AT204" s="315"/>
      <c r="AU204" s="315"/>
      <c r="AV204" s="315"/>
      <c r="AW204" s="315"/>
      <c r="AX204" s="315"/>
      <c r="AY204" s="315"/>
      <c r="AZ204" s="315"/>
      <c r="BA204" s="315"/>
      <c r="BB204" s="315"/>
      <c r="BC204" s="315"/>
      <c r="BD204" s="315"/>
      <c r="BE204" s="315"/>
      <c r="BF204" s="315">
        <v>6.7000000000000004E-2</v>
      </c>
      <c r="BG204" s="315"/>
      <c r="BH204" s="315">
        <v>2.9199999999999999E-3</v>
      </c>
      <c r="BI204" s="315">
        <v>6.7000000000000004E-2</v>
      </c>
      <c r="BJ204" s="315"/>
      <c r="BK204" s="315">
        <v>2.9199999999999999E-3</v>
      </c>
      <c r="BL204" s="315">
        <v>6.7000000000000004E-2</v>
      </c>
      <c r="BM204" s="315"/>
      <c r="BN204" s="315">
        <v>2.9199999999999999E-3</v>
      </c>
      <c r="BO204" s="315">
        <v>6.7000000000000004E-2</v>
      </c>
      <c r="BP204" s="315"/>
      <c r="BQ204" s="315">
        <v>2.9199999999999999E-3</v>
      </c>
      <c r="BR204" s="476">
        <f>BU204+BX204+CA204+CD204</f>
        <v>6.7000000000000004E-2</v>
      </c>
      <c r="BS204" s="476">
        <f t="shared" ref="BS204" si="1516">BV204+BY204+CB204+CE204</f>
        <v>0</v>
      </c>
      <c r="BT204" s="476">
        <f t="shared" ref="BT204" si="1517">BW204+BZ204+CC204+CF204</f>
        <v>2.9199999999999999E-3</v>
      </c>
      <c r="BU204" s="315"/>
      <c r="BV204" s="315"/>
      <c r="BW204" s="315"/>
      <c r="BX204" s="315"/>
      <c r="BY204" s="315"/>
      <c r="BZ204" s="315"/>
      <c r="CA204" s="315"/>
      <c r="CB204" s="315"/>
      <c r="CC204" s="315"/>
      <c r="CD204" s="315">
        <v>6.7000000000000004E-2</v>
      </c>
      <c r="CE204" s="315">
        <v>0</v>
      </c>
      <c r="CF204" s="315">
        <v>2.9199999999999999E-3</v>
      </c>
      <c r="CG204" s="995"/>
      <c r="CH204" s="476">
        <f>CK204+CN204+CQ204+CT204</f>
        <v>6.7000000000000004E-2</v>
      </c>
      <c r="CI204" s="476">
        <f t="shared" ref="CI204" si="1518">CL204+CO204+CR204+CU204</f>
        <v>0</v>
      </c>
      <c r="CJ204" s="476">
        <f t="shared" ref="CJ204" si="1519">CM204+CP204+CS204+CV204</f>
        <v>2.9199999999999999E-3</v>
      </c>
      <c r="CK204" s="315"/>
      <c r="CL204" s="315"/>
      <c r="CM204" s="315"/>
      <c r="CN204" s="315"/>
      <c r="CO204" s="315"/>
      <c r="CP204" s="315"/>
      <c r="CQ204" s="315"/>
      <c r="CR204" s="315"/>
      <c r="CS204" s="315"/>
      <c r="CT204" s="1474">
        <v>6.7000000000000004E-2</v>
      </c>
      <c r="CU204" s="315">
        <v>0</v>
      </c>
      <c r="CV204" s="1474">
        <v>2.9199999999999999E-3</v>
      </c>
      <c r="CW204" s="1514">
        <v>6.7000000000000004E-2</v>
      </c>
      <c r="CX204" s="315">
        <v>0</v>
      </c>
      <c r="CY204" s="315">
        <v>3.4099999999999998E-3</v>
      </c>
      <c r="CZ204" s="315">
        <v>6.7000000000000004E-2</v>
      </c>
      <c r="DA204" s="315">
        <v>0</v>
      </c>
      <c r="DB204" s="315">
        <v>3.4099999999999998E-3</v>
      </c>
      <c r="DC204" s="315">
        <v>6.7000000000000004E-2</v>
      </c>
      <c r="DD204" s="315">
        <v>0</v>
      </c>
      <c r="DE204" s="315">
        <v>3.4099999999999998E-3</v>
      </c>
      <c r="DF204" s="315">
        <v>6.7000000000000004E-2</v>
      </c>
      <c r="DG204" s="315">
        <v>0</v>
      </c>
      <c r="DH204" s="315">
        <v>3.4099999999999998E-3</v>
      </c>
      <c r="DI204" s="1243">
        <f>DL204+DO204+DR204+DU204</f>
        <v>6.7000000000000004E-2</v>
      </c>
      <c r="DJ204" s="1204">
        <v>0</v>
      </c>
      <c r="DK204" s="1243">
        <f>DN204+DQ204+DT204+DW204</f>
        <v>3.4099999999999998E-3</v>
      </c>
      <c r="DL204" s="1204"/>
      <c r="DM204" s="1204"/>
      <c r="DN204" s="1204"/>
      <c r="DO204" s="1204"/>
      <c r="DP204" s="1204"/>
      <c r="DQ204" s="1204"/>
      <c r="DR204" s="1204"/>
      <c r="DS204" s="1204"/>
      <c r="DT204" s="1204"/>
      <c r="DU204" s="1204">
        <v>6.7000000000000004E-2</v>
      </c>
      <c r="DV204" s="1204">
        <v>0</v>
      </c>
      <c r="DW204" s="1204">
        <v>3.4099999999999998E-3</v>
      </c>
      <c r="DX204" s="1204">
        <v>6.7000000000000004E-2</v>
      </c>
      <c r="DY204" s="1204">
        <v>0</v>
      </c>
      <c r="DZ204" s="1204">
        <v>3.4099999999999998E-3</v>
      </c>
      <c r="EA204" s="1204">
        <v>6.7000000000000004E-2</v>
      </c>
      <c r="EB204" s="1204">
        <v>0</v>
      </c>
      <c r="EC204" s="1204">
        <v>3.4099999999999998E-3</v>
      </c>
      <c r="ED204" s="1204">
        <v>6.7000000000000004E-2</v>
      </c>
      <c r="EE204" s="1204">
        <v>0</v>
      </c>
      <c r="EF204" s="1204">
        <v>3.4099999999999998E-3</v>
      </c>
      <c r="EG204" s="1381">
        <v>6.7000000000000004E-2</v>
      </c>
      <c r="EH204" s="1381">
        <v>0</v>
      </c>
      <c r="EI204" s="1381">
        <v>3.4099999999999998E-3</v>
      </c>
      <c r="EJ204" s="315"/>
      <c r="EK204" s="315"/>
      <c r="EL204" s="315"/>
      <c r="EM204" s="315"/>
      <c r="EN204" s="437">
        <f t="shared" ref="EN204:EN205" si="1520">EX204+FC204+FD204+FE204+FF204</f>
        <v>0.01</v>
      </c>
      <c r="EO204" s="312"/>
      <c r="EP204" s="312"/>
      <c r="EQ204" s="315">
        <v>2E-3</v>
      </c>
      <c r="ER204" s="315">
        <v>2E-3</v>
      </c>
      <c r="ES204" s="625">
        <v>2E-3</v>
      </c>
      <c r="ET204" s="622">
        <v>0</v>
      </c>
      <c r="EU204" s="622">
        <v>0</v>
      </c>
      <c r="EV204" s="622">
        <v>0</v>
      </c>
      <c r="EW204" s="625">
        <v>2E-3</v>
      </c>
      <c r="EX204" s="315">
        <f>EY204+EZ204+FA204+FB204</f>
        <v>2E-3</v>
      </c>
      <c r="EY204" s="622">
        <v>0</v>
      </c>
      <c r="EZ204" s="622">
        <v>0</v>
      </c>
      <c r="FA204" s="622">
        <v>0</v>
      </c>
      <c r="FB204" s="625">
        <v>2E-3</v>
      </c>
      <c r="FC204" s="1383">
        <v>2E-3</v>
      </c>
      <c r="FD204" s="1383">
        <v>2E-3</v>
      </c>
      <c r="FE204" s="1383">
        <v>2E-3</v>
      </c>
      <c r="FF204" s="1383">
        <v>2E-3</v>
      </c>
      <c r="FG204" s="476">
        <f>SUM(FH204:FR204)</f>
        <v>8.0000000000000002E-3</v>
      </c>
      <c r="FH204" s="312"/>
      <c r="FI204" s="312"/>
      <c r="FJ204" s="315">
        <v>2E-3</v>
      </c>
      <c r="FK204" s="315">
        <v>2E-3</v>
      </c>
      <c r="FL204" s="995"/>
      <c r="FM204" s="312">
        <f t="shared" ref="FM204" si="1521">FN204+FO204+FP204+FQ204</f>
        <v>2E-3</v>
      </c>
      <c r="FN204" s="622"/>
      <c r="FO204" s="622"/>
      <c r="FP204" s="622"/>
      <c r="FQ204" s="1556">
        <v>2E-3</v>
      </c>
      <c r="FR204" s="312"/>
      <c r="FS204" s="312"/>
      <c r="FT204" s="312"/>
      <c r="FU204" s="622"/>
      <c r="FV204" s="316" t="s">
        <v>650</v>
      </c>
      <c r="FW204" s="316"/>
      <c r="FX204" s="316"/>
    </row>
    <row r="205" spans="1:180" s="95" customFormat="1" ht="14.45" hidden="1" customHeight="1" outlineLevel="1">
      <c r="A205" s="426" t="s">
        <v>485</v>
      </c>
      <c r="B205" s="380" t="s">
        <v>302</v>
      </c>
      <c r="C205" s="331"/>
      <c r="D205" s="431"/>
      <c r="E205" s="430"/>
      <c r="F205" s="439" t="s">
        <v>100</v>
      </c>
      <c r="G205" s="438"/>
      <c r="H205" s="490"/>
      <c r="I205" s="335"/>
      <c r="J205" s="335"/>
      <c r="K205" s="335"/>
      <c r="L205" s="33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  <c r="AA205" s="1157"/>
      <c r="AB205" s="335"/>
      <c r="AC205" s="335"/>
      <c r="AD205" s="345"/>
      <c r="AE205" s="335"/>
      <c r="AF205" s="335"/>
      <c r="AG205" s="335"/>
      <c r="AH205" s="335"/>
      <c r="AI205" s="335"/>
      <c r="AJ205" s="335"/>
      <c r="AK205" s="335"/>
      <c r="AL205" s="335"/>
      <c r="AM205" s="335"/>
      <c r="AN205" s="335"/>
      <c r="AO205" s="335"/>
      <c r="AP205" s="495"/>
      <c r="AQ205" s="437">
        <f t="shared" si="1515"/>
        <v>0.33500000000000002</v>
      </c>
      <c r="AR205" s="1621"/>
      <c r="AS205" s="1621"/>
      <c r="AT205" s="476">
        <f t="shared" ref="AT205:BQ205" si="1522">SUM(AT204:AT204)</f>
        <v>0</v>
      </c>
      <c r="AU205" s="476">
        <f t="shared" si="1522"/>
        <v>0</v>
      </c>
      <c r="AV205" s="476">
        <f t="shared" si="1522"/>
        <v>0</v>
      </c>
      <c r="AW205" s="476">
        <f t="shared" si="1522"/>
        <v>0</v>
      </c>
      <c r="AX205" s="476">
        <f t="shared" si="1522"/>
        <v>0</v>
      </c>
      <c r="AY205" s="476">
        <f t="shared" si="1522"/>
        <v>0</v>
      </c>
      <c r="AZ205" s="476">
        <f t="shared" si="1522"/>
        <v>0</v>
      </c>
      <c r="BA205" s="476">
        <f t="shared" si="1522"/>
        <v>0</v>
      </c>
      <c r="BB205" s="476">
        <f t="shared" si="1522"/>
        <v>0</v>
      </c>
      <c r="BC205" s="476">
        <f t="shared" si="1522"/>
        <v>0</v>
      </c>
      <c r="BD205" s="476">
        <f t="shared" si="1522"/>
        <v>0</v>
      </c>
      <c r="BE205" s="476">
        <f t="shared" si="1522"/>
        <v>0</v>
      </c>
      <c r="BF205" s="476">
        <f t="shared" si="1522"/>
        <v>6.7000000000000004E-2</v>
      </c>
      <c r="BG205" s="476">
        <f t="shared" si="1522"/>
        <v>0</v>
      </c>
      <c r="BH205" s="476">
        <f t="shared" si="1522"/>
        <v>2.9199999999999999E-3</v>
      </c>
      <c r="BI205" s="476">
        <f t="shared" si="1522"/>
        <v>6.7000000000000004E-2</v>
      </c>
      <c r="BJ205" s="476">
        <f t="shared" si="1522"/>
        <v>0</v>
      </c>
      <c r="BK205" s="476">
        <f t="shared" si="1522"/>
        <v>2.9199999999999999E-3</v>
      </c>
      <c r="BL205" s="476">
        <f t="shared" si="1522"/>
        <v>6.7000000000000004E-2</v>
      </c>
      <c r="BM205" s="476">
        <f t="shared" si="1522"/>
        <v>0</v>
      </c>
      <c r="BN205" s="476">
        <f t="shared" si="1522"/>
        <v>2.9199999999999999E-3</v>
      </c>
      <c r="BO205" s="476">
        <f t="shared" si="1522"/>
        <v>6.7000000000000004E-2</v>
      </c>
      <c r="BP205" s="476">
        <f t="shared" si="1522"/>
        <v>0</v>
      </c>
      <c r="BQ205" s="476">
        <f t="shared" si="1522"/>
        <v>2.9199999999999999E-3</v>
      </c>
      <c r="BR205" s="476">
        <f t="shared" ref="BR205:EC205" si="1523">SUM(BR204:BR204)</f>
        <v>6.7000000000000004E-2</v>
      </c>
      <c r="BS205" s="476">
        <f t="shared" si="1523"/>
        <v>0</v>
      </c>
      <c r="BT205" s="476">
        <f t="shared" si="1523"/>
        <v>2.9199999999999999E-3</v>
      </c>
      <c r="BU205" s="476">
        <f t="shared" si="1523"/>
        <v>0</v>
      </c>
      <c r="BV205" s="476">
        <f t="shared" si="1523"/>
        <v>0</v>
      </c>
      <c r="BW205" s="476">
        <f t="shared" si="1523"/>
        <v>0</v>
      </c>
      <c r="BX205" s="476">
        <f t="shared" si="1523"/>
        <v>0</v>
      </c>
      <c r="BY205" s="476">
        <f t="shared" si="1523"/>
        <v>0</v>
      </c>
      <c r="BZ205" s="476">
        <f t="shared" si="1523"/>
        <v>0</v>
      </c>
      <c r="CA205" s="476">
        <f t="shared" si="1523"/>
        <v>0</v>
      </c>
      <c r="CB205" s="476">
        <f t="shared" si="1523"/>
        <v>0</v>
      </c>
      <c r="CC205" s="476">
        <f t="shared" si="1523"/>
        <v>0</v>
      </c>
      <c r="CD205" s="476">
        <f t="shared" si="1523"/>
        <v>6.7000000000000004E-2</v>
      </c>
      <c r="CE205" s="476">
        <f t="shared" si="1523"/>
        <v>0</v>
      </c>
      <c r="CF205" s="476">
        <f t="shared" si="1523"/>
        <v>2.9199999999999999E-3</v>
      </c>
      <c r="CG205" s="995"/>
      <c r="CH205" s="476">
        <f t="shared" ref="CH205:CV205" si="1524">SUM(CH204:CH204)</f>
        <v>6.7000000000000004E-2</v>
      </c>
      <c r="CI205" s="476">
        <f t="shared" si="1524"/>
        <v>0</v>
      </c>
      <c r="CJ205" s="476">
        <f t="shared" si="1524"/>
        <v>2.9199999999999999E-3</v>
      </c>
      <c r="CK205" s="476">
        <f t="shared" si="1524"/>
        <v>0</v>
      </c>
      <c r="CL205" s="476">
        <f t="shared" si="1524"/>
        <v>0</v>
      </c>
      <c r="CM205" s="476">
        <f t="shared" si="1524"/>
        <v>0</v>
      </c>
      <c r="CN205" s="476">
        <f t="shared" si="1524"/>
        <v>0</v>
      </c>
      <c r="CO205" s="476">
        <f t="shared" si="1524"/>
        <v>0</v>
      </c>
      <c r="CP205" s="476">
        <f t="shared" si="1524"/>
        <v>0</v>
      </c>
      <c r="CQ205" s="476">
        <f t="shared" si="1524"/>
        <v>0</v>
      </c>
      <c r="CR205" s="476">
        <f t="shared" si="1524"/>
        <v>0</v>
      </c>
      <c r="CS205" s="476">
        <f t="shared" si="1524"/>
        <v>0</v>
      </c>
      <c r="CT205" s="476">
        <f t="shared" si="1524"/>
        <v>6.7000000000000004E-2</v>
      </c>
      <c r="CU205" s="476">
        <f t="shared" si="1524"/>
        <v>0</v>
      </c>
      <c r="CV205" s="476">
        <f t="shared" si="1524"/>
        <v>2.9199999999999999E-3</v>
      </c>
      <c r="CW205" s="1514">
        <f t="shared" si="1523"/>
        <v>6.7000000000000004E-2</v>
      </c>
      <c r="CX205" s="476">
        <f t="shared" si="1523"/>
        <v>0</v>
      </c>
      <c r="CY205" s="476">
        <f t="shared" si="1523"/>
        <v>3.4099999999999998E-3</v>
      </c>
      <c r="CZ205" s="476">
        <f t="shared" si="1523"/>
        <v>6.7000000000000004E-2</v>
      </c>
      <c r="DA205" s="476">
        <f t="shared" si="1523"/>
        <v>0</v>
      </c>
      <c r="DB205" s="476">
        <f t="shared" si="1523"/>
        <v>3.4099999999999998E-3</v>
      </c>
      <c r="DC205" s="476">
        <f t="shared" si="1523"/>
        <v>6.7000000000000004E-2</v>
      </c>
      <c r="DD205" s="476">
        <f t="shared" si="1523"/>
        <v>0</v>
      </c>
      <c r="DE205" s="476">
        <f t="shared" si="1523"/>
        <v>3.4099999999999998E-3</v>
      </c>
      <c r="DF205" s="476">
        <f t="shared" si="1523"/>
        <v>6.7000000000000004E-2</v>
      </c>
      <c r="DG205" s="476">
        <f t="shared" si="1523"/>
        <v>0</v>
      </c>
      <c r="DH205" s="476">
        <f t="shared" si="1523"/>
        <v>3.4099999999999998E-3</v>
      </c>
      <c r="DI205" s="1203">
        <f t="shared" si="1523"/>
        <v>6.7000000000000004E-2</v>
      </c>
      <c r="DJ205" s="1203">
        <f t="shared" si="1523"/>
        <v>0</v>
      </c>
      <c r="DK205" s="1203">
        <f t="shared" si="1523"/>
        <v>3.4099999999999998E-3</v>
      </c>
      <c r="DL205" s="1203">
        <f t="shared" ref="DL205:DW205" si="1525">SUM(DL204:DL204)</f>
        <v>0</v>
      </c>
      <c r="DM205" s="1203">
        <f t="shared" si="1525"/>
        <v>0</v>
      </c>
      <c r="DN205" s="1203">
        <f t="shared" si="1525"/>
        <v>0</v>
      </c>
      <c r="DO205" s="1203">
        <f t="shared" si="1525"/>
        <v>0</v>
      </c>
      <c r="DP205" s="1203">
        <f t="shared" si="1525"/>
        <v>0</v>
      </c>
      <c r="DQ205" s="1203">
        <f t="shared" si="1525"/>
        <v>0</v>
      </c>
      <c r="DR205" s="1203">
        <f t="shared" si="1525"/>
        <v>0</v>
      </c>
      <c r="DS205" s="1203">
        <f t="shared" si="1525"/>
        <v>0</v>
      </c>
      <c r="DT205" s="1203">
        <f t="shared" si="1525"/>
        <v>0</v>
      </c>
      <c r="DU205" s="1203">
        <f t="shared" si="1525"/>
        <v>6.7000000000000004E-2</v>
      </c>
      <c r="DV205" s="1203">
        <f t="shared" si="1525"/>
        <v>0</v>
      </c>
      <c r="DW205" s="1203">
        <f t="shared" si="1525"/>
        <v>3.4099999999999998E-3</v>
      </c>
      <c r="DX205" s="1203">
        <f t="shared" si="1523"/>
        <v>6.7000000000000004E-2</v>
      </c>
      <c r="DY205" s="1203">
        <f t="shared" si="1523"/>
        <v>0</v>
      </c>
      <c r="DZ205" s="1203">
        <f t="shared" si="1523"/>
        <v>3.4099999999999998E-3</v>
      </c>
      <c r="EA205" s="1203">
        <f t="shared" si="1523"/>
        <v>6.7000000000000004E-2</v>
      </c>
      <c r="EB205" s="1203">
        <f t="shared" si="1523"/>
        <v>0</v>
      </c>
      <c r="EC205" s="1203">
        <f t="shared" si="1523"/>
        <v>3.4099999999999998E-3</v>
      </c>
      <c r="ED205" s="1203">
        <f t="shared" ref="ED205:EI205" si="1526">SUM(ED204:ED204)</f>
        <v>6.7000000000000004E-2</v>
      </c>
      <c r="EE205" s="1203">
        <f t="shared" si="1526"/>
        <v>0</v>
      </c>
      <c r="EF205" s="1203">
        <f t="shared" si="1526"/>
        <v>3.4099999999999998E-3</v>
      </c>
      <c r="EG205" s="1203">
        <f t="shared" si="1526"/>
        <v>6.7000000000000004E-2</v>
      </c>
      <c r="EH205" s="1203">
        <f t="shared" si="1526"/>
        <v>0</v>
      </c>
      <c r="EI205" s="1203">
        <f t="shared" si="1526"/>
        <v>3.4099999999999998E-3</v>
      </c>
      <c r="EJ205" s="476"/>
      <c r="EK205" s="476"/>
      <c r="EL205" s="476"/>
      <c r="EM205" s="476"/>
      <c r="EN205" s="437">
        <f t="shared" si="1520"/>
        <v>0.01</v>
      </c>
      <c r="EO205" s="437">
        <f>SUM(EO204:EO204)</f>
        <v>0</v>
      </c>
      <c r="EP205" s="437">
        <f>SUM(EP204:EP204)</f>
        <v>0</v>
      </c>
      <c r="EQ205" s="476">
        <f>SUM(EQ204:EQ204)</f>
        <v>2E-3</v>
      </c>
      <c r="ER205" s="476">
        <f>SUM(ER204:ER204)</f>
        <v>2E-3</v>
      </c>
      <c r="ES205" s="476">
        <f>SUM(ES204:ES204)</f>
        <v>2E-3</v>
      </c>
      <c r="ET205" s="476">
        <f t="shared" ref="ET205:EW205" si="1527">SUM(ET204:ET204)</f>
        <v>0</v>
      </c>
      <c r="EU205" s="476">
        <f t="shared" si="1527"/>
        <v>0</v>
      </c>
      <c r="EV205" s="476">
        <f t="shared" si="1527"/>
        <v>0</v>
      </c>
      <c r="EW205" s="476">
        <f t="shared" si="1527"/>
        <v>2E-3</v>
      </c>
      <c r="EX205" s="476">
        <f>SUM(EX204:EX204)</f>
        <v>2E-3</v>
      </c>
      <c r="EY205" s="476">
        <f t="shared" ref="EY205:FB205" si="1528">SUM(EY204:EY204)</f>
        <v>0</v>
      </c>
      <c r="EZ205" s="476">
        <f t="shared" si="1528"/>
        <v>0</v>
      </c>
      <c r="FA205" s="476">
        <f t="shared" si="1528"/>
        <v>0</v>
      </c>
      <c r="FB205" s="476">
        <f t="shared" si="1528"/>
        <v>2E-3</v>
      </c>
      <c r="FC205" s="476">
        <f>SUM(FC204:FC204)</f>
        <v>2E-3</v>
      </c>
      <c r="FD205" s="476">
        <f>SUM(FD204:FD204)</f>
        <v>2E-3</v>
      </c>
      <c r="FE205" s="476">
        <f>SUM(FE204:FE204)</f>
        <v>2E-3</v>
      </c>
      <c r="FF205" s="476">
        <f>SUM(FF204:FF204)</f>
        <v>2E-3</v>
      </c>
      <c r="FG205" s="476">
        <f>SUM(FH205:FR205)</f>
        <v>8.0000000000000002E-3</v>
      </c>
      <c r="FH205" s="437">
        <f>SUM(FH204:FH204)</f>
        <v>0</v>
      </c>
      <c r="FI205" s="437">
        <f>SUM(FI204:FI204)</f>
        <v>0</v>
      </c>
      <c r="FJ205" s="476">
        <f>SUM(FJ204:FJ204)</f>
        <v>2E-3</v>
      </c>
      <c r="FK205" s="476">
        <f>SUM(FK204:FK204)</f>
        <v>2E-3</v>
      </c>
      <c r="FL205" s="995"/>
      <c r="FM205" s="437">
        <f>SUM(FM204:FM204)</f>
        <v>2E-3</v>
      </c>
      <c r="FN205" s="437">
        <f t="shared" ref="FN205:FQ205" si="1529">SUM(FN204:FN204)</f>
        <v>0</v>
      </c>
      <c r="FO205" s="437">
        <f t="shared" si="1529"/>
        <v>0</v>
      </c>
      <c r="FP205" s="437">
        <f t="shared" si="1529"/>
        <v>0</v>
      </c>
      <c r="FQ205" s="437">
        <f t="shared" si="1529"/>
        <v>2E-3</v>
      </c>
      <c r="FR205" s="437">
        <f>SUM(FR204:FR204)</f>
        <v>0</v>
      </c>
      <c r="FS205" s="437">
        <f>SUM(FS204:FS204)</f>
        <v>0</v>
      </c>
      <c r="FT205" s="437">
        <f>SUM(FT204:FT204)</f>
        <v>0</v>
      </c>
      <c r="FU205" s="814"/>
      <c r="FV205" s="320"/>
      <c r="FW205" s="320"/>
      <c r="FX205" s="320"/>
    </row>
    <row r="206" spans="1:180" ht="31.15" hidden="1" customHeight="1" outlineLevel="1">
      <c r="A206" s="426" t="s">
        <v>485</v>
      </c>
      <c r="B206" s="380" t="s">
        <v>302</v>
      </c>
      <c r="C206" s="343"/>
      <c r="D206" s="427"/>
      <c r="E206" s="434">
        <v>3</v>
      </c>
      <c r="F206" s="483" t="s">
        <v>278</v>
      </c>
      <c r="G206" s="467"/>
      <c r="H206" s="490"/>
      <c r="I206" s="335"/>
      <c r="J206" s="335"/>
      <c r="K206" s="335"/>
      <c r="L206" s="335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  <c r="AA206" s="1157"/>
      <c r="AB206" s="335"/>
      <c r="AC206" s="335"/>
      <c r="AD206" s="345"/>
      <c r="AE206" s="335"/>
      <c r="AF206" s="335"/>
      <c r="AG206" s="335"/>
      <c r="AH206" s="335"/>
      <c r="AI206" s="335"/>
      <c r="AJ206" s="335"/>
      <c r="AK206" s="335"/>
      <c r="AL206" s="335"/>
      <c r="AM206" s="335"/>
      <c r="AN206" s="335"/>
      <c r="AO206" s="335"/>
      <c r="AP206" s="498" t="s">
        <v>391</v>
      </c>
      <c r="AQ206" s="482">
        <f t="shared" si="1515"/>
        <v>165.35000000000002</v>
      </c>
      <c r="AR206" s="1619"/>
      <c r="AS206" s="1619"/>
      <c r="AT206" s="481">
        <f t="shared" ref="AT206:BQ206" si="1530">AT212+AT217+AT220+AT224+AT227+AT230</f>
        <v>24.27</v>
      </c>
      <c r="AU206" s="481">
        <f t="shared" si="1530"/>
        <v>28.184047999999997</v>
      </c>
      <c r="AV206" s="481">
        <f t="shared" si="1530"/>
        <v>0.83974199999999999</v>
      </c>
      <c r="AW206" s="481">
        <f t="shared" si="1530"/>
        <v>24.27</v>
      </c>
      <c r="AX206" s="481">
        <f t="shared" si="1530"/>
        <v>28.184047999999997</v>
      </c>
      <c r="AY206" s="481">
        <f t="shared" si="1530"/>
        <v>0.83974199999999999</v>
      </c>
      <c r="AZ206" s="481">
        <f t="shared" si="1530"/>
        <v>24.27</v>
      </c>
      <c r="BA206" s="481">
        <f t="shared" si="1530"/>
        <v>28.184047999999997</v>
      </c>
      <c r="BB206" s="481">
        <f t="shared" si="1530"/>
        <v>0.83974199999999999</v>
      </c>
      <c r="BC206" s="481">
        <f t="shared" si="1530"/>
        <v>24.27</v>
      </c>
      <c r="BD206" s="481">
        <f t="shared" si="1530"/>
        <v>28.184047999999997</v>
      </c>
      <c r="BE206" s="481">
        <f t="shared" si="1530"/>
        <v>0.83974199999999999</v>
      </c>
      <c r="BF206" s="481">
        <f t="shared" si="1530"/>
        <v>24.27</v>
      </c>
      <c r="BG206" s="481">
        <f t="shared" si="1530"/>
        <v>28.184047999999997</v>
      </c>
      <c r="BH206" s="481">
        <f t="shared" si="1530"/>
        <v>0.83974199999999999</v>
      </c>
      <c r="BI206" s="481">
        <f t="shared" si="1530"/>
        <v>32.270000000000003</v>
      </c>
      <c r="BJ206" s="481">
        <f t="shared" si="1530"/>
        <v>37.243248000000001</v>
      </c>
      <c r="BK206" s="481">
        <f t="shared" si="1530"/>
        <v>1.1165419999999999</v>
      </c>
      <c r="BL206" s="481">
        <f t="shared" si="1530"/>
        <v>32.270000000000003</v>
      </c>
      <c r="BM206" s="481">
        <f t="shared" si="1530"/>
        <v>37.243248000000001</v>
      </c>
      <c r="BN206" s="481">
        <f t="shared" si="1530"/>
        <v>1.1165419999999999</v>
      </c>
      <c r="BO206" s="481">
        <f t="shared" si="1530"/>
        <v>32.270000000000003</v>
      </c>
      <c r="BP206" s="481">
        <f t="shared" si="1530"/>
        <v>37.243248000000001</v>
      </c>
      <c r="BQ206" s="481">
        <f t="shared" si="1530"/>
        <v>1.1165419999999999</v>
      </c>
      <c r="BR206" s="481">
        <f t="shared" ref="BR206:EC206" si="1531">BR212+BR217+BR220+BR224+BR227+BR230</f>
        <v>32.270000000000003</v>
      </c>
      <c r="BS206" s="481">
        <f t="shared" si="1531"/>
        <v>37.243248000000001</v>
      </c>
      <c r="BT206" s="481">
        <f t="shared" si="1531"/>
        <v>1.1165419999999999</v>
      </c>
      <c r="BU206" s="481">
        <f t="shared" si="1531"/>
        <v>0</v>
      </c>
      <c r="BV206" s="481">
        <f t="shared" si="1531"/>
        <v>0</v>
      </c>
      <c r="BW206" s="481">
        <f t="shared" si="1531"/>
        <v>0</v>
      </c>
      <c r="BX206" s="481">
        <f t="shared" si="1531"/>
        <v>10.47</v>
      </c>
      <c r="BY206" s="481">
        <f t="shared" si="1531"/>
        <v>12.071443</v>
      </c>
      <c r="BZ206" s="481">
        <f t="shared" si="1531"/>
        <v>0.36226200000000003</v>
      </c>
      <c r="CA206" s="481">
        <f t="shared" si="1531"/>
        <v>11.329999999999998</v>
      </c>
      <c r="CB206" s="481">
        <f t="shared" si="1531"/>
        <v>13.100362000000001</v>
      </c>
      <c r="CC206" s="481">
        <f t="shared" si="1531"/>
        <v>0.39201800000000003</v>
      </c>
      <c r="CD206" s="481">
        <f t="shared" si="1531"/>
        <v>10.47</v>
      </c>
      <c r="CE206" s="481">
        <f t="shared" si="1531"/>
        <v>12.071443</v>
      </c>
      <c r="CF206" s="481">
        <f t="shared" si="1531"/>
        <v>0.36226200000000003</v>
      </c>
      <c r="CG206" s="1002"/>
      <c r="CH206" s="481">
        <f t="shared" ref="CH206:CV206" si="1532">CH212+CH217+CH220+CH224+CH227+CH230</f>
        <v>32.270000000000003</v>
      </c>
      <c r="CI206" s="481">
        <f t="shared" si="1532"/>
        <v>37.243248000000001</v>
      </c>
      <c r="CJ206" s="481">
        <f t="shared" si="1532"/>
        <v>1.1165419999999999</v>
      </c>
      <c r="CK206" s="481">
        <f t="shared" si="1532"/>
        <v>0</v>
      </c>
      <c r="CL206" s="481">
        <f t="shared" si="1532"/>
        <v>0</v>
      </c>
      <c r="CM206" s="481">
        <f t="shared" si="1532"/>
        <v>0</v>
      </c>
      <c r="CN206" s="481">
        <f t="shared" si="1532"/>
        <v>10.47</v>
      </c>
      <c r="CO206" s="481">
        <f t="shared" si="1532"/>
        <v>12.071443</v>
      </c>
      <c r="CP206" s="481">
        <f t="shared" si="1532"/>
        <v>0.36226200000000003</v>
      </c>
      <c r="CQ206" s="481">
        <f t="shared" si="1532"/>
        <v>11.329999999999998</v>
      </c>
      <c r="CR206" s="481">
        <f t="shared" si="1532"/>
        <v>13.100362000000001</v>
      </c>
      <c r="CS206" s="481">
        <f t="shared" si="1532"/>
        <v>0.39201800000000003</v>
      </c>
      <c r="CT206" s="481">
        <f t="shared" si="1532"/>
        <v>10.47</v>
      </c>
      <c r="CU206" s="481">
        <f t="shared" si="1532"/>
        <v>12.071443</v>
      </c>
      <c r="CV206" s="481">
        <f t="shared" si="1532"/>
        <v>0.36226200000000003</v>
      </c>
      <c r="CW206" s="1522">
        <f t="shared" si="1531"/>
        <v>33.270000000000003</v>
      </c>
      <c r="CX206" s="481">
        <f t="shared" si="1531"/>
        <v>38.375647999999998</v>
      </c>
      <c r="CY206" s="481">
        <f t="shared" si="1531"/>
        <v>1.1511419999999999</v>
      </c>
      <c r="CZ206" s="481">
        <f t="shared" si="1531"/>
        <v>33.270000000000003</v>
      </c>
      <c r="DA206" s="481">
        <f t="shared" si="1531"/>
        <v>38.375647999999998</v>
      </c>
      <c r="DB206" s="481">
        <f t="shared" si="1531"/>
        <v>1.1511419999999999</v>
      </c>
      <c r="DC206" s="481">
        <f t="shared" si="1531"/>
        <v>33.270000000000003</v>
      </c>
      <c r="DD206" s="481">
        <f t="shared" si="1531"/>
        <v>38.375647999999998</v>
      </c>
      <c r="DE206" s="481">
        <f t="shared" si="1531"/>
        <v>1.1511419999999999</v>
      </c>
      <c r="DF206" s="481">
        <f t="shared" si="1531"/>
        <v>33.270000000000003</v>
      </c>
      <c r="DG206" s="481">
        <f t="shared" si="1531"/>
        <v>38.375647999999998</v>
      </c>
      <c r="DH206" s="481">
        <f t="shared" si="1531"/>
        <v>1.1511419999999999</v>
      </c>
      <c r="DI206" s="1206">
        <f t="shared" si="1531"/>
        <v>32.270000000000003</v>
      </c>
      <c r="DJ206" s="1206">
        <f t="shared" si="1531"/>
        <v>37.243248000000001</v>
      </c>
      <c r="DK206" s="1206">
        <f t="shared" si="1531"/>
        <v>1.1165419999999999</v>
      </c>
      <c r="DL206" s="1206">
        <f t="shared" ref="DL206:DW206" si="1533">DL212+DL217+DL220+DL224+DL227+DL230</f>
        <v>0</v>
      </c>
      <c r="DM206" s="1206">
        <f t="shared" si="1533"/>
        <v>0</v>
      </c>
      <c r="DN206" s="1206">
        <f t="shared" si="1533"/>
        <v>0</v>
      </c>
      <c r="DO206" s="1206">
        <f t="shared" si="1533"/>
        <v>2.15</v>
      </c>
      <c r="DP206" s="1206">
        <f t="shared" si="1533"/>
        <v>2.6498749999999998</v>
      </c>
      <c r="DQ206" s="1206">
        <f t="shared" si="1533"/>
        <v>7.4389999999999998E-2</v>
      </c>
      <c r="DR206" s="1206">
        <f t="shared" si="1533"/>
        <v>2.7</v>
      </c>
      <c r="DS206" s="1206">
        <f t="shared" si="1533"/>
        <v>3.32775</v>
      </c>
      <c r="DT206" s="1206">
        <f t="shared" si="1533"/>
        <v>9.3420000000000003E-2</v>
      </c>
      <c r="DU206" s="1206">
        <f t="shared" si="1533"/>
        <v>2.15</v>
      </c>
      <c r="DV206" s="1206">
        <f t="shared" si="1533"/>
        <v>2.6498749999999998</v>
      </c>
      <c r="DW206" s="1206">
        <f t="shared" si="1533"/>
        <v>7.4389999999999998E-2</v>
      </c>
      <c r="DX206" s="1206">
        <f t="shared" si="1531"/>
        <v>33.270000000000003</v>
      </c>
      <c r="DY206" s="1206">
        <f t="shared" si="1531"/>
        <v>38.375647999999998</v>
      </c>
      <c r="DZ206" s="1206">
        <f t="shared" si="1531"/>
        <v>1.1511419999999999</v>
      </c>
      <c r="EA206" s="1206">
        <f t="shared" si="1531"/>
        <v>33.270000000000003</v>
      </c>
      <c r="EB206" s="1206">
        <f t="shared" si="1531"/>
        <v>38.375647999999998</v>
      </c>
      <c r="EC206" s="1206">
        <f t="shared" si="1531"/>
        <v>1.1511419999999999</v>
      </c>
      <c r="ED206" s="1206">
        <f t="shared" ref="ED206:EF206" si="1534">ED212+ED217+ED220+ED224+ED227+ED230</f>
        <v>33.270000000000003</v>
      </c>
      <c r="EE206" s="1206">
        <f t="shared" si="1534"/>
        <v>38.375647999999998</v>
      </c>
      <c r="EF206" s="1206">
        <f t="shared" si="1534"/>
        <v>1.1511419999999999</v>
      </c>
      <c r="EG206" s="1206">
        <f t="shared" ref="EG206:EI206" si="1535">EG212+EG217+EG220+EG224+EG227+EG230</f>
        <v>33.270000000000003</v>
      </c>
      <c r="EH206" s="1206">
        <f t="shared" si="1535"/>
        <v>38.375647999999998</v>
      </c>
      <c r="EI206" s="1206">
        <f t="shared" si="1535"/>
        <v>1.1511419999999999</v>
      </c>
      <c r="EJ206" s="482"/>
      <c r="EK206" s="482"/>
      <c r="EL206" s="482"/>
      <c r="EM206" s="482"/>
      <c r="EN206" s="487">
        <f t="shared" ref="EN206:EN207" si="1536">SUM(EO206:EX206)</f>
        <v>0</v>
      </c>
      <c r="EO206" s="487">
        <f>EO212+EO217+EO220+EO224+EO227+EO230</f>
        <v>0</v>
      </c>
      <c r="EP206" s="487">
        <f>EP212+EP217+EP220+EP224+EP227+EP230</f>
        <v>0</v>
      </c>
      <c r="EQ206" s="487">
        <f>EQ212+EQ217+EQ220+EQ224+EQ227+EQ230</f>
        <v>0</v>
      </c>
      <c r="ER206" s="487">
        <f>ER212+ER217+ER220+ER224+ER227+ER230</f>
        <v>0</v>
      </c>
      <c r="ES206" s="487">
        <f>ES212+ES217+ES220+ES224+ES227+ES230</f>
        <v>0</v>
      </c>
      <c r="ET206" s="487">
        <f t="shared" ref="ET206:EW206" si="1537">ET212+ET217+ET220+ET224+ET227+ET230</f>
        <v>0</v>
      </c>
      <c r="EU206" s="487">
        <f t="shared" si="1537"/>
        <v>0</v>
      </c>
      <c r="EV206" s="487">
        <f t="shared" si="1537"/>
        <v>0</v>
      </c>
      <c r="EW206" s="487">
        <f t="shared" si="1537"/>
        <v>0</v>
      </c>
      <c r="EX206" s="487">
        <f>EX212+EX217+EX220+EX224+EX227+EX230</f>
        <v>0</v>
      </c>
      <c r="EY206" s="487">
        <f t="shared" ref="EY206:FB206" si="1538">EY212+EY217+EY220+EY224+EY227+EY230</f>
        <v>0</v>
      </c>
      <c r="EZ206" s="487">
        <f t="shared" si="1538"/>
        <v>0</v>
      </c>
      <c r="FA206" s="487">
        <f t="shared" si="1538"/>
        <v>0</v>
      </c>
      <c r="FB206" s="487">
        <f t="shared" si="1538"/>
        <v>0</v>
      </c>
      <c r="FC206" s="487">
        <f>FC212+FC217+FC220+FC224+FC227+FC230</f>
        <v>0</v>
      </c>
      <c r="FD206" s="487">
        <f>FD212+FD217+FD220+FD224+FD227+FD230</f>
        <v>0</v>
      </c>
      <c r="FE206" s="487">
        <f>FE212+FE217+FE220+FE224+FE227+FE230</f>
        <v>0</v>
      </c>
      <c r="FF206" s="487">
        <f>FF212+FF217+FF220+FF224+FF227+FF230</f>
        <v>0</v>
      </c>
      <c r="FG206" s="487">
        <f>SUM(FH206:FR206)</f>
        <v>0</v>
      </c>
      <c r="FH206" s="487">
        <f>FH212+FH217+FH220+FH224+FH227+FH230</f>
        <v>0</v>
      </c>
      <c r="FI206" s="487">
        <f>FI212+FI217+FI220+FI224+FI227+FI230</f>
        <v>0</v>
      </c>
      <c r="FJ206" s="487">
        <f>FJ212+FJ217+FJ220+FJ224+FJ227+FJ230</f>
        <v>0</v>
      </c>
      <c r="FK206" s="487">
        <f>FK212+FK217+FK220+FK224+FK227+FK230</f>
        <v>0</v>
      </c>
      <c r="FL206" s="991"/>
      <c r="FM206" s="487">
        <f>FM212+FM217+FM220+FM224+FM227+FM230</f>
        <v>0</v>
      </c>
      <c r="FN206" s="487">
        <f t="shared" ref="FN206:FQ206" si="1539">FN212+FN217+FN220+FN224+FN227+FN230</f>
        <v>0</v>
      </c>
      <c r="FO206" s="487">
        <f t="shared" si="1539"/>
        <v>0</v>
      </c>
      <c r="FP206" s="487">
        <f t="shared" si="1539"/>
        <v>0</v>
      </c>
      <c r="FQ206" s="487">
        <f t="shared" si="1539"/>
        <v>0</v>
      </c>
      <c r="FR206" s="487">
        <f>FR212+FR217+FR220+FR224+FR227+FR230</f>
        <v>0</v>
      </c>
      <c r="FS206" s="487">
        <f>FS212+FS217+FS220+FS224+FS227+FS230</f>
        <v>0</v>
      </c>
      <c r="FT206" s="487">
        <f>FT212+FT217+FT220+FT224+FT227+FT230</f>
        <v>0</v>
      </c>
      <c r="FU206" s="816"/>
      <c r="FV206" s="313"/>
      <c r="FW206" s="313"/>
      <c r="FX206" s="313"/>
    </row>
    <row r="207" spans="1:180" ht="14.45" hidden="1" customHeight="1" outlineLevel="1">
      <c r="A207" s="426" t="s">
        <v>485</v>
      </c>
      <c r="B207" s="380" t="s">
        <v>302</v>
      </c>
      <c r="C207" s="331"/>
      <c r="D207" s="343"/>
      <c r="E207" s="409" t="s">
        <v>60</v>
      </c>
      <c r="F207" s="477" t="s">
        <v>95</v>
      </c>
      <c r="G207" s="467"/>
      <c r="H207" s="490"/>
      <c r="I207" s="335"/>
      <c r="J207" s="335"/>
      <c r="K207" s="335"/>
      <c r="L207" s="335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  <c r="AA207" s="1157"/>
      <c r="AB207" s="335"/>
      <c r="AC207" s="335"/>
      <c r="AD207" s="345"/>
      <c r="AE207" s="335"/>
      <c r="AF207" s="335"/>
      <c r="AG207" s="335"/>
      <c r="AH207" s="335"/>
      <c r="AI207" s="335"/>
      <c r="AJ207" s="335"/>
      <c r="AK207" s="335"/>
      <c r="AL207" s="335"/>
      <c r="AM207" s="335"/>
      <c r="AN207" s="335"/>
      <c r="AO207" s="335"/>
      <c r="AP207" s="498" t="s">
        <v>391</v>
      </c>
      <c r="AQ207" s="482">
        <f t="shared" si="1515"/>
        <v>165.35000000000002</v>
      </c>
      <c r="AR207" s="1619"/>
      <c r="AS207" s="1619"/>
      <c r="AT207" s="482">
        <f t="shared" ref="AT207:BQ207" si="1540">AT212+AT217+AT220</f>
        <v>24.27</v>
      </c>
      <c r="AU207" s="482">
        <f t="shared" si="1540"/>
        <v>28.184047999999997</v>
      </c>
      <c r="AV207" s="482">
        <f t="shared" si="1540"/>
        <v>0.83974199999999999</v>
      </c>
      <c r="AW207" s="482">
        <f t="shared" si="1540"/>
        <v>24.27</v>
      </c>
      <c r="AX207" s="482">
        <f t="shared" si="1540"/>
        <v>28.184047999999997</v>
      </c>
      <c r="AY207" s="482">
        <f t="shared" si="1540"/>
        <v>0.83974199999999999</v>
      </c>
      <c r="AZ207" s="482">
        <f t="shared" si="1540"/>
        <v>24.27</v>
      </c>
      <c r="BA207" s="482">
        <f t="shared" si="1540"/>
        <v>28.184047999999997</v>
      </c>
      <c r="BB207" s="482">
        <f t="shared" si="1540"/>
        <v>0.83974199999999999</v>
      </c>
      <c r="BC207" s="482">
        <f t="shared" si="1540"/>
        <v>24.27</v>
      </c>
      <c r="BD207" s="482">
        <f t="shared" si="1540"/>
        <v>28.184047999999997</v>
      </c>
      <c r="BE207" s="482">
        <f t="shared" si="1540"/>
        <v>0.83974199999999999</v>
      </c>
      <c r="BF207" s="482">
        <f t="shared" si="1540"/>
        <v>24.27</v>
      </c>
      <c r="BG207" s="482">
        <f t="shared" si="1540"/>
        <v>28.184047999999997</v>
      </c>
      <c r="BH207" s="482">
        <f t="shared" si="1540"/>
        <v>0.83974199999999999</v>
      </c>
      <c r="BI207" s="482">
        <f t="shared" si="1540"/>
        <v>32.270000000000003</v>
      </c>
      <c r="BJ207" s="482">
        <f t="shared" si="1540"/>
        <v>37.243248000000001</v>
      </c>
      <c r="BK207" s="482">
        <f t="shared" si="1540"/>
        <v>1.1165419999999999</v>
      </c>
      <c r="BL207" s="482">
        <f t="shared" si="1540"/>
        <v>32.270000000000003</v>
      </c>
      <c r="BM207" s="482">
        <f t="shared" si="1540"/>
        <v>37.243248000000001</v>
      </c>
      <c r="BN207" s="482">
        <f t="shared" si="1540"/>
        <v>1.1165419999999999</v>
      </c>
      <c r="BO207" s="482">
        <f t="shared" si="1540"/>
        <v>32.270000000000003</v>
      </c>
      <c r="BP207" s="482">
        <f t="shared" si="1540"/>
        <v>37.243248000000001</v>
      </c>
      <c r="BQ207" s="482">
        <f t="shared" si="1540"/>
        <v>1.1165419999999999</v>
      </c>
      <c r="BR207" s="482">
        <f t="shared" ref="BR207:EC207" si="1541">BR212+BR217+BR220</f>
        <v>32.270000000000003</v>
      </c>
      <c r="BS207" s="482">
        <f t="shared" si="1541"/>
        <v>37.243248000000001</v>
      </c>
      <c r="BT207" s="482">
        <f t="shared" si="1541"/>
        <v>1.1165419999999999</v>
      </c>
      <c r="BU207" s="482">
        <f t="shared" si="1541"/>
        <v>0</v>
      </c>
      <c r="BV207" s="482">
        <f t="shared" si="1541"/>
        <v>0</v>
      </c>
      <c r="BW207" s="482">
        <f t="shared" si="1541"/>
        <v>0</v>
      </c>
      <c r="BX207" s="482">
        <f t="shared" si="1541"/>
        <v>10.47</v>
      </c>
      <c r="BY207" s="482">
        <f t="shared" si="1541"/>
        <v>12.071443</v>
      </c>
      <c r="BZ207" s="482">
        <f t="shared" si="1541"/>
        <v>0.36226200000000003</v>
      </c>
      <c r="CA207" s="482">
        <f t="shared" si="1541"/>
        <v>11.329999999999998</v>
      </c>
      <c r="CB207" s="482">
        <f t="shared" si="1541"/>
        <v>13.100362000000001</v>
      </c>
      <c r="CC207" s="482">
        <f t="shared" si="1541"/>
        <v>0.39201800000000003</v>
      </c>
      <c r="CD207" s="482">
        <f t="shared" si="1541"/>
        <v>10.47</v>
      </c>
      <c r="CE207" s="482">
        <f t="shared" si="1541"/>
        <v>12.071443</v>
      </c>
      <c r="CF207" s="482">
        <f t="shared" si="1541"/>
        <v>0.36226200000000003</v>
      </c>
      <c r="CG207" s="995"/>
      <c r="CH207" s="482">
        <f t="shared" ref="CH207:CV207" si="1542">CH212+CH217+CH220</f>
        <v>32.270000000000003</v>
      </c>
      <c r="CI207" s="482">
        <f t="shared" si="1542"/>
        <v>37.243248000000001</v>
      </c>
      <c r="CJ207" s="482">
        <f t="shared" si="1542"/>
        <v>1.1165419999999999</v>
      </c>
      <c r="CK207" s="482">
        <f t="shared" si="1542"/>
        <v>0</v>
      </c>
      <c r="CL207" s="482">
        <f t="shared" si="1542"/>
        <v>0</v>
      </c>
      <c r="CM207" s="482">
        <f t="shared" si="1542"/>
        <v>0</v>
      </c>
      <c r="CN207" s="482">
        <f t="shared" si="1542"/>
        <v>10.47</v>
      </c>
      <c r="CO207" s="482">
        <f t="shared" si="1542"/>
        <v>12.071443</v>
      </c>
      <c r="CP207" s="482">
        <f t="shared" si="1542"/>
        <v>0.36226200000000003</v>
      </c>
      <c r="CQ207" s="482">
        <f t="shared" si="1542"/>
        <v>11.329999999999998</v>
      </c>
      <c r="CR207" s="482">
        <f t="shared" si="1542"/>
        <v>13.100362000000001</v>
      </c>
      <c r="CS207" s="482">
        <f t="shared" si="1542"/>
        <v>0.39201800000000003</v>
      </c>
      <c r="CT207" s="482">
        <f t="shared" si="1542"/>
        <v>10.47</v>
      </c>
      <c r="CU207" s="482">
        <f t="shared" si="1542"/>
        <v>12.071443</v>
      </c>
      <c r="CV207" s="482">
        <f t="shared" si="1542"/>
        <v>0.36226200000000003</v>
      </c>
      <c r="CW207" s="1514">
        <f t="shared" si="1541"/>
        <v>33.270000000000003</v>
      </c>
      <c r="CX207" s="482">
        <f t="shared" si="1541"/>
        <v>38.375647999999998</v>
      </c>
      <c r="CY207" s="482">
        <f t="shared" si="1541"/>
        <v>1.1511419999999999</v>
      </c>
      <c r="CZ207" s="482">
        <f t="shared" si="1541"/>
        <v>33.270000000000003</v>
      </c>
      <c r="DA207" s="482">
        <f t="shared" si="1541"/>
        <v>38.375647999999998</v>
      </c>
      <c r="DB207" s="482">
        <f t="shared" si="1541"/>
        <v>1.1511419999999999</v>
      </c>
      <c r="DC207" s="482">
        <f t="shared" si="1541"/>
        <v>33.270000000000003</v>
      </c>
      <c r="DD207" s="482">
        <f t="shared" si="1541"/>
        <v>38.375647999999998</v>
      </c>
      <c r="DE207" s="482">
        <f t="shared" si="1541"/>
        <v>1.1511419999999999</v>
      </c>
      <c r="DF207" s="482">
        <f t="shared" si="1541"/>
        <v>33.270000000000003</v>
      </c>
      <c r="DG207" s="482">
        <f t="shared" si="1541"/>
        <v>38.375647999999998</v>
      </c>
      <c r="DH207" s="482">
        <f t="shared" si="1541"/>
        <v>1.1511419999999999</v>
      </c>
      <c r="DI207" s="1199">
        <f t="shared" si="1541"/>
        <v>32.270000000000003</v>
      </c>
      <c r="DJ207" s="1199">
        <f t="shared" si="1541"/>
        <v>37.243248000000001</v>
      </c>
      <c r="DK207" s="1199">
        <f t="shared" si="1541"/>
        <v>1.1165419999999999</v>
      </c>
      <c r="DL207" s="1199">
        <f t="shared" ref="DL207:DW207" si="1543">DL212+DL217+DL220</f>
        <v>0</v>
      </c>
      <c r="DM207" s="1199">
        <f t="shared" si="1543"/>
        <v>0</v>
      </c>
      <c r="DN207" s="1199">
        <f t="shared" si="1543"/>
        <v>0</v>
      </c>
      <c r="DO207" s="1199">
        <f t="shared" si="1543"/>
        <v>2.15</v>
      </c>
      <c r="DP207" s="1199">
        <f t="shared" si="1543"/>
        <v>2.6498749999999998</v>
      </c>
      <c r="DQ207" s="1199">
        <f t="shared" si="1543"/>
        <v>7.4389999999999998E-2</v>
      </c>
      <c r="DR207" s="1199">
        <f t="shared" si="1543"/>
        <v>2.7</v>
      </c>
      <c r="DS207" s="1199">
        <f t="shared" si="1543"/>
        <v>3.32775</v>
      </c>
      <c r="DT207" s="1199">
        <f t="shared" si="1543"/>
        <v>9.3420000000000003E-2</v>
      </c>
      <c r="DU207" s="1199">
        <f t="shared" si="1543"/>
        <v>2.15</v>
      </c>
      <c r="DV207" s="1199">
        <f t="shared" si="1543"/>
        <v>2.6498749999999998</v>
      </c>
      <c r="DW207" s="1199">
        <f t="shared" si="1543"/>
        <v>7.4389999999999998E-2</v>
      </c>
      <c r="DX207" s="1199">
        <f t="shared" si="1541"/>
        <v>33.270000000000003</v>
      </c>
      <c r="DY207" s="1199">
        <f t="shared" si="1541"/>
        <v>38.375647999999998</v>
      </c>
      <c r="DZ207" s="1199">
        <f t="shared" si="1541"/>
        <v>1.1511419999999999</v>
      </c>
      <c r="EA207" s="1199">
        <f t="shared" si="1541"/>
        <v>33.270000000000003</v>
      </c>
      <c r="EB207" s="1199">
        <f t="shared" si="1541"/>
        <v>38.375647999999998</v>
      </c>
      <c r="EC207" s="1199">
        <f t="shared" si="1541"/>
        <v>1.1511419999999999</v>
      </c>
      <c r="ED207" s="1199">
        <f t="shared" ref="ED207:EF207" si="1544">ED212+ED217+ED220</f>
        <v>33.270000000000003</v>
      </c>
      <c r="EE207" s="1199">
        <f t="shared" si="1544"/>
        <v>38.375647999999998</v>
      </c>
      <c r="EF207" s="1199">
        <f t="shared" si="1544"/>
        <v>1.1511419999999999</v>
      </c>
      <c r="EG207" s="1199">
        <f t="shared" ref="EG207:EI207" si="1545">EG212+EG217+EG220</f>
        <v>33.270000000000003</v>
      </c>
      <c r="EH207" s="1199">
        <f t="shared" si="1545"/>
        <v>38.375647999999998</v>
      </c>
      <c r="EI207" s="1199">
        <f t="shared" si="1545"/>
        <v>1.1511419999999999</v>
      </c>
      <c r="EJ207" s="482"/>
      <c r="EK207" s="482"/>
      <c r="EL207" s="482"/>
      <c r="EM207" s="482"/>
      <c r="EN207" s="484">
        <f t="shared" si="1536"/>
        <v>0</v>
      </c>
      <c r="EO207" s="484">
        <f>EO212+EO217+EO220</f>
        <v>0</v>
      </c>
      <c r="EP207" s="484">
        <f>EP212+EP217+EP220</f>
        <v>0</v>
      </c>
      <c r="EQ207" s="484">
        <f>EQ212+EQ217+EQ220</f>
        <v>0</v>
      </c>
      <c r="ER207" s="484">
        <f>ER212+ER217+ER220</f>
        <v>0</v>
      </c>
      <c r="ES207" s="484">
        <f>ES212+ES217+ES220</f>
        <v>0</v>
      </c>
      <c r="ET207" s="484">
        <f t="shared" ref="ET207:EW207" si="1546">ET212+ET217+ET220</f>
        <v>0</v>
      </c>
      <c r="EU207" s="484">
        <f t="shared" si="1546"/>
        <v>0</v>
      </c>
      <c r="EV207" s="484">
        <f t="shared" si="1546"/>
        <v>0</v>
      </c>
      <c r="EW207" s="484">
        <f t="shared" si="1546"/>
        <v>0</v>
      </c>
      <c r="EX207" s="484">
        <f>EX212+EX217+EX220</f>
        <v>0</v>
      </c>
      <c r="EY207" s="484">
        <f t="shared" ref="EY207:FB207" si="1547">EY212+EY217+EY220</f>
        <v>0</v>
      </c>
      <c r="EZ207" s="484">
        <f t="shared" si="1547"/>
        <v>0</v>
      </c>
      <c r="FA207" s="484">
        <f t="shared" si="1547"/>
        <v>0</v>
      </c>
      <c r="FB207" s="484">
        <f t="shared" si="1547"/>
        <v>0</v>
      </c>
      <c r="FC207" s="484">
        <f>FC212+FC217+FC220</f>
        <v>0</v>
      </c>
      <c r="FD207" s="484">
        <f>FD212+FD217+FD220</f>
        <v>0</v>
      </c>
      <c r="FE207" s="484">
        <f>FE212+FE217+FE220</f>
        <v>0</v>
      </c>
      <c r="FF207" s="484">
        <f>FF212+FF217+FF220</f>
        <v>0</v>
      </c>
      <c r="FG207" s="484">
        <f>SUM(FH207:FR207)</f>
        <v>0</v>
      </c>
      <c r="FH207" s="484">
        <f>FH212+FH217+FH220</f>
        <v>0</v>
      </c>
      <c r="FI207" s="484">
        <f>FI212+FI217+FI220</f>
        <v>0</v>
      </c>
      <c r="FJ207" s="484">
        <f>FJ212+FJ217+FJ220</f>
        <v>0</v>
      </c>
      <c r="FK207" s="484">
        <f>FK212+FK217+FK220</f>
        <v>0</v>
      </c>
      <c r="FL207" s="992"/>
      <c r="FM207" s="484">
        <f>FM212+FM217+FM220</f>
        <v>0</v>
      </c>
      <c r="FN207" s="484">
        <f t="shared" ref="FN207:FQ207" si="1548">FN212+FN217+FN220</f>
        <v>0</v>
      </c>
      <c r="FO207" s="484">
        <f t="shared" si="1548"/>
        <v>0</v>
      </c>
      <c r="FP207" s="484">
        <f t="shared" si="1548"/>
        <v>0</v>
      </c>
      <c r="FQ207" s="484">
        <f t="shared" si="1548"/>
        <v>0</v>
      </c>
      <c r="FR207" s="484">
        <f>FR212+FR217+FR220</f>
        <v>0</v>
      </c>
      <c r="FS207" s="484">
        <f>FS212+FS217+FS220</f>
        <v>0</v>
      </c>
      <c r="FT207" s="484">
        <f>FT212+FT217+FT220</f>
        <v>0</v>
      </c>
      <c r="FU207" s="813"/>
      <c r="FV207" s="313"/>
      <c r="FW207" s="313"/>
      <c r="FX207" s="313"/>
    </row>
    <row r="208" spans="1:180" ht="14.45" hidden="1" customHeight="1" outlineLevel="1">
      <c r="A208" s="426" t="s">
        <v>485</v>
      </c>
      <c r="B208" s="380" t="s">
        <v>302</v>
      </c>
      <c r="C208" s="331"/>
      <c r="D208" s="431"/>
      <c r="E208" s="409" t="s">
        <v>261</v>
      </c>
      <c r="F208" s="431" t="s">
        <v>262</v>
      </c>
      <c r="G208" s="467"/>
      <c r="H208" s="330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  <c r="S208" s="313"/>
      <c r="T208" s="313"/>
      <c r="U208" s="313"/>
      <c r="V208" s="313"/>
      <c r="W208" s="313"/>
      <c r="X208" s="313"/>
      <c r="Y208" s="313"/>
      <c r="Z208" s="313"/>
      <c r="AA208" s="1155"/>
      <c r="AB208" s="313"/>
      <c r="AC208" s="313"/>
      <c r="AD208" s="358"/>
      <c r="AE208" s="313"/>
      <c r="AF208" s="313"/>
      <c r="AG208" s="313"/>
      <c r="AH208" s="313"/>
      <c r="AI208" s="313"/>
      <c r="AJ208" s="313"/>
      <c r="AK208" s="313"/>
      <c r="AL208" s="313"/>
      <c r="AM208" s="313"/>
      <c r="AN208" s="313"/>
      <c r="AO208" s="313"/>
      <c r="AP208" s="495"/>
      <c r="AQ208" s="335"/>
      <c r="AR208" s="1620"/>
      <c r="AS208" s="1620"/>
      <c r="AT208" s="317"/>
      <c r="AU208" s="317"/>
      <c r="AV208" s="317"/>
      <c r="AW208" s="317"/>
      <c r="AX208" s="317"/>
      <c r="AY208" s="317"/>
      <c r="AZ208" s="317"/>
      <c r="BA208" s="317"/>
      <c r="BB208" s="317"/>
      <c r="BC208" s="317"/>
      <c r="BD208" s="317"/>
      <c r="BE208" s="317"/>
      <c r="BF208" s="317"/>
      <c r="BG208" s="317"/>
      <c r="BH208" s="317"/>
      <c r="BI208" s="317"/>
      <c r="BJ208" s="317"/>
      <c r="BK208" s="317"/>
      <c r="BL208" s="313"/>
      <c r="BM208" s="313"/>
      <c r="BN208" s="313"/>
      <c r="BO208" s="313"/>
      <c r="BP208" s="313"/>
      <c r="BQ208" s="313"/>
      <c r="BR208" s="313"/>
      <c r="BS208" s="313"/>
      <c r="BT208" s="313"/>
      <c r="BU208" s="313"/>
      <c r="BV208" s="313"/>
      <c r="BW208" s="313"/>
      <c r="BX208" s="313"/>
      <c r="BY208" s="313"/>
      <c r="BZ208" s="313"/>
      <c r="CA208" s="313"/>
      <c r="CB208" s="313"/>
      <c r="CC208" s="313"/>
      <c r="CD208" s="313"/>
      <c r="CE208" s="313"/>
      <c r="CF208" s="313"/>
      <c r="CG208" s="999"/>
      <c r="CH208" s="313"/>
      <c r="CI208" s="313"/>
      <c r="CJ208" s="313"/>
      <c r="CK208" s="313"/>
      <c r="CL208" s="313"/>
      <c r="CM208" s="313"/>
      <c r="CN208" s="313"/>
      <c r="CO208" s="313"/>
      <c r="CP208" s="313"/>
      <c r="CQ208" s="313"/>
      <c r="CR208" s="313"/>
      <c r="CS208" s="313"/>
      <c r="CT208" s="313"/>
      <c r="CU208" s="313"/>
      <c r="CV208" s="313"/>
      <c r="CW208" s="1512"/>
      <c r="CX208" s="313"/>
      <c r="CY208" s="313"/>
      <c r="CZ208" s="313"/>
      <c r="DA208" s="313"/>
      <c r="DB208" s="313"/>
      <c r="DC208" s="313"/>
      <c r="DD208" s="313"/>
      <c r="DE208" s="313"/>
      <c r="DF208" s="313"/>
      <c r="DG208" s="313"/>
      <c r="DH208" s="313"/>
      <c r="DI208" s="1155"/>
      <c r="DJ208" s="1155"/>
      <c r="DK208" s="1155"/>
      <c r="DL208" s="1155"/>
      <c r="DM208" s="1155"/>
      <c r="DN208" s="1155"/>
      <c r="DO208" s="1155"/>
      <c r="DP208" s="1155"/>
      <c r="DQ208" s="1155"/>
      <c r="DR208" s="1155"/>
      <c r="DS208" s="1155"/>
      <c r="DT208" s="1155"/>
      <c r="DU208" s="1155"/>
      <c r="DV208" s="1155"/>
      <c r="DW208" s="1155"/>
      <c r="DX208" s="1155"/>
      <c r="DY208" s="1155"/>
      <c r="DZ208" s="1155"/>
      <c r="EA208" s="1155"/>
      <c r="EB208" s="1155"/>
      <c r="EC208" s="1155"/>
      <c r="ED208" s="1155"/>
      <c r="EE208" s="1155"/>
      <c r="EF208" s="1155"/>
      <c r="EG208" s="1155"/>
      <c r="EH208" s="1155"/>
      <c r="EI208" s="1155"/>
      <c r="EJ208" s="313"/>
      <c r="EK208" s="313"/>
      <c r="EL208" s="313"/>
      <c r="EM208" s="313"/>
      <c r="EN208" s="313"/>
      <c r="EO208" s="313"/>
      <c r="EP208" s="313"/>
      <c r="EQ208" s="313"/>
      <c r="ER208" s="313"/>
      <c r="ES208" s="313"/>
      <c r="ET208" s="655"/>
      <c r="EU208" s="655"/>
      <c r="EV208" s="655"/>
      <c r="EW208" s="655"/>
      <c r="EX208" s="313"/>
      <c r="EY208" s="655"/>
      <c r="EZ208" s="655"/>
      <c r="FA208" s="655"/>
      <c r="FB208" s="655"/>
      <c r="FC208" s="313"/>
      <c r="FD208" s="313"/>
      <c r="FE208" s="313"/>
      <c r="FF208" s="313"/>
      <c r="FG208" s="313"/>
      <c r="FH208" s="313"/>
      <c r="FI208" s="313"/>
      <c r="FJ208" s="313"/>
      <c r="FK208" s="313"/>
      <c r="FL208" s="999"/>
      <c r="FM208" s="313"/>
      <c r="FN208" s="655"/>
      <c r="FO208" s="655"/>
      <c r="FP208" s="655"/>
      <c r="FQ208" s="655"/>
      <c r="FR208" s="313"/>
      <c r="FS208" s="313"/>
      <c r="FT208" s="313"/>
      <c r="FU208" s="655"/>
      <c r="FV208" s="313"/>
      <c r="FW208" s="313"/>
      <c r="FX208" s="313"/>
    </row>
    <row r="209" spans="1:180" ht="28.9" hidden="1" customHeight="1" outlineLevel="1">
      <c r="A209" s="426" t="s">
        <v>485</v>
      </c>
      <c r="B209" s="380" t="s">
        <v>302</v>
      </c>
      <c r="C209" s="378" t="s">
        <v>489</v>
      </c>
      <c r="D209" s="378" t="s">
        <v>490</v>
      </c>
      <c r="E209" s="430" t="s">
        <v>324</v>
      </c>
      <c r="F209" s="378" t="s">
        <v>353</v>
      </c>
      <c r="G209" s="470"/>
      <c r="H209" s="316" t="s">
        <v>12</v>
      </c>
      <c r="I209" s="492">
        <f t="shared" ref="I209:I211" si="1549">S209+X209+Y209+Z209+AA209</f>
        <v>5</v>
      </c>
      <c r="J209" s="622">
        <v>1</v>
      </c>
      <c r="K209" s="622">
        <v>1</v>
      </c>
      <c r="L209" s="622">
        <v>1</v>
      </c>
      <c r="M209" s="622">
        <v>1</v>
      </c>
      <c r="N209" s="312">
        <f t="shared" ref="N209:N211" si="1550">SUM(O209:R209)</f>
        <v>1</v>
      </c>
      <c r="O209" s="633">
        <v>1</v>
      </c>
      <c r="P209" s="633">
        <v>0</v>
      </c>
      <c r="Q209" s="633">
        <v>0</v>
      </c>
      <c r="R209" s="633">
        <v>0</v>
      </c>
      <c r="S209" s="366">
        <f t="shared" ref="S209:S211" si="1551">SUM(T209:W209)</f>
        <v>1</v>
      </c>
      <c r="T209" s="1358">
        <v>1</v>
      </c>
      <c r="U209" s="1358">
        <v>0</v>
      </c>
      <c r="V209" s="1358">
        <v>0</v>
      </c>
      <c r="W209" s="1358">
        <v>0</v>
      </c>
      <c r="X209" s="1358">
        <v>1</v>
      </c>
      <c r="Y209" s="1358">
        <v>1</v>
      </c>
      <c r="Z209" s="1358">
        <v>1</v>
      </c>
      <c r="AA209" s="1358">
        <v>1</v>
      </c>
      <c r="AB209" s="634"/>
      <c r="AC209" s="634"/>
      <c r="AD209" s="634"/>
      <c r="AE209" s="634"/>
      <c r="AF209" s="814">
        <v>1</v>
      </c>
      <c r="AG209" s="814">
        <f t="shared" ref="AG209:AG211" si="1552">SUM(AH209:AK209)</f>
        <v>0</v>
      </c>
      <c r="AH209" s="633"/>
      <c r="AI209" s="633">
        <v>0</v>
      </c>
      <c r="AJ209" s="633">
        <v>0</v>
      </c>
      <c r="AK209" s="633">
        <v>0</v>
      </c>
      <c r="AL209" s="634"/>
      <c r="AM209" s="634"/>
      <c r="AN209" s="634"/>
      <c r="AO209" s="634"/>
      <c r="AP209" s="337" t="s">
        <v>391</v>
      </c>
      <c r="AQ209" s="437">
        <f t="shared" ref="AQ209:AQ211" si="1553">DI209+DX209+EA209+ED209+EG209</f>
        <v>87.2</v>
      </c>
      <c r="AR209" s="1621"/>
      <c r="AS209" s="1621"/>
      <c r="AT209" s="625">
        <v>8.64</v>
      </c>
      <c r="AU209" s="476">
        <f t="shared" ref="AU209:AU211" si="1554">AT209*0.76*1.49</f>
        <v>9.7839360000000006</v>
      </c>
      <c r="AV209" s="625">
        <v>0.29894399999999999</v>
      </c>
      <c r="AW209" s="625">
        <v>8.64</v>
      </c>
      <c r="AX209" s="476">
        <f t="shared" ref="AX209:AX211" si="1555">AW209*0.76*1.49</f>
        <v>9.7839360000000006</v>
      </c>
      <c r="AY209" s="625">
        <v>0.29894399999999999</v>
      </c>
      <c r="AZ209" s="625">
        <v>8.64</v>
      </c>
      <c r="BA209" s="476">
        <f t="shared" ref="BA209:BA211" si="1556">AZ209*0.76*1.49</f>
        <v>9.7839360000000006</v>
      </c>
      <c r="BB209" s="625">
        <v>0.29894399999999999</v>
      </c>
      <c r="BC209" s="625">
        <v>8.64</v>
      </c>
      <c r="BD209" s="476">
        <f t="shared" ref="BD209:BD211" si="1557">BC209*0.76*1.49</f>
        <v>9.7839360000000006</v>
      </c>
      <c r="BE209" s="625">
        <v>0.29894399999999999</v>
      </c>
      <c r="BF209" s="625">
        <v>8.64</v>
      </c>
      <c r="BG209" s="476">
        <f t="shared" ref="BG209:BG211" si="1558">BF209*0.76*1.49</f>
        <v>9.7839360000000006</v>
      </c>
      <c r="BH209" s="625">
        <v>0.29894399999999999</v>
      </c>
      <c r="BI209" s="625">
        <v>16.64</v>
      </c>
      <c r="BJ209" s="476">
        <f t="shared" ref="BJ209:BJ211" si="1559">BI209*0.76*1.49</f>
        <v>18.843136000000001</v>
      </c>
      <c r="BK209" s="625">
        <v>0.57574400000000003</v>
      </c>
      <c r="BL209" s="315">
        <v>16.64</v>
      </c>
      <c r="BM209" s="476">
        <f t="shared" ref="BM209:BM211" si="1560">BL209*0.76*1.49</f>
        <v>18.843136000000001</v>
      </c>
      <c r="BN209" s="315">
        <v>0.57574400000000003</v>
      </c>
      <c r="BO209" s="315">
        <v>16.64</v>
      </c>
      <c r="BP209" s="476">
        <f t="shared" ref="BP209:BP211" si="1561">BO209*0.76*1.49</f>
        <v>18.843136000000001</v>
      </c>
      <c r="BQ209" s="315">
        <v>0.57574400000000003</v>
      </c>
      <c r="BR209" s="476">
        <f>BU209+BX209+CA209+CD209</f>
        <v>16.64</v>
      </c>
      <c r="BS209" s="476">
        <f t="shared" ref="BS209:BS211" si="1562">BV209+BY209+CB209+CE209</f>
        <v>18.843136000000001</v>
      </c>
      <c r="BT209" s="476">
        <f t="shared" ref="BT209:BT211" si="1563">BW209+BZ209+CC209+CF209</f>
        <v>0.57574400000000003</v>
      </c>
      <c r="BU209" s="315"/>
      <c r="BV209" s="476">
        <f t="shared" ref="BV209:BV211" si="1564">BU209*0.76*1.49</f>
        <v>0</v>
      </c>
      <c r="BW209" s="315"/>
      <c r="BX209" s="625">
        <v>5.66</v>
      </c>
      <c r="BY209" s="476">
        <f t="shared" ref="BY209:BY211" si="1565">BX209*0.76*1.49</f>
        <v>6.4093840000000011</v>
      </c>
      <c r="BZ209" s="625">
        <v>0.19583600000000001</v>
      </c>
      <c r="CA209" s="625">
        <v>5.32</v>
      </c>
      <c r="CB209" s="476">
        <f t="shared" ref="CB209:CB211" si="1566">CA209*0.76*1.49</f>
        <v>6.0243680000000008</v>
      </c>
      <c r="CC209" s="625">
        <v>0.18407200000000001</v>
      </c>
      <c r="CD209" s="625">
        <v>5.66</v>
      </c>
      <c r="CE209" s="476">
        <f t="shared" ref="CE209:CE211" si="1567">CD209*0.76*1.49</f>
        <v>6.4093840000000011</v>
      </c>
      <c r="CF209" s="625">
        <v>0.19583600000000001</v>
      </c>
      <c r="CG209" s="995"/>
      <c r="CH209" s="476">
        <f>CK209+CN209+CQ209+CT209</f>
        <v>16.64</v>
      </c>
      <c r="CI209" s="476">
        <f t="shared" ref="CI209:CI211" si="1568">CL209+CO209+CR209+CU209</f>
        <v>18.843136000000001</v>
      </c>
      <c r="CJ209" s="476">
        <f t="shared" ref="CJ209:CJ211" si="1569">CM209+CP209+CS209+CV209</f>
        <v>0.57574400000000003</v>
      </c>
      <c r="CK209" s="315"/>
      <c r="CL209" s="476">
        <f t="shared" ref="CL209:CL211" si="1570">CK209*0.76*1.49</f>
        <v>0</v>
      </c>
      <c r="CM209" s="315"/>
      <c r="CN209" s="1065">
        <v>5.66</v>
      </c>
      <c r="CO209" s="476">
        <f t="shared" ref="CO209:CO211" si="1571">CN209*0.76*1.49</f>
        <v>6.4093840000000011</v>
      </c>
      <c r="CP209" s="1065">
        <v>0.19583600000000001</v>
      </c>
      <c r="CQ209" s="1474">
        <v>5.32</v>
      </c>
      <c r="CR209" s="476">
        <f t="shared" ref="CR209:CR211" si="1572">CQ209*0.76*1.49</f>
        <v>6.0243680000000008</v>
      </c>
      <c r="CS209" s="1474">
        <v>0.18407200000000001</v>
      </c>
      <c r="CT209" s="1474">
        <v>5.66</v>
      </c>
      <c r="CU209" s="476">
        <f t="shared" ref="CU209:CU211" si="1573">CT209*0.76*1.49</f>
        <v>6.4093840000000011</v>
      </c>
      <c r="CV209" s="1474">
        <v>0.19583600000000001</v>
      </c>
      <c r="CW209" s="1518">
        <v>17.64</v>
      </c>
      <c r="CX209" s="476">
        <f t="shared" ref="CX209:CX211" si="1574">CW209*0.76*1.49</f>
        <v>19.975536000000002</v>
      </c>
      <c r="CY209" s="625">
        <v>0.610344</v>
      </c>
      <c r="CZ209" s="625">
        <v>17.64</v>
      </c>
      <c r="DA209" s="476">
        <f t="shared" ref="DA209:DA211" si="1575">CZ209*0.76*1.49</f>
        <v>19.975536000000002</v>
      </c>
      <c r="DB209" s="315">
        <v>0.610344</v>
      </c>
      <c r="DC209" s="315">
        <v>17.64</v>
      </c>
      <c r="DD209" s="476">
        <f t="shared" ref="DD209:DD211" si="1576">DC209*0.76*1.49</f>
        <v>19.975536000000002</v>
      </c>
      <c r="DE209" s="315">
        <v>0.610344</v>
      </c>
      <c r="DF209" s="315">
        <v>17.64</v>
      </c>
      <c r="DG209" s="476">
        <f t="shared" ref="DG209:DG211" si="1577">DF209*0.76*1.49</f>
        <v>19.975536000000002</v>
      </c>
      <c r="DH209" s="315">
        <v>0.610344</v>
      </c>
      <c r="DI209" s="1243">
        <f>DL209+DO209+DR209+DU209</f>
        <v>16.64</v>
      </c>
      <c r="DJ209" s="1203">
        <f t="shared" ref="DJ209:DJ211" si="1578">DI209*0.76*1.49</f>
        <v>18.843136000000001</v>
      </c>
      <c r="DK209" s="1243">
        <f>DN209+DQ209+DT209+DW209</f>
        <v>0.57574400000000003</v>
      </c>
      <c r="DL209" s="1204"/>
      <c r="DM209" s="1204"/>
      <c r="DN209" s="1204"/>
      <c r="DO209" s="1361">
        <v>5.66</v>
      </c>
      <c r="DP209" s="1362">
        <f t="shared" ref="DP209:DP211" si="1579">DO209*0.76*1.49</f>
        <v>6.4093840000000011</v>
      </c>
      <c r="DQ209" s="1361">
        <v>0.19583600000000001</v>
      </c>
      <c r="DR209" s="1361">
        <v>5.32</v>
      </c>
      <c r="DS209" s="1362">
        <f t="shared" ref="DS209:DS211" si="1580">DR209*0.76*1.49</f>
        <v>6.0243680000000008</v>
      </c>
      <c r="DT209" s="1361">
        <v>0.18407200000000001</v>
      </c>
      <c r="DU209" s="1361">
        <v>5.66</v>
      </c>
      <c r="DV209" s="1362">
        <f t="shared" ref="DV209:DV211" si="1581">DU209*0.76*1.49</f>
        <v>6.4093840000000011</v>
      </c>
      <c r="DW209" s="1361">
        <v>0.19583600000000001</v>
      </c>
      <c r="DX209" s="1204">
        <v>17.64</v>
      </c>
      <c r="DY209" s="1203">
        <f t="shared" ref="DY209:DY211" si="1582">DX209*0.76*1.49</f>
        <v>19.975536000000002</v>
      </c>
      <c r="DZ209" s="1204">
        <v>0.610344</v>
      </c>
      <c r="EA209" s="1204">
        <v>17.64</v>
      </c>
      <c r="EB209" s="1203">
        <f t="shared" ref="EB209:EB211" si="1583">EA209*0.76*1.49</f>
        <v>19.975536000000002</v>
      </c>
      <c r="EC209" s="1204">
        <v>0.610344</v>
      </c>
      <c r="ED209" s="1204">
        <v>17.64</v>
      </c>
      <c r="EE209" s="1203">
        <f t="shared" ref="EE209:EE211" si="1584">ED209*0.76*1.49</f>
        <v>19.975536000000002</v>
      </c>
      <c r="EF209" s="1204">
        <v>0.610344</v>
      </c>
      <c r="EG209" s="1361">
        <v>17.64</v>
      </c>
      <c r="EH209" s="1362">
        <f t="shared" ref="EH209:EH211" si="1585">EG209*0.76*1.49</f>
        <v>19.975536000000002</v>
      </c>
      <c r="EI209" s="1361">
        <v>0.610344</v>
      </c>
      <c r="EJ209" s="315"/>
      <c r="EK209" s="315"/>
      <c r="EL209" s="315"/>
      <c r="EM209" s="315"/>
      <c r="EN209" s="437">
        <f t="shared" ref="EN209:EN212" si="1586">EX209+FC209+FD209+FE209+FF209</f>
        <v>0</v>
      </c>
      <c r="EO209" s="312"/>
      <c r="EP209" s="312"/>
      <c r="EQ209" s="312"/>
      <c r="ER209" s="312"/>
      <c r="ES209" s="312"/>
      <c r="ET209" s="622"/>
      <c r="EU209" s="622"/>
      <c r="EV209" s="622"/>
      <c r="EW209" s="622"/>
      <c r="EX209" s="312"/>
      <c r="EY209" s="622"/>
      <c r="EZ209" s="622"/>
      <c r="FA209" s="622"/>
      <c r="FB209" s="622"/>
      <c r="FC209" s="312"/>
      <c r="FD209" s="312"/>
      <c r="FE209" s="312"/>
      <c r="FF209" s="312"/>
      <c r="FG209" s="437">
        <f>SUM(FH209:FR209)</f>
        <v>0</v>
      </c>
      <c r="FH209" s="312"/>
      <c r="FI209" s="312"/>
      <c r="FJ209" s="312"/>
      <c r="FK209" s="312"/>
      <c r="FL209" s="992"/>
      <c r="FM209" s="312">
        <f t="shared" ref="FM209:FM211" si="1587">FN209+FO209+FP209+FQ209</f>
        <v>0</v>
      </c>
      <c r="FN209" s="622"/>
      <c r="FO209" s="622"/>
      <c r="FP209" s="622"/>
      <c r="FQ209" s="622"/>
      <c r="FR209" s="312"/>
      <c r="FS209" s="312"/>
      <c r="FT209" s="312"/>
      <c r="FU209" s="622"/>
      <c r="FV209" s="319"/>
      <c r="FW209" s="319"/>
      <c r="FX209" s="319"/>
    </row>
    <row r="210" spans="1:180" ht="43.15" hidden="1" customHeight="1" outlineLevel="1">
      <c r="A210" s="426" t="s">
        <v>485</v>
      </c>
      <c r="B210" s="380" t="s">
        <v>302</v>
      </c>
      <c r="C210" s="378" t="s">
        <v>489</v>
      </c>
      <c r="D210" s="378" t="s">
        <v>490</v>
      </c>
      <c r="E210" s="430" t="s">
        <v>325</v>
      </c>
      <c r="F210" s="378" t="s">
        <v>355</v>
      </c>
      <c r="G210" s="470"/>
      <c r="H210" s="316" t="s">
        <v>12</v>
      </c>
      <c r="I210" s="492">
        <f t="shared" si="1549"/>
        <v>5</v>
      </c>
      <c r="J210" s="622">
        <v>1</v>
      </c>
      <c r="K210" s="622">
        <v>1</v>
      </c>
      <c r="L210" s="622">
        <v>1</v>
      </c>
      <c r="M210" s="622">
        <v>1</v>
      </c>
      <c r="N210" s="312">
        <f t="shared" si="1550"/>
        <v>1</v>
      </c>
      <c r="O210" s="633">
        <v>1</v>
      </c>
      <c r="P210" s="633">
        <v>0</v>
      </c>
      <c r="Q210" s="633">
        <v>0</v>
      </c>
      <c r="R210" s="633">
        <v>0</v>
      </c>
      <c r="S210" s="366">
        <f t="shared" si="1551"/>
        <v>1</v>
      </c>
      <c r="T210" s="1358">
        <v>1</v>
      </c>
      <c r="U210" s="1358">
        <v>0</v>
      </c>
      <c r="V210" s="1358">
        <v>0</v>
      </c>
      <c r="W210" s="1358">
        <v>0</v>
      </c>
      <c r="X210" s="1358">
        <v>1</v>
      </c>
      <c r="Y210" s="1358">
        <v>1</v>
      </c>
      <c r="Z210" s="1358">
        <v>1</v>
      </c>
      <c r="AA210" s="1358">
        <v>1</v>
      </c>
      <c r="AB210" s="634"/>
      <c r="AC210" s="634"/>
      <c r="AD210" s="634"/>
      <c r="AE210" s="634"/>
      <c r="AF210" s="814">
        <v>1</v>
      </c>
      <c r="AG210" s="814">
        <f t="shared" si="1552"/>
        <v>0</v>
      </c>
      <c r="AH210" s="633"/>
      <c r="AI210" s="633">
        <v>0</v>
      </c>
      <c r="AJ210" s="633">
        <v>0</v>
      </c>
      <c r="AK210" s="633">
        <v>0</v>
      </c>
      <c r="AL210" s="634"/>
      <c r="AM210" s="634"/>
      <c r="AN210" s="634"/>
      <c r="AO210" s="634"/>
      <c r="AP210" s="337" t="s">
        <v>391</v>
      </c>
      <c r="AQ210" s="437">
        <f t="shared" si="1553"/>
        <v>26.400000000000002</v>
      </c>
      <c r="AR210" s="1621"/>
      <c r="AS210" s="1621"/>
      <c r="AT210" s="625">
        <v>5.2799999999999994</v>
      </c>
      <c r="AU210" s="476">
        <f t="shared" si="1554"/>
        <v>5.9790719999999995</v>
      </c>
      <c r="AV210" s="625">
        <v>0.18268799999999999</v>
      </c>
      <c r="AW210" s="625">
        <v>5.2799999999999994</v>
      </c>
      <c r="AX210" s="476">
        <f t="shared" si="1555"/>
        <v>5.9790719999999995</v>
      </c>
      <c r="AY210" s="625">
        <v>0.18268799999999999</v>
      </c>
      <c r="AZ210" s="625">
        <v>5.2799999999999994</v>
      </c>
      <c r="BA210" s="476">
        <f t="shared" si="1556"/>
        <v>5.9790719999999995</v>
      </c>
      <c r="BB210" s="625">
        <v>0.18268799999999999</v>
      </c>
      <c r="BC210" s="625">
        <v>5.2799999999999994</v>
      </c>
      <c r="BD210" s="476">
        <f t="shared" si="1557"/>
        <v>5.9790719999999995</v>
      </c>
      <c r="BE210" s="625">
        <v>0.18268799999999999</v>
      </c>
      <c r="BF210" s="625">
        <v>5.2799999999999994</v>
      </c>
      <c r="BG210" s="476">
        <f t="shared" si="1558"/>
        <v>5.9790719999999995</v>
      </c>
      <c r="BH210" s="625">
        <v>0.18268799999999999</v>
      </c>
      <c r="BI210" s="625">
        <v>5.2799999999999994</v>
      </c>
      <c r="BJ210" s="476">
        <f t="shared" si="1559"/>
        <v>5.9790719999999995</v>
      </c>
      <c r="BK210" s="625">
        <v>0.18268799999999999</v>
      </c>
      <c r="BL210" s="315">
        <v>5.2799999999999994</v>
      </c>
      <c r="BM210" s="476">
        <f t="shared" si="1560"/>
        <v>5.9790719999999995</v>
      </c>
      <c r="BN210" s="315">
        <v>0.18268799999999999</v>
      </c>
      <c r="BO210" s="315">
        <v>5.2799999999999994</v>
      </c>
      <c r="BP210" s="476">
        <f t="shared" si="1561"/>
        <v>5.9790719999999995</v>
      </c>
      <c r="BQ210" s="315">
        <v>0.18268799999999999</v>
      </c>
      <c r="BR210" s="476">
        <f>BU210+BX210+CA210+CD210</f>
        <v>5.2799999999999994</v>
      </c>
      <c r="BS210" s="476">
        <f t="shared" si="1562"/>
        <v>5.9790719999999995</v>
      </c>
      <c r="BT210" s="476">
        <f t="shared" si="1563"/>
        <v>0.18268799999999999</v>
      </c>
      <c r="BU210" s="315"/>
      <c r="BV210" s="476">
        <f t="shared" si="1564"/>
        <v>0</v>
      </c>
      <c r="BW210" s="315"/>
      <c r="BX210" s="625">
        <v>1.63</v>
      </c>
      <c r="BY210" s="476">
        <f t="shared" si="1565"/>
        <v>1.8458119999999998</v>
      </c>
      <c r="BZ210" s="625">
        <v>5.6397999999999997E-2</v>
      </c>
      <c r="CA210" s="625">
        <v>2.02</v>
      </c>
      <c r="CB210" s="476">
        <f t="shared" si="1566"/>
        <v>2.2874480000000004</v>
      </c>
      <c r="CC210" s="625">
        <v>6.9891999999999996E-2</v>
      </c>
      <c r="CD210" s="625">
        <v>1.63</v>
      </c>
      <c r="CE210" s="476">
        <f t="shared" si="1567"/>
        <v>1.8458119999999998</v>
      </c>
      <c r="CF210" s="625">
        <v>5.6397999999999997E-2</v>
      </c>
      <c r="CG210" s="995"/>
      <c r="CH210" s="476">
        <f>CK210+CN210+CQ210+CT210</f>
        <v>5.2799999999999994</v>
      </c>
      <c r="CI210" s="476">
        <f t="shared" si="1568"/>
        <v>5.9790719999999995</v>
      </c>
      <c r="CJ210" s="476">
        <f t="shared" si="1569"/>
        <v>0.18268799999999999</v>
      </c>
      <c r="CK210" s="315"/>
      <c r="CL210" s="476">
        <f t="shared" si="1570"/>
        <v>0</v>
      </c>
      <c r="CM210" s="315"/>
      <c r="CN210" s="1065">
        <v>1.63</v>
      </c>
      <c r="CO210" s="476">
        <f t="shared" si="1571"/>
        <v>1.8458119999999998</v>
      </c>
      <c r="CP210" s="1065">
        <v>5.6397999999999997E-2</v>
      </c>
      <c r="CQ210" s="1474">
        <v>2.02</v>
      </c>
      <c r="CR210" s="476">
        <f t="shared" si="1572"/>
        <v>2.2874480000000004</v>
      </c>
      <c r="CS210" s="1474">
        <v>6.9891999999999996E-2</v>
      </c>
      <c r="CT210" s="1474">
        <v>1.63</v>
      </c>
      <c r="CU210" s="476">
        <f t="shared" si="1573"/>
        <v>1.8458119999999998</v>
      </c>
      <c r="CV210" s="1474">
        <v>5.6397999999999997E-2</v>
      </c>
      <c r="CW210" s="1518">
        <v>5.28</v>
      </c>
      <c r="CX210" s="476">
        <f t="shared" si="1574"/>
        <v>5.9790720000000004</v>
      </c>
      <c r="CY210" s="625">
        <v>0.18268799999999999</v>
      </c>
      <c r="CZ210" s="625">
        <v>5.28</v>
      </c>
      <c r="DA210" s="476">
        <f t="shared" si="1575"/>
        <v>5.9790720000000004</v>
      </c>
      <c r="DB210" s="315">
        <v>0.18268799999999999</v>
      </c>
      <c r="DC210" s="315">
        <v>5.28</v>
      </c>
      <c r="DD210" s="476">
        <f t="shared" si="1576"/>
        <v>5.9790720000000004</v>
      </c>
      <c r="DE210" s="315">
        <v>0.18268799999999999</v>
      </c>
      <c r="DF210" s="315">
        <v>5.28</v>
      </c>
      <c r="DG210" s="476">
        <f t="shared" si="1577"/>
        <v>5.9790720000000004</v>
      </c>
      <c r="DH210" s="315">
        <v>0.18268799999999999</v>
      </c>
      <c r="DI210" s="1243">
        <f>DL210+DO210+DR210+DU210</f>
        <v>5.2799999999999994</v>
      </c>
      <c r="DJ210" s="1203">
        <f t="shared" si="1578"/>
        <v>5.9790719999999995</v>
      </c>
      <c r="DK210" s="1243">
        <f>DN210+DQ210+DT210+DW210</f>
        <v>0.18268799999999999</v>
      </c>
      <c r="DL210" s="1204"/>
      <c r="DM210" s="1204"/>
      <c r="DN210" s="1204"/>
      <c r="DO210" s="1361">
        <v>1.63</v>
      </c>
      <c r="DP210" s="1362">
        <f t="shared" si="1579"/>
        <v>1.8458119999999998</v>
      </c>
      <c r="DQ210" s="1361">
        <v>5.6397999999999997E-2</v>
      </c>
      <c r="DR210" s="1361">
        <v>2.02</v>
      </c>
      <c r="DS210" s="1362">
        <f t="shared" si="1580"/>
        <v>2.2874480000000004</v>
      </c>
      <c r="DT210" s="1361">
        <v>6.9891999999999996E-2</v>
      </c>
      <c r="DU210" s="1361">
        <v>1.63</v>
      </c>
      <c r="DV210" s="1362">
        <f t="shared" si="1581"/>
        <v>1.8458119999999998</v>
      </c>
      <c r="DW210" s="1361">
        <v>5.6397999999999997E-2</v>
      </c>
      <c r="DX210" s="1204">
        <v>5.28</v>
      </c>
      <c r="DY210" s="1203">
        <f t="shared" si="1582"/>
        <v>5.9790720000000004</v>
      </c>
      <c r="DZ210" s="1204">
        <v>0.18268799999999999</v>
      </c>
      <c r="EA210" s="1204">
        <v>5.28</v>
      </c>
      <c r="EB210" s="1203">
        <f t="shared" si="1583"/>
        <v>5.9790720000000004</v>
      </c>
      <c r="EC210" s="1204">
        <v>0.18268799999999999</v>
      </c>
      <c r="ED210" s="1204">
        <v>5.28</v>
      </c>
      <c r="EE210" s="1203">
        <f t="shared" si="1584"/>
        <v>5.9790720000000004</v>
      </c>
      <c r="EF210" s="1204">
        <v>0.18268799999999999</v>
      </c>
      <c r="EG210" s="1361">
        <v>5.28</v>
      </c>
      <c r="EH210" s="1362">
        <f t="shared" si="1585"/>
        <v>5.9790720000000004</v>
      </c>
      <c r="EI210" s="1361">
        <v>0.18268799999999999</v>
      </c>
      <c r="EJ210" s="315"/>
      <c r="EK210" s="315"/>
      <c r="EL210" s="315"/>
      <c r="EM210" s="315"/>
      <c r="EN210" s="437">
        <f t="shared" si="1586"/>
        <v>0</v>
      </c>
      <c r="EO210" s="312"/>
      <c r="EP210" s="312"/>
      <c r="EQ210" s="312"/>
      <c r="ER210" s="312"/>
      <c r="ES210" s="312"/>
      <c r="ET210" s="622"/>
      <c r="EU210" s="622"/>
      <c r="EV210" s="622"/>
      <c r="EW210" s="622"/>
      <c r="EX210" s="312"/>
      <c r="EY210" s="622"/>
      <c r="EZ210" s="622"/>
      <c r="FA210" s="622"/>
      <c r="FB210" s="622"/>
      <c r="FC210" s="312"/>
      <c r="FD210" s="312"/>
      <c r="FE210" s="312"/>
      <c r="FF210" s="312"/>
      <c r="FG210" s="437">
        <f>SUM(FH210:FR210)</f>
        <v>0</v>
      </c>
      <c r="FH210" s="312"/>
      <c r="FI210" s="312"/>
      <c r="FJ210" s="312"/>
      <c r="FK210" s="312"/>
      <c r="FL210" s="992"/>
      <c r="FM210" s="312">
        <f t="shared" si="1587"/>
        <v>0</v>
      </c>
      <c r="FN210" s="622"/>
      <c r="FO210" s="622"/>
      <c r="FP210" s="622"/>
      <c r="FQ210" s="622"/>
      <c r="FR210" s="312"/>
      <c r="FS210" s="312"/>
      <c r="FT210" s="312"/>
      <c r="FU210" s="622"/>
      <c r="FV210" s="319"/>
      <c r="FW210" s="319"/>
      <c r="FX210" s="319"/>
    </row>
    <row r="211" spans="1:180" ht="14.45" hidden="1" customHeight="1" outlineLevel="1">
      <c r="A211" s="426" t="s">
        <v>485</v>
      </c>
      <c r="B211" s="380" t="s">
        <v>302</v>
      </c>
      <c r="C211" s="378" t="s">
        <v>489</v>
      </c>
      <c r="D211" s="378" t="s">
        <v>490</v>
      </c>
      <c r="E211" s="430" t="s">
        <v>326</v>
      </c>
      <c r="F211" s="435" t="s">
        <v>357</v>
      </c>
      <c r="G211" s="470"/>
      <c r="H211" s="316" t="s">
        <v>12</v>
      </c>
      <c r="I211" s="492">
        <f t="shared" si="1549"/>
        <v>5</v>
      </c>
      <c r="J211" s="622">
        <v>1</v>
      </c>
      <c r="K211" s="622">
        <v>1</v>
      </c>
      <c r="L211" s="622">
        <v>1</v>
      </c>
      <c r="M211" s="622">
        <v>1</v>
      </c>
      <c r="N211" s="312">
        <f t="shared" si="1550"/>
        <v>1</v>
      </c>
      <c r="O211" s="633">
        <v>1</v>
      </c>
      <c r="P211" s="633">
        <v>0</v>
      </c>
      <c r="Q211" s="633">
        <v>0</v>
      </c>
      <c r="R211" s="633">
        <v>0</v>
      </c>
      <c r="S211" s="366">
        <f t="shared" si="1551"/>
        <v>1</v>
      </c>
      <c r="T211" s="1358">
        <v>1</v>
      </c>
      <c r="U211" s="1358">
        <v>0</v>
      </c>
      <c r="V211" s="1358">
        <v>0</v>
      </c>
      <c r="W211" s="1358">
        <v>0</v>
      </c>
      <c r="X211" s="1358">
        <v>1</v>
      </c>
      <c r="Y211" s="1358">
        <v>1</v>
      </c>
      <c r="Z211" s="1358">
        <v>1</v>
      </c>
      <c r="AA211" s="1358">
        <v>1</v>
      </c>
      <c r="AB211" s="634"/>
      <c r="AC211" s="634"/>
      <c r="AD211" s="634"/>
      <c r="AE211" s="634"/>
      <c r="AF211" s="814">
        <v>1</v>
      </c>
      <c r="AG211" s="814">
        <f t="shared" si="1552"/>
        <v>0</v>
      </c>
      <c r="AH211" s="633"/>
      <c r="AI211" s="633">
        <v>0</v>
      </c>
      <c r="AJ211" s="633">
        <v>0</v>
      </c>
      <c r="AK211" s="633">
        <v>0</v>
      </c>
      <c r="AL211" s="634"/>
      <c r="AM211" s="634"/>
      <c r="AN211" s="634"/>
      <c r="AO211" s="634"/>
      <c r="AP211" s="337" t="s">
        <v>391</v>
      </c>
      <c r="AQ211" s="437">
        <f t="shared" si="1553"/>
        <v>16.75</v>
      </c>
      <c r="AR211" s="1621"/>
      <c r="AS211" s="1621"/>
      <c r="AT211" s="625">
        <v>3.3500000000000005</v>
      </c>
      <c r="AU211" s="476">
        <f t="shared" si="1554"/>
        <v>3.7935400000000006</v>
      </c>
      <c r="AV211" s="625">
        <v>0.11591000000000001</v>
      </c>
      <c r="AW211" s="625">
        <v>3.3500000000000005</v>
      </c>
      <c r="AX211" s="476">
        <f t="shared" si="1555"/>
        <v>3.7935400000000006</v>
      </c>
      <c r="AY211" s="625">
        <v>0.11591000000000001</v>
      </c>
      <c r="AZ211" s="625">
        <v>3.3500000000000005</v>
      </c>
      <c r="BA211" s="476">
        <f t="shared" si="1556"/>
        <v>3.7935400000000006</v>
      </c>
      <c r="BB211" s="625">
        <v>0.11591000000000001</v>
      </c>
      <c r="BC211" s="625">
        <v>3.3500000000000005</v>
      </c>
      <c r="BD211" s="476">
        <f t="shared" si="1557"/>
        <v>3.7935400000000006</v>
      </c>
      <c r="BE211" s="625">
        <v>0.11591000000000001</v>
      </c>
      <c r="BF211" s="625">
        <v>3.3500000000000005</v>
      </c>
      <c r="BG211" s="476">
        <f t="shared" si="1558"/>
        <v>3.7935400000000006</v>
      </c>
      <c r="BH211" s="625">
        <v>0.11591000000000001</v>
      </c>
      <c r="BI211" s="625">
        <v>3.3500000000000005</v>
      </c>
      <c r="BJ211" s="476">
        <f t="shared" si="1559"/>
        <v>3.7935400000000006</v>
      </c>
      <c r="BK211" s="625">
        <v>0.11591000000000001</v>
      </c>
      <c r="BL211" s="315">
        <v>3.3500000000000005</v>
      </c>
      <c r="BM211" s="476">
        <f t="shared" si="1560"/>
        <v>3.7935400000000006</v>
      </c>
      <c r="BN211" s="315">
        <v>0.11591000000000001</v>
      </c>
      <c r="BO211" s="315">
        <v>3.3500000000000005</v>
      </c>
      <c r="BP211" s="476">
        <f t="shared" si="1561"/>
        <v>3.7935400000000006</v>
      </c>
      <c r="BQ211" s="315">
        <v>0.11591000000000001</v>
      </c>
      <c r="BR211" s="476">
        <f>BU211+BX211+CA211+CD211</f>
        <v>3.3500000000000005</v>
      </c>
      <c r="BS211" s="476">
        <f t="shared" si="1562"/>
        <v>3.7935400000000001</v>
      </c>
      <c r="BT211" s="476">
        <f t="shared" si="1563"/>
        <v>0.11591000000000001</v>
      </c>
      <c r="BU211" s="315"/>
      <c r="BV211" s="476">
        <f t="shared" si="1564"/>
        <v>0</v>
      </c>
      <c r="BW211" s="315"/>
      <c r="BX211" s="625">
        <v>1.03</v>
      </c>
      <c r="BY211" s="476">
        <f t="shared" si="1565"/>
        <v>1.166372</v>
      </c>
      <c r="BZ211" s="625">
        <v>3.5638000000000003E-2</v>
      </c>
      <c r="CA211" s="625">
        <v>1.29</v>
      </c>
      <c r="CB211" s="476">
        <f t="shared" si="1566"/>
        <v>1.460796</v>
      </c>
      <c r="CC211" s="625">
        <v>4.4634E-2</v>
      </c>
      <c r="CD211" s="625">
        <v>1.03</v>
      </c>
      <c r="CE211" s="476">
        <f t="shared" si="1567"/>
        <v>1.166372</v>
      </c>
      <c r="CF211" s="625">
        <v>3.5638000000000003E-2</v>
      </c>
      <c r="CG211" s="995"/>
      <c r="CH211" s="476">
        <f>CK211+CN211+CQ211+CT211</f>
        <v>3.3500000000000005</v>
      </c>
      <c r="CI211" s="476">
        <f t="shared" si="1568"/>
        <v>3.7935400000000001</v>
      </c>
      <c r="CJ211" s="476">
        <f t="shared" si="1569"/>
        <v>0.11591000000000001</v>
      </c>
      <c r="CK211" s="315"/>
      <c r="CL211" s="476">
        <f t="shared" si="1570"/>
        <v>0</v>
      </c>
      <c r="CM211" s="315"/>
      <c r="CN211" s="1065">
        <v>1.03</v>
      </c>
      <c r="CO211" s="476">
        <f t="shared" si="1571"/>
        <v>1.166372</v>
      </c>
      <c r="CP211" s="1065">
        <v>3.5638000000000003E-2</v>
      </c>
      <c r="CQ211" s="1474">
        <v>1.29</v>
      </c>
      <c r="CR211" s="476">
        <f t="shared" si="1572"/>
        <v>1.460796</v>
      </c>
      <c r="CS211" s="1474">
        <v>4.4634E-2</v>
      </c>
      <c r="CT211" s="1474">
        <v>1.03</v>
      </c>
      <c r="CU211" s="476">
        <f t="shared" si="1573"/>
        <v>1.166372</v>
      </c>
      <c r="CV211" s="1474">
        <v>3.5638000000000003E-2</v>
      </c>
      <c r="CW211" s="1518">
        <v>3.35</v>
      </c>
      <c r="CX211" s="476">
        <f t="shared" si="1574"/>
        <v>3.7935400000000006</v>
      </c>
      <c r="CY211" s="625">
        <v>0.11591</v>
      </c>
      <c r="CZ211" s="625">
        <v>3.35</v>
      </c>
      <c r="DA211" s="476">
        <f t="shared" si="1575"/>
        <v>3.7935400000000006</v>
      </c>
      <c r="DB211" s="315">
        <v>0.11591</v>
      </c>
      <c r="DC211" s="315">
        <v>3.35</v>
      </c>
      <c r="DD211" s="476">
        <f t="shared" si="1576"/>
        <v>3.7935400000000006</v>
      </c>
      <c r="DE211" s="315">
        <v>0.11591</v>
      </c>
      <c r="DF211" s="315">
        <v>3.35</v>
      </c>
      <c r="DG211" s="476">
        <f t="shared" si="1577"/>
        <v>3.7935400000000006</v>
      </c>
      <c r="DH211" s="315">
        <v>0.11591</v>
      </c>
      <c r="DI211" s="1243">
        <f>DL211+DO211+DR211+DU211</f>
        <v>3.3500000000000005</v>
      </c>
      <c r="DJ211" s="1203">
        <f t="shared" si="1578"/>
        <v>3.7935400000000006</v>
      </c>
      <c r="DK211" s="1243">
        <f>DN211+DQ211+DT211+DW211</f>
        <v>0.11591000000000001</v>
      </c>
      <c r="DL211" s="1204"/>
      <c r="DM211" s="1204"/>
      <c r="DN211" s="1204"/>
      <c r="DO211" s="1361">
        <v>1.03</v>
      </c>
      <c r="DP211" s="1362">
        <f t="shared" si="1579"/>
        <v>1.166372</v>
      </c>
      <c r="DQ211" s="1361">
        <v>3.5638000000000003E-2</v>
      </c>
      <c r="DR211" s="1361">
        <v>1.29</v>
      </c>
      <c r="DS211" s="1362">
        <f t="shared" si="1580"/>
        <v>1.460796</v>
      </c>
      <c r="DT211" s="1361">
        <v>4.4634E-2</v>
      </c>
      <c r="DU211" s="1361">
        <v>1.03</v>
      </c>
      <c r="DV211" s="1362">
        <f t="shared" si="1581"/>
        <v>1.166372</v>
      </c>
      <c r="DW211" s="1361">
        <v>3.5638000000000003E-2</v>
      </c>
      <c r="DX211" s="1204">
        <v>3.35</v>
      </c>
      <c r="DY211" s="1203">
        <f t="shared" si="1582"/>
        <v>3.7935400000000006</v>
      </c>
      <c r="DZ211" s="1204">
        <v>0.11591</v>
      </c>
      <c r="EA211" s="1204">
        <v>3.35</v>
      </c>
      <c r="EB211" s="1203">
        <f t="shared" si="1583"/>
        <v>3.7935400000000006</v>
      </c>
      <c r="EC211" s="1204">
        <v>0.11591</v>
      </c>
      <c r="ED211" s="1204">
        <v>3.35</v>
      </c>
      <c r="EE211" s="1203">
        <f t="shared" si="1584"/>
        <v>3.7935400000000006</v>
      </c>
      <c r="EF211" s="1204">
        <v>0.11591</v>
      </c>
      <c r="EG211" s="1361">
        <v>3.35</v>
      </c>
      <c r="EH211" s="1362">
        <f t="shared" si="1585"/>
        <v>3.7935400000000006</v>
      </c>
      <c r="EI211" s="1361">
        <v>0.11591</v>
      </c>
      <c r="EJ211" s="315"/>
      <c r="EK211" s="315"/>
      <c r="EL211" s="315"/>
      <c r="EM211" s="315"/>
      <c r="EN211" s="437">
        <f t="shared" si="1586"/>
        <v>0</v>
      </c>
      <c r="EO211" s="312"/>
      <c r="EP211" s="312"/>
      <c r="EQ211" s="312"/>
      <c r="ER211" s="312"/>
      <c r="ES211" s="312"/>
      <c r="ET211" s="622"/>
      <c r="EU211" s="622"/>
      <c r="EV211" s="622"/>
      <c r="EW211" s="622"/>
      <c r="EX211" s="312"/>
      <c r="EY211" s="622"/>
      <c r="EZ211" s="622"/>
      <c r="FA211" s="622"/>
      <c r="FB211" s="622"/>
      <c r="FC211" s="312"/>
      <c r="FD211" s="312"/>
      <c r="FE211" s="312"/>
      <c r="FF211" s="312"/>
      <c r="FG211" s="437">
        <f>SUM(FH211:FR211)</f>
        <v>0</v>
      </c>
      <c r="FH211" s="312"/>
      <c r="FI211" s="312"/>
      <c r="FJ211" s="312"/>
      <c r="FK211" s="312"/>
      <c r="FL211" s="992"/>
      <c r="FM211" s="312">
        <f t="shared" si="1587"/>
        <v>0</v>
      </c>
      <c r="FN211" s="622"/>
      <c r="FO211" s="622"/>
      <c r="FP211" s="622"/>
      <c r="FQ211" s="622"/>
      <c r="FR211" s="312"/>
      <c r="FS211" s="312"/>
      <c r="FT211" s="312"/>
      <c r="FU211" s="622"/>
      <c r="FV211" s="319"/>
      <c r="FW211" s="319"/>
      <c r="FX211" s="319"/>
    </row>
    <row r="212" spans="1:180" s="95" customFormat="1" ht="14.45" hidden="1" customHeight="1" outlineLevel="1">
      <c r="A212" s="426" t="s">
        <v>485</v>
      </c>
      <c r="B212" s="380" t="s">
        <v>302</v>
      </c>
      <c r="C212" s="331"/>
      <c r="D212" s="343"/>
      <c r="E212" s="430"/>
      <c r="F212" s="479" t="s">
        <v>11</v>
      </c>
      <c r="G212" s="438"/>
      <c r="H212" s="490"/>
      <c r="I212" s="335"/>
      <c r="J212" s="490"/>
      <c r="K212" s="490"/>
      <c r="L212" s="490"/>
      <c r="M212" s="335"/>
      <c r="N212" s="335"/>
      <c r="O212" s="490"/>
      <c r="P212" s="490"/>
      <c r="Q212" s="490"/>
      <c r="R212" s="490"/>
      <c r="S212" s="490"/>
      <c r="T212" s="490"/>
      <c r="U212" s="490"/>
      <c r="V212" s="490"/>
      <c r="W212" s="490"/>
      <c r="X212" s="490"/>
      <c r="Y212" s="490"/>
      <c r="Z212" s="490"/>
      <c r="AA212" s="1168"/>
      <c r="AB212" s="490"/>
      <c r="AC212" s="490"/>
      <c r="AD212" s="497"/>
      <c r="AE212" s="490"/>
      <c r="AF212" s="335"/>
      <c r="AG212" s="335"/>
      <c r="AH212" s="490"/>
      <c r="AI212" s="490"/>
      <c r="AJ212" s="490"/>
      <c r="AK212" s="490"/>
      <c r="AL212" s="490"/>
      <c r="AM212" s="490"/>
      <c r="AN212" s="490"/>
      <c r="AO212" s="490"/>
      <c r="AP212" s="496"/>
      <c r="AQ212" s="437">
        <f t="shared" ref="AQ212" si="1588">DI212+DX212+EA212+ED212+EG212</f>
        <v>130.35000000000002</v>
      </c>
      <c r="AR212" s="1621"/>
      <c r="AS212" s="1621"/>
      <c r="AT212" s="476">
        <f t="shared" ref="AT212:BQ212" si="1589">SUM(AT209:AT211)</f>
        <v>17.27</v>
      </c>
      <c r="AU212" s="476">
        <f t="shared" si="1589"/>
        <v>19.556547999999999</v>
      </c>
      <c r="AV212" s="476">
        <f t="shared" si="1589"/>
        <v>0.59754200000000002</v>
      </c>
      <c r="AW212" s="476">
        <f t="shared" si="1589"/>
        <v>17.27</v>
      </c>
      <c r="AX212" s="476">
        <f t="shared" si="1589"/>
        <v>19.556547999999999</v>
      </c>
      <c r="AY212" s="476">
        <f t="shared" si="1589"/>
        <v>0.59754200000000002</v>
      </c>
      <c r="AZ212" s="476">
        <f t="shared" si="1589"/>
        <v>17.27</v>
      </c>
      <c r="BA212" s="476">
        <f t="shared" si="1589"/>
        <v>19.556547999999999</v>
      </c>
      <c r="BB212" s="476">
        <f t="shared" si="1589"/>
        <v>0.59754200000000002</v>
      </c>
      <c r="BC212" s="476">
        <f t="shared" si="1589"/>
        <v>17.27</v>
      </c>
      <c r="BD212" s="476">
        <f t="shared" si="1589"/>
        <v>19.556547999999999</v>
      </c>
      <c r="BE212" s="476">
        <f t="shared" si="1589"/>
        <v>0.59754200000000002</v>
      </c>
      <c r="BF212" s="476">
        <f t="shared" si="1589"/>
        <v>17.27</v>
      </c>
      <c r="BG212" s="476">
        <f t="shared" si="1589"/>
        <v>19.556547999999999</v>
      </c>
      <c r="BH212" s="476">
        <f t="shared" si="1589"/>
        <v>0.59754200000000002</v>
      </c>
      <c r="BI212" s="476">
        <f t="shared" si="1589"/>
        <v>25.270000000000003</v>
      </c>
      <c r="BJ212" s="476">
        <f t="shared" si="1589"/>
        <v>28.615748</v>
      </c>
      <c r="BK212" s="476">
        <f t="shared" si="1589"/>
        <v>0.87434199999999995</v>
      </c>
      <c r="BL212" s="476">
        <f t="shared" si="1589"/>
        <v>25.270000000000003</v>
      </c>
      <c r="BM212" s="476">
        <f t="shared" si="1589"/>
        <v>28.615748</v>
      </c>
      <c r="BN212" s="476">
        <f t="shared" si="1589"/>
        <v>0.87434199999999995</v>
      </c>
      <c r="BO212" s="476">
        <f t="shared" si="1589"/>
        <v>25.270000000000003</v>
      </c>
      <c r="BP212" s="476">
        <f t="shared" si="1589"/>
        <v>28.615748</v>
      </c>
      <c r="BQ212" s="476">
        <f t="shared" si="1589"/>
        <v>0.87434199999999995</v>
      </c>
      <c r="BR212" s="476">
        <f t="shared" ref="BR212:EC212" si="1590">SUM(BR209:BR211)</f>
        <v>25.270000000000003</v>
      </c>
      <c r="BS212" s="476">
        <f t="shared" si="1590"/>
        <v>28.615748</v>
      </c>
      <c r="BT212" s="476">
        <f t="shared" si="1590"/>
        <v>0.87434199999999995</v>
      </c>
      <c r="BU212" s="476">
        <f t="shared" si="1590"/>
        <v>0</v>
      </c>
      <c r="BV212" s="476">
        <f t="shared" si="1590"/>
        <v>0</v>
      </c>
      <c r="BW212" s="476">
        <f t="shared" si="1590"/>
        <v>0</v>
      </c>
      <c r="BX212" s="476">
        <f t="shared" si="1590"/>
        <v>8.32</v>
      </c>
      <c r="BY212" s="476">
        <f t="shared" si="1590"/>
        <v>9.4215680000000006</v>
      </c>
      <c r="BZ212" s="476">
        <f t="shared" si="1590"/>
        <v>0.28787200000000002</v>
      </c>
      <c r="CA212" s="476">
        <f t="shared" si="1590"/>
        <v>8.629999999999999</v>
      </c>
      <c r="CB212" s="476">
        <f t="shared" si="1590"/>
        <v>9.7726120000000005</v>
      </c>
      <c r="CC212" s="476">
        <f t="shared" si="1590"/>
        <v>0.29859800000000003</v>
      </c>
      <c r="CD212" s="476">
        <f t="shared" si="1590"/>
        <v>8.32</v>
      </c>
      <c r="CE212" s="476">
        <f t="shared" si="1590"/>
        <v>9.4215680000000006</v>
      </c>
      <c r="CF212" s="476">
        <f t="shared" si="1590"/>
        <v>0.28787200000000002</v>
      </c>
      <c r="CG212" s="995"/>
      <c r="CH212" s="476">
        <f t="shared" ref="CH212:CV212" si="1591">SUM(CH209:CH211)</f>
        <v>25.270000000000003</v>
      </c>
      <c r="CI212" s="476">
        <f t="shared" si="1591"/>
        <v>28.615748</v>
      </c>
      <c r="CJ212" s="476">
        <f t="shared" si="1591"/>
        <v>0.87434199999999995</v>
      </c>
      <c r="CK212" s="476">
        <f t="shared" si="1591"/>
        <v>0</v>
      </c>
      <c r="CL212" s="476">
        <f t="shared" si="1591"/>
        <v>0</v>
      </c>
      <c r="CM212" s="476">
        <f t="shared" si="1591"/>
        <v>0</v>
      </c>
      <c r="CN212" s="476">
        <f t="shared" si="1591"/>
        <v>8.32</v>
      </c>
      <c r="CO212" s="476">
        <f t="shared" si="1591"/>
        <v>9.4215680000000006</v>
      </c>
      <c r="CP212" s="476">
        <f t="shared" si="1591"/>
        <v>0.28787200000000002</v>
      </c>
      <c r="CQ212" s="476">
        <f t="shared" si="1591"/>
        <v>8.629999999999999</v>
      </c>
      <c r="CR212" s="476">
        <f t="shared" si="1591"/>
        <v>9.7726120000000005</v>
      </c>
      <c r="CS212" s="476">
        <f t="shared" si="1591"/>
        <v>0.29859800000000003</v>
      </c>
      <c r="CT212" s="476">
        <f t="shared" si="1591"/>
        <v>8.32</v>
      </c>
      <c r="CU212" s="476">
        <f t="shared" si="1591"/>
        <v>9.4215680000000006</v>
      </c>
      <c r="CV212" s="476">
        <f t="shared" si="1591"/>
        <v>0.28787200000000002</v>
      </c>
      <c r="CW212" s="1514">
        <f t="shared" si="1590"/>
        <v>26.270000000000003</v>
      </c>
      <c r="CX212" s="476">
        <f t="shared" si="1590"/>
        <v>29.748148</v>
      </c>
      <c r="CY212" s="476">
        <f t="shared" si="1590"/>
        <v>0.90894199999999992</v>
      </c>
      <c r="CZ212" s="476">
        <f t="shared" si="1590"/>
        <v>26.270000000000003</v>
      </c>
      <c r="DA212" s="476">
        <f t="shared" si="1590"/>
        <v>29.748148</v>
      </c>
      <c r="DB212" s="476">
        <f t="shared" si="1590"/>
        <v>0.90894199999999992</v>
      </c>
      <c r="DC212" s="476">
        <f t="shared" si="1590"/>
        <v>26.270000000000003</v>
      </c>
      <c r="DD212" s="476">
        <f t="shared" si="1590"/>
        <v>29.748148</v>
      </c>
      <c r="DE212" s="476">
        <f t="shared" si="1590"/>
        <v>0.90894199999999992</v>
      </c>
      <c r="DF212" s="476">
        <f t="shared" si="1590"/>
        <v>26.270000000000003</v>
      </c>
      <c r="DG212" s="476">
        <f t="shared" si="1590"/>
        <v>29.748148</v>
      </c>
      <c r="DH212" s="476">
        <f t="shared" si="1590"/>
        <v>0.90894199999999992</v>
      </c>
      <c r="DI212" s="1203">
        <f t="shared" si="1590"/>
        <v>25.270000000000003</v>
      </c>
      <c r="DJ212" s="1203">
        <f t="shared" si="1590"/>
        <v>28.615748</v>
      </c>
      <c r="DK212" s="1203">
        <f t="shared" si="1590"/>
        <v>0.87434199999999995</v>
      </c>
      <c r="DL212" s="1203"/>
      <c r="DM212" s="1203"/>
      <c r="DN212" s="1203"/>
      <c r="DO212" s="1203"/>
      <c r="DP212" s="1203"/>
      <c r="DQ212" s="1203"/>
      <c r="DR212" s="1203"/>
      <c r="DS212" s="1203"/>
      <c r="DT212" s="1203"/>
      <c r="DU212" s="1203"/>
      <c r="DV212" s="1203"/>
      <c r="DW212" s="1203"/>
      <c r="DX212" s="1203">
        <f t="shared" si="1590"/>
        <v>26.270000000000003</v>
      </c>
      <c r="DY212" s="1203">
        <f t="shared" si="1590"/>
        <v>29.748148</v>
      </c>
      <c r="DZ212" s="1203">
        <f t="shared" si="1590"/>
        <v>0.90894199999999992</v>
      </c>
      <c r="EA212" s="1203">
        <f t="shared" si="1590"/>
        <v>26.270000000000003</v>
      </c>
      <c r="EB212" s="1203">
        <f t="shared" si="1590"/>
        <v>29.748148</v>
      </c>
      <c r="EC212" s="1203">
        <f t="shared" si="1590"/>
        <v>0.90894199999999992</v>
      </c>
      <c r="ED212" s="1203">
        <f t="shared" ref="ED212:EI212" si="1592">SUM(ED209:ED211)</f>
        <v>26.270000000000003</v>
      </c>
      <c r="EE212" s="1203">
        <f t="shared" si="1592"/>
        <v>29.748148</v>
      </c>
      <c r="EF212" s="1203">
        <f t="shared" si="1592"/>
        <v>0.90894199999999992</v>
      </c>
      <c r="EG212" s="1203">
        <f t="shared" si="1592"/>
        <v>26.270000000000003</v>
      </c>
      <c r="EH212" s="1203">
        <f t="shared" si="1592"/>
        <v>29.748148</v>
      </c>
      <c r="EI212" s="1203">
        <f t="shared" si="1592"/>
        <v>0.90894199999999992</v>
      </c>
      <c r="EJ212" s="476"/>
      <c r="EK212" s="476"/>
      <c r="EL212" s="476"/>
      <c r="EM212" s="476"/>
      <c r="EN212" s="437">
        <f t="shared" si="1586"/>
        <v>0</v>
      </c>
      <c r="EO212" s="437">
        <f>SUM(EO209:EO211)</f>
        <v>0</v>
      </c>
      <c r="EP212" s="437">
        <f>SUM(EP209:EP211)</f>
        <v>0</v>
      </c>
      <c r="EQ212" s="437">
        <f>SUM(EQ209:EQ211)</f>
        <v>0</v>
      </c>
      <c r="ER212" s="437">
        <f>SUM(ER209:ER211)</f>
        <v>0</v>
      </c>
      <c r="ES212" s="437">
        <f>SUM(ES209:ES211)</f>
        <v>0</v>
      </c>
      <c r="ET212" s="814"/>
      <c r="EU212" s="814"/>
      <c r="EV212" s="814"/>
      <c r="EW212" s="814"/>
      <c r="EX212" s="437">
        <f>SUM(EX209:EX211)</f>
        <v>0</v>
      </c>
      <c r="EY212" s="437">
        <f t="shared" ref="EY212:FB212" si="1593">SUM(EY209:EY211)</f>
        <v>0</v>
      </c>
      <c r="EZ212" s="437">
        <f t="shared" si="1593"/>
        <v>0</v>
      </c>
      <c r="FA212" s="437">
        <f t="shared" si="1593"/>
        <v>0</v>
      </c>
      <c r="FB212" s="437">
        <f t="shared" si="1593"/>
        <v>0</v>
      </c>
      <c r="FC212" s="437">
        <f>SUM(FC209:FC211)</f>
        <v>0</v>
      </c>
      <c r="FD212" s="437">
        <f>SUM(FD209:FD211)</f>
        <v>0</v>
      </c>
      <c r="FE212" s="437">
        <f>SUM(FE209:FE211)</f>
        <v>0</v>
      </c>
      <c r="FF212" s="437">
        <f>SUM(FF209:FF211)</f>
        <v>0</v>
      </c>
      <c r="FG212" s="437">
        <f>SUM(FH212:FR212)</f>
        <v>0</v>
      </c>
      <c r="FH212" s="437">
        <f>SUM(FH209:FH211)</f>
        <v>0</v>
      </c>
      <c r="FI212" s="437">
        <f>SUM(FI209:FI211)</f>
        <v>0</v>
      </c>
      <c r="FJ212" s="437">
        <f>SUM(FJ209:FJ211)</f>
        <v>0</v>
      </c>
      <c r="FK212" s="437">
        <f>SUM(FK209:FK211)</f>
        <v>0</v>
      </c>
      <c r="FL212" s="992"/>
      <c r="FM212" s="437">
        <f>SUM(FM209:FM211)</f>
        <v>0</v>
      </c>
      <c r="FN212" s="814"/>
      <c r="FO212" s="814"/>
      <c r="FP212" s="814"/>
      <c r="FQ212" s="814"/>
      <c r="FR212" s="437">
        <f>SUM(FR209:FR211)</f>
        <v>0</v>
      </c>
      <c r="FS212" s="437">
        <f>SUM(FS209:FS211)</f>
        <v>0</v>
      </c>
      <c r="FT212" s="437">
        <f>SUM(FT209:FT211)</f>
        <v>0</v>
      </c>
      <c r="FU212" s="814"/>
      <c r="FV212" s="313"/>
      <c r="FW212" s="313"/>
      <c r="FX212" s="313"/>
    </row>
    <row r="213" spans="1:180" ht="14.45" hidden="1" customHeight="1" outlineLevel="1">
      <c r="A213" s="426" t="s">
        <v>485</v>
      </c>
      <c r="B213" s="380" t="s">
        <v>302</v>
      </c>
      <c r="C213" s="331"/>
      <c r="D213" s="431"/>
      <c r="E213" s="430" t="s">
        <v>263</v>
      </c>
      <c r="F213" s="431" t="s">
        <v>265</v>
      </c>
      <c r="G213" s="467"/>
      <c r="H213" s="490"/>
      <c r="I213" s="335"/>
      <c r="J213" s="490"/>
      <c r="K213" s="490"/>
      <c r="L213" s="490"/>
      <c r="M213" s="335"/>
      <c r="N213" s="335"/>
      <c r="O213" s="490"/>
      <c r="P213" s="490"/>
      <c r="Q213" s="490"/>
      <c r="R213" s="490"/>
      <c r="S213" s="490"/>
      <c r="T213" s="490"/>
      <c r="U213" s="490"/>
      <c r="V213" s="490"/>
      <c r="W213" s="490"/>
      <c r="X213" s="490"/>
      <c r="Y213" s="490"/>
      <c r="Z213" s="490"/>
      <c r="AA213" s="1168"/>
      <c r="AB213" s="490"/>
      <c r="AC213" s="490"/>
      <c r="AD213" s="497"/>
      <c r="AE213" s="490"/>
      <c r="AF213" s="335"/>
      <c r="AG213" s="335"/>
      <c r="AH213" s="490"/>
      <c r="AI213" s="490"/>
      <c r="AJ213" s="490"/>
      <c r="AK213" s="490"/>
      <c r="AL213" s="490"/>
      <c r="AM213" s="490"/>
      <c r="AN213" s="490"/>
      <c r="AO213" s="490"/>
      <c r="AP213" s="496"/>
      <c r="AQ213" s="335"/>
      <c r="AR213" s="1620"/>
      <c r="AS213" s="1620"/>
      <c r="AT213" s="313"/>
      <c r="AU213" s="313"/>
      <c r="AV213" s="313"/>
      <c r="AW213" s="313"/>
      <c r="AX213" s="313"/>
      <c r="AY213" s="313"/>
      <c r="AZ213" s="313"/>
      <c r="BA213" s="313"/>
      <c r="BB213" s="313"/>
      <c r="BC213" s="313"/>
      <c r="BD213" s="313"/>
      <c r="BE213" s="313"/>
      <c r="BF213" s="313"/>
      <c r="BG213" s="313"/>
      <c r="BH213" s="313"/>
      <c r="BI213" s="313"/>
      <c r="BJ213" s="313"/>
      <c r="BK213" s="313"/>
      <c r="BL213" s="330"/>
      <c r="BM213" s="330"/>
      <c r="BN213" s="330"/>
      <c r="BO213" s="330"/>
      <c r="BP213" s="330"/>
      <c r="BQ213" s="330"/>
      <c r="BR213" s="330"/>
      <c r="BS213" s="330"/>
      <c r="BT213" s="330"/>
      <c r="BU213" s="330"/>
      <c r="BV213" s="330"/>
      <c r="BW213" s="330"/>
      <c r="BX213" s="330"/>
      <c r="BY213" s="330"/>
      <c r="BZ213" s="330"/>
      <c r="CA213" s="330"/>
      <c r="CB213" s="330"/>
      <c r="CC213" s="330"/>
      <c r="CD213" s="330"/>
      <c r="CE213" s="330"/>
      <c r="CF213" s="330"/>
      <c r="CG213" s="1003"/>
      <c r="CH213" s="330"/>
      <c r="CI213" s="330"/>
      <c r="CJ213" s="330"/>
      <c r="CK213" s="330"/>
      <c r="CL213" s="330"/>
      <c r="CM213" s="330"/>
      <c r="CN213" s="330"/>
      <c r="CO213" s="330"/>
      <c r="CP213" s="330"/>
      <c r="CQ213" s="330"/>
      <c r="CR213" s="330"/>
      <c r="CS213" s="330"/>
      <c r="CT213" s="330"/>
      <c r="CU213" s="330"/>
      <c r="CV213" s="330"/>
      <c r="CW213" s="1523"/>
      <c r="CX213" s="330"/>
      <c r="CY213" s="330"/>
      <c r="CZ213" s="330"/>
      <c r="DA213" s="330"/>
      <c r="DB213" s="330"/>
      <c r="DC213" s="330"/>
      <c r="DD213" s="330"/>
      <c r="DE213" s="330"/>
      <c r="DF213" s="330"/>
      <c r="DG213" s="330"/>
      <c r="DH213" s="330"/>
      <c r="DI213" s="1170"/>
      <c r="DJ213" s="1170"/>
      <c r="DK213" s="1170"/>
      <c r="DL213" s="1170"/>
      <c r="DM213" s="1170"/>
      <c r="DN213" s="1170"/>
      <c r="DO213" s="1170"/>
      <c r="DP213" s="1170"/>
      <c r="DQ213" s="1170"/>
      <c r="DR213" s="1170"/>
      <c r="DS213" s="1170"/>
      <c r="DT213" s="1170"/>
      <c r="DU213" s="1170"/>
      <c r="DV213" s="1170"/>
      <c r="DW213" s="1170"/>
      <c r="DX213" s="1170"/>
      <c r="DY213" s="1170"/>
      <c r="DZ213" s="1170"/>
      <c r="EA213" s="1170"/>
      <c r="EB213" s="1170"/>
      <c r="EC213" s="1170"/>
      <c r="ED213" s="1170"/>
      <c r="EE213" s="1170"/>
      <c r="EF213" s="1170"/>
      <c r="EG213" s="1170"/>
      <c r="EH213" s="1170"/>
      <c r="EI213" s="1170"/>
      <c r="EJ213" s="330"/>
      <c r="EK213" s="330"/>
      <c r="EL213" s="330"/>
      <c r="EM213" s="330"/>
      <c r="EN213" s="313"/>
      <c r="EO213" s="330"/>
      <c r="EP213" s="330"/>
      <c r="EQ213" s="330"/>
      <c r="ER213" s="330"/>
      <c r="ES213" s="330"/>
      <c r="ET213" s="817"/>
      <c r="EU213" s="817"/>
      <c r="EV213" s="817"/>
      <c r="EW213" s="817"/>
      <c r="EX213" s="330"/>
      <c r="EY213" s="817"/>
      <c r="EZ213" s="817"/>
      <c r="FA213" s="817"/>
      <c r="FB213" s="817"/>
      <c r="FC213" s="330"/>
      <c r="FD213" s="330"/>
      <c r="FE213" s="330"/>
      <c r="FF213" s="330"/>
      <c r="FG213" s="313"/>
      <c r="FH213" s="330"/>
      <c r="FI213" s="330"/>
      <c r="FJ213" s="330"/>
      <c r="FK213" s="330"/>
      <c r="FL213" s="1003"/>
      <c r="FM213" s="330"/>
      <c r="FN213" s="817"/>
      <c r="FO213" s="817"/>
      <c r="FP213" s="817"/>
      <c r="FQ213" s="817"/>
      <c r="FR213" s="330"/>
      <c r="FS213" s="330"/>
      <c r="FT213" s="330"/>
      <c r="FU213" s="817"/>
      <c r="FV213" s="330"/>
      <c r="FW213" s="330"/>
      <c r="FX213" s="330"/>
    </row>
    <row r="214" spans="1:180" ht="27.6" hidden="1" customHeight="1" outlineLevel="1">
      <c r="A214" s="426" t="s">
        <v>485</v>
      </c>
      <c r="B214" s="380" t="s">
        <v>302</v>
      </c>
      <c r="C214" s="659" t="s">
        <v>489</v>
      </c>
      <c r="D214" s="648" t="s">
        <v>516</v>
      </c>
      <c r="E214" s="430" t="s">
        <v>358</v>
      </c>
      <c r="F214" s="431" t="s">
        <v>353</v>
      </c>
      <c r="G214" s="470"/>
      <c r="H214" s="343" t="s">
        <v>12</v>
      </c>
      <c r="I214" s="492">
        <f t="shared" ref="I214:I216" si="1594">S214+X214+Y214+Z214+AA214</f>
        <v>5</v>
      </c>
      <c r="J214" s="861">
        <v>1</v>
      </c>
      <c r="K214" s="861">
        <v>1</v>
      </c>
      <c r="L214" s="860">
        <v>1</v>
      </c>
      <c r="M214" s="528">
        <v>1</v>
      </c>
      <c r="N214" s="528">
        <f t="shared" ref="N214:N216" si="1595">SUM(O214:R214)</f>
        <v>1</v>
      </c>
      <c r="O214" s="367">
        <v>1</v>
      </c>
      <c r="P214" s="367">
        <v>0</v>
      </c>
      <c r="Q214" s="367">
        <v>0</v>
      </c>
      <c r="R214" s="367">
        <v>0</v>
      </c>
      <c r="S214" s="366">
        <f t="shared" ref="S214" si="1596">SUM(T214:W214)</f>
        <v>1</v>
      </c>
      <c r="T214" s="1360">
        <v>1</v>
      </c>
      <c r="U214" s="1358">
        <v>0</v>
      </c>
      <c r="V214" s="1358">
        <v>0</v>
      </c>
      <c r="W214" s="1358">
        <v>0</v>
      </c>
      <c r="X214" s="1360">
        <v>1</v>
      </c>
      <c r="Y214" s="1360">
        <v>1</v>
      </c>
      <c r="Z214" s="1360">
        <v>1</v>
      </c>
      <c r="AA214" s="1360">
        <v>1</v>
      </c>
      <c r="AB214" s="331"/>
      <c r="AC214" s="331"/>
      <c r="AD214" s="363"/>
      <c r="AE214" s="331"/>
      <c r="AF214" s="528">
        <v>1</v>
      </c>
      <c r="AG214" s="528">
        <f t="shared" ref="AG214:AG216" si="1597">SUM(AH214:AK214)</f>
        <v>0</v>
      </c>
      <c r="AH214" s="367"/>
      <c r="AI214" s="367">
        <v>0</v>
      </c>
      <c r="AJ214" s="367">
        <v>0</v>
      </c>
      <c r="AK214" s="367">
        <v>0</v>
      </c>
      <c r="AL214" s="331"/>
      <c r="AM214" s="331"/>
      <c r="AN214" s="331"/>
      <c r="AO214" s="331"/>
      <c r="AP214" s="499" t="s">
        <v>233</v>
      </c>
      <c r="AQ214" s="437">
        <f t="shared" ref="AQ214:AQ217" si="1598">DI214+DX214+EA214+ED214+EG214</f>
        <v>17.5</v>
      </c>
      <c r="AR214" s="1621"/>
      <c r="AS214" s="1621"/>
      <c r="AT214" s="312">
        <v>3.5</v>
      </c>
      <c r="AU214" s="476">
        <f>AT214*0.85*1.45</f>
        <v>4.3137499999999998</v>
      </c>
      <c r="AV214" s="312">
        <v>0.1211</v>
      </c>
      <c r="AW214" s="312">
        <v>3.5</v>
      </c>
      <c r="AX214" s="476">
        <f>AW214*0.85*1.45</f>
        <v>4.3137499999999998</v>
      </c>
      <c r="AY214" s="312">
        <v>0.1211</v>
      </c>
      <c r="AZ214" s="312">
        <v>3.5</v>
      </c>
      <c r="BA214" s="476">
        <f>AZ214*0.85*1.45</f>
        <v>4.3137499999999998</v>
      </c>
      <c r="BB214" s="312">
        <v>0.1211</v>
      </c>
      <c r="BC214" s="312">
        <v>3.5</v>
      </c>
      <c r="BD214" s="476">
        <f>BC214*0.85*1.45</f>
        <v>4.3137499999999998</v>
      </c>
      <c r="BE214" s="312">
        <v>0.1211</v>
      </c>
      <c r="BF214" s="312">
        <v>3.5</v>
      </c>
      <c r="BG214" s="476">
        <f>BF214*0.85*1.45</f>
        <v>4.3137499999999998</v>
      </c>
      <c r="BH214" s="312">
        <v>0.1211</v>
      </c>
      <c r="BI214" s="312">
        <v>3.5</v>
      </c>
      <c r="BJ214" s="476">
        <f>BI214*0.85*1.45</f>
        <v>4.3137499999999998</v>
      </c>
      <c r="BK214" s="312">
        <v>0.1211</v>
      </c>
      <c r="BL214" s="315">
        <v>3.5</v>
      </c>
      <c r="BM214" s="476">
        <f>BL214*0.85*1.45</f>
        <v>4.3137499999999998</v>
      </c>
      <c r="BN214" s="315">
        <v>0.1211</v>
      </c>
      <c r="BO214" s="331">
        <v>3.5</v>
      </c>
      <c r="BP214" s="476">
        <f>BO214*0.85*1.45</f>
        <v>4.3137499999999998</v>
      </c>
      <c r="BQ214" s="331">
        <v>0.1211</v>
      </c>
      <c r="BR214" s="476">
        <f>BU214+BX214+CA214+CD214</f>
        <v>3.5</v>
      </c>
      <c r="BS214" s="476">
        <f t="shared" ref="BS214:BS216" si="1599">BV214+BY214+CB214+CE214</f>
        <v>4.3137500000000006</v>
      </c>
      <c r="BT214" s="476">
        <f t="shared" ref="BT214:BT216" si="1600">BW214+BZ214+CC214+CF214</f>
        <v>0.1211</v>
      </c>
      <c r="BU214" s="331"/>
      <c r="BV214" s="476">
        <f>BU214*0.85*1.45</f>
        <v>0</v>
      </c>
      <c r="BW214" s="331"/>
      <c r="BX214" s="331">
        <v>1.07</v>
      </c>
      <c r="BY214" s="476">
        <f>BX214*0.85*1.45</f>
        <v>1.318775</v>
      </c>
      <c r="BZ214" s="331">
        <v>3.7021999999999999E-2</v>
      </c>
      <c r="CA214" s="331">
        <v>1.36</v>
      </c>
      <c r="CB214" s="476">
        <f>CA214*0.85*1.45</f>
        <v>1.6762000000000001</v>
      </c>
      <c r="CC214" s="331">
        <v>4.7056000000000001E-2</v>
      </c>
      <c r="CD214" s="331">
        <v>1.07</v>
      </c>
      <c r="CE214" s="476">
        <f>CD214*0.85*1.45</f>
        <v>1.318775</v>
      </c>
      <c r="CF214" s="331">
        <v>3.7021999999999999E-2</v>
      </c>
      <c r="CG214" s="1004"/>
      <c r="CH214" s="476">
        <f>CK214+CN214+CQ214+CT214</f>
        <v>3.5</v>
      </c>
      <c r="CI214" s="476">
        <f t="shared" ref="CI214:CI216" si="1601">CL214+CO214+CR214+CU214</f>
        <v>4.3137500000000006</v>
      </c>
      <c r="CJ214" s="476">
        <f t="shared" ref="CJ214:CJ216" si="1602">CM214+CP214+CS214+CV214</f>
        <v>0.1211</v>
      </c>
      <c r="CK214" s="331"/>
      <c r="CL214" s="476">
        <f>CK214*0.85*1.45</f>
        <v>0</v>
      </c>
      <c r="CM214" s="331"/>
      <c r="CN214" s="1066">
        <v>1.07</v>
      </c>
      <c r="CO214" s="476">
        <f>CN214*0.85*1.45</f>
        <v>1.318775</v>
      </c>
      <c r="CP214" s="1066">
        <v>3.7021999999999999E-2</v>
      </c>
      <c r="CQ214" s="1478">
        <v>1.36</v>
      </c>
      <c r="CR214" s="476">
        <f>CQ214*0.85*1.45</f>
        <v>1.6762000000000001</v>
      </c>
      <c r="CS214" s="1478">
        <v>4.7056000000000001E-2</v>
      </c>
      <c r="CT214" s="1478">
        <v>1.07</v>
      </c>
      <c r="CU214" s="476">
        <f>CT214*0.85*1.45</f>
        <v>1.318775</v>
      </c>
      <c r="CV214" s="1478">
        <v>3.7021999999999999E-2</v>
      </c>
      <c r="CW214" s="1525">
        <v>3.5</v>
      </c>
      <c r="CX214" s="476">
        <f>CW214*0.85*1.45</f>
        <v>4.3137499999999998</v>
      </c>
      <c r="CY214" s="331">
        <v>0.1211</v>
      </c>
      <c r="CZ214" s="331">
        <v>3.5</v>
      </c>
      <c r="DA214" s="476">
        <f>CZ214*0.85*1.45</f>
        <v>4.3137499999999998</v>
      </c>
      <c r="DB214" s="331">
        <v>0.1211</v>
      </c>
      <c r="DC214" s="331">
        <v>3.5</v>
      </c>
      <c r="DD214" s="476">
        <f>DC214*0.85*1.45</f>
        <v>4.3137499999999998</v>
      </c>
      <c r="DE214" s="331">
        <v>0.1211</v>
      </c>
      <c r="DF214" s="331">
        <v>3.5</v>
      </c>
      <c r="DG214" s="476">
        <f>DF214*0.85*1.45</f>
        <v>4.3137499999999998</v>
      </c>
      <c r="DH214" s="331">
        <v>0.1211</v>
      </c>
      <c r="DI214" s="1243">
        <f>DL214+DO214+DR214+DU214</f>
        <v>3.5</v>
      </c>
      <c r="DJ214" s="1203">
        <f>DI214*0.85*1.45</f>
        <v>4.3137499999999998</v>
      </c>
      <c r="DK214" s="1243">
        <f>DN214+DQ214+DT214+DW214</f>
        <v>0.1211</v>
      </c>
      <c r="DL214" s="1207"/>
      <c r="DM214" s="1207"/>
      <c r="DN214" s="1207"/>
      <c r="DO214" s="1363">
        <v>1.07</v>
      </c>
      <c r="DP214" s="1362">
        <f>DO214*0.85*1.45</f>
        <v>1.318775</v>
      </c>
      <c r="DQ214" s="1363">
        <v>3.7021999999999999E-2</v>
      </c>
      <c r="DR214" s="1363">
        <v>1.36</v>
      </c>
      <c r="DS214" s="1362">
        <f>DR214*0.85*1.45</f>
        <v>1.6762000000000001</v>
      </c>
      <c r="DT214" s="1363">
        <v>4.7056000000000001E-2</v>
      </c>
      <c r="DU214" s="1363">
        <v>1.07</v>
      </c>
      <c r="DV214" s="1362">
        <f>DU214*0.85*1.45</f>
        <v>1.318775</v>
      </c>
      <c r="DW214" s="1363">
        <v>3.7021999999999999E-2</v>
      </c>
      <c r="DX214" s="1207">
        <v>3.5</v>
      </c>
      <c r="DY214" s="1203">
        <f>DX214*0.85*1.45</f>
        <v>4.3137499999999998</v>
      </c>
      <c r="DZ214" s="1207">
        <v>0.1211</v>
      </c>
      <c r="EA214" s="1207">
        <v>3.5</v>
      </c>
      <c r="EB214" s="1203">
        <f>EA214*0.85*1.45</f>
        <v>4.3137499999999998</v>
      </c>
      <c r="EC214" s="1207">
        <v>0.1211</v>
      </c>
      <c r="ED214" s="1207">
        <v>3.5</v>
      </c>
      <c r="EE214" s="1203">
        <f>ED214*0.85*1.45</f>
        <v>4.3137499999999998</v>
      </c>
      <c r="EF214" s="1207">
        <v>0.1211</v>
      </c>
      <c r="EG214" s="1363">
        <v>3.5</v>
      </c>
      <c r="EH214" s="1362">
        <f>EG214*0.85*1.45</f>
        <v>4.3137499999999998</v>
      </c>
      <c r="EI214" s="1363">
        <v>0.1211</v>
      </c>
      <c r="EJ214" s="331"/>
      <c r="EK214" s="331"/>
      <c r="EL214" s="331"/>
      <c r="EM214" s="331"/>
      <c r="EN214" s="437">
        <f t="shared" ref="EN214:EN217" si="1603">EX214+FC214+FD214+FE214+FF214</f>
        <v>0</v>
      </c>
      <c r="EO214" s="488"/>
      <c r="EP214" s="312"/>
      <c r="EQ214" s="312"/>
      <c r="ER214" s="312"/>
      <c r="ES214" s="312"/>
      <c r="ET214" s="622"/>
      <c r="EU214" s="622"/>
      <c r="EV214" s="622"/>
      <c r="EW214" s="622"/>
      <c r="EX214" s="312"/>
      <c r="EY214" s="622"/>
      <c r="EZ214" s="622"/>
      <c r="FA214" s="622"/>
      <c r="FB214" s="622"/>
      <c r="FC214" s="312"/>
      <c r="FD214" s="312"/>
      <c r="FE214" s="312"/>
      <c r="FF214" s="312"/>
      <c r="FG214" s="437">
        <f>SUM(FH214:FR214)</f>
        <v>0</v>
      </c>
      <c r="FH214" s="488"/>
      <c r="FI214" s="312"/>
      <c r="FJ214" s="312"/>
      <c r="FK214" s="312"/>
      <c r="FL214" s="992"/>
      <c r="FM214" s="312">
        <f t="shared" ref="FM214:FM216" si="1604">FN214+FO214+FP214+FQ214</f>
        <v>0</v>
      </c>
      <c r="FN214" s="622"/>
      <c r="FO214" s="622"/>
      <c r="FP214" s="622"/>
      <c r="FQ214" s="622"/>
      <c r="FR214" s="312"/>
      <c r="FS214" s="312"/>
      <c r="FT214" s="312"/>
      <c r="FU214" s="622"/>
      <c r="FV214" s="343"/>
      <c r="FW214" s="343"/>
      <c r="FX214" s="343"/>
    </row>
    <row r="215" spans="1:180" ht="41.45" hidden="1" customHeight="1" outlineLevel="1">
      <c r="A215" s="426" t="s">
        <v>485</v>
      </c>
      <c r="B215" s="380" t="s">
        <v>302</v>
      </c>
      <c r="C215" s="661" t="s">
        <v>489</v>
      </c>
      <c r="D215" s="662" t="s">
        <v>516</v>
      </c>
      <c r="E215" s="593" t="s">
        <v>359</v>
      </c>
      <c r="F215" s="607" t="s">
        <v>355</v>
      </c>
      <c r="G215" s="594"/>
      <c r="H215" s="595" t="s">
        <v>12</v>
      </c>
      <c r="I215" s="492">
        <f t="shared" si="1594"/>
        <v>5</v>
      </c>
      <c r="J215" s="861">
        <v>1</v>
      </c>
      <c r="K215" s="861">
        <v>1</v>
      </c>
      <c r="L215" s="860">
        <v>1</v>
      </c>
      <c r="M215" s="528">
        <v>1</v>
      </c>
      <c r="N215" s="528">
        <f t="shared" si="1595"/>
        <v>1</v>
      </c>
      <c r="O215" s="608">
        <v>1</v>
      </c>
      <c r="P215" s="608">
        <v>0</v>
      </c>
      <c r="Q215" s="608">
        <v>0</v>
      </c>
      <c r="R215" s="608">
        <v>0</v>
      </c>
      <c r="S215" s="366">
        <f t="shared" ref="S215:S216" si="1605">SUM(T215:W215)</f>
        <v>1</v>
      </c>
      <c r="T215" s="1360">
        <v>1</v>
      </c>
      <c r="U215" s="1358">
        <v>0</v>
      </c>
      <c r="V215" s="1358">
        <v>0</v>
      </c>
      <c r="W215" s="1358">
        <v>0</v>
      </c>
      <c r="X215" s="1360">
        <v>1</v>
      </c>
      <c r="Y215" s="1360">
        <v>1</v>
      </c>
      <c r="Z215" s="1360">
        <v>1</v>
      </c>
      <c r="AA215" s="1360">
        <v>1</v>
      </c>
      <c r="AB215" s="591"/>
      <c r="AC215" s="591"/>
      <c r="AD215" s="609"/>
      <c r="AE215" s="591"/>
      <c r="AF215" s="528">
        <v>1</v>
      </c>
      <c r="AG215" s="528">
        <f t="shared" si="1597"/>
        <v>0</v>
      </c>
      <c r="AH215" s="608"/>
      <c r="AI215" s="608">
        <v>0</v>
      </c>
      <c r="AJ215" s="608">
        <v>0</v>
      </c>
      <c r="AK215" s="608">
        <v>0</v>
      </c>
      <c r="AL215" s="591"/>
      <c r="AM215" s="591"/>
      <c r="AN215" s="591"/>
      <c r="AO215" s="591"/>
      <c r="AP215" s="610" t="s">
        <v>233</v>
      </c>
      <c r="AQ215" s="437">
        <f t="shared" si="1598"/>
        <v>10</v>
      </c>
      <c r="AR215" s="1621"/>
      <c r="AS215" s="1621"/>
      <c r="AT215" s="597">
        <v>2</v>
      </c>
      <c r="AU215" s="476">
        <f t="shared" ref="AU215:AU216" si="1606">AT215*0.85*1.45</f>
        <v>2.4649999999999999</v>
      </c>
      <c r="AV215" s="597">
        <v>6.9199999999999998E-2</v>
      </c>
      <c r="AW215" s="597">
        <v>2</v>
      </c>
      <c r="AX215" s="476">
        <f t="shared" ref="AX215:AX216" si="1607">AW215*0.85*1.45</f>
        <v>2.4649999999999999</v>
      </c>
      <c r="AY215" s="597">
        <v>6.9199999999999998E-2</v>
      </c>
      <c r="AZ215" s="597">
        <v>2</v>
      </c>
      <c r="BA215" s="476">
        <f t="shared" ref="BA215:BA216" si="1608">AZ215*0.85*1.45</f>
        <v>2.4649999999999999</v>
      </c>
      <c r="BB215" s="597">
        <v>6.9199999999999998E-2</v>
      </c>
      <c r="BC215" s="597">
        <v>2</v>
      </c>
      <c r="BD215" s="476">
        <f t="shared" ref="BD215:BD216" si="1609">BC215*0.85*1.45</f>
        <v>2.4649999999999999</v>
      </c>
      <c r="BE215" s="597">
        <v>6.9199999999999998E-2</v>
      </c>
      <c r="BF215" s="597">
        <v>2</v>
      </c>
      <c r="BG215" s="476">
        <f t="shared" ref="BG215:BG216" si="1610">BF215*0.85*1.45</f>
        <v>2.4649999999999999</v>
      </c>
      <c r="BH215" s="597">
        <v>6.9199999999999998E-2</v>
      </c>
      <c r="BI215" s="597">
        <v>2</v>
      </c>
      <c r="BJ215" s="476">
        <f t="shared" ref="BJ215:BJ216" si="1611">BI215*0.85*1.45</f>
        <v>2.4649999999999999</v>
      </c>
      <c r="BK215" s="597">
        <v>6.9199999999999998E-2</v>
      </c>
      <c r="BL215" s="315">
        <v>2</v>
      </c>
      <c r="BM215" s="476">
        <f t="shared" ref="BM215:BM216" si="1612">BL215*0.85*1.45</f>
        <v>2.4649999999999999</v>
      </c>
      <c r="BN215" s="315">
        <v>6.9199999999999998E-2</v>
      </c>
      <c r="BO215" s="591">
        <v>2</v>
      </c>
      <c r="BP215" s="476">
        <f t="shared" ref="BP215:BP216" si="1613">BO215*0.85*1.45</f>
        <v>2.4649999999999999</v>
      </c>
      <c r="BQ215" s="591">
        <v>6.9199999999999998E-2</v>
      </c>
      <c r="BR215" s="476">
        <f t="shared" ref="BR215:BR216" si="1614">BU215+BX215+CA215+CD215</f>
        <v>2</v>
      </c>
      <c r="BS215" s="476">
        <f t="shared" si="1599"/>
        <v>2.4649999999999999</v>
      </c>
      <c r="BT215" s="476">
        <f t="shared" si="1600"/>
        <v>6.9199999999999998E-2</v>
      </c>
      <c r="BU215" s="591"/>
      <c r="BV215" s="476">
        <f t="shared" ref="BV215:BV216" si="1615">BU215*0.85*1.45</f>
        <v>0</v>
      </c>
      <c r="BW215" s="591"/>
      <c r="BX215" s="591">
        <v>0.62</v>
      </c>
      <c r="BY215" s="476">
        <f t="shared" ref="BY215:BY216" si="1616">BX215*0.85*1.45</f>
        <v>0.76415</v>
      </c>
      <c r="BZ215" s="591">
        <v>2.1451999999999999E-2</v>
      </c>
      <c r="CA215" s="591">
        <v>0.76</v>
      </c>
      <c r="CB215" s="476">
        <f t="shared" ref="CB215:CB216" si="1617">CA215*0.85*1.45</f>
        <v>0.93669999999999998</v>
      </c>
      <c r="CC215" s="591">
        <v>2.6296E-2</v>
      </c>
      <c r="CD215" s="591">
        <v>0.62</v>
      </c>
      <c r="CE215" s="476">
        <f t="shared" ref="CE215:CE216" si="1618">CD215*0.85*1.45</f>
        <v>0.76415</v>
      </c>
      <c r="CF215" s="591">
        <v>2.1451999999999999E-2</v>
      </c>
      <c r="CG215" s="1004"/>
      <c r="CH215" s="476">
        <f t="shared" ref="CH215:CH216" si="1619">CK215+CN215+CQ215+CT215</f>
        <v>2</v>
      </c>
      <c r="CI215" s="476">
        <f t="shared" si="1601"/>
        <v>2.4649999999999999</v>
      </c>
      <c r="CJ215" s="476">
        <f t="shared" si="1602"/>
        <v>6.9199999999999998E-2</v>
      </c>
      <c r="CK215" s="591"/>
      <c r="CL215" s="476">
        <f t="shared" ref="CL215:CL216" si="1620">CK215*0.85*1.45</f>
        <v>0</v>
      </c>
      <c r="CM215" s="591"/>
      <c r="CN215" s="1066">
        <v>0.62</v>
      </c>
      <c r="CO215" s="476">
        <f t="shared" ref="CO215:CO216" si="1621">CN215*0.85*1.45</f>
        <v>0.76415</v>
      </c>
      <c r="CP215" s="1066">
        <v>2.1451999999999999E-2</v>
      </c>
      <c r="CQ215" s="1478">
        <v>0.76</v>
      </c>
      <c r="CR215" s="476">
        <f t="shared" ref="CR215:CR216" si="1622">CQ215*0.85*1.45</f>
        <v>0.93669999999999998</v>
      </c>
      <c r="CS215" s="1478">
        <v>2.6296E-2</v>
      </c>
      <c r="CT215" s="1478">
        <v>0.62</v>
      </c>
      <c r="CU215" s="476">
        <f t="shared" ref="CU215:CU216" si="1623">CT215*0.85*1.45</f>
        <v>0.76415</v>
      </c>
      <c r="CV215" s="1478">
        <v>2.1451999999999999E-2</v>
      </c>
      <c r="CW215" s="1530">
        <v>2</v>
      </c>
      <c r="CX215" s="476">
        <f t="shared" ref="CX215:CX216" si="1624">CW215*0.85*1.45</f>
        <v>2.4649999999999999</v>
      </c>
      <c r="CY215" s="591">
        <v>6.9199999999999998E-2</v>
      </c>
      <c r="CZ215" s="591">
        <v>2</v>
      </c>
      <c r="DA215" s="476">
        <f t="shared" ref="DA215:DA216" si="1625">CZ215*0.85*1.45</f>
        <v>2.4649999999999999</v>
      </c>
      <c r="DB215" s="591">
        <v>6.9199999999999998E-2</v>
      </c>
      <c r="DC215" s="591">
        <v>2</v>
      </c>
      <c r="DD215" s="476">
        <f t="shared" ref="DD215:DD216" si="1626">DC215*0.85*1.45</f>
        <v>2.4649999999999999</v>
      </c>
      <c r="DE215" s="591">
        <v>6.9199999999999998E-2</v>
      </c>
      <c r="DF215" s="591">
        <v>2</v>
      </c>
      <c r="DG215" s="476">
        <f t="shared" ref="DG215:DG216" si="1627">DF215*0.85*1.45</f>
        <v>2.4649999999999999</v>
      </c>
      <c r="DH215" s="591">
        <v>6.9199999999999998E-2</v>
      </c>
      <c r="DI215" s="1243">
        <f>DL215+DO215+DR215+DU215</f>
        <v>2</v>
      </c>
      <c r="DJ215" s="1203">
        <f t="shared" ref="DJ215:DJ216" si="1628">DI215*0.85*1.45</f>
        <v>2.4649999999999999</v>
      </c>
      <c r="DK215" s="1243">
        <f>DN215+DQ215+DT215+DW215</f>
        <v>6.9199999999999998E-2</v>
      </c>
      <c r="DL215" s="1207"/>
      <c r="DM215" s="1207"/>
      <c r="DN215" s="1207"/>
      <c r="DO215" s="1363">
        <v>0.62</v>
      </c>
      <c r="DP215" s="1362">
        <f t="shared" ref="DP215:DP216" si="1629">DO215*0.85*1.45</f>
        <v>0.76415</v>
      </c>
      <c r="DQ215" s="1363">
        <v>2.1451999999999999E-2</v>
      </c>
      <c r="DR215" s="1363">
        <v>0.76</v>
      </c>
      <c r="DS215" s="1362">
        <f t="shared" ref="DS215:DS216" si="1630">DR215*0.85*1.45</f>
        <v>0.93669999999999998</v>
      </c>
      <c r="DT215" s="1363">
        <v>2.6296E-2</v>
      </c>
      <c r="DU215" s="1363">
        <v>0.62</v>
      </c>
      <c r="DV215" s="1362">
        <f t="shared" ref="DV215:DV216" si="1631">DU215*0.85*1.45</f>
        <v>0.76415</v>
      </c>
      <c r="DW215" s="1363">
        <v>2.1451999999999999E-2</v>
      </c>
      <c r="DX215" s="1207">
        <v>2</v>
      </c>
      <c r="DY215" s="1203">
        <f t="shared" ref="DY215:DY216" si="1632">DX215*0.85*1.45</f>
        <v>2.4649999999999999</v>
      </c>
      <c r="DZ215" s="1207">
        <v>6.9199999999999998E-2</v>
      </c>
      <c r="EA215" s="1207">
        <v>2</v>
      </c>
      <c r="EB215" s="1203">
        <f t="shared" ref="EB215:EB216" si="1633">EA215*0.85*1.45</f>
        <v>2.4649999999999999</v>
      </c>
      <c r="EC215" s="1207">
        <v>6.9199999999999998E-2</v>
      </c>
      <c r="ED215" s="1207">
        <v>2</v>
      </c>
      <c r="EE215" s="1203">
        <f t="shared" ref="EE215:EE216" si="1634">ED215*0.85*1.45</f>
        <v>2.4649999999999999</v>
      </c>
      <c r="EF215" s="1207">
        <v>6.9199999999999998E-2</v>
      </c>
      <c r="EG215" s="1363">
        <v>2</v>
      </c>
      <c r="EH215" s="1362">
        <f t="shared" ref="EH215:EH216" si="1635">EG215*0.85*1.45</f>
        <v>2.4649999999999999</v>
      </c>
      <c r="EI215" s="1363">
        <v>6.9199999999999998E-2</v>
      </c>
      <c r="EJ215" s="591"/>
      <c r="EK215" s="591"/>
      <c r="EL215" s="591"/>
      <c r="EM215" s="591"/>
      <c r="EN215" s="437">
        <f t="shared" si="1603"/>
        <v>0</v>
      </c>
      <c r="EO215" s="611"/>
      <c r="EP215" s="597"/>
      <c r="EQ215" s="597"/>
      <c r="ER215" s="597"/>
      <c r="ES215" s="597"/>
      <c r="ET215" s="622"/>
      <c r="EU215" s="622"/>
      <c r="EV215" s="622"/>
      <c r="EW215" s="622"/>
      <c r="EX215" s="597"/>
      <c r="EY215" s="622"/>
      <c r="EZ215" s="622"/>
      <c r="FA215" s="622"/>
      <c r="FB215" s="622"/>
      <c r="FC215" s="597"/>
      <c r="FD215" s="597"/>
      <c r="FE215" s="597"/>
      <c r="FF215" s="597"/>
      <c r="FG215" s="437">
        <f>SUM(FH215:FR215)</f>
        <v>0</v>
      </c>
      <c r="FH215" s="611"/>
      <c r="FI215" s="597"/>
      <c r="FJ215" s="597"/>
      <c r="FK215" s="597"/>
      <c r="FL215" s="992"/>
      <c r="FM215" s="312">
        <f t="shared" si="1604"/>
        <v>0</v>
      </c>
      <c r="FN215" s="622"/>
      <c r="FO215" s="622"/>
      <c r="FP215" s="622"/>
      <c r="FQ215" s="622"/>
      <c r="FR215" s="597"/>
      <c r="FS215" s="597"/>
      <c r="FT215" s="597"/>
      <c r="FU215" s="622"/>
      <c r="FV215" s="595"/>
      <c r="FW215" s="595"/>
      <c r="FX215" s="595"/>
    </row>
    <row r="216" spans="1:180" ht="14.45" hidden="1" customHeight="1" outlineLevel="1">
      <c r="A216" s="426" t="s">
        <v>485</v>
      </c>
      <c r="B216" s="380" t="s">
        <v>302</v>
      </c>
      <c r="C216" s="661" t="s">
        <v>489</v>
      </c>
      <c r="D216" s="662" t="s">
        <v>516</v>
      </c>
      <c r="E216" s="593" t="s">
        <v>360</v>
      </c>
      <c r="F216" s="607" t="s">
        <v>357</v>
      </c>
      <c r="G216" s="594"/>
      <c r="H216" s="595" t="s">
        <v>12</v>
      </c>
      <c r="I216" s="492">
        <f t="shared" si="1594"/>
        <v>5</v>
      </c>
      <c r="J216" s="861">
        <v>1</v>
      </c>
      <c r="K216" s="861">
        <v>1</v>
      </c>
      <c r="L216" s="860">
        <v>1</v>
      </c>
      <c r="M216" s="528">
        <v>1</v>
      </c>
      <c r="N216" s="528">
        <f t="shared" si="1595"/>
        <v>1</v>
      </c>
      <c r="O216" s="608">
        <v>1</v>
      </c>
      <c r="P216" s="608">
        <v>0</v>
      </c>
      <c r="Q216" s="608">
        <v>0</v>
      </c>
      <c r="R216" s="608">
        <v>0</v>
      </c>
      <c r="S216" s="366">
        <f t="shared" si="1605"/>
        <v>1</v>
      </c>
      <c r="T216" s="1360">
        <v>1</v>
      </c>
      <c r="U216" s="1358">
        <v>0</v>
      </c>
      <c r="V216" s="1358">
        <v>0</v>
      </c>
      <c r="W216" s="1358">
        <v>0</v>
      </c>
      <c r="X216" s="1360">
        <v>1</v>
      </c>
      <c r="Y216" s="1360">
        <v>1</v>
      </c>
      <c r="Z216" s="1360">
        <v>1</v>
      </c>
      <c r="AA216" s="1360">
        <v>1</v>
      </c>
      <c r="AB216" s="591"/>
      <c r="AC216" s="591"/>
      <c r="AD216" s="609"/>
      <c r="AE216" s="591"/>
      <c r="AF216" s="528">
        <v>1</v>
      </c>
      <c r="AG216" s="528">
        <f t="shared" si="1597"/>
        <v>0</v>
      </c>
      <c r="AH216" s="608"/>
      <c r="AI216" s="608">
        <v>0</v>
      </c>
      <c r="AJ216" s="608">
        <v>0</v>
      </c>
      <c r="AK216" s="608">
        <v>0</v>
      </c>
      <c r="AL216" s="591"/>
      <c r="AM216" s="591"/>
      <c r="AN216" s="591"/>
      <c r="AO216" s="591"/>
      <c r="AP216" s="610" t="s">
        <v>233</v>
      </c>
      <c r="AQ216" s="437">
        <f t="shared" si="1598"/>
        <v>7.5</v>
      </c>
      <c r="AR216" s="1621"/>
      <c r="AS216" s="1621"/>
      <c r="AT216" s="597">
        <v>1.5</v>
      </c>
      <c r="AU216" s="476">
        <f t="shared" si="1606"/>
        <v>1.8487499999999999</v>
      </c>
      <c r="AV216" s="597">
        <v>5.1900000000000002E-2</v>
      </c>
      <c r="AW216" s="597">
        <v>1.5</v>
      </c>
      <c r="AX216" s="476">
        <f t="shared" si="1607"/>
        <v>1.8487499999999999</v>
      </c>
      <c r="AY216" s="597">
        <v>5.1900000000000002E-2</v>
      </c>
      <c r="AZ216" s="597">
        <v>1.5</v>
      </c>
      <c r="BA216" s="476">
        <f t="shared" si="1608"/>
        <v>1.8487499999999999</v>
      </c>
      <c r="BB216" s="597">
        <v>5.1900000000000002E-2</v>
      </c>
      <c r="BC216" s="597">
        <v>1.5</v>
      </c>
      <c r="BD216" s="476">
        <f t="shared" si="1609"/>
        <v>1.8487499999999999</v>
      </c>
      <c r="BE216" s="597">
        <v>5.1900000000000002E-2</v>
      </c>
      <c r="BF216" s="597">
        <v>1.5</v>
      </c>
      <c r="BG216" s="476">
        <f t="shared" si="1610"/>
        <v>1.8487499999999999</v>
      </c>
      <c r="BH216" s="597">
        <v>5.1900000000000002E-2</v>
      </c>
      <c r="BI216" s="597">
        <v>1.5</v>
      </c>
      <c r="BJ216" s="476">
        <f t="shared" si="1611"/>
        <v>1.8487499999999999</v>
      </c>
      <c r="BK216" s="597">
        <v>5.1900000000000002E-2</v>
      </c>
      <c r="BL216" s="315">
        <v>1.5</v>
      </c>
      <c r="BM216" s="476">
        <f t="shared" si="1612"/>
        <v>1.8487499999999999</v>
      </c>
      <c r="BN216" s="315">
        <v>5.1900000000000002E-2</v>
      </c>
      <c r="BO216" s="591">
        <v>1.5</v>
      </c>
      <c r="BP216" s="476">
        <f t="shared" si="1613"/>
        <v>1.8487499999999999</v>
      </c>
      <c r="BQ216" s="591">
        <v>5.1900000000000002E-2</v>
      </c>
      <c r="BR216" s="476">
        <f t="shared" si="1614"/>
        <v>1.5</v>
      </c>
      <c r="BS216" s="476">
        <f t="shared" si="1599"/>
        <v>1.8487499999999999</v>
      </c>
      <c r="BT216" s="476">
        <f t="shared" si="1600"/>
        <v>5.1900000000000002E-2</v>
      </c>
      <c r="BU216" s="591"/>
      <c r="BV216" s="476">
        <f t="shared" si="1615"/>
        <v>0</v>
      </c>
      <c r="BW216" s="591"/>
      <c r="BX216" s="591">
        <v>0.46</v>
      </c>
      <c r="BY216" s="476">
        <f t="shared" si="1616"/>
        <v>0.56694999999999995</v>
      </c>
      <c r="BZ216" s="591">
        <v>1.5916E-2</v>
      </c>
      <c r="CA216" s="591">
        <v>0.57999999999999996</v>
      </c>
      <c r="CB216" s="476">
        <f t="shared" si="1617"/>
        <v>0.71484999999999987</v>
      </c>
      <c r="CC216" s="591">
        <v>2.0067999999999999E-2</v>
      </c>
      <c r="CD216" s="591">
        <v>0.46</v>
      </c>
      <c r="CE216" s="476">
        <f t="shared" si="1618"/>
        <v>0.56694999999999995</v>
      </c>
      <c r="CF216" s="591">
        <v>1.5916E-2</v>
      </c>
      <c r="CG216" s="1004"/>
      <c r="CH216" s="476">
        <f t="shared" si="1619"/>
        <v>1.5</v>
      </c>
      <c r="CI216" s="476">
        <f t="shared" si="1601"/>
        <v>1.8487499999999999</v>
      </c>
      <c r="CJ216" s="476">
        <f t="shared" si="1602"/>
        <v>5.1900000000000002E-2</v>
      </c>
      <c r="CK216" s="591"/>
      <c r="CL216" s="476">
        <f t="shared" si="1620"/>
        <v>0</v>
      </c>
      <c r="CM216" s="591"/>
      <c r="CN216" s="1066">
        <v>0.46</v>
      </c>
      <c r="CO216" s="476">
        <f t="shared" si="1621"/>
        <v>0.56694999999999995</v>
      </c>
      <c r="CP216" s="1066">
        <v>1.5916E-2</v>
      </c>
      <c r="CQ216" s="1478">
        <v>0.57999999999999996</v>
      </c>
      <c r="CR216" s="476">
        <f t="shared" si="1622"/>
        <v>0.71484999999999987</v>
      </c>
      <c r="CS216" s="1478">
        <v>2.0067999999999999E-2</v>
      </c>
      <c r="CT216" s="1478">
        <v>0.46</v>
      </c>
      <c r="CU216" s="476">
        <f t="shared" si="1623"/>
        <v>0.56694999999999995</v>
      </c>
      <c r="CV216" s="1478">
        <v>1.5916E-2</v>
      </c>
      <c r="CW216" s="1530">
        <v>1.5</v>
      </c>
      <c r="CX216" s="476">
        <f t="shared" si="1624"/>
        <v>1.8487499999999999</v>
      </c>
      <c r="CY216" s="591">
        <v>5.1900000000000002E-2</v>
      </c>
      <c r="CZ216" s="591">
        <v>1.5</v>
      </c>
      <c r="DA216" s="476">
        <f t="shared" si="1625"/>
        <v>1.8487499999999999</v>
      </c>
      <c r="DB216" s="591">
        <v>5.1900000000000002E-2</v>
      </c>
      <c r="DC216" s="591">
        <v>1.5</v>
      </c>
      <c r="DD216" s="476">
        <f t="shared" si="1626"/>
        <v>1.8487499999999999</v>
      </c>
      <c r="DE216" s="591">
        <v>5.1900000000000002E-2</v>
      </c>
      <c r="DF216" s="591">
        <v>1.5</v>
      </c>
      <c r="DG216" s="476">
        <f t="shared" si="1627"/>
        <v>1.8487499999999999</v>
      </c>
      <c r="DH216" s="591">
        <v>5.1900000000000002E-2</v>
      </c>
      <c r="DI216" s="1243">
        <f>DL216+DO216+DR216+DU216</f>
        <v>1.5</v>
      </c>
      <c r="DJ216" s="1203">
        <f t="shared" si="1628"/>
        <v>1.8487499999999999</v>
      </c>
      <c r="DK216" s="1243">
        <f>DN216+DQ216+DT216+DW216</f>
        <v>5.1900000000000002E-2</v>
      </c>
      <c r="DL216" s="1207"/>
      <c r="DM216" s="1207"/>
      <c r="DN216" s="1207"/>
      <c r="DO216" s="1363">
        <v>0.46</v>
      </c>
      <c r="DP216" s="1362">
        <f t="shared" si="1629"/>
        <v>0.56694999999999995</v>
      </c>
      <c r="DQ216" s="1363">
        <v>1.5916E-2</v>
      </c>
      <c r="DR216" s="1363">
        <v>0.57999999999999996</v>
      </c>
      <c r="DS216" s="1362">
        <f t="shared" si="1630"/>
        <v>0.71484999999999987</v>
      </c>
      <c r="DT216" s="1363">
        <v>2.0067999999999999E-2</v>
      </c>
      <c r="DU216" s="1363">
        <v>0.46</v>
      </c>
      <c r="DV216" s="1362">
        <f t="shared" si="1631"/>
        <v>0.56694999999999995</v>
      </c>
      <c r="DW216" s="1363">
        <v>1.5916E-2</v>
      </c>
      <c r="DX216" s="1207">
        <v>1.5</v>
      </c>
      <c r="DY216" s="1203">
        <f t="shared" si="1632"/>
        <v>1.8487499999999999</v>
      </c>
      <c r="DZ216" s="1207">
        <v>5.1900000000000002E-2</v>
      </c>
      <c r="EA216" s="1207">
        <v>1.5</v>
      </c>
      <c r="EB216" s="1203">
        <f t="shared" si="1633"/>
        <v>1.8487499999999999</v>
      </c>
      <c r="EC216" s="1207">
        <v>5.1900000000000002E-2</v>
      </c>
      <c r="ED216" s="1207">
        <v>1.5</v>
      </c>
      <c r="EE216" s="1203">
        <f t="shared" si="1634"/>
        <v>1.8487499999999999</v>
      </c>
      <c r="EF216" s="1207">
        <v>5.1900000000000002E-2</v>
      </c>
      <c r="EG216" s="1363">
        <v>1.5</v>
      </c>
      <c r="EH216" s="1362">
        <f t="shared" si="1635"/>
        <v>1.8487499999999999</v>
      </c>
      <c r="EI216" s="1363">
        <v>5.1900000000000002E-2</v>
      </c>
      <c r="EJ216" s="591"/>
      <c r="EK216" s="591"/>
      <c r="EL216" s="591"/>
      <c r="EM216" s="591"/>
      <c r="EN216" s="437">
        <f t="shared" si="1603"/>
        <v>0</v>
      </c>
      <c r="EO216" s="611"/>
      <c r="EP216" s="597"/>
      <c r="EQ216" s="597"/>
      <c r="ER216" s="597"/>
      <c r="ES216" s="597"/>
      <c r="ET216" s="622"/>
      <c r="EU216" s="622"/>
      <c r="EV216" s="622"/>
      <c r="EW216" s="622"/>
      <c r="EX216" s="597"/>
      <c r="EY216" s="622"/>
      <c r="EZ216" s="622"/>
      <c r="FA216" s="622"/>
      <c r="FB216" s="622"/>
      <c r="FC216" s="597"/>
      <c r="FD216" s="597"/>
      <c r="FE216" s="597"/>
      <c r="FF216" s="597"/>
      <c r="FG216" s="437">
        <f>SUM(FH216:FR216)</f>
        <v>0</v>
      </c>
      <c r="FH216" s="611"/>
      <c r="FI216" s="597"/>
      <c r="FJ216" s="597"/>
      <c r="FK216" s="597"/>
      <c r="FL216" s="992"/>
      <c r="FM216" s="312">
        <f t="shared" si="1604"/>
        <v>0</v>
      </c>
      <c r="FN216" s="622"/>
      <c r="FO216" s="622"/>
      <c r="FP216" s="622"/>
      <c r="FQ216" s="622"/>
      <c r="FR216" s="597"/>
      <c r="FS216" s="597"/>
      <c r="FT216" s="597"/>
      <c r="FU216" s="622"/>
      <c r="FV216" s="595"/>
      <c r="FW216" s="595"/>
      <c r="FX216" s="595"/>
    </row>
    <row r="217" spans="1:180" s="95" customFormat="1" ht="14.45" hidden="1" customHeight="1" outlineLevel="1">
      <c r="A217" s="426" t="s">
        <v>485</v>
      </c>
      <c r="B217" s="380" t="s">
        <v>302</v>
      </c>
      <c r="C217" s="331"/>
      <c r="D217" s="343"/>
      <c r="E217" s="430"/>
      <c r="F217" s="479" t="s">
        <v>11</v>
      </c>
      <c r="G217" s="438"/>
      <c r="H217" s="490"/>
      <c r="I217" s="335"/>
      <c r="J217" s="490"/>
      <c r="K217" s="490"/>
      <c r="L217" s="490"/>
      <c r="M217" s="335"/>
      <c r="N217" s="335"/>
      <c r="O217" s="490"/>
      <c r="P217" s="490"/>
      <c r="Q217" s="490"/>
      <c r="R217" s="490"/>
      <c r="S217" s="490"/>
      <c r="T217" s="490"/>
      <c r="U217" s="490"/>
      <c r="V217" s="490"/>
      <c r="W217" s="490"/>
      <c r="X217" s="490"/>
      <c r="Y217" s="490"/>
      <c r="Z217" s="490"/>
      <c r="AA217" s="1168"/>
      <c r="AB217" s="490"/>
      <c r="AC217" s="490"/>
      <c r="AD217" s="497"/>
      <c r="AE217" s="490"/>
      <c r="AF217" s="335"/>
      <c r="AG217" s="335"/>
      <c r="AH217" s="490"/>
      <c r="AI217" s="490"/>
      <c r="AJ217" s="490"/>
      <c r="AK217" s="490"/>
      <c r="AL217" s="490"/>
      <c r="AM217" s="490"/>
      <c r="AN217" s="490"/>
      <c r="AO217" s="490"/>
      <c r="AP217" s="496"/>
      <c r="AQ217" s="437">
        <f t="shared" si="1598"/>
        <v>35</v>
      </c>
      <c r="AR217" s="1621"/>
      <c r="AS217" s="1621"/>
      <c r="AT217" s="437">
        <f t="shared" ref="AT217:BQ217" si="1636">SUM(AT214:AT216)</f>
        <v>7</v>
      </c>
      <c r="AU217" s="437">
        <f t="shared" si="1636"/>
        <v>8.6274999999999995</v>
      </c>
      <c r="AV217" s="437">
        <f t="shared" si="1636"/>
        <v>0.2422</v>
      </c>
      <c r="AW217" s="437">
        <f t="shared" si="1636"/>
        <v>7</v>
      </c>
      <c r="AX217" s="437">
        <f t="shared" si="1636"/>
        <v>8.6274999999999995</v>
      </c>
      <c r="AY217" s="437">
        <f t="shared" si="1636"/>
        <v>0.2422</v>
      </c>
      <c r="AZ217" s="437">
        <f t="shared" si="1636"/>
        <v>7</v>
      </c>
      <c r="BA217" s="437">
        <f t="shared" si="1636"/>
        <v>8.6274999999999995</v>
      </c>
      <c r="BB217" s="437">
        <f t="shared" si="1636"/>
        <v>0.2422</v>
      </c>
      <c r="BC217" s="437">
        <f t="shared" si="1636"/>
        <v>7</v>
      </c>
      <c r="BD217" s="437">
        <f t="shared" si="1636"/>
        <v>8.6274999999999995</v>
      </c>
      <c r="BE217" s="437">
        <f t="shared" si="1636"/>
        <v>0.2422</v>
      </c>
      <c r="BF217" s="437">
        <f t="shared" si="1636"/>
        <v>7</v>
      </c>
      <c r="BG217" s="437">
        <f t="shared" si="1636"/>
        <v>8.6274999999999995</v>
      </c>
      <c r="BH217" s="437">
        <f t="shared" si="1636"/>
        <v>0.2422</v>
      </c>
      <c r="BI217" s="437">
        <f t="shared" si="1636"/>
        <v>7</v>
      </c>
      <c r="BJ217" s="437">
        <f t="shared" si="1636"/>
        <v>8.6274999999999995</v>
      </c>
      <c r="BK217" s="437">
        <f t="shared" si="1636"/>
        <v>0.2422</v>
      </c>
      <c r="BL217" s="437">
        <f t="shared" si="1636"/>
        <v>7</v>
      </c>
      <c r="BM217" s="437">
        <f t="shared" si="1636"/>
        <v>8.6274999999999995</v>
      </c>
      <c r="BN217" s="437">
        <f t="shared" si="1636"/>
        <v>0.2422</v>
      </c>
      <c r="BO217" s="437">
        <f t="shared" si="1636"/>
        <v>7</v>
      </c>
      <c r="BP217" s="437">
        <f t="shared" si="1636"/>
        <v>8.6274999999999995</v>
      </c>
      <c r="BQ217" s="437">
        <f t="shared" si="1636"/>
        <v>0.2422</v>
      </c>
      <c r="BR217" s="437">
        <f t="shared" ref="BR217:EC217" si="1637">SUM(BR214:BR216)</f>
        <v>7</v>
      </c>
      <c r="BS217" s="437">
        <f t="shared" si="1637"/>
        <v>8.6275000000000013</v>
      </c>
      <c r="BT217" s="437">
        <f t="shared" si="1637"/>
        <v>0.2422</v>
      </c>
      <c r="BU217" s="437">
        <f t="shared" si="1637"/>
        <v>0</v>
      </c>
      <c r="BV217" s="437">
        <f t="shared" si="1637"/>
        <v>0</v>
      </c>
      <c r="BW217" s="437">
        <f t="shared" si="1637"/>
        <v>0</v>
      </c>
      <c r="BX217" s="437">
        <f t="shared" si="1637"/>
        <v>2.15</v>
      </c>
      <c r="BY217" s="437">
        <f t="shared" si="1637"/>
        <v>2.6498749999999998</v>
      </c>
      <c r="BZ217" s="437">
        <f t="shared" si="1637"/>
        <v>7.4389999999999998E-2</v>
      </c>
      <c r="CA217" s="437">
        <f t="shared" si="1637"/>
        <v>2.7</v>
      </c>
      <c r="CB217" s="437">
        <f t="shared" si="1637"/>
        <v>3.32775</v>
      </c>
      <c r="CC217" s="437">
        <f t="shared" si="1637"/>
        <v>9.3420000000000003E-2</v>
      </c>
      <c r="CD217" s="437">
        <f t="shared" si="1637"/>
        <v>2.15</v>
      </c>
      <c r="CE217" s="437">
        <f t="shared" si="1637"/>
        <v>2.6498749999999998</v>
      </c>
      <c r="CF217" s="437">
        <f t="shared" si="1637"/>
        <v>7.4389999999999998E-2</v>
      </c>
      <c r="CG217" s="992"/>
      <c r="CH217" s="437">
        <f t="shared" ref="CH217:CV217" si="1638">SUM(CH214:CH216)</f>
        <v>7</v>
      </c>
      <c r="CI217" s="437">
        <f t="shared" si="1638"/>
        <v>8.6275000000000013</v>
      </c>
      <c r="CJ217" s="437">
        <f t="shared" si="1638"/>
        <v>0.2422</v>
      </c>
      <c r="CK217" s="437">
        <f t="shared" si="1638"/>
        <v>0</v>
      </c>
      <c r="CL217" s="437">
        <f t="shared" si="1638"/>
        <v>0</v>
      </c>
      <c r="CM217" s="437">
        <f t="shared" si="1638"/>
        <v>0</v>
      </c>
      <c r="CN217" s="437">
        <f t="shared" si="1638"/>
        <v>2.15</v>
      </c>
      <c r="CO217" s="437">
        <f t="shared" si="1638"/>
        <v>2.6498749999999998</v>
      </c>
      <c r="CP217" s="437">
        <f t="shared" si="1638"/>
        <v>7.4389999999999998E-2</v>
      </c>
      <c r="CQ217" s="437">
        <f t="shared" si="1638"/>
        <v>2.7</v>
      </c>
      <c r="CR217" s="437">
        <f t="shared" si="1638"/>
        <v>3.32775</v>
      </c>
      <c r="CS217" s="437">
        <f t="shared" si="1638"/>
        <v>9.3420000000000003E-2</v>
      </c>
      <c r="CT217" s="437">
        <f t="shared" si="1638"/>
        <v>2.15</v>
      </c>
      <c r="CU217" s="437">
        <f t="shared" si="1638"/>
        <v>2.6498749999999998</v>
      </c>
      <c r="CV217" s="437">
        <f t="shared" si="1638"/>
        <v>7.4389999999999998E-2</v>
      </c>
      <c r="CW217" s="1510">
        <f t="shared" si="1637"/>
        <v>7</v>
      </c>
      <c r="CX217" s="437">
        <f t="shared" si="1637"/>
        <v>8.6274999999999995</v>
      </c>
      <c r="CY217" s="437">
        <f t="shared" si="1637"/>
        <v>0.2422</v>
      </c>
      <c r="CZ217" s="437">
        <f t="shared" si="1637"/>
        <v>7</v>
      </c>
      <c r="DA217" s="437">
        <f t="shared" si="1637"/>
        <v>8.6274999999999995</v>
      </c>
      <c r="DB217" s="437">
        <f t="shared" si="1637"/>
        <v>0.2422</v>
      </c>
      <c r="DC217" s="437">
        <f t="shared" si="1637"/>
        <v>7</v>
      </c>
      <c r="DD217" s="437">
        <f t="shared" si="1637"/>
        <v>8.6274999999999995</v>
      </c>
      <c r="DE217" s="437">
        <f t="shared" si="1637"/>
        <v>0.2422</v>
      </c>
      <c r="DF217" s="437">
        <f t="shared" si="1637"/>
        <v>7</v>
      </c>
      <c r="DG217" s="437">
        <f t="shared" si="1637"/>
        <v>8.6274999999999995</v>
      </c>
      <c r="DH217" s="437">
        <f t="shared" si="1637"/>
        <v>0.2422</v>
      </c>
      <c r="DI217" s="1163">
        <f t="shared" si="1637"/>
        <v>7</v>
      </c>
      <c r="DJ217" s="1163">
        <f t="shared" si="1637"/>
        <v>8.6274999999999995</v>
      </c>
      <c r="DK217" s="1163">
        <f t="shared" si="1637"/>
        <v>0.2422</v>
      </c>
      <c r="DL217" s="1163">
        <f t="shared" si="1637"/>
        <v>0</v>
      </c>
      <c r="DM217" s="1163">
        <f t="shared" si="1637"/>
        <v>0</v>
      </c>
      <c r="DN217" s="1163">
        <f t="shared" si="1637"/>
        <v>0</v>
      </c>
      <c r="DO217" s="1163">
        <f t="shared" si="1637"/>
        <v>2.15</v>
      </c>
      <c r="DP217" s="1163">
        <f t="shared" si="1637"/>
        <v>2.6498749999999998</v>
      </c>
      <c r="DQ217" s="1163">
        <f t="shared" si="1637"/>
        <v>7.4389999999999998E-2</v>
      </c>
      <c r="DR217" s="1163">
        <f t="shared" si="1637"/>
        <v>2.7</v>
      </c>
      <c r="DS217" s="1163">
        <f t="shared" si="1637"/>
        <v>3.32775</v>
      </c>
      <c r="DT217" s="1163">
        <f t="shared" si="1637"/>
        <v>9.3420000000000003E-2</v>
      </c>
      <c r="DU217" s="1163">
        <f t="shared" si="1637"/>
        <v>2.15</v>
      </c>
      <c r="DV217" s="1163">
        <f t="shared" si="1637"/>
        <v>2.6498749999999998</v>
      </c>
      <c r="DW217" s="1163">
        <f t="shared" si="1637"/>
        <v>7.4389999999999998E-2</v>
      </c>
      <c r="DX217" s="1163">
        <f t="shared" si="1637"/>
        <v>7</v>
      </c>
      <c r="DY217" s="1163">
        <f t="shared" si="1637"/>
        <v>8.6274999999999995</v>
      </c>
      <c r="DZ217" s="1163">
        <f t="shared" si="1637"/>
        <v>0.2422</v>
      </c>
      <c r="EA217" s="1163">
        <f t="shared" si="1637"/>
        <v>7</v>
      </c>
      <c r="EB217" s="1163">
        <f t="shared" si="1637"/>
        <v>8.6274999999999995</v>
      </c>
      <c r="EC217" s="1163">
        <f t="shared" si="1637"/>
        <v>0.2422</v>
      </c>
      <c r="ED217" s="1163">
        <f t="shared" ref="ED217:EI217" si="1639">SUM(ED214:ED216)</f>
        <v>7</v>
      </c>
      <c r="EE217" s="1163">
        <f t="shared" si="1639"/>
        <v>8.6274999999999995</v>
      </c>
      <c r="EF217" s="1163">
        <f t="shared" si="1639"/>
        <v>0.2422</v>
      </c>
      <c r="EG217" s="1163">
        <f t="shared" si="1639"/>
        <v>7</v>
      </c>
      <c r="EH217" s="1163">
        <f t="shared" si="1639"/>
        <v>8.6274999999999995</v>
      </c>
      <c r="EI217" s="1163">
        <f t="shared" si="1639"/>
        <v>0.2422</v>
      </c>
      <c r="EJ217" s="437"/>
      <c r="EK217" s="437"/>
      <c r="EL217" s="437"/>
      <c r="EM217" s="437"/>
      <c r="EN217" s="437">
        <f t="shared" si="1603"/>
        <v>0</v>
      </c>
      <c r="EO217" s="437">
        <f>SUM(EO214:EO216)</f>
        <v>0</v>
      </c>
      <c r="EP217" s="437">
        <f>SUM(EP214:EP216)</f>
        <v>0</v>
      </c>
      <c r="EQ217" s="437">
        <f>SUM(EQ214:EQ216)</f>
        <v>0</v>
      </c>
      <c r="ER217" s="437">
        <f>SUM(ER214:ER216)</f>
        <v>0</v>
      </c>
      <c r="ES217" s="437">
        <f>SUM(ES214:ES216)</f>
        <v>0</v>
      </c>
      <c r="ET217" s="814"/>
      <c r="EU217" s="814"/>
      <c r="EV217" s="814"/>
      <c r="EW217" s="814"/>
      <c r="EX217" s="437">
        <f>SUM(EX214:EX216)</f>
        <v>0</v>
      </c>
      <c r="EY217" s="437">
        <f t="shared" ref="EY217:FB217" si="1640">SUM(EY214:EY216)</f>
        <v>0</v>
      </c>
      <c r="EZ217" s="437">
        <f t="shared" si="1640"/>
        <v>0</v>
      </c>
      <c r="FA217" s="437">
        <f t="shared" si="1640"/>
        <v>0</v>
      </c>
      <c r="FB217" s="437">
        <f t="shared" si="1640"/>
        <v>0</v>
      </c>
      <c r="FC217" s="437">
        <f>SUM(FC214:FC216)</f>
        <v>0</v>
      </c>
      <c r="FD217" s="437">
        <f>SUM(FD214:FD216)</f>
        <v>0</v>
      </c>
      <c r="FE217" s="437">
        <f>SUM(FE214:FE216)</f>
        <v>0</v>
      </c>
      <c r="FF217" s="437">
        <f>SUM(FF214:FF216)</f>
        <v>0</v>
      </c>
      <c r="FG217" s="437">
        <f>SUM(FH217:FR217)</f>
        <v>0</v>
      </c>
      <c r="FH217" s="437">
        <f>SUM(FH214:FH216)</f>
        <v>0</v>
      </c>
      <c r="FI217" s="437">
        <f>SUM(FI214:FI216)</f>
        <v>0</v>
      </c>
      <c r="FJ217" s="437">
        <f>SUM(FJ214:FJ216)</f>
        <v>0</v>
      </c>
      <c r="FK217" s="437">
        <f>SUM(FK214:FK216)</f>
        <v>0</v>
      </c>
      <c r="FL217" s="992"/>
      <c r="FM217" s="437">
        <f>SUM(FM214:FM216)</f>
        <v>0</v>
      </c>
      <c r="FN217" s="814"/>
      <c r="FO217" s="814"/>
      <c r="FP217" s="814"/>
      <c r="FQ217" s="814"/>
      <c r="FR217" s="437">
        <f>SUM(FR214:FR216)</f>
        <v>0</v>
      </c>
      <c r="FS217" s="437">
        <f>SUM(FS214:FS216)</f>
        <v>0</v>
      </c>
      <c r="FT217" s="437">
        <f>SUM(FT214:FT216)</f>
        <v>0</v>
      </c>
      <c r="FU217" s="814"/>
      <c r="FV217" s="313"/>
      <c r="FW217" s="313"/>
      <c r="FX217" s="313"/>
    </row>
    <row r="218" spans="1:180" ht="14.45" hidden="1" customHeight="1" outlineLevel="1">
      <c r="A218" s="426" t="s">
        <v>485</v>
      </c>
      <c r="B218" s="380" t="s">
        <v>302</v>
      </c>
      <c r="C218" s="331"/>
      <c r="D218" s="431"/>
      <c r="E218" s="430" t="s">
        <v>264</v>
      </c>
      <c r="F218" s="431" t="s">
        <v>266</v>
      </c>
      <c r="G218" s="467"/>
      <c r="H218" s="490"/>
      <c r="I218" s="335"/>
      <c r="J218" s="490"/>
      <c r="K218" s="490"/>
      <c r="L218" s="490"/>
      <c r="M218" s="335"/>
      <c r="N218" s="335"/>
      <c r="O218" s="490"/>
      <c r="P218" s="490"/>
      <c r="Q218" s="490"/>
      <c r="R218" s="490"/>
      <c r="S218" s="490"/>
      <c r="T218" s="490"/>
      <c r="U218" s="490"/>
      <c r="V218" s="490"/>
      <c r="W218" s="490"/>
      <c r="X218" s="490"/>
      <c r="Y218" s="490"/>
      <c r="Z218" s="490"/>
      <c r="AA218" s="1168"/>
      <c r="AB218" s="490"/>
      <c r="AC218" s="490"/>
      <c r="AD218" s="497"/>
      <c r="AE218" s="490"/>
      <c r="AF218" s="335"/>
      <c r="AG218" s="335"/>
      <c r="AH218" s="490"/>
      <c r="AI218" s="490"/>
      <c r="AJ218" s="490"/>
      <c r="AK218" s="490"/>
      <c r="AL218" s="490"/>
      <c r="AM218" s="490"/>
      <c r="AN218" s="490"/>
      <c r="AO218" s="490"/>
      <c r="AP218" s="496"/>
      <c r="AQ218" s="335"/>
      <c r="AR218" s="1620"/>
      <c r="AS218" s="1620"/>
      <c r="AT218" s="321"/>
      <c r="AU218" s="321"/>
      <c r="AV218" s="321"/>
      <c r="AW218" s="321"/>
      <c r="AX218" s="321"/>
      <c r="AY218" s="321"/>
      <c r="AZ218" s="321"/>
      <c r="BA218" s="321"/>
      <c r="BB218" s="321"/>
      <c r="BC218" s="321"/>
      <c r="BD218" s="321"/>
      <c r="BE218" s="321"/>
      <c r="BF218" s="321"/>
      <c r="BG218" s="321"/>
      <c r="BH218" s="321"/>
      <c r="BI218" s="321"/>
      <c r="BJ218" s="321"/>
      <c r="BK218" s="321"/>
      <c r="BL218" s="330"/>
      <c r="BM218" s="330"/>
      <c r="BN218" s="330"/>
      <c r="BO218" s="330"/>
      <c r="BP218" s="330"/>
      <c r="BQ218" s="330"/>
      <c r="BR218" s="330"/>
      <c r="BS218" s="330"/>
      <c r="BT218" s="330"/>
      <c r="BU218" s="330"/>
      <c r="BV218" s="330"/>
      <c r="BW218" s="330"/>
      <c r="BX218" s="330"/>
      <c r="BY218" s="330"/>
      <c r="BZ218" s="330"/>
      <c r="CA218" s="330"/>
      <c r="CB218" s="330"/>
      <c r="CC218" s="330"/>
      <c r="CD218" s="330"/>
      <c r="CE218" s="330"/>
      <c r="CF218" s="330"/>
      <c r="CG218" s="1003"/>
      <c r="CH218" s="330"/>
      <c r="CI218" s="330"/>
      <c r="CJ218" s="330"/>
      <c r="CK218" s="330"/>
      <c r="CL218" s="330"/>
      <c r="CM218" s="330"/>
      <c r="CN218" s="330"/>
      <c r="CO218" s="330"/>
      <c r="CP218" s="330"/>
      <c r="CQ218" s="330"/>
      <c r="CR218" s="330"/>
      <c r="CS218" s="330"/>
      <c r="CT218" s="330"/>
      <c r="CU218" s="330"/>
      <c r="CV218" s="330"/>
      <c r="CW218" s="1523"/>
      <c r="CX218" s="330"/>
      <c r="CY218" s="330"/>
      <c r="CZ218" s="330"/>
      <c r="DA218" s="330"/>
      <c r="DB218" s="330"/>
      <c r="DC218" s="330"/>
      <c r="DD218" s="330"/>
      <c r="DE218" s="330"/>
      <c r="DF218" s="330"/>
      <c r="DG218" s="330"/>
      <c r="DH218" s="330"/>
      <c r="DI218" s="1170"/>
      <c r="DJ218" s="1170"/>
      <c r="DK218" s="1170"/>
      <c r="DL218" s="1170"/>
      <c r="DM218" s="1170"/>
      <c r="DN218" s="1170"/>
      <c r="DO218" s="1170"/>
      <c r="DP218" s="1170"/>
      <c r="DQ218" s="1170"/>
      <c r="DR218" s="1170"/>
      <c r="DS218" s="1170"/>
      <c r="DT218" s="1170"/>
      <c r="DU218" s="1170"/>
      <c r="DV218" s="1170"/>
      <c r="DW218" s="1170"/>
      <c r="DX218" s="1170"/>
      <c r="DY218" s="1170"/>
      <c r="DZ218" s="1170"/>
      <c r="EA218" s="1170"/>
      <c r="EB218" s="1170"/>
      <c r="EC218" s="1170"/>
      <c r="ED218" s="1170"/>
      <c r="EE218" s="1170"/>
      <c r="EF218" s="1170"/>
      <c r="EG218" s="1170"/>
      <c r="EH218" s="1170"/>
      <c r="EI218" s="1170"/>
      <c r="EJ218" s="330"/>
      <c r="EK218" s="330"/>
      <c r="EL218" s="330"/>
      <c r="EM218" s="330"/>
      <c r="EN218" s="313"/>
      <c r="EO218" s="330"/>
      <c r="EP218" s="330"/>
      <c r="EQ218" s="330"/>
      <c r="ER218" s="330"/>
      <c r="ES218" s="330"/>
      <c r="ET218" s="817"/>
      <c r="EU218" s="817"/>
      <c r="EV218" s="817"/>
      <c r="EW218" s="817"/>
      <c r="EX218" s="330"/>
      <c r="EY218" s="817"/>
      <c r="EZ218" s="817"/>
      <c r="FA218" s="817"/>
      <c r="FB218" s="817"/>
      <c r="FC218" s="330"/>
      <c r="FD218" s="330"/>
      <c r="FE218" s="330"/>
      <c r="FF218" s="330"/>
      <c r="FG218" s="313"/>
      <c r="FH218" s="330"/>
      <c r="FI218" s="330"/>
      <c r="FJ218" s="330"/>
      <c r="FK218" s="330"/>
      <c r="FL218" s="1003"/>
      <c r="FM218" s="330"/>
      <c r="FN218" s="817"/>
      <c r="FO218" s="817"/>
      <c r="FP218" s="817"/>
      <c r="FQ218" s="817"/>
      <c r="FR218" s="330"/>
      <c r="FS218" s="330"/>
      <c r="FT218" s="330"/>
      <c r="FU218" s="817"/>
      <c r="FV218" s="330"/>
      <c r="FW218" s="330"/>
      <c r="FX218" s="330"/>
    </row>
    <row r="219" spans="1:180" ht="14.45" hidden="1" customHeight="1" outlineLevel="1">
      <c r="A219" s="426" t="s">
        <v>485</v>
      </c>
      <c r="B219" s="380" t="s">
        <v>302</v>
      </c>
      <c r="C219" s="331"/>
      <c r="D219" s="343"/>
      <c r="E219" s="430"/>
      <c r="F219" s="343"/>
      <c r="G219" s="470"/>
      <c r="H219" s="343"/>
      <c r="I219" s="492">
        <f t="shared" ref="I219" si="1641">S219+X219+Y219+Z219+AA219</f>
        <v>0</v>
      </c>
      <c r="J219" s="322"/>
      <c r="K219" s="322"/>
      <c r="L219" s="322"/>
      <c r="M219" s="312">
        <v>0</v>
      </c>
      <c r="N219" s="312">
        <f t="shared" ref="N219" si="1642">SUM(O219:R219)</f>
        <v>0</v>
      </c>
      <c r="O219" s="367"/>
      <c r="P219" s="367"/>
      <c r="Q219" s="367"/>
      <c r="R219" s="367"/>
      <c r="S219" s="366">
        <f t="shared" ref="S219" si="1643">SUM(T219:W219)</f>
        <v>0</v>
      </c>
      <c r="T219" s="367"/>
      <c r="U219" s="367"/>
      <c r="V219" s="367"/>
      <c r="W219" s="367"/>
      <c r="X219" s="367"/>
      <c r="Y219" s="367"/>
      <c r="Z219" s="367"/>
      <c r="AA219" s="1169"/>
      <c r="AB219" s="331"/>
      <c r="AC219" s="331"/>
      <c r="AD219" s="363"/>
      <c r="AE219" s="331"/>
      <c r="AF219" s="312"/>
      <c r="AG219" s="312">
        <f t="shared" ref="AG219" si="1644">SUM(AH219:AK219)</f>
        <v>0</v>
      </c>
      <c r="AH219" s="367"/>
      <c r="AI219" s="367"/>
      <c r="AJ219" s="367"/>
      <c r="AK219" s="367"/>
      <c r="AL219" s="331"/>
      <c r="AM219" s="331"/>
      <c r="AN219" s="331"/>
      <c r="AO219" s="331"/>
      <c r="AP219" s="499"/>
      <c r="AQ219" s="437">
        <f>AT219+AZ219+BF219+BL219+BR219+CW219</f>
        <v>0</v>
      </c>
      <c r="AR219" s="1621"/>
      <c r="AS219" s="1621"/>
      <c r="AT219" s="303"/>
      <c r="AU219" s="303"/>
      <c r="AV219" s="303"/>
      <c r="AW219" s="303"/>
      <c r="AX219" s="303"/>
      <c r="AY219" s="303"/>
      <c r="AZ219" s="303"/>
      <c r="BA219" s="303"/>
      <c r="BB219" s="303"/>
      <c r="BC219" s="303"/>
      <c r="BD219" s="303"/>
      <c r="BE219" s="303"/>
      <c r="BF219" s="303"/>
      <c r="BG219" s="303"/>
      <c r="BH219" s="303"/>
      <c r="BI219" s="303"/>
      <c r="BJ219" s="303"/>
      <c r="BK219" s="303"/>
      <c r="BL219" s="315"/>
      <c r="BM219" s="315"/>
      <c r="BN219" s="315"/>
      <c r="BO219" s="331"/>
      <c r="BP219" s="331"/>
      <c r="BQ219" s="331"/>
      <c r="BR219" s="476">
        <f>BU219+BX219+CA219+CD219</f>
        <v>0</v>
      </c>
      <c r="BS219" s="476">
        <f t="shared" ref="BS219" si="1645">BV219+BY219+CB219+CE219</f>
        <v>0</v>
      </c>
      <c r="BT219" s="476">
        <f t="shared" ref="BT219" si="1646">BW219+BZ219+CC219+CF219</f>
        <v>0</v>
      </c>
      <c r="BU219" s="331"/>
      <c r="BV219" s="331"/>
      <c r="BW219" s="331"/>
      <c r="BX219" s="331"/>
      <c r="BY219" s="331"/>
      <c r="BZ219" s="331"/>
      <c r="CA219" s="331"/>
      <c r="CB219" s="331"/>
      <c r="CC219" s="331"/>
      <c r="CD219" s="331"/>
      <c r="CE219" s="331"/>
      <c r="CF219" s="331"/>
      <c r="CG219" s="1004"/>
      <c r="CH219" s="476">
        <f>CK219+CN219+CQ219+CT219</f>
        <v>0</v>
      </c>
      <c r="CI219" s="476">
        <f t="shared" ref="CI219" si="1647">CL219+CO219+CR219+CU219</f>
        <v>0</v>
      </c>
      <c r="CJ219" s="476">
        <f t="shared" ref="CJ219" si="1648">CM219+CP219+CS219+CV219</f>
        <v>0</v>
      </c>
      <c r="CK219" s="331"/>
      <c r="CL219" s="331"/>
      <c r="CM219" s="331"/>
      <c r="CN219" s="331"/>
      <c r="CO219" s="331"/>
      <c r="CP219" s="331"/>
      <c r="CQ219" s="331"/>
      <c r="CR219" s="331"/>
      <c r="CS219" s="331"/>
      <c r="CT219" s="331"/>
      <c r="CU219" s="331"/>
      <c r="CV219" s="331"/>
      <c r="CW219" s="1525"/>
      <c r="CX219" s="331"/>
      <c r="CY219" s="331"/>
      <c r="CZ219" s="331"/>
      <c r="DA219" s="331"/>
      <c r="DB219" s="331"/>
      <c r="DC219" s="331"/>
      <c r="DD219" s="331"/>
      <c r="DE219" s="331"/>
      <c r="DF219" s="331"/>
      <c r="DG219" s="331"/>
      <c r="DH219" s="331"/>
      <c r="DI219" s="1207"/>
      <c r="DJ219" s="1207"/>
      <c r="DK219" s="1207"/>
      <c r="DL219" s="1207"/>
      <c r="DM219" s="1207"/>
      <c r="DN219" s="1207"/>
      <c r="DO219" s="1207"/>
      <c r="DP219" s="1207"/>
      <c r="DQ219" s="1207"/>
      <c r="DR219" s="1207"/>
      <c r="DS219" s="1207"/>
      <c r="DT219" s="1207"/>
      <c r="DU219" s="1207"/>
      <c r="DV219" s="1207"/>
      <c r="DW219" s="1207"/>
      <c r="DX219" s="1207"/>
      <c r="DY219" s="1207"/>
      <c r="DZ219" s="1207"/>
      <c r="EA219" s="1207"/>
      <c r="EB219" s="1207"/>
      <c r="EC219" s="1207"/>
      <c r="ED219" s="1207"/>
      <c r="EE219" s="1207"/>
      <c r="EF219" s="1207"/>
      <c r="EG219" s="1207"/>
      <c r="EH219" s="1207"/>
      <c r="EI219" s="1207"/>
      <c r="EJ219" s="331"/>
      <c r="EK219" s="331"/>
      <c r="EL219" s="331"/>
      <c r="EM219" s="331"/>
      <c r="EN219" s="437">
        <f t="shared" ref="EN219:EN220" si="1649">EX219+FC219+FD219+FE219+FF219</f>
        <v>0</v>
      </c>
      <c r="EO219" s="488"/>
      <c r="EP219" s="312"/>
      <c r="EQ219" s="312"/>
      <c r="ER219" s="312"/>
      <c r="ES219" s="312"/>
      <c r="ET219" s="622"/>
      <c r="EU219" s="622"/>
      <c r="EV219" s="622"/>
      <c r="EW219" s="622"/>
      <c r="EX219" s="312"/>
      <c r="EY219" s="622"/>
      <c r="EZ219" s="622"/>
      <c r="FA219" s="622"/>
      <c r="FB219" s="622"/>
      <c r="FC219" s="312"/>
      <c r="FD219" s="312"/>
      <c r="FE219" s="312"/>
      <c r="FF219" s="312"/>
      <c r="FG219" s="437">
        <f>SUM(FH219:FR219)</f>
        <v>0</v>
      </c>
      <c r="FH219" s="488"/>
      <c r="FI219" s="312">
        <v>0</v>
      </c>
      <c r="FJ219" s="312"/>
      <c r="FK219" s="312"/>
      <c r="FL219" s="992"/>
      <c r="FM219" s="312">
        <f t="shared" ref="FM219" si="1650">FN219+FO219+FP219+FQ219</f>
        <v>0</v>
      </c>
      <c r="FN219" s="622"/>
      <c r="FO219" s="622"/>
      <c r="FP219" s="622"/>
      <c r="FQ219" s="622"/>
      <c r="FR219" s="312"/>
      <c r="FS219" s="312"/>
      <c r="FT219" s="312"/>
      <c r="FU219" s="622"/>
      <c r="FV219" s="343"/>
      <c r="FW219" s="343"/>
      <c r="FX219" s="343"/>
    </row>
    <row r="220" spans="1:180" s="95" customFormat="1" ht="14.45" hidden="1" customHeight="1" outlineLevel="1">
      <c r="A220" s="426" t="s">
        <v>485</v>
      </c>
      <c r="B220" s="380" t="s">
        <v>302</v>
      </c>
      <c r="C220" s="331"/>
      <c r="D220" s="343"/>
      <c r="E220" s="430"/>
      <c r="F220" s="479" t="s">
        <v>11</v>
      </c>
      <c r="G220" s="438"/>
      <c r="H220" s="490"/>
      <c r="I220" s="335"/>
      <c r="J220" s="490"/>
      <c r="K220" s="490"/>
      <c r="L220" s="490"/>
      <c r="M220" s="335"/>
      <c r="N220" s="335"/>
      <c r="O220" s="490"/>
      <c r="P220" s="490"/>
      <c r="Q220" s="490"/>
      <c r="R220" s="490"/>
      <c r="S220" s="490"/>
      <c r="T220" s="490"/>
      <c r="U220" s="490"/>
      <c r="V220" s="490"/>
      <c r="W220" s="490"/>
      <c r="X220" s="490"/>
      <c r="Y220" s="490"/>
      <c r="Z220" s="490"/>
      <c r="AA220" s="1168"/>
      <c r="AB220" s="490"/>
      <c r="AC220" s="490"/>
      <c r="AD220" s="497"/>
      <c r="AE220" s="490"/>
      <c r="AF220" s="335"/>
      <c r="AG220" s="335"/>
      <c r="AH220" s="490"/>
      <c r="AI220" s="490"/>
      <c r="AJ220" s="490"/>
      <c r="AK220" s="490"/>
      <c r="AL220" s="490"/>
      <c r="AM220" s="490"/>
      <c r="AN220" s="490"/>
      <c r="AO220" s="490"/>
      <c r="AP220" s="496"/>
      <c r="AQ220" s="437">
        <f>AT220+AZ220+BF220+BL220+BR220+CW220</f>
        <v>0</v>
      </c>
      <c r="AR220" s="1621"/>
      <c r="AS220" s="1621"/>
      <c r="AT220" s="437">
        <f t="shared" ref="AT220:BQ220" si="1651">SUM(AT219:AT219)</f>
        <v>0</v>
      </c>
      <c r="AU220" s="437">
        <f t="shared" si="1651"/>
        <v>0</v>
      </c>
      <c r="AV220" s="437">
        <f t="shared" si="1651"/>
        <v>0</v>
      </c>
      <c r="AW220" s="437">
        <f t="shared" si="1651"/>
        <v>0</v>
      </c>
      <c r="AX220" s="437">
        <f t="shared" si="1651"/>
        <v>0</v>
      </c>
      <c r="AY220" s="437">
        <f t="shared" si="1651"/>
        <v>0</v>
      </c>
      <c r="AZ220" s="437">
        <f t="shared" si="1651"/>
        <v>0</v>
      </c>
      <c r="BA220" s="437">
        <f t="shared" si="1651"/>
        <v>0</v>
      </c>
      <c r="BB220" s="437">
        <f t="shared" si="1651"/>
        <v>0</v>
      </c>
      <c r="BC220" s="437">
        <f t="shared" si="1651"/>
        <v>0</v>
      </c>
      <c r="BD220" s="437">
        <f t="shared" si="1651"/>
        <v>0</v>
      </c>
      <c r="BE220" s="437">
        <f t="shared" si="1651"/>
        <v>0</v>
      </c>
      <c r="BF220" s="437">
        <f t="shared" si="1651"/>
        <v>0</v>
      </c>
      <c r="BG220" s="437">
        <f t="shared" si="1651"/>
        <v>0</v>
      </c>
      <c r="BH220" s="437">
        <f t="shared" si="1651"/>
        <v>0</v>
      </c>
      <c r="BI220" s="437">
        <f t="shared" si="1651"/>
        <v>0</v>
      </c>
      <c r="BJ220" s="437">
        <f t="shared" si="1651"/>
        <v>0</v>
      </c>
      <c r="BK220" s="437">
        <f t="shared" si="1651"/>
        <v>0</v>
      </c>
      <c r="BL220" s="437">
        <f t="shared" si="1651"/>
        <v>0</v>
      </c>
      <c r="BM220" s="437">
        <f t="shared" si="1651"/>
        <v>0</v>
      </c>
      <c r="BN220" s="437">
        <f t="shared" si="1651"/>
        <v>0</v>
      </c>
      <c r="BO220" s="437">
        <f t="shared" si="1651"/>
        <v>0</v>
      </c>
      <c r="BP220" s="437">
        <f t="shared" si="1651"/>
        <v>0</v>
      </c>
      <c r="BQ220" s="437">
        <f t="shared" si="1651"/>
        <v>0</v>
      </c>
      <c r="BR220" s="437">
        <f t="shared" ref="BR220:EC220" si="1652">SUM(BR219:BR219)</f>
        <v>0</v>
      </c>
      <c r="BS220" s="437">
        <f t="shared" si="1652"/>
        <v>0</v>
      </c>
      <c r="BT220" s="437">
        <f t="shared" si="1652"/>
        <v>0</v>
      </c>
      <c r="BU220" s="437">
        <f t="shared" si="1652"/>
        <v>0</v>
      </c>
      <c r="BV220" s="437">
        <f t="shared" si="1652"/>
        <v>0</v>
      </c>
      <c r="BW220" s="437">
        <f t="shared" si="1652"/>
        <v>0</v>
      </c>
      <c r="BX220" s="437">
        <f t="shared" si="1652"/>
        <v>0</v>
      </c>
      <c r="BY220" s="437">
        <f t="shared" si="1652"/>
        <v>0</v>
      </c>
      <c r="BZ220" s="437">
        <f t="shared" si="1652"/>
        <v>0</v>
      </c>
      <c r="CA220" s="437">
        <f t="shared" si="1652"/>
        <v>0</v>
      </c>
      <c r="CB220" s="437">
        <f t="shared" si="1652"/>
        <v>0</v>
      </c>
      <c r="CC220" s="437">
        <f t="shared" si="1652"/>
        <v>0</v>
      </c>
      <c r="CD220" s="437">
        <f t="shared" si="1652"/>
        <v>0</v>
      </c>
      <c r="CE220" s="437">
        <f t="shared" si="1652"/>
        <v>0</v>
      </c>
      <c r="CF220" s="437">
        <f t="shared" si="1652"/>
        <v>0</v>
      </c>
      <c r="CG220" s="992"/>
      <c r="CH220" s="437">
        <f t="shared" ref="CH220:CV220" si="1653">SUM(CH219:CH219)</f>
        <v>0</v>
      </c>
      <c r="CI220" s="437">
        <f t="shared" si="1653"/>
        <v>0</v>
      </c>
      <c r="CJ220" s="437">
        <f t="shared" si="1653"/>
        <v>0</v>
      </c>
      <c r="CK220" s="437">
        <f t="shared" si="1653"/>
        <v>0</v>
      </c>
      <c r="CL220" s="437">
        <f t="shared" si="1653"/>
        <v>0</v>
      </c>
      <c r="CM220" s="437">
        <f t="shared" si="1653"/>
        <v>0</v>
      </c>
      <c r="CN220" s="437">
        <f t="shared" si="1653"/>
        <v>0</v>
      </c>
      <c r="CO220" s="437">
        <f t="shared" si="1653"/>
        <v>0</v>
      </c>
      <c r="CP220" s="437">
        <f t="shared" si="1653"/>
        <v>0</v>
      </c>
      <c r="CQ220" s="437">
        <f t="shared" si="1653"/>
        <v>0</v>
      </c>
      <c r="CR220" s="437">
        <f t="shared" si="1653"/>
        <v>0</v>
      </c>
      <c r="CS220" s="437">
        <f t="shared" si="1653"/>
        <v>0</v>
      </c>
      <c r="CT220" s="437">
        <f t="shared" si="1653"/>
        <v>0</v>
      </c>
      <c r="CU220" s="437">
        <f t="shared" si="1653"/>
        <v>0</v>
      </c>
      <c r="CV220" s="437">
        <f t="shared" si="1653"/>
        <v>0</v>
      </c>
      <c r="CW220" s="1510">
        <f t="shared" si="1652"/>
        <v>0</v>
      </c>
      <c r="CX220" s="437">
        <f t="shared" si="1652"/>
        <v>0</v>
      </c>
      <c r="CY220" s="437">
        <f t="shared" si="1652"/>
        <v>0</v>
      </c>
      <c r="CZ220" s="437">
        <f t="shared" si="1652"/>
        <v>0</v>
      </c>
      <c r="DA220" s="437">
        <f t="shared" si="1652"/>
        <v>0</v>
      </c>
      <c r="DB220" s="437">
        <f t="shared" si="1652"/>
        <v>0</v>
      </c>
      <c r="DC220" s="437">
        <f t="shared" si="1652"/>
        <v>0</v>
      </c>
      <c r="DD220" s="437">
        <f t="shared" si="1652"/>
        <v>0</v>
      </c>
      <c r="DE220" s="437">
        <f t="shared" si="1652"/>
        <v>0</v>
      </c>
      <c r="DF220" s="437">
        <f t="shared" si="1652"/>
        <v>0</v>
      </c>
      <c r="DG220" s="437">
        <f t="shared" si="1652"/>
        <v>0</v>
      </c>
      <c r="DH220" s="437">
        <f t="shared" si="1652"/>
        <v>0</v>
      </c>
      <c r="DI220" s="1163">
        <f t="shared" si="1652"/>
        <v>0</v>
      </c>
      <c r="DJ220" s="1163">
        <f t="shared" si="1652"/>
        <v>0</v>
      </c>
      <c r="DK220" s="1163">
        <f t="shared" si="1652"/>
        <v>0</v>
      </c>
      <c r="DL220" s="1163"/>
      <c r="DM220" s="1163"/>
      <c r="DN220" s="1163"/>
      <c r="DO220" s="1163"/>
      <c r="DP220" s="1163"/>
      <c r="DQ220" s="1163"/>
      <c r="DR220" s="1163"/>
      <c r="DS220" s="1163"/>
      <c r="DT220" s="1163"/>
      <c r="DU220" s="1163"/>
      <c r="DV220" s="1163"/>
      <c r="DW220" s="1163"/>
      <c r="DX220" s="1163">
        <f t="shared" si="1652"/>
        <v>0</v>
      </c>
      <c r="DY220" s="1163">
        <f t="shared" si="1652"/>
        <v>0</v>
      </c>
      <c r="DZ220" s="1163">
        <f t="shared" si="1652"/>
        <v>0</v>
      </c>
      <c r="EA220" s="1163">
        <f t="shared" si="1652"/>
        <v>0</v>
      </c>
      <c r="EB220" s="1163">
        <f t="shared" si="1652"/>
        <v>0</v>
      </c>
      <c r="EC220" s="1163">
        <f t="shared" si="1652"/>
        <v>0</v>
      </c>
      <c r="ED220" s="1163">
        <f t="shared" ref="ED220:EF220" si="1654">SUM(ED219:ED219)</f>
        <v>0</v>
      </c>
      <c r="EE220" s="1163">
        <f t="shared" si="1654"/>
        <v>0</v>
      </c>
      <c r="EF220" s="1163">
        <f t="shared" si="1654"/>
        <v>0</v>
      </c>
      <c r="EG220" s="1163">
        <f t="shared" ref="EG220:EI220" si="1655">SUM(EG219:EG219)</f>
        <v>0</v>
      </c>
      <c r="EH220" s="1163">
        <f t="shared" si="1655"/>
        <v>0</v>
      </c>
      <c r="EI220" s="1163">
        <f t="shared" si="1655"/>
        <v>0</v>
      </c>
      <c r="EJ220" s="437"/>
      <c r="EK220" s="437"/>
      <c r="EL220" s="437"/>
      <c r="EM220" s="437"/>
      <c r="EN220" s="437">
        <f t="shared" si="1649"/>
        <v>0</v>
      </c>
      <c r="EO220" s="437">
        <f>SUM(EO219:EO219)</f>
        <v>0</v>
      </c>
      <c r="EP220" s="437">
        <f>SUM(EP219:EP219)</f>
        <v>0</v>
      </c>
      <c r="EQ220" s="437">
        <f>SUM(EQ219:EQ219)</f>
        <v>0</v>
      </c>
      <c r="ER220" s="437">
        <f>SUM(ER219:ER219)</f>
        <v>0</v>
      </c>
      <c r="ES220" s="437">
        <f>SUM(ES219:ES219)</f>
        <v>0</v>
      </c>
      <c r="ET220" s="814"/>
      <c r="EU220" s="814"/>
      <c r="EV220" s="814"/>
      <c r="EW220" s="814"/>
      <c r="EX220" s="437">
        <f>SUM(EX219:EX219)</f>
        <v>0</v>
      </c>
      <c r="EY220" s="437">
        <f t="shared" ref="EY220:FB220" si="1656">SUM(EY219:EY219)</f>
        <v>0</v>
      </c>
      <c r="EZ220" s="437">
        <f t="shared" si="1656"/>
        <v>0</v>
      </c>
      <c r="FA220" s="437">
        <f t="shared" si="1656"/>
        <v>0</v>
      </c>
      <c r="FB220" s="437">
        <f t="shared" si="1656"/>
        <v>0</v>
      </c>
      <c r="FC220" s="437">
        <f>SUM(FC219:FC219)</f>
        <v>0</v>
      </c>
      <c r="FD220" s="437">
        <f>SUM(FD219:FD219)</f>
        <v>0</v>
      </c>
      <c r="FE220" s="437">
        <f>SUM(FE219:FE219)</f>
        <v>0</v>
      </c>
      <c r="FF220" s="437">
        <f>SUM(FF219:FF219)</f>
        <v>0</v>
      </c>
      <c r="FG220" s="437">
        <f>SUM(FH220:FR220)</f>
        <v>0</v>
      </c>
      <c r="FH220" s="437">
        <f>SUM(FH219:FH219)</f>
        <v>0</v>
      </c>
      <c r="FI220" s="437">
        <f>SUM(FI219:FI219)</f>
        <v>0</v>
      </c>
      <c r="FJ220" s="437">
        <f>SUM(FJ219:FJ219)</f>
        <v>0</v>
      </c>
      <c r="FK220" s="437">
        <f>SUM(FK219:FK219)</f>
        <v>0</v>
      </c>
      <c r="FL220" s="992"/>
      <c r="FM220" s="437">
        <f>SUM(FM219:FM219)</f>
        <v>0</v>
      </c>
      <c r="FN220" s="814"/>
      <c r="FO220" s="814"/>
      <c r="FP220" s="814"/>
      <c r="FQ220" s="814"/>
      <c r="FR220" s="437">
        <f>SUM(FR219:FR219)</f>
        <v>0</v>
      </c>
      <c r="FS220" s="437">
        <f>SUM(FS219:FS219)</f>
        <v>0</v>
      </c>
      <c r="FT220" s="437">
        <f>SUM(FT219:FT219)</f>
        <v>0</v>
      </c>
      <c r="FU220" s="814"/>
      <c r="FV220" s="313"/>
      <c r="FW220" s="313"/>
      <c r="FX220" s="313"/>
    </row>
    <row r="221" spans="1:180" ht="14.45" hidden="1" customHeight="1" outlineLevel="2">
      <c r="A221" s="426" t="s">
        <v>485</v>
      </c>
      <c r="B221" s="380" t="s">
        <v>302</v>
      </c>
      <c r="C221" s="331"/>
      <c r="D221" s="343"/>
      <c r="E221" s="409" t="s">
        <v>83</v>
      </c>
      <c r="F221" s="477" t="s">
        <v>98</v>
      </c>
      <c r="G221" s="467"/>
      <c r="H221" s="330"/>
      <c r="I221" s="313"/>
      <c r="J221" s="330"/>
      <c r="K221" s="330"/>
      <c r="L221" s="330"/>
      <c r="M221" s="313"/>
      <c r="N221" s="313"/>
      <c r="O221" s="330"/>
      <c r="P221" s="330"/>
      <c r="Q221" s="330"/>
      <c r="R221" s="330"/>
      <c r="S221" s="330"/>
      <c r="T221" s="330"/>
      <c r="U221" s="330"/>
      <c r="V221" s="330"/>
      <c r="W221" s="330"/>
      <c r="X221" s="330"/>
      <c r="Y221" s="330"/>
      <c r="Z221" s="330"/>
      <c r="AA221" s="1170"/>
      <c r="AB221" s="330"/>
      <c r="AC221" s="330"/>
      <c r="AD221" s="362"/>
      <c r="AE221" s="330"/>
      <c r="AF221" s="313"/>
      <c r="AG221" s="313"/>
      <c r="AH221" s="330"/>
      <c r="AI221" s="330"/>
      <c r="AJ221" s="330"/>
      <c r="AK221" s="330"/>
      <c r="AL221" s="330"/>
      <c r="AM221" s="330"/>
      <c r="AN221" s="330"/>
      <c r="AO221" s="330"/>
      <c r="AP221" s="496"/>
      <c r="AQ221" s="482">
        <f>DI221+DX221+EA221+ED221+EG221</f>
        <v>0</v>
      </c>
      <c r="AR221" s="1619"/>
      <c r="AS221" s="1619"/>
      <c r="AT221" s="484">
        <f t="shared" ref="AT221:BQ221" si="1657">AT224+AT227+AT230</f>
        <v>0</v>
      </c>
      <c r="AU221" s="484">
        <f t="shared" si="1657"/>
        <v>0</v>
      </c>
      <c r="AV221" s="484">
        <f t="shared" si="1657"/>
        <v>0</v>
      </c>
      <c r="AW221" s="484">
        <f t="shared" si="1657"/>
        <v>0</v>
      </c>
      <c r="AX221" s="484">
        <f t="shared" si="1657"/>
        <v>0</v>
      </c>
      <c r="AY221" s="484">
        <f t="shared" si="1657"/>
        <v>0</v>
      </c>
      <c r="AZ221" s="484">
        <f t="shared" si="1657"/>
        <v>0</v>
      </c>
      <c r="BA221" s="484">
        <f t="shared" si="1657"/>
        <v>0</v>
      </c>
      <c r="BB221" s="484">
        <f t="shared" si="1657"/>
        <v>0</v>
      </c>
      <c r="BC221" s="484">
        <f t="shared" si="1657"/>
        <v>0</v>
      </c>
      <c r="BD221" s="484">
        <f t="shared" si="1657"/>
        <v>0</v>
      </c>
      <c r="BE221" s="484">
        <f t="shared" si="1657"/>
        <v>0</v>
      </c>
      <c r="BF221" s="484">
        <f t="shared" si="1657"/>
        <v>0</v>
      </c>
      <c r="BG221" s="484">
        <f t="shared" si="1657"/>
        <v>0</v>
      </c>
      <c r="BH221" s="484">
        <f t="shared" si="1657"/>
        <v>0</v>
      </c>
      <c r="BI221" s="484">
        <f t="shared" si="1657"/>
        <v>0</v>
      </c>
      <c r="BJ221" s="484">
        <f t="shared" si="1657"/>
        <v>0</v>
      </c>
      <c r="BK221" s="484">
        <f t="shared" si="1657"/>
        <v>0</v>
      </c>
      <c r="BL221" s="484">
        <f t="shared" si="1657"/>
        <v>0</v>
      </c>
      <c r="BM221" s="484">
        <f t="shared" si="1657"/>
        <v>0</v>
      </c>
      <c r="BN221" s="484">
        <f t="shared" si="1657"/>
        <v>0</v>
      </c>
      <c r="BO221" s="484">
        <f t="shared" si="1657"/>
        <v>0</v>
      </c>
      <c r="BP221" s="484">
        <f t="shared" si="1657"/>
        <v>0</v>
      </c>
      <c r="BQ221" s="484">
        <f t="shared" si="1657"/>
        <v>0</v>
      </c>
      <c r="BR221" s="484">
        <f t="shared" ref="BR221:EC221" si="1658">BR224+BR227+BR230</f>
        <v>0</v>
      </c>
      <c r="BS221" s="484">
        <f t="shared" si="1658"/>
        <v>0</v>
      </c>
      <c r="BT221" s="484">
        <f t="shared" si="1658"/>
        <v>0</v>
      </c>
      <c r="BU221" s="484">
        <f t="shared" si="1658"/>
        <v>0</v>
      </c>
      <c r="BV221" s="484">
        <f t="shared" si="1658"/>
        <v>0</v>
      </c>
      <c r="BW221" s="484">
        <f t="shared" si="1658"/>
        <v>0</v>
      </c>
      <c r="BX221" s="484">
        <f t="shared" si="1658"/>
        <v>0</v>
      </c>
      <c r="BY221" s="484">
        <f t="shared" si="1658"/>
        <v>0</v>
      </c>
      <c r="BZ221" s="484">
        <f t="shared" si="1658"/>
        <v>0</v>
      </c>
      <c r="CA221" s="484">
        <f t="shared" si="1658"/>
        <v>0</v>
      </c>
      <c r="CB221" s="484">
        <f t="shared" si="1658"/>
        <v>0</v>
      </c>
      <c r="CC221" s="484">
        <f t="shared" si="1658"/>
        <v>0</v>
      </c>
      <c r="CD221" s="484">
        <f t="shared" si="1658"/>
        <v>0</v>
      </c>
      <c r="CE221" s="484">
        <f t="shared" si="1658"/>
        <v>0</v>
      </c>
      <c r="CF221" s="484">
        <f t="shared" si="1658"/>
        <v>0</v>
      </c>
      <c r="CG221" s="992"/>
      <c r="CH221" s="484">
        <f t="shared" ref="CH221:CV221" si="1659">CH224+CH227+CH230</f>
        <v>0</v>
      </c>
      <c r="CI221" s="484">
        <f t="shared" si="1659"/>
        <v>0</v>
      </c>
      <c r="CJ221" s="484">
        <f t="shared" si="1659"/>
        <v>0</v>
      </c>
      <c r="CK221" s="484">
        <f t="shared" si="1659"/>
        <v>0</v>
      </c>
      <c r="CL221" s="484">
        <f t="shared" si="1659"/>
        <v>0</v>
      </c>
      <c r="CM221" s="484">
        <f t="shared" si="1659"/>
        <v>0</v>
      </c>
      <c r="CN221" s="484">
        <f t="shared" si="1659"/>
        <v>0</v>
      </c>
      <c r="CO221" s="484">
        <f t="shared" si="1659"/>
        <v>0</v>
      </c>
      <c r="CP221" s="484">
        <f t="shared" si="1659"/>
        <v>0</v>
      </c>
      <c r="CQ221" s="484">
        <f t="shared" si="1659"/>
        <v>0</v>
      </c>
      <c r="CR221" s="484">
        <f t="shared" si="1659"/>
        <v>0</v>
      </c>
      <c r="CS221" s="484">
        <f t="shared" si="1659"/>
        <v>0</v>
      </c>
      <c r="CT221" s="484">
        <f t="shared" si="1659"/>
        <v>0</v>
      </c>
      <c r="CU221" s="484">
        <f t="shared" si="1659"/>
        <v>0</v>
      </c>
      <c r="CV221" s="484">
        <f t="shared" si="1659"/>
        <v>0</v>
      </c>
      <c r="CW221" s="1510">
        <f t="shared" si="1658"/>
        <v>0</v>
      </c>
      <c r="CX221" s="484">
        <f t="shared" si="1658"/>
        <v>0</v>
      </c>
      <c r="CY221" s="484">
        <f t="shared" si="1658"/>
        <v>0</v>
      </c>
      <c r="CZ221" s="484">
        <f t="shared" si="1658"/>
        <v>0</v>
      </c>
      <c r="DA221" s="484">
        <f t="shared" si="1658"/>
        <v>0</v>
      </c>
      <c r="DB221" s="484">
        <f t="shared" si="1658"/>
        <v>0</v>
      </c>
      <c r="DC221" s="484">
        <f t="shared" si="1658"/>
        <v>0</v>
      </c>
      <c r="DD221" s="484">
        <f t="shared" si="1658"/>
        <v>0</v>
      </c>
      <c r="DE221" s="484">
        <f t="shared" si="1658"/>
        <v>0</v>
      </c>
      <c r="DF221" s="484">
        <f t="shared" si="1658"/>
        <v>0</v>
      </c>
      <c r="DG221" s="484">
        <f t="shared" si="1658"/>
        <v>0</v>
      </c>
      <c r="DH221" s="484">
        <f t="shared" si="1658"/>
        <v>0</v>
      </c>
      <c r="DI221" s="1208">
        <f t="shared" si="1658"/>
        <v>0</v>
      </c>
      <c r="DJ221" s="1208">
        <f t="shared" si="1658"/>
        <v>0</v>
      </c>
      <c r="DK221" s="1208">
        <f t="shared" si="1658"/>
        <v>0</v>
      </c>
      <c r="DL221" s="1208"/>
      <c r="DM221" s="1208"/>
      <c r="DN221" s="1208"/>
      <c r="DO221" s="1208"/>
      <c r="DP221" s="1208"/>
      <c r="DQ221" s="1208"/>
      <c r="DR221" s="1208"/>
      <c r="DS221" s="1208"/>
      <c r="DT221" s="1208"/>
      <c r="DU221" s="1208"/>
      <c r="DV221" s="1208"/>
      <c r="DW221" s="1208"/>
      <c r="DX221" s="1208">
        <f t="shared" si="1658"/>
        <v>0</v>
      </c>
      <c r="DY221" s="1208">
        <f t="shared" si="1658"/>
        <v>0</v>
      </c>
      <c r="DZ221" s="1208">
        <f t="shared" si="1658"/>
        <v>0</v>
      </c>
      <c r="EA221" s="1208">
        <f t="shared" si="1658"/>
        <v>0</v>
      </c>
      <c r="EB221" s="1208">
        <f t="shared" si="1658"/>
        <v>0</v>
      </c>
      <c r="EC221" s="1208">
        <f t="shared" si="1658"/>
        <v>0</v>
      </c>
      <c r="ED221" s="1208">
        <f t="shared" ref="ED221:EF221" si="1660">ED224+ED227+ED230</f>
        <v>0</v>
      </c>
      <c r="EE221" s="1208">
        <f t="shared" si="1660"/>
        <v>0</v>
      </c>
      <c r="EF221" s="1208">
        <f t="shared" si="1660"/>
        <v>0</v>
      </c>
      <c r="EG221" s="1208">
        <f t="shared" ref="EG221:EI221" si="1661">EG224+EG227+EG230</f>
        <v>0</v>
      </c>
      <c r="EH221" s="1208">
        <f t="shared" si="1661"/>
        <v>0</v>
      </c>
      <c r="EI221" s="1208">
        <f t="shared" si="1661"/>
        <v>0</v>
      </c>
      <c r="EJ221" s="484"/>
      <c r="EK221" s="484"/>
      <c r="EL221" s="484"/>
      <c r="EM221" s="484"/>
      <c r="EN221" s="484">
        <f t="shared" ref="EN221" si="1662">SUM(EO221:EX221)</f>
        <v>0</v>
      </c>
      <c r="EO221" s="484">
        <f>EO224+EO227+EO230</f>
        <v>0</v>
      </c>
      <c r="EP221" s="484">
        <f>EP224+EP227+EP230</f>
        <v>0</v>
      </c>
      <c r="EQ221" s="484">
        <f>EQ224+EQ227+EQ230</f>
        <v>0</v>
      </c>
      <c r="ER221" s="484">
        <f>ER224+ER227+ER230</f>
        <v>0</v>
      </c>
      <c r="ES221" s="484">
        <f>ES224+ES227+ES230</f>
        <v>0</v>
      </c>
      <c r="ET221" s="813"/>
      <c r="EU221" s="813"/>
      <c r="EV221" s="813"/>
      <c r="EW221" s="813"/>
      <c r="EX221" s="484">
        <f>EX224+EX227+EX230</f>
        <v>0</v>
      </c>
      <c r="EY221" s="484">
        <f t="shared" ref="EY221:FB221" si="1663">EY224+EY227+EY230</f>
        <v>0</v>
      </c>
      <c r="EZ221" s="484">
        <f t="shared" si="1663"/>
        <v>0</v>
      </c>
      <c r="FA221" s="484">
        <f t="shared" si="1663"/>
        <v>0</v>
      </c>
      <c r="FB221" s="484">
        <f t="shared" si="1663"/>
        <v>0</v>
      </c>
      <c r="FC221" s="484">
        <f>FC224+FC227+FC230</f>
        <v>0</v>
      </c>
      <c r="FD221" s="484">
        <f>FD224+FD227+FD230</f>
        <v>0</v>
      </c>
      <c r="FE221" s="484">
        <f>FE224+FE227+FE230</f>
        <v>0</v>
      </c>
      <c r="FF221" s="484">
        <f>FF224+FF227+FF230</f>
        <v>0</v>
      </c>
      <c r="FG221" s="484">
        <f>SUM(FH221:FR221)</f>
        <v>0</v>
      </c>
      <c r="FH221" s="484">
        <f>FH224+FH227+FH230</f>
        <v>0</v>
      </c>
      <c r="FI221" s="484">
        <f>FI224+FI227+FI230</f>
        <v>0</v>
      </c>
      <c r="FJ221" s="484">
        <f>FJ224+FJ227+FJ230</f>
        <v>0</v>
      </c>
      <c r="FK221" s="484">
        <f>FK224+FK227+FK230</f>
        <v>0</v>
      </c>
      <c r="FL221" s="992"/>
      <c r="FM221" s="484">
        <f>FM224+FM227+FM230</f>
        <v>0</v>
      </c>
      <c r="FN221" s="813"/>
      <c r="FO221" s="813"/>
      <c r="FP221" s="813"/>
      <c r="FQ221" s="813"/>
      <c r="FR221" s="484">
        <f>FR224+FR227+FR230</f>
        <v>0</v>
      </c>
      <c r="FS221" s="484">
        <f>FS224+FS227+FS230</f>
        <v>0</v>
      </c>
      <c r="FT221" s="484">
        <f>FT224+FT227+FT230</f>
        <v>0</v>
      </c>
      <c r="FU221" s="813"/>
      <c r="FV221" s="330"/>
      <c r="FW221" s="330"/>
      <c r="FX221" s="330"/>
    </row>
    <row r="222" spans="1:180" ht="14.45" hidden="1" customHeight="1" outlineLevel="2">
      <c r="A222" s="426" t="s">
        <v>485</v>
      </c>
      <c r="B222" s="380" t="s">
        <v>302</v>
      </c>
      <c r="C222" s="331"/>
      <c r="D222" s="431"/>
      <c r="E222" s="430" t="s">
        <v>267</v>
      </c>
      <c r="F222" s="431" t="s">
        <v>262</v>
      </c>
      <c r="G222" s="470"/>
      <c r="H222" s="341"/>
      <c r="I222" s="313"/>
      <c r="J222" s="330"/>
      <c r="K222" s="330"/>
      <c r="L222" s="330"/>
      <c r="M222" s="313"/>
      <c r="N222" s="313"/>
      <c r="O222" s="330"/>
      <c r="P222" s="330"/>
      <c r="Q222" s="330"/>
      <c r="R222" s="330"/>
      <c r="S222" s="330"/>
      <c r="T222" s="330"/>
      <c r="U222" s="330"/>
      <c r="V222" s="330"/>
      <c r="W222" s="330"/>
      <c r="X222" s="330"/>
      <c r="Y222" s="330"/>
      <c r="Z222" s="330"/>
      <c r="AA222" s="1170"/>
      <c r="AB222" s="330"/>
      <c r="AC222" s="330"/>
      <c r="AD222" s="362"/>
      <c r="AE222" s="330"/>
      <c r="AF222" s="313"/>
      <c r="AG222" s="313"/>
      <c r="AH222" s="330"/>
      <c r="AI222" s="330"/>
      <c r="AJ222" s="330"/>
      <c r="AK222" s="330"/>
      <c r="AL222" s="330"/>
      <c r="AM222" s="330"/>
      <c r="AN222" s="330"/>
      <c r="AO222" s="330"/>
      <c r="AP222" s="496"/>
      <c r="AQ222" s="335"/>
      <c r="AR222" s="1620"/>
      <c r="AS222" s="1620"/>
      <c r="AT222" s="321"/>
      <c r="AU222" s="321"/>
      <c r="AV222" s="321"/>
      <c r="AW222" s="321"/>
      <c r="AX222" s="321"/>
      <c r="AY222" s="321"/>
      <c r="AZ222" s="321"/>
      <c r="BA222" s="321"/>
      <c r="BB222" s="321"/>
      <c r="BC222" s="321"/>
      <c r="BD222" s="321"/>
      <c r="BE222" s="321"/>
      <c r="BF222" s="321"/>
      <c r="BG222" s="321"/>
      <c r="BH222" s="321"/>
      <c r="BI222" s="321"/>
      <c r="BJ222" s="321"/>
      <c r="BK222" s="321"/>
      <c r="BL222" s="330"/>
      <c r="BM222" s="330"/>
      <c r="BN222" s="330"/>
      <c r="BO222" s="330"/>
      <c r="BP222" s="330"/>
      <c r="BQ222" s="330"/>
      <c r="BR222" s="330"/>
      <c r="BS222" s="330"/>
      <c r="BT222" s="330"/>
      <c r="BU222" s="330"/>
      <c r="BV222" s="330"/>
      <c r="BW222" s="330"/>
      <c r="BX222" s="330"/>
      <c r="BY222" s="330"/>
      <c r="BZ222" s="330"/>
      <c r="CA222" s="330"/>
      <c r="CB222" s="330"/>
      <c r="CC222" s="330"/>
      <c r="CD222" s="330"/>
      <c r="CE222" s="330"/>
      <c r="CF222" s="330"/>
      <c r="CG222" s="1003"/>
      <c r="CH222" s="330"/>
      <c r="CI222" s="330"/>
      <c r="CJ222" s="330"/>
      <c r="CK222" s="330"/>
      <c r="CL222" s="330"/>
      <c r="CM222" s="330"/>
      <c r="CN222" s="330"/>
      <c r="CO222" s="330"/>
      <c r="CP222" s="330"/>
      <c r="CQ222" s="330"/>
      <c r="CR222" s="330"/>
      <c r="CS222" s="330"/>
      <c r="CT222" s="330"/>
      <c r="CU222" s="330"/>
      <c r="CV222" s="330"/>
      <c r="CW222" s="1523"/>
      <c r="CX222" s="330"/>
      <c r="CY222" s="330"/>
      <c r="CZ222" s="330"/>
      <c r="DA222" s="330"/>
      <c r="DB222" s="330"/>
      <c r="DC222" s="330"/>
      <c r="DD222" s="330"/>
      <c r="DE222" s="330"/>
      <c r="DF222" s="330"/>
      <c r="DG222" s="330"/>
      <c r="DH222" s="330"/>
      <c r="DI222" s="1170"/>
      <c r="DJ222" s="1170"/>
      <c r="DK222" s="1170"/>
      <c r="DL222" s="1170"/>
      <c r="DM222" s="1170"/>
      <c r="DN222" s="1170"/>
      <c r="DO222" s="1170"/>
      <c r="DP222" s="1170"/>
      <c r="DQ222" s="1170"/>
      <c r="DR222" s="1170"/>
      <c r="DS222" s="1170"/>
      <c r="DT222" s="1170"/>
      <c r="DU222" s="1170"/>
      <c r="DV222" s="1170"/>
      <c r="DW222" s="1170"/>
      <c r="DX222" s="1170"/>
      <c r="DY222" s="1170"/>
      <c r="DZ222" s="1170"/>
      <c r="EA222" s="1170"/>
      <c r="EB222" s="1170"/>
      <c r="EC222" s="1170"/>
      <c r="ED222" s="1170"/>
      <c r="EE222" s="1170"/>
      <c r="EF222" s="1170"/>
      <c r="EG222" s="1170"/>
      <c r="EH222" s="1170"/>
      <c r="EI222" s="1170"/>
      <c r="EJ222" s="330"/>
      <c r="EK222" s="330"/>
      <c r="EL222" s="330"/>
      <c r="EM222" s="330"/>
      <c r="EN222" s="313"/>
      <c r="EO222" s="330"/>
      <c r="EP222" s="330"/>
      <c r="EQ222" s="330"/>
      <c r="ER222" s="330"/>
      <c r="ES222" s="330"/>
      <c r="ET222" s="817"/>
      <c r="EU222" s="817"/>
      <c r="EV222" s="817"/>
      <c r="EW222" s="817"/>
      <c r="EX222" s="330"/>
      <c r="EY222" s="817"/>
      <c r="EZ222" s="817"/>
      <c r="FA222" s="817"/>
      <c r="FB222" s="817"/>
      <c r="FC222" s="330"/>
      <c r="FD222" s="330"/>
      <c r="FE222" s="330"/>
      <c r="FF222" s="330"/>
      <c r="FG222" s="313"/>
      <c r="FH222" s="330"/>
      <c r="FI222" s="330"/>
      <c r="FJ222" s="330"/>
      <c r="FK222" s="330"/>
      <c r="FL222" s="1003"/>
      <c r="FM222" s="330"/>
      <c r="FN222" s="817"/>
      <c r="FO222" s="817"/>
      <c r="FP222" s="817"/>
      <c r="FQ222" s="817"/>
      <c r="FR222" s="330"/>
      <c r="FS222" s="330"/>
      <c r="FT222" s="330"/>
      <c r="FU222" s="817"/>
      <c r="FV222" s="330"/>
      <c r="FW222" s="330"/>
      <c r="FX222" s="330"/>
    </row>
    <row r="223" spans="1:180" ht="14.45" hidden="1" customHeight="1" outlineLevel="2">
      <c r="A223" s="426" t="s">
        <v>485</v>
      </c>
      <c r="B223" s="380" t="s">
        <v>302</v>
      </c>
      <c r="C223" s="331"/>
      <c r="D223" s="343"/>
      <c r="E223" s="430"/>
      <c r="F223" s="343"/>
      <c r="G223" s="470"/>
      <c r="H223" s="343"/>
      <c r="I223" s="492">
        <f t="shared" ref="I223" si="1664">S223+X223+Y223+Z223+AA223</f>
        <v>0</v>
      </c>
      <c r="J223" s="322"/>
      <c r="K223" s="322"/>
      <c r="L223" s="322"/>
      <c r="M223" s="312">
        <v>0</v>
      </c>
      <c r="N223" s="312">
        <f t="shared" ref="N223" si="1665">SUM(O223:R223)</f>
        <v>0</v>
      </c>
      <c r="O223" s="367"/>
      <c r="P223" s="367"/>
      <c r="Q223" s="367"/>
      <c r="R223" s="367"/>
      <c r="S223" s="366">
        <f t="shared" ref="S223" si="1666">SUM(T223:W223)</f>
        <v>0</v>
      </c>
      <c r="T223" s="367"/>
      <c r="U223" s="367"/>
      <c r="V223" s="367"/>
      <c r="W223" s="367"/>
      <c r="X223" s="367"/>
      <c r="Y223" s="367"/>
      <c r="Z223" s="367"/>
      <c r="AA223" s="1169"/>
      <c r="AB223" s="331"/>
      <c r="AC223" s="331"/>
      <c r="AD223" s="363"/>
      <c r="AE223" s="331"/>
      <c r="AF223" s="312"/>
      <c r="AG223" s="312">
        <f t="shared" ref="AG223" si="1667">SUM(AH223:AK223)</f>
        <v>0</v>
      </c>
      <c r="AH223" s="367"/>
      <c r="AI223" s="367"/>
      <c r="AJ223" s="367"/>
      <c r="AK223" s="367"/>
      <c r="AL223" s="331"/>
      <c r="AM223" s="331"/>
      <c r="AN223" s="331"/>
      <c r="AO223" s="331"/>
      <c r="AP223" s="499"/>
      <c r="AQ223" s="437">
        <f t="shared" ref="AQ223:AQ224" si="1668">DI223+DX223+EA223+ED223+EG223</f>
        <v>0</v>
      </c>
      <c r="AR223" s="1621"/>
      <c r="AS223" s="1621"/>
      <c r="AT223" s="322"/>
      <c r="AU223" s="476">
        <f t="shared" ref="AU223" si="1669">AT223*0.76*1.49</f>
        <v>0</v>
      </c>
      <c r="AV223" s="322"/>
      <c r="AW223" s="322"/>
      <c r="AX223" s="476">
        <f t="shared" ref="AX223" si="1670">AW223*0.76*1.49</f>
        <v>0</v>
      </c>
      <c r="AY223" s="322"/>
      <c r="AZ223" s="322"/>
      <c r="BA223" s="476">
        <f t="shared" ref="BA223" si="1671">AZ223*0.76*1.49</f>
        <v>0</v>
      </c>
      <c r="BB223" s="322"/>
      <c r="BC223" s="322"/>
      <c r="BD223" s="476">
        <f t="shared" ref="BD223" si="1672">BC223*0.76*1.49</f>
        <v>0</v>
      </c>
      <c r="BE223" s="322"/>
      <c r="BF223" s="322"/>
      <c r="BG223" s="476">
        <f t="shared" ref="BG223" si="1673">BF223*0.76*1.49</f>
        <v>0</v>
      </c>
      <c r="BH223" s="322"/>
      <c r="BI223" s="322"/>
      <c r="BJ223" s="476">
        <f t="shared" ref="BJ223" si="1674">BI223*0.76*1.49</f>
        <v>0</v>
      </c>
      <c r="BK223" s="322"/>
      <c r="BL223" s="315"/>
      <c r="BM223" s="476">
        <f t="shared" ref="BM223" si="1675">BL223*0.76*1.49</f>
        <v>0</v>
      </c>
      <c r="BN223" s="315"/>
      <c r="BO223" s="331"/>
      <c r="BP223" s="476">
        <f t="shared" ref="BP223" si="1676">BO223*0.76*1.49</f>
        <v>0</v>
      </c>
      <c r="BQ223" s="331"/>
      <c r="BR223" s="476">
        <f>BU223+BX223+CA223+CD223</f>
        <v>0</v>
      </c>
      <c r="BS223" s="476">
        <f t="shared" ref="BS223" si="1677">BV223+BY223+CB223+CE223</f>
        <v>0</v>
      </c>
      <c r="BT223" s="476">
        <f t="shared" ref="BT223" si="1678">BW223+BZ223+CC223+CF223</f>
        <v>0</v>
      </c>
      <c r="BU223" s="331"/>
      <c r="BV223" s="476">
        <f t="shared" ref="BV223" si="1679">BU223*0.76*1.49</f>
        <v>0</v>
      </c>
      <c r="BW223" s="331"/>
      <c r="BX223" s="331"/>
      <c r="BY223" s="476">
        <f t="shared" ref="BY223" si="1680">BX223*0.76*1.49</f>
        <v>0</v>
      </c>
      <c r="BZ223" s="331"/>
      <c r="CA223" s="331"/>
      <c r="CB223" s="476">
        <f t="shared" ref="CB223" si="1681">CA223*0.76*1.49</f>
        <v>0</v>
      </c>
      <c r="CC223" s="331"/>
      <c r="CD223" s="331"/>
      <c r="CE223" s="476">
        <f t="shared" ref="CE223" si="1682">CD223*0.76*1.49</f>
        <v>0</v>
      </c>
      <c r="CF223" s="331"/>
      <c r="CG223" s="1004"/>
      <c r="CH223" s="476">
        <f>CK223+CN223+CQ223+CT223</f>
        <v>0</v>
      </c>
      <c r="CI223" s="476">
        <f t="shared" ref="CI223" si="1683">CL223+CO223+CR223+CU223</f>
        <v>0</v>
      </c>
      <c r="CJ223" s="476">
        <f t="shared" ref="CJ223" si="1684">CM223+CP223+CS223+CV223</f>
        <v>0</v>
      </c>
      <c r="CK223" s="331"/>
      <c r="CL223" s="476">
        <f t="shared" ref="CL223" si="1685">CK223*0.76*1.49</f>
        <v>0</v>
      </c>
      <c r="CM223" s="331"/>
      <c r="CN223" s="331"/>
      <c r="CO223" s="476">
        <f t="shared" ref="CO223" si="1686">CN223*0.76*1.49</f>
        <v>0</v>
      </c>
      <c r="CP223" s="331"/>
      <c r="CQ223" s="331"/>
      <c r="CR223" s="476">
        <f t="shared" ref="CR223" si="1687">CQ223*0.76*1.49</f>
        <v>0</v>
      </c>
      <c r="CS223" s="331"/>
      <c r="CT223" s="331"/>
      <c r="CU223" s="476">
        <f t="shared" ref="CU223" si="1688">CT223*0.76*1.49</f>
        <v>0</v>
      </c>
      <c r="CV223" s="331"/>
      <c r="CW223" s="1525"/>
      <c r="CX223" s="476">
        <f t="shared" ref="CX223" si="1689">CW223*0.76*1.49</f>
        <v>0</v>
      </c>
      <c r="CY223" s="331"/>
      <c r="CZ223" s="331"/>
      <c r="DA223" s="476">
        <f t="shared" ref="DA223" si="1690">CZ223*0.76*1.49</f>
        <v>0</v>
      </c>
      <c r="DB223" s="331"/>
      <c r="DC223" s="331"/>
      <c r="DD223" s="476">
        <f t="shared" ref="DD223" si="1691">DC223*0.76*1.49</f>
        <v>0</v>
      </c>
      <c r="DE223" s="331"/>
      <c r="DF223" s="331"/>
      <c r="DG223" s="476">
        <f t="shared" ref="DG223" si="1692">DF223*0.76*1.49</f>
        <v>0</v>
      </c>
      <c r="DH223" s="331"/>
      <c r="DI223" s="1207"/>
      <c r="DJ223" s="1203">
        <f t="shared" ref="DJ223" si="1693">DI223*0.76*1.49</f>
        <v>0</v>
      </c>
      <c r="DK223" s="1207"/>
      <c r="DL223" s="1207"/>
      <c r="DM223" s="1207"/>
      <c r="DN223" s="1207"/>
      <c r="DO223" s="1207"/>
      <c r="DP223" s="1207"/>
      <c r="DQ223" s="1207"/>
      <c r="DR223" s="1207"/>
      <c r="DS223" s="1207"/>
      <c r="DT223" s="1207"/>
      <c r="DU223" s="1207"/>
      <c r="DV223" s="1207"/>
      <c r="DW223" s="1207"/>
      <c r="DX223" s="1207"/>
      <c r="DY223" s="1203">
        <f t="shared" ref="DY223" si="1694">DX223*0.76*1.49</f>
        <v>0</v>
      </c>
      <c r="DZ223" s="1207"/>
      <c r="EA223" s="1207"/>
      <c r="EB223" s="1203">
        <f t="shared" ref="EB223" si="1695">EA223*0.76*1.49</f>
        <v>0</v>
      </c>
      <c r="EC223" s="1207"/>
      <c r="ED223" s="1207"/>
      <c r="EE223" s="1203">
        <f t="shared" ref="EE223" si="1696">ED223*0.76*1.49</f>
        <v>0</v>
      </c>
      <c r="EF223" s="1207"/>
      <c r="EG223" s="1207"/>
      <c r="EH223" s="1207"/>
      <c r="EI223" s="1207"/>
      <c r="EJ223" s="331"/>
      <c r="EK223" s="331"/>
      <c r="EL223" s="331"/>
      <c r="EM223" s="331"/>
      <c r="EN223" s="437">
        <f t="shared" ref="EN223:EN224" si="1697">EX223+FC223+FD223+FE223+FF223</f>
        <v>0</v>
      </c>
      <c r="EO223" s="488"/>
      <c r="EP223" s="312"/>
      <c r="EQ223" s="312"/>
      <c r="ER223" s="312"/>
      <c r="ES223" s="312"/>
      <c r="ET223" s="622"/>
      <c r="EU223" s="622"/>
      <c r="EV223" s="622"/>
      <c r="EW223" s="622"/>
      <c r="EX223" s="312"/>
      <c r="EY223" s="622"/>
      <c r="EZ223" s="622"/>
      <c r="FA223" s="622"/>
      <c r="FB223" s="622"/>
      <c r="FC223" s="312"/>
      <c r="FD223" s="312"/>
      <c r="FE223" s="312"/>
      <c r="FF223" s="312"/>
      <c r="FG223" s="437">
        <f>SUM(FH223:FR223)</f>
        <v>0</v>
      </c>
      <c r="FH223" s="488">
        <v>0</v>
      </c>
      <c r="FI223" s="312"/>
      <c r="FJ223" s="312"/>
      <c r="FK223" s="312"/>
      <c r="FL223" s="992"/>
      <c r="FM223" s="312">
        <f t="shared" ref="FM223" si="1698">FN223+FO223+FP223+FQ223</f>
        <v>0</v>
      </c>
      <c r="FN223" s="622"/>
      <c r="FO223" s="622"/>
      <c r="FP223" s="622"/>
      <c r="FQ223" s="622"/>
      <c r="FR223" s="312"/>
      <c r="FS223" s="312"/>
      <c r="FT223" s="312"/>
      <c r="FU223" s="622"/>
      <c r="FV223" s="343"/>
      <c r="FW223" s="343"/>
      <c r="FX223" s="343"/>
    </row>
    <row r="224" spans="1:180" s="95" customFormat="1" ht="14.45" hidden="1" customHeight="1" outlineLevel="2">
      <c r="A224" s="426" t="s">
        <v>485</v>
      </c>
      <c r="B224" s="380" t="s">
        <v>302</v>
      </c>
      <c r="C224" s="331"/>
      <c r="D224" s="343"/>
      <c r="E224" s="430"/>
      <c r="F224" s="479" t="s">
        <v>11</v>
      </c>
      <c r="G224" s="438"/>
      <c r="H224" s="490"/>
      <c r="I224" s="335"/>
      <c r="J224" s="490"/>
      <c r="K224" s="490"/>
      <c r="L224" s="490"/>
      <c r="M224" s="335"/>
      <c r="N224" s="335"/>
      <c r="O224" s="490"/>
      <c r="P224" s="490"/>
      <c r="Q224" s="490"/>
      <c r="R224" s="490"/>
      <c r="S224" s="490"/>
      <c r="T224" s="490"/>
      <c r="U224" s="490"/>
      <c r="V224" s="490"/>
      <c r="W224" s="490"/>
      <c r="X224" s="490"/>
      <c r="Y224" s="490"/>
      <c r="Z224" s="490"/>
      <c r="AA224" s="1168"/>
      <c r="AB224" s="490"/>
      <c r="AC224" s="490"/>
      <c r="AD224" s="497"/>
      <c r="AE224" s="490"/>
      <c r="AF224" s="335"/>
      <c r="AG224" s="335"/>
      <c r="AH224" s="490"/>
      <c r="AI224" s="490"/>
      <c r="AJ224" s="490"/>
      <c r="AK224" s="490"/>
      <c r="AL224" s="490"/>
      <c r="AM224" s="490"/>
      <c r="AN224" s="490"/>
      <c r="AO224" s="490"/>
      <c r="AP224" s="496"/>
      <c r="AQ224" s="437">
        <f t="shared" si="1668"/>
        <v>0</v>
      </c>
      <c r="AR224" s="1621"/>
      <c r="AS224" s="1621"/>
      <c r="AT224" s="436">
        <f t="shared" ref="AT224:BQ224" si="1699">SUM(AT223:AT223)</f>
        <v>0</v>
      </c>
      <c r="AU224" s="436">
        <f t="shared" si="1699"/>
        <v>0</v>
      </c>
      <c r="AV224" s="436">
        <f t="shared" si="1699"/>
        <v>0</v>
      </c>
      <c r="AW224" s="436">
        <f t="shared" si="1699"/>
        <v>0</v>
      </c>
      <c r="AX224" s="436">
        <f t="shared" si="1699"/>
        <v>0</v>
      </c>
      <c r="AY224" s="436">
        <f t="shared" si="1699"/>
        <v>0</v>
      </c>
      <c r="AZ224" s="436">
        <f t="shared" si="1699"/>
        <v>0</v>
      </c>
      <c r="BA224" s="436">
        <f t="shared" si="1699"/>
        <v>0</v>
      </c>
      <c r="BB224" s="436">
        <f t="shared" si="1699"/>
        <v>0</v>
      </c>
      <c r="BC224" s="436">
        <f t="shared" si="1699"/>
        <v>0</v>
      </c>
      <c r="BD224" s="436">
        <f t="shared" si="1699"/>
        <v>0</v>
      </c>
      <c r="BE224" s="436">
        <f t="shared" si="1699"/>
        <v>0</v>
      </c>
      <c r="BF224" s="436">
        <f t="shared" si="1699"/>
        <v>0</v>
      </c>
      <c r="BG224" s="436">
        <f t="shared" si="1699"/>
        <v>0</v>
      </c>
      <c r="BH224" s="436">
        <f t="shared" si="1699"/>
        <v>0</v>
      </c>
      <c r="BI224" s="436">
        <f t="shared" si="1699"/>
        <v>0</v>
      </c>
      <c r="BJ224" s="436">
        <f t="shared" si="1699"/>
        <v>0</v>
      </c>
      <c r="BK224" s="436">
        <f t="shared" si="1699"/>
        <v>0</v>
      </c>
      <c r="BL224" s="436">
        <f t="shared" si="1699"/>
        <v>0</v>
      </c>
      <c r="BM224" s="436">
        <f t="shared" si="1699"/>
        <v>0</v>
      </c>
      <c r="BN224" s="436">
        <f t="shared" si="1699"/>
        <v>0</v>
      </c>
      <c r="BO224" s="436">
        <f t="shared" si="1699"/>
        <v>0</v>
      </c>
      <c r="BP224" s="436">
        <f t="shared" si="1699"/>
        <v>0</v>
      </c>
      <c r="BQ224" s="436">
        <f t="shared" si="1699"/>
        <v>0</v>
      </c>
      <c r="BR224" s="436">
        <f t="shared" ref="BR224:EC224" si="1700">SUM(BR223:BR223)</f>
        <v>0</v>
      </c>
      <c r="BS224" s="436">
        <f t="shared" si="1700"/>
        <v>0</v>
      </c>
      <c r="BT224" s="436">
        <f t="shared" si="1700"/>
        <v>0</v>
      </c>
      <c r="BU224" s="436">
        <f t="shared" si="1700"/>
        <v>0</v>
      </c>
      <c r="BV224" s="436">
        <f t="shared" si="1700"/>
        <v>0</v>
      </c>
      <c r="BW224" s="436">
        <f t="shared" si="1700"/>
        <v>0</v>
      </c>
      <c r="BX224" s="436">
        <f t="shared" si="1700"/>
        <v>0</v>
      </c>
      <c r="BY224" s="436">
        <f t="shared" si="1700"/>
        <v>0</v>
      </c>
      <c r="BZ224" s="436">
        <f t="shared" si="1700"/>
        <v>0</v>
      </c>
      <c r="CA224" s="436">
        <f t="shared" si="1700"/>
        <v>0</v>
      </c>
      <c r="CB224" s="436">
        <f t="shared" si="1700"/>
        <v>0</v>
      </c>
      <c r="CC224" s="436">
        <f t="shared" si="1700"/>
        <v>0</v>
      </c>
      <c r="CD224" s="436">
        <f t="shared" si="1700"/>
        <v>0</v>
      </c>
      <c r="CE224" s="436">
        <f t="shared" si="1700"/>
        <v>0</v>
      </c>
      <c r="CF224" s="436">
        <f t="shared" si="1700"/>
        <v>0</v>
      </c>
      <c r="CG224" s="1004"/>
      <c r="CH224" s="436">
        <f t="shared" ref="CH224:CV224" si="1701">SUM(CH223:CH223)</f>
        <v>0</v>
      </c>
      <c r="CI224" s="436">
        <f t="shared" si="1701"/>
        <v>0</v>
      </c>
      <c r="CJ224" s="436">
        <f t="shared" si="1701"/>
        <v>0</v>
      </c>
      <c r="CK224" s="436">
        <f t="shared" si="1701"/>
        <v>0</v>
      </c>
      <c r="CL224" s="436">
        <f t="shared" si="1701"/>
        <v>0</v>
      </c>
      <c r="CM224" s="436">
        <f t="shared" si="1701"/>
        <v>0</v>
      </c>
      <c r="CN224" s="436">
        <f t="shared" si="1701"/>
        <v>0</v>
      </c>
      <c r="CO224" s="436">
        <f t="shared" si="1701"/>
        <v>0</v>
      </c>
      <c r="CP224" s="436">
        <f t="shared" si="1701"/>
        <v>0</v>
      </c>
      <c r="CQ224" s="436">
        <f t="shared" si="1701"/>
        <v>0</v>
      </c>
      <c r="CR224" s="436">
        <f t="shared" si="1701"/>
        <v>0</v>
      </c>
      <c r="CS224" s="436">
        <f t="shared" si="1701"/>
        <v>0</v>
      </c>
      <c r="CT224" s="436">
        <f t="shared" si="1701"/>
        <v>0</v>
      </c>
      <c r="CU224" s="436">
        <f t="shared" si="1701"/>
        <v>0</v>
      </c>
      <c r="CV224" s="436">
        <f t="shared" si="1701"/>
        <v>0</v>
      </c>
      <c r="CW224" s="1525">
        <f t="shared" si="1700"/>
        <v>0</v>
      </c>
      <c r="CX224" s="436">
        <f t="shared" si="1700"/>
        <v>0</v>
      </c>
      <c r="CY224" s="436">
        <f t="shared" si="1700"/>
        <v>0</v>
      </c>
      <c r="CZ224" s="436">
        <f t="shared" si="1700"/>
        <v>0</v>
      </c>
      <c r="DA224" s="436">
        <f t="shared" si="1700"/>
        <v>0</v>
      </c>
      <c r="DB224" s="436">
        <f t="shared" si="1700"/>
        <v>0</v>
      </c>
      <c r="DC224" s="436">
        <f t="shared" si="1700"/>
        <v>0</v>
      </c>
      <c r="DD224" s="436">
        <f t="shared" si="1700"/>
        <v>0</v>
      </c>
      <c r="DE224" s="436">
        <f t="shared" si="1700"/>
        <v>0</v>
      </c>
      <c r="DF224" s="436">
        <f t="shared" si="1700"/>
        <v>0</v>
      </c>
      <c r="DG224" s="436">
        <f t="shared" si="1700"/>
        <v>0</v>
      </c>
      <c r="DH224" s="436">
        <f t="shared" si="1700"/>
        <v>0</v>
      </c>
      <c r="DI224" s="1209">
        <f t="shared" si="1700"/>
        <v>0</v>
      </c>
      <c r="DJ224" s="1209">
        <f t="shared" si="1700"/>
        <v>0</v>
      </c>
      <c r="DK224" s="1209">
        <f t="shared" si="1700"/>
        <v>0</v>
      </c>
      <c r="DL224" s="1209"/>
      <c r="DM224" s="1209"/>
      <c r="DN224" s="1209"/>
      <c r="DO224" s="1209"/>
      <c r="DP224" s="1209"/>
      <c r="DQ224" s="1209"/>
      <c r="DR224" s="1209"/>
      <c r="DS224" s="1209"/>
      <c r="DT224" s="1209"/>
      <c r="DU224" s="1209"/>
      <c r="DV224" s="1209"/>
      <c r="DW224" s="1209"/>
      <c r="DX224" s="1209">
        <f t="shared" si="1700"/>
        <v>0</v>
      </c>
      <c r="DY224" s="1209">
        <f t="shared" si="1700"/>
        <v>0</v>
      </c>
      <c r="DZ224" s="1209">
        <f t="shared" si="1700"/>
        <v>0</v>
      </c>
      <c r="EA224" s="1209">
        <f t="shared" si="1700"/>
        <v>0</v>
      </c>
      <c r="EB224" s="1209">
        <f t="shared" si="1700"/>
        <v>0</v>
      </c>
      <c r="EC224" s="1209">
        <f t="shared" si="1700"/>
        <v>0</v>
      </c>
      <c r="ED224" s="1209">
        <f t="shared" ref="ED224:EI224" si="1702">SUM(ED223:ED223)</f>
        <v>0</v>
      </c>
      <c r="EE224" s="1209">
        <f t="shared" si="1702"/>
        <v>0</v>
      </c>
      <c r="EF224" s="1209">
        <f t="shared" si="1702"/>
        <v>0</v>
      </c>
      <c r="EG224" s="1209">
        <f t="shared" si="1702"/>
        <v>0</v>
      </c>
      <c r="EH224" s="1209">
        <f t="shared" si="1702"/>
        <v>0</v>
      </c>
      <c r="EI224" s="1209">
        <f t="shared" si="1702"/>
        <v>0</v>
      </c>
      <c r="EJ224" s="436"/>
      <c r="EK224" s="436"/>
      <c r="EL224" s="436"/>
      <c r="EM224" s="436"/>
      <c r="EN224" s="437">
        <f t="shared" si="1697"/>
        <v>0</v>
      </c>
      <c r="EO224" s="489">
        <f>SUM(EO223:EO223)</f>
        <v>0</v>
      </c>
      <c r="EP224" s="489">
        <f>SUM(EP223:EP223)</f>
        <v>0</v>
      </c>
      <c r="EQ224" s="489">
        <f>SUM(EQ223:EQ223)</f>
        <v>0</v>
      </c>
      <c r="ER224" s="489">
        <f>SUM(ER223:ER223)</f>
        <v>0</v>
      </c>
      <c r="ES224" s="489">
        <f>SUM(ES223:ES223)</f>
        <v>0</v>
      </c>
      <c r="ET224" s="818"/>
      <c r="EU224" s="818"/>
      <c r="EV224" s="818"/>
      <c r="EW224" s="818"/>
      <c r="EX224" s="489">
        <f>SUM(EX223:EX223)</f>
        <v>0</v>
      </c>
      <c r="EY224" s="489">
        <f t="shared" ref="EY224:FB224" si="1703">SUM(EY223:EY223)</f>
        <v>0</v>
      </c>
      <c r="EZ224" s="489">
        <f t="shared" si="1703"/>
        <v>0</v>
      </c>
      <c r="FA224" s="489">
        <f t="shared" si="1703"/>
        <v>0</v>
      </c>
      <c r="FB224" s="489">
        <f t="shared" si="1703"/>
        <v>0</v>
      </c>
      <c r="FC224" s="489">
        <f>SUM(FC223:FC223)</f>
        <v>0</v>
      </c>
      <c r="FD224" s="489">
        <f>SUM(FD223:FD223)</f>
        <v>0</v>
      </c>
      <c r="FE224" s="489">
        <f>SUM(FE223:FE223)</f>
        <v>0</v>
      </c>
      <c r="FF224" s="489">
        <f>SUM(FF223:FF223)</f>
        <v>0</v>
      </c>
      <c r="FG224" s="489">
        <f>SUM(FH224:FR224)</f>
        <v>0</v>
      </c>
      <c r="FH224" s="489">
        <f>SUM(FH223:FH223)</f>
        <v>0</v>
      </c>
      <c r="FI224" s="489">
        <f>SUM(FI223:FI223)</f>
        <v>0</v>
      </c>
      <c r="FJ224" s="489">
        <f>SUM(FJ223:FJ223)</f>
        <v>0</v>
      </c>
      <c r="FK224" s="489">
        <f>SUM(FK223:FK223)</f>
        <v>0</v>
      </c>
      <c r="FL224" s="1015"/>
      <c r="FM224" s="489">
        <f>SUM(FM223:FM223)</f>
        <v>0</v>
      </c>
      <c r="FN224" s="818"/>
      <c r="FO224" s="818"/>
      <c r="FP224" s="818"/>
      <c r="FQ224" s="818"/>
      <c r="FR224" s="489">
        <f>SUM(FR223:FR223)</f>
        <v>0</v>
      </c>
      <c r="FS224" s="489">
        <f>SUM(FS223:FS223)</f>
        <v>0</v>
      </c>
      <c r="FT224" s="489">
        <f>SUM(FT223:FT223)</f>
        <v>0</v>
      </c>
      <c r="FU224" s="818"/>
      <c r="FV224" s="323"/>
      <c r="FW224" s="323"/>
      <c r="FX224" s="323"/>
    </row>
    <row r="225" spans="1:180" ht="14.45" hidden="1" customHeight="1" outlineLevel="2">
      <c r="A225" s="426" t="s">
        <v>485</v>
      </c>
      <c r="B225" s="380" t="s">
        <v>302</v>
      </c>
      <c r="C225" s="331"/>
      <c r="D225" s="431"/>
      <c r="E225" s="430" t="s">
        <v>268</v>
      </c>
      <c r="F225" s="431" t="s">
        <v>265</v>
      </c>
      <c r="G225" s="467"/>
      <c r="H225" s="490"/>
      <c r="I225" s="335"/>
      <c r="J225" s="490"/>
      <c r="K225" s="490"/>
      <c r="L225" s="490"/>
      <c r="M225" s="335"/>
      <c r="N225" s="335"/>
      <c r="O225" s="490"/>
      <c r="P225" s="490"/>
      <c r="Q225" s="490"/>
      <c r="R225" s="490"/>
      <c r="S225" s="490"/>
      <c r="T225" s="490"/>
      <c r="U225" s="490"/>
      <c r="V225" s="490"/>
      <c r="W225" s="490"/>
      <c r="X225" s="490"/>
      <c r="Y225" s="490"/>
      <c r="Z225" s="490"/>
      <c r="AA225" s="1168"/>
      <c r="AB225" s="490"/>
      <c r="AC225" s="490"/>
      <c r="AD225" s="497"/>
      <c r="AE225" s="490"/>
      <c r="AF225" s="335"/>
      <c r="AG225" s="335"/>
      <c r="AH225" s="490"/>
      <c r="AI225" s="490"/>
      <c r="AJ225" s="490"/>
      <c r="AK225" s="490"/>
      <c r="AL225" s="490"/>
      <c r="AM225" s="490"/>
      <c r="AN225" s="490"/>
      <c r="AO225" s="490"/>
      <c r="AP225" s="496"/>
      <c r="AQ225" s="335"/>
      <c r="AR225" s="1620"/>
      <c r="AS225" s="1620"/>
      <c r="AT225" s="323"/>
      <c r="AU225" s="323"/>
      <c r="AV225" s="323"/>
      <c r="AW225" s="323"/>
      <c r="AX225" s="323"/>
      <c r="AY225" s="323"/>
      <c r="AZ225" s="323"/>
      <c r="BA225" s="323"/>
      <c r="BB225" s="323"/>
      <c r="BC225" s="323"/>
      <c r="BD225" s="323"/>
      <c r="BE225" s="323"/>
      <c r="BF225" s="323"/>
      <c r="BG225" s="323"/>
      <c r="BH225" s="323"/>
      <c r="BI225" s="323"/>
      <c r="BJ225" s="323"/>
      <c r="BK225" s="323"/>
      <c r="BL225" s="330"/>
      <c r="BM225" s="330"/>
      <c r="BN225" s="330"/>
      <c r="BO225" s="330"/>
      <c r="BP225" s="330"/>
      <c r="BQ225" s="330"/>
      <c r="BR225" s="330"/>
      <c r="BS225" s="330"/>
      <c r="BT225" s="330"/>
      <c r="BU225" s="330"/>
      <c r="BV225" s="330"/>
      <c r="BW225" s="330"/>
      <c r="BX225" s="330"/>
      <c r="BY225" s="330"/>
      <c r="BZ225" s="330"/>
      <c r="CA225" s="330"/>
      <c r="CB225" s="330"/>
      <c r="CC225" s="330"/>
      <c r="CD225" s="330"/>
      <c r="CE225" s="330"/>
      <c r="CF225" s="330"/>
      <c r="CG225" s="1003"/>
      <c r="CH225" s="330"/>
      <c r="CI225" s="330"/>
      <c r="CJ225" s="330"/>
      <c r="CK225" s="330"/>
      <c r="CL225" s="330"/>
      <c r="CM225" s="330"/>
      <c r="CN225" s="330"/>
      <c r="CO225" s="330"/>
      <c r="CP225" s="330"/>
      <c r="CQ225" s="330"/>
      <c r="CR225" s="330"/>
      <c r="CS225" s="330"/>
      <c r="CT225" s="330"/>
      <c r="CU225" s="330"/>
      <c r="CV225" s="330"/>
      <c r="CW225" s="1523"/>
      <c r="CX225" s="330"/>
      <c r="CY225" s="330"/>
      <c r="CZ225" s="330"/>
      <c r="DA225" s="330"/>
      <c r="DB225" s="330"/>
      <c r="DC225" s="330"/>
      <c r="DD225" s="330"/>
      <c r="DE225" s="330"/>
      <c r="DF225" s="330"/>
      <c r="DG225" s="330"/>
      <c r="DH225" s="330"/>
      <c r="DI225" s="1170"/>
      <c r="DJ225" s="1170"/>
      <c r="DK225" s="1170"/>
      <c r="DL225" s="1170"/>
      <c r="DM225" s="1170"/>
      <c r="DN225" s="1170"/>
      <c r="DO225" s="1170"/>
      <c r="DP225" s="1170"/>
      <c r="DQ225" s="1170"/>
      <c r="DR225" s="1170"/>
      <c r="DS225" s="1170"/>
      <c r="DT225" s="1170"/>
      <c r="DU225" s="1170"/>
      <c r="DV225" s="1170"/>
      <c r="DW225" s="1170"/>
      <c r="DX225" s="1170"/>
      <c r="DY225" s="1170"/>
      <c r="DZ225" s="1170"/>
      <c r="EA225" s="1170"/>
      <c r="EB225" s="1170"/>
      <c r="EC225" s="1170"/>
      <c r="ED225" s="1170"/>
      <c r="EE225" s="1170"/>
      <c r="EF225" s="1170"/>
      <c r="EG225" s="1170"/>
      <c r="EH225" s="1170"/>
      <c r="EI225" s="1170"/>
      <c r="EJ225" s="330"/>
      <c r="EK225" s="330"/>
      <c r="EL225" s="330"/>
      <c r="EM225" s="330"/>
      <c r="EN225" s="313"/>
      <c r="EO225" s="330"/>
      <c r="EP225" s="330"/>
      <c r="EQ225" s="330"/>
      <c r="ER225" s="330"/>
      <c r="ES225" s="330"/>
      <c r="ET225" s="817"/>
      <c r="EU225" s="817"/>
      <c r="EV225" s="817"/>
      <c r="EW225" s="817"/>
      <c r="EX225" s="330"/>
      <c r="EY225" s="817"/>
      <c r="EZ225" s="817"/>
      <c r="FA225" s="817"/>
      <c r="FB225" s="817"/>
      <c r="FC225" s="330"/>
      <c r="FD225" s="330"/>
      <c r="FE225" s="330"/>
      <c r="FF225" s="330"/>
      <c r="FG225" s="313"/>
      <c r="FH225" s="330"/>
      <c r="FI225" s="330"/>
      <c r="FJ225" s="330"/>
      <c r="FK225" s="330"/>
      <c r="FL225" s="1003"/>
      <c r="FM225" s="330"/>
      <c r="FN225" s="817"/>
      <c r="FO225" s="817"/>
      <c r="FP225" s="817"/>
      <c r="FQ225" s="817"/>
      <c r="FR225" s="330"/>
      <c r="FS225" s="330"/>
      <c r="FT225" s="330"/>
      <c r="FU225" s="817"/>
      <c r="FV225" s="330"/>
      <c r="FW225" s="330"/>
      <c r="FX225" s="330"/>
    </row>
    <row r="226" spans="1:180" ht="14.45" hidden="1" customHeight="1" outlineLevel="2">
      <c r="A226" s="426" t="s">
        <v>485</v>
      </c>
      <c r="B226" s="380" t="s">
        <v>302</v>
      </c>
      <c r="C226" s="331"/>
      <c r="D226" s="343"/>
      <c r="E226" s="430"/>
      <c r="F226" s="343"/>
      <c r="G226" s="470"/>
      <c r="H226" s="343"/>
      <c r="I226" s="492">
        <f t="shared" ref="I226" si="1704">S226+X226+Y226+Z226+AA226</f>
        <v>0</v>
      </c>
      <c r="J226" s="322"/>
      <c r="K226" s="322"/>
      <c r="L226" s="322"/>
      <c r="M226" s="312">
        <v>0</v>
      </c>
      <c r="N226" s="312">
        <f t="shared" ref="N226" si="1705">SUM(O226:R226)</f>
        <v>0</v>
      </c>
      <c r="O226" s="367"/>
      <c r="P226" s="367"/>
      <c r="Q226" s="367"/>
      <c r="R226" s="367"/>
      <c r="S226" s="366">
        <f t="shared" ref="S226" si="1706">SUM(T226:W226)</f>
        <v>0</v>
      </c>
      <c r="T226" s="367"/>
      <c r="U226" s="367"/>
      <c r="V226" s="367"/>
      <c r="W226" s="367"/>
      <c r="X226" s="367"/>
      <c r="Y226" s="367"/>
      <c r="Z226" s="367"/>
      <c r="AA226" s="1169"/>
      <c r="AB226" s="331"/>
      <c r="AC226" s="331"/>
      <c r="AD226" s="363"/>
      <c r="AE226" s="331"/>
      <c r="AF226" s="312"/>
      <c r="AG226" s="312">
        <f t="shared" ref="AG226" si="1707">SUM(AH226:AK226)</f>
        <v>0</v>
      </c>
      <c r="AH226" s="367"/>
      <c r="AI226" s="367"/>
      <c r="AJ226" s="367"/>
      <c r="AK226" s="367"/>
      <c r="AL226" s="331"/>
      <c r="AM226" s="331"/>
      <c r="AN226" s="331"/>
      <c r="AO226" s="331"/>
      <c r="AP226" s="499"/>
      <c r="AQ226" s="437">
        <f t="shared" ref="AQ226:AQ227" si="1708">DI226+DX226+EA226+ED226+EG226</f>
        <v>0</v>
      </c>
      <c r="AR226" s="1621"/>
      <c r="AS226" s="1621"/>
      <c r="AT226" s="322"/>
      <c r="AU226" s="476">
        <f>AT226*0.85*1.45</f>
        <v>0</v>
      </c>
      <c r="AV226" s="322"/>
      <c r="AW226" s="322"/>
      <c r="AX226" s="476">
        <f>AW226*0.85*1.45</f>
        <v>0</v>
      </c>
      <c r="AY226" s="322"/>
      <c r="AZ226" s="322"/>
      <c r="BA226" s="476">
        <f>AZ226*0.85*1.45</f>
        <v>0</v>
      </c>
      <c r="BB226" s="322"/>
      <c r="BC226" s="322"/>
      <c r="BD226" s="476">
        <f>BC226*0.85*1.45</f>
        <v>0</v>
      </c>
      <c r="BE226" s="322"/>
      <c r="BF226" s="322"/>
      <c r="BG226" s="476">
        <f>BF226*0.85*1.45</f>
        <v>0</v>
      </c>
      <c r="BH226" s="322"/>
      <c r="BI226" s="322"/>
      <c r="BJ226" s="476">
        <f>BI226*0.85*1.45</f>
        <v>0</v>
      </c>
      <c r="BK226" s="322"/>
      <c r="BL226" s="315"/>
      <c r="BM226" s="476">
        <f>BL226*0.85*1.45</f>
        <v>0</v>
      </c>
      <c r="BN226" s="315"/>
      <c r="BO226" s="331"/>
      <c r="BP226" s="476">
        <f>BO226*0.85*1.45</f>
        <v>0</v>
      </c>
      <c r="BQ226" s="331"/>
      <c r="BR226" s="476">
        <f>BU226+BX226+CA226+CD226</f>
        <v>0</v>
      </c>
      <c r="BS226" s="476">
        <f t="shared" ref="BS226" si="1709">BV226+BY226+CB226+CE226</f>
        <v>0</v>
      </c>
      <c r="BT226" s="476">
        <f t="shared" ref="BT226" si="1710">BW226+BZ226+CC226+CF226</f>
        <v>0</v>
      </c>
      <c r="BU226" s="331"/>
      <c r="BV226" s="476">
        <f>BU226*0.85*1.45</f>
        <v>0</v>
      </c>
      <c r="BW226" s="331"/>
      <c r="BX226" s="331"/>
      <c r="BY226" s="476">
        <f>BX226*0.85*1.45</f>
        <v>0</v>
      </c>
      <c r="BZ226" s="331"/>
      <c r="CA226" s="331"/>
      <c r="CB226" s="476">
        <f>CA226*0.85*1.45</f>
        <v>0</v>
      </c>
      <c r="CC226" s="331"/>
      <c r="CD226" s="331"/>
      <c r="CE226" s="476">
        <f>CD226*0.85*1.45</f>
        <v>0</v>
      </c>
      <c r="CF226" s="331"/>
      <c r="CG226" s="1004"/>
      <c r="CH226" s="476">
        <f>CK226+CN226+CQ226+CT226</f>
        <v>0</v>
      </c>
      <c r="CI226" s="476">
        <f t="shared" ref="CI226" si="1711">CL226+CO226+CR226+CU226</f>
        <v>0</v>
      </c>
      <c r="CJ226" s="476">
        <f t="shared" ref="CJ226" si="1712">CM226+CP226+CS226+CV226</f>
        <v>0</v>
      </c>
      <c r="CK226" s="331"/>
      <c r="CL226" s="476">
        <f>CK226*0.85*1.45</f>
        <v>0</v>
      </c>
      <c r="CM226" s="331"/>
      <c r="CN226" s="331"/>
      <c r="CO226" s="476">
        <f>CN226*0.85*1.45</f>
        <v>0</v>
      </c>
      <c r="CP226" s="331"/>
      <c r="CQ226" s="331"/>
      <c r="CR226" s="476">
        <f>CQ226*0.85*1.45</f>
        <v>0</v>
      </c>
      <c r="CS226" s="331"/>
      <c r="CT226" s="331"/>
      <c r="CU226" s="476">
        <f>CT226*0.85*1.45</f>
        <v>0</v>
      </c>
      <c r="CV226" s="331"/>
      <c r="CW226" s="1525"/>
      <c r="CX226" s="476">
        <f>CW226*0.85*1.45</f>
        <v>0</v>
      </c>
      <c r="CY226" s="331"/>
      <c r="CZ226" s="331"/>
      <c r="DA226" s="476">
        <f>CZ226*0.85*1.45</f>
        <v>0</v>
      </c>
      <c r="DB226" s="331"/>
      <c r="DC226" s="331"/>
      <c r="DD226" s="476">
        <f>DC226*0.85*1.45</f>
        <v>0</v>
      </c>
      <c r="DE226" s="331"/>
      <c r="DF226" s="331"/>
      <c r="DG226" s="476">
        <f>DF226*0.85*1.45</f>
        <v>0</v>
      </c>
      <c r="DH226" s="331"/>
      <c r="DI226" s="1207"/>
      <c r="DJ226" s="1203">
        <f>DI226*0.85*1.45</f>
        <v>0</v>
      </c>
      <c r="DK226" s="1207"/>
      <c r="DL226" s="1207"/>
      <c r="DM226" s="1207"/>
      <c r="DN226" s="1207"/>
      <c r="DO226" s="1207"/>
      <c r="DP226" s="1207"/>
      <c r="DQ226" s="1207"/>
      <c r="DR226" s="1207"/>
      <c r="DS226" s="1207"/>
      <c r="DT226" s="1207"/>
      <c r="DU226" s="1207"/>
      <c r="DV226" s="1207"/>
      <c r="DW226" s="1207"/>
      <c r="DX226" s="1207"/>
      <c r="DY226" s="1203">
        <f>DX226*0.85*1.45</f>
        <v>0</v>
      </c>
      <c r="DZ226" s="1207"/>
      <c r="EA226" s="1207"/>
      <c r="EB226" s="1203">
        <f>EA226*0.85*1.45</f>
        <v>0</v>
      </c>
      <c r="EC226" s="1207"/>
      <c r="ED226" s="1207"/>
      <c r="EE226" s="1203">
        <f>ED226*0.85*1.45</f>
        <v>0</v>
      </c>
      <c r="EF226" s="1207"/>
      <c r="EG226" s="1207"/>
      <c r="EH226" s="1207"/>
      <c r="EI226" s="1207"/>
      <c r="EJ226" s="331"/>
      <c r="EK226" s="331"/>
      <c r="EL226" s="331"/>
      <c r="EM226" s="331"/>
      <c r="EN226" s="437">
        <f t="shared" ref="EN226:EN227" si="1713">EX226+FC226+FD226+FE226+FF226</f>
        <v>0</v>
      </c>
      <c r="EO226" s="488"/>
      <c r="EP226" s="312"/>
      <c r="EQ226" s="312"/>
      <c r="ER226" s="312"/>
      <c r="ES226" s="312"/>
      <c r="ET226" s="622"/>
      <c r="EU226" s="622"/>
      <c r="EV226" s="622"/>
      <c r="EW226" s="622"/>
      <c r="EX226" s="312"/>
      <c r="EY226" s="622"/>
      <c r="EZ226" s="622"/>
      <c r="FA226" s="622"/>
      <c r="FB226" s="622"/>
      <c r="FC226" s="312"/>
      <c r="FD226" s="312"/>
      <c r="FE226" s="312"/>
      <c r="FF226" s="312"/>
      <c r="FG226" s="437">
        <f>SUM(FH226:FR226)</f>
        <v>0</v>
      </c>
      <c r="FH226" s="488"/>
      <c r="FI226" s="312">
        <v>0</v>
      </c>
      <c r="FJ226" s="312"/>
      <c r="FK226" s="312"/>
      <c r="FL226" s="992"/>
      <c r="FM226" s="312">
        <f t="shared" ref="FM226" si="1714">FN226+FO226+FP226+FQ226</f>
        <v>0</v>
      </c>
      <c r="FN226" s="622"/>
      <c r="FO226" s="622"/>
      <c r="FP226" s="622"/>
      <c r="FQ226" s="622"/>
      <c r="FR226" s="312"/>
      <c r="FS226" s="312"/>
      <c r="FT226" s="312"/>
      <c r="FU226" s="622"/>
      <c r="FV226" s="343"/>
      <c r="FW226" s="343"/>
      <c r="FX226" s="343"/>
    </row>
    <row r="227" spans="1:180" s="95" customFormat="1" ht="14.45" hidden="1" customHeight="1" outlineLevel="2">
      <c r="A227" s="426" t="s">
        <v>485</v>
      </c>
      <c r="B227" s="380" t="s">
        <v>302</v>
      </c>
      <c r="C227" s="331"/>
      <c r="D227" s="343"/>
      <c r="E227" s="430"/>
      <c r="F227" s="479" t="s">
        <v>11</v>
      </c>
      <c r="G227" s="438"/>
      <c r="H227" s="490"/>
      <c r="I227" s="335"/>
      <c r="J227" s="490"/>
      <c r="K227" s="490"/>
      <c r="L227" s="490"/>
      <c r="M227" s="335"/>
      <c r="N227" s="335"/>
      <c r="O227" s="490"/>
      <c r="P227" s="490"/>
      <c r="Q227" s="490"/>
      <c r="R227" s="490"/>
      <c r="S227" s="490"/>
      <c r="T227" s="490"/>
      <c r="U227" s="490"/>
      <c r="V227" s="490"/>
      <c r="W227" s="490"/>
      <c r="X227" s="490"/>
      <c r="Y227" s="490"/>
      <c r="Z227" s="490"/>
      <c r="AA227" s="1168"/>
      <c r="AB227" s="490"/>
      <c r="AC227" s="490"/>
      <c r="AD227" s="497"/>
      <c r="AE227" s="490"/>
      <c r="AF227" s="335"/>
      <c r="AG227" s="335"/>
      <c r="AH227" s="490"/>
      <c r="AI227" s="490"/>
      <c r="AJ227" s="490"/>
      <c r="AK227" s="490"/>
      <c r="AL227" s="490"/>
      <c r="AM227" s="490"/>
      <c r="AN227" s="490"/>
      <c r="AO227" s="490"/>
      <c r="AP227" s="496"/>
      <c r="AQ227" s="437">
        <f t="shared" si="1708"/>
        <v>0</v>
      </c>
      <c r="AR227" s="1621"/>
      <c r="AS227" s="1621"/>
      <c r="AT227" s="436">
        <f t="shared" ref="AT227:BQ227" si="1715">SUM(AT226:AT226)</f>
        <v>0</v>
      </c>
      <c r="AU227" s="436">
        <f t="shared" si="1715"/>
        <v>0</v>
      </c>
      <c r="AV227" s="436">
        <f t="shared" si="1715"/>
        <v>0</v>
      </c>
      <c r="AW227" s="436">
        <f t="shared" si="1715"/>
        <v>0</v>
      </c>
      <c r="AX227" s="436">
        <f t="shared" si="1715"/>
        <v>0</v>
      </c>
      <c r="AY227" s="436">
        <f t="shared" si="1715"/>
        <v>0</v>
      </c>
      <c r="AZ227" s="436">
        <f t="shared" si="1715"/>
        <v>0</v>
      </c>
      <c r="BA227" s="436">
        <f t="shared" si="1715"/>
        <v>0</v>
      </c>
      <c r="BB227" s="436">
        <f t="shared" si="1715"/>
        <v>0</v>
      </c>
      <c r="BC227" s="436">
        <f t="shared" si="1715"/>
        <v>0</v>
      </c>
      <c r="BD227" s="436">
        <f t="shared" si="1715"/>
        <v>0</v>
      </c>
      <c r="BE227" s="436">
        <f t="shared" si="1715"/>
        <v>0</v>
      </c>
      <c r="BF227" s="436">
        <f t="shared" si="1715"/>
        <v>0</v>
      </c>
      <c r="BG227" s="436">
        <f t="shared" si="1715"/>
        <v>0</v>
      </c>
      <c r="BH227" s="436">
        <f t="shared" si="1715"/>
        <v>0</v>
      </c>
      <c r="BI227" s="436">
        <f t="shared" si="1715"/>
        <v>0</v>
      </c>
      <c r="BJ227" s="436">
        <f t="shared" si="1715"/>
        <v>0</v>
      </c>
      <c r="BK227" s="436">
        <f t="shared" si="1715"/>
        <v>0</v>
      </c>
      <c r="BL227" s="436">
        <f t="shared" si="1715"/>
        <v>0</v>
      </c>
      <c r="BM227" s="436">
        <f t="shared" si="1715"/>
        <v>0</v>
      </c>
      <c r="BN227" s="436">
        <f t="shared" si="1715"/>
        <v>0</v>
      </c>
      <c r="BO227" s="436">
        <f t="shared" si="1715"/>
        <v>0</v>
      </c>
      <c r="BP227" s="436">
        <f t="shared" si="1715"/>
        <v>0</v>
      </c>
      <c r="BQ227" s="436">
        <f t="shared" si="1715"/>
        <v>0</v>
      </c>
      <c r="BR227" s="436">
        <f t="shared" ref="BR227:EC227" si="1716">SUM(BR226:BR226)</f>
        <v>0</v>
      </c>
      <c r="BS227" s="436">
        <f t="shared" si="1716"/>
        <v>0</v>
      </c>
      <c r="BT227" s="436">
        <f t="shared" si="1716"/>
        <v>0</v>
      </c>
      <c r="BU227" s="436">
        <f t="shared" si="1716"/>
        <v>0</v>
      </c>
      <c r="BV227" s="436">
        <f t="shared" si="1716"/>
        <v>0</v>
      </c>
      <c r="BW227" s="436">
        <f t="shared" si="1716"/>
        <v>0</v>
      </c>
      <c r="BX227" s="436">
        <f t="shared" si="1716"/>
        <v>0</v>
      </c>
      <c r="BY227" s="436">
        <f t="shared" si="1716"/>
        <v>0</v>
      </c>
      <c r="BZ227" s="436">
        <f t="shared" si="1716"/>
        <v>0</v>
      </c>
      <c r="CA227" s="436">
        <f t="shared" si="1716"/>
        <v>0</v>
      </c>
      <c r="CB227" s="436">
        <f t="shared" si="1716"/>
        <v>0</v>
      </c>
      <c r="CC227" s="436">
        <f t="shared" si="1716"/>
        <v>0</v>
      </c>
      <c r="CD227" s="436">
        <f t="shared" si="1716"/>
        <v>0</v>
      </c>
      <c r="CE227" s="436">
        <f t="shared" si="1716"/>
        <v>0</v>
      </c>
      <c r="CF227" s="436">
        <f t="shared" si="1716"/>
        <v>0</v>
      </c>
      <c r="CG227" s="1004"/>
      <c r="CH227" s="436">
        <f t="shared" ref="CH227:CV227" si="1717">SUM(CH226:CH226)</f>
        <v>0</v>
      </c>
      <c r="CI227" s="436">
        <f t="shared" si="1717"/>
        <v>0</v>
      </c>
      <c r="CJ227" s="436">
        <f t="shared" si="1717"/>
        <v>0</v>
      </c>
      <c r="CK227" s="436">
        <f t="shared" si="1717"/>
        <v>0</v>
      </c>
      <c r="CL227" s="436">
        <f t="shared" si="1717"/>
        <v>0</v>
      </c>
      <c r="CM227" s="436">
        <f t="shared" si="1717"/>
        <v>0</v>
      </c>
      <c r="CN227" s="436">
        <f t="shared" si="1717"/>
        <v>0</v>
      </c>
      <c r="CO227" s="436">
        <f t="shared" si="1717"/>
        <v>0</v>
      </c>
      <c r="CP227" s="436">
        <f t="shared" si="1717"/>
        <v>0</v>
      </c>
      <c r="CQ227" s="436">
        <f t="shared" si="1717"/>
        <v>0</v>
      </c>
      <c r="CR227" s="436">
        <f t="shared" si="1717"/>
        <v>0</v>
      </c>
      <c r="CS227" s="436">
        <f t="shared" si="1717"/>
        <v>0</v>
      </c>
      <c r="CT227" s="436">
        <f t="shared" si="1717"/>
        <v>0</v>
      </c>
      <c r="CU227" s="436">
        <f t="shared" si="1717"/>
        <v>0</v>
      </c>
      <c r="CV227" s="436">
        <f t="shared" si="1717"/>
        <v>0</v>
      </c>
      <c r="CW227" s="1525">
        <f t="shared" si="1716"/>
        <v>0</v>
      </c>
      <c r="CX227" s="436">
        <f t="shared" si="1716"/>
        <v>0</v>
      </c>
      <c r="CY227" s="436">
        <f t="shared" si="1716"/>
        <v>0</v>
      </c>
      <c r="CZ227" s="436">
        <f t="shared" si="1716"/>
        <v>0</v>
      </c>
      <c r="DA227" s="436">
        <f t="shared" si="1716"/>
        <v>0</v>
      </c>
      <c r="DB227" s="436">
        <f t="shared" si="1716"/>
        <v>0</v>
      </c>
      <c r="DC227" s="436">
        <f t="shared" si="1716"/>
        <v>0</v>
      </c>
      <c r="DD227" s="436">
        <f t="shared" si="1716"/>
        <v>0</v>
      </c>
      <c r="DE227" s="436">
        <f t="shared" si="1716"/>
        <v>0</v>
      </c>
      <c r="DF227" s="436">
        <f t="shared" si="1716"/>
        <v>0</v>
      </c>
      <c r="DG227" s="436">
        <f t="shared" si="1716"/>
        <v>0</v>
      </c>
      <c r="DH227" s="436">
        <f t="shared" si="1716"/>
        <v>0</v>
      </c>
      <c r="DI227" s="1209">
        <f t="shared" si="1716"/>
        <v>0</v>
      </c>
      <c r="DJ227" s="1209">
        <f t="shared" si="1716"/>
        <v>0</v>
      </c>
      <c r="DK227" s="1209">
        <f t="shared" si="1716"/>
        <v>0</v>
      </c>
      <c r="DL227" s="1209"/>
      <c r="DM227" s="1209"/>
      <c r="DN227" s="1209"/>
      <c r="DO227" s="1209"/>
      <c r="DP227" s="1209"/>
      <c r="DQ227" s="1209"/>
      <c r="DR227" s="1209"/>
      <c r="DS227" s="1209"/>
      <c r="DT227" s="1209"/>
      <c r="DU227" s="1209"/>
      <c r="DV227" s="1209"/>
      <c r="DW227" s="1209"/>
      <c r="DX227" s="1209">
        <f t="shared" si="1716"/>
        <v>0</v>
      </c>
      <c r="DY227" s="1209">
        <f t="shared" si="1716"/>
        <v>0</v>
      </c>
      <c r="DZ227" s="1209">
        <f t="shared" si="1716"/>
        <v>0</v>
      </c>
      <c r="EA227" s="1209">
        <f t="shared" si="1716"/>
        <v>0</v>
      </c>
      <c r="EB227" s="1209">
        <f t="shared" si="1716"/>
        <v>0</v>
      </c>
      <c r="EC227" s="1209">
        <f t="shared" si="1716"/>
        <v>0</v>
      </c>
      <c r="ED227" s="1209">
        <f t="shared" ref="ED227:EI227" si="1718">SUM(ED226:ED226)</f>
        <v>0</v>
      </c>
      <c r="EE227" s="1209">
        <f t="shared" si="1718"/>
        <v>0</v>
      </c>
      <c r="EF227" s="1209">
        <f t="shared" si="1718"/>
        <v>0</v>
      </c>
      <c r="EG227" s="1209">
        <f t="shared" si="1718"/>
        <v>0</v>
      </c>
      <c r="EH227" s="1209">
        <f t="shared" si="1718"/>
        <v>0</v>
      </c>
      <c r="EI227" s="1209">
        <f t="shared" si="1718"/>
        <v>0</v>
      </c>
      <c r="EJ227" s="436"/>
      <c r="EK227" s="436"/>
      <c r="EL227" s="436"/>
      <c r="EM227" s="436"/>
      <c r="EN227" s="437">
        <f t="shared" si="1713"/>
        <v>0</v>
      </c>
      <c r="EO227" s="489">
        <f>SUM(EO226:EO226)</f>
        <v>0</v>
      </c>
      <c r="EP227" s="489">
        <f>SUM(EP226:EP226)</f>
        <v>0</v>
      </c>
      <c r="EQ227" s="489">
        <f>SUM(EQ226:EQ226)</f>
        <v>0</v>
      </c>
      <c r="ER227" s="489">
        <f>SUM(ER226:ER226)</f>
        <v>0</v>
      </c>
      <c r="ES227" s="489">
        <f>SUM(ES226:ES226)</f>
        <v>0</v>
      </c>
      <c r="ET227" s="818"/>
      <c r="EU227" s="818"/>
      <c r="EV227" s="818"/>
      <c r="EW227" s="818"/>
      <c r="EX227" s="489">
        <f>SUM(EX226:EX226)</f>
        <v>0</v>
      </c>
      <c r="EY227" s="489">
        <f t="shared" ref="EY227:FB227" si="1719">SUM(EY226:EY226)</f>
        <v>0</v>
      </c>
      <c r="EZ227" s="489">
        <f t="shared" si="1719"/>
        <v>0</v>
      </c>
      <c r="FA227" s="489">
        <f t="shared" si="1719"/>
        <v>0</v>
      </c>
      <c r="FB227" s="489">
        <f t="shared" si="1719"/>
        <v>0</v>
      </c>
      <c r="FC227" s="489">
        <f>SUM(FC226:FC226)</f>
        <v>0</v>
      </c>
      <c r="FD227" s="489">
        <f>SUM(FD226:FD226)</f>
        <v>0</v>
      </c>
      <c r="FE227" s="489">
        <f>SUM(FE226:FE226)</f>
        <v>0</v>
      </c>
      <c r="FF227" s="489">
        <f>SUM(FF226:FF226)</f>
        <v>0</v>
      </c>
      <c r="FG227" s="489">
        <f>SUM(FH227:FR227)</f>
        <v>0</v>
      </c>
      <c r="FH227" s="489">
        <f>SUM(FH226:FH226)</f>
        <v>0</v>
      </c>
      <c r="FI227" s="489">
        <f>SUM(FI226:FI226)</f>
        <v>0</v>
      </c>
      <c r="FJ227" s="489">
        <f>SUM(FJ226:FJ226)</f>
        <v>0</v>
      </c>
      <c r="FK227" s="489">
        <f>SUM(FK226:FK226)</f>
        <v>0</v>
      </c>
      <c r="FL227" s="1015"/>
      <c r="FM227" s="489">
        <f>SUM(FM226:FM226)</f>
        <v>0</v>
      </c>
      <c r="FN227" s="818"/>
      <c r="FO227" s="818"/>
      <c r="FP227" s="818"/>
      <c r="FQ227" s="818"/>
      <c r="FR227" s="489">
        <f>SUM(FR226:FR226)</f>
        <v>0</v>
      </c>
      <c r="FS227" s="489">
        <f>SUM(FS226:FS226)</f>
        <v>0</v>
      </c>
      <c r="FT227" s="489">
        <f>SUM(FT226:FT226)</f>
        <v>0</v>
      </c>
      <c r="FU227" s="818"/>
      <c r="FV227" s="323"/>
      <c r="FW227" s="323"/>
      <c r="FX227" s="323"/>
    </row>
    <row r="228" spans="1:180" ht="14.45" hidden="1" customHeight="1" outlineLevel="2">
      <c r="A228" s="426" t="s">
        <v>485</v>
      </c>
      <c r="B228" s="380" t="s">
        <v>302</v>
      </c>
      <c r="C228" s="331"/>
      <c r="D228" s="431"/>
      <c r="E228" s="430" t="s">
        <v>269</v>
      </c>
      <c r="F228" s="431" t="s">
        <v>266</v>
      </c>
      <c r="G228" s="467"/>
      <c r="H228" s="330"/>
      <c r="I228" s="313"/>
      <c r="J228" s="330"/>
      <c r="K228" s="330"/>
      <c r="L228" s="330"/>
      <c r="M228" s="313"/>
      <c r="N228" s="313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  <c r="AA228" s="1170"/>
      <c r="AB228" s="330"/>
      <c r="AC228" s="330"/>
      <c r="AD228" s="362"/>
      <c r="AE228" s="330"/>
      <c r="AF228" s="313"/>
      <c r="AG228" s="313"/>
      <c r="AH228" s="330"/>
      <c r="AI228" s="330"/>
      <c r="AJ228" s="330"/>
      <c r="AK228" s="330"/>
      <c r="AL228" s="330"/>
      <c r="AM228" s="330"/>
      <c r="AN228" s="330"/>
      <c r="AO228" s="330"/>
      <c r="AP228" s="496"/>
      <c r="AQ228" s="335"/>
      <c r="AR228" s="1620"/>
      <c r="AS228" s="1620"/>
      <c r="AT228" s="323"/>
      <c r="AU228" s="323"/>
      <c r="AV228" s="323"/>
      <c r="AW228" s="323"/>
      <c r="AX228" s="323"/>
      <c r="AY228" s="323"/>
      <c r="AZ228" s="323"/>
      <c r="BA228" s="323"/>
      <c r="BB228" s="323"/>
      <c r="BC228" s="323"/>
      <c r="BD228" s="323"/>
      <c r="BE228" s="323"/>
      <c r="BF228" s="323"/>
      <c r="BG228" s="323"/>
      <c r="BH228" s="323"/>
      <c r="BI228" s="323"/>
      <c r="BJ228" s="323"/>
      <c r="BK228" s="323"/>
      <c r="BL228" s="330"/>
      <c r="BM228" s="330"/>
      <c r="BN228" s="330"/>
      <c r="BO228" s="330"/>
      <c r="BP228" s="330"/>
      <c r="BQ228" s="330"/>
      <c r="BR228" s="330"/>
      <c r="BS228" s="330"/>
      <c r="BT228" s="330"/>
      <c r="BU228" s="330"/>
      <c r="BV228" s="330"/>
      <c r="BW228" s="330"/>
      <c r="BX228" s="330"/>
      <c r="BY228" s="330"/>
      <c r="BZ228" s="330"/>
      <c r="CA228" s="330"/>
      <c r="CB228" s="330"/>
      <c r="CC228" s="330"/>
      <c r="CD228" s="330"/>
      <c r="CE228" s="330"/>
      <c r="CF228" s="330"/>
      <c r="CG228" s="1003"/>
      <c r="CH228" s="330"/>
      <c r="CI228" s="330"/>
      <c r="CJ228" s="330"/>
      <c r="CK228" s="330"/>
      <c r="CL228" s="330"/>
      <c r="CM228" s="330"/>
      <c r="CN228" s="330"/>
      <c r="CO228" s="330"/>
      <c r="CP228" s="330"/>
      <c r="CQ228" s="330"/>
      <c r="CR228" s="330"/>
      <c r="CS228" s="330"/>
      <c r="CT228" s="330"/>
      <c r="CU228" s="330"/>
      <c r="CV228" s="330"/>
      <c r="CW228" s="1523"/>
      <c r="CX228" s="330"/>
      <c r="CY228" s="330"/>
      <c r="CZ228" s="330"/>
      <c r="DA228" s="330"/>
      <c r="DB228" s="330"/>
      <c r="DC228" s="330"/>
      <c r="DD228" s="330"/>
      <c r="DE228" s="330"/>
      <c r="DF228" s="330"/>
      <c r="DG228" s="330"/>
      <c r="DH228" s="330"/>
      <c r="DI228" s="1170"/>
      <c r="DJ228" s="1170"/>
      <c r="DK228" s="1170"/>
      <c r="DL228" s="1170"/>
      <c r="DM228" s="1170"/>
      <c r="DN228" s="1170"/>
      <c r="DO228" s="1170"/>
      <c r="DP228" s="1170"/>
      <c r="DQ228" s="1170"/>
      <c r="DR228" s="1170"/>
      <c r="DS228" s="1170"/>
      <c r="DT228" s="1170"/>
      <c r="DU228" s="1170"/>
      <c r="DV228" s="1170"/>
      <c r="DW228" s="1170"/>
      <c r="DX228" s="1170"/>
      <c r="DY228" s="1170"/>
      <c r="DZ228" s="1170"/>
      <c r="EA228" s="1170"/>
      <c r="EB228" s="1170"/>
      <c r="EC228" s="1170"/>
      <c r="ED228" s="1170"/>
      <c r="EE228" s="1170"/>
      <c r="EF228" s="1170"/>
      <c r="EG228" s="1170"/>
      <c r="EH228" s="1170"/>
      <c r="EI228" s="1170"/>
      <c r="EJ228" s="330"/>
      <c r="EK228" s="330"/>
      <c r="EL228" s="330"/>
      <c r="EM228" s="330"/>
      <c r="EN228" s="313"/>
      <c r="EO228" s="330"/>
      <c r="EP228" s="330"/>
      <c r="EQ228" s="330"/>
      <c r="ER228" s="330"/>
      <c r="ES228" s="330"/>
      <c r="ET228" s="817"/>
      <c r="EU228" s="817"/>
      <c r="EV228" s="817"/>
      <c r="EW228" s="817"/>
      <c r="EX228" s="330"/>
      <c r="EY228" s="817"/>
      <c r="EZ228" s="817"/>
      <c r="FA228" s="817"/>
      <c r="FB228" s="817"/>
      <c r="FC228" s="330"/>
      <c r="FD228" s="330"/>
      <c r="FE228" s="330"/>
      <c r="FF228" s="330"/>
      <c r="FG228" s="313"/>
      <c r="FH228" s="330"/>
      <c r="FI228" s="330"/>
      <c r="FJ228" s="330"/>
      <c r="FK228" s="330"/>
      <c r="FL228" s="1003"/>
      <c r="FM228" s="330"/>
      <c r="FN228" s="817"/>
      <c r="FO228" s="817"/>
      <c r="FP228" s="817"/>
      <c r="FQ228" s="817"/>
      <c r="FR228" s="330"/>
      <c r="FS228" s="330"/>
      <c r="FT228" s="330"/>
      <c r="FU228" s="817"/>
      <c r="FV228" s="330"/>
      <c r="FW228" s="330"/>
      <c r="FX228" s="330"/>
    </row>
    <row r="229" spans="1:180" ht="14.45" hidden="1" customHeight="1" outlineLevel="1" collapsed="1">
      <c r="A229" s="426" t="s">
        <v>485</v>
      </c>
      <c r="B229" s="380" t="s">
        <v>302</v>
      </c>
      <c r="C229" s="331"/>
      <c r="D229" s="431"/>
      <c r="E229" s="430"/>
      <c r="F229" s="431"/>
      <c r="G229" s="470"/>
      <c r="H229" s="343"/>
      <c r="I229" s="492">
        <f t="shared" ref="I229" si="1720">S229+X229+Y229+Z229+AA229</f>
        <v>0</v>
      </c>
      <c r="J229" s="322"/>
      <c r="K229" s="322"/>
      <c r="L229" s="322"/>
      <c r="M229" s="312">
        <v>0</v>
      </c>
      <c r="N229" s="312">
        <f t="shared" ref="N229" si="1721">SUM(O229:R229)</f>
        <v>0</v>
      </c>
      <c r="O229" s="367"/>
      <c r="P229" s="367"/>
      <c r="Q229" s="367"/>
      <c r="R229" s="367"/>
      <c r="S229" s="366">
        <f t="shared" ref="S229" si="1722">SUM(T229:W229)</f>
        <v>0</v>
      </c>
      <c r="T229" s="367"/>
      <c r="U229" s="367"/>
      <c r="V229" s="367"/>
      <c r="W229" s="367"/>
      <c r="X229" s="367"/>
      <c r="Y229" s="367"/>
      <c r="Z229" s="367"/>
      <c r="AA229" s="1169"/>
      <c r="AB229" s="331"/>
      <c r="AC229" s="331"/>
      <c r="AD229" s="363"/>
      <c r="AE229" s="331"/>
      <c r="AF229" s="312"/>
      <c r="AG229" s="312">
        <f t="shared" ref="AG229" si="1723">SUM(AH229:AK229)</f>
        <v>0</v>
      </c>
      <c r="AH229" s="367"/>
      <c r="AI229" s="367"/>
      <c r="AJ229" s="367"/>
      <c r="AK229" s="367"/>
      <c r="AL229" s="331"/>
      <c r="AM229" s="331"/>
      <c r="AN229" s="331"/>
      <c r="AO229" s="331"/>
      <c r="AP229" s="499"/>
      <c r="AQ229" s="437">
        <f t="shared" ref="AQ229:AQ230" si="1724">DI229+DX229+EA229+ED229+EG229</f>
        <v>0</v>
      </c>
      <c r="AR229" s="1621"/>
      <c r="AS229" s="1621"/>
      <c r="AT229" s="322"/>
      <c r="AU229" s="322"/>
      <c r="AV229" s="322"/>
      <c r="AW229" s="322"/>
      <c r="AX229" s="322"/>
      <c r="AY229" s="322"/>
      <c r="AZ229" s="322"/>
      <c r="BA229" s="322"/>
      <c r="BB229" s="322"/>
      <c r="BC229" s="322"/>
      <c r="BD229" s="322"/>
      <c r="BE229" s="322"/>
      <c r="BF229" s="322"/>
      <c r="BG229" s="322"/>
      <c r="BH229" s="322"/>
      <c r="BI229" s="322"/>
      <c r="BJ229" s="322"/>
      <c r="BK229" s="322"/>
      <c r="BL229" s="315"/>
      <c r="BM229" s="315"/>
      <c r="BN229" s="315"/>
      <c r="BO229" s="331"/>
      <c r="BP229" s="331"/>
      <c r="BQ229" s="331"/>
      <c r="BR229" s="476">
        <f>BU229+BX229+CA229+CD229</f>
        <v>0</v>
      </c>
      <c r="BS229" s="476">
        <f t="shared" ref="BS229" si="1725">BV229+BY229+CB229+CE229</f>
        <v>0</v>
      </c>
      <c r="BT229" s="476">
        <f t="shared" ref="BT229" si="1726">BW229+BZ229+CC229+CF229</f>
        <v>0</v>
      </c>
      <c r="BU229" s="331"/>
      <c r="BV229" s="331"/>
      <c r="BW229" s="331"/>
      <c r="BX229" s="331"/>
      <c r="BY229" s="331"/>
      <c r="BZ229" s="331"/>
      <c r="CA229" s="331"/>
      <c r="CB229" s="331"/>
      <c r="CC229" s="331"/>
      <c r="CD229" s="331"/>
      <c r="CE229" s="331"/>
      <c r="CF229" s="331"/>
      <c r="CG229" s="1004"/>
      <c r="CH229" s="476">
        <f>CK229+CN229+CQ229+CT229</f>
        <v>0</v>
      </c>
      <c r="CI229" s="476">
        <f t="shared" ref="CI229" si="1727">CL229+CO229+CR229+CU229</f>
        <v>0</v>
      </c>
      <c r="CJ229" s="476">
        <f t="shared" ref="CJ229" si="1728">CM229+CP229+CS229+CV229</f>
        <v>0</v>
      </c>
      <c r="CK229" s="331"/>
      <c r="CL229" s="331"/>
      <c r="CM229" s="331"/>
      <c r="CN229" s="331"/>
      <c r="CO229" s="331"/>
      <c r="CP229" s="331"/>
      <c r="CQ229" s="331"/>
      <c r="CR229" s="331"/>
      <c r="CS229" s="331"/>
      <c r="CT229" s="331"/>
      <c r="CU229" s="331"/>
      <c r="CV229" s="331"/>
      <c r="CW229" s="1525"/>
      <c r="CX229" s="331"/>
      <c r="CY229" s="331"/>
      <c r="CZ229" s="331"/>
      <c r="DA229" s="331"/>
      <c r="DB229" s="331"/>
      <c r="DC229" s="331"/>
      <c r="DD229" s="331"/>
      <c r="DE229" s="331"/>
      <c r="DF229" s="331"/>
      <c r="DG229" s="331"/>
      <c r="DH229" s="331"/>
      <c r="DI229" s="1207"/>
      <c r="DJ229" s="1207"/>
      <c r="DK229" s="1207"/>
      <c r="DL229" s="1207"/>
      <c r="DM229" s="1207"/>
      <c r="DN229" s="1207"/>
      <c r="DO229" s="1207"/>
      <c r="DP229" s="1207"/>
      <c r="DQ229" s="1207"/>
      <c r="DR229" s="1207"/>
      <c r="DS229" s="1207"/>
      <c r="DT229" s="1207"/>
      <c r="DU229" s="1207"/>
      <c r="DV229" s="1207"/>
      <c r="DW229" s="1207"/>
      <c r="DX229" s="1207"/>
      <c r="DY229" s="1207"/>
      <c r="DZ229" s="1207"/>
      <c r="EA229" s="1207"/>
      <c r="EB229" s="1207"/>
      <c r="EC229" s="1207"/>
      <c r="ED229" s="1207"/>
      <c r="EE229" s="1207"/>
      <c r="EF229" s="1207"/>
      <c r="EG229" s="1207"/>
      <c r="EH229" s="1207"/>
      <c r="EI229" s="1207"/>
      <c r="EJ229" s="331"/>
      <c r="EK229" s="331"/>
      <c r="EL229" s="331"/>
      <c r="EM229" s="331"/>
      <c r="EN229" s="437">
        <f t="shared" ref="EN229:EN230" si="1729">EX229+FC229+FD229+FE229+FF229</f>
        <v>0</v>
      </c>
      <c r="EO229" s="488"/>
      <c r="EP229" s="312"/>
      <c r="EQ229" s="312"/>
      <c r="ER229" s="312"/>
      <c r="ES229" s="312"/>
      <c r="ET229" s="622"/>
      <c r="EU229" s="622"/>
      <c r="EV229" s="622"/>
      <c r="EW229" s="622"/>
      <c r="EX229" s="312"/>
      <c r="EY229" s="622"/>
      <c r="EZ229" s="622"/>
      <c r="FA229" s="622"/>
      <c r="FB229" s="622"/>
      <c r="FC229" s="312"/>
      <c r="FD229" s="312"/>
      <c r="FE229" s="312"/>
      <c r="FF229" s="312"/>
      <c r="FG229" s="437">
        <f>SUM(FH229:FR229)</f>
        <v>0</v>
      </c>
      <c r="FH229" s="488"/>
      <c r="FI229" s="312"/>
      <c r="FJ229" s="312"/>
      <c r="FK229" s="312"/>
      <c r="FL229" s="992"/>
      <c r="FM229" s="312">
        <f t="shared" ref="FM229" si="1730">FN229+FO229+FP229+FQ229</f>
        <v>0</v>
      </c>
      <c r="FN229" s="622"/>
      <c r="FO229" s="622"/>
      <c r="FP229" s="622"/>
      <c r="FQ229" s="622"/>
      <c r="FR229" s="312"/>
      <c r="FS229" s="312"/>
      <c r="FT229" s="312"/>
      <c r="FU229" s="622"/>
      <c r="FV229" s="343"/>
      <c r="FW229" s="343"/>
      <c r="FX229" s="343"/>
    </row>
    <row r="230" spans="1:180" s="95" customFormat="1" ht="14.45" hidden="1" customHeight="1" outlineLevel="1">
      <c r="A230" s="426" t="s">
        <v>485</v>
      </c>
      <c r="B230" s="380" t="s">
        <v>302</v>
      </c>
      <c r="C230" s="331"/>
      <c r="D230" s="343"/>
      <c r="E230" s="430"/>
      <c r="F230" s="479" t="s">
        <v>11</v>
      </c>
      <c r="G230" s="438"/>
      <c r="H230" s="490"/>
      <c r="I230" s="335"/>
      <c r="J230" s="490"/>
      <c r="K230" s="490"/>
      <c r="L230" s="490"/>
      <c r="M230" s="335"/>
      <c r="N230" s="335"/>
      <c r="O230" s="490"/>
      <c r="P230" s="490"/>
      <c r="Q230" s="490"/>
      <c r="R230" s="490"/>
      <c r="S230" s="490"/>
      <c r="T230" s="490"/>
      <c r="U230" s="490"/>
      <c r="V230" s="490"/>
      <c r="W230" s="490"/>
      <c r="X230" s="490"/>
      <c r="Y230" s="490"/>
      <c r="Z230" s="490"/>
      <c r="AA230" s="1168"/>
      <c r="AB230" s="490"/>
      <c r="AC230" s="490"/>
      <c r="AD230" s="497"/>
      <c r="AE230" s="490"/>
      <c r="AF230" s="335"/>
      <c r="AG230" s="335"/>
      <c r="AH230" s="490"/>
      <c r="AI230" s="490"/>
      <c r="AJ230" s="490"/>
      <c r="AK230" s="490"/>
      <c r="AL230" s="490"/>
      <c r="AM230" s="490"/>
      <c r="AN230" s="490"/>
      <c r="AO230" s="490"/>
      <c r="AP230" s="496"/>
      <c r="AQ230" s="437">
        <f t="shared" si="1724"/>
        <v>0</v>
      </c>
      <c r="AR230" s="1621"/>
      <c r="AS230" s="1621"/>
      <c r="AT230" s="438">
        <f t="shared" ref="AT230:BQ230" si="1731">SUM(AT229:AT229)</f>
        <v>0</v>
      </c>
      <c r="AU230" s="438">
        <f t="shared" si="1731"/>
        <v>0</v>
      </c>
      <c r="AV230" s="438">
        <f t="shared" si="1731"/>
        <v>0</v>
      </c>
      <c r="AW230" s="438">
        <f t="shared" si="1731"/>
        <v>0</v>
      </c>
      <c r="AX230" s="438">
        <f t="shared" si="1731"/>
        <v>0</v>
      </c>
      <c r="AY230" s="438">
        <f t="shared" si="1731"/>
        <v>0</v>
      </c>
      <c r="AZ230" s="438">
        <f t="shared" si="1731"/>
        <v>0</v>
      </c>
      <c r="BA230" s="438">
        <f t="shared" si="1731"/>
        <v>0</v>
      </c>
      <c r="BB230" s="438">
        <f t="shared" si="1731"/>
        <v>0</v>
      </c>
      <c r="BC230" s="438">
        <f t="shared" si="1731"/>
        <v>0</v>
      </c>
      <c r="BD230" s="438">
        <f t="shared" si="1731"/>
        <v>0</v>
      </c>
      <c r="BE230" s="438">
        <f t="shared" si="1731"/>
        <v>0</v>
      </c>
      <c r="BF230" s="438">
        <f t="shared" si="1731"/>
        <v>0</v>
      </c>
      <c r="BG230" s="438">
        <f t="shared" si="1731"/>
        <v>0</v>
      </c>
      <c r="BH230" s="438">
        <f t="shared" si="1731"/>
        <v>0</v>
      </c>
      <c r="BI230" s="438">
        <f t="shared" si="1731"/>
        <v>0</v>
      </c>
      <c r="BJ230" s="438">
        <f t="shared" si="1731"/>
        <v>0</v>
      </c>
      <c r="BK230" s="438">
        <f t="shared" si="1731"/>
        <v>0</v>
      </c>
      <c r="BL230" s="438">
        <f t="shared" si="1731"/>
        <v>0</v>
      </c>
      <c r="BM230" s="438">
        <f t="shared" si="1731"/>
        <v>0</v>
      </c>
      <c r="BN230" s="438">
        <f t="shared" si="1731"/>
        <v>0</v>
      </c>
      <c r="BO230" s="438">
        <f t="shared" si="1731"/>
        <v>0</v>
      </c>
      <c r="BP230" s="438">
        <f t="shared" si="1731"/>
        <v>0</v>
      </c>
      <c r="BQ230" s="438">
        <f t="shared" si="1731"/>
        <v>0</v>
      </c>
      <c r="BR230" s="438">
        <f t="shared" ref="BR230:EC230" si="1732">SUM(BR229:BR229)</f>
        <v>0</v>
      </c>
      <c r="BS230" s="438">
        <f t="shared" si="1732"/>
        <v>0</v>
      </c>
      <c r="BT230" s="438">
        <f t="shared" si="1732"/>
        <v>0</v>
      </c>
      <c r="BU230" s="438">
        <f t="shared" si="1732"/>
        <v>0</v>
      </c>
      <c r="BV230" s="438">
        <f t="shared" si="1732"/>
        <v>0</v>
      </c>
      <c r="BW230" s="438">
        <f t="shared" si="1732"/>
        <v>0</v>
      </c>
      <c r="BX230" s="438">
        <f t="shared" si="1732"/>
        <v>0</v>
      </c>
      <c r="BY230" s="438">
        <f t="shared" si="1732"/>
        <v>0</v>
      </c>
      <c r="BZ230" s="438">
        <f t="shared" si="1732"/>
        <v>0</v>
      </c>
      <c r="CA230" s="438">
        <f t="shared" si="1732"/>
        <v>0</v>
      </c>
      <c r="CB230" s="438">
        <f t="shared" si="1732"/>
        <v>0</v>
      </c>
      <c r="CC230" s="438">
        <f t="shared" si="1732"/>
        <v>0</v>
      </c>
      <c r="CD230" s="438">
        <f t="shared" si="1732"/>
        <v>0</v>
      </c>
      <c r="CE230" s="438">
        <f t="shared" si="1732"/>
        <v>0</v>
      </c>
      <c r="CF230" s="438">
        <f t="shared" si="1732"/>
        <v>0</v>
      </c>
      <c r="CG230" s="1005"/>
      <c r="CH230" s="438">
        <f t="shared" ref="CH230:CV230" si="1733">SUM(CH229:CH229)</f>
        <v>0</v>
      </c>
      <c r="CI230" s="438">
        <f t="shared" si="1733"/>
        <v>0</v>
      </c>
      <c r="CJ230" s="438">
        <f t="shared" si="1733"/>
        <v>0</v>
      </c>
      <c r="CK230" s="438">
        <f t="shared" si="1733"/>
        <v>0</v>
      </c>
      <c r="CL230" s="438">
        <f t="shared" si="1733"/>
        <v>0</v>
      </c>
      <c r="CM230" s="438">
        <f t="shared" si="1733"/>
        <v>0</v>
      </c>
      <c r="CN230" s="438">
        <f t="shared" si="1733"/>
        <v>0</v>
      </c>
      <c r="CO230" s="438">
        <f t="shared" si="1733"/>
        <v>0</v>
      </c>
      <c r="CP230" s="438">
        <f t="shared" si="1733"/>
        <v>0</v>
      </c>
      <c r="CQ230" s="438">
        <f t="shared" si="1733"/>
        <v>0</v>
      </c>
      <c r="CR230" s="438">
        <f t="shared" si="1733"/>
        <v>0</v>
      </c>
      <c r="CS230" s="438">
        <f t="shared" si="1733"/>
        <v>0</v>
      </c>
      <c r="CT230" s="438">
        <f t="shared" si="1733"/>
        <v>0</v>
      </c>
      <c r="CU230" s="438">
        <f t="shared" si="1733"/>
        <v>0</v>
      </c>
      <c r="CV230" s="438">
        <f t="shared" si="1733"/>
        <v>0</v>
      </c>
      <c r="CW230" s="1526">
        <f t="shared" si="1732"/>
        <v>0</v>
      </c>
      <c r="CX230" s="438">
        <f t="shared" si="1732"/>
        <v>0</v>
      </c>
      <c r="CY230" s="438">
        <f t="shared" si="1732"/>
        <v>0</v>
      </c>
      <c r="CZ230" s="438">
        <f t="shared" si="1732"/>
        <v>0</v>
      </c>
      <c r="DA230" s="438">
        <f t="shared" si="1732"/>
        <v>0</v>
      </c>
      <c r="DB230" s="438">
        <f t="shared" si="1732"/>
        <v>0</v>
      </c>
      <c r="DC230" s="438">
        <f t="shared" si="1732"/>
        <v>0</v>
      </c>
      <c r="DD230" s="438">
        <f t="shared" si="1732"/>
        <v>0</v>
      </c>
      <c r="DE230" s="438">
        <f t="shared" si="1732"/>
        <v>0</v>
      </c>
      <c r="DF230" s="438">
        <f t="shared" si="1732"/>
        <v>0</v>
      </c>
      <c r="DG230" s="438">
        <f t="shared" si="1732"/>
        <v>0</v>
      </c>
      <c r="DH230" s="438">
        <f t="shared" si="1732"/>
        <v>0</v>
      </c>
      <c r="DI230" s="1210">
        <f t="shared" si="1732"/>
        <v>0</v>
      </c>
      <c r="DJ230" s="1210">
        <f t="shared" si="1732"/>
        <v>0</v>
      </c>
      <c r="DK230" s="1210">
        <f t="shared" si="1732"/>
        <v>0</v>
      </c>
      <c r="DL230" s="1210"/>
      <c r="DM230" s="1210"/>
      <c r="DN230" s="1210"/>
      <c r="DO230" s="1210"/>
      <c r="DP230" s="1210"/>
      <c r="DQ230" s="1210"/>
      <c r="DR230" s="1210"/>
      <c r="DS230" s="1210"/>
      <c r="DT230" s="1210"/>
      <c r="DU230" s="1210"/>
      <c r="DV230" s="1210"/>
      <c r="DW230" s="1210"/>
      <c r="DX230" s="1210">
        <f t="shared" si="1732"/>
        <v>0</v>
      </c>
      <c r="DY230" s="1210">
        <f t="shared" si="1732"/>
        <v>0</v>
      </c>
      <c r="DZ230" s="1210">
        <f t="shared" si="1732"/>
        <v>0</v>
      </c>
      <c r="EA230" s="1210">
        <f t="shared" si="1732"/>
        <v>0</v>
      </c>
      <c r="EB230" s="1210">
        <f t="shared" si="1732"/>
        <v>0</v>
      </c>
      <c r="EC230" s="1210">
        <f t="shared" si="1732"/>
        <v>0</v>
      </c>
      <c r="ED230" s="1210">
        <f t="shared" ref="ED230:EI230" si="1734">SUM(ED229:ED229)</f>
        <v>0</v>
      </c>
      <c r="EE230" s="1210">
        <f t="shared" si="1734"/>
        <v>0</v>
      </c>
      <c r="EF230" s="1210">
        <f t="shared" si="1734"/>
        <v>0</v>
      </c>
      <c r="EG230" s="1210">
        <f t="shared" si="1734"/>
        <v>0</v>
      </c>
      <c r="EH230" s="1210">
        <f t="shared" si="1734"/>
        <v>0</v>
      </c>
      <c r="EI230" s="1210">
        <f t="shared" si="1734"/>
        <v>0</v>
      </c>
      <c r="EJ230" s="438"/>
      <c r="EK230" s="438"/>
      <c r="EL230" s="438"/>
      <c r="EM230" s="438"/>
      <c r="EN230" s="437">
        <f t="shared" si="1729"/>
        <v>0</v>
      </c>
      <c r="EO230" s="438">
        <f>SUM(EO229:EO229)</f>
        <v>0</v>
      </c>
      <c r="EP230" s="438">
        <f>SUM(EP229:EP229)</f>
        <v>0</v>
      </c>
      <c r="EQ230" s="438">
        <f>SUM(EQ229:EQ229)</f>
        <v>0</v>
      </c>
      <c r="ER230" s="438">
        <f>SUM(ER229:ER229)</f>
        <v>0</v>
      </c>
      <c r="ES230" s="438">
        <f>SUM(ES229:ES229)</f>
        <v>0</v>
      </c>
      <c r="ET230" s="819"/>
      <c r="EU230" s="819"/>
      <c r="EV230" s="819"/>
      <c r="EW230" s="819"/>
      <c r="EX230" s="438">
        <f>SUM(EX229:EX229)</f>
        <v>0</v>
      </c>
      <c r="EY230" s="438">
        <f t="shared" ref="EY230:FB230" si="1735">SUM(EY229:EY229)</f>
        <v>0</v>
      </c>
      <c r="EZ230" s="438">
        <f t="shared" si="1735"/>
        <v>0</v>
      </c>
      <c r="FA230" s="438">
        <f t="shared" si="1735"/>
        <v>0</v>
      </c>
      <c r="FB230" s="438">
        <f t="shared" si="1735"/>
        <v>0</v>
      </c>
      <c r="FC230" s="438">
        <f>SUM(FC229:FC229)</f>
        <v>0</v>
      </c>
      <c r="FD230" s="438">
        <f>SUM(FD229:FD229)</f>
        <v>0</v>
      </c>
      <c r="FE230" s="438">
        <f>SUM(FE229:FE229)</f>
        <v>0</v>
      </c>
      <c r="FF230" s="438">
        <f>SUM(FF229:FF229)</f>
        <v>0</v>
      </c>
      <c r="FG230" s="438">
        <f>SUM(FH230:FR230)</f>
        <v>0</v>
      </c>
      <c r="FH230" s="438">
        <f>SUM(FH229:FH229)</f>
        <v>0</v>
      </c>
      <c r="FI230" s="438">
        <f>SUM(FI229:FI229)</f>
        <v>0</v>
      </c>
      <c r="FJ230" s="438">
        <f>SUM(FJ229:FJ229)</f>
        <v>0</v>
      </c>
      <c r="FK230" s="438">
        <f>SUM(FK229:FK229)</f>
        <v>0</v>
      </c>
      <c r="FL230" s="1005"/>
      <c r="FM230" s="438">
        <f>SUM(FM229:FM229)</f>
        <v>0</v>
      </c>
      <c r="FN230" s="819"/>
      <c r="FO230" s="819"/>
      <c r="FP230" s="819"/>
      <c r="FQ230" s="819"/>
      <c r="FR230" s="438">
        <f>SUM(FR229:FR229)</f>
        <v>0</v>
      </c>
      <c r="FS230" s="438">
        <f>SUM(FS229:FS229)</f>
        <v>0</v>
      </c>
      <c r="FT230" s="438">
        <f>SUM(FT229:FT229)</f>
        <v>0</v>
      </c>
      <c r="FU230" s="819"/>
      <c r="FV230" s="330"/>
      <c r="FW230" s="330"/>
      <c r="FX230" s="330"/>
    </row>
    <row r="231" spans="1:180" ht="18.600000000000001" hidden="1" customHeight="1" outlineLevel="1">
      <c r="A231" s="426" t="s">
        <v>485</v>
      </c>
      <c r="B231" s="380" t="s">
        <v>302</v>
      </c>
      <c r="C231" s="474"/>
      <c r="D231" s="474"/>
      <c r="E231" s="475"/>
      <c r="F231" s="480" t="s">
        <v>11</v>
      </c>
      <c r="G231" s="467"/>
      <c r="H231" s="330"/>
      <c r="I231" s="313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1170"/>
      <c r="AB231" s="330"/>
      <c r="AC231" s="330"/>
      <c r="AD231" s="362"/>
      <c r="AE231" s="330"/>
      <c r="AF231" s="330"/>
      <c r="AG231" s="330"/>
      <c r="AH231" s="330"/>
      <c r="AI231" s="330"/>
      <c r="AJ231" s="330"/>
      <c r="AK231" s="330"/>
      <c r="AL231" s="330"/>
      <c r="AM231" s="330"/>
      <c r="AN231" s="330"/>
      <c r="AO231" s="330"/>
      <c r="AP231" s="335"/>
      <c r="AQ231" s="335"/>
      <c r="AR231" s="1620"/>
      <c r="AS231" s="1620"/>
      <c r="AT231" s="323"/>
      <c r="AU231" s="331">
        <f>AU143+AU148+AU153+AU156+AU166+AU171+AU174+AU177+AU180+AU184+AU189+AU193+AU196+AU199+AU202+AU205+AU212+AU217+AU220+AU224+AU227+AU230</f>
        <v>370.65067699999997</v>
      </c>
      <c r="AV231" s="331">
        <f>AV143+AV148+AV153+AV156+AV166+AV171+AV174+AV177+AV180+AV184+AV189+AV193+AV196+AV199+AV202+AV205+AV212+AV217+AV220+AV224+AV227+AV230</f>
        <v>7.16046222514621</v>
      </c>
      <c r="AW231" s="323"/>
      <c r="AX231" s="331">
        <f>AX143+AX148+AX153+AX156+AX166+AX171+AX174+AX177+AX180+AX184+AX189+AX193+AX196+AX199+AX202+AX205+AX212+AX217+AX220+AX224+AX227+AX230</f>
        <v>432.48175700000002</v>
      </c>
      <c r="AY231" s="331">
        <f>AY143+AY148+AY153+AY156+AY166+AY171+AY174+AY177+AY180+AY184+AY189+AY193+AY196+AY199+AY202+AY205+AY212+AY217+AY220+AY224+AY227+AY230</f>
        <v>8.9064749543204282</v>
      </c>
      <c r="AZ231" s="323"/>
      <c r="BA231" s="331">
        <f>BA143+BA148+BA153+BA156+BA166+BA171+BA174+BA177+BA180+BA184+BA189+BA193+BA196+BA199+BA202+BA205+BA212+BA217+BA220+BA224+BA227+BA230</f>
        <v>358.02747919178086</v>
      </c>
      <c r="BB231" s="331">
        <f>BB143+BB148+BB153+BB156+BB166+BB171+BB174+BB177+BB180+BB184+BB189+BB193+BB196+BB199+BB202+BB205+BB212+BB217+BB220+BB224+BB227+BB230</f>
        <v>7.6695712901277151</v>
      </c>
      <c r="BC231" s="323"/>
      <c r="BD231" s="331">
        <f>BD143+BD148+BD153+BD156+BD166+BD171+BD174+BD177+BD180+BD184+BD189+BD193+BD196+BD199+BD202+BD205+BD212+BD217+BD220+BD224+BD227+BD230</f>
        <v>397.34947700000004</v>
      </c>
      <c r="BE231" s="331">
        <f>BE143+BE148+BE153+BE156+BE166+BE171+BE174+BE177+BE180+BE184+BE189+BE193+BE196+BE199+BE202+BE205+BE212+BE217+BE220+BE224+BE227+BE230</f>
        <v>8.5583890393526758</v>
      </c>
      <c r="BF231" s="323"/>
      <c r="BG231" s="331">
        <f>BG143+BG148+BG153+BG156+BG166+BG171+BG174+BG177+BG180+BG184+BG189+BG193+BG196+BG199+BG202+BG205+BG212+BG217+BG220+BG224+BG227+BG230</f>
        <v>409.38470326027397</v>
      </c>
      <c r="BH231" s="331">
        <f>BH143+BH148+BH153+BH156+BH166+BH171+BH174+BH177+BH180+BH184+BH189+BH193+BH196+BH199+BH202+BH205+BH212+BH217+BH220+BH224+BH227+BH230</f>
        <v>8.5400438308230875</v>
      </c>
      <c r="BI231" s="323"/>
      <c r="BJ231" s="331">
        <f>BJ143+BJ148+BJ153+BJ156+BJ166+BJ171+BJ174+BJ177+BJ180+BJ184+BJ189+BJ193+BJ196+BJ199+BJ202+BJ205+BJ212+BJ217+BJ220+BJ224+BJ227+BJ230</f>
        <v>462.02438566575341</v>
      </c>
      <c r="BK231" s="331">
        <f>BK143+BK148+BK153+BK156+BK166+BK171+BK174+BK177+BK180+BK184+BK189+BK193+BK196+BK199+BK202+BK205+BK212+BK217+BK220+BK224+BK227+BK230</f>
        <v>10.959962543570372</v>
      </c>
      <c r="BL231" s="323"/>
      <c r="BM231" s="331">
        <f>BM143+BM148+BM153+BM156+BM166+BM171+BM174+BM177+BM180+BM184+BM189+BM193+BM196+BM199+BM202+BM205+BM212+BM217+BM220+BM224+BM227+BM230</f>
        <v>859.9002427322406</v>
      </c>
      <c r="BN231" s="331">
        <f>BN143+BN148+BN153+BN156+BN166+BN171+BN174+BN177+BN180+BN184+BN189+BN193+BN196+BN199+BN202+BN205+BN212+BN217+BN220+BN224+BN227+BN230</f>
        <v>19.644166390264093</v>
      </c>
      <c r="BO231" s="323"/>
      <c r="BP231" s="331">
        <f>BP143+BP148+BP153+BP156+BP166+BP171+BP174+BP177+BP180+BP184+BP189+BP193+BP196+BP199+BP202+BP205+BP212+BP217+BP220+BP224+BP227+BP230</f>
        <v>890.87318288524614</v>
      </c>
      <c r="BQ231" s="331">
        <f>BQ143+BQ148+BQ153+BQ156+BQ166+BQ171+BQ174+BQ177+BQ180+BQ184+BQ189+BQ193+BQ196+BQ199+BQ202+BQ205+BQ212+BQ217+BQ220+BQ224+BQ227+BQ230</f>
        <v>20.887830719769607</v>
      </c>
      <c r="BR231" s="323"/>
      <c r="BS231" s="331">
        <f>BS143+BS148+BS153+BS156+BS166+BS171+BS174+BS177+BS180+BS184+BS189+BS193+BS196+BS199+BS202+BS205+BS212+BS217+BS220+BS224+BS227+BS230</f>
        <v>855.86382975522133</v>
      </c>
      <c r="BT231" s="331">
        <f>BT143+BT148+BT153+BT156+BT166+BT171+BT174+BT177+BT180+BT184+BT189+BT193+BT196+BT199+BT202+BT205+BT212+BT217+BT220+BT224+BT227+BT230</f>
        <v>20.76755567045042</v>
      </c>
      <c r="BU231" s="323"/>
      <c r="BV231" s="331">
        <f>BV143+BV148+BV153+BV156+BV166+BV171+BV174+BV177+BV180+BV184+BV189+BV193+BV196+BV199+BV202+BV205+BV212+BV217+BV220+BV224+BV227+BV230</f>
        <v>121.16985205479452</v>
      </c>
      <c r="BW231" s="331">
        <f>BW143+BW148+BW153+BW156+BW166+BW171+BW174+BW177+BW180+BW184+BW189+BW193+BW196+BW199+BW202+BW205+BW212+BW217+BW220+BW224+BW227+BW230</f>
        <v>2.9661728982254809</v>
      </c>
      <c r="BX231" s="323"/>
      <c r="BY231" s="331">
        <f>BY143+BY148+BY153+BY156+BY166+BY171+BY174+BY177+BY180+BY184+BY189+BY193+BY196+BY199+BY202+BY205+BY212+BY217+BY220+BY224+BY227+BY230</f>
        <v>195.29580859622729</v>
      </c>
      <c r="BZ231" s="331">
        <f>BZ143+BZ148+BZ153+BZ156+BZ166+BZ171+BZ174+BZ177+BZ180+BZ184+BZ189+BZ193+BZ196+BZ199+BZ202+BZ205+BZ212+BZ217+BZ220+BZ224+BZ227+BZ230</f>
        <v>4.6196943684252494</v>
      </c>
      <c r="CA231" s="323"/>
      <c r="CB231" s="331">
        <f>CB143+CB148+CB153+CB156+CB166+CB171+CB174+CB177+CB180+CB184+CB189+CB193+CB196+CB199+CB202+CB205+CB212+CB217+CB220+CB224+CB227+CB230</f>
        <v>227.08111839793395</v>
      </c>
      <c r="CC231" s="331">
        <f>CC143+CC148+CC153+CC156+CC166+CC171+CC174+CC177+CC180+CC184+CC189+CC193+CC196+CC199+CC202+CC205+CC212+CC217+CC220+CC224+CC227+CC230</f>
        <v>5.4833698470082934</v>
      </c>
      <c r="CD231" s="323"/>
      <c r="CE231" s="331">
        <f>CE143+CE148+CE153+CE156+CE166+CE171+CE174+CE177+CE180+CE184+CE189+CE193+CE196+CE199+CE202+CE205+CE212+CE217+CE220+CE224+CE227+CE230</f>
        <v>312.31705070626538</v>
      </c>
      <c r="CF231" s="331">
        <f>CF143+CF148+CF153+CF156+CF166+CF171+CF174+CF177+CF180+CF184+CF189+CF193+CF196+CF199+CF202+CF205+CF212+CF217+CF220+CF224+CF227+CF230</f>
        <v>7.6983185567914036</v>
      </c>
      <c r="CG231" s="1004"/>
      <c r="CH231" s="323"/>
      <c r="CI231" s="331">
        <f>CI143+CI148+CI153+CI156+CI166+CI171+CI174+CI177+CI180+CI184+CI189+CI193+CI196+CI199+CI202+CI205+CI212+CI217+CI220+CI224+CI227+CI230</f>
        <v>910.50203939905703</v>
      </c>
      <c r="CJ231" s="331">
        <f>CJ143+CJ148+CJ153+CJ156+CJ166+CJ171+CJ174+CJ177+CJ180+CJ184+CJ189+CJ193+CJ196+CJ199+CJ202+CJ205+CJ212+CJ217+CJ220+CJ224+CJ227+CJ230</f>
        <v>22.121879200857439</v>
      </c>
      <c r="CK231" s="323"/>
      <c r="CL231" s="331">
        <f>CL143+CL148+CL153+CL156+CL166+CL171+CL174+CL177+CL180+CL184+CL189+CL193+CL196+CL199+CL202+CL205+CL212+CL217+CL220+CL224+CL227+CL230</f>
        <v>133.43282005479452</v>
      </c>
      <c r="CM231" s="331">
        <f>CM143+CM148+CM153+CM156+CM166+CM171+CM174+CM177+CM180+CM184+CM189+CM193+CM196+CM199+CM202+CM205+CM212+CM217+CM220+CM224+CM227+CM230</f>
        <v>3.2532423899933933</v>
      </c>
      <c r="CN231" s="323"/>
      <c r="CO231" s="331">
        <f>CO143+CO148+CO153+CO156+CO166+CO171+CO174+CO177+CO180+CO184+CO189+CO193+CO196+CO199+CO202+CO205+CO212+CO217+CO220+CO224+CO227+CO230</f>
        <v>209.8135203770492</v>
      </c>
      <c r="CP231" s="331">
        <f>CP143+CP148+CP153+CP156+CP166+CP171+CP174+CP177+CP180+CP184+CP189+CP193+CP196+CP199+CP202+CP205+CP212+CP217+CP220+CP224+CP227+CP230</f>
        <v>5.0963486674890355</v>
      </c>
      <c r="CQ231" s="323"/>
      <c r="CR231" s="331">
        <f>CR143+CR148+CR153+CR156+CR166+CR171+CR174+CR177+CR180+CR184+CR189+CR193+CR196+CR199+CR202+CR205+CR212+CR217+CR220+CR224+CR227+CR230</f>
        <v>242.41927675409835</v>
      </c>
      <c r="CS231" s="331">
        <f>CS143+CS148+CS153+CS156+CS166+CS171+CS174+CS177+CS180+CS184+CS189+CS193+CS196+CS199+CS202+CS205+CS212+CS217+CS220+CS224+CS227+CS230</f>
        <v>5.9682877173264313</v>
      </c>
      <c r="CT231" s="323"/>
      <c r="CU231" s="331">
        <f>CU143+CU148+CU153+CU156+CU166+CU171+CU174+CU177+CU180+CU184+CU189+CU193+CU196+CU199+CU202+CU205+CU212+CU217+CU220+CU224+CU227+CU230</f>
        <v>324.83642221311476</v>
      </c>
      <c r="CV231" s="331">
        <f>CV143+CV148+CV153+CV156+CV166+CV171+CV174+CV177+CV180+CV184+CV189+CV193+CV196+CV199+CV202+CV205+CV212+CV217+CV220+CV224+CV227+CV230</f>
        <v>7.8040004260485842</v>
      </c>
      <c r="CW231" s="1527"/>
      <c r="CX231" s="331">
        <f>CX143+CX148+CX153+CX156+CX166+CX171+CX174+CX177+CX180+CX184+CX189+CX193+CX196+CX199+CX202+CX205+CX212+CX217+CX220+CX224+CX227+CX230</f>
        <v>693.04577920000008</v>
      </c>
      <c r="CY231" s="331">
        <f>CY143+CY148+CY153+CY156+CY166+CY171+CY174+CY177+CY180+CY184+CY189+CY193+CY196+CY199+CY202+CY205+CY212+CY217+CY220+CY224+CY227+CY230</f>
        <v>18.330230603006914</v>
      </c>
      <c r="CZ231" s="323"/>
      <c r="DA231" s="331">
        <f>DA143+DA148+DA153+DA156+DA166+DA171+DA174+DA177+DA180+DA184+DA189+DA193+DA196+DA199+DA202+DA205+DA212+DA217+DA220+DA224+DA227+DA230</f>
        <v>705.58433920000004</v>
      </c>
      <c r="DB231" s="331">
        <f>DB143+DB148+DB153+DB156+DB166+DB171+DB174+DB177+DB180+DB184+DB189+DB193+DB196+DB199+DB202+DB205+DB212+DB217+DB220+DB224+DB227+DB230</f>
        <v>19.609920679785695</v>
      </c>
      <c r="DC231" s="323"/>
      <c r="DD231" s="331">
        <f>DD143+DD148+DD153+DD156+DD166+DD171+DD174+DD177+DD180+DD184+DD189+DD193+DD196+DD199+DD202+DD205+DD212+DD217+DD220+DD224+DD227+DD230</f>
        <v>669.04643104000002</v>
      </c>
      <c r="DE231" s="331">
        <f>DE143+DE148+DE153+DE156+DE166+DE171+DE174+DE177+DE180+DE184+DE189+DE193+DE196+DE199+DE202+DE205+DE212+DE217+DE220+DE224+DE227+DE230</f>
        <v>18.889365771994214</v>
      </c>
      <c r="DF231" s="323"/>
      <c r="DG231" s="331">
        <f>DG143+DG148+DG153+DG156+DG166+DG171+DG174+DG177+DG180+DG184+DG189+DG193+DG196+DG199+DG202+DG205+DG212+DG217+DG220+DG224+DG227+DG230</f>
        <v>668.57063104000008</v>
      </c>
      <c r="DH231" s="331">
        <f>DH143+DH148+DH153+DH156+DH166+DH171+DH174+DH177+DH180+DH184+DH189+DH193+DH196+DH199+DH202+DH205+DH212+DH217+DH220+DH224+DH227+DH230</f>
        <v>19.215430791260601</v>
      </c>
      <c r="DI231" s="1242"/>
      <c r="DJ231" s="1207">
        <f>DJ143+DJ148+DJ153+DJ156+DJ166+DJ171+DJ174+DJ177+DJ180+DJ184+DJ189+DJ193+DJ196+DJ199+DJ202+DJ205+DJ212+DJ217+DJ220+DJ224+DJ227+DJ230</f>
        <v>929.87305918283596</v>
      </c>
      <c r="DK231" s="1207">
        <f>DK143+DK148+DK153+DK156+DK166+DK171+DK174+DK177+DK180+DK184+DK189+DK193+DK196+DK199+DK202+DK205+DK212+DK217+DK220+DK224+DK227+DK230</f>
        <v>19.890545970956275</v>
      </c>
      <c r="DL231" s="1207"/>
      <c r="DM231" s="1207">
        <f>DM143+DM148+DM153+DM156+DM166+DM171+DM174+DM177+DM180+DM184+DM189+DM193+DM196+DM199+DM202+DM205+DM212+DM217+DM220+DM224+DM227+DM230</f>
        <v>121.87062706849315</v>
      </c>
      <c r="DN231" s="1207">
        <f>DN143+DN148+DN153+DN156+DN166+DN171+DN174+DN177+DN180+DN184+DN189+DN193+DN196+DN199+DN202+DN205+DN212+DN217+DN220+DN224+DN227+DN230</f>
        <v>3.5893048512231234</v>
      </c>
      <c r="DO231" s="1207"/>
      <c r="DP231" s="1207">
        <f>DP143+DP148+DP153+DP156+DP166+DP171+DP174+DP177+DP180+DP184+DP189+DP193+DP196+DP199+DP202+DP205+DP212+DP217+DP220+DP224+DP227+DP230</f>
        <v>207.71154634111167</v>
      </c>
      <c r="DQ231" s="1207">
        <f>DQ143+DQ148+DQ153+DQ156+DQ166+DQ171+DQ174+DQ177+DQ180+DQ184+DQ189+DQ193+DQ196+DQ199+DQ202+DQ205+DQ212+DQ217+DQ220+DQ224+DQ227+DQ230</f>
        <v>5.1640515726228742</v>
      </c>
      <c r="DR231" s="1207"/>
      <c r="DS231" s="1207">
        <f>DS143+DS148+DS153+DS156+DS166+DS171+DS174+DS177+DS180+DS184+DS189+DS193+DS196+DS199+DS202+DS205+DS212+DS217+DS220+DS224+DS227+DS230</f>
        <v>194.71870208066397</v>
      </c>
      <c r="DT231" s="1207">
        <f>DT143+DT148+DT153+DT156+DT166+DT171+DT174+DT177+DT180+DT184+DT189+DT193+DT196+DT199+DT202+DT205+DT212+DT217+DT220+DT224+DT227+DT230</f>
        <v>4.3003221317495086</v>
      </c>
      <c r="DU231" s="1207"/>
      <c r="DV231" s="1207">
        <f>DV143+DV148+DV153+DV156+DV166+DV171+DV174+DV177+DV180+DV184+DV189+DV193+DV196+DV199+DV202+DV205+DV212+DV217+DV220+DV224+DV227+DV230</f>
        <v>376.9564356925668</v>
      </c>
      <c r="DW231" s="1207">
        <f>DW143+DW148+DW153+DW156+DW166+DW171+DW174+DW177+DW180+DW184+DW189+DW193+DW196+DW199+DW202+DW205+DW212+DW217+DW220+DW224+DW227+DW230</f>
        <v>5.9545899853607747</v>
      </c>
      <c r="DX231" s="1242"/>
      <c r="DY231" s="1207">
        <f>DY143+DY148+DY153+DY156+DY166+DY171+DY174+DY177+DY180+DY184+DY189+DY193+DY196+DY199+DY202+DY205+DY212+DY217+DY220+DY224+DY227+DY230</f>
        <v>610.30568161355654</v>
      </c>
      <c r="DZ231" s="1207">
        <f>DZ143+DZ148+DZ153+DZ156+DZ166+DZ171+DZ174+DZ177+DZ180+DZ184+DZ189+DZ193+DZ196+DZ199+DZ202+DZ205+DZ212+DZ217+DZ220+DZ224+DZ227+DZ230</f>
        <v>13.627462092846548</v>
      </c>
      <c r="EA231" s="1242"/>
      <c r="EB231" s="1207">
        <f>EB143+EB148+EB153+EB156+EB166+EB171+EB174+EB177+EB180+EB184+EB189+EB193+EB196+EB199+EB202+EB205+EB212+EB217+EB220+EB224+EB227+EB230</f>
        <v>458.6408262710907</v>
      </c>
      <c r="EC231" s="1207">
        <f>EC143+EC148+EC153+EC156+EC166+EC171+EC174+EC177+EC180+EC184+EC189+EC193+EC196+EC199+EC202+EC205+EC212+EC217+EC220+EC224+EC227+EC230</f>
        <v>13.611595472789553</v>
      </c>
      <c r="ED231" s="1242"/>
      <c r="EE231" s="1207">
        <f>EE143+EE148+EE153+EE156+EE166+EE171+EE174+EE177+EE180+EE184+EE189+EE193+EE196+EE199+EE202+EE205+EE212+EE217+EE220+EE224+EE227+EE230</f>
        <v>458.55195065465239</v>
      </c>
      <c r="EF231" s="1207">
        <f>EF143+EF148+EF153+EF156+EF166+EF171+EF174+EF177+EF180+EF184+EF189+EF193+EF196+EF199+EF202+EF205+EF212+EF217+EF220+EF224+EF227+EF230</f>
        <v>13.862304726195639</v>
      </c>
      <c r="EG231" s="1242"/>
      <c r="EH231" s="1207">
        <f>EH143+EH148+EH153+EH156+EH166+EH171+EH174+EH177+EH180+EH184+EH189+EH193+EH196+EH199+EH202+EH205+EH212+EH217+EH220+EH224+EH227+EH230</f>
        <v>430.73611503821394</v>
      </c>
      <c r="EI231" s="1207">
        <f>EI143+EI148+EI153+EI156+EI166+EI171+EI174+EI177+EI180+EI184+EI189+EI193+EI196+EI199+EI202+EI205+EI212+EI217+EI220+EI224+EI227+EI230</f>
        <v>13.228301557812348</v>
      </c>
      <c r="EJ231" s="331"/>
      <c r="EK231" s="331"/>
      <c r="EL231" s="331"/>
      <c r="EM231" s="331"/>
      <c r="EN231" s="437">
        <f>EX231+FC231+FD231+FE231+FF231</f>
        <v>85.514369869416996</v>
      </c>
      <c r="EO231" s="312">
        <f>EO143+EO148+EO153+EO156+EO166+EO171+EO174+EO177+EO180+EO184+EO189+EO193+EO196+EO199+EO202+EO205+EO212+EO217+EO220+EO224+EO227+EO230</f>
        <v>5.6747300000000003</v>
      </c>
      <c r="EP231" s="312">
        <f>EP143+EP148+EP153+EP156+EP166+EP171+EP174+EP177+EP180+EP184+EP189+EP193+EP196+EP199+EP202+EP205+EP212+EP217+EP220+EP224+EP227+EP230</f>
        <v>5.9041800000000002</v>
      </c>
      <c r="EQ231" s="312">
        <f>EQ143+EQ148+EQ153+EQ156+EQ166+EQ171+EQ174+EQ177+EQ180+EQ184+EQ189+EQ193+EQ196+EQ199+EQ202+EQ205+EQ212+EQ217+EQ220+EQ224+EQ227+EQ230</f>
        <v>6.0177000000000005</v>
      </c>
      <c r="ER231" s="312">
        <f>ER143+ER148+ER153+ER156+ER166+ER171+ER174+ER177+ER180+ER184+ER189+ER193+ER196+ER199+ER202+ER205+ER212+ER217+ER220+ER224+ER227+ER230</f>
        <v>18.453253749999998</v>
      </c>
      <c r="ES231" s="312">
        <f>ES143+ES148+ES153+ES156+ES166+ES171+ES174+ES177+ES180+ES184+ES189+ES193+ES196+ES199+ES202+ES205+ES212+ES217+ES220+ES224+ES227+ES230</f>
        <v>24.961557009999996</v>
      </c>
      <c r="ET231" s="312">
        <f t="shared" ref="ET231:EW231" si="1736">ET143+ET148+ET153+ET156+ET166+ET171+ET174+ET177+ET180+ET184+ET189+ET193+ET196+ET199+ET202+ET205+ET212+ET217+ET220+ET224+ET227+ET230</f>
        <v>0</v>
      </c>
      <c r="EU231" s="312">
        <f t="shared" si="1736"/>
        <v>10.388424759999999</v>
      </c>
      <c r="EV231" s="312">
        <f t="shared" si="1736"/>
        <v>7.8182502500000002</v>
      </c>
      <c r="EW231" s="312">
        <f t="shared" si="1736"/>
        <v>2.4689999999999999</v>
      </c>
      <c r="EX231" s="312">
        <f>EX143+EX148+EX153+EX156+EX166+EX171+EX174+EX177+EX180+EX184+EX189+EX193+EX196+EX199+EX202+EX205+EX212+EX217+EX220+EX224+EX227+EX230</f>
        <v>16.224097118</v>
      </c>
      <c r="EY231" s="312">
        <f t="shared" ref="EY231:FB231" si="1737">EY143+EY148+EY153+EY156+EY166+EY171+EY174+EY177+EY180+EY184+EY189+EY193+EY196+EY199+EY202+EY205+EY212+EY217+EY220+EY224+EY227+EY230</f>
        <v>1.5881829999999999</v>
      </c>
      <c r="EZ231" s="312">
        <f t="shared" si="1737"/>
        <v>8.3158892079999998</v>
      </c>
      <c r="FA231" s="312">
        <f t="shared" si="1737"/>
        <v>4.9506949100000002</v>
      </c>
      <c r="FB231" s="312">
        <f t="shared" si="1737"/>
        <v>1.3693299999999999</v>
      </c>
      <c r="FC231" s="312">
        <f>FC143+FC148+FC153+FC156+FC166+FC171+FC174+FC177+FC180+FC184+FC189+FC193+FC196+FC199+FC202+FC205+FC212+FC217+FC220+FC224+FC227+FC230</f>
        <v>20.358291173886997</v>
      </c>
      <c r="FD231" s="312">
        <f>FD143+FD148+FD153+FD156+FD166+FD171+FD174+FD177+FD180+FD184+FD189+FD193+FD196+FD199+FD202+FD205+FD212+FD217+FD220+FD224+FD227+FD230</f>
        <v>16.426494490654999</v>
      </c>
      <c r="FE231" s="312">
        <f>FE143+FE148+FE153+FE156+FE166+FE171+FE174+FE177+FE180+FE184+FE189+FE193+FE196+FE199+FE202+FE205+FE212+FE217+FE220+FE224+FE227+FE230</f>
        <v>16.316661030999999</v>
      </c>
      <c r="FF231" s="312">
        <f>FF143+FF148+FF153+FF156+FF166+FF171+FF174+FF177+FF180+FF184+FF189+FF193+FF196+FF199+FF202+FF205+FF212+FF217+FF220+FF224+FF227+FF230</f>
        <v>16.188826055874998</v>
      </c>
      <c r="FG231" s="312">
        <f>SUM(FH231:FR231)</f>
        <v>87.225789271169361</v>
      </c>
      <c r="FH231" s="312">
        <f>FH143+FH148+FH153+FH156+FH166+FH171+FH174+FH177+FH180+FH184+FH189+FH193+FH196+FH199+FH202+FH205+FH212+FH217+FH220+FH224+FH227+FH230</f>
        <v>5.6747300000000003</v>
      </c>
      <c r="FI231" s="312">
        <f>FI143+FI148+FI153+FI156+FI166+FI171+FI174+FI177+FI180+FI184+FI189+FI193+FI196+FI199+FI202+FI205+FI212+FI217+FI220+FI224+FI227+FI230</f>
        <v>5.9041800000000002</v>
      </c>
      <c r="FJ231" s="312">
        <f>FJ143+FJ148+FJ153+FJ156+FJ166+FJ171+FJ174+FJ177+FJ180+FJ184+FJ189+FJ193+FJ196+FJ199+FJ202+FJ205+FJ212+FJ217+FJ220+FJ224+FJ227+FJ230</f>
        <v>6.0177000000000005</v>
      </c>
      <c r="FK231" s="312">
        <f>FK143+FK148+FK153+FK156+FK166+FK171+FK174+FK177+FK180+FK184+FK189+FK193+FK196+FK199+FK202+FK205+FK212+FK217+FK220+FK224+FK227+FK230</f>
        <v>20.465752071169362</v>
      </c>
      <c r="FL231" s="992"/>
      <c r="FM231" s="312">
        <f>FM143+FM148+FM153+FM156+FM166+FM171+FM174+FM177+FM180+FM184+FM189+FM193+FM196+FM199+FM202+FM205+FM212+FM217+FM220+FM224+FM227+FM230</f>
        <v>24.581713599999997</v>
      </c>
      <c r="FN231" s="312">
        <f t="shared" ref="FN231:FQ231" si="1738">FN143+FN148+FN153+FN156+FN166+FN171+FN174+FN177+FN180+FN184+FN189+FN193+FN196+FN199+FN202+FN205+FN212+FN217+FN220+FN224+FN227+FN230</f>
        <v>1.31498184</v>
      </c>
      <c r="FO231" s="312">
        <f t="shared" si="1738"/>
        <v>10.164605760000001</v>
      </c>
      <c r="FP231" s="312">
        <f t="shared" si="1738"/>
        <v>9.3851580400000003</v>
      </c>
      <c r="FQ231" s="312">
        <f t="shared" si="1738"/>
        <v>3.7169679599999998</v>
      </c>
      <c r="FR231" s="312">
        <f>FR143+FR148+FR153+FR156+FR166+FR171+FR174+FR177+FR180+FR184+FR189+FR193+FR196+FR199+FR202+FR205+FR212+FR217+FR220+FR224+FR227+FR230</f>
        <v>0</v>
      </c>
      <c r="FS231" s="312">
        <f>FS143+FS148+FS153+FS156+FS166+FS171+FS174+FS177+FS180+FS184+FS189+FS193+FS196+FS199+FS202+FS205+FS212+FS217+FS220+FS224+FS227+FS230</f>
        <v>0</v>
      </c>
      <c r="FT231" s="312">
        <f>FT143+FT148+FT153+FT156+FT166+FT171+FT174+FT177+FT180+FT184+FT189+FT193+FT196+FT199+FT202+FT205+FT212+FT217+FT220+FT224+FT227+FT230</f>
        <v>0</v>
      </c>
      <c r="FU231" s="622"/>
      <c r="FV231" s="331">
        <f>FV143+FV148+FV153+FV156+FV166+FV171+FV174+FV177+FV180+FV184+FV189+FV193+FV196+FV199+FV202+FV205+FV212+FV217+FV220+FV224+FV227+FV230</f>
        <v>0</v>
      </c>
      <c r="FW231" s="331">
        <f>FW143+FW148+FW153+FW156+FW166+FW171+FW174+FW177+FW180+FW184+FW189+FW193+FW196+FW199+FW202+FW205+FW212+FW217+FW220+FW224+FW227+FW230</f>
        <v>0</v>
      </c>
      <c r="FX231" s="331">
        <f>FX143+FX148+FX153+FX156+FX166+FX171+FX174+FX177+FX180+FX184+FX189+FX193+FX196+FX199+FX202+FX205+FX212+FX217+FX220+FX224+FX227+FX230</f>
        <v>0</v>
      </c>
    </row>
    <row r="232" spans="1:180" collapsed="1">
      <c r="A232" s="466" t="s">
        <v>405</v>
      </c>
      <c r="B232" s="329"/>
      <c r="C232" s="329"/>
      <c r="D232" s="329"/>
      <c r="E232" s="425"/>
      <c r="F232" s="329"/>
      <c r="G232" s="329"/>
      <c r="H232" s="329"/>
      <c r="I232" s="329"/>
      <c r="J232" s="329"/>
      <c r="K232" s="329"/>
      <c r="L232" s="329"/>
      <c r="M232" s="329"/>
      <c r="N232" s="329"/>
      <c r="O232" s="329"/>
      <c r="P232" s="329"/>
      <c r="Q232" s="329"/>
      <c r="R232" s="329"/>
      <c r="S232" s="329"/>
      <c r="T232" s="329"/>
      <c r="U232" s="329"/>
      <c r="V232" s="329"/>
      <c r="W232" s="329"/>
      <c r="X232" s="329"/>
      <c r="Y232" s="329"/>
      <c r="Z232" s="329"/>
      <c r="AA232" s="1159"/>
      <c r="AB232" s="329"/>
      <c r="AC232" s="329"/>
      <c r="AD232" s="355"/>
      <c r="AE232" s="329"/>
      <c r="AF232" s="329"/>
      <c r="AG232" s="329"/>
      <c r="AH232" s="329"/>
      <c r="AI232" s="329"/>
      <c r="AJ232" s="329"/>
      <c r="AK232" s="329"/>
      <c r="AL232" s="329"/>
      <c r="AM232" s="329"/>
      <c r="AN232" s="329"/>
      <c r="AO232" s="329"/>
      <c r="AP232" s="329"/>
      <c r="AQ232" s="329"/>
      <c r="AR232" s="1618"/>
      <c r="AS232" s="1618"/>
      <c r="AT232" s="311"/>
      <c r="AU232" s="311"/>
      <c r="AV232" s="311"/>
      <c r="AW232" s="311"/>
      <c r="AX232" s="311"/>
      <c r="AY232" s="311"/>
      <c r="AZ232" s="311"/>
      <c r="BA232" s="311"/>
      <c r="BB232" s="311"/>
      <c r="BC232" s="311"/>
      <c r="BD232" s="311"/>
      <c r="BE232" s="311"/>
      <c r="BF232" s="311"/>
      <c r="BG232" s="311"/>
      <c r="BH232" s="311"/>
      <c r="BI232" s="311"/>
      <c r="BJ232" s="311"/>
      <c r="BK232" s="311"/>
      <c r="BL232" s="329"/>
      <c r="BM232" s="329"/>
      <c r="BN232" s="329"/>
      <c r="BO232" s="329"/>
      <c r="BP232" s="329"/>
      <c r="BQ232" s="329"/>
      <c r="BR232" s="329"/>
      <c r="BS232" s="329"/>
      <c r="BT232" s="329"/>
      <c r="BU232" s="329"/>
      <c r="BV232" s="329"/>
      <c r="BW232" s="329"/>
      <c r="BX232" s="329"/>
      <c r="BY232" s="329"/>
      <c r="BZ232" s="329"/>
      <c r="CA232" s="329"/>
      <c r="CB232" s="329"/>
      <c r="CC232" s="329"/>
      <c r="CD232" s="329"/>
      <c r="CE232" s="329"/>
      <c r="CF232" s="329"/>
      <c r="CG232" s="994"/>
      <c r="CH232" s="329"/>
      <c r="CI232" s="329"/>
      <c r="CJ232" s="329"/>
      <c r="CK232" s="329"/>
      <c r="CL232" s="329"/>
      <c r="CM232" s="329"/>
      <c r="CN232" s="329"/>
      <c r="CO232" s="329"/>
      <c r="CP232" s="329"/>
      <c r="CQ232" s="329"/>
      <c r="CR232" s="329"/>
      <c r="CS232" s="329"/>
      <c r="CT232" s="329"/>
      <c r="CU232" s="329"/>
      <c r="CV232" s="329"/>
      <c r="CW232" s="1513"/>
      <c r="CX232" s="329"/>
      <c r="CY232" s="329"/>
      <c r="CZ232" s="329"/>
      <c r="DA232" s="329"/>
      <c r="DB232" s="329"/>
      <c r="DC232" s="329"/>
      <c r="DD232" s="329"/>
      <c r="DE232" s="329"/>
      <c r="DF232" s="329"/>
      <c r="DG232" s="329"/>
      <c r="DH232" s="329"/>
      <c r="DI232" s="1159"/>
      <c r="DJ232" s="1159"/>
      <c r="DK232" s="1159"/>
      <c r="DL232" s="1159"/>
      <c r="DM232" s="1159"/>
      <c r="DN232" s="1159"/>
      <c r="DO232" s="1159"/>
      <c r="DP232" s="1159"/>
      <c r="DQ232" s="1159"/>
      <c r="DR232" s="1159"/>
      <c r="DS232" s="1159"/>
      <c r="DT232" s="1159"/>
      <c r="DU232" s="1159"/>
      <c r="DV232" s="1159"/>
      <c r="DW232" s="1159"/>
      <c r="DX232" s="1159"/>
      <c r="DY232" s="1159"/>
      <c r="DZ232" s="1159"/>
      <c r="EA232" s="1159"/>
      <c r="EB232" s="1159"/>
      <c r="EC232" s="1159"/>
      <c r="ED232" s="1159"/>
      <c r="EE232" s="1159"/>
      <c r="EF232" s="1159"/>
      <c r="EG232" s="1159"/>
      <c r="EH232" s="1159"/>
      <c r="EI232" s="1159"/>
      <c r="EJ232" s="329"/>
      <c r="EK232" s="329"/>
      <c r="EL232" s="329"/>
      <c r="EM232" s="329"/>
      <c r="EN232" s="318"/>
      <c r="EO232" s="318"/>
      <c r="EP232" s="340"/>
      <c r="EQ232" s="329"/>
      <c r="ER232" s="329"/>
      <c r="ES232" s="329"/>
      <c r="ET232" s="812"/>
      <c r="EU232" s="812"/>
      <c r="EV232" s="812"/>
      <c r="EW232" s="812"/>
      <c r="EX232" s="329"/>
      <c r="EY232" s="812"/>
      <c r="EZ232" s="812"/>
      <c r="FA232" s="812"/>
      <c r="FB232" s="812"/>
      <c r="FC232" s="329"/>
      <c r="FD232" s="329"/>
      <c r="FE232" s="329"/>
      <c r="FF232" s="329"/>
      <c r="FG232" s="329"/>
      <c r="FH232" s="340"/>
      <c r="FI232" s="340"/>
      <c r="FJ232" s="329"/>
      <c r="FK232" s="329"/>
      <c r="FL232" s="994"/>
      <c r="FM232" s="329"/>
      <c r="FN232" s="812"/>
      <c r="FO232" s="812"/>
      <c r="FP232" s="812"/>
      <c r="FQ232" s="812"/>
      <c r="FR232" s="329"/>
      <c r="FS232" s="329"/>
      <c r="FT232" s="329"/>
      <c r="FU232" s="812"/>
      <c r="FV232" s="329"/>
      <c r="FW232" s="329"/>
      <c r="FX232" s="329"/>
    </row>
    <row r="233" spans="1:180" ht="15.6" hidden="1" customHeight="1" outlineLevel="1">
      <c r="A233" s="426" t="s">
        <v>485</v>
      </c>
      <c r="B233" s="380" t="s">
        <v>303</v>
      </c>
      <c r="C233" s="426"/>
      <c r="D233" s="427"/>
      <c r="E233" s="428">
        <v>1</v>
      </c>
      <c r="F233" s="483" t="s">
        <v>275</v>
      </c>
      <c r="G233" s="467"/>
      <c r="H233" s="330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  <c r="AA233" s="1155"/>
      <c r="AB233" s="313"/>
      <c r="AC233" s="313"/>
      <c r="AD233" s="358"/>
      <c r="AE233" s="313"/>
      <c r="AF233" s="313"/>
      <c r="AG233" s="313"/>
      <c r="AH233" s="313"/>
      <c r="AI233" s="313"/>
      <c r="AJ233" s="313"/>
      <c r="AK233" s="313"/>
      <c r="AL233" s="313"/>
      <c r="AM233" s="313"/>
      <c r="AN233" s="313"/>
      <c r="AO233" s="313"/>
      <c r="AP233" s="297" t="s">
        <v>584</v>
      </c>
      <c r="AQ233" s="481">
        <f t="shared" ref="AQ233" si="1739">DI233+DX233+EA233+ED233+EG233</f>
        <v>14.2910004</v>
      </c>
      <c r="AR233" s="1624"/>
      <c r="AS233" s="1624"/>
      <c r="AT233" s="482">
        <f t="shared" ref="AT233:BQ233" si="1740">AT238+AT241+AT245+AT248</f>
        <v>0.83698900000000009</v>
      </c>
      <c r="AU233" s="482">
        <f t="shared" si="1740"/>
        <v>100.43868000000001</v>
      </c>
      <c r="AV233" s="482">
        <f t="shared" si="1740"/>
        <v>2.3758446791970287</v>
      </c>
      <c r="AW233" s="482">
        <f t="shared" si="1740"/>
        <v>1.2421133029999998</v>
      </c>
      <c r="AX233" s="482">
        <f t="shared" si="1740"/>
        <v>149.05359635999997</v>
      </c>
      <c r="AY233" s="482">
        <f t="shared" si="1740"/>
        <v>3.6379286538438409</v>
      </c>
      <c r="AZ233" s="482">
        <f t="shared" si="1740"/>
        <v>2.215789</v>
      </c>
      <c r="BA233" s="482">
        <f t="shared" si="1740"/>
        <v>265.89467999999999</v>
      </c>
      <c r="BB233" s="482">
        <f t="shared" si="1740"/>
        <v>6.3215613525757233</v>
      </c>
      <c r="BC233" s="482">
        <f t="shared" si="1740"/>
        <v>2.2945206699999998</v>
      </c>
      <c r="BD233" s="482">
        <f t="shared" si="1740"/>
        <v>275.3424804</v>
      </c>
      <c r="BE233" s="482">
        <f t="shared" si="1740"/>
        <v>7.0559426149921345</v>
      </c>
      <c r="BF233" s="482">
        <f t="shared" si="1740"/>
        <v>2.230089</v>
      </c>
      <c r="BG233" s="482">
        <f t="shared" si="1740"/>
        <v>267.61067999999995</v>
      </c>
      <c r="BH233" s="482">
        <f t="shared" si="1740"/>
        <v>7.4754849300000012</v>
      </c>
      <c r="BI233" s="482">
        <f t="shared" si="1740"/>
        <v>2.740543851851851</v>
      </c>
      <c r="BJ233" s="482">
        <f t="shared" si="1740"/>
        <v>328.8652622222221</v>
      </c>
      <c r="BK233" s="482">
        <f t="shared" si="1740"/>
        <v>9.4018973211702832</v>
      </c>
      <c r="BL233" s="482">
        <f t="shared" si="1740"/>
        <v>3.4435769999999994</v>
      </c>
      <c r="BM233" s="482">
        <f t="shared" si="1740"/>
        <v>413.22923999999989</v>
      </c>
      <c r="BN233" s="482">
        <f t="shared" si="1740"/>
        <v>11.541030571800107</v>
      </c>
      <c r="BO233" s="482">
        <f t="shared" si="1740"/>
        <v>5.3036070000000004</v>
      </c>
      <c r="BP233" s="482">
        <f t="shared" si="1740"/>
        <v>636.43283999999994</v>
      </c>
      <c r="BQ233" s="482">
        <f t="shared" si="1740"/>
        <v>17.531147546970001</v>
      </c>
      <c r="BR233" s="482">
        <f t="shared" ref="BR233:EC233" si="1741">BR238+BR241+BR245+BR248</f>
        <v>3.0948386999999999</v>
      </c>
      <c r="BS233" s="482">
        <f t="shared" si="1741"/>
        <v>371.38064399999996</v>
      </c>
      <c r="BT233" s="482">
        <f t="shared" si="1741"/>
        <v>10.760686063257559</v>
      </c>
      <c r="BU233" s="482">
        <f t="shared" si="1741"/>
        <v>0.77980000000000005</v>
      </c>
      <c r="BV233" s="482">
        <f t="shared" si="1741"/>
        <v>93.575999999999993</v>
      </c>
      <c r="BW233" s="482">
        <f t="shared" si="1741"/>
        <v>2.6827652580839532</v>
      </c>
      <c r="BX233" s="482">
        <f t="shared" si="1741"/>
        <v>0.84079999999999999</v>
      </c>
      <c r="BY233" s="482">
        <f t="shared" si="1741"/>
        <v>100.89599999999999</v>
      </c>
      <c r="BZ233" s="482">
        <f t="shared" si="1741"/>
        <v>2.8273915940000904</v>
      </c>
      <c r="CA233" s="482">
        <f t="shared" si="1741"/>
        <v>0.67102859999999998</v>
      </c>
      <c r="CB233" s="482">
        <f t="shared" si="1741"/>
        <v>80.523432</v>
      </c>
      <c r="CC233" s="482">
        <f t="shared" si="1741"/>
        <v>2.3841276907171784</v>
      </c>
      <c r="CD233" s="482">
        <f t="shared" si="1741"/>
        <v>0.80321010000000004</v>
      </c>
      <c r="CE233" s="482">
        <f t="shared" si="1741"/>
        <v>96.385211999999996</v>
      </c>
      <c r="CF233" s="482">
        <f t="shared" si="1741"/>
        <v>2.8664015204563373</v>
      </c>
      <c r="CG233" s="995"/>
      <c r="CH233" s="482">
        <f t="shared" ref="CH233:CV233" si="1742">CH238+CH241+CH245+CH248</f>
        <v>3.7625259999999998</v>
      </c>
      <c r="CI233" s="482">
        <f t="shared" si="1742"/>
        <v>451.50312000000002</v>
      </c>
      <c r="CJ233" s="482">
        <f t="shared" si="1742"/>
        <v>12.74097223409</v>
      </c>
      <c r="CK233" s="482">
        <f t="shared" si="1742"/>
        <v>0.82823599999999997</v>
      </c>
      <c r="CL233" s="482">
        <f>CL238+CL241+CL245+CL248</f>
        <v>99.388319999999993</v>
      </c>
      <c r="CM233" s="482">
        <f t="shared" si="1742"/>
        <v>2.7727945478400002</v>
      </c>
      <c r="CN233" s="482">
        <f t="shared" si="1742"/>
        <v>0.91745300000000007</v>
      </c>
      <c r="CO233" s="482">
        <f t="shared" si="1742"/>
        <v>110.09435999999999</v>
      </c>
      <c r="CP233" s="482">
        <f t="shared" si="1742"/>
        <v>3.0073943608100002</v>
      </c>
      <c r="CQ233" s="482">
        <f t="shared" si="1742"/>
        <v>0.98516399999999993</v>
      </c>
      <c r="CR233" s="482">
        <f t="shared" si="1742"/>
        <v>118.21967999999997</v>
      </c>
      <c r="CS233" s="482">
        <f t="shared" si="1742"/>
        <v>3.5251884880799995</v>
      </c>
      <c r="CT233" s="482">
        <f t="shared" si="1742"/>
        <v>1.0316730000000001</v>
      </c>
      <c r="CU233" s="482">
        <f t="shared" si="1742"/>
        <v>123.80076</v>
      </c>
      <c r="CV233" s="482">
        <f t="shared" si="1742"/>
        <v>3.43559483736</v>
      </c>
      <c r="CW233" s="1514">
        <f t="shared" si="1741"/>
        <v>2.4932999999999996</v>
      </c>
      <c r="CX233" s="482">
        <f t="shared" si="1741"/>
        <v>299.19599999999991</v>
      </c>
      <c r="CY233" s="482">
        <f t="shared" si="1741"/>
        <v>9.1139281499999996</v>
      </c>
      <c r="CZ233" s="482">
        <f t="shared" si="1741"/>
        <v>2.4932999999999996</v>
      </c>
      <c r="DA233" s="482">
        <f t="shared" si="1741"/>
        <v>299.19599999999991</v>
      </c>
      <c r="DB233" s="482">
        <f t="shared" si="1741"/>
        <v>5.8581002999999994</v>
      </c>
      <c r="DC233" s="482">
        <f t="shared" si="1741"/>
        <v>2.4932999999999996</v>
      </c>
      <c r="DD233" s="482">
        <f t="shared" si="1741"/>
        <v>299.19599999999991</v>
      </c>
      <c r="DE233" s="482">
        <f t="shared" si="1741"/>
        <v>6.0135902999999997</v>
      </c>
      <c r="DF233" s="482">
        <f t="shared" si="1741"/>
        <v>2.4932999999999996</v>
      </c>
      <c r="DG233" s="482">
        <f t="shared" si="1741"/>
        <v>299.19599999999991</v>
      </c>
      <c r="DH233" s="482">
        <f t="shared" si="1741"/>
        <v>6.1791542999999995</v>
      </c>
      <c r="DI233" s="1199">
        <f t="shared" si="1741"/>
        <v>3.5278004000000003</v>
      </c>
      <c r="DJ233" s="1199">
        <f t="shared" si="1741"/>
        <v>423.34804800000001</v>
      </c>
      <c r="DK233" s="1199">
        <f t="shared" si="1741"/>
        <v>12.451546532591001</v>
      </c>
      <c r="DL233" s="1199">
        <f t="shared" si="1741"/>
        <v>0.84279999999999999</v>
      </c>
      <c r="DM233" s="1199">
        <f t="shared" si="1741"/>
        <v>101.136</v>
      </c>
      <c r="DN233" s="1199">
        <f t="shared" si="1741"/>
        <v>2.9155184199999997</v>
      </c>
      <c r="DO233" s="1199">
        <f t="shared" si="1741"/>
        <v>1.0204612999999998</v>
      </c>
      <c r="DP233" s="1199">
        <f t="shared" si="1741"/>
        <v>122.45535599999997</v>
      </c>
      <c r="DQ233" s="1199">
        <f t="shared" si="1741"/>
        <v>3.4581247061259996</v>
      </c>
      <c r="DR233" s="1199">
        <f>DR238+DR241+DR245+DR248</f>
        <v>0.87232900000000035</v>
      </c>
      <c r="DS233" s="1199">
        <f t="shared" si="1741"/>
        <v>104.69148000000003</v>
      </c>
      <c r="DT233" s="1199">
        <f t="shared" si="1741"/>
        <v>3.1894788599600012</v>
      </c>
      <c r="DU233" s="1199">
        <f t="shared" si="1741"/>
        <v>0.79221009999999992</v>
      </c>
      <c r="DV233" s="1199">
        <f t="shared" si="1741"/>
        <v>95.065211999999974</v>
      </c>
      <c r="DW233" s="1199">
        <f t="shared" si="1741"/>
        <v>2.8879245465050003</v>
      </c>
      <c r="DX233" s="1199">
        <f t="shared" si="1741"/>
        <v>2.8908000000000005</v>
      </c>
      <c r="DY233" s="1199">
        <f t="shared" si="1741"/>
        <v>346.89599999999996</v>
      </c>
      <c r="DZ233" s="1199">
        <f t="shared" si="1741"/>
        <v>10.356869750000001</v>
      </c>
      <c r="EA233" s="1199">
        <f t="shared" si="1741"/>
        <v>2.7907999999999999</v>
      </c>
      <c r="EB233" s="1199">
        <f t="shared" si="1741"/>
        <v>334.90799999999996</v>
      </c>
      <c r="EC233" s="1199">
        <f t="shared" si="1741"/>
        <v>10.109667700000001</v>
      </c>
      <c r="ED233" s="1199">
        <f t="shared" ref="ED233:EI233" si="1743">ED238+ED241+ED245+ED248</f>
        <v>2.5907999999999998</v>
      </c>
      <c r="EE233" s="1199">
        <f t="shared" si="1743"/>
        <v>310.89599999999996</v>
      </c>
      <c r="EF233" s="1199">
        <f t="shared" si="1743"/>
        <v>9.4650137000000019</v>
      </c>
      <c r="EG233" s="1199">
        <f t="shared" si="1743"/>
        <v>2.4908000000000001</v>
      </c>
      <c r="EH233" s="1199">
        <f t="shared" si="1743"/>
        <v>298.89599999999996</v>
      </c>
      <c r="EI233" s="1199">
        <f t="shared" si="1743"/>
        <v>9.1948179999999997</v>
      </c>
      <c r="EJ233" s="482"/>
      <c r="EK233" s="482"/>
      <c r="EL233" s="482"/>
      <c r="EM233" s="482"/>
      <c r="EN233" s="484">
        <f>EX233+FC233+FD233+FE233+FF233</f>
        <v>3.5</v>
      </c>
      <c r="EO233" s="484">
        <f>EO238+EO241+EO245+EO248</f>
        <v>0.46063999999999999</v>
      </c>
      <c r="EP233" s="484">
        <f>EP238+EP241+EP245+EP248</f>
        <v>0.45999999999999996</v>
      </c>
      <c r="EQ233" s="484">
        <f>EQ238+EQ241+EQ245+EQ248</f>
        <v>1.7569999999999999</v>
      </c>
      <c r="ER233" s="484">
        <f>ER238+ER241+ER245+ER248</f>
        <v>1.5</v>
      </c>
      <c r="ES233" s="484">
        <f>ES238+ES241+ES245+ES248</f>
        <v>0.92</v>
      </c>
      <c r="ET233" s="484">
        <f t="shared" ref="ET233:EW233" si="1744">ET238+ET241+ET245+ET248</f>
        <v>0</v>
      </c>
      <c r="EU233" s="484">
        <f t="shared" si="1744"/>
        <v>0</v>
      </c>
      <c r="EV233" s="484">
        <f t="shared" si="1744"/>
        <v>0.92</v>
      </c>
      <c r="EW233" s="484">
        <f t="shared" si="1744"/>
        <v>0</v>
      </c>
      <c r="EX233" s="484">
        <f>EX238+EX241+EX245+EX248</f>
        <v>0.7</v>
      </c>
      <c r="EY233" s="484">
        <f t="shared" ref="EY233:FB233" si="1745">EY238+EY241+EY245+EY248</f>
        <v>0</v>
      </c>
      <c r="EZ233" s="484">
        <f t="shared" si="1745"/>
        <v>0</v>
      </c>
      <c r="FA233" s="484">
        <f t="shared" si="1745"/>
        <v>0.7</v>
      </c>
      <c r="FB233" s="484">
        <f t="shared" si="1745"/>
        <v>0</v>
      </c>
      <c r="FC233" s="484">
        <f>FC238+FC241+FC245+FC248</f>
        <v>0.7</v>
      </c>
      <c r="FD233" s="484">
        <f>FD238+FD241+FD245+FD248</f>
        <v>0.7</v>
      </c>
      <c r="FE233" s="484">
        <f>FE238+FE241+FE245+FE248</f>
        <v>0.7</v>
      </c>
      <c r="FF233" s="484">
        <f>FF238+FF241+FF245+FF248</f>
        <v>0.7</v>
      </c>
      <c r="FG233" s="484">
        <f>SUM(FH233:FR233)</f>
        <v>4.7776399999999999</v>
      </c>
      <c r="FH233" s="484">
        <f>FH238+FH241+FH245+FH248</f>
        <v>0.46063999999999999</v>
      </c>
      <c r="FI233" s="484">
        <f>FI238+FI241+FI245+FI248</f>
        <v>0.45999999999999996</v>
      </c>
      <c r="FJ233" s="484">
        <f>FJ238+FJ241+FJ245+FJ248</f>
        <v>1.7569999999999999</v>
      </c>
      <c r="FK233" s="484">
        <f>FK238+FK241+FK245+FK248</f>
        <v>2.1</v>
      </c>
      <c r="FL233" s="992"/>
      <c r="FM233" s="484">
        <f>FM238+FM241+FM245+FM248</f>
        <v>0</v>
      </c>
      <c r="FN233" s="484">
        <f t="shared" ref="FN233:FQ233" si="1746">FN238+FN241+FN245+FN248</f>
        <v>0</v>
      </c>
      <c r="FO233" s="484">
        <f t="shared" si="1746"/>
        <v>0</v>
      </c>
      <c r="FP233" s="484">
        <f t="shared" si="1746"/>
        <v>0</v>
      </c>
      <c r="FQ233" s="484">
        <f t="shared" si="1746"/>
        <v>0</v>
      </c>
      <c r="FR233" s="484">
        <f>FR238+FR241+FR245+FR248</f>
        <v>0</v>
      </c>
      <c r="FS233" s="484">
        <f>FS238+FS241+FS245+FS248</f>
        <v>0</v>
      </c>
      <c r="FT233" s="484">
        <f>FT238+FT241+FT245+FT248</f>
        <v>0</v>
      </c>
      <c r="FU233" s="813"/>
      <c r="FV233" s="313"/>
      <c r="FW233" s="313"/>
      <c r="FX233" s="313"/>
    </row>
    <row r="234" spans="1:180" ht="15" hidden="1" customHeight="1" outlineLevel="1">
      <c r="A234" s="426" t="s">
        <v>485</v>
      </c>
      <c r="B234" s="380" t="s">
        <v>303</v>
      </c>
      <c r="C234" s="343"/>
      <c r="D234" s="343"/>
      <c r="E234" s="409" t="s">
        <v>43</v>
      </c>
      <c r="F234" s="343" t="s">
        <v>95</v>
      </c>
      <c r="G234" s="468"/>
      <c r="H234" s="469"/>
      <c r="I234" s="357"/>
      <c r="J234" s="357"/>
      <c r="K234" s="357"/>
      <c r="L234" s="357"/>
      <c r="M234" s="357"/>
      <c r="N234" s="357"/>
      <c r="O234" s="357"/>
      <c r="P234" s="357"/>
      <c r="Q234" s="357"/>
      <c r="R234" s="357"/>
      <c r="S234" s="357"/>
      <c r="T234" s="357"/>
      <c r="U234" s="357"/>
      <c r="V234" s="357"/>
      <c r="W234" s="357"/>
      <c r="X234" s="357"/>
      <c r="Y234" s="357"/>
      <c r="Z234" s="357"/>
      <c r="AA234" s="1160"/>
      <c r="AB234" s="357"/>
      <c r="AC234" s="357"/>
      <c r="AD234" s="357"/>
      <c r="AE234" s="357"/>
      <c r="AF234" s="357"/>
      <c r="AG234" s="357"/>
      <c r="AH234" s="357"/>
      <c r="AI234" s="357"/>
      <c r="AJ234" s="357"/>
      <c r="AK234" s="357"/>
      <c r="AL234" s="357"/>
      <c r="AM234" s="357"/>
      <c r="AN234" s="357"/>
      <c r="AO234" s="357"/>
      <c r="AP234" s="495"/>
      <c r="AQ234" s="335"/>
      <c r="AR234" s="1620"/>
      <c r="AS234" s="1620"/>
      <c r="AT234" s="313"/>
      <c r="AU234" s="313"/>
      <c r="AV234" s="313"/>
      <c r="AW234" s="313"/>
      <c r="AX234" s="313"/>
      <c r="AY234" s="313"/>
      <c r="AZ234" s="313"/>
      <c r="BA234" s="313"/>
      <c r="BB234" s="313"/>
      <c r="BC234" s="313"/>
      <c r="BD234" s="313"/>
      <c r="BE234" s="313"/>
      <c r="BF234" s="313"/>
      <c r="BG234" s="313"/>
      <c r="BH234" s="313"/>
      <c r="BI234" s="313"/>
      <c r="BJ234" s="313"/>
      <c r="BK234" s="313"/>
      <c r="BL234" s="314"/>
      <c r="BM234" s="314"/>
      <c r="BN234" s="314"/>
      <c r="BO234" s="314"/>
      <c r="BP234" s="314"/>
      <c r="BQ234" s="314"/>
      <c r="BR234" s="314"/>
      <c r="BS234" s="314"/>
      <c r="BT234" s="314"/>
      <c r="BU234" s="314"/>
      <c r="BV234" s="314"/>
      <c r="BW234" s="314"/>
      <c r="BX234" s="314"/>
      <c r="BY234" s="314"/>
      <c r="BZ234" s="314"/>
      <c r="CA234" s="314"/>
      <c r="CB234" s="314"/>
      <c r="CC234" s="314"/>
      <c r="CD234" s="314"/>
      <c r="CE234" s="314"/>
      <c r="CF234" s="314"/>
      <c r="CG234" s="996"/>
      <c r="CH234" s="314"/>
      <c r="CI234" s="314"/>
      <c r="CJ234" s="314"/>
      <c r="CK234" s="314"/>
      <c r="CL234" s="314"/>
      <c r="CM234" s="314"/>
      <c r="CN234" s="314"/>
      <c r="CO234" s="314"/>
      <c r="CP234" s="314"/>
      <c r="CQ234" s="314"/>
      <c r="CR234" s="314"/>
      <c r="CS234" s="314"/>
      <c r="CT234" s="314"/>
      <c r="CU234" s="314"/>
      <c r="CV234" s="314"/>
      <c r="CW234" s="1515"/>
      <c r="CX234" s="314"/>
      <c r="CY234" s="314"/>
      <c r="CZ234" s="314"/>
      <c r="DA234" s="314"/>
      <c r="DB234" s="314"/>
      <c r="DC234" s="314"/>
      <c r="DD234" s="314"/>
      <c r="DE234" s="314"/>
      <c r="DF234" s="314"/>
      <c r="DG234" s="314"/>
      <c r="DH234" s="314"/>
      <c r="DI234" s="1200"/>
      <c r="DJ234" s="1200"/>
      <c r="DK234" s="1200"/>
      <c r="DL234" s="1200"/>
      <c r="DM234" s="1200"/>
      <c r="DN234" s="1200"/>
      <c r="DO234" s="1200"/>
      <c r="DP234" s="1200"/>
      <c r="DQ234" s="1200"/>
      <c r="DR234" s="1200"/>
      <c r="DS234" s="1200"/>
      <c r="DT234" s="1200"/>
      <c r="DU234" s="1200"/>
      <c r="DV234" s="1200"/>
      <c r="DW234" s="1200"/>
      <c r="DX234" s="1200"/>
      <c r="DY234" s="1200"/>
      <c r="DZ234" s="1200"/>
      <c r="EA234" s="1200"/>
      <c r="EB234" s="1200"/>
      <c r="EC234" s="1200"/>
      <c r="ED234" s="1200"/>
      <c r="EE234" s="1200"/>
      <c r="EF234" s="1200"/>
      <c r="EG234" s="1200"/>
      <c r="EH234" s="1200"/>
      <c r="EI234" s="1200"/>
      <c r="EJ234" s="313"/>
      <c r="EK234" s="313"/>
      <c r="EL234" s="313"/>
      <c r="EM234" s="313"/>
      <c r="EN234" s="313"/>
      <c r="EO234" s="313"/>
      <c r="EP234" s="313"/>
      <c r="EQ234" s="313"/>
      <c r="ER234" s="313"/>
      <c r="ES234" s="313"/>
      <c r="ET234" s="655"/>
      <c r="EU234" s="655"/>
      <c r="EV234" s="655"/>
      <c r="EW234" s="655"/>
      <c r="EX234" s="313"/>
      <c r="EY234" s="655"/>
      <c r="EZ234" s="655"/>
      <c r="FA234" s="655"/>
      <c r="FB234" s="655"/>
      <c r="FC234" s="313"/>
      <c r="FD234" s="313"/>
      <c r="FE234" s="313"/>
      <c r="FF234" s="313"/>
      <c r="FG234" s="313"/>
      <c r="FH234" s="313"/>
      <c r="FI234" s="313"/>
      <c r="FJ234" s="313"/>
      <c r="FK234" s="313"/>
      <c r="FL234" s="999"/>
      <c r="FM234" s="313"/>
      <c r="FN234" s="655"/>
      <c r="FO234" s="655"/>
      <c r="FP234" s="655"/>
      <c r="FQ234" s="655"/>
      <c r="FR234" s="313"/>
      <c r="FS234" s="313"/>
      <c r="FT234" s="313"/>
      <c r="FU234" s="655"/>
      <c r="FV234" s="313"/>
      <c r="FW234" s="313"/>
      <c r="FX234" s="313"/>
    </row>
    <row r="235" spans="1:180" s="1671" customFormat="1" ht="14.45" hidden="1" customHeight="1" outlineLevel="1">
      <c r="A235" s="426" t="s">
        <v>485</v>
      </c>
      <c r="B235" s="378" t="s">
        <v>303</v>
      </c>
      <c r="C235" s="378" t="s">
        <v>489</v>
      </c>
      <c r="D235" s="378" t="s">
        <v>493</v>
      </c>
      <c r="E235" s="409" t="s">
        <v>317</v>
      </c>
      <c r="F235" s="343" t="s">
        <v>298</v>
      </c>
      <c r="G235" s="491" t="s">
        <v>68</v>
      </c>
      <c r="H235" s="316" t="s">
        <v>496</v>
      </c>
      <c r="I235" s="492">
        <f t="shared" ref="I235:I237" si="1747">S235+X235+Y235+Z235+AA235</f>
        <v>10</v>
      </c>
      <c r="J235" s="909">
        <v>5.8079999999999998</v>
      </c>
      <c r="K235" s="622">
        <v>5.8079999999999998</v>
      </c>
      <c r="L235" s="622">
        <v>5.8079999999999998</v>
      </c>
      <c r="M235" s="437">
        <v>6.04</v>
      </c>
      <c r="N235" s="437">
        <f>SUM(O235:R235)</f>
        <v>2</v>
      </c>
      <c r="O235" s="858">
        <v>0</v>
      </c>
      <c r="P235" s="858">
        <v>0</v>
      </c>
      <c r="Q235" s="858">
        <v>2</v>
      </c>
      <c r="R235" s="858">
        <v>0</v>
      </c>
      <c r="S235" s="366">
        <f t="shared" ref="S235:S237" si="1748">SUM(T235:W235)</f>
        <v>6</v>
      </c>
      <c r="T235" s="1424">
        <v>3</v>
      </c>
      <c r="U235" s="1424">
        <v>0</v>
      </c>
      <c r="V235" s="1424">
        <v>0</v>
      </c>
      <c r="W235" s="1424">
        <v>3</v>
      </c>
      <c r="X235" s="858">
        <v>1</v>
      </c>
      <c r="Y235" s="858">
        <v>1</v>
      </c>
      <c r="Z235" s="858">
        <v>1</v>
      </c>
      <c r="AA235" s="1166">
        <v>1</v>
      </c>
      <c r="AB235" s="316"/>
      <c r="AC235" s="316"/>
      <c r="AD235" s="316"/>
      <c r="AE235" s="316"/>
      <c r="AF235" s="437">
        <v>0</v>
      </c>
      <c r="AG235" s="437">
        <f>SUM(AH235:AK235)</f>
        <v>0</v>
      </c>
      <c r="AH235" s="359"/>
      <c r="AI235" s="359"/>
      <c r="AJ235" s="359"/>
      <c r="AK235" s="359"/>
      <c r="AL235" s="316"/>
      <c r="AM235" s="316"/>
      <c r="AN235" s="316"/>
      <c r="AO235" s="316"/>
      <c r="AP235" s="337" t="s">
        <v>584</v>
      </c>
      <c r="AQ235" s="437">
        <f>DI235+DX235+EA235+ED235+EG235</f>
        <v>2.9800000000000004E-2</v>
      </c>
      <c r="AR235" s="437">
        <f t="shared" ref="AR235:AS237" si="1749">DJ235+DY235+EB235+EE235+EH235</f>
        <v>3.5760000000000001</v>
      </c>
      <c r="AS235" s="437">
        <f>DK235+DZ235+EC235+EF235+EI235</f>
        <v>0.11129789099999998</v>
      </c>
      <c r="AT235" s="315">
        <v>4.7399999999999998E-2</v>
      </c>
      <c r="AU235" s="476">
        <f>AT235*0.12*1000</f>
        <v>5.6879999999999997</v>
      </c>
      <c r="AV235" s="315">
        <v>0.13252832729464875</v>
      </c>
      <c r="AW235" s="315">
        <v>3.3191999999999999E-2</v>
      </c>
      <c r="AX235" s="476">
        <f>AW235*0.12*1000</f>
        <v>3.9830400000000004</v>
      </c>
      <c r="AY235" s="315">
        <v>9.2879998382165138E-2</v>
      </c>
      <c r="AZ235" s="315">
        <v>4.7399999999999998E-2</v>
      </c>
      <c r="BA235" s="476">
        <f>AZ235*0.12*1000</f>
        <v>5.6879999999999997</v>
      </c>
      <c r="BB235" s="315">
        <v>0.12297522847761522</v>
      </c>
      <c r="BC235" s="315">
        <v>2.4994499999999999E-2</v>
      </c>
      <c r="BD235" s="476">
        <f>BC235*0.12*1000</f>
        <v>2.9993399999999997</v>
      </c>
      <c r="BE235" s="315">
        <v>6.7372847E-2</v>
      </c>
      <c r="BF235" s="315">
        <v>4.7399999999999998E-2</v>
      </c>
      <c r="BG235" s="476">
        <f>BF235*0.12*1000</f>
        <v>5.6879999999999997</v>
      </c>
      <c r="BH235" s="315">
        <v>0.144458</v>
      </c>
      <c r="BI235" s="315">
        <v>1.1460000000000001E-2</v>
      </c>
      <c r="BJ235" s="476">
        <f>BI235*0.12*1000</f>
        <v>1.3752</v>
      </c>
      <c r="BK235" s="315">
        <v>3.47116243E-2</v>
      </c>
      <c r="BL235" s="315">
        <v>5.0000000000000001E-3</v>
      </c>
      <c r="BM235" s="476">
        <f>BL235*0.12*1000</f>
        <v>0.6</v>
      </c>
      <c r="BN235" s="315">
        <v>1.6226269544128362E-2</v>
      </c>
      <c r="BO235" s="315">
        <v>5.9519999999999998E-3</v>
      </c>
      <c r="BP235" s="476">
        <f>BO235*0.12*1000</f>
        <v>0.71423999999999999</v>
      </c>
      <c r="BQ235" s="315">
        <v>2.0249418240000001E-2</v>
      </c>
      <c r="BR235" s="476">
        <f>BU235+BX235+CA235+CD235</f>
        <v>5.0000000000000001E-3</v>
      </c>
      <c r="BS235" s="476">
        <f t="shared" ref="BS235:BS237" si="1750">BV235+BY235+CB235+CE235</f>
        <v>0.6</v>
      </c>
      <c r="BT235" s="476">
        <f t="shared" ref="BT235:BT237" si="1751">BW235+BZ235+CC235+CF235</f>
        <v>1.8086402055091176E-2</v>
      </c>
      <c r="BU235" s="315">
        <v>0</v>
      </c>
      <c r="BV235" s="476">
        <f>BU235*0.12*1000</f>
        <v>0</v>
      </c>
      <c r="BW235" s="315">
        <v>0</v>
      </c>
      <c r="BX235" s="315">
        <v>0</v>
      </c>
      <c r="BY235" s="476">
        <f>BX235*0.12*1000</f>
        <v>0</v>
      </c>
      <c r="BZ235" s="1045">
        <v>0</v>
      </c>
      <c r="CA235" s="1045">
        <v>5.0000000000000001E-3</v>
      </c>
      <c r="CB235" s="476">
        <f>CA235*0.12*1000</f>
        <v>0.6</v>
      </c>
      <c r="CC235" s="1045">
        <v>1.8086402055091176E-2</v>
      </c>
      <c r="CD235" s="1045">
        <v>0</v>
      </c>
      <c r="CE235" s="476">
        <f>CD235*0.12*1000</f>
        <v>0</v>
      </c>
      <c r="CF235" s="1045">
        <v>0</v>
      </c>
      <c r="CG235" s="995"/>
      <c r="CH235" s="476">
        <f>CK235+CN235+CQ235+CT235</f>
        <v>3.2900000000000004E-3</v>
      </c>
      <c r="CI235" s="476">
        <f t="shared" ref="CI235:CI237" si="1752">CL235+CO235+CR235+CU235</f>
        <v>0.39479999999999998</v>
      </c>
      <c r="CJ235" s="476">
        <f t="shared" ref="CJ235:CJ237" si="1753">CM235+CP235+CS235+CV235</f>
        <v>1.0627719000000001E-2</v>
      </c>
      <c r="CK235" s="315">
        <v>1.41E-3</v>
      </c>
      <c r="CL235" s="476">
        <f>CK235*0.12*1000</f>
        <v>0.16919999999999999</v>
      </c>
      <c r="CM235" s="315">
        <v>4.5704303999999996E-3</v>
      </c>
      <c r="CN235" s="1090">
        <v>4.6000000000000001E-4</v>
      </c>
      <c r="CO235" s="476">
        <f>CN235*0.12*1000</f>
        <v>5.5199999999999999E-2</v>
      </c>
      <c r="CP235" s="315">
        <f>CN235*3.14677</f>
        <v>1.4475142000000001E-3</v>
      </c>
      <c r="CQ235" s="1474">
        <v>0</v>
      </c>
      <c r="CR235" s="476">
        <f>CQ235*0.12*1000</f>
        <v>0</v>
      </c>
      <c r="CS235" s="1474">
        <v>0</v>
      </c>
      <c r="CT235" s="1474">
        <v>1.42E-3</v>
      </c>
      <c r="CU235" s="476">
        <f>CT235*0.12*1000</f>
        <v>0.1704</v>
      </c>
      <c r="CV235" s="1474">
        <v>4.6097743999999998E-3</v>
      </c>
      <c r="CW235" s="1518">
        <v>5.0000000000000001E-3</v>
      </c>
      <c r="CX235" s="476">
        <f>CW235*0.12*1000</f>
        <v>0.6</v>
      </c>
      <c r="CY235" s="625">
        <v>1.9268850000000001E-2</v>
      </c>
      <c r="CZ235" s="625">
        <v>5.0000000000000001E-3</v>
      </c>
      <c r="DA235" s="476">
        <f>CZ235*0.12*1000</f>
        <v>0.6</v>
      </c>
      <c r="DB235" s="625">
        <v>1.9963700000000001E-2</v>
      </c>
      <c r="DC235" s="625">
        <v>5.0000000000000001E-3</v>
      </c>
      <c r="DD235" s="476">
        <f>DC235*0.12*1000</f>
        <v>0.6</v>
      </c>
      <c r="DE235" s="625">
        <v>2.06737E-2</v>
      </c>
      <c r="DF235" s="625">
        <v>5.0000000000000001E-3</v>
      </c>
      <c r="DG235" s="476">
        <f>DF235*0.12*1000</f>
        <v>0.6</v>
      </c>
      <c r="DH235" s="625">
        <v>2.1429699999999999E-2</v>
      </c>
      <c r="DI235" s="1243">
        <f>DL235+DO235+DR235+DU235</f>
        <v>9.7999999999999997E-3</v>
      </c>
      <c r="DJ235" s="1203">
        <f>DI235*0.12*1000</f>
        <v>1.1759999999999999</v>
      </c>
      <c r="DK235" s="1243">
        <f>DN235+DQ235+DT235+DW235</f>
        <v>3.5256041000000002E-2</v>
      </c>
      <c r="DL235" s="1425">
        <v>4.8500000000000001E-3</v>
      </c>
      <c r="DM235" s="1204">
        <f>DL235*0.12*1000</f>
        <v>0.58199999999999996</v>
      </c>
      <c r="DN235" s="1425">
        <v>1.66437935E-2</v>
      </c>
      <c r="DO235" s="1204">
        <v>0</v>
      </c>
      <c r="DP235" s="1204">
        <v>0</v>
      </c>
      <c r="DQ235" s="1204">
        <v>0</v>
      </c>
      <c r="DR235" s="1204"/>
      <c r="DS235" s="1204"/>
      <c r="DT235" s="1425">
        <v>0</v>
      </c>
      <c r="DU235" s="1425">
        <v>4.9500000000000004E-3</v>
      </c>
      <c r="DV235" s="1204">
        <f>DU235*0.12*1000</f>
        <v>0.59399999999999997</v>
      </c>
      <c r="DW235" s="1425">
        <v>1.8612247500000002E-2</v>
      </c>
      <c r="DX235" s="1204">
        <v>5.0000000000000001E-3</v>
      </c>
      <c r="DY235" s="1203">
        <f t="shared" ref="DY235" si="1754">DX235*0.12*1000</f>
        <v>0.6</v>
      </c>
      <c r="DZ235" s="1425">
        <v>1.8305249999999999E-2</v>
      </c>
      <c r="EA235" s="1425">
        <v>5.0000000000000001E-3</v>
      </c>
      <c r="EB235" s="1203">
        <f t="shared" ref="EB235" si="1755">EA235*0.12*1000</f>
        <v>0.6</v>
      </c>
      <c r="EC235" s="1425">
        <v>1.8736300000000001E-2</v>
      </c>
      <c r="ED235" s="1425">
        <v>5.0000000000000001E-3</v>
      </c>
      <c r="EE235" s="1203">
        <f t="shared" ref="EE235" si="1756">ED235*0.12*1000</f>
        <v>0.6</v>
      </c>
      <c r="EF235" s="1425">
        <v>1.9178299999999999E-2</v>
      </c>
      <c r="EG235" s="1204">
        <v>5.0000000000000001E-3</v>
      </c>
      <c r="EH235" s="1203">
        <f t="shared" ref="EH235" si="1757">EG235*0.12*1000</f>
        <v>0.6</v>
      </c>
      <c r="EI235" s="1204">
        <v>1.9821999999999999E-2</v>
      </c>
      <c r="EJ235" s="316"/>
      <c r="EK235" s="316"/>
      <c r="EL235" s="316"/>
      <c r="EM235" s="316"/>
      <c r="EN235" s="437">
        <f t="shared" ref="EN235:EN238" si="1758">EX235+FC235+FD235+FE235+FF235</f>
        <v>0</v>
      </c>
      <c r="EO235" s="312"/>
      <c r="EP235" s="312"/>
      <c r="EQ235" s="312"/>
      <c r="ER235" s="312"/>
      <c r="ES235" s="312"/>
      <c r="ET235" s="622"/>
      <c r="EU235" s="622"/>
      <c r="EV235" s="622"/>
      <c r="EW235" s="622"/>
      <c r="EX235" s="312"/>
      <c r="EY235" s="622"/>
      <c r="EZ235" s="622"/>
      <c r="FA235" s="622"/>
      <c r="FB235" s="622"/>
      <c r="FC235" s="312"/>
      <c r="FD235" s="312"/>
      <c r="FE235" s="312"/>
      <c r="FF235" s="312"/>
      <c r="FG235" s="437">
        <f>SUM(FH235:FR235)</f>
        <v>0</v>
      </c>
      <c r="FH235" s="312"/>
      <c r="FI235" s="312">
        <v>0</v>
      </c>
      <c r="FJ235" s="312"/>
      <c r="FK235" s="312"/>
      <c r="FL235" s="992"/>
      <c r="FM235" s="312">
        <f t="shared" ref="FM235:FM237" si="1759">FN235+FO235+FP235+FQ235</f>
        <v>0</v>
      </c>
      <c r="FN235" s="622"/>
      <c r="FO235" s="622"/>
      <c r="FP235" s="622"/>
      <c r="FQ235" s="622"/>
      <c r="FR235" s="312"/>
      <c r="FS235" s="312"/>
      <c r="FT235" s="312"/>
      <c r="FU235" s="622"/>
      <c r="FV235" s="316"/>
      <c r="FW235" s="316"/>
      <c r="FX235" s="316"/>
    </row>
    <row r="236" spans="1:180" s="160" customFormat="1" ht="14.45" hidden="1" customHeight="1" outlineLevel="1">
      <c r="A236" s="426" t="s">
        <v>485</v>
      </c>
      <c r="B236" s="378" t="s">
        <v>303</v>
      </c>
      <c r="C236" s="378" t="s">
        <v>489</v>
      </c>
      <c r="D236" s="378" t="s">
        <v>493</v>
      </c>
      <c r="E236" s="409" t="s">
        <v>318</v>
      </c>
      <c r="F236" s="343" t="s">
        <v>313</v>
      </c>
      <c r="G236" s="491" t="s">
        <v>71</v>
      </c>
      <c r="H236" s="316" t="s">
        <v>10</v>
      </c>
      <c r="I236" s="492">
        <f t="shared" si="1747"/>
        <v>3972</v>
      </c>
      <c r="J236" s="909">
        <v>2517</v>
      </c>
      <c r="K236" s="858">
        <v>2517</v>
      </c>
      <c r="L236" s="858">
        <v>2517</v>
      </c>
      <c r="M236" s="440">
        <v>1674</v>
      </c>
      <c r="N236" s="440">
        <f>O236+P236+Q236+R236</f>
        <v>1152.8</v>
      </c>
      <c r="O236" s="858">
        <v>211</v>
      </c>
      <c r="P236" s="858">
        <v>376</v>
      </c>
      <c r="Q236" s="858">
        <v>340.8</v>
      </c>
      <c r="R236" s="858">
        <v>225</v>
      </c>
      <c r="S236" s="366">
        <f t="shared" si="1748"/>
        <v>852</v>
      </c>
      <c r="T236" s="1424">
        <v>191</v>
      </c>
      <c r="U236" s="1424">
        <v>269</v>
      </c>
      <c r="V236" s="1424">
        <v>229</v>
      </c>
      <c r="W236" s="1424">
        <v>163</v>
      </c>
      <c r="X236" s="858">
        <v>780</v>
      </c>
      <c r="Y236" s="858">
        <v>780</v>
      </c>
      <c r="Z236" s="858">
        <v>780</v>
      </c>
      <c r="AA236" s="1166">
        <v>780</v>
      </c>
      <c r="AB236" s="356"/>
      <c r="AC236" s="356"/>
      <c r="AD236" s="356"/>
      <c r="AE236" s="356"/>
      <c r="AF236" s="440">
        <v>0</v>
      </c>
      <c r="AG236" s="440">
        <f t="shared" ref="AG236:AG237" si="1760">SUM(AH236:AK236)</f>
        <v>0</v>
      </c>
      <c r="AH236" s="356"/>
      <c r="AI236" s="356"/>
      <c r="AJ236" s="356"/>
      <c r="AK236" s="356"/>
      <c r="AL236" s="356"/>
      <c r="AM236" s="356"/>
      <c r="AN236" s="356"/>
      <c r="AO236" s="356"/>
      <c r="AP236" s="337" t="s">
        <v>584</v>
      </c>
      <c r="AQ236" s="437">
        <f t="shared" ref="AQ236:AQ238" si="1761">DI236+DX236+EA236+ED236+EG236</f>
        <v>3.1730718356164385</v>
      </c>
      <c r="AR236" s="437">
        <f t="shared" si="1749"/>
        <v>380.76862027397254</v>
      </c>
      <c r="AS236" s="437">
        <f t="shared" si="1749"/>
        <v>11.9570494204963</v>
      </c>
      <c r="AT236" s="315">
        <v>0.74928900000000009</v>
      </c>
      <c r="AU236" s="476">
        <f t="shared" ref="AU236:AU237" si="1762">AT236*0.12*1000</f>
        <v>89.914680000000004</v>
      </c>
      <c r="AV236" s="315">
        <v>2.1022663519023799</v>
      </c>
      <c r="AW236" s="315">
        <v>0.98612999999999995</v>
      </c>
      <c r="AX236" s="476">
        <f t="shared" ref="AX236:AX237" si="1763">AW236*0.12*1000</f>
        <v>118.33559999999999</v>
      </c>
      <c r="AY236" s="315">
        <v>2.8750237287191078</v>
      </c>
      <c r="AZ236" s="315">
        <v>0.74928900000000009</v>
      </c>
      <c r="BA236" s="476">
        <f t="shared" ref="BA236:BA237" si="1764">AZ236*0.12*1000</f>
        <v>89.914680000000004</v>
      </c>
      <c r="BB236" s="315">
        <v>1.9542321240981084</v>
      </c>
      <c r="BC236" s="315">
        <v>0.85022617</v>
      </c>
      <c r="BD236" s="476">
        <f t="shared" ref="BD236:BD237" si="1765">BC236*0.12*1000</f>
        <v>102.02714039999999</v>
      </c>
      <c r="BE236" s="315">
        <v>2.3825677679921355</v>
      </c>
      <c r="BF236" s="315">
        <v>0.74928900000000009</v>
      </c>
      <c r="BG236" s="476">
        <f t="shared" ref="BG236:BG237" si="1766">BF236*0.12*1000</f>
        <v>89.914680000000004</v>
      </c>
      <c r="BH236" s="315">
        <v>2.3141269300000005</v>
      </c>
      <c r="BI236" s="315">
        <v>1.295683851851851</v>
      </c>
      <c r="BJ236" s="476">
        <f t="shared" ref="BJ236:BJ237" si="1767">BI236*0.12*1000</f>
        <v>155.48206222222211</v>
      </c>
      <c r="BK236" s="315">
        <v>4.3502856968702837</v>
      </c>
      <c r="BL236" s="315">
        <v>0.61257699999999993</v>
      </c>
      <c r="BM236" s="476">
        <f t="shared" ref="BM236:BM237" si="1768">BL236*0.12*1000</f>
        <v>73.509239999999991</v>
      </c>
      <c r="BN236" s="315">
        <v>1.9879514090782942</v>
      </c>
      <c r="BO236" s="625">
        <v>0.74067700000000003</v>
      </c>
      <c r="BP236" s="476">
        <f t="shared" ref="BP236:BP237" si="1769">BO236*0.12*1000</f>
        <v>88.881240000000005</v>
      </c>
      <c r="BQ236" s="625">
        <v>2.3997196918200001</v>
      </c>
      <c r="BR236" s="476">
        <f>BU236+BX236+CA236+CD236</f>
        <v>0.26800000000000002</v>
      </c>
      <c r="BS236" s="476">
        <f t="shared" si="1750"/>
        <v>32.159999999999997</v>
      </c>
      <c r="BT236" s="476">
        <f t="shared" si="1751"/>
        <v>0.9378218975619379</v>
      </c>
      <c r="BU236" s="1036">
        <v>3.5000000000000003E-2</v>
      </c>
      <c r="BV236" s="476">
        <f t="shared" ref="BV236:BV237" si="1770">BU236*0.12*1000</f>
        <v>4.2</v>
      </c>
      <c r="BW236" s="1045">
        <v>0.11878994084951788</v>
      </c>
      <c r="BX236" s="1045">
        <v>6.9000000000000006E-2</v>
      </c>
      <c r="BY236" s="476">
        <f t="shared" ref="BY236:BY237" si="1771">BX236*0.12*1000</f>
        <v>8.2800000000000011</v>
      </c>
      <c r="BZ236" s="1045">
        <v>0.22557363997201246</v>
      </c>
      <c r="CA236" s="1045">
        <v>5.2999999999999999E-2</v>
      </c>
      <c r="CB236" s="476">
        <f t="shared" ref="CB236:CB237" si="1772">CA236*0.12*1000</f>
        <v>6.3599999999999994</v>
      </c>
      <c r="CC236" s="1045">
        <v>0.19171586178396646</v>
      </c>
      <c r="CD236" s="1045">
        <v>0.111</v>
      </c>
      <c r="CE236" s="476">
        <f t="shared" ref="CE236:CE237" si="1773">CD236*0.12*1000</f>
        <v>13.32</v>
      </c>
      <c r="CF236" s="1045">
        <v>0.40174245495644112</v>
      </c>
      <c r="CG236" s="995"/>
      <c r="CH236" s="476">
        <f>CK236+CN236+CQ236+CT236</f>
        <v>0.33560699999999999</v>
      </c>
      <c r="CI236" s="476">
        <f t="shared" si="1752"/>
        <v>40.272840000000002</v>
      </c>
      <c r="CJ236" s="476">
        <f t="shared" si="1753"/>
        <v>1.11254562329</v>
      </c>
      <c r="CK236" s="625">
        <v>3.9745000000000003E-2</v>
      </c>
      <c r="CL236" s="476">
        <f t="shared" ref="CL236:CL237" si="1774">CK236*0.12*1000</f>
        <v>4.7694000000000001</v>
      </c>
      <c r="CM236" s="625">
        <v>0.12883103279999999</v>
      </c>
      <c r="CN236" s="1090">
        <v>6.8814E-2</v>
      </c>
      <c r="CO236" s="476">
        <f t="shared" ref="CO236:CO237" si="1775">CN236*0.12*1000</f>
        <v>8.2576800000000006</v>
      </c>
      <c r="CP236" s="1090">
        <f>CN236*3.14677</f>
        <v>0.21654183078</v>
      </c>
      <c r="CQ236" s="1474">
        <v>7.9499E-2</v>
      </c>
      <c r="CR236" s="476">
        <f t="shared" ref="CR236:CR237" si="1776">CQ236*0.12*1000</f>
        <v>9.5398799999999984</v>
      </c>
      <c r="CS236" s="1474">
        <v>0.28818149002999999</v>
      </c>
      <c r="CT236" s="1474">
        <v>0.14754900000000001</v>
      </c>
      <c r="CU236" s="476">
        <f t="shared" ref="CU236:CU237" si="1777">CT236*0.12*1000</f>
        <v>17.705880000000001</v>
      </c>
      <c r="CV236" s="1474">
        <v>0.47899126968</v>
      </c>
      <c r="CW236" s="1518">
        <v>0.7</v>
      </c>
      <c r="CX236" s="476">
        <f t="shared" ref="CX236:CX237" si="1778">CW236*0.12*1000</f>
        <v>83.999999999999986</v>
      </c>
      <c r="CY236" s="625">
        <v>2.6976389999999997</v>
      </c>
      <c r="CZ236" s="625">
        <v>0.7</v>
      </c>
      <c r="DA236" s="476">
        <f t="shared" ref="DA236:DA237" si="1779">CZ236*0.12*1000</f>
        <v>83.999999999999986</v>
      </c>
      <c r="DB236" s="625">
        <v>2.794918</v>
      </c>
      <c r="DC236" s="625">
        <v>0.7</v>
      </c>
      <c r="DD236" s="476">
        <f t="shared" ref="DD236:DD237" si="1780">DC236*0.12*1000</f>
        <v>83.999999999999986</v>
      </c>
      <c r="DE236" s="625">
        <v>2.8943179999999997</v>
      </c>
      <c r="DF236" s="625">
        <v>0.7</v>
      </c>
      <c r="DG236" s="476">
        <f t="shared" ref="DG236:DG237" si="1781">DF236*0.12*1000</f>
        <v>83.999999999999986</v>
      </c>
      <c r="DH236" s="625">
        <v>3.0001579999999999</v>
      </c>
      <c r="DI236" s="1243">
        <f>DL236+DO236+DR236+DU236</f>
        <v>0.37307183561643831</v>
      </c>
      <c r="DJ236" s="1203">
        <f t="shared" ref="DJ236:DJ237" si="1782">DI236*0.12*1000</f>
        <v>44.768620273972594</v>
      </c>
      <c r="DK236" s="1243">
        <f t="shared" ref="DK236:DK237" si="1783">DN236+DQ236+DT236+DW236</f>
        <v>1.3398504204963015</v>
      </c>
      <c r="DL236" s="1425">
        <v>5.3977602739726002E-2</v>
      </c>
      <c r="DM236" s="1204">
        <f>DL236*0.12*1000</f>
        <v>6.4773123287671197</v>
      </c>
      <c r="DN236" s="1425">
        <v>0.1852354790979451</v>
      </c>
      <c r="DO236" s="1425">
        <v>0.103703684931507</v>
      </c>
      <c r="DP236" s="1204">
        <f>DO236*0.12*1000</f>
        <v>12.444442191780839</v>
      </c>
      <c r="DQ236" s="1425">
        <v>0.34564645595041144</v>
      </c>
      <c r="DR236" s="1425">
        <v>9.7744931506849306E-2</v>
      </c>
      <c r="DS236" s="1204">
        <f>DR236*0.12*1000</f>
        <v>11.729391780821917</v>
      </c>
      <c r="DT236" s="1425">
        <v>0.36881508535890406</v>
      </c>
      <c r="DU236" s="1425">
        <v>0.117645616438356</v>
      </c>
      <c r="DV236" s="1204">
        <f>DU236*0.12*1000</f>
        <v>14.117473972602719</v>
      </c>
      <c r="DW236" s="1425">
        <v>0.44015340008904102</v>
      </c>
      <c r="DX236" s="1204">
        <v>0.7</v>
      </c>
      <c r="DY236" s="1203">
        <v>83.999999999999986</v>
      </c>
      <c r="DZ236" s="1425">
        <v>2.561035</v>
      </c>
      <c r="EA236" s="1425">
        <v>0.7</v>
      </c>
      <c r="EB236" s="1203">
        <v>83.999999999999986</v>
      </c>
      <c r="EC236" s="1425">
        <v>2.6200220000000001</v>
      </c>
      <c r="ED236" s="1425">
        <v>0.7</v>
      </c>
      <c r="EE236" s="1203">
        <v>83.999999999999986</v>
      </c>
      <c r="EF236" s="1425">
        <v>2.6810619999999998</v>
      </c>
      <c r="EG236" s="1204">
        <v>0.7</v>
      </c>
      <c r="EH236" s="1203">
        <v>83.999999999999986</v>
      </c>
      <c r="EI236" s="1204">
        <v>2.75508</v>
      </c>
      <c r="EJ236" s="316"/>
      <c r="EK236" s="316"/>
      <c r="EL236" s="316"/>
      <c r="EM236" s="316"/>
      <c r="EN236" s="437">
        <f t="shared" si="1758"/>
        <v>0</v>
      </c>
      <c r="EO236" s="312"/>
      <c r="EP236" s="312"/>
      <c r="EQ236" s="312"/>
      <c r="ER236" s="312"/>
      <c r="ES236" s="312"/>
      <c r="ET236" s="622"/>
      <c r="EU236" s="622"/>
      <c r="EV236" s="622"/>
      <c r="EW236" s="622"/>
      <c r="EX236" s="312"/>
      <c r="EY236" s="622"/>
      <c r="EZ236" s="622"/>
      <c r="FA236" s="622"/>
      <c r="FB236" s="622"/>
      <c r="FC236" s="312"/>
      <c r="FD236" s="312"/>
      <c r="FE236" s="312"/>
      <c r="FF236" s="312"/>
      <c r="FG236" s="437">
        <f>SUM(FH236:FR236)</f>
        <v>0</v>
      </c>
      <c r="FH236" s="312"/>
      <c r="FI236" s="312"/>
      <c r="FJ236" s="312"/>
      <c r="FK236" s="312"/>
      <c r="FL236" s="992"/>
      <c r="FM236" s="312">
        <f t="shared" si="1759"/>
        <v>0</v>
      </c>
      <c r="FN236" s="622"/>
      <c r="FO236" s="622"/>
      <c r="FP236" s="622"/>
      <c r="FQ236" s="622"/>
      <c r="FR236" s="312"/>
      <c r="FS236" s="312"/>
      <c r="FT236" s="312"/>
      <c r="FU236" s="622"/>
      <c r="FV236" s="316"/>
      <c r="FW236" s="316"/>
      <c r="FX236" s="316"/>
    </row>
    <row r="237" spans="1:180" s="160" customFormat="1" ht="33" hidden="1" customHeight="1" outlineLevel="1">
      <c r="A237" s="426" t="s">
        <v>485</v>
      </c>
      <c r="B237" s="378" t="s">
        <v>303</v>
      </c>
      <c r="C237" s="378" t="s">
        <v>489</v>
      </c>
      <c r="D237" s="378" t="s">
        <v>493</v>
      </c>
      <c r="E237" s="409" t="s">
        <v>319</v>
      </c>
      <c r="F237" s="619" t="s">
        <v>539</v>
      </c>
      <c r="H237" s="316" t="s">
        <v>496</v>
      </c>
      <c r="I237" s="492">
        <f t="shared" si="1747"/>
        <v>1659</v>
      </c>
      <c r="J237" s="622"/>
      <c r="K237" s="622"/>
      <c r="L237" s="622"/>
      <c r="M237" s="440">
        <v>280</v>
      </c>
      <c r="N237" s="440">
        <f t="shared" ref="N237" si="1784">SUM(O237:R237)</f>
        <v>240</v>
      </c>
      <c r="O237" s="858">
        <v>40</v>
      </c>
      <c r="P237" s="858">
        <v>80</v>
      </c>
      <c r="Q237" s="858">
        <v>80</v>
      </c>
      <c r="R237" s="858">
        <v>40</v>
      </c>
      <c r="S237" s="366">
        <f t="shared" si="1748"/>
        <v>699</v>
      </c>
      <c r="T237" s="1424">
        <v>174</v>
      </c>
      <c r="U237" s="1424">
        <v>176</v>
      </c>
      <c r="V237" s="1424">
        <v>176</v>
      </c>
      <c r="W237" s="1424">
        <v>173</v>
      </c>
      <c r="X237" s="858">
        <v>240</v>
      </c>
      <c r="Y237" s="858">
        <v>240</v>
      </c>
      <c r="Z237" s="858">
        <v>240</v>
      </c>
      <c r="AA237" s="1166">
        <v>240</v>
      </c>
      <c r="AB237" s="316"/>
      <c r="AC237" s="316"/>
      <c r="AD237" s="316"/>
      <c r="AE237" s="316"/>
      <c r="AF237" s="440">
        <v>0</v>
      </c>
      <c r="AG237" s="440">
        <f t="shared" si="1760"/>
        <v>0</v>
      </c>
      <c r="AH237" s="316"/>
      <c r="AI237" s="316"/>
      <c r="AJ237" s="316"/>
      <c r="AK237" s="316"/>
      <c r="AL237" s="316"/>
      <c r="AM237" s="316"/>
      <c r="AN237" s="316"/>
      <c r="AO237" s="316"/>
      <c r="AP237" s="337"/>
      <c r="AQ237" s="437">
        <f t="shared" si="1761"/>
        <v>4.1091285643835613</v>
      </c>
      <c r="AR237" s="437">
        <f t="shared" si="1749"/>
        <v>493.09542772602742</v>
      </c>
      <c r="AS237" s="437">
        <f t="shared" si="1749"/>
        <v>15.082068371094699</v>
      </c>
      <c r="AT237" s="315">
        <v>0</v>
      </c>
      <c r="AU237" s="476">
        <f t="shared" si="1762"/>
        <v>0</v>
      </c>
      <c r="AV237" s="315">
        <v>0</v>
      </c>
      <c r="AW237" s="315">
        <v>0</v>
      </c>
      <c r="AX237" s="476">
        <f t="shared" si="1763"/>
        <v>0</v>
      </c>
      <c r="AY237" s="315">
        <v>0</v>
      </c>
      <c r="AZ237" s="315">
        <v>0</v>
      </c>
      <c r="BA237" s="476">
        <f t="shared" si="1764"/>
        <v>0</v>
      </c>
      <c r="BB237" s="315">
        <v>0</v>
      </c>
      <c r="BC237" s="315">
        <v>0</v>
      </c>
      <c r="BD237" s="476">
        <f t="shared" si="1765"/>
        <v>0</v>
      </c>
      <c r="BE237" s="315">
        <v>0</v>
      </c>
      <c r="BF237" s="315">
        <v>0</v>
      </c>
      <c r="BG237" s="476">
        <f t="shared" si="1766"/>
        <v>0</v>
      </c>
      <c r="BH237" s="315">
        <v>0</v>
      </c>
      <c r="BI237" s="315">
        <v>0</v>
      </c>
      <c r="BJ237" s="476">
        <f t="shared" si="1767"/>
        <v>0</v>
      </c>
      <c r="BK237" s="315">
        <v>0</v>
      </c>
      <c r="BL237" s="315">
        <v>1.3899999999999997</v>
      </c>
      <c r="BM237" s="476">
        <f t="shared" si="1768"/>
        <v>166.79999999999995</v>
      </c>
      <c r="BN237" s="315">
        <v>4.5108528931776846</v>
      </c>
      <c r="BO237" s="625">
        <v>3.120978</v>
      </c>
      <c r="BP237" s="476">
        <f t="shared" si="1769"/>
        <v>374.51735999999994</v>
      </c>
      <c r="BQ237" s="625">
        <v>10.085178436909999</v>
      </c>
      <c r="BR237" s="476">
        <f>BU237+BX237+CA237+CD237</f>
        <v>1.4313387000000002</v>
      </c>
      <c r="BS237" s="476">
        <f t="shared" si="1750"/>
        <v>171.76064399999998</v>
      </c>
      <c r="BT237" s="476">
        <f t="shared" si="1751"/>
        <v>4.9380277636405303</v>
      </c>
      <c r="BU237" s="1036">
        <v>0.40400000000000003</v>
      </c>
      <c r="BV237" s="476">
        <f t="shared" si="1770"/>
        <v>48.480000000000004</v>
      </c>
      <c r="BW237" s="1045">
        <v>1.371175317234435</v>
      </c>
      <c r="BX237" s="1045">
        <v>0.43099999999999999</v>
      </c>
      <c r="BY237" s="476">
        <f t="shared" si="1771"/>
        <v>51.719999999999992</v>
      </c>
      <c r="BZ237" s="1045">
        <v>1.4090179540280776</v>
      </c>
      <c r="CA237" s="1045">
        <v>0.24492860000000005</v>
      </c>
      <c r="CB237" s="476">
        <f t="shared" si="1772"/>
        <v>29.391432000000005</v>
      </c>
      <c r="CC237" s="1045">
        <v>0.88597542687812103</v>
      </c>
      <c r="CD237" s="1045">
        <v>0.3514101</v>
      </c>
      <c r="CE237" s="476">
        <f t="shared" si="1773"/>
        <v>42.169211999999995</v>
      </c>
      <c r="CF237" s="1045">
        <v>1.2718590654998962</v>
      </c>
      <c r="CG237" s="995"/>
      <c r="CH237" s="476">
        <f>CK237+CN237+CQ237+CT237</f>
        <v>2.0331290000000002</v>
      </c>
      <c r="CI237" s="476">
        <f t="shared" si="1752"/>
        <v>243.97548</v>
      </c>
      <c r="CJ237" s="476">
        <f t="shared" si="1753"/>
        <v>6.7510488918</v>
      </c>
      <c r="CK237" s="625">
        <v>0.44628099999999998</v>
      </c>
      <c r="CL237" s="476">
        <f t="shared" si="1774"/>
        <v>53.553719999999998</v>
      </c>
      <c r="CM237" s="625">
        <v>1.4465930846399999</v>
      </c>
      <c r="CN237" s="1090">
        <v>0.50737900000000002</v>
      </c>
      <c r="CO237" s="476">
        <f t="shared" si="1775"/>
        <v>60.885480000000001</v>
      </c>
      <c r="CP237" s="625">
        <f>CN237*3.14677</f>
        <v>1.59660501583</v>
      </c>
      <c r="CQ237" s="1474">
        <v>0.53756499999999996</v>
      </c>
      <c r="CR237" s="476">
        <f t="shared" si="1776"/>
        <v>64.507799999999989</v>
      </c>
      <c r="CS237" s="1474">
        <v>1.9486569980499997</v>
      </c>
      <c r="CT237" s="1474">
        <v>0.54190400000000005</v>
      </c>
      <c r="CU237" s="476">
        <f t="shared" si="1777"/>
        <v>65.028480000000002</v>
      </c>
      <c r="CV237" s="1474">
        <v>1.7591937932800001</v>
      </c>
      <c r="CW237" s="1518">
        <v>0.39</v>
      </c>
      <c r="CX237" s="476">
        <f t="shared" si="1778"/>
        <v>46.800000000000004</v>
      </c>
      <c r="CY237" s="625">
        <v>1.5029703000000001</v>
      </c>
      <c r="CZ237" s="625">
        <v>0.39</v>
      </c>
      <c r="DA237" s="476">
        <f t="shared" si="1779"/>
        <v>46.800000000000004</v>
      </c>
      <c r="DB237" s="625">
        <v>1.5571686</v>
      </c>
      <c r="DC237" s="625">
        <v>0.39</v>
      </c>
      <c r="DD237" s="476">
        <f t="shared" si="1780"/>
        <v>46.800000000000004</v>
      </c>
      <c r="DE237" s="625">
        <v>1.6125486</v>
      </c>
      <c r="DF237" s="625">
        <v>0.39</v>
      </c>
      <c r="DG237" s="476">
        <f t="shared" si="1781"/>
        <v>46.800000000000004</v>
      </c>
      <c r="DH237" s="625">
        <v>1.6715166000000001</v>
      </c>
      <c r="DI237" s="1243">
        <f>DL237+DO237+DR237+DU237</f>
        <v>1.7491285643835619</v>
      </c>
      <c r="DJ237" s="1203">
        <f t="shared" si="1782"/>
        <v>209.89542772602744</v>
      </c>
      <c r="DK237" s="1243">
        <f t="shared" si="1783"/>
        <v>6.1906400710946992</v>
      </c>
      <c r="DL237" s="1425">
        <v>0.44317239726027402</v>
      </c>
      <c r="DM237" s="1204">
        <f t="shared" ref="DM237" si="1785">DL237*0.12*1000</f>
        <v>53.180687671232882</v>
      </c>
      <c r="DN237" s="1425">
        <v>1.5208391474020548</v>
      </c>
      <c r="DO237" s="1425">
        <v>0.57595761506849286</v>
      </c>
      <c r="DP237" s="1204">
        <f t="shared" ref="DP237" si="1786">DO237*0.12*1000</f>
        <v>69.114913808219143</v>
      </c>
      <c r="DQ237" s="1425">
        <v>1.919678250175588</v>
      </c>
      <c r="DR237" s="1425">
        <v>0.40118406849315102</v>
      </c>
      <c r="DS237" s="1204">
        <f t="shared" ref="DS237" si="1787">DR237*0.12*1000</f>
        <v>48.14208821917812</v>
      </c>
      <c r="DT237" s="1425">
        <v>1.5137637746010972</v>
      </c>
      <c r="DU237" s="1425">
        <v>0.32881448356164394</v>
      </c>
      <c r="DV237" s="1204">
        <f t="shared" ref="DV237" si="1788">DU237*0.12*1000</f>
        <v>39.457738027397269</v>
      </c>
      <c r="DW237" s="1425">
        <v>1.2363588989159593</v>
      </c>
      <c r="DX237" s="1204">
        <v>0.79</v>
      </c>
      <c r="DY237" s="1203">
        <f t="shared" ref="DY237" si="1789">DX237*0.12*1000</f>
        <v>94.8</v>
      </c>
      <c r="DZ237" s="1425">
        <v>2.8922295</v>
      </c>
      <c r="EA237" s="1425">
        <v>0.69</v>
      </c>
      <c r="EB237" s="1203">
        <f t="shared" ref="EB237" si="1790">EA237*0.12*1000</f>
        <v>82.799999999999983</v>
      </c>
      <c r="EC237" s="1425">
        <v>2.5856093999999996</v>
      </c>
      <c r="ED237" s="1425">
        <v>0.49</v>
      </c>
      <c r="EE237" s="1203">
        <f t="shared" ref="EE237" si="1791">ED237*0.12*1000</f>
        <v>58.8</v>
      </c>
      <c r="EF237" s="1425">
        <v>1.8794734</v>
      </c>
      <c r="EG237" s="1204">
        <v>0.39</v>
      </c>
      <c r="EH237" s="1203">
        <f t="shared" ref="EH237" si="1792">EG237*0.12*1000</f>
        <v>46.800000000000004</v>
      </c>
      <c r="EI237" s="1204">
        <v>1.534116</v>
      </c>
      <c r="EJ237" s="316"/>
      <c r="EK237" s="316"/>
      <c r="EL237" s="316"/>
      <c r="EM237" s="316"/>
      <c r="EN237" s="437">
        <f t="shared" si="1758"/>
        <v>0</v>
      </c>
      <c r="EO237" s="312"/>
      <c r="EP237" s="312"/>
      <c r="EQ237" s="312"/>
      <c r="ER237" s="312"/>
      <c r="ES237" s="312"/>
      <c r="ET237" s="622"/>
      <c r="EU237" s="622"/>
      <c r="EV237" s="622"/>
      <c r="EW237" s="622"/>
      <c r="EX237" s="312"/>
      <c r="EY237" s="622"/>
      <c r="EZ237" s="622"/>
      <c r="FA237" s="622"/>
      <c r="FB237" s="622"/>
      <c r="FC237" s="312"/>
      <c r="FD237" s="312"/>
      <c r="FE237" s="312"/>
      <c r="FF237" s="312"/>
      <c r="FG237" s="437">
        <f>SUM(FH237:FR237)</f>
        <v>0</v>
      </c>
      <c r="FH237" s="312"/>
      <c r="FI237" s="312"/>
      <c r="FJ237" s="312"/>
      <c r="FK237" s="312"/>
      <c r="FL237" s="992"/>
      <c r="FM237" s="312">
        <f t="shared" si="1759"/>
        <v>0</v>
      </c>
      <c r="FN237" s="622"/>
      <c r="FO237" s="622"/>
      <c r="FP237" s="622"/>
      <c r="FQ237" s="622"/>
      <c r="FR237" s="312"/>
      <c r="FS237" s="312"/>
      <c r="FT237" s="312"/>
      <c r="FU237" s="622"/>
      <c r="FV237" s="316"/>
      <c r="FW237" s="316"/>
      <c r="FX237" s="316"/>
    </row>
    <row r="238" spans="1:180" s="95" customFormat="1" ht="14.45" hidden="1" customHeight="1" outlineLevel="1">
      <c r="A238" s="426" t="s">
        <v>485</v>
      </c>
      <c r="B238" s="380" t="s">
        <v>303</v>
      </c>
      <c r="C238" s="378"/>
      <c r="D238" s="378"/>
      <c r="E238" s="443"/>
      <c r="F238" s="478" t="s">
        <v>11</v>
      </c>
      <c r="G238" s="438"/>
      <c r="H238" s="490"/>
      <c r="I238" s="335"/>
      <c r="J238" s="335"/>
      <c r="K238" s="335"/>
      <c r="L238" s="335"/>
      <c r="M238" s="335"/>
      <c r="N238" s="335"/>
      <c r="O238" s="335"/>
      <c r="P238" s="335"/>
      <c r="Q238" s="335"/>
      <c r="R238" s="335"/>
      <c r="S238" s="335"/>
      <c r="T238" s="335"/>
      <c r="U238" s="335"/>
      <c r="V238" s="335"/>
      <c r="W238" s="335"/>
      <c r="X238" s="335"/>
      <c r="Y238" s="335"/>
      <c r="Z238" s="335"/>
      <c r="AA238" s="1157"/>
      <c r="AB238" s="335"/>
      <c r="AC238" s="335"/>
      <c r="AD238" s="345"/>
      <c r="AE238" s="335"/>
      <c r="AF238" s="335"/>
      <c r="AG238" s="335"/>
      <c r="AH238" s="335"/>
      <c r="AI238" s="335"/>
      <c r="AJ238" s="335"/>
      <c r="AK238" s="335"/>
      <c r="AL238" s="335"/>
      <c r="AM238" s="335"/>
      <c r="AN238" s="335"/>
      <c r="AO238" s="335"/>
      <c r="AP238" s="337" t="s">
        <v>584</v>
      </c>
      <c r="AQ238" s="437">
        <f t="shared" si="1761"/>
        <v>7.3120003999999996</v>
      </c>
      <c r="AR238" s="1621"/>
      <c r="AS238" s="1621"/>
      <c r="AT238" s="476">
        <f>SUM(AT235:AT237)</f>
        <v>0.79668900000000009</v>
      </c>
      <c r="AU238" s="476">
        <f>SUM(AU235:AU237)</f>
        <v>95.602680000000007</v>
      </c>
      <c r="AV238" s="476">
        <f>SUM(AV235:AV237)</f>
        <v>2.2347946791970288</v>
      </c>
      <c r="AW238" s="476">
        <f t="shared" ref="AW238:DE238" si="1793">SUM(AW235:AW237)</f>
        <v>1.0193219999999998</v>
      </c>
      <c r="AX238" s="476">
        <f t="shared" si="1793"/>
        <v>122.31863999999999</v>
      </c>
      <c r="AY238" s="476">
        <f t="shared" si="1793"/>
        <v>2.9679037271012731</v>
      </c>
      <c r="AZ238" s="476">
        <f t="shared" si="1793"/>
        <v>0.79668900000000009</v>
      </c>
      <c r="BA238" s="476">
        <f t="shared" si="1793"/>
        <v>95.602680000000007</v>
      </c>
      <c r="BB238" s="476">
        <f t="shared" si="1793"/>
        <v>2.0772073525757238</v>
      </c>
      <c r="BC238" s="476">
        <f t="shared" si="1793"/>
        <v>0.87522067000000003</v>
      </c>
      <c r="BD238" s="476">
        <f t="shared" si="1793"/>
        <v>105.0264804</v>
      </c>
      <c r="BE238" s="476">
        <f t="shared" si="1793"/>
        <v>2.4499406149921357</v>
      </c>
      <c r="BF238" s="476">
        <f t="shared" si="1793"/>
        <v>0.79668900000000009</v>
      </c>
      <c r="BG238" s="476">
        <f t="shared" si="1793"/>
        <v>95.602680000000007</v>
      </c>
      <c r="BH238" s="476">
        <f t="shared" si="1793"/>
        <v>2.4585849300000007</v>
      </c>
      <c r="BI238" s="476">
        <f t="shared" si="1793"/>
        <v>1.307143851851851</v>
      </c>
      <c r="BJ238" s="476">
        <f t="shared" si="1793"/>
        <v>156.85726222222212</v>
      </c>
      <c r="BK238" s="476">
        <f t="shared" si="1793"/>
        <v>4.3849973211702835</v>
      </c>
      <c r="BL238" s="476">
        <f t="shared" si="1793"/>
        <v>2.0075769999999995</v>
      </c>
      <c r="BM238" s="476">
        <f t="shared" si="1793"/>
        <v>240.90923999999995</v>
      </c>
      <c r="BN238" s="476">
        <f t="shared" si="1793"/>
        <v>6.5150305718001071</v>
      </c>
      <c r="BO238" s="476">
        <f t="shared" si="1793"/>
        <v>3.867607</v>
      </c>
      <c r="BP238" s="476">
        <f t="shared" si="1793"/>
        <v>464.11283999999995</v>
      </c>
      <c r="BQ238" s="476">
        <f t="shared" si="1793"/>
        <v>12.505147546969999</v>
      </c>
      <c r="BR238" s="476">
        <f t="shared" ref="BR238:CF238" si="1794">SUM(BR235:BR237)</f>
        <v>1.7043387000000001</v>
      </c>
      <c r="BS238" s="476">
        <f t="shared" si="1794"/>
        <v>204.52064399999998</v>
      </c>
      <c r="BT238" s="476">
        <f t="shared" si="1794"/>
        <v>5.8939360632575593</v>
      </c>
      <c r="BU238" s="476">
        <f t="shared" si="1794"/>
        <v>0.43900000000000006</v>
      </c>
      <c r="BV238" s="476">
        <f t="shared" si="1794"/>
        <v>52.680000000000007</v>
      </c>
      <c r="BW238" s="476">
        <f t="shared" si="1794"/>
        <v>1.4899652580839529</v>
      </c>
      <c r="BX238" s="476">
        <f t="shared" si="1794"/>
        <v>0.5</v>
      </c>
      <c r="BY238" s="476">
        <f t="shared" si="1794"/>
        <v>59.999999999999993</v>
      </c>
      <c r="BZ238" s="476">
        <f t="shared" si="1794"/>
        <v>1.6345915940000901</v>
      </c>
      <c r="CA238" s="476">
        <f t="shared" si="1794"/>
        <v>0.30292860000000005</v>
      </c>
      <c r="CB238" s="476">
        <f t="shared" si="1794"/>
        <v>36.351432000000003</v>
      </c>
      <c r="CC238" s="476">
        <f t="shared" si="1794"/>
        <v>1.0957776907171786</v>
      </c>
      <c r="CD238" s="476">
        <f t="shared" si="1794"/>
        <v>0.46241009999999999</v>
      </c>
      <c r="CE238" s="476">
        <f t="shared" si="1794"/>
        <v>55.489211999999995</v>
      </c>
      <c r="CF238" s="476">
        <f t="shared" si="1794"/>
        <v>1.6736015204563373</v>
      </c>
      <c r="CG238" s="995"/>
      <c r="CH238" s="476">
        <f t="shared" ref="CH238:CV238" si="1795">SUM(CH235:CH237)</f>
        <v>2.372026</v>
      </c>
      <c r="CI238" s="476">
        <f t="shared" si="1795"/>
        <v>284.64312000000001</v>
      </c>
      <c r="CJ238" s="476">
        <f t="shared" si="1795"/>
        <v>7.8742222340900003</v>
      </c>
      <c r="CK238" s="476">
        <f t="shared" si="1795"/>
        <v>0.48743599999999998</v>
      </c>
      <c r="CL238" s="476">
        <f t="shared" si="1795"/>
        <v>58.492319999999999</v>
      </c>
      <c r="CM238" s="476">
        <f t="shared" si="1795"/>
        <v>1.5799945478399999</v>
      </c>
      <c r="CN238" s="476">
        <f t="shared" si="1795"/>
        <v>0.57665300000000008</v>
      </c>
      <c r="CO238" s="476">
        <f t="shared" si="1795"/>
        <v>69.198360000000008</v>
      </c>
      <c r="CP238" s="476">
        <f t="shared" si="1795"/>
        <v>1.8145943608100001</v>
      </c>
      <c r="CQ238" s="476">
        <f t="shared" si="1795"/>
        <v>0.61706399999999995</v>
      </c>
      <c r="CR238" s="476">
        <f t="shared" si="1795"/>
        <v>74.047679999999986</v>
      </c>
      <c r="CS238" s="476">
        <f t="shared" si="1795"/>
        <v>2.2368384880799996</v>
      </c>
      <c r="CT238" s="476">
        <f t="shared" si="1795"/>
        <v>0.69087300000000007</v>
      </c>
      <c r="CU238" s="476">
        <f t="shared" si="1795"/>
        <v>82.90476000000001</v>
      </c>
      <c r="CV238" s="476">
        <f t="shared" si="1795"/>
        <v>2.24279483736</v>
      </c>
      <c r="CW238" s="1514">
        <f t="shared" si="1793"/>
        <v>1.095</v>
      </c>
      <c r="CX238" s="476">
        <f t="shared" si="1793"/>
        <v>131.39999999999998</v>
      </c>
      <c r="CY238" s="476">
        <f t="shared" si="1793"/>
        <v>4.2198781499999996</v>
      </c>
      <c r="CZ238" s="476">
        <f t="shared" si="1793"/>
        <v>1.095</v>
      </c>
      <c r="DA238" s="476">
        <f t="shared" si="1793"/>
        <v>131.39999999999998</v>
      </c>
      <c r="DB238" s="476">
        <f t="shared" si="1793"/>
        <v>4.3720502999999997</v>
      </c>
      <c r="DC238" s="476">
        <f t="shared" si="1793"/>
        <v>1.095</v>
      </c>
      <c r="DD238" s="476">
        <f t="shared" si="1793"/>
        <v>131.39999999999998</v>
      </c>
      <c r="DE238" s="476">
        <f t="shared" si="1793"/>
        <v>4.5275403000000001</v>
      </c>
      <c r="DF238" s="476">
        <f t="shared" ref="DF238:EI238" si="1796">SUM(DF235:DF237)</f>
        <v>1.095</v>
      </c>
      <c r="DG238" s="476">
        <f t="shared" si="1796"/>
        <v>131.39999999999998</v>
      </c>
      <c r="DH238" s="476">
        <f t="shared" si="1796"/>
        <v>4.6931042999999999</v>
      </c>
      <c r="DI238" s="1203">
        <f t="shared" si="1796"/>
        <v>2.1320004000000004</v>
      </c>
      <c r="DJ238" s="1203">
        <f t="shared" si="1796"/>
        <v>255.84004800000002</v>
      </c>
      <c r="DK238" s="1203">
        <f t="shared" si="1796"/>
        <v>7.5657465325910005</v>
      </c>
      <c r="DL238" s="1203">
        <f t="shared" si="1796"/>
        <v>0.502</v>
      </c>
      <c r="DM238" s="1203">
        <f t="shared" si="1796"/>
        <v>60.24</v>
      </c>
      <c r="DN238" s="1203">
        <f t="shared" si="1796"/>
        <v>1.7227184199999999</v>
      </c>
      <c r="DO238" s="1203">
        <f t="shared" si="1796"/>
        <v>0.6796612999999998</v>
      </c>
      <c r="DP238" s="1203">
        <f t="shared" si="1796"/>
        <v>81.55935599999998</v>
      </c>
      <c r="DQ238" s="1203">
        <f t="shared" si="1796"/>
        <v>2.2653247061259996</v>
      </c>
      <c r="DR238" s="1203">
        <f t="shared" si="1796"/>
        <v>0.49892900000000034</v>
      </c>
      <c r="DS238" s="1203">
        <f t="shared" si="1796"/>
        <v>59.871480000000034</v>
      </c>
      <c r="DT238" s="1203">
        <f t="shared" si="1796"/>
        <v>1.8825788599600013</v>
      </c>
      <c r="DU238" s="1203">
        <f t="shared" si="1796"/>
        <v>0.45141009999999993</v>
      </c>
      <c r="DV238" s="1203">
        <f t="shared" si="1796"/>
        <v>54.169211999999987</v>
      </c>
      <c r="DW238" s="1203">
        <f t="shared" si="1796"/>
        <v>1.6951245465050002</v>
      </c>
      <c r="DX238" s="1203">
        <f t="shared" si="1796"/>
        <v>1.4950000000000001</v>
      </c>
      <c r="DY238" s="1203">
        <f t="shared" si="1796"/>
        <v>179.39999999999998</v>
      </c>
      <c r="DZ238" s="1203">
        <f t="shared" si="1796"/>
        <v>5.4715697500000005</v>
      </c>
      <c r="EA238" s="1203">
        <f t="shared" si="1796"/>
        <v>1.395</v>
      </c>
      <c r="EB238" s="1203">
        <f t="shared" si="1796"/>
        <v>167.39999999999998</v>
      </c>
      <c r="EC238" s="1203">
        <f t="shared" si="1796"/>
        <v>5.2243677000000002</v>
      </c>
      <c r="ED238" s="1203">
        <f t="shared" si="1796"/>
        <v>1.1949999999999998</v>
      </c>
      <c r="EE238" s="1203">
        <f t="shared" si="1796"/>
        <v>143.39999999999998</v>
      </c>
      <c r="EF238" s="1203">
        <f t="shared" si="1796"/>
        <v>4.5797137000000001</v>
      </c>
      <c r="EG238" s="1203">
        <f t="shared" si="1796"/>
        <v>1.095</v>
      </c>
      <c r="EH238" s="1203">
        <f t="shared" si="1796"/>
        <v>131.39999999999998</v>
      </c>
      <c r="EI238" s="1203">
        <f t="shared" si="1796"/>
        <v>4.309018</v>
      </c>
      <c r="EJ238" s="447"/>
      <c r="EK238" s="447"/>
      <c r="EL238" s="447"/>
      <c r="EM238" s="447"/>
      <c r="EN238" s="437">
        <f t="shared" si="1758"/>
        <v>0</v>
      </c>
      <c r="EO238" s="437">
        <f t="shared" ref="EO238:FD238" si="1797">SUM(EO235:EO237)</f>
        <v>0</v>
      </c>
      <c r="EP238" s="437">
        <f t="shared" si="1797"/>
        <v>0</v>
      </c>
      <c r="EQ238" s="437">
        <f t="shared" si="1797"/>
        <v>0</v>
      </c>
      <c r="ER238" s="437">
        <f t="shared" si="1797"/>
        <v>0</v>
      </c>
      <c r="ES238" s="437">
        <f t="shared" si="1797"/>
        <v>0</v>
      </c>
      <c r="ET238" s="814"/>
      <c r="EU238" s="814"/>
      <c r="EV238" s="814"/>
      <c r="EW238" s="814"/>
      <c r="EX238" s="437">
        <f t="shared" si="1797"/>
        <v>0</v>
      </c>
      <c r="EY238" s="437">
        <f t="shared" si="1797"/>
        <v>0</v>
      </c>
      <c r="EZ238" s="437">
        <f t="shared" si="1797"/>
        <v>0</v>
      </c>
      <c r="FA238" s="437">
        <f t="shared" si="1797"/>
        <v>0</v>
      </c>
      <c r="FB238" s="437">
        <f t="shared" si="1797"/>
        <v>0</v>
      </c>
      <c r="FC238" s="437">
        <f t="shared" si="1797"/>
        <v>0</v>
      </c>
      <c r="FD238" s="437">
        <f t="shared" si="1797"/>
        <v>0</v>
      </c>
      <c r="FE238" s="437">
        <f t="shared" ref="FE238:FF238" si="1798">SUM(FE235:FE237)</f>
        <v>0</v>
      </c>
      <c r="FF238" s="437">
        <f t="shared" si="1798"/>
        <v>0</v>
      </c>
      <c r="FG238" s="437">
        <f>SUM(FH238:FR238)</f>
        <v>0</v>
      </c>
      <c r="FH238" s="437">
        <f t="shared" ref="FH238:FT238" si="1799">SUM(FH235:FH237)</f>
        <v>0</v>
      </c>
      <c r="FI238" s="437">
        <f t="shared" si="1799"/>
        <v>0</v>
      </c>
      <c r="FJ238" s="437">
        <f t="shared" si="1799"/>
        <v>0</v>
      </c>
      <c r="FK238" s="437">
        <f t="shared" si="1799"/>
        <v>0</v>
      </c>
      <c r="FL238" s="992"/>
      <c r="FM238" s="437">
        <f t="shared" si="1799"/>
        <v>0</v>
      </c>
      <c r="FN238" s="814"/>
      <c r="FO238" s="814"/>
      <c r="FP238" s="814"/>
      <c r="FQ238" s="814"/>
      <c r="FR238" s="437">
        <f t="shared" si="1799"/>
        <v>0</v>
      </c>
      <c r="FS238" s="437">
        <f t="shared" si="1799"/>
        <v>0</v>
      </c>
      <c r="FT238" s="437">
        <f t="shared" si="1799"/>
        <v>0</v>
      </c>
      <c r="FU238" s="814"/>
      <c r="FV238" s="446"/>
      <c r="FW238" s="446"/>
      <c r="FX238" s="446"/>
    </row>
    <row r="239" spans="1:180" ht="14.45" hidden="1" customHeight="1" outlineLevel="1">
      <c r="A239" s="426" t="s">
        <v>485</v>
      </c>
      <c r="B239" s="380" t="s">
        <v>303</v>
      </c>
      <c r="C239" s="378"/>
      <c r="D239" s="378"/>
      <c r="E239" s="409" t="s">
        <v>44</v>
      </c>
      <c r="F239" s="343" t="s">
        <v>98</v>
      </c>
      <c r="G239" s="467"/>
      <c r="H239" s="330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  <c r="AA239" s="1155"/>
      <c r="AB239" s="313"/>
      <c r="AC239" s="313"/>
      <c r="AD239" s="358"/>
      <c r="AE239" s="313"/>
      <c r="AF239" s="313"/>
      <c r="AG239" s="313"/>
      <c r="AH239" s="313"/>
      <c r="AI239" s="313"/>
      <c r="AJ239" s="313"/>
      <c r="AK239" s="313"/>
      <c r="AL239" s="313"/>
      <c r="AM239" s="313"/>
      <c r="AN239" s="313"/>
      <c r="AO239" s="313"/>
      <c r="AP239" s="495"/>
      <c r="AQ239" s="335"/>
      <c r="AR239" s="1620"/>
      <c r="AS239" s="1620"/>
      <c r="AT239" s="314"/>
      <c r="AU239" s="314"/>
      <c r="AV239" s="314"/>
      <c r="AW239" s="314"/>
      <c r="AX239" s="314"/>
      <c r="AY239" s="314"/>
      <c r="AZ239" s="314"/>
      <c r="BA239" s="314"/>
      <c r="BB239" s="314"/>
      <c r="BC239" s="314"/>
      <c r="BD239" s="314"/>
      <c r="BE239" s="314"/>
      <c r="BF239" s="314"/>
      <c r="BG239" s="314"/>
      <c r="BH239" s="314"/>
      <c r="BI239" s="314"/>
      <c r="BJ239" s="314"/>
      <c r="BK239" s="314"/>
      <c r="BL239" s="313"/>
      <c r="BM239" s="313"/>
      <c r="BN239" s="313"/>
      <c r="BO239" s="313"/>
      <c r="BP239" s="313"/>
      <c r="BQ239" s="313"/>
      <c r="BR239" s="313"/>
      <c r="BS239" s="313"/>
      <c r="BT239" s="313"/>
      <c r="BU239" s="313"/>
      <c r="BV239" s="313"/>
      <c r="BW239" s="313"/>
      <c r="BX239" s="313"/>
      <c r="BY239" s="313"/>
      <c r="BZ239" s="313"/>
      <c r="CA239" s="313"/>
      <c r="CB239" s="313"/>
      <c r="CC239" s="313"/>
      <c r="CD239" s="313"/>
      <c r="CE239" s="313"/>
      <c r="CF239" s="313"/>
      <c r="CG239" s="999"/>
      <c r="CH239" s="313"/>
      <c r="CI239" s="313"/>
      <c r="CJ239" s="313"/>
      <c r="CK239" s="313"/>
      <c r="CL239" s="313"/>
      <c r="CM239" s="313"/>
      <c r="CN239" s="313"/>
      <c r="CO239" s="313"/>
      <c r="CP239" s="313"/>
      <c r="CQ239" s="313"/>
      <c r="CR239" s="313"/>
      <c r="CS239" s="313"/>
      <c r="CT239" s="313"/>
      <c r="CU239" s="313"/>
      <c r="CV239" s="313"/>
      <c r="CW239" s="1512"/>
      <c r="CX239" s="313"/>
      <c r="CY239" s="313"/>
      <c r="CZ239" s="313"/>
      <c r="DA239" s="313"/>
      <c r="DB239" s="313"/>
      <c r="DC239" s="313"/>
      <c r="DD239" s="313"/>
      <c r="DE239" s="313"/>
      <c r="DF239" s="313"/>
      <c r="DG239" s="313"/>
      <c r="DH239" s="313"/>
      <c r="DI239" s="1155"/>
      <c r="DJ239" s="1155"/>
      <c r="DK239" s="1155"/>
      <c r="DL239" s="1155"/>
      <c r="DM239" s="1155"/>
      <c r="DN239" s="1155"/>
      <c r="DO239" s="1155"/>
      <c r="DP239" s="1155"/>
      <c r="DQ239" s="1155"/>
      <c r="DR239" s="1155"/>
      <c r="DS239" s="1155"/>
      <c r="DT239" s="1155"/>
      <c r="DU239" s="1155"/>
      <c r="DV239" s="1155"/>
      <c r="DW239" s="1155"/>
      <c r="DX239" s="1155"/>
      <c r="DY239" s="1155"/>
      <c r="DZ239" s="1155"/>
      <c r="EA239" s="1155"/>
      <c r="EB239" s="1155"/>
      <c r="EC239" s="1155"/>
      <c r="ED239" s="1155"/>
      <c r="EE239" s="1155"/>
      <c r="EF239" s="1155"/>
      <c r="EG239" s="1155"/>
      <c r="EH239" s="1155"/>
      <c r="EI239" s="1155"/>
      <c r="EJ239" s="313"/>
      <c r="EK239" s="313"/>
      <c r="EL239" s="313"/>
      <c r="EM239" s="313"/>
      <c r="EN239" s="313"/>
      <c r="EO239" s="313"/>
      <c r="EP239" s="313"/>
      <c r="EQ239" s="313"/>
      <c r="ER239" s="313"/>
      <c r="ES239" s="313"/>
      <c r="ET239" s="655"/>
      <c r="EU239" s="655"/>
      <c r="EV239" s="655"/>
      <c r="EW239" s="655"/>
      <c r="EX239" s="313"/>
      <c r="EY239" s="655"/>
      <c r="EZ239" s="655"/>
      <c r="FA239" s="655"/>
      <c r="FB239" s="655"/>
      <c r="FC239" s="313"/>
      <c r="FD239" s="313"/>
      <c r="FE239" s="313"/>
      <c r="FF239" s="313"/>
      <c r="FG239" s="313"/>
      <c r="FH239" s="313"/>
      <c r="FI239" s="313"/>
      <c r="FJ239" s="313"/>
      <c r="FK239" s="313"/>
      <c r="FL239" s="999"/>
      <c r="FM239" s="313"/>
      <c r="FN239" s="655"/>
      <c r="FO239" s="655"/>
      <c r="FP239" s="655"/>
      <c r="FQ239" s="655"/>
      <c r="FR239" s="313"/>
      <c r="FS239" s="313"/>
      <c r="FT239" s="313"/>
      <c r="FU239" s="655"/>
      <c r="FV239" s="313"/>
      <c r="FW239" s="313"/>
      <c r="FX239" s="313"/>
    </row>
    <row r="240" spans="1:180" ht="14.45" hidden="1" customHeight="1" outlineLevel="1">
      <c r="A240" s="426" t="s">
        <v>485</v>
      </c>
      <c r="B240" s="380" t="s">
        <v>303</v>
      </c>
      <c r="C240" s="378" t="s">
        <v>491</v>
      </c>
      <c r="D240" s="378" t="s">
        <v>493</v>
      </c>
      <c r="E240" s="409" t="s">
        <v>375</v>
      </c>
      <c r="F240" s="343"/>
      <c r="G240" s="491"/>
      <c r="H240" s="343"/>
      <c r="I240" s="492">
        <f t="shared" ref="I240" si="1800">S240+X240+Y240+Z240+AA240</f>
        <v>0</v>
      </c>
      <c r="J240" s="356"/>
      <c r="K240" s="356"/>
      <c r="L240" s="356"/>
      <c r="M240" s="440">
        <v>0</v>
      </c>
      <c r="N240" s="440" t="s">
        <v>296</v>
      </c>
      <c r="O240" s="356"/>
      <c r="P240" s="356"/>
      <c r="Q240" s="356"/>
      <c r="R240" s="356"/>
      <c r="S240" s="366">
        <f t="shared" ref="S240" si="1801">SUM(T240:W240)</f>
        <v>0</v>
      </c>
      <c r="T240" s="356"/>
      <c r="U240" s="356"/>
      <c r="V240" s="356"/>
      <c r="W240" s="356"/>
      <c r="X240" s="356"/>
      <c r="Y240" s="356"/>
      <c r="Z240" s="356"/>
      <c r="AA240" s="1166"/>
      <c r="AB240" s="356"/>
      <c r="AC240" s="356"/>
      <c r="AD240" s="356"/>
      <c r="AE240" s="356"/>
      <c r="AF240" s="440">
        <v>0</v>
      </c>
      <c r="AG240" s="440">
        <f>SUM(AH240:AK240)</f>
        <v>0</v>
      </c>
      <c r="AH240" s="356"/>
      <c r="AI240" s="356"/>
      <c r="AJ240" s="356"/>
      <c r="AK240" s="356"/>
      <c r="AL240" s="356"/>
      <c r="AM240" s="356"/>
      <c r="AN240" s="356"/>
      <c r="AO240" s="356"/>
      <c r="AP240" s="337" t="s">
        <v>584</v>
      </c>
      <c r="AQ240" s="437">
        <f t="shared" ref="AQ240:AQ242" si="1802">DI240+DX240+EA240+ED240+EG240</f>
        <v>0</v>
      </c>
      <c r="AR240" s="1621"/>
      <c r="AS240" s="1621"/>
      <c r="AT240" s="315"/>
      <c r="AU240" s="476">
        <f>AT240*0.12*1000</f>
        <v>0</v>
      </c>
      <c r="AV240" s="315"/>
      <c r="AW240" s="315"/>
      <c r="AX240" s="476">
        <f>AW240*0.12*1000</f>
        <v>0</v>
      </c>
      <c r="AY240" s="315"/>
      <c r="AZ240" s="315"/>
      <c r="BA240" s="476">
        <f>AZ240*0.12*1000</f>
        <v>0</v>
      </c>
      <c r="BB240" s="315"/>
      <c r="BC240" s="315"/>
      <c r="BD240" s="476">
        <f>BC240*0.12*1000</f>
        <v>0</v>
      </c>
      <c r="BE240" s="315"/>
      <c r="BF240" s="315"/>
      <c r="BG240" s="476">
        <f>BF240*0.12*1000</f>
        <v>0</v>
      </c>
      <c r="BH240" s="315"/>
      <c r="BI240" s="315"/>
      <c r="BJ240" s="476">
        <f>BI240*0.12*1000</f>
        <v>0</v>
      </c>
      <c r="BK240" s="315"/>
      <c r="BL240" s="315"/>
      <c r="BM240" s="476">
        <f>BL240*0.12*1000</f>
        <v>0</v>
      </c>
      <c r="BN240" s="315"/>
      <c r="BO240" s="315"/>
      <c r="BP240" s="476">
        <f>BO240*0.12*1000</f>
        <v>0</v>
      </c>
      <c r="BQ240" s="315"/>
      <c r="BR240" s="476">
        <f>BU240+BX240+CA240+CD240</f>
        <v>0</v>
      </c>
      <c r="BS240" s="476">
        <f t="shared" ref="BS240" si="1803">BV240+BY240+CB240+CE240</f>
        <v>0</v>
      </c>
      <c r="BT240" s="476">
        <f t="shared" ref="BT240" si="1804">BW240+BZ240+CC240+CF240</f>
        <v>0</v>
      </c>
      <c r="BU240" s="315">
        <v>0</v>
      </c>
      <c r="BV240" s="476">
        <f>BU240*0.12*1000</f>
        <v>0</v>
      </c>
      <c r="BW240" s="315"/>
      <c r="BX240" s="315"/>
      <c r="BY240" s="476">
        <f>BX240*0.12*1000</f>
        <v>0</v>
      </c>
      <c r="BZ240" s="315"/>
      <c r="CA240" s="315"/>
      <c r="CB240" s="476">
        <f>CA240*0.12*1000</f>
        <v>0</v>
      </c>
      <c r="CC240" s="315"/>
      <c r="CD240" s="315"/>
      <c r="CE240" s="476">
        <f>CD240*0.12*1000</f>
        <v>0</v>
      </c>
      <c r="CF240" s="315"/>
      <c r="CG240" s="995"/>
      <c r="CH240" s="476">
        <f>CK240+CN240+CQ240+CT240</f>
        <v>0</v>
      </c>
      <c r="CI240" s="476">
        <f t="shared" ref="CI240" si="1805">CL240+CO240+CR240+CU240</f>
        <v>0</v>
      </c>
      <c r="CJ240" s="476">
        <f t="shared" ref="CJ240" si="1806">CM240+CP240+CS240+CV240</f>
        <v>0</v>
      </c>
      <c r="CK240" s="315">
        <v>0</v>
      </c>
      <c r="CL240" s="476">
        <f>CK240*0.12*1000</f>
        <v>0</v>
      </c>
      <c r="CM240" s="315"/>
      <c r="CN240" s="315"/>
      <c r="CO240" s="476">
        <f>CN240*0.12*1000</f>
        <v>0</v>
      </c>
      <c r="CP240" s="315"/>
      <c r="CQ240" s="315"/>
      <c r="CR240" s="476">
        <f>CQ240*0.12*1000</f>
        <v>0</v>
      </c>
      <c r="CS240" s="315"/>
      <c r="CT240" s="315"/>
      <c r="CU240" s="476">
        <f>CT240*0.12*1000</f>
        <v>0</v>
      </c>
      <c r="CV240" s="315"/>
      <c r="CW240" s="1514"/>
      <c r="CX240" s="476">
        <f>CW240*0.12*1000</f>
        <v>0</v>
      </c>
      <c r="CY240" s="315"/>
      <c r="CZ240" s="315"/>
      <c r="DA240" s="476">
        <f>CZ240*0.12*1000</f>
        <v>0</v>
      </c>
      <c r="DB240" s="315"/>
      <c r="DC240" s="315"/>
      <c r="DD240" s="476">
        <f>DC240*0.12*1000</f>
        <v>0</v>
      </c>
      <c r="DE240" s="315"/>
      <c r="DF240" s="315"/>
      <c r="DG240" s="476">
        <f>DF240*0.12*1000</f>
        <v>0</v>
      </c>
      <c r="DH240" s="315"/>
      <c r="DI240" s="1243"/>
      <c r="DJ240" s="1203">
        <f>DI240*0.12*1000</f>
        <v>0</v>
      </c>
      <c r="DK240" s="1243"/>
      <c r="DL240" s="1204">
        <v>0</v>
      </c>
      <c r="DM240" s="1204">
        <f>DL240*0.12*1000</f>
        <v>0</v>
      </c>
      <c r="DN240" s="1204">
        <v>0</v>
      </c>
      <c r="DO240" s="1204">
        <v>0</v>
      </c>
      <c r="DP240" s="1204">
        <f>DO240*0.12*1000</f>
        <v>0</v>
      </c>
      <c r="DQ240" s="1204">
        <v>0</v>
      </c>
      <c r="DR240" s="1204">
        <v>0</v>
      </c>
      <c r="DS240" s="1204">
        <f>DR240*0.12*1000</f>
        <v>0</v>
      </c>
      <c r="DT240" s="1204">
        <v>0</v>
      </c>
      <c r="DU240" s="1204">
        <v>0</v>
      </c>
      <c r="DV240" s="1204">
        <f>DU240*0.12*1000</f>
        <v>0</v>
      </c>
      <c r="DW240" s="1204">
        <v>0</v>
      </c>
      <c r="DX240" s="1204">
        <v>0</v>
      </c>
      <c r="DY240" s="1203">
        <f>DX240*0.12*1000</f>
        <v>0</v>
      </c>
      <c r="DZ240" s="1204">
        <v>0</v>
      </c>
      <c r="EA240" s="1204">
        <v>0</v>
      </c>
      <c r="EB240" s="1203">
        <f>EA240*0.12*1000</f>
        <v>0</v>
      </c>
      <c r="EC240" s="1204">
        <v>0</v>
      </c>
      <c r="ED240" s="1204">
        <v>0</v>
      </c>
      <c r="EE240" s="1203">
        <f>ED240*0.12*1000</f>
        <v>0</v>
      </c>
      <c r="EF240" s="1204">
        <v>0</v>
      </c>
      <c r="EG240" s="1204">
        <v>0</v>
      </c>
      <c r="EH240" s="1203">
        <f>EG240*0.12*1000</f>
        <v>0</v>
      </c>
      <c r="EI240" s="1204">
        <v>0</v>
      </c>
      <c r="EJ240" s="316"/>
      <c r="EK240" s="316"/>
      <c r="EL240" s="316"/>
      <c r="EM240" s="316"/>
      <c r="EN240" s="437">
        <f t="shared" ref="EN240:EN241" si="1807">EX240+FC240+FD240+FE240+FF240</f>
        <v>0</v>
      </c>
      <c r="EO240" s="312"/>
      <c r="EP240" s="312"/>
      <c r="EQ240" s="312"/>
      <c r="ER240" s="312"/>
      <c r="ES240" s="312"/>
      <c r="ET240" s="622"/>
      <c r="EU240" s="622"/>
      <c r="EV240" s="622"/>
      <c r="EW240" s="622"/>
      <c r="EX240" s="622">
        <f>EY240+EZ240+FA240+FB240</f>
        <v>0</v>
      </c>
      <c r="EY240" s="622"/>
      <c r="EZ240" s="622"/>
      <c r="FA240" s="622"/>
      <c r="FB240" s="622"/>
      <c r="FC240" s="312"/>
      <c r="FD240" s="312"/>
      <c r="FE240" s="312"/>
      <c r="FF240" s="312"/>
      <c r="FG240" s="437">
        <f>SUM(FH240:FR240)</f>
        <v>0</v>
      </c>
      <c r="FH240" s="312"/>
      <c r="FI240" s="312"/>
      <c r="FJ240" s="312"/>
      <c r="FK240" s="312"/>
      <c r="FL240" s="992"/>
      <c r="FM240" s="312">
        <f t="shared" ref="FM240" si="1808">FN240+FO240+FP240+FQ240</f>
        <v>0</v>
      </c>
      <c r="FN240" s="622"/>
      <c r="FO240" s="622"/>
      <c r="FP240" s="622"/>
      <c r="FQ240" s="622"/>
      <c r="FR240" s="312"/>
      <c r="FS240" s="312"/>
      <c r="FT240" s="312"/>
      <c r="FU240" s="622"/>
      <c r="FV240" s="316"/>
      <c r="FW240" s="316"/>
      <c r="FX240" s="316"/>
    </row>
    <row r="241" spans="1:180" s="95" customFormat="1" ht="14.45" hidden="1" customHeight="1" outlineLevel="1">
      <c r="A241" s="426" t="s">
        <v>485</v>
      </c>
      <c r="B241" s="380" t="s">
        <v>303</v>
      </c>
      <c r="C241" s="378"/>
      <c r="D241" s="343"/>
      <c r="E241" s="443"/>
      <c r="F241" s="478" t="s">
        <v>11</v>
      </c>
      <c r="G241" s="438"/>
      <c r="H241" s="490"/>
      <c r="I241" s="335"/>
      <c r="J241" s="335"/>
      <c r="K241" s="335"/>
      <c r="L241" s="335"/>
      <c r="M241" s="335"/>
      <c r="N241" s="335"/>
      <c r="O241" s="335"/>
      <c r="P241" s="335"/>
      <c r="Q241" s="335"/>
      <c r="R241" s="335"/>
      <c r="S241" s="335"/>
      <c r="T241" s="335"/>
      <c r="U241" s="335"/>
      <c r="V241" s="335"/>
      <c r="W241" s="335"/>
      <c r="X241" s="335"/>
      <c r="Y241" s="335"/>
      <c r="Z241" s="335"/>
      <c r="AA241" s="1157"/>
      <c r="AB241" s="335"/>
      <c r="AC241" s="335"/>
      <c r="AD241" s="345"/>
      <c r="AE241" s="335"/>
      <c r="AF241" s="335"/>
      <c r="AG241" s="335"/>
      <c r="AH241" s="335"/>
      <c r="AI241" s="335"/>
      <c r="AJ241" s="335"/>
      <c r="AK241" s="335"/>
      <c r="AL241" s="335"/>
      <c r="AM241" s="335"/>
      <c r="AN241" s="335"/>
      <c r="AO241" s="335"/>
      <c r="AP241" s="337" t="s">
        <v>584</v>
      </c>
      <c r="AQ241" s="437">
        <f t="shared" si="1802"/>
        <v>0</v>
      </c>
      <c r="AR241" s="1621"/>
      <c r="AS241" s="1621"/>
      <c r="AT241" s="476">
        <f t="shared" ref="AT241:BQ241" si="1809">SUM(AT240:AT240)</f>
        <v>0</v>
      </c>
      <c r="AU241" s="476">
        <f t="shared" si="1809"/>
        <v>0</v>
      </c>
      <c r="AV241" s="476">
        <f t="shared" si="1809"/>
        <v>0</v>
      </c>
      <c r="AW241" s="476">
        <f t="shared" si="1809"/>
        <v>0</v>
      </c>
      <c r="AX241" s="476">
        <f t="shared" si="1809"/>
        <v>0</v>
      </c>
      <c r="AY241" s="476">
        <f t="shared" si="1809"/>
        <v>0</v>
      </c>
      <c r="AZ241" s="476">
        <f t="shared" si="1809"/>
        <v>0</v>
      </c>
      <c r="BA241" s="476">
        <f t="shared" si="1809"/>
        <v>0</v>
      </c>
      <c r="BB241" s="476">
        <f t="shared" si="1809"/>
        <v>0</v>
      </c>
      <c r="BC241" s="476">
        <f t="shared" si="1809"/>
        <v>0</v>
      </c>
      <c r="BD241" s="476">
        <f t="shared" si="1809"/>
        <v>0</v>
      </c>
      <c r="BE241" s="476">
        <f t="shared" si="1809"/>
        <v>0</v>
      </c>
      <c r="BF241" s="476">
        <f t="shared" si="1809"/>
        <v>0</v>
      </c>
      <c r="BG241" s="476">
        <f t="shared" si="1809"/>
        <v>0</v>
      </c>
      <c r="BH241" s="476">
        <f t="shared" si="1809"/>
        <v>0</v>
      </c>
      <c r="BI241" s="476">
        <f t="shared" si="1809"/>
        <v>0</v>
      </c>
      <c r="BJ241" s="476">
        <f t="shared" si="1809"/>
        <v>0</v>
      </c>
      <c r="BK241" s="476">
        <f t="shared" si="1809"/>
        <v>0</v>
      </c>
      <c r="BL241" s="476">
        <f t="shared" si="1809"/>
        <v>0</v>
      </c>
      <c r="BM241" s="476">
        <f t="shared" si="1809"/>
        <v>0</v>
      </c>
      <c r="BN241" s="476">
        <f t="shared" si="1809"/>
        <v>0</v>
      </c>
      <c r="BO241" s="476">
        <f t="shared" si="1809"/>
        <v>0</v>
      </c>
      <c r="BP241" s="476">
        <f t="shared" si="1809"/>
        <v>0</v>
      </c>
      <c r="BQ241" s="476">
        <f t="shared" si="1809"/>
        <v>0</v>
      </c>
      <c r="BR241" s="476">
        <f t="shared" ref="BR241:EC241" si="1810">SUM(BR240:BR240)</f>
        <v>0</v>
      </c>
      <c r="BS241" s="476">
        <f t="shared" si="1810"/>
        <v>0</v>
      </c>
      <c r="BT241" s="476">
        <f t="shared" si="1810"/>
        <v>0</v>
      </c>
      <c r="BU241" s="476">
        <f t="shared" si="1810"/>
        <v>0</v>
      </c>
      <c r="BV241" s="476">
        <f t="shared" si="1810"/>
        <v>0</v>
      </c>
      <c r="BW241" s="476">
        <f t="shared" si="1810"/>
        <v>0</v>
      </c>
      <c r="BX241" s="476">
        <f t="shared" si="1810"/>
        <v>0</v>
      </c>
      <c r="BY241" s="476">
        <f t="shared" si="1810"/>
        <v>0</v>
      </c>
      <c r="BZ241" s="476">
        <f t="shared" si="1810"/>
        <v>0</v>
      </c>
      <c r="CA241" s="476">
        <f t="shared" si="1810"/>
        <v>0</v>
      </c>
      <c r="CB241" s="476">
        <f t="shared" si="1810"/>
        <v>0</v>
      </c>
      <c r="CC241" s="476">
        <f t="shared" si="1810"/>
        <v>0</v>
      </c>
      <c r="CD241" s="476">
        <f t="shared" si="1810"/>
        <v>0</v>
      </c>
      <c r="CE241" s="476">
        <f t="shared" si="1810"/>
        <v>0</v>
      </c>
      <c r="CF241" s="476">
        <f t="shared" si="1810"/>
        <v>0</v>
      </c>
      <c r="CG241" s="995"/>
      <c r="CH241" s="476">
        <f t="shared" ref="CH241:CV241" si="1811">SUM(CH240:CH240)</f>
        <v>0</v>
      </c>
      <c r="CI241" s="476">
        <f t="shared" si="1811"/>
        <v>0</v>
      </c>
      <c r="CJ241" s="476">
        <f t="shared" si="1811"/>
        <v>0</v>
      </c>
      <c r="CK241" s="476">
        <f t="shared" si="1811"/>
        <v>0</v>
      </c>
      <c r="CL241" s="476">
        <f t="shared" si="1811"/>
        <v>0</v>
      </c>
      <c r="CM241" s="476">
        <f t="shared" si="1811"/>
        <v>0</v>
      </c>
      <c r="CN241" s="476">
        <f t="shared" si="1811"/>
        <v>0</v>
      </c>
      <c r="CO241" s="476">
        <f t="shared" si="1811"/>
        <v>0</v>
      </c>
      <c r="CP241" s="476">
        <f t="shared" si="1811"/>
        <v>0</v>
      </c>
      <c r="CQ241" s="476">
        <f t="shared" si="1811"/>
        <v>0</v>
      </c>
      <c r="CR241" s="476">
        <f t="shared" si="1811"/>
        <v>0</v>
      </c>
      <c r="CS241" s="476">
        <f t="shared" si="1811"/>
        <v>0</v>
      </c>
      <c r="CT241" s="476">
        <f t="shared" si="1811"/>
        <v>0</v>
      </c>
      <c r="CU241" s="476">
        <f t="shared" si="1811"/>
        <v>0</v>
      </c>
      <c r="CV241" s="476">
        <f t="shared" si="1811"/>
        <v>0</v>
      </c>
      <c r="CW241" s="1514">
        <f t="shared" si="1810"/>
        <v>0</v>
      </c>
      <c r="CX241" s="476">
        <f t="shared" si="1810"/>
        <v>0</v>
      </c>
      <c r="CY241" s="476">
        <f t="shared" si="1810"/>
        <v>0</v>
      </c>
      <c r="CZ241" s="476">
        <f t="shared" si="1810"/>
        <v>0</v>
      </c>
      <c r="DA241" s="476">
        <f t="shared" si="1810"/>
        <v>0</v>
      </c>
      <c r="DB241" s="476">
        <f t="shared" si="1810"/>
        <v>0</v>
      </c>
      <c r="DC241" s="476">
        <f t="shared" si="1810"/>
        <v>0</v>
      </c>
      <c r="DD241" s="476">
        <f t="shared" si="1810"/>
        <v>0</v>
      </c>
      <c r="DE241" s="476">
        <f t="shared" si="1810"/>
        <v>0</v>
      </c>
      <c r="DF241" s="476">
        <f t="shared" si="1810"/>
        <v>0</v>
      </c>
      <c r="DG241" s="476">
        <f t="shared" si="1810"/>
        <v>0</v>
      </c>
      <c r="DH241" s="476">
        <f t="shared" si="1810"/>
        <v>0</v>
      </c>
      <c r="DI241" s="1203">
        <f t="shared" si="1810"/>
        <v>0</v>
      </c>
      <c r="DJ241" s="1203">
        <f t="shared" si="1810"/>
        <v>0</v>
      </c>
      <c r="DK241" s="1203">
        <f t="shared" si="1810"/>
        <v>0</v>
      </c>
      <c r="DL241" s="1203">
        <f t="shared" si="1810"/>
        <v>0</v>
      </c>
      <c r="DM241" s="1203">
        <f t="shared" si="1810"/>
        <v>0</v>
      </c>
      <c r="DN241" s="1203">
        <f t="shared" si="1810"/>
        <v>0</v>
      </c>
      <c r="DO241" s="1203">
        <f t="shared" si="1810"/>
        <v>0</v>
      </c>
      <c r="DP241" s="1203">
        <f t="shared" si="1810"/>
        <v>0</v>
      </c>
      <c r="DQ241" s="1203">
        <f t="shared" si="1810"/>
        <v>0</v>
      </c>
      <c r="DR241" s="1203">
        <f t="shared" si="1810"/>
        <v>0</v>
      </c>
      <c r="DS241" s="1203">
        <f t="shared" si="1810"/>
        <v>0</v>
      </c>
      <c r="DT241" s="1203">
        <f t="shared" si="1810"/>
        <v>0</v>
      </c>
      <c r="DU241" s="1203">
        <f t="shared" si="1810"/>
        <v>0</v>
      </c>
      <c r="DV241" s="1203">
        <f t="shared" si="1810"/>
        <v>0</v>
      </c>
      <c r="DW241" s="1203">
        <f t="shared" si="1810"/>
        <v>0</v>
      </c>
      <c r="DX241" s="1203">
        <f t="shared" si="1810"/>
        <v>0</v>
      </c>
      <c r="DY241" s="1203">
        <f t="shared" si="1810"/>
        <v>0</v>
      </c>
      <c r="DZ241" s="1203">
        <f t="shared" si="1810"/>
        <v>0</v>
      </c>
      <c r="EA241" s="1203">
        <f t="shared" si="1810"/>
        <v>0</v>
      </c>
      <c r="EB241" s="1203">
        <f t="shared" si="1810"/>
        <v>0</v>
      </c>
      <c r="EC241" s="1203">
        <f t="shared" si="1810"/>
        <v>0</v>
      </c>
      <c r="ED241" s="1203">
        <f t="shared" ref="ED241:EI241" si="1812">SUM(ED240:ED240)</f>
        <v>0</v>
      </c>
      <c r="EE241" s="1203">
        <f t="shared" si="1812"/>
        <v>0</v>
      </c>
      <c r="EF241" s="1203">
        <f t="shared" si="1812"/>
        <v>0</v>
      </c>
      <c r="EG241" s="1203">
        <f t="shared" si="1812"/>
        <v>0</v>
      </c>
      <c r="EH241" s="1203">
        <f t="shared" si="1812"/>
        <v>0</v>
      </c>
      <c r="EI241" s="1203">
        <f t="shared" si="1812"/>
        <v>0</v>
      </c>
      <c r="EJ241" s="444"/>
      <c r="EK241" s="444"/>
      <c r="EL241" s="444"/>
      <c r="EM241" s="444"/>
      <c r="EN241" s="437">
        <f t="shared" si="1807"/>
        <v>0</v>
      </c>
      <c r="EO241" s="437">
        <f>SUM(EO240:EO240)</f>
        <v>0</v>
      </c>
      <c r="EP241" s="437">
        <f>SUM(EP240:EP240)</f>
        <v>0</v>
      </c>
      <c r="EQ241" s="437">
        <f>SUM(EQ240:EQ240)</f>
        <v>0</v>
      </c>
      <c r="ER241" s="437">
        <f>SUM(ER240:ER240)</f>
        <v>0</v>
      </c>
      <c r="ES241" s="437">
        <f>SUM(ES240:ES240)</f>
        <v>0</v>
      </c>
      <c r="ET241" s="814"/>
      <c r="EU241" s="814"/>
      <c r="EV241" s="814"/>
      <c r="EW241" s="814"/>
      <c r="EX241" s="437">
        <f>SUM(EX240:EX240)</f>
        <v>0</v>
      </c>
      <c r="EY241" s="814"/>
      <c r="EZ241" s="814"/>
      <c r="FA241" s="814"/>
      <c r="FB241" s="814"/>
      <c r="FC241" s="437">
        <f>SUM(FC240:FC240)</f>
        <v>0</v>
      </c>
      <c r="FD241" s="437">
        <f>SUM(FD240:FD240)</f>
        <v>0</v>
      </c>
      <c r="FE241" s="437">
        <f>SUM(FE240:FE240)</f>
        <v>0</v>
      </c>
      <c r="FF241" s="437">
        <f>SUM(FF240:FF240)</f>
        <v>0</v>
      </c>
      <c r="FG241" s="437">
        <f>SUM(FH241:FR241)</f>
        <v>0</v>
      </c>
      <c r="FH241" s="437">
        <f>SUM(FH240:FH240)</f>
        <v>0</v>
      </c>
      <c r="FI241" s="437">
        <f>SUM(FI240:FI240)</f>
        <v>0</v>
      </c>
      <c r="FJ241" s="437">
        <f>SUM(FJ240:FJ240)</f>
        <v>0</v>
      </c>
      <c r="FK241" s="437">
        <f>SUM(FK240:FK240)</f>
        <v>0</v>
      </c>
      <c r="FL241" s="992"/>
      <c r="FM241" s="437">
        <f>SUM(FM240:FM240)</f>
        <v>0</v>
      </c>
      <c r="FN241" s="814"/>
      <c r="FO241" s="814"/>
      <c r="FP241" s="814"/>
      <c r="FQ241" s="814"/>
      <c r="FR241" s="437">
        <f>SUM(FR240:FR240)</f>
        <v>0</v>
      </c>
      <c r="FS241" s="437">
        <f>SUM(FS240:FS240)</f>
        <v>0</v>
      </c>
      <c r="FT241" s="437">
        <f>SUM(FT240:FT240)</f>
        <v>0</v>
      </c>
      <c r="FU241" s="814"/>
      <c r="FV241" s="445"/>
      <c r="FW241" s="445"/>
      <c r="FX241" s="445"/>
    </row>
    <row r="242" spans="1:180" ht="28.9" hidden="1" customHeight="1" outlineLevel="1">
      <c r="A242" s="426" t="s">
        <v>485</v>
      </c>
      <c r="B242" s="380" t="s">
        <v>303</v>
      </c>
      <c r="C242" s="378"/>
      <c r="D242" s="426"/>
      <c r="E242" s="428" t="s">
        <v>45</v>
      </c>
      <c r="F242" s="485" t="s">
        <v>276</v>
      </c>
      <c r="G242" s="467"/>
      <c r="H242" s="330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  <c r="S242" s="313"/>
      <c r="T242" s="313"/>
      <c r="U242" s="313"/>
      <c r="V242" s="313"/>
      <c r="W242" s="313"/>
      <c r="X242" s="313"/>
      <c r="Y242" s="313"/>
      <c r="Z242" s="313"/>
      <c r="AA242" s="1155"/>
      <c r="AB242" s="313"/>
      <c r="AC242" s="313"/>
      <c r="AD242" s="358"/>
      <c r="AE242" s="313"/>
      <c r="AF242" s="313"/>
      <c r="AG242" s="313"/>
      <c r="AH242" s="313"/>
      <c r="AI242" s="313"/>
      <c r="AJ242" s="313"/>
      <c r="AK242" s="313"/>
      <c r="AL242" s="313"/>
      <c r="AM242" s="313"/>
      <c r="AN242" s="313"/>
      <c r="AO242" s="313"/>
      <c r="AP242" s="306" t="s">
        <v>584</v>
      </c>
      <c r="AQ242" s="481">
        <f t="shared" si="1802"/>
        <v>6.9789999999999992</v>
      </c>
      <c r="AR242" s="1624"/>
      <c r="AS242" s="1624"/>
      <c r="AT242" s="482">
        <f t="shared" ref="AT242:BQ242" si="1813">AT245+AT248</f>
        <v>4.0299999999999996E-2</v>
      </c>
      <c r="AU242" s="482">
        <f t="shared" si="1813"/>
        <v>4.8359999999999994</v>
      </c>
      <c r="AV242" s="482">
        <f t="shared" si="1813"/>
        <v>0.14105000000000001</v>
      </c>
      <c r="AW242" s="482">
        <f t="shared" si="1813"/>
        <v>0.222791303</v>
      </c>
      <c r="AX242" s="482">
        <f t="shared" si="1813"/>
        <v>26.734956359999998</v>
      </c>
      <c r="AY242" s="482">
        <f t="shared" si="1813"/>
        <v>0.67002492674256753</v>
      </c>
      <c r="AZ242" s="482">
        <f t="shared" si="1813"/>
        <v>1.4191</v>
      </c>
      <c r="BA242" s="482">
        <f t="shared" si="1813"/>
        <v>170.29199999999997</v>
      </c>
      <c r="BB242" s="482">
        <f t="shared" si="1813"/>
        <v>4.2443539999999995</v>
      </c>
      <c r="BC242" s="482">
        <f t="shared" si="1813"/>
        <v>1.4193</v>
      </c>
      <c r="BD242" s="482">
        <f t="shared" si="1813"/>
        <v>170.31599999999997</v>
      </c>
      <c r="BE242" s="482">
        <f t="shared" si="1813"/>
        <v>4.6060019999999993</v>
      </c>
      <c r="BF242" s="482">
        <f t="shared" si="1813"/>
        <v>1.4334</v>
      </c>
      <c r="BG242" s="482">
        <f t="shared" si="1813"/>
        <v>172.00799999999998</v>
      </c>
      <c r="BH242" s="482">
        <f t="shared" si="1813"/>
        <v>5.0169000000000006</v>
      </c>
      <c r="BI242" s="482">
        <f t="shared" si="1813"/>
        <v>1.4334</v>
      </c>
      <c r="BJ242" s="482">
        <f t="shared" si="1813"/>
        <v>172.00799999999998</v>
      </c>
      <c r="BK242" s="482">
        <f t="shared" si="1813"/>
        <v>5.0169000000000006</v>
      </c>
      <c r="BL242" s="482">
        <f t="shared" si="1813"/>
        <v>1.4359999999999999</v>
      </c>
      <c r="BM242" s="482">
        <f t="shared" si="1813"/>
        <v>172.31999999999996</v>
      </c>
      <c r="BN242" s="482">
        <f t="shared" si="1813"/>
        <v>5.0260000000000007</v>
      </c>
      <c r="BO242" s="482">
        <f t="shared" si="1813"/>
        <v>1.4359999999999999</v>
      </c>
      <c r="BP242" s="482">
        <f t="shared" si="1813"/>
        <v>172.31999999999996</v>
      </c>
      <c r="BQ242" s="482">
        <f t="shared" si="1813"/>
        <v>5.0260000000000007</v>
      </c>
      <c r="BR242" s="482">
        <f t="shared" ref="BR242:EC242" si="1814">BR245+BR248</f>
        <v>1.3905000000000001</v>
      </c>
      <c r="BS242" s="482">
        <f t="shared" si="1814"/>
        <v>166.85999999999999</v>
      </c>
      <c r="BT242" s="482">
        <f t="shared" si="1814"/>
        <v>4.8667500000000006</v>
      </c>
      <c r="BU242" s="482">
        <f t="shared" si="1814"/>
        <v>0.34079999999999999</v>
      </c>
      <c r="BV242" s="482">
        <f t="shared" si="1814"/>
        <v>40.895999999999994</v>
      </c>
      <c r="BW242" s="482">
        <f t="shared" si="1814"/>
        <v>1.1928000000000001</v>
      </c>
      <c r="BX242" s="482">
        <f t="shared" si="1814"/>
        <v>0.34079999999999999</v>
      </c>
      <c r="BY242" s="482">
        <f t="shared" si="1814"/>
        <v>40.895999999999994</v>
      </c>
      <c r="BZ242" s="482">
        <f t="shared" si="1814"/>
        <v>1.1928000000000001</v>
      </c>
      <c r="CA242" s="482">
        <f t="shared" si="1814"/>
        <v>0.36809999999999998</v>
      </c>
      <c r="CB242" s="482">
        <f t="shared" si="1814"/>
        <v>44.171999999999997</v>
      </c>
      <c r="CC242" s="482">
        <f t="shared" si="1814"/>
        <v>1.2883500000000001</v>
      </c>
      <c r="CD242" s="482">
        <f t="shared" si="1814"/>
        <v>0.34079999999999999</v>
      </c>
      <c r="CE242" s="482">
        <f t="shared" si="1814"/>
        <v>40.895999999999994</v>
      </c>
      <c r="CF242" s="482">
        <f t="shared" si="1814"/>
        <v>1.1928000000000001</v>
      </c>
      <c r="CG242" s="995"/>
      <c r="CH242" s="482">
        <f t="shared" ref="CH242:CV242" si="1815">CH245+CH248</f>
        <v>1.3905000000000001</v>
      </c>
      <c r="CI242" s="482">
        <f t="shared" si="1815"/>
        <v>166.85999999999999</v>
      </c>
      <c r="CJ242" s="482">
        <f t="shared" si="1815"/>
        <v>4.8667500000000006</v>
      </c>
      <c r="CK242" s="482">
        <f t="shared" si="1815"/>
        <v>0.34079999999999999</v>
      </c>
      <c r="CL242" s="482">
        <f t="shared" si="1815"/>
        <v>40.895999999999994</v>
      </c>
      <c r="CM242" s="482">
        <f t="shared" si="1815"/>
        <v>1.1928000000000001</v>
      </c>
      <c r="CN242" s="482">
        <f t="shared" si="1815"/>
        <v>0.34079999999999999</v>
      </c>
      <c r="CO242" s="482">
        <f t="shared" si="1815"/>
        <v>40.895999999999994</v>
      </c>
      <c r="CP242" s="482">
        <f t="shared" si="1815"/>
        <v>1.1928000000000001</v>
      </c>
      <c r="CQ242" s="482">
        <f t="shared" si="1815"/>
        <v>0.36809999999999998</v>
      </c>
      <c r="CR242" s="482">
        <f t="shared" si="1815"/>
        <v>44.171999999999997</v>
      </c>
      <c r="CS242" s="482">
        <f t="shared" si="1815"/>
        <v>1.2883500000000001</v>
      </c>
      <c r="CT242" s="482">
        <f t="shared" si="1815"/>
        <v>0.34079999999999999</v>
      </c>
      <c r="CU242" s="482">
        <f t="shared" si="1815"/>
        <v>40.895999999999994</v>
      </c>
      <c r="CV242" s="482">
        <f t="shared" si="1815"/>
        <v>1.1928000000000001</v>
      </c>
      <c r="CW242" s="1514">
        <f t="shared" si="1814"/>
        <v>1.3982999999999999</v>
      </c>
      <c r="CX242" s="482">
        <f t="shared" si="1814"/>
        <v>167.79599999999996</v>
      </c>
      <c r="CY242" s="482">
        <f t="shared" si="1814"/>
        <v>4.89405</v>
      </c>
      <c r="CZ242" s="482">
        <f t="shared" si="1814"/>
        <v>1.3982999999999999</v>
      </c>
      <c r="DA242" s="482">
        <f t="shared" si="1814"/>
        <v>167.79599999999996</v>
      </c>
      <c r="DB242" s="482">
        <f t="shared" si="1814"/>
        <v>1.4860499999999999</v>
      </c>
      <c r="DC242" s="482">
        <f t="shared" si="1814"/>
        <v>1.3982999999999999</v>
      </c>
      <c r="DD242" s="482">
        <f t="shared" si="1814"/>
        <v>167.79599999999996</v>
      </c>
      <c r="DE242" s="482">
        <f t="shared" si="1814"/>
        <v>1.4860499999999999</v>
      </c>
      <c r="DF242" s="482">
        <f t="shared" si="1814"/>
        <v>1.3982999999999999</v>
      </c>
      <c r="DG242" s="482">
        <f t="shared" si="1814"/>
        <v>167.79599999999996</v>
      </c>
      <c r="DH242" s="482">
        <f t="shared" si="1814"/>
        <v>1.4860499999999999</v>
      </c>
      <c r="DI242" s="1199">
        <f>DI245+DI248</f>
        <v>1.3957999999999999</v>
      </c>
      <c r="DJ242" s="1199">
        <f t="shared" si="1814"/>
        <v>167.50799999999998</v>
      </c>
      <c r="DK242" s="1199">
        <f t="shared" si="1814"/>
        <v>4.8858000000000006</v>
      </c>
      <c r="DL242" s="1199">
        <f t="shared" si="1814"/>
        <v>0.34079999999999999</v>
      </c>
      <c r="DM242" s="1199">
        <f t="shared" si="1814"/>
        <v>40.895999999999994</v>
      </c>
      <c r="DN242" s="1199">
        <f t="shared" si="1814"/>
        <v>1.1928000000000001</v>
      </c>
      <c r="DO242" s="1199">
        <f t="shared" si="1814"/>
        <v>0.34079999999999999</v>
      </c>
      <c r="DP242" s="1199">
        <f t="shared" si="1814"/>
        <v>40.895999999999994</v>
      </c>
      <c r="DQ242" s="1199">
        <f t="shared" si="1814"/>
        <v>1.1928000000000001</v>
      </c>
      <c r="DR242" s="1199">
        <f t="shared" si="1814"/>
        <v>0.37339999999999995</v>
      </c>
      <c r="DS242" s="1199">
        <f t="shared" si="1814"/>
        <v>44.819999999999993</v>
      </c>
      <c r="DT242" s="1199">
        <f t="shared" si="1814"/>
        <v>1.3069</v>
      </c>
      <c r="DU242" s="1199">
        <f t="shared" si="1814"/>
        <v>0.34079999999999999</v>
      </c>
      <c r="DV242" s="1199">
        <f t="shared" si="1814"/>
        <v>40.895999999999994</v>
      </c>
      <c r="DW242" s="1199">
        <f t="shared" si="1814"/>
        <v>1.1928000000000001</v>
      </c>
      <c r="DX242" s="1199">
        <f t="shared" si="1814"/>
        <v>1.3957999999999999</v>
      </c>
      <c r="DY242" s="1199">
        <f t="shared" si="1814"/>
        <v>167.49599999999998</v>
      </c>
      <c r="DZ242" s="1199">
        <f t="shared" si="1814"/>
        <v>4.8853</v>
      </c>
      <c r="EA242" s="1199">
        <f t="shared" si="1814"/>
        <v>1.3957999999999999</v>
      </c>
      <c r="EB242" s="1199">
        <f t="shared" si="1814"/>
        <v>167.50799999999998</v>
      </c>
      <c r="EC242" s="1199">
        <f t="shared" si="1814"/>
        <v>4.8853</v>
      </c>
      <c r="ED242" s="1199">
        <f t="shared" ref="ED242:EI242" si="1816">ED245+ED248</f>
        <v>1.3957999999999999</v>
      </c>
      <c r="EE242" s="1199">
        <f t="shared" si="1816"/>
        <v>167.49599999999998</v>
      </c>
      <c r="EF242" s="1199">
        <f t="shared" si="1816"/>
        <v>4.8853</v>
      </c>
      <c r="EG242" s="1199">
        <f t="shared" si="1816"/>
        <v>1.3957999999999999</v>
      </c>
      <c r="EH242" s="1199">
        <f t="shared" si="1816"/>
        <v>167.49599999999998</v>
      </c>
      <c r="EI242" s="1199">
        <f t="shared" si="1816"/>
        <v>4.8858000000000006</v>
      </c>
      <c r="EJ242" s="482"/>
      <c r="EK242" s="482"/>
      <c r="EL242" s="482"/>
      <c r="EM242" s="482"/>
      <c r="EN242" s="484">
        <f>EX242+FC242+FD242+FE242+FF242</f>
        <v>3.5</v>
      </c>
      <c r="EO242" s="484">
        <f>EO245+EO248</f>
        <v>0.46063999999999999</v>
      </c>
      <c r="EP242" s="484">
        <f>EP245+EP248</f>
        <v>0.45999999999999996</v>
      </c>
      <c r="EQ242" s="484">
        <f>EQ245+EQ248</f>
        <v>1.7569999999999999</v>
      </c>
      <c r="ER242" s="484">
        <f>ER245+ER248</f>
        <v>1.5</v>
      </c>
      <c r="ES242" s="484">
        <f>ES245+ES248</f>
        <v>0.92</v>
      </c>
      <c r="ET242" s="484">
        <f t="shared" ref="ET242:EW242" si="1817">ET245+ET248</f>
        <v>0</v>
      </c>
      <c r="EU242" s="484">
        <f t="shared" si="1817"/>
        <v>0</v>
      </c>
      <c r="EV242" s="484">
        <f t="shared" si="1817"/>
        <v>0.92</v>
      </c>
      <c r="EW242" s="484">
        <f t="shared" si="1817"/>
        <v>0</v>
      </c>
      <c r="EX242" s="484">
        <f>EX245+EX248</f>
        <v>0.7</v>
      </c>
      <c r="EY242" s="484">
        <f t="shared" ref="EY242:FB242" si="1818">EY245+EY248</f>
        <v>0</v>
      </c>
      <c r="EZ242" s="484">
        <f t="shared" si="1818"/>
        <v>0</v>
      </c>
      <c r="FA242" s="484">
        <f t="shared" si="1818"/>
        <v>0.7</v>
      </c>
      <c r="FB242" s="484">
        <f t="shared" si="1818"/>
        <v>0</v>
      </c>
      <c r="FC242" s="484">
        <f>FC245+FC248</f>
        <v>0.7</v>
      </c>
      <c r="FD242" s="484">
        <f>FD245+FD248</f>
        <v>0.7</v>
      </c>
      <c r="FE242" s="484">
        <f>FE245+FE248</f>
        <v>0.7</v>
      </c>
      <c r="FF242" s="484">
        <f>FF245+FF248</f>
        <v>0.7</v>
      </c>
      <c r="FG242" s="484">
        <f>SUM(FH242:FR242)</f>
        <v>4.7776399999999999</v>
      </c>
      <c r="FH242" s="484">
        <f>FH245+FH248</f>
        <v>0.46063999999999999</v>
      </c>
      <c r="FI242" s="484">
        <f>FI245+FI248</f>
        <v>0.45999999999999996</v>
      </c>
      <c r="FJ242" s="484">
        <f>FJ245+FJ248</f>
        <v>1.7569999999999999</v>
      </c>
      <c r="FK242" s="484">
        <f>FK245+FK248</f>
        <v>2.1</v>
      </c>
      <c r="FL242" s="992"/>
      <c r="FM242" s="484">
        <f>FM245+FM248</f>
        <v>0</v>
      </c>
      <c r="FN242" s="484">
        <f t="shared" ref="FN242:FQ242" si="1819">FN245+FN248</f>
        <v>0</v>
      </c>
      <c r="FO242" s="484">
        <f t="shared" si="1819"/>
        <v>0</v>
      </c>
      <c r="FP242" s="484">
        <f t="shared" si="1819"/>
        <v>0</v>
      </c>
      <c r="FQ242" s="484">
        <f t="shared" si="1819"/>
        <v>0</v>
      </c>
      <c r="FR242" s="484">
        <f>FR245+FR248</f>
        <v>0</v>
      </c>
      <c r="FS242" s="484">
        <f>FS245+FS248</f>
        <v>0</v>
      </c>
      <c r="FT242" s="484">
        <f>FT245+FT248</f>
        <v>0</v>
      </c>
      <c r="FU242" s="813"/>
      <c r="FV242" s="445"/>
      <c r="FW242" s="445"/>
      <c r="FX242" s="445"/>
    </row>
    <row r="243" spans="1:180" ht="14.45" hidden="1" customHeight="1" outlineLevel="1">
      <c r="A243" s="426" t="s">
        <v>485</v>
      </c>
      <c r="B243" s="380" t="s">
        <v>303</v>
      </c>
      <c r="C243" s="331"/>
      <c r="D243" s="343"/>
      <c r="E243" s="409" t="s">
        <v>117</v>
      </c>
      <c r="F243" s="343" t="s">
        <v>95</v>
      </c>
      <c r="G243" s="467"/>
      <c r="H243" s="330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  <c r="AA243" s="1155"/>
      <c r="AB243" s="313"/>
      <c r="AC243" s="313"/>
      <c r="AD243" s="358"/>
      <c r="AE243" s="313"/>
      <c r="AF243" s="313"/>
      <c r="AG243" s="313"/>
      <c r="AH243" s="313"/>
      <c r="AI243" s="313"/>
      <c r="AJ243" s="313"/>
      <c r="AK243" s="313"/>
      <c r="AL243" s="313"/>
      <c r="AM243" s="313"/>
      <c r="AN243" s="313"/>
      <c r="AO243" s="313"/>
      <c r="AP243" s="495"/>
      <c r="AQ243" s="335"/>
      <c r="AR243" s="1620"/>
      <c r="AS243" s="1620"/>
      <c r="AT243" s="313"/>
      <c r="AU243" s="313"/>
      <c r="AV243" s="313"/>
      <c r="AW243" s="313"/>
      <c r="AX243" s="313"/>
      <c r="AY243" s="313"/>
      <c r="AZ243" s="313"/>
      <c r="BA243" s="313"/>
      <c r="BB243" s="313"/>
      <c r="BC243" s="313"/>
      <c r="BD243" s="313"/>
      <c r="BE243" s="313"/>
      <c r="BF243" s="313"/>
      <c r="BG243" s="313"/>
      <c r="BH243" s="313"/>
      <c r="BI243" s="313"/>
      <c r="BJ243" s="313"/>
      <c r="BK243" s="313"/>
      <c r="BL243" s="313"/>
      <c r="BM243" s="313"/>
      <c r="BN243" s="313"/>
      <c r="BO243" s="313"/>
      <c r="BP243" s="313"/>
      <c r="BQ243" s="313"/>
      <c r="BR243" s="313"/>
      <c r="BS243" s="313"/>
      <c r="BT243" s="313"/>
      <c r="BU243" s="313"/>
      <c r="BV243" s="313"/>
      <c r="BW243" s="313"/>
      <c r="BX243" s="313"/>
      <c r="BY243" s="313"/>
      <c r="BZ243" s="313"/>
      <c r="CA243" s="313"/>
      <c r="CB243" s="313"/>
      <c r="CC243" s="313"/>
      <c r="CD243" s="313"/>
      <c r="CE243" s="313"/>
      <c r="CF243" s="313"/>
      <c r="CG243" s="999"/>
      <c r="CH243" s="313"/>
      <c r="CI243" s="313"/>
      <c r="CJ243" s="313"/>
      <c r="CK243" s="313"/>
      <c r="CL243" s="313"/>
      <c r="CM243" s="313"/>
      <c r="CN243" s="313"/>
      <c r="CO243" s="313"/>
      <c r="CP243" s="313"/>
      <c r="CQ243" s="313"/>
      <c r="CR243" s="313"/>
      <c r="CS243" s="313"/>
      <c r="CT243" s="313"/>
      <c r="CU243" s="313"/>
      <c r="CV243" s="313"/>
      <c r="CW243" s="1512"/>
      <c r="CX243" s="313"/>
      <c r="CY243" s="313"/>
      <c r="CZ243" s="313"/>
      <c r="DA243" s="313"/>
      <c r="DB243" s="313"/>
      <c r="DC243" s="313"/>
      <c r="DD243" s="313"/>
      <c r="DE243" s="313"/>
      <c r="DF243" s="313"/>
      <c r="DG243" s="313"/>
      <c r="DH243" s="313"/>
      <c r="DI243" s="1155"/>
      <c r="DJ243" s="1155"/>
      <c r="DK243" s="1155"/>
      <c r="DL243" s="1155"/>
      <c r="DM243" s="1155"/>
      <c r="DN243" s="1155"/>
      <c r="DO243" s="1155"/>
      <c r="DP243" s="1155"/>
      <c r="DQ243" s="1155"/>
      <c r="DR243" s="1155"/>
      <c r="DS243" s="1155"/>
      <c r="DT243" s="1155"/>
      <c r="DU243" s="1155"/>
      <c r="DV243" s="1155"/>
      <c r="DW243" s="1155"/>
      <c r="DX243" s="1155"/>
      <c r="DY243" s="1155"/>
      <c r="DZ243" s="1155"/>
      <c r="EA243" s="1155"/>
      <c r="EB243" s="1155"/>
      <c r="EC243" s="1155"/>
      <c r="ED243" s="1155"/>
      <c r="EE243" s="1155"/>
      <c r="EF243" s="1155"/>
      <c r="EG243" s="1155"/>
      <c r="EH243" s="1155"/>
      <c r="EI243" s="1155"/>
      <c r="EJ243" s="313"/>
      <c r="EK243" s="313"/>
      <c r="EL243" s="313"/>
      <c r="EM243" s="313"/>
      <c r="EN243" s="313"/>
      <c r="EO243" s="313"/>
      <c r="EP243" s="313"/>
      <c r="EQ243" s="313"/>
      <c r="ER243" s="313"/>
      <c r="ES243" s="313"/>
      <c r="ET243" s="655"/>
      <c r="EU243" s="655"/>
      <c r="EV243" s="655"/>
      <c r="EW243" s="655"/>
      <c r="EX243" s="313"/>
      <c r="EY243" s="655"/>
      <c r="EZ243" s="655"/>
      <c r="FA243" s="655"/>
      <c r="FB243" s="655"/>
      <c r="FC243" s="313"/>
      <c r="FD243" s="313"/>
      <c r="FE243" s="313"/>
      <c r="FF243" s="313"/>
      <c r="FG243" s="313"/>
      <c r="FH243" s="313"/>
      <c r="FI243" s="313"/>
      <c r="FJ243" s="313"/>
      <c r="FK243" s="313"/>
      <c r="FL243" s="999"/>
      <c r="FM243" s="313"/>
      <c r="FN243" s="655"/>
      <c r="FO243" s="655"/>
      <c r="FP243" s="655"/>
      <c r="FQ243" s="655"/>
      <c r="FR243" s="313"/>
      <c r="FS243" s="313"/>
      <c r="FT243" s="313"/>
      <c r="FU243" s="655"/>
      <c r="FV243" s="313"/>
      <c r="FW243" s="313"/>
      <c r="FX243" s="313"/>
    </row>
    <row r="244" spans="1:180" ht="16.5" hidden="1" customHeight="1" outlineLevel="1">
      <c r="A244" s="426" t="s">
        <v>485</v>
      </c>
      <c r="B244" s="380" t="s">
        <v>303</v>
      </c>
      <c r="C244" s="659" t="s">
        <v>489</v>
      </c>
      <c r="D244" s="343" t="s">
        <v>515</v>
      </c>
      <c r="E244" s="409"/>
      <c r="F244" s="343" t="s">
        <v>427</v>
      </c>
      <c r="G244" s="470"/>
      <c r="H244" s="343"/>
      <c r="I244" s="492">
        <f t="shared" ref="I244" si="1820">S244+X244+Y244+Z244+AA244</f>
        <v>2835</v>
      </c>
      <c r="J244" s="312"/>
      <c r="K244" s="312"/>
      <c r="L244" s="312"/>
      <c r="M244" s="437">
        <v>0</v>
      </c>
      <c r="N244" s="437">
        <f t="shared" ref="N244" si="1821">SUM(O244:R244)</f>
        <v>568</v>
      </c>
      <c r="O244" s="835">
        <v>142</v>
      </c>
      <c r="P244" s="835">
        <v>142</v>
      </c>
      <c r="Q244" s="835">
        <v>142</v>
      </c>
      <c r="R244" s="835">
        <v>142</v>
      </c>
      <c r="S244" s="366">
        <f t="shared" ref="S244" si="1822">SUM(T244:W244)</f>
        <v>567</v>
      </c>
      <c r="T244" s="835">
        <v>142</v>
      </c>
      <c r="U244" s="835">
        <v>142</v>
      </c>
      <c r="V244" s="835">
        <v>141</v>
      </c>
      <c r="W244" s="835">
        <v>142</v>
      </c>
      <c r="X244" s="835">
        <v>567</v>
      </c>
      <c r="Y244" s="835">
        <v>567</v>
      </c>
      <c r="Z244" s="835">
        <v>567</v>
      </c>
      <c r="AA244" s="1172">
        <v>567</v>
      </c>
      <c r="AB244" s="319"/>
      <c r="AC244" s="319"/>
      <c r="AD244" s="360"/>
      <c r="AE244" s="319"/>
      <c r="AF244" s="437">
        <v>0</v>
      </c>
      <c r="AG244" s="437">
        <f t="shared" ref="AG244" si="1823">SUM(AH244:AK244)</f>
        <v>0</v>
      </c>
      <c r="AH244" s="835"/>
      <c r="AI244" s="835"/>
      <c r="AJ244" s="366"/>
      <c r="AK244" s="366"/>
      <c r="AL244" s="319"/>
      <c r="AM244" s="319"/>
      <c r="AN244" s="319"/>
      <c r="AO244" s="319"/>
      <c r="AP244" s="306"/>
      <c r="AQ244" s="437">
        <f t="shared" ref="AQ244:AQ245" si="1824">DI244+DX244+EA244+ED244+EG244</f>
        <v>6.8040000000000003</v>
      </c>
      <c r="AR244" s="1621"/>
      <c r="AS244" s="1621"/>
      <c r="AT244" s="315"/>
      <c r="AU244" s="476">
        <f>AT244*0.12*1000</f>
        <v>0</v>
      </c>
      <c r="AV244" s="315"/>
      <c r="AW244" s="315"/>
      <c r="AX244" s="476">
        <f>AW244*0.12*1000</f>
        <v>0</v>
      </c>
      <c r="AY244" s="315"/>
      <c r="AZ244" s="625">
        <v>1.3632</v>
      </c>
      <c r="BA244" s="476">
        <f>AZ244*0.12*1000</f>
        <v>163.58399999999997</v>
      </c>
      <c r="BB244" s="625">
        <v>4.0487039999999999</v>
      </c>
      <c r="BC244" s="625">
        <v>1.3633999999999999</v>
      </c>
      <c r="BD244" s="476">
        <f>BC244*0.12*1000</f>
        <v>163.60799999999998</v>
      </c>
      <c r="BE244" s="625">
        <v>4.4103519999999996</v>
      </c>
      <c r="BF244" s="625">
        <v>1.3632</v>
      </c>
      <c r="BG244" s="476">
        <f>BF244*0.12*1000</f>
        <v>163.58399999999997</v>
      </c>
      <c r="BH244" s="315">
        <v>4.7712000000000003</v>
      </c>
      <c r="BI244" s="315">
        <v>1.3632</v>
      </c>
      <c r="BJ244" s="476">
        <f>BI244*0.12*1000</f>
        <v>163.58399999999997</v>
      </c>
      <c r="BK244" s="315">
        <v>4.7712000000000003</v>
      </c>
      <c r="BL244" s="315">
        <v>1.3632</v>
      </c>
      <c r="BM244" s="476">
        <f>BL244*0.12*1000</f>
        <v>163.58399999999997</v>
      </c>
      <c r="BN244" s="315">
        <v>4.7712000000000003</v>
      </c>
      <c r="BO244" s="315">
        <v>1.3632</v>
      </c>
      <c r="BP244" s="476">
        <f>BO244*0.12*1000</f>
        <v>163.58399999999997</v>
      </c>
      <c r="BQ244" s="315">
        <v>4.7712000000000003</v>
      </c>
      <c r="BR244" s="476">
        <f>BU244+BX244+CA244+CD244</f>
        <v>1.3632</v>
      </c>
      <c r="BS244" s="476">
        <f t="shared" ref="BS244" si="1825">BV244+BY244+CB244+CE244</f>
        <v>163.58399999999997</v>
      </c>
      <c r="BT244" s="476">
        <f t="shared" ref="BT244" si="1826">BW244+BZ244+CC244+CF244</f>
        <v>4.7712000000000003</v>
      </c>
      <c r="BU244" s="315">
        <v>0.34079999999999999</v>
      </c>
      <c r="BV244" s="476">
        <f>BU244*0.12*1000</f>
        <v>40.895999999999994</v>
      </c>
      <c r="BW244" s="315">
        <v>1.1928000000000001</v>
      </c>
      <c r="BX244" s="315">
        <v>0.34079999999999999</v>
      </c>
      <c r="BY244" s="476">
        <f>BX244*0.12*1000</f>
        <v>40.895999999999994</v>
      </c>
      <c r="BZ244" s="315">
        <v>1.1928000000000001</v>
      </c>
      <c r="CA244" s="315">
        <v>0.34079999999999999</v>
      </c>
      <c r="CB244" s="476">
        <f>CA244*0.12*1000</f>
        <v>40.895999999999994</v>
      </c>
      <c r="CC244" s="315">
        <v>1.1928000000000001</v>
      </c>
      <c r="CD244" s="315">
        <v>0.34079999999999999</v>
      </c>
      <c r="CE244" s="476">
        <f>CD244*0.12*1000</f>
        <v>40.895999999999994</v>
      </c>
      <c r="CF244" s="1045">
        <v>1.1928000000000001</v>
      </c>
      <c r="CG244" s="995"/>
      <c r="CH244" s="476">
        <f>CK244+CN244+CQ244+CT244</f>
        <v>1.3632</v>
      </c>
      <c r="CI244" s="476">
        <f t="shared" ref="CI244" si="1827">CL244+CO244+CR244+CU244</f>
        <v>163.58399999999997</v>
      </c>
      <c r="CJ244" s="476">
        <f t="shared" ref="CJ244" si="1828">CM244+CP244+CS244+CV244</f>
        <v>4.7712000000000003</v>
      </c>
      <c r="CK244" s="315">
        <v>0.34079999999999999</v>
      </c>
      <c r="CL244" s="476">
        <f>CK244*0.12*1000</f>
        <v>40.895999999999994</v>
      </c>
      <c r="CM244" s="315">
        <v>1.1928000000000001</v>
      </c>
      <c r="CN244" s="1090">
        <v>0.34079999999999999</v>
      </c>
      <c r="CO244" s="476">
        <f>CN244*0.12*1000</f>
        <v>40.895999999999994</v>
      </c>
      <c r="CP244" s="1090">
        <v>1.1928000000000001</v>
      </c>
      <c r="CQ244" s="1474">
        <v>0.34079999999999999</v>
      </c>
      <c r="CR244" s="476">
        <f>CQ244*0.12*1000</f>
        <v>40.895999999999994</v>
      </c>
      <c r="CS244" s="1474">
        <v>1.1928000000000001</v>
      </c>
      <c r="CT244" s="1474">
        <v>0.34079999999999999</v>
      </c>
      <c r="CU244" s="476">
        <f>CT244*0.12*1000</f>
        <v>40.895999999999994</v>
      </c>
      <c r="CV244" s="1474">
        <v>1.1928000000000001</v>
      </c>
      <c r="CW244" s="1514">
        <v>1.3632</v>
      </c>
      <c r="CX244" s="476">
        <f>CW244*0.12*1000</f>
        <v>163.58399999999997</v>
      </c>
      <c r="CY244" s="625">
        <f>BT244</f>
        <v>4.7712000000000003</v>
      </c>
      <c r="CZ244" s="625">
        <f>CW244</f>
        <v>1.3632</v>
      </c>
      <c r="DA244" s="476">
        <f>CZ244*0.12*1000</f>
        <v>163.58399999999997</v>
      </c>
      <c r="DB244" s="625">
        <f>CZ244</f>
        <v>1.3632</v>
      </c>
      <c r="DC244" s="625">
        <f>CZ244</f>
        <v>1.3632</v>
      </c>
      <c r="DD244" s="476">
        <f>DC244*0.12*1000</f>
        <v>163.58399999999997</v>
      </c>
      <c r="DE244" s="625">
        <f>DB244</f>
        <v>1.3632</v>
      </c>
      <c r="DF244" s="625">
        <f>DC244</f>
        <v>1.3632</v>
      </c>
      <c r="DG244" s="476">
        <f>DF244*0.12*1000</f>
        <v>163.58399999999997</v>
      </c>
      <c r="DH244" s="625">
        <f>DE244</f>
        <v>1.3632</v>
      </c>
      <c r="DI244" s="1243">
        <f>DL244+DO244+DR244+DU244</f>
        <v>1.3608</v>
      </c>
      <c r="DJ244" s="1203">
        <f>DI244*0.12*1000</f>
        <v>163.29599999999999</v>
      </c>
      <c r="DK244" s="1243">
        <f>DN244+DQ244+DT244+DW244</f>
        <v>4.7628000000000004</v>
      </c>
      <c r="DL244" s="1212">
        <f>142*300*8/1000000</f>
        <v>0.34079999999999999</v>
      </c>
      <c r="DM244" s="1204">
        <f>DL244*0.12*1000</f>
        <v>40.895999999999994</v>
      </c>
      <c r="DN244" s="1212">
        <f>DL244*3.5</f>
        <v>1.1928000000000001</v>
      </c>
      <c r="DO244" s="1212">
        <f>142*300*8/1000000</f>
        <v>0.34079999999999999</v>
      </c>
      <c r="DP244" s="1204">
        <f>DO244*0.12*1000</f>
        <v>40.895999999999994</v>
      </c>
      <c r="DQ244" s="1212">
        <f>DO244*3.5</f>
        <v>1.1928000000000001</v>
      </c>
      <c r="DR244" s="1212">
        <f>141*300*8/1000000</f>
        <v>0.33839999999999998</v>
      </c>
      <c r="DS244" s="1204">
        <f>DR244*0.12*1000</f>
        <v>40.607999999999997</v>
      </c>
      <c r="DT244" s="1212">
        <f>DR244*3.5</f>
        <v>1.1843999999999999</v>
      </c>
      <c r="DU244" s="1212">
        <f>142*300*8/1000000</f>
        <v>0.34079999999999999</v>
      </c>
      <c r="DV244" s="1204">
        <f>DU244*0.12*1000</f>
        <v>40.895999999999994</v>
      </c>
      <c r="DW244" s="1212">
        <f>DU244*3.5</f>
        <v>1.1928000000000001</v>
      </c>
      <c r="DX244" s="1204">
        <f>DI244</f>
        <v>1.3608</v>
      </c>
      <c r="DY244" s="1203">
        <f>DX244*0.12*1000</f>
        <v>163.29599999999999</v>
      </c>
      <c r="DZ244" s="1204">
        <f>DK244</f>
        <v>4.7628000000000004</v>
      </c>
      <c r="EA244" s="1204">
        <f>DX244</f>
        <v>1.3608</v>
      </c>
      <c r="EB244" s="1203">
        <f>EA244*0.12*1000</f>
        <v>163.29599999999999</v>
      </c>
      <c r="EC244" s="1204">
        <f>DZ244</f>
        <v>4.7628000000000004</v>
      </c>
      <c r="ED244" s="1204">
        <f>EA244</f>
        <v>1.3608</v>
      </c>
      <c r="EE244" s="1203">
        <f>ED244*0.12*1000</f>
        <v>163.29599999999999</v>
      </c>
      <c r="EF244" s="1204">
        <f>EC244</f>
        <v>4.7628000000000004</v>
      </c>
      <c r="EG244" s="1204">
        <f>ED244</f>
        <v>1.3608</v>
      </c>
      <c r="EH244" s="1203">
        <f>EG244*0.12*1000</f>
        <v>163.29599999999999</v>
      </c>
      <c r="EI244" s="1204">
        <f>EF244</f>
        <v>4.7628000000000004</v>
      </c>
      <c r="EJ244" s="316"/>
      <c r="EK244" s="316"/>
      <c r="EL244" s="316"/>
      <c r="EM244" s="316"/>
      <c r="EN244" s="437">
        <f t="shared" ref="EN244:EN245" si="1829">EX244+FC244+FD244+FE244+FF244</f>
        <v>0</v>
      </c>
      <c r="EO244" s="312"/>
      <c r="EP244" s="312"/>
      <c r="EQ244" s="312"/>
      <c r="ER244" s="312"/>
      <c r="ES244" s="312"/>
      <c r="ET244" s="622"/>
      <c r="EU244" s="622"/>
      <c r="EV244" s="622"/>
      <c r="EW244" s="622"/>
      <c r="EX244" s="312"/>
      <c r="EY244" s="622"/>
      <c r="EZ244" s="622"/>
      <c r="FA244" s="622"/>
      <c r="FB244" s="622"/>
      <c r="FC244" s="312"/>
      <c r="FD244" s="312"/>
      <c r="FE244" s="312"/>
      <c r="FF244" s="312"/>
      <c r="FG244" s="437">
        <f>SUM(FH244:FR244)</f>
        <v>0</v>
      </c>
      <c r="FH244" s="312"/>
      <c r="FI244" s="312"/>
      <c r="FJ244" s="312"/>
      <c r="FK244" s="312"/>
      <c r="FL244" s="992"/>
      <c r="FM244" s="312">
        <f t="shared" ref="FM244" si="1830">FN244+FO244+FP244+FQ244</f>
        <v>0</v>
      </c>
      <c r="FN244" s="622"/>
      <c r="FO244" s="622"/>
      <c r="FP244" s="622"/>
      <c r="FQ244" s="622"/>
      <c r="FR244" s="312"/>
      <c r="FS244" s="312"/>
      <c r="FT244" s="312"/>
      <c r="FU244" s="622"/>
      <c r="FV244" s="316"/>
      <c r="FW244" s="316"/>
      <c r="FX244" s="316"/>
    </row>
    <row r="245" spans="1:180" s="95" customFormat="1" ht="14.45" hidden="1" customHeight="1" outlineLevel="1">
      <c r="A245" s="426" t="s">
        <v>485</v>
      </c>
      <c r="B245" s="380" t="s">
        <v>303</v>
      </c>
      <c r="C245" s="331"/>
      <c r="D245" s="343"/>
      <c r="E245" s="443"/>
      <c r="F245" s="478" t="s">
        <v>11</v>
      </c>
      <c r="G245" s="438"/>
      <c r="H245" s="490"/>
      <c r="I245" s="335"/>
      <c r="J245" s="335"/>
      <c r="K245" s="335"/>
      <c r="L245" s="335"/>
      <c r="M245" s="335"/>
      <c r="N245" s="335"/>
      <c r="O245" s="335"/>
      <c r="P245" s="335"/>
      <c r="Q245" s="335"/>
      <c r="R245" s="335"/>
      <c r="S245" s="335"/>
      <c r="T245" s="335"/>
      <c r="U245" s="335"/>
      <c r="V245" s="335"/>
      <c r="W245" s="335"/>
      <c r="X245" s="335"/>
      <c r="Y245" s="335"/>
      <c r="Z245" s="335"/>
      <c r="AA245" s="1157"/>
      <c r="AB245" s="335"/>
      <c r="AC245" s="335"/>
      <c r="AD245" s="345"/>
      <c r="AE245" s="335"/>
      <c r="AF245" s="335"/>
      <c r="AG245" s="335"/>
      <c r="AH245" s="335"/>
      <c r="AI245" s="335"/>
      <c r="AJ245" s="335"/>
      <c r="AK245" s="335"/>
      <c r="AL245" s="335"/>
      <c r="AM245" s="335"/>
      <c r="AN245" s="335"/>
      <c r="AO245" s="335"/>
      <c r="AP245" s="306"/>
      <c r="AQ245" s="437">
        <f t="shared" si="1824"/>
        <v>6.8040000000000003</v>
      </c>
      <c r="AR245" s="1621"/>
      <c r="AS245" s="1621"/>
      <c r="AT245" s="476">
        <f t="shared" ref="AT245:BQ245" si="1831">SUM(AT244:AT244)</f>
        <v>0</v>
      </c>
      <c r="AU245" s="476">
        <f t="shared" si="1831"/>
        <v>0</v>
      </c>
      <c r="AV245" s="476">
        <f t="shared" si="1831"/>
        <v>0</v>
      </c>
      <c r="AW245" s="476">
        <f t="shared" si="1831"/>
        <v>0</v>
      </c>
      <c r="AX245" s="476">
        <f t="shared" si="1831"/>
        <v>0</v>
      </c>
      <c r="AY245" s="476">
        <f t="shared" si="1831"/>
        <v>0</v>
      </c>
      <c r="AZ245" s="476">
        <f t="shared" si="1831"/>
        <v>1.3632</v>
      </c>
      <c r="BA245" s="476">
        <f t="shared" si="1831"/>
        <v>163.58399999999997</v>
      </c>
      <c r="BB245" s="476">
        <f t="shared" si="1831"/>
        <v>4.0487039999999999</v>
      </c>
      <c r="BC245" s="476">
        <f t="shared" si="1831"/>
        <v>1.3633999999999999</v>
      </c>
      <c r="BD245" s="476">
        <f t="shared" si="1831"/>
        <v>163.60799999999998</v>
      </c>
      <c r="BE245" s="476">
        <f t="shared" si="1831"/>
        <v>4.4103519999999996</v>
      </c>
      <c r="BF245" s="476">
        <f t="shared" si="1831"/>
        <v>1.3632</v>
      </c>
      <c r="BG245" s="476">
        <f t="shared" si="1831"/>
        <v>163.58399999999997</v>
      </c>
      <c r="BH245" s="476">
        <f t="shared" si="1831"/>
        <v>4.7712000000000003</v>
      </c>
      <c r="BI245" s="476">
        <f t="shared" si="1831"/>
        <v>1.3632</v>
      </c>
      <c r="BJ245" s="476">
        <f t="shared" si="1831"/>
        <v>163.58399999999997</v>
      </c>
      <c r="BK245" s="476">
        <f t="shared" si="1831"/>
        <v>4.7712000000000003</v>
      </c>
      <c r="BL245" s="476">
        <f t="shared" si="1831"/>
        <v>1.3632</v>
      </c>
      <c r="BM245" s="476">
        <f t="shared" si="1831"/>
        <v>163.58399999999997</v>
      </c>
      <c r="BN245" s="476">
        <f t="shared" si="1831"/>
        <v>4.7712000000000003</v>
      </c>
      <c r="BO245" s="476">
        <f t="shared" si="1831"/>
        <v>1.3632</v>
      </c>
      <c r="BP245" s="476">
        <f t="shared" si="1831"/>
        <v>163.58399999999997</v>
      </c>
      <c r="BQ245" s="476">
        <f t="shared" si="1831"/>
        <v>4.7712000000000003</v>
      </c>
      <c r="BR245" s="476">
        <f t="shared" ref="BR245:EC245" si="1832">SUM(BR244:BR244)</f>
        <v>1.3632</v>
      </c>
      <c r="BS245" s="476">
        <f t="shared" si="1832"/>
        <v>163.58399999999997</v>
      </c>
      <c r="BT245" s="476">
        <f t="shared" si="1832"/>
        <v>4.7712000000000003</v>
      </c>
      <c r="BU245" s="476">
        <f t="shared" si="1832"/>
        <v>0.34079999999999999</v>
      </c>
      <c r="BV245" s="476">
        <f t="shared" si="1832"/>
        <v>40.895999999999994</v>
      </c>
      <c r="BW245" s="476">
        <f t="shared" si="1832"/>
        <v>1.1928000000000001</v>
      </c>
      <c r="BX245" s="476">
        <f t="shared" si="1832"/>
        <v>0.34079999999999999</v>
      </c>
      <c r="BY245" s="476">
        <f t="shared" si="1832"/>
        <v>40.895999999999994</v>
      </c>
      <c r="BZ245" s="476">
        <f t="shared" si="1832"/>
        <v>1.1928000000000001</v>
      </c>
      <c r="CA245" s="476">
        <f t="shared" si="1832"/>
        <v>0.34079999999999999</v>
      </c>
      <c r="CB245" s="476">
        <f t="shared" si="1832"/>
        <v>40.895999999999994</v>
      </c>
      <c r="CC245" s="476">
        <f t="shared" si="1832"/>
        <v>1.1928000000000001</v>
      </c>
      <c r="CD245" s="476">
        <f t="shared" si="1832"/>
        <v>0.34079999999999999</v>
      </c>
      <c r="CE245" s="476">
        <f t="shared" si="1832"/>
        <v>40.895999999999994</v>
      </c>
      <c r="CF245" s="476">
        <f t="shared" si="1832"/>
        <v>1.1928000000000001</v>
      </c>
      <c r="CG245" s="995"/>
      <c r="CH245" s="476">
        <f t="shared" ref="CH245:CV245" si="1833">SUM(CH244:CH244)</f>
        <v>1.3632</v>
      </c>
      <c r="CI245" s="476">
        <f t="shared" si="1833"/>
        <v>163.58399999999997</v>
      </c>
      <c r="CJ245" s="476">
        <f t="shared" si="1833"/>
        <v>4.7712000000000003</v>
      </c>
      <c r="CK245" s="476">
        <f t="shared" si="1833"/>
        <v>0.34079999999999999</v>
      </c>
      <c r="CL245" s="476">
        <f t="shared" si="1833"/>
        <v>40.895999999999994</v>
      </c>
      <c r="CM245" s="476">
        <f t="shared" si="1833"/>
        <v>1.1928000000000001</v>
      </c>
      <c r="CN245" s="476">
        <f t="shared" si="1833"/>
        <v>0.34079999999999999</v>
      </c>
      <c r="CO245" s="476">
        <f t="shared" si="1833"/>
        <v>40.895999999999994</v>
      </c>
      <c r="CP245" s="476">
        <f t="shared" si="1833"/>
        <v>1.1928000000000001</v>
      </c>
      <c r="CQ245" s="476">
        <f t="shared" si="1833"/>
        <v>0.34079999999999999</v>
      </c>
      <c r="CR245" s="476">
        <f t="shared" si="1833"/>
        <v>40.895999999999994</v>
      </c>
      <c r="CS245" s="476">
        <f t="shared" si="1833"/>
        <v>1.1928000000000001</v>
      </c>
      <c r="CT245" s="476">
        <f t="shared" si="1833"/>
        <v>0.34079999999999999</v>
      </c>
      <c r="CU245" s="476">
        <f t="shared" si="1833"/>
        <v>40.895999999999994</v>
      </c>
      <c r="CV245" s="476">
        <f t="shared" si="1833"/>
        <v>1.1928000000000001</v>
      </c>
      <c r="CW245" s="1514">
        <f t="shared" si="1832"/>
        <v>1.3632</v>
      </c>
      <c r="CX245" s="476">
        <f t="shared" si="1832"/>
        <v>163.58399999999997</v>
      </c>
      <c r="CY245" s="476">
        <f t="shared" si="1832"/>
        <v>4.7712000000000003</v>
      </c>
      <c r="CZ245" s="476">
        <f t="shared" si="1832"/>
        <v>1.3632</v>
      </c>
      <c r="DA245" s="476">
        <f t="shared" si="1832"/>
        <v>163.58399999999997</v>
      </c>
      <c r="DB245" s="476">
        <f t="shared" si="1832"/>
        <v>1.3632</v>
      </c>
      <c r="DC245" s="476">
        <f t="shared" si="1832"/>
        <v>1.3632</v>
      </c>
      <c r="DD245" s="476">
        <f t="shared" si="1832"/>
        <v>163.58399999999997</v>
      </c>
      <c r="DE245" s="476">
        <f t="shared" si="1832"/>
        <v>1.3632</v>
      </c>
      <c r="DF245" s="476">
        <f t="shared" si="1832"/>
        <v>1.3632</v>
      </c>
      <c r="DG245" s="476">
        <f t="shared" si="1832"/>
        <v>163.58399999999997</v>
      </c>
      <c r="DH245" s="476">
        <f t="shared" si="1832"/>
        <v>1.3632</v>
      </c>
      <c r="DI245" s="1203">
        <f t="shared" si="1832"/>
        <v>1.3608</v>
      </c>
      <c r="DJ245" s="1203">
        <f t="shared" si="1832"/>
        <v>163.29599999999999</v>
      </c>
      <c r="DK245" s="1203">
        <f t="shared" si="1832"/>
        <v>4.7628000000000004</v>
      </c>
      <c r="DL245" s="1203">
        <f t="shared" si="1832"/>
        <v>0.34079999999999999</v>
      </c>
      <c r="DM245" s="1203">
        <f t="shared" si="1832"/>
        <v>40.895999999999994</v>
      </c>
      <c r="DN245" s="1203">
        <f t="shared" si="1832"/>
        <v>1.1928000000000001</v>
      </c>
      <c r="DO245" s="1203">
        <f t="shared" si="1832"/>
        <v>0.34079999999999999</v>
      </c>
      <c r="DP245" s="1203">
        <f t="shared" si="1832"/>
        <v>40.895999999999994</v>
      </c>
      <c r="DQ245" s="1203">
        <f t="shared" si="1832"/>
        <v>1.1928000000000001</v>
      </c>
      <c r="DR245" s="1203">
        <f t="shared" si="1832"/>
        <v>0.33839999999999998</v>
      </c>
      <c r="DS245" s="1203">
        <f t="shared" si="1832"/>
        <v>40.607999999999997</v>
      </c>
      <c r="DT245" s="1203">
        <f t="shared" si="1832"/>
        <v>1.1843999999999999</v>
      </c>
      <c r="DU245" s="1203">
        <f t="shared" si="1832"/>
        <v>0.34079999999999999</v>
      </c>
      <c r="DV245" s="1203">
        <f t="shared" si="1832"/>
        <v>40.895999999999994</v>
      </c>
      <c r="DW245" s="1203">
        <f t="shared" si="1832"/>
        <v>1.1928000000000001</v>
      </c>
      <c r="DX245" s="1203">
        <f t="shared" si="1832"/>
        <v>1.3608</v>
      </c>
      <c r="DY245" s="1203">
        <f t="shared" si="1832"/>
        <v>163.29599999999999</v>
      </c>
      <c r="DZ245" s="1203">
        <f t="shared" si="1832"/>
        <v>4.7628000000000004</v>
      </c>
      <c r="EA245" s="1203">
        <f t="shared" si="1832"/>
        <v>1.3608</v>
      </c>
      <c r="EB245" s="1203">
        <f t="shared" si="1832"/>
        <v>163.29599999999999</v>
      </c>
      <c r="EC245" s="1203">
        <f t="shared" si="1832"/>
        <v>4.7628000000000004</v>
      </c>
      <c r="ED245" s="1203">
        <f t="shared" ref="ED245:EI245" si="1834">SUM(ED244:ED244)</f>
        <v>1.3608</v>
      </c>
      <c r="EE245" s="1203">
        <f t="shared" si="1834"/>
        <v>163.29599999999999</v>
      </c>
      <c r="EF245" s="1203">
        <f t="shared" si="1834"/>
        <v>4.7628000000000004</v>
      </c>
      <c r="EG245" s="1203">
        <f t="shared" si="1834"/>
        <v>1.3608</v>
      </c>
      <c r="EH245" s="1203">
        <f t="shared" si="1834"/>
        <v>163.29599999999999</v>
      </c>
      <c r="EI245" s="1203">
        <f t="shared" si="1834"/>
        <v>4.7628000000000004</v>
      </c>
      <c r="EJ245" s="441"/>
      <c r="EK245" s="441"/>
      <c r="EL245" s="441"/>
      <c r="EM245" s="441"/>
      <c r="EN245" s="437">
        <f t="shared" si="1829"/>
        <v>0</v>
      </c>
      <c r="EO245" s="437">
        <f>SUM(EO244:EO244)</f>
        <v>0</v>
      </c>
      <c r="EP245" s="437">
        <f>SUM(EP244:EP244)</f>
        <v>0</v>
      </c>
      <c r="EQ245" s="437">
        <f>SUM(EQ244:EQ244)</f>
        <v>0</v>
      </c>
      <c r="ER245" s="437">
        <f>SUM(ER244:ER244)</f>
        <v>0</v>
      </c>
      <c r="ES245" s="437">
        <f>SUM(ES244:ES244)</f>
        <v>0</v>
      </c>
      <c r="ET245" s="814"/>
      <c r="EU245" s="814"/>
      <c r="EV245" s="814"/>
      <c r="EW245" s="814"/>
      <c r="EX245" s="437">
        <f>SUM(EX244:EX244)</f>
        <v>0</v>
      </c>
      <c r="EY245" s="437">
        <f t="shared" ref="EY245:FB245" si="1835">SUM(EY244:EY244)</f>
        <v>0</v>
      </c>
      <c r="EZ245" s="437">
        <f t="shared" si="1835"/>
        <v>0</v>
      </c>
      <c r="FA245" s="437">
        <f t="shared" si="1835"/>
        <v>0</v>
      </c>
      <c r="FB245" s="437">
        <f t="shared" si="1835"/>
        <v>0</v>
      </c>
      <c r="FC245" s="437">
        <f>SUM(FC244:FC244)</f>
        <v>0</v>
      </c>
      <c r="FD245" s="437">
        <f>SUM(FD244:FD244)</f>
        <v>0</v>
      </c>
      <c r="FE245" s="437">
        <f>SUM(FE244:FE244)</f>
        <v>0</v>
      </c>
      <c r="FF245" s="437">
        <f>SUM(FF244:FF244)</f>
        <v>0</v>
      </c>
      <c r="FG245" s="437">
        <f>SUM(FH245:FR245)</f>
        <v>0</v>
      </c>
      <c r="FH245" s="437">
        <f>SUM(FH244:FH244)</f>
        <v>0</v>
      </c>
      <c r="FI245" s="437">
        <f>SUM(FI244:FI244)</f>
        <v>0</v>
      </c>
      <c r="FJ245" s="437">
        <f>SUM(FJ244:FJ244)</f>
        <v>0</v>
      </c>
      <c r="FK245" s="437">
        <f>SUM(FK244:FK244)</f>
        <v>0</v>
      </c>
      <c r="FL245" s="992"/>
      <c r="FM245" s="437">
        <f>SUM(FM244:FM244)</f>
        <v>0</v>
      </c>
      <c r="FN245" s="814"/>
      <c r="FO245" s="814"/>
      <c r="FP245" s="814"/>
      <c r="FQ245" s="814"/>
      <c r="FR245" s="437">
        <f>SUM(FR244:FR244)</f>
        <v>0</v>
      </c>
      <c r="FS245" s="437">
        <f>SUM(FS244:FS244)</f>
        <v>0</v>
      </c>
      <c r="FT245" s="437">
        <f>SUM(FT244:FT244)</f>
        <v>0</v>
      </c>
      <c r="FU245" s="814"/>
      <c r="FV245" s="320"/>
      <c r="FW245" s="320"/>
      <c r="FX245" s="320"/>
    </row>
    <row r="246" spans="1:180" ht="14.45" hidden="1" customHeight="1" outlineLevel="1">
      <c r="A246" s="426" t="s">
        <v>485</v>
      </c>
      <c r="B246" s="380" t="s">
        <v>303</v>
      </c>
      <c r="C246" s="331"/>
      <c r="D246" s="343"/>
      <c r="E246" s="409" t="s">
        <v>118</v>
      </c>
      <c r="F246" s="343" t="s">
        <v>98</v>
      </c>
      <c r="G246" s="467"/>
      <c r="H246" s="330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  <c r="AA246" s="1155"/>
      <c r="AB246" s="313"/>
      <c r="AC246" s="313"/>
      <c r="AD246" s="358"/>
      <c r="AE246" s="313"/>
      <c r="AF246" s="313"/>
      <c r="AG246" s="313"/>
      <c r="AH246" s="313"/>
      <c r="AI246" s="313"/>
      <c r="AJ246" s="313"/>
      <c r="AK246" s="313"/>
      <c r="AL246" s="313"/>
      <c r="AM246" s="313"/>
      <c r="AN246" s="313"/>
      <c r="AO246" s="313"/>
      <c r="AP246" s="495"/>
      <c r="AQ246" s="335"/>
      <c r="AR246" s="1620"/>
      <c r="AS246" s="1620"/>
      <c r="AT246" s="313"/>
      <c r="AU246" s="313"/>
      <c r="AV246" s="313"/>
      <c r="AW246" s="313"/>
      <c r="AX246" s="313"/>
      <c r="AY246" s="313"/>
      <c r="AZ246" s="313"/>
      <c r="BA246" s="313"/>
      <c r="BB246" s="313"/>
      <c r="BC246" s="313"/>
      <c r="BD246" s="313"/>
      <c r="BE246" s="313"/>
      <c r="BF246" s="313"/>
      <c r="BG246" s="313"/>
      <c r="BH246" s="313"/>
      <c r="BI246" s="313"/>
      <c r="BJ246" s="313"/>
      <c r="BK246" s="313"/>
      <c r="BL246" s="313"/>
      <c r="BM246" s="313"/>
      <c r="BN246" s="313"/>
      <c r="BO246" s="313"/>
      <c r="BP246" s="313"/>
      <c r="BQ246" s="313"/>
      <c r="BR246" s="313"/>
      <c r="BS246" s="313"/>
      <c r="BT246" s="313"/>
      <c r="BU246" s="313"/>
      <c r="BV246" s="313"/>
      <c r="BW246" s="313"/>
      <c r="BX246" s="313"/>
      <c r="BY246" s="313"/>
      <c r="BZ246" s="313"/>
      <c r="CA246" s="313"/>
      <c r="CB246" s="313"/>
      <c r="CC246" s="313"/>
      <c r="CD246" s="313"/>
      <c r="CE246" s="313"/>
      <c r="CF246" s="313"/>
      <c r="CG246" s="999"/>
      <c r="CH246" s="313"/>
      <c r="CI246" s="313"/>
      <c r="CJ246" s="313"/>
      <c r="CK246" s="313"/>
      <c r="CL246" s="313"/>
      <c r="CM246" s="313"/>
      <c r="CN246" s="313"/>
      <c r="CO246" s="313"/>
      <c r="CP246" s="313"/>
      <c r="CQ246" s="313"/>
      <c r="CR246" s="313"/>
      <c r="CS246" s="313"/>
      <c r="CT246" s="313"/>
      <c r="CU246" s="313"/>
      <c r="CV246" s="313"/>
      <c r="CW246" s="1512"/>
      <c r="CX246" s="313"/>
      <c r="CY246" s="313"/>
      <c r="CZ246" s="313"/>
      <c r="DA246" s="313"/>
      <c r="DB246" s="313"/>
      <c r="DC246" s="313"/>
      <c r="DD246" s="313"/>
      <c r="DE246" s="313"/>
      <c r="DF246" s="313"/>
      <c r="DG246" s="313"/>
      <c r="DH246" s="313"/>
      <c r="DI246" s="1155"/>
      <c r="DJ246" s="1155"/>
      <c r="DK246" s="1155"/>
      <c r="DL246" s="1155"/>
      <c r="DM246" s="1155"/>
      <c r="DN246" s="1155"/>
      <c r="DO246" s="1155"/>
      <c r="DP246" s="1155"/>
      <c r="DQ246" s="1155"/>
      <c r="DR246" s="1155"/>
      <c r="DS246" s="1155"/>
      <c r="DT246" s="1155"/>
      <c r="DU246" s="1155"/>
      <c r="DV246" s="1155"/>
      <c r="DW246" s="1155"/>
      <c r="DX246" s="1155"/>
      <c r="DY246" s="1155"/>
      <c r="DZ246" s="1155"/>
      <c r="EA246" s="1155"/>
      <c r="EB246" s="1155"/>
      <c r="EC246" s="1155"/>
      <c r="ED246" s="1155"/>
      <c r="EE246" s="1155"/>
      <c r="EF246" s="1155"/>
      <c r="EG246" s="1155"/>
      <c r="EH246" s="1155"/>
      <c r="EI246" s="1155"/>
      <c r="EJ246" s="313"/>
      <c r="EK246" s="313"/>
      <c r="EL246" s="313"/>
      <c r="EM246" s="313"/>
      <c r="EN246" s="313"/>
      <c r="EO246" s="313"/>
      <c r="EP246" s="313"/>
      <c r="EQ246" s="313"/>
      <c r="ER246" s="313"/>
      <c r="ES246" s="313"/>
      <c r="ET246" s="655"/>
      <c r="EU246" s="655"/>
      <c r="EV246" s="655"/>
      <c r="EW246" s="655"/>
      <c r="EX246" s="313"/>
      <c r="EY246" s="655"/>
      <c r="EZ246" s="655"/>
      <c r="FA246" s="655"/>
      <c r="FB246" s="655"/>
      <c r="FC246" s="313"/>
      <c r="FD246" s="313"/>
      <c r="FE246" s="313"/>
      <c r="FF246" s="313"/>
      <c r="FG246" s="313"/>
      <c r="FH246" s="313"/>
      <c r="FI246" s="313"/>
      <c r="FJ246" s="313"/>
      <c r="FK246" s="313"/>
      <c r="FL246" s="999"/>
      <c r="FM246" s="313"/>
      <c r="FN246" s="655"/>
      <c r="FO246" s="655"/>
      <c r="FP246" s="655"/>
      <c r="FQ246" s="655"/>
      <c r="FR246" s="313"/>
      <c r="FS246" s="313"/>
      <c r="FT246" s="313"/>
      <c r="FU246" s="655"/>
      <c r="FV246" s="313"/>
      <c r="FW246" s="313"/>
      <c r="FX246" s="313"/>
    </row>
    <row r="247" spans="1:180" ht="14.45" hidden="1" customHeight="1" outlineLevel="1">
      <c r="A247" s="426" t="s">
        <v>485</v>
      </c>
      <c r="B247" s="380" t="s">
        <v>303</v>
      </c>
      <c r="C247" s="659" t="s">
        <v>491</v>
      </c>
      <c r="D247" s="343" t="s">
        <v>515</v>
      </c>
      <c r="E247" s="430" t="s">
        <v>397</v>
      </c>
      <c r="F247" s="343" t="s">
        <v>398</v>
      </c>
      <c r="G247" s="470" t="s">
        <v>68</v>
      </c>
      <c r="H247" s="343" t="s">
        <v>399</v>
      </c>
      <c r="I247" s="492">
        <f t="shared" ref="I247" si="1836">S247+X247+Y247+Z247+AA247</f>
        <v>147</v>
      </c>
      <c r="J247" s="910">
        <v>31</v>
      </c>
      <c r="K247" s="622">
        <v>43</v>
      </c>
      <c r="L247" s="622">
        <v>22</v>
      </c>
      <c r="M247" s="528">
        <v>56</v>
      </c>
      <c r="N247" s="528">
        <f t="shared" ref="N247" si="1837">SUM(O247:R247)</f>
        <v>21</v>
      </c>
      <c r="O247" s="623">
        <v>0</v>
      </c>
      <c r="P247" s="623">
        <v>0</v>
      </c>
      <c r="Q247" s="623">
        <v>21</v>
      </c>
      <c r="R247" s="623">
        <v>0</v>
      </c>
      <c r="S247" s="366">
        <f t="shared" ref="S247" si="1838">SUM(T247:W247)</f>
        <v>27</v>
      </c>
      <c r="T247" s="623">
        <v>0</v>
      </c>
      <c r="U247" s="623">
        <v>0</v>
      </c>
      <c r="V247" s="623">
        <v>27</v>
      </c>
      <c r="W247" s="623">
        <v>0</v>
      </c>
      <c r="X247" s="623">
        <v>30</v>
      </c>
      <c r="Y247" s="623">
        <v>30</v>
      </c>
      <c r="Z247" s="623">
        <v>30</v>
      </c>
      <c r="AA247" s="1162">
        <v>30</v>
      </c>
      <c r="AB247" s="316"/>
      <c r="AC247" s="316"/>
      <c r="AD247" s="356"/>
      <c r="AE247" s="316"/>
      <c r="AF247" s="528">
        <v>0</v>
      </c>
      <c r="AG247" s="528">
        <f t="shared" ref="AG247" si="1839">SUM(AH247:AK247)</f>
        <v>0</v>
      </c>
      <c r="AH247" s="316"/>
      <c r="AI247" s="316"/>
      <c r="AJ247" s="316"/>
      <c r="AK247" s="316"/>
      <c r="AL247" s="316"/>
      <c r="AM247" s="316"/>
      <c r="AN247" s="316"/>
      <c r="AO247" s="316"/>
      <c r="AP247" s="306" t="s">
        <v>501</v>
      </c>
      <c r="AQ247" s="437">
        <f t="shared" ref="AQ247:AQ250" si="1840">DI247+DX247+EA247+ED247+EG247</f>
        <v>0.17500000000000002</v>
      </c>
      <c r="AR247" s="1621"/>
      <c r="AS247" s="1621"/>
      <c r="AT247" s="315">
        <v>4.0299999999999996E-2</v>
      </c>
      <c r="AU247" s="476">
        <f>AT247*0.12*1000</f>
        <v>4.8359999999999994</v>
      </c>
      <c r="AV247" s="625">
        <v>0.14105000000000001</v>
      </c>
      <c r="AW247" s="625">
        <v>0.222791303</v>
      </c>
      <c r="AX247" s="476">
        <f>AW247*0.12*1000</f>
        <v>26.734956359999998</v>
      </c>
      <c r="AY247" s="625">
        <v>0.67002492674256753</v>
      </c>
      <c r="AZ247" s="625">
        <v>5.5900000000000005E-2</v>
      </c>
      <c r="BA247" s="476">
        <f>AZ247*0.12*1000</f>
        <v>6.7080000000000002</v>
      </c>
      <c r="BB247" s="625">
        <v>0.19564999999999999</v>
      </c>
      <c r="BC247" s="625">
        <v>5.5900000000000005E-2</v>
      </c>
      <c r="BD247" s="476">
        <f>BC247*0.12*1000</f>
        <v>6.7080000000000002</v>
      </c>
      <c r="BE247" s="625">
        <v>0.19564999999999999</v>
      </c>
      <c r="BF247" s="625">
        <v>7.0199999999999999E-2</v>
      </c>
      <c r="BG247" s="476">
        <f>BF247*0.12*1000</f>
        <v>8.4239999999999995</v>
      </c>
      <c r="BH247" s="625">
        <v>0.2457</v>
      </c>
      <c r="BI247" s="625">
        <v>7.0199999999999999E-2</v>
      </c>
      <c r="BJ247" s="476">
        <f>BI247*0.12*1000</f>
        <v>8.4239999999999995</v>
      </c>
      <c r="BK247" s="625">
        <v>0.2457</v>
      </c>
      <c r="BL247" s="315">
        <v>7.2800000000000004E-2</v>
      </c>
      <c r="BM247" s="476">
        <f>BL247*0.12*1000</f>
        <v>8.7360000000000007</v>
      </c>
      <c r="BN247" s="315">
        <v>0.25480000000000003</v>
      </c>
      <c r="BO247" s="315">
        <v>7.2800000000000004E-2</v>
      </c>
      <c r="BP247" s="476">
        <f>BO247*0.12*1000</f>
        <v>8.7360000000000007</v>
      </c>
      <c r="BQ247" s="315">
        <v>0.25480000000000003</v>
      </c>
      <c r="BR247" s="476">
        <f>BU247+BX247+CA247+CD247</f>
        <v>2.7300000000000001E-2</v>
      </c>
      <c r="BS247" s="476">
        <f t="shared" ref="BS247" si="1841">BV247+BY247+CB247+CE247</f>
        <v>3.2759999999999998</v>
      </c>
      <c r="BT247" s="476">
        <f t="shared" ref="BT247" si="1842">BW247+BZ247+CC247+CF247</f>
        <v>9.555000000000001E-2</v>
      </c>
      <c r="BU247" s="315">
        <v>0</v>
      </c>
      <c r="BV247" s="476">
        <f>BU247*0.12*1000</f>
        <v>0</v>
      </c>
      <c r="BW247" s="315">
        <v>0</v>
      </c>
      <c r="BX247" s="315">
        <v>0</v>
      </c>
      <c r="BY247" s="476">
        <f>BX247*0.12*1000</f>
        <v>0</v>
      </c>
      <c r="BZ247" s="315">
        <v>0</v>
      </c>
      <c r="CA247" s="911">
        <f>1.3*Q247/1000</f>
        <v>2.7300000000000001E-2</v>
      </c>
      <c r="CB247" s="476">
        <f>CA247*0.12*1000</f>
        <v>3.2759999999999998</v>
      </c>
      <c r="CC247" s="911">
        <f>CA247*3.5</f>
        <v>9.555000000000001E-2</v>
      </c>
      <c r="CD247" s="315">
        <v>0</v>
      </c>
      <c r="CE247" s="476">
        <f>CD247*0.12*1000</f>
        <v>0</v>
      </c>
      <c r="CF247" s="315">
        <v>0</v>
      </c>
      <c r="CG247" s="995"/>
      <c r="CH247" s="476">
        <f>CK247+CN247+CQ247+CT247</f>
        <v>2.7300000000000001E-2</v>
      </c>
      <c r="CI247" s="476">
        <f t="shared" ref="CI247" si="1843">CL247+CO247+CR247+CU247</f>
        <v>3.2759999999999998</v>
      </c>
      <c r="CJ247" s="476">
        <f t="shared" ref="CJ247" si="1844">CM247+CP247+CS247+CV247</f>
        <v>9.555000000000001E-2</v>
      </c>
      <c r="CK247" s="315">
        <v>0</v>
      </c>
      <c r="CL247" s="476">
        <f>CK247*0.12*1000</f>
        <v>0</v>
      </c>
      <c r="CM247" s="315">
        <v>0</v>
      </c>
      <c r="CN247" s="315">
        <v>0</v>
      </c>
      <c r="CO247" s="476">
        <f>CN247*0.12*1000</f>
        <v>0</v>
      </c>
      <c r="CP247" s="315">
        <v>0</v>
      </c>
      <c r="CQ247" s="1480">
        <v>2.7300000000000001E-2</v>
      </c>
      <c r="CR247" s="476">
        <f>CQ247*0.12*1000</f>
        <v>3.2759999999999998</v>
      </c>
      <c r="CS247" s="1480">
        <v>9.555000000000001E-2</v>
      </c>
      <c r="CT247" s="315">
        <v>0</v>
      </c>
      <c r="CU247" s="476">
        <f>CT247*0.12*1000</f>
        <v>0</v>
      </c>
      <c r="CV247" s="315">
        <v>0</v>
      </c>
      <c r="CW247" s="1531">
        <f>1.3*S247/1000</f>
        <v>3.5099999999999999E-2</v>
      </c>
      <c r="CX247" s="476">
        <f>CW247*0.12*1000</f>
        <v>4.2119999999999997</v>
      </c>
      <c r="CY247" s="911">
        <f>CW247*3.5</f>
        <v>0.12285</v>
      </c>
      <c r="CZ247" s="625">
        <f>CW247</f>
        <v>3.5099999999999999E-2</v>
      </c>
      <c r="DA247" s="476">
        <f>CZ247*0.12*1000</f>
        <v>4.2119999999999997</v>
      </c>
      <c r="DB247" s="911">
        <f>CZ247*3.5</f>
        <v>0.12285</v>
      </c>
      <c r="DC247" s="625">
        <f>CZ247</f>
        <v>3.5099999999999999E-2</v>
      </c>
      <c r="DD247" s="476">
        <f>DC247*0.12*1000</f>
        <v>4.2119999999999997</v>
      </c>
      <c r="DE247" s="911">
        <f>DC247*3.5</f>
        <v>0.12285</v>
      </c>
      <c r="DF247" s="625">
        <f>DC247</f>
        <v>3.5099999999999999E-2</v>
      </c>
      <c r="DG247" s="476">
        <f>DF247*0.12*1000</f>
        <v>4.2119999999999997</v>
      </c>
      <c r="DH247" s="911">
        <f>DF247*3.5</f>
        <v>0.12285</v>
      </c>
      <c r="DI247" s="1244">
        <v>3.5000000000000003E-2</v>
      </c>
      <c r="DJ247" s="1203">
        <v>4.2119999999999997</v>
      </c>
      <c r="DK247" s="1244">
        <v>0.123</v>
      </c>
      <c r="DL247" s="1212">
        <v>0</v>
      </c>
      <c r="DM247" s="1212">
        <f>DL247*0.12*1000</f>
        <v>0</v>
      </c>
      <c r="DN247" s="1212">
        <v>0</v>
      </c>
      <c r="DO247" s="1212">
        <v>0</v>
      </c>
      <c r="DP247" s="1212">
        <f>DO247*0.12*1000</f>
        <v>0</v>
      </c>
      <c r="DQ247" s="1212">
        <v>0</v>
      </c>
      <c r="DR247" s="1212">
        <v>3.5000000000000003E-2</v>
      </c>
      <c r="DS247" s="1212">
        <v>4.2119999999999997</v>
      </c>
      <c r="DT247" s="1212">
        <f>DR247*3.5</f>
        <v>0.12250000000000001</v>
      </c>
      <c r="DU247" s="1212">
        <v>0</v>
      </c>
      <c r="DV247" s="1212">
        <f>DU247*0.12*1000</f>
        <v>0</v>
      </c>
      <c r="DW247" s="1212">
        <v>0</v>
      </c>
      <c r="DX247" s="1204">
        <f>DI247</f>
        <v>3.5000000000000003E-2</v>
      </c>
      <c r="DY247" s="1203">
        <f>DX247*0.12*1000</f>
        <v>4.2</v>
      </c>
      <c r="DZ247" s="1212">
        <f>DX247*3.5</f>
        <v>0.12250000000000001</v>
      </c>
      <c r="EA247" s="1204">
        <f>DX247</f>
        <v>3.5000000000000003E-2</v>
      </c>
      <c r="EB247" s="1203">
        <v>4.2119999999999997</v>
      </c>
      <c r="EC247" s="1212">
        <f>EA247*3.5</f>
        <v>0.12250000000000001</v>
      </c>
      <c r="ED247" s="1204">
        <v>3.5000000000000003E-2</v>
      </c>
      <c r="EE247" s="1203">
        <f>ED247*0.12*1000</f>
        <v>4.2</v>
      </c>
      <c r="EF247" s="1212">
        <f>ED247*3.5</f>
        <v>0.12250000000000001</v>
      </c>
      <c r="EG247" s="1212">
        <v>3.5000000000000003E-2</v>
      </c>
      <c r="EH247" s="1203">
        <f>EG247*0.12*1000</f>
        <v>4.2</v>
      </c>
      <c r="EI247" s="1212">
        <v>0.123</v>
      </c>
      <c r="EJ247" s="316"/>
      <c r="EK247" s="316"/>
      <c r="EL247" s="316"/>
      <c r="EM247" s="316"/>
      <c r="EN247" s="437">
        <f t="shared" ref="EN247:EN248" si="1845">EX247+FC247+FD247+FE247+FF247</f>
        <v>3.5</v>
      </c>
      <c r="EO247" s="622">
        <v>0.46063999999999999</v>
      </c>
      <c r="EP247" s="622">
        <v>0.45999999999999996</v>
      </c>
      <c r="EQ247" s="622">
        <v>1.7569999999999999</v>
      </c>
      <c r="ER247" s="622">
        <v>1.5</v>
      </c>
      <c r="ES247" s="622">
        <v>0.92</v>
      </c>
      <c r="ET247" s="622">
        <v>0</v>
      </c>
      <c r="EU247" s="622">
        <v>0</v>
      </c>
      <c r="EV247" s="622">
        <v>0.92</v>
      </c>
      <c r="EW247" s="622">
        <v>0</v>
      </c>
      <c r="EX247" s="622">
        <f>EY247+EZ247+FA247+FB247</f>
        <v>0.7</v>
      </c>
      <c r="EY247" s="622">
        <v>0</v>
      </c>
      <c r="EZ247" s="622">
        <v>0</v>
      </c>
      <c r="FA247" s="622">
        <v>0.7</v>
      </c>
      <c r="FB247" s="622">
        <v>0</v>
      </c>
      <c r="FC247" s="622">
        <v>0.7</v>
      </c>
      <c r="FD247" s="622">
        <v>0.7</v>
      </c>
      <c r="FE247" s="622">
        <v>0.7</v>
      </c>
      <c r="FF247" s="622">
        <v>0.7</v>
      </c>
      <c r="FG247" s="814">
        <f>SUM(FH247:FR247)</f>
        <v>4.7776399999999999</v>
      </c>
      <c r="FH247" s="622">
        <v>0.46063999999999999</v>
      </c>
      <c r="FI247" s="622">
        <v>0.45999999999999996</v>
      </c>
      <c r="FJ247" s="622">
        <v>1.7569999999999999</v>
      </c>
      <c r="FK247" s="622">
        <v>2.1</v>
      </c>
      <c r="FL247" s="992"/>
      <c r="FM247" s="312">
        <f t="shared" ref="FM247" si="1846">FN247+FO247+FP247+FQ247</f>
        <v>0</v>
      </c>
      <c r="FN247" s="622"/>
      <c r="FO247" s="622"/>
      <c r="FP247" s="622"/>
      <c r="FQ247" s="622"/>
      <c r="FR247" s="622"/>
      <c r="FS247" s="622"/>
      <c r="FT247" s="622"/>
      <c r="FU247" s="622"/>
      <c r="FV247" s="623" t="s">
        <v>297</v>
      </c>
      <c r="FW247" s="623"/>
      <c r="FX247" s="623" t="s">
        <v>300</v>
      </c>
    </row>
    <row r="248" spans="1:180" s="95" customFormat="1" ht="14.45" hidden="1" customHeight="1" outlineLevel="1">
      <c r="A248" s="426" t="s">
        <v>485</v>
      </c>
      <c r="B248" s="380" t="s">
        <v>303</v>
      </c>
      <c r="C248" s="331"/>
      <c r="D248" s="343"/>
      <c r="E248" s="430"/>
      <c r="F248" s="478" t="s">
        <v>11</v>
      </c>
      <c r="G248" s="438"/>
      <c r="H248" s="438"/>
      <c r="I248" s="437"/>
      <c r="J248" s="437"/>
      <c r="K248" s="437"/>
      <c r="L248" s="437"/>
      <c r="M248" s="437"/>
      <c r="N248" s="437"/>
      <c r="O248" s="437"/>
      <c r="P248" s="437"/>
      <c r="Q248" s="437"/>
      <c r="R248" s="437"/>
      <c r="S248" s="437"/>
      <c r="T248" s="437"/>
      <c r="U248" s="437"/>
      <c r="V248" s="437"/>
      <c r="W248" s="437"/>
      <c r="X248" s="437"/>
      <c r="Y248" s="437"/>
      <c r="Z248" s="437"/>
      <c r="AA248" s="1163"/>
      <c r="AB248" s="437"/>
      <c r="AC248" s="437"/>
      <c r="AD248" s="440"/>
      <c r="AE248" s="437"/>
      <c r="AF248" s="437"/>
      <c r="AG248" s="437"/>
      <c r="AH248" s="437"/>
      <c r="AI248" s="437"/>
      <c r="AJ248" s="437"/>
      <c r="AK248" s="437"/>
      <c r="AL248" s="437"/>
      <c r="AM248" s="437"/>
      <c r="AN248" s="437"/>
      <c r="AO248" s="437"/>
      <c r="AP248" s="306"/>
      <c r="AQ248" s="437">
        <f t="shared" si="1840"/>
        <v>0.17500000000000002</v>
      </c>
      <c r="AR248" s="1621"/>
      <c r="AS248" s="1621"/>
      <c r="AT248" s="476">
        <f t="shared" ref="AT248:BQ248" si="1847">SUM(AT247:AT247)</f>
        <v>4.0299999999999996E-2</v>
      </c>
      <c r="AU248" s="476">
        <f t="shared" si="1847"/>
        <v>4.8359999999999994</v>
      </c>
      <c r="AV248" s="476">
        <f t="shared" si="1847"/>
        <v>0.14105000000000001</v>
      </c>
      <c r="AW248" s="476">
        <f t="shared" si="1847"/>
        <v>0.222791303</v>
      </c>
      <c r="AX248" s="476">
        <f t="shared" si="1847"/>
        <v>26.734956359999998</v>
      </c>
      <c r="AY248" s="476">
        <f t="shared" si="1847"/>
        <v>0.67002492674256753</v>
      </c>
      <c r="AZ248" s="476">
        <f t="shared" si="1847"/>
        <v>5.5900000000000005E-2</v>
      </c>
      <c r="BA248" s="476">
        <f t="shared" si="1847"/>
        <v>6.7080000000000002</v>
      </c>
      <c r="BB248" s="476">
        <f t="shared" si="1847"/>
        <v>0.19564999999999999</v>
      </c>
      <c r="BC248" s="476">
        <f t="shared" si="1847"/>
        <v>5.5900000000000005E-2</v>
      </c>
      <c r="BD248" s="476">
        <f t="shared" si="1847"/>
        <v>6.7080000000000002</v>
      </c>
      <c r="BE248" s="476">
        <f t="shared" si="1847"/>
        <v>0.19564999999999999</v>
      </c>
      <c r="BF248" s="476">
        <f t="shared" si="1847"/>
        <v>7.0199999999999999E-2</v>
      </c>
      <c r="BG248" s="476">
        <f t="shared" si="1847"/>
        <v>8.4239999999999995</v>
      </c>
      <c r="BH248" s="476">
        <f t="shared" si="1847"/>
        <v>0.2457</v>
      </c>
      <c r="BI248" s="476">
        <f t="shared" si="1847"/>
        <v>7.0199999999999999E-2</v>
      </c>
      <c r="BJ248" s="476">
        <f t="shared" si="1847"/>
        <v>8.4239999999999995</v>
      </c>
      <c r="BK248" s="476">
        <f t="shared" si="1847"/>
        <v>0.2457</v>
      </c>
      <c r="BL248" s="476">
        <f t="shared" si="1847"/>
        <v>7.2800000000000004E-2</v>
      </c>
      <c r="BM248" s="476">
        <f t="shared" si="1847"/>
        <v>8.7360000000000007</v>
      </c>
      <c r="BN248" s="476">
        <f t="shared" si="1847"/>
        <v>0.25480000000000003</v>
      </c>
      <c r="BO248" s="476">
        <f t="shared" si="1847"/>
        <v>7.2800000000000004E-2</v>
      </c>
      <c r="BP248" s="476">
        <f t="shared" si="1847"/>
        <v>8.7360000000000007</v>
      </c>
      <c r="BQ248" s="476">
        <f t="shared" si="1847"/>
        <v>0.25480000000000003</v>
      </c>
      <c r="BR248" s="476">
        <f t="shared" ref="BR248:EC248" si="1848">SUM(BR247:BR247)</f>
        <v>2.7300000000000001E-2</v>
      </c>
      <c r="BS248" s="476">
        <f t="shared" si="1848"/>
        <v>3.2759999999999998</v>
      </c>
      <c r="BT248" s="476">
        <f t="shared" si="1848"/>
        <v>9.555000000000001E-2</v>
      </c>
      <c r="BU248" s="476">
        <f t="shared" si="1848"/>
        <v>0</v>
      </c>
      <c r="BV248" s="476">
        <f t="shared" si="1848"/>
        <v>0</v>
      </c>
      <c r="BW248" s="476">
        <f t="shared" si="1848"/>
        <v>0</v>
      </c>
      <c r="BX248" s="476">
        <f t="shared" si="1848"/>
        <v>0</v>
      </c>
      <c r="BY248" s="476">
        <f t="shared" si="1848"/>
        <v>0</v>
      </c>
      <c r="BZ248" s="476">
        <f t="shared" si="1848"/>
        <v>0</v>
      </c>
      <c r="CA248" s="476">
        <f t="shared" si="1848"/>
        <v>2.7300000000000001E-2</v>
      </c>
      <c r="CB248" s="476">
        <f t="shared" si="1848"/>
        <v>3.2759999999999998</v>
      </c>
      <c r="CC248" s="476">
        <f t="shared" si="1848"/>
        <v>9.555000000000001E-2</v>
      </c>
      <c r="CD248" s="476">
        <f t="shared" si="1848"/>
        <v>0</v>
      </c>
      <c r="CE248" s="476">
        <f t="shared" si="1848"/>
        <v>0</v>
      </c>
      <c r="CF248" s="476">
        <f t="shared" si="1848"/>
        <v>0</v>
      </c>
      <c r="CG248" s="995"/>
      <c r="CH248" s="476">
        <f t="shared" ref="CH248:CV248" si="1849">SUM(CH247:CH247)</f>
        <v>2.7300000000000001E-2</v>
      </c>
      <c r="CI248" s="476">
        <f t="shared" si="1849"/>
        <v>3.2759999999999998</v>
      </c>
      <c r="CJ248" s="476">
        <f t="shared" si="1849"/>
        <v>9.555000000000001E-2</v>
      </c>
      <c r="CK248" s="476">
        <f t="shared" si="1849"/>
        <v>0</v>
      </c>
      <c r="CL248" s="476">
        <f t="shared" si="1849"/>
        <v>0</v>
      </c>
      <c r="CM248" s="476">
        <f t="shared" si="1849"/>
        <v>0</v>
      </c>
      <c r="CN248" s="476">
        <f t="shared" si="1849"/>
        <v>0</v>
      </c>
      <c r="CO248" s="476">
        <f t="shared" si="1849"/>
        <v>0</v>
      </c>
      <c r="CP248" s="476">
        <f t="shared" si="1849"/>
        <v>0</v>
      </c>
      <c r="CQ248" s="476">
        <f t="shared" si="1849"/>
        <v>2.7300000000000001E-2</v>
      </c>
      <c r="CR248" s="476">
        <f t="shared" si="1849"/>
        <v>3.2759999999999998</v>
      </c>
      <c r="CS248" s="476">
        <f t="shared" si="1849"/>
        <v>9.555000000000001E-2</v>
      </c>
      <c r="CT248" s="476">
        <f t="shared" si="1849"/>
        <v>0</v>
      </c>
      <c r="CU248" s="476">
        <f t="shared" si="1849"/>
        <v>0</v>
      </c>
      <c r="CV248" s="476">
        <f t="shared" si="1849"/>
        <v>0</v>
      </c>
      <c r="CW248" s="1514">
        <f t="shared" si="1848"/>
        <v>3.5099999999999999E-2</v>
      </c>
      <c r="CX248" s="476">
        <f t="shared" si="1848"/>
        <v>4.2119999999999997</v>
      </c>
      <c r="CY248" s="476">
        <f t="shared" si="1848"/>
        <v>0.12285</v>
      </c>
      <c r="CZ248" s="476">
        <f t="shared" si="1848"/>
        <v>3.5099999999999999E-2</v>
      </c>
      <c r="DA248" s="476">
        <f t="shared" si="1848"/>
        <v>4.2119999999999997</v>
      </c>
      <c r="DB248" s="476">
        <f t="shared" si="1848"/>
        <v>0.12285</v>
      </c>
      <c r="DC248" s="476">
        <f t="shared" si="1848"/>
        <v>3.5099999999999999E-2</v>
      </c>
      <c r="DD248" s="476">
        <f t="shared" si="1848"/>
        <v>4.2119999999999997</v>
      </c>
      <c r="DE248" s="476">
        <f t="shared" si="1848"/>
        <v>0.12285</v>
      </c>
      <c r="DF248" s="476">
        <f t="shared" si="1848"/>
        <v>3.5099999999999999E-2</v>
      </c>
      <c r="DG248" s="476">
        <f t="shared" si="1848"/>
        <v>4.2119999999999997</v>
      </c>
      <c r="DH248" s="476">
        <f t="shared" si="1848"/>
        <v>0.12285</v>
      </c>
      <c r="DI248" s="1203">
        <f t="shared" si="1848"/>
        <v>3.5000000000000003E-2</v>
      </c>
      <c r="DJ248" s="1203">
        <f t="shared" si="1848"/>
        <v>4.2119999999999997</v>
      </c>
      <c r="DK248" s="1203">
        <f t="shared" si="1848"/>
        <v>0.123</v>
      </c>
      <c r="DL248" s="1203">
        <f t="shared" si="1848"/>
        <v>0</v>
      </c>
      <c r="DM248" s="1203">
        <f t="shared" si="1848"/>
        <v>0</v>
      </c>
      <c r="DN248" s="1203">
        <f t="shared" si="1848"/>
        <v>0</v>
      </c>
      <c r="DO248" s="1203">
        <f t="shared" si="1848"/>
        <v>0</v>
      </c>
      <c r="DP248" s="1203">
        <f t="shared" si="1848"/>
        <v>0</v>
      </c>
      <c r="DQ248" s="1203">
        <f t="shared" si="1848"/>
        <v>0</v>
      </c>
      <c r="DR248" s="1203">
        <f t="shared" si="1848"/>
        <v>3.5000000000000003E-2</v>
      </c>
      <c r="DS248" s="1203">
        <f t="shared" si="1848"/>
        <v>4.2119999999999997</v>
      </c>
      <c r="DT248" s="1203">
        <f t="shared" si="1848"/>
        <v>0.12250000000000001</v>
      </c>
      <c r="DU248" s="1203">
        <f t="shared" si="1848"/>
        <v>0</v>
      </c>
      <c r="DV248" s="1203">
        <f t="shared" si="1848"/>
        <v>0</v>
      </c>
      <c r="DW248" s="1203">
        <f t="shared" si="1848"/>
        <v>0</v>
      </c>
      <c r="DX248" s="1203">
        <f t="shared" si="1848"/>
        <v>3.5000000000000003E-2</v>
      </c>
      <c r="DY248" s="1203">
        <f t="shared" si="1848"/>
        <v>4.2</v>
      </c>
      <c r="DZ248" s="1203">
        <f t="shared" si="1848"/>
        <v>0.12250000000000001</v>
      </c>
      <c r="EA248" s="1203">
        <f t="shared" si="1848"/>
        <v>3.5000000000000003E-2</v>
      </c>
      <c r="EB248" s="1203">
        <f t="shared" si="1848"/>
        <v>4.2119999999999997</v>
      </c>
      <c r="EC248" s="1203">
        <f t="shared" si="1848"/>
        <v>0.12250000000000001</v>
      </c>
      <c r="ED248" s="1203">
        <f t="shared" ref="ED248:EI248" si="1850">SUM(ED247:ED247)</f>
        <v>3.5000000000000003E-2</v>
      </c>
      <c r="EE248" s="1203">
        <f t="shared" si="1850"/>
        <v>4.2</v>
      </c>
      <c r="EF248" s="1203">
        <f t="shared" si="1850"/>
        <v>0.12250000000000001</v>
      </c>
      <c r="EG248" s="1203">
        <f t="shared" si="1850"/>
        <v>3.5000000000000003E-2</v>
      </c>
      <c r="EH248" s="1203">
        <f t="shared" si="1850"/>
        <v>4.2</v>
      </c>
      <c r="EI248" s="1203">
        <f t="shared" si="1850"/>
        <v>0.123</v>
      </c>
      <c r="EJ248" s="441"/>
      <c r="EK248" s="441"/>
      <c r="EL248" s="441"/>
      <c r="EM248" s="441"/>
      <c r="EN248" s="437">
        <f t="shared" si="1845"/>
        <v>3.5</v>
      </c>
      <c r="EO248" s="437">
        <f>SUM(EO247:EO247)</f>
        <v>0.46063999999999999</v>
      </c>
      <c r="EP248" s="437">
        <f>SUM(EP247:EP247)</f>
        <v>0.45999999999999996</v>
      </c>
      <c r="EQ248" s="437">
        <f>SUM(EQ247:EQ247)</f>
        <v>1.7569999999999999</v>
      </c>
      <c r="ER248" s="437">
        <f>SUM(ER247:ER247)</f>
        <v>1.5</v>
      </c>
      <c r="ES248" s="437">
        <f>SUM(ES247:ES247)</f>
        <v>0.92</v>
      </c>
      <c r="ET248" s="437">
        <f t="shared" ref="ET248:EW248" si="1851">SUM(ET247:ET247)</f>
        <v>0</v>
      </c>
      <c r="EU248" s="437">
        <f t="shared" si="1851"/>
        <v>0</v>
      </c>
      <c r="EV248" s="437">
        <f t="shared" si="1851"/>
        <v>0.92</v>
      </c>
      <c r="EW248" s="437">
        <f t="shared" si="1851"/>
        <v>0</v>
      </c>
      <c r="EX248" s="437">
        <f>SUM(EX247:EX247)</f>
        <v>0.7</v>
      </c>
      <c r="EY248" s="437">
        <f t="shared" ref="EY248:FB248" si="1852">SUM(EY247:EY247)</f>
        <v>0</v>
      </c>
      <c r="EZ248" s="437">
        <f t="shared" si="1852"/>
        <v>0</v>
      </c>
      <c r="FA248" s="437">
        <f t="shared" si="1852"/>
        <v>0.7</v>
      </c>
      <c r="FB248" s="437">
        <f t="shared" si="1852"/>
        <v>0</v>
      </c>
      <c r="FC248" s="437">
        <f>SUM(FC247:FC247)</f>
        <v>0.7</v>
      </c>
      <c r="FD248" s="437">
        <f>SUM(FD247:FD247)</f>
        <v>0.7</v>
      </c>
      <c r="FE248" s="437">
        <f>SUM(FE247:FE247)</f>
        <v>0.7</v>
      </c>
      <c r="FF248" s="437">
        <f>SUM(FF247:FF247)</f>
        <v>0.7</v>
      </c>
      <c r="FG248" s="437">
        <f>SUM(FH248:FR248)</f>
        <v>4.7776399999999999</v>
      </c>
      <c r="FH248" s="437">
        <f>SUM(FH247:FH247)</f>
        <v>0.46063999999999999</v>
      </c>
      <c r="FI248" s="437">
        <f>SUM(FI247:FI247)</f>
        <v>0.45999999999999996</v>
      </c>
      <c r="FJ248" s="437">
        <f>SUM(FJ247:FJ247)</f>
        <v>1.7569999999999999</v>
      </c>
      <c r="FK248" s="437">
        <f>SUM(FK247:FK247)</f>
        <v>2.1</v>
      </c>
      <c r="FL248" s="992"/>
      <c r="FM248" s="437">
        <f>SUM(FM247:FM247)</f>
        <v>0</v>
      </c>
      <c r="FN248" s="437">
        <f t="shared" ref="FN248:FQ248" si="1853">SUM(FN247:FN247)</f>
        <v>0</v>
      </c>
      <c r="FO248" s="437">
        <f t="shared" si="1853"/>
        <v>0</v>
      </c>
      <c r="FP248" s="437">
        <f t="shared" si="1853"/>
        <v>0</v>
      </c>
      <c r="FQ248" s="437">
        <f t="shared" si="1853"/>
        <v>0</v>
      </c>
      <c r="FR248" s="437">
        <f>SUM(FR247:FR247)</f>
        <v>0</v>
      </c>
      <c r="FS248" s="437">
        <f>SUM(FS247:FS247)</f>
        <v>0</v>
      </c>
      <c r="FT248" s="437">
        <f>SUM(FT247:FT247)</f>
        <v>0</v>
      </c>
      <c r="FU248" s="814"/>
      <c r="FV248" s="320"/>
      <c r="FW248" s="320"/>
      <c r="FX248" s="320"/>
    </row>
    <row r="249" spans="1:180" ht="46.9" hidden="1" customHeight="1" outlineLevel="1">
      <c r="A249" s="426" t="s">
        <v>485</v>
      </c>
      <c r="B249" s="380" t="s">
        <v>303</v>
      </c>
      <c r="C249" s="343"/>
      <c r="D249" s="427"/>
      <c r="E249" s="428">
        <v>2</v>
      </c>
      <c r="F249" s="483" t="s">
        <v>277</v>
      </c>
      <c r="G249" s="467"/>
      <c r="H249" s="330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  <c r="AA249" s="1155"/>
      <c r="AB249" s="313"/>
      <c r="AC249" s="313"/>
      <c r="AD249" s="358"/>
      <c r="AE249" s="313"/>
      <c r="AF249" s="313"/>
      <c r="AG249" s="313"/>
      <c r="AH249" s="313"/>
      <c r="AI249" s="313"/>
      <c r="AJ249" s="313"/>
      <c r="AK249" s="313"/>
      <c r="AL249" s="313"/>
      <c r="AM249" s="313"/>
      <c r="AN249" s="313"/>
      <c r="AO249" s="313"/>
      <c r="AP249" s="335"/>
      <c r="AQ249" s="481">
        <f>DI249+DX249+EA249+ED249+EG249</f>
        <v>0</v>
      </c>
      <c r="AR249" s="1624"/>
      <c r="AS249" s="1624"/>
      <c r="AT249" s="314"/>
      <c r="AU249" s="482">
        <f>AU256+AU260+AU263+AU266+AU269+AU272+AU278+AU281+AU284+AU287+AU290+AU293</f>
        <v>18.466843600000001</v>
      </c>
      <c r="AV249" s="482">
        <f>AV256+AV260+AV263+AV266+AV269+AV272+AV278+AV281+AV284+AV287+AV290+AV293</f>
        <v>0.1983269</v>
      </c>
      <c r="AW249" s="313"/>
      <c r="AX249" s="482">
        <f>AX256+AX260+AX263+AX266+AX269+AX272+AX278+AX281+AX284+AX287+AX290+AX293</f>
        <v>4.4340636999999994</v>
      </c>
      <c r="AY249" s="482">
        <f>AY256+AY260+AY263+AY266+AY269+AY272+AY278+AY281+AY284+AY287+AY290+AY293</f>
        <v>6.86166E-2</v>
      </c>
      <c r="AZ249" s="313"/>
      <c r="BA249" s="482">
        <f>BA256+BA260+BA263+BA266+BA269+BA272+BA278+BA281+BA284+BA287+BA290+BA293</f>
        <v>19.555474799999999</v>
      </c>
      <c r="BB249" s="482">
        <f>BB256+BB260+BB263+BB266+BB269+BB272+BB278+BB281+BB284+BB287+BB290+BB293</f>
        <v>0.710143988</v>
      </c>
      <c r="BC249" s="313"/>
      <c r="BD249" s="482">
        <f>BD256+BD260+BD263+BD266+BD269+BD272+BD278+BD281+BD284+BD287+BD290+BD293</f>
        <v>22.017898899999999</v>
      </c>
      <c r="BE249" s="482">
        <f>BE256+BE260+BE263+BE266+BE269+BE272+BE278+BE281+BE284+BE287+BE290+BE293</f>
        <v>0.82555208000000013</v>
      </c>
      <c r="BF249" s="313"/>
      <c r="BG249" s="482">
        <f>BG256+BG260+BG263+BG266+BG269+BG272+BG278+BG281+BG284+BG287+BG290+BG293</f>
        <v>124.6908636</v>
      </c>
      <c r="BH249" s="482">
        <f>BH256+BH260+BH263+BH266+BH269+BH272+BH278+BH281+BH284+BH287+BH290+BH293</f>
        <v>3.3006168999999996</v>
      </c>
      <c r="BI249" s="313"/>
      <c r="BJ249" s="482">
        <f>BJ256+BJ260+BJ263+BJ266+BJ269+BJ272+BJ278+BJ281+BJ284+BJ287+BJ290+BJ293</f>
        <v>193.40392679999999</v>
      </c>
      <c r="BK249" s="482">
        <f>BK256+BK260+BK263+BK266+BK269+BK272+BK278+BK281+BK284+BK287+BK290+BK293</f>
        <v>6.0177007800000002</v>
      </c>
      <c r="BL249" s="313"/>
      <c r="BM249" s="482">
        <f>BM256+BM260+BM263+BM266+BM269+BM272+BM278+BM281+BM284+BM287+BM290+BM293</f>
        <v>253.72879919999997</v>
      </c>
      <c r="BN249" s="482">
        <f>BN256+BN260+BN263+BN266+BN269+BN272+BN278+BN281+BN284+BN287+BN290+BN293</f>
        <v>6.4120710299999999</v>
      </c>
      <c r="BO249" s="313"/>
      <c r="BP249" s="482">
        <f>BP256+BP260+BP263+BP266+BP269+BP272+BP278+BP281+BP284+BP287+BP290+BP293</f>
        <v>260.16511200000002</v>
      </c>
      <c r="BQ249" s="482">
        <f>BQ256+BQ260+BQ263+BQ266+BQ269+BQ272+BQ278+BQ281+BQ284+BQ287+BQ290+BQ293</f>
        <v>6.9353023</v>
      </c>
      <c r="BR249" s="313"/>
      <c r="BS249" s="482">
        <f>BS256+BS260+BS263+BS266+BS269+BS272+BS278+BS281+BS284+BS287+BS290+BS293</f>
        <v>258.26150879999994</v>
      </c>
      <c r="BT249" s="482">
        <f>BT256+BT260+BT263+BT266+BT269+BT272+BT278+BT281+BT284+BT287+BT290+BT293</f>
        <v>6.9149620393279996</v>
      </c>
      <c r="BU249" s="313"/>
      <c r="BV249" s="482">
        <f>BV256+BV260+BV263+BV266+BV269+BV272+BV278+BV281+BV284+BV287+BV290+BV293</f>
        <v>68.6115906</v>
      </c>
      <c r="BW249" s="482">
        <f>BW256+BW260+BW263+BW266+BW269+BW272+BW278+BW281+BW284+BW287+BW290+BW293</f>
        <v>1.85700653528</v>
      </c>
      <c r="BX249" s="313"/>
      <c r="BY249" s="482">
        <f>BY256+BY260+BY263+BY266+BY269+BY272+BY278+BY281+BY284+BY287+BY290+BY293</f>
        <v>53.142131400000004</v>
      </c>
      <c r="BZ249" s="482">
        <f>BZ256+BZ260+BZ263+BZ266+BZ269+BZ272+BZ278+BZ281+BZ284+BZ287+BZ290+BZ293</f>
        <v>1.3568675899999998</v>
      </c>
      <c r="CA249" s="313"/>
      <c r="CB249" s="482">
        <f>CB256+CB260+CB263+CB266+CB269+CB272+CB278+CB281+CB284+CB287+CB290+CB293</f>
        <v>59.028923400000004</v>
      </c>
      <c r="CC249" s="482">
        <f>CC256+CC260+CC263+CC266+CC269+CC272+CC278+CC281+CC284+CC287+CC290+CC293</f>
        <v>1.5676058916</v>
      </c>
      <c r="CD249" s="313"/>
      <c r="CE249" s="482">
        <f>CE256+CE260+CE263+CE266+CE269+CE272+CE278+CE281+CE284+CE287+CE290+CE293</f>
        <v>77.478863399999994</v>
      </c>
      <c r="CF249" s="482">
        <f>CF256+CF260+CF263+CF266+CF269+CF272+CF278+CF281+CF284+CF287+CF290+CF293</f>
        <v>2.1334820224480002</v>
      </c>
      <c r="CG249" s="995"/>
      <c r="CH249" s="313"/>
      <c r="CI249" s="482">
        <f>CI256+CI260+CI263+CI266+CI269+CI272+CI278+CI281+CI284+CI287+CI290+CI293</f>
        <v>259.69145880000002</v>
      </c>
      <c r="CJ249" s="482">
        <f>CJ256+CJ260+CJ263+CJ266+CJ269+CJ272+CJ278+CJ281+CJ284+CJ287+CJ290+CJ293</f>
        <v>7.5568402597759992</v>
      </c>
      <c r="CK249" s="313"/>
      <c r="CL249" s="482">
        <f>CL256+CL260+CL263+CL266+CL269+CL272+CL278+CL281+CL284+CL287+CL290+CL293</f>
        <v>76.917685800000001</v>
      </c>
      <c r="CM249" s="482">
        <f>CM256+CM260+CM263+CM266+CM269+CM272+CM278+CM281+CM284+CM287+CM290+CM293</f>
        <v>2.1660468000000002</v>
      </c>
      <c r="CN249" s="313"/>
      <c r="CO249" s="482">
        <f>CO256+CO260+CO263+CO266+CO269+CO272+CO278+CO281+CO284+CO287+CO290+CO293</f>
        <v>66.983189400000015</v>
      </c>
      <c r="CP249" s="482">
        <f>CP256+CP260+CP263+CP266+CP269+CP272+CP278+CP281+CP284+CP287+CP290+CP293</f>
        <v>1.8848206337760001</v>
      </c>
      <c r="CQ249" s="313"/>
      <c r="CR249" s="482">
        <f>CR256+CR260+CR263+CR266+CR269+CR272+CR278+CR281+CR284+CR287+CR290+CR293</f>
        <v>53.757683400000005</v>
      </c>
      <c r="CS249" s="482">
        <f>CS256+CS260+CS263+CS266+CS269+CS272+CS278+CS281+CS284+CS287+CS290+CS293</f>
        <v>1.4787962559999999</v>
      </c>
      <c r="CT249" s="313"/>
      <c r="CU249" s="482">
        <f>CU256+CU260+CU263+CU266+CU269+CU272+CU278+CU281+CU284+CU287+CU290+CU293</f>
        <v>62.0329002</v>
      </c>
      <c r="CV249" s="482">
        <f>CV256+CV260+CV263+CV266+CV269+CV272+CV278+CV281+CV284+CV287+CV290+CV293</f>
        <v>2.0313565700000003</v>
      </c>
      <c r="CW249" s="1512"/>
      <c r="CX249" s="482">
        <f>CX256+CX260+CX263+CX266+CX269+CX272+CX278+CX281+CX284+CX287+CX290+CX293</f>
        <v>17.013300000000001</v>
      </c>
      <c r="CY249" s="482">
        <f>CY256+CY260+CY263+CY266+CY269+CY272+CY278+CY281+CY284+CY287+CY290+CY293</f>
        <v>0.82299865000000005</v>
      </c>
      <c r="CZ249" s="313"/>
      <c r="DA249" s="482">
        <f>DA256+DA260+DA263+DA266+DA269+DA272+DA278+DA281+DA284+DA287+DA290+DA293</f>
        <v>10.971059999999998</v>
      </c>
      <c r="DB249" s="482">
        <f>DB256+DB260+DB263+DB266+DB269+DB272+DB278+DB281+DB284+DB287+DB290+DB293</f>
        <v>0.55326089999999994</v>
      </c>
      <c r="DC249" s="313"/>
      <c r="DD249" s="482">
        <f>DD256+DD260+DD263+DD266+DD269+DD272+DD278+DD281+DD284+DD287+DD290+DD293</f>
        <v>9.9774600000000007</v>
      </c>
      <c r="DE249" s="482">
        <f>DE256+DE260+DE263+DE266+DE269+DE272+DE278+DE281+DE284+DE287+DE290+DE293</f>
        <v>0.51476189999999999</v>
      </c>
      <c r="DF249" s="313"/>
      <c r="DG249" s="482">
        <f>DG256+DG260+DG263+DG266+DG269+DG272+DG278+DG281+DG284+DG287+DG290+DG293</f>
        <v>10.05546</v>
      </c>
      <c r="DH249" s="482">
        <f>DH256+DH260+DH263+DH266+DH269+DH272+DH278+DH281+DH284+DH287+DH290+DH293</f>
        <v>3.4314753100000002</v>
      </c>
      <c r="DI249" s="1155"/>
      <c r="DJ249" s="1199">
        <f>DJ256+DJ260+DJ263+DJ266+DJ269+DJ272+DJ278+DJ281+DJ284+DJ287+DJ290+DJ293</f>
        <v>264.54289199999994</v>
      </c>
      <c r="DK249" s="1199">
        <f>DK256+DK260+DK263+DK266+DK269+DK272+DK278+DK281+DK284+DK287+DK290+DK293</f>
        <v>8.319409877483201</v>
      </c>
      <c r="DL249" s="1155"/>
      <c r="DM249" s="1199">
        <f>DM256+DM260+DM263+DM266+DM269+DM272+DM278+DM281+DM284+DM287+DM290+DM293</f>
        <v>68.016205799999994</v>
      </c>
      <c r="DN249" s="1199">
        <f>DN256+DN260+DN263+DN266+DN269+DN272+DN278+DN281+DN284+DN287+DN290+DN293</f>
        <v>2.1504898710064002</v>
      </c>
      <c r="DO249" s="1155"/>
      <c r="DP249" s="1199">
        <f>DP256+DP260+DP263+DP266+DP269+DP272+DP278+DP281+DP284+DP287+DP290+DP293</f>
        <v>53.5807194</v>
      </c>
      <c r="DQ249" s="1199">
        <f>DQ256+DQ260+DQ263+DQ266+DQ269+DQ272+DQ278+DQ281+DQ284+DQ287+DQ290+DQ293</f>
        <v>1.7015817525343999</v>
      </c>
      <c r="DR249" s="1155"/>
      <c r="DS249" s="1199">
        <f>DS256+DS260+DS263+DS266+DS269+DS272+DS278+DS281+DS284+DS287+DS290+DS293</f>
        <v>59.367440999999999</v>
      </c>
      <c r="DT249" s="1199">
        <f>DT256+DT260+DT263+DT266+DT269+DT272+DT278+DT281+DT284+DT287+DT290+DT293</f>
        <v>1.7028479647280002</v>
      </c>
      <c r="DU249" s="1155"/>
      <c r="DV249" s="1199">
        <f>DV256+DV260+DV263+DV266+DV269+DV272+DV278+DV281+DV284+DV287+DV290+DV293</f>
        <v>83.578525799999994</v>
      </c>
      <c r="DW249" s="1199">
        <f>DW256+DW260+DW263+DW266+DW269+DW272+DW278+DW281+DW284+DW287+DW290+DW293</f>
        <v>2.6898013892144004</v>
      </c>
      <c r="DX249" s="1155"/>
      <c r="DY249" s="1199">
        <f>DY256+DY260+DY263+DY266+DY269+DY272+DY278+DY281+DY284+DY287+DY290+DY293</f>
        <v>262.99511339999998</v>
      </c>
      <c r="DZ249" s="1199">
        <f>DZ256+DZ260+DZ263+DZ266+DZ269+DZ272+DZ278+DZ281+DZ284+DZ287+DZ290+DZ293</f>
        <v>7.8047359573935999</v>
      </c>
      <c r="EA249" s="1155"/>
      <c r="EB249" s="1199">
        <f>EB256+EB260+EB263+EB266+EB269+EB272+EB278+EB281+EB284+EB287+EB290+EB293</f>
        <v>16.764530999999998</v>
      </c>
      <c r="EC249" s="1199">
        <f>EC256+EC260+EC263+EC266+EC269+EC272+EC278+EC281+EC284+EC287+EC290+EC293</f>
        <v>0.84653786150400001</v>
      </c>
      <c r="ED249" s="1155"/>
      <c r="EE249" s="1199">
        <f>EE256+EE260+EE263+EE266+EE269+EE272+EE278+EE281+EE284+EE287+EE290+EE293</f>
        <v>18.549938999999998</v>
      </c>
      <c r="EF249" s="1199">
        <f>EF256+EF260+EF263+EF266+EF269+EF272+EF278+EF281+EF284+EF287+EF290+EF293</f>
        <v>0.98122090000000006</v>
      </c>
      <c r="EG249" s="1155"/>
      <c r="EH249" s="1199">
        <f>EH256+EH260+EH263+EH266+EH269+EH272+EH278+EH281+EH284+EH287+EH290+EH293</f>
        <v>13.813356599999999</v>
      </c>
      <c r="EI249" s="1199">
        <f>EI256+EI260+EI263+EI266+EI269+EI272+EI278+EI281+EI284+EI287+EI290+EI293</f>
        <v>0.70809300000000008</v>
      </c>
      <c r="EJ249" s="484"/>
      <c r="EK249" s="484"/>
      <c r="EL249" s="484"/>
      <c r="EM249" s="484"/>
      <c r="EN249" s="484">
        <f t="shared" ref="EN249" si="1854">SUM(EO249:EX249)</f>
        <v>43.204106769280003</v>
      </c>
      <c r="EO249" s="484">
        <f>EO256+EO260+EO263+EO266+EO269+EO272+EO278+EO281+EO284+EO287+EO290+EO293</f>
        <v>2.5317020000000001</v>
      </c>
      <c r="EP249" s="484">
        <f>EP256+EP260+EP263+EP266+EP269+EP272+EP278+EP281+EP284+EP287+EP290+EP293</f>
        <v>1.8790800000000001</v>
      </c>
      <c r="EQ249" s="484">
        <f>EQ256+EQ260+EQ263+EQ266+EQ269+EQ272+EQ278+EQ281+EQ284+EQ287+EQ290+EQ293</f>
        <v>7.9016586399999991</v>
      </c>
      <c r="ER249" s="484">
        <f>ER256+ER260+ER263+ER266+ER269+ER272+ER278+ER281+ER284+ER287+ER290+ER293</f>
        <v>7.9325530000000004</v>
      </c>
      <c r="ES249" s="484">
        <f>ES256+ES260+ES263+ES266+ES269+ES272+ES278+ES281+ES284+ES287+ES290+ES293</f>
        <v>7.5572292699999997</v>
      </c>
      <c r="ET249" s="484">
        <f t="shared" ref="ET249:EW249" si="1855">ET256+ET260+ET263+ET266+ET269+ET272+ET278+ET281+ET284+ET287+ET290+ET293</f>
        <v>1.99683864</v>
      </c>
      <c r="EU249" s="484">
        <f t="shared" si="1855"/>
        <v>1.6310164300000001</v>
      </c>
      <c r="EV249" s="484">
        <f t="shared" si="1855"/>
        <v>1.81393855</v>
      </c>
      <c r="EW249" s="484">
        <f t="shared" si="1855"/>
        <v>2.1154356500000002</v>
      </c>
      <c r="EX249" s="484">
        <f>EX256+EX260+EX263+EX266+EX269+EX272+EX278+EX281+EX284+EX287+EX290+EX293</f>
        <v>7.844654589280001</v>
      </c>
      <c r="EY249" s="484">
        <f t="shared" ref="EY249:FB249" si="1856">EY256+EY260+EY263+EY266+EY269+EY272+EY278+EY281+EY284+EY287+EY290+EY293</f>
        <v>2.0440005673199999</v>
      </c>
      <c r="EZ249" s="484">
        <f t="shared" si="1856"/>
        <v>1.8653799573200001</v>
      </c>
      <c r="FA249" s="484">
        <f t="shared" si="1856"/>
        <v>1.7875307173200001</v>
      </c>
      <c r="FB249" s="484">
        <f t="shared" si="1856"/>
        <v>2.1477433473200001</v>
      </c>
      <c r="FC249" s="484">
        <f>FC256+FC260+FC263+FC266+FC269+FC272+FC278+FC281+FC284+FC287+FC290+FC293</f>
        <v>6.6522619000000001</v>
      </c>
      <c r="FD249" s="484">
        <f>FD256+FD260+FD263+FD266+FD269+FD272+FD278+FD281+FD284+FD287+FD290+FD293</f>
        <v>0.27398651000000002</v>
      </c>
      <c r="FE249" s="484">
        <f>FE256+FE260+FE263+FE266+FE269+FE272+FE278+FE281+FE284+FE287+FE290+FE293</f>
        <v>0.31686893999999999</v>
      </c>
      <c r="FF249" s="484">
        <f>FF256+FF260+FF263+FF266+FF269+FF272+FF278+FF281+FF284+FF287+FF290+FF293</f>
        <v>0.26260301000000003</v>
      </c>
      <c r="FG249" s="484">
        <f>SUM(FH249:FR249)</f>
        <v>28.418912240000001</v>
      </c>
      <c r="FH249" s="484">
        <f>FH256+FH260+FH263+FH266+FH269+FH272+FH278+FH281+FH284+FH287+FH290+FH293</f>
        <v>2.5317020000000001</v>
      </c>
      <c r="FI249" s="484">
        <f>FI256+FI260+FI263+FI266+FI269+FI272+FI278+FI281+FI284+FI287+FI290+FI293</f>
        <v>1.8790800000000001</v>
      </c>
      <c r="FJ249" s="484">
        <f>FJ256+FJ260+FJ263+FJ266+FJ269+FJ272+FJ278+FJ281+FJ284+FJ287+FJ290+FJ293</f>
        <v>7.9016586399999991</v>
      </c>
      <c r="FK249" s="484">
        <f>FK256+FK260+FK263+FK266+FK269+FK272+FK278+FK281+FK284+FK287+FK290+FK293</f>
        <v>8.3151425999999997</v>
      </c>
      <c r="FL249" s="992"/>
      <c r="FM249" s="484">
        <f>FM256+FM260+FM263+FM266+FM269+FM272+FM278+FM281+FM284+FM287+FM290+FM293</f>
        <v>3.8956645000000005</v>
      </c>
      <c r="FN249" s="484">
        <f t="shared" ref="FN249:FQ249" si="1857">FN256+FN260+FN263+FN266+FN269+FN272+FN278+FN281+FN284+FN287+FN290+FN293</f>
        <v>2.0559219999999998</v>
      </c>
      <c r="FO249" s="484">
        <f t="shared" si="1857"/>
        <v>1.8397425000000001</v>
      </c>
      <c r="FP249" s="484">
        <f t="shared" si="1857"/>
        <v>0</v>
      </c>
      <c r="FQ249" s="484">
        <f t="shared" si="1857"/>
        <v>0</v>
      </c>
      <c r="FR249" s="484">
        <f>FR256+FR260+FR263+FR266+FR269+FR272+FR278+FR281+FR284+FR287+FR290+FR293</f>
        <v>0</v>
      </c>
      <c r="FS249" s="484">
        <f>FS256+FS260+FS263+FS266+FS269+FS272+FS278+FS281+FS284+FS287+FS290+FS293</f>
        <v>0</v>
      </c>
      <c r="FT249" s="484">
        <f>FT256+FT260+FT263+FT266+FT269+FT272+FT278+FT281+FT284+FT287+FT290+FT293</f>
        <v>0</v>
      </c>
      <c r="FU249" s="813"/>
      <c r="FV249" s="313"/>
      <c r="FW249" s="313"/>
      <c r="FX249" s="313"/>
    </row>
    <row r="250" spans="1:180" ht="14.45" hidden="1" customHeight="1" outlineLevel="1">
      <c r="A250" s="426" t="s">
        <v>485</v>
      </c>
      <c r="B250" s="380" t="s">
        <v>303</v>
      </c>
      <c r="C250" s="331"/>
      <c r="D250" s="343"/>
      <c r="E250" s="409" t="s">
        <v>49</v>
      </c>
      <c r="F250" s="477" t="s">
        <v>95</v>
      </c>
      <c r="G250" s="467"/>
      <c r="H250" s="330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  <c r="AA250" s="1155"/>
      <c r="AB250" s="313"/>
      <c r="AC250" s="313"/>
      <c r="AD250" s="358"/>
      <c r="AE250" s="313"/>
      <c r="AF250" s="313"/>
      <c r="AG250" s="313"/>
      <c r="AH250" s="313"/>
      <c r="AI250" s="313"/>
      <c r="AJ250" s="313"/>
      <c r="AK250" s="313"/>
      <c r="AL250" s="313"/>
      <c r="AM250" s="313"/>
      <c r="AN250" s="313"/>
      <c r="AO250" s="313"/>
      <c r="AP250" s="335"/>
      <c r="AQ250" s="481">
        <f t="shared" si="1840"/>
        <v>0</v>
      </c>
      <c r="AR250" s="1624"/>
      <c r="AS250" s="1624"/>
      <c r="AT250" s="313"/>
      <c r="AU250" s="482">
        <f>AU256+AU260+AU263+AU266+AU269+AU272</f>
        <v>18.466843600000001</v>
      </c>
      <c r="AV250" s="482">
        <f>AV256+AV260+AV263+AV266+AV269+AV272</f>
        <v>0.1983269</v>
      </c>
      <c r="AW250" s="313"/>
      <c r="AX250" s="482">
        <f>AX256+AX260+AX263+AX266+AX269+AX272</f>
        <v>4.4340636999999994</v>
      </c>
      <c r="AY250" s="482">
        <f>AY256+AY260+AY263+AY266+AY269+AY272</f>
        <v>6.86166E-2</v>
      </c>
      <c r="AZ250" s="313"/>
      <c r="BA250" s="482">
        <f>BA256+BA260+BA263+BA266+BA269+BA272</f>
        <v>4.4340636</v>
      </c>
      <c r="BB250" s="482">
        <f>BB256+BB260+BB263+BB266+BB269+BB272</f>
        <v>6.8616900000000008E-2</v>
      </c>
      <c r="BC250" s="313"/>
      <c r="BD250" s="482">
        <f>BD256+BD260+BD263+BD266+BD269+BD272</f>
        <v>4.4340636999999994</v>
      </c>
      <c r="BE250" s="482">
        <f>BE256+BE260+BE263+BE266+BE269+BE272</f>
        <v>6.86166E-2</v>
      </c>
      <c r="BF250" s="313"/>
      <c r="BG250" s="482">
        <f>BG256+BG260+BG263+BG266+BG269+BG272</f>
        <v>4.4340636</v>
      </c>
      <c r="BH250" s="482">
        <f>BH256+BH260+BH263+BH266+BH269+BH272</f>
        <v>6.8616900000000008E-2</v>
      </c>
      <c r="BI250" s="313"/>
      <c r="BJ250" s="482">
        <f>BJ256+BJ260+BJ263+BJ266+BJ269+BJ272</f>
        <v>4.1058599999999998</v>
      </c>
      <c r="BK250" s="482">
        <f>BK256+BK260+BK263+BK266+BK269+BK272</f>
        <v>0.1372236</v>
      </c>
      <c r="BL250" s="313"/>
      <c r="BM250" s="482">
        <f>BM256+BM260+BM263+BM266+BM269+BM272</f>
        <v>4.1058599999999998</v>
      </c>
      <c r="BN250" s="482">
        <f>BN256+BN260+BN263+BN266+BN269+BN272</f>
        <v>0.1372236</v>
      </c>
      <c r="BO250" s="313"/>
      <c r="BP250" s="482">
        <f>BP256+BP260+BP263+BP266+BP269+BP272</f>
        <v>4.1058599999999998</v>
      </c>
      <c r="BQ250" s="482">
        <f>BQ256+BQ260+BQ263+BQ266+BQ269+BQ272</f>
        <v>0.1372236</v>
      </c>
      <c r="BR250" s="313"/>
      <c r="BS250" s="482">
        <f>BS256+BS260+BS263+BS266+BS269+BS272</f>
        <v>4.1058599999999998</v>
      </c>
      <c r="BT250" s="482">
        <f>BT256+BT260+BT263+BT266+BT269+BT272</f>
        <v>0.18867884999999998</v>
      </c>
      <c r="BU250" s="313"/>
      <c r="BV250" s="482">
        <f>BV256+BV260+BV263+BV266+BV269+BV272</f>
        <v>1.026465</v>
      </c>
      <c r="BW250" s="482">
        <f>BW256+BW260+BW263+BW266+BW269+BW272</f>
        <v>8.5761150000000008E-2</v>
      </c>
      <c r="BX250" s="313"/>
      <c r="BY250" s="482">
        <f>BY256+BY260+BY263+BY266+BY269+BY272</f>
        <v>1.026465</v>
      </c>
      <c r="BZ250" s="482">
        <f>BZ256+BZ260+BZ263+BZ266+BZ269+BZ272</f>
        <v>3.43059E-2</v>
      </c>
      <c r="CA250" s="313"/>
      <c r="CB250" s="482">
        <f>CB256+CB260+CB263+CB266+CB269+CB272</f>
        <v>1.026465</v>
      </c>
      <c r="CC250" s="482">
        <f>CC256+CC260+CC263+CC266+CC269+CC272</f>
        <v>3.43059E-2</v>
      </c>
      <c r="CD250" s="313"/>
      <c r="CE250" s="482">
        <f>CE256+CE260+CE263+CE266+CE269+CE272</f>
        <v>1.026465</v>
      </c>
      <c r="CF250" s="482">
        <f>CF256+CF260+CF263+CF266+CF269+CF272</f>
        <v>3.43059E-2</v>
      </c>
      <c r="CG250" s="995"/>
      <c r="CH250" s="313"/>
      <c r="CI250" s="482">
        <f>CI256+CI260+CI263+CI266+CI269+CI272</f>
        <v>4.1058599999999998</v>
      </c>
      <c r="CJ250" s="482">
        <f>CJ256+CJ260+CJ263+CJ266+CJ269+CJ272</f>
        <v>0.1372236</v>
      </c>
      <c r="CK250" s="313"/>
      <c r="CL250" s="482">
        <f>CL256+CL260+CL263+CL266+CL269+CL272</f>
        <v>1.026465</v>
      </c>
      <c r="CM250" s="482">
        <f>CM256+CM260+CM263+CM266+CM269+CM272</f>
        <v>3.43059E-2</v>
      </c>
      <c r="CN250" s="313"/>
      <c r="CO250" s="482">
        <f>CO256+CO260+CO263+CO266+CO269+CO272</f>
        <v>1.026465</v>
      </c>
      <c r="CP250" s="482">
        <f>CP256+CP260+CP263+CP266+CP269+CP272</f>
        <v>3.43059E-2</v>
      </c>
      <c r="CQ250" s="313"/>
      <c r="CR250" s="482">
        <f>CR256+CR260+CR263+CR266+CR269+CR272</f>
        <v>1.026465</v>
      </c>
      <c r="CS250" s="482">
        <f>CS256+CS260+CS263+CS266+CS269+CS272</f>
        <v>3.6395900000000002E-2</v>
      </c>
      <c r="CT250" s="313"/>
      <c r="CU250" s="482">
        <f>CU256+CU260+CU263+CU266+CU269+CU272</f>
        <v>1.026465</v>
      </c>
      <c r="CV250" s="482">
        <f>CV256+CV260+CV263+CV266+CV269+CV272</f>
        <v>3.6395900000000002E-2</v>
      </c>
      <c r="CW250" s="1512"/>
      <c r="CX250" s="482">
        <f>CX256+CX260+CX263+CX266+CX269+CX272</f>
        <v>4.1058599999999998</v>
      </c>
      <c r="CY250" s="482">
        <f>CY256+CY260+CY263+CY266+CY269+CY272</f>
        <v>8.5768650000000002E-2</v>
      </c>
      <c r="CZ250" s="313"/>
      <c r="DA250" s="482">
        <f>DA256+DA260+DA263+DA266+DA269+DA272</f>
        <v>4.1058599999999998</v>
      </c>
      <c r="DB250" s="482">
        <f>DB256+DB260+DB263+DB266+DB269+DB272</f>
        <v>0.13722390000000001</v>
      </c>
      <c r="DC250" s="313"/>
      <c r="DD250" s="482">
        <f>DD256+DD260+DD263+DD266+DD269+DD272</f>
        <v>4.1058599999999998</v>
      </c>
      <c r="DE250" s="482">
        <f>DE256+DE260+DE263+DE266+DE269+DE272</f>
        <v>0.13722390000000001</v>
      </c>
      <c r="DF250" s="313"/>
      <c r="DG250" s="482">
        <f>DG256+DG260+DG263+DG266+DG269+DG272</f>
        <v>4.1058599999999998</v>
      </c>
      <c r="DH250" s="482">
        <f>DH256+DH260+DH263+DH266+DH269+DH272</f>
        <v>0.13722390000000001</v>
      </c>
      <c r="DI250" s="1155"/>
      <c r="DJ250" s="1199">
        <f>DJ256+DJ260+DJ263+DJ266+DJ269+DJ272</f>
        <v>4.1058599999999998</v>
      </c>
      <c r="DK250" s="1199">
        <f>DK256+DK260+DK263+DK266+DK269+DK272</f>
        <v>0.1372236</v>
      </c>
      <c r="DL250" s="1155"/>
      <c r="DM250" s="1199">
        <f>DM256+DM260+DM263+DM266+DM269+DM272</f>
        <v>1.026465</v>
      </c>
      <c r="DN250" s="1199">
        <f>DN256+DN260+DN263+DN266+DN269+DN272</f>
        <v>1.5633675E-2</v>
      </c>
      <c r="DO250" s="1155"/>
      <c r="DP250" s="1199">
        <f>DP256+DP260+DP263+DP266+DP269+DP272</f>
        <v>1.026465</v>
      </c>
      <c r="DQ250" s="1199">
        <f>DQ256+DQ260+DQ263+DQ266+DQ269+DQ272</f>
        <v>1.5633675E-2</v>
      </c>
      <c r="DR250" s="1155"/>
      <c r="DS250" s="1199">
        <f>DS256+DS260+DS263+DS266+DS269+DS272</f>
        <v>1.026465</v>
      </c>
      <c r="DT250" s="1199">
        <f>DT256+DT260+DT263+DT266+DT269+DT272</f>
        <v>1.5633675E-2</v>
      </c>
      <c r="DU250" s="1155"/>
      <c r="DV250" s="1199">
        <f>DV256+DV260+DV263+DV266+DV269+DV272</f>
        <v>1.026465</v>
      </c>
      <c r="DW250" s="1199">
        <f>DW256+DW260+DW263+DW266+DW269+DW272</f>
        <v>1.5633675E-2</v>
      </c>
      <c r="DX250" s="1155"/>
      <c r="DY250" s="1199">
        <f>DY256+DY260+DY263+DY266+DY269+DY272</f>
        <v>5.001843</v>
      </c>
      <c r="DZ250" s="1199">
        <f>DZ256+DZ260+DZ263+DZ266+DZ269+DZ272</f>
        <v>0.14558360000000001</v>
      </c>
      <c r="EA250" s="1155"/>
      <c r="EB250" s="1199">
        <f>EB256+EB260+EB263+EB266+EB269+EB272</f>
        <v>5.001843</v>
      </c>
      <c r="EC250" s="1199">
        <f>EC256+EC260+EC263+EC266+EC269+EC272</f>
        <v>0.14558360000000001</v>
      </c>
      <c r="ED250" s="1155"/>
      <c r="EE250" s="1199">
        <f>EE256+EE260+EE263+EE266+EE269+EE272</f>
        <v>5.001843</v>
      </c>
      <c r="EF250" s="1199">
        <f>EF256+EF260+EF263+EF266+EF269+EF272</f>
        <v>0.14558360000000001</v>
      </c>
      <c r="EG250" s="1155"/>
      <c r="EH250" s="1199">
        <f>EH256+EH260+EH263+EH266+EH269+EH272</f>
        <v>5.001843</v>
      </c>
      <c r="EI250" s="1199">
        <f>EI256+EI260+EI263+EI266+EI269+EI272</f>
        <v>0.14558360000000001</v>
      </c>
      <c r="EJ250" s="313"/>
      <c r="EK250" s="313"/>
      <c r="EL250" s="313"/>
      <c r="EM250" s="313"/>
      <c r="EN250" s="313"/>
      <c r="EO250" s="335"/>
      <c r="EP250" s="335"/>
      <c r="EQ250" s="335"/>
      <c r="ER250" s="335"/>
      <c r="ES250" s="335"/>
      <c r="ET250" s="815"/>
      <c r="EU250" s="815"/>
      <c r="EV250" s="815"/>
      <c r="EW250" s="815"/>
      <c r="EX250" s="335"/>
      <c r="EY250" s="815"/>
      <c r="EZ250" s="815"/>
      <c r="FA250" s="815"/>
      <c r="FB250" s="815"/>
      <c r="FC250" s="335"/>
      <c r="FD250" s="335"/>
      <c r="FE250" s="335"/>
      <c r="FF250" s="335"/>
      <c r="FG250" s="313"/>
      <c r="FH250" s="335"/>
      <c r="FI250" s="335"/>
      <c r="FJ250" s="335"/>
      <c r="FK250" s="335"/>
      <c r="FL250" s="999"/>
      <c r="FM250" s="335"/>
      <c r="FN250" s="815"/>
      <c r="FO250" s="815"/>
      <c r="FP250" s="815"/>
      <c r="FQ250" s="815"/>
      <c r="FR250" s="335"/>
      <c r="FS250" s="335"/>
      <c r="FT250" s="335"/>
      <c r="FU250" s="815"/>
      <c r="FV250" s="313"/>
      <c r="FW250" s="313"/>
      <c r="FX250" s="313"/>
    </row>
    <row r="251" spans="1:180" ht="14.45" hidden="1" customHeight="1" outlineLevel="1">
      <c r="A251" s="426" t="s">
        <v>485</v>
      </c>
      <c r="B251" s="380" t="s">
        <v>303</v>
      </c>
      <c r="C251" s="331"/>
      <c r="D251" s="431"/>
      <c r="E251" s="430" t="s">
        <v>119</v>
      </c>
      <c r="F251" s="431" t="s">
        <v>99</v>
      </c>
      <c r="G251" s="467"/>
      <c r="H251" s="330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  <c r="S251" s="313"/>
      <c r="T251" s="313"/>
      <c r="U251" s="313"/>
      <c r="V251" s="313"/>
      <c r="W251" s="313"/>
      <c r="X251" s="313"/>
      <c r="Y251" s="313"/>
      <c r="Z251" s="313"/>
      <c r="AA251" s="1155"/>
      <c r="AB251" s="313"/>
      <c r="AC251" s="313"/>
      <c r="AD251" s="358"/>
      <c r="AE251" s="313"/>
      <c r="AF251" s="313"/>
      <c r="AG251" s="313"/>
      <c r="AH251" s="313"/>
      <c r="AI251" s="313"/>
      <c r="AJ251" s="313"/>
      <c r="AK251" s="313"/>
      <c r="AL251" s="313"/>
      <c r="AM251" s="313"/>
      <c r="AN251" s="313"/>
      <c r="AO251" s="313"/>
      <c r="AP251" s="495"/>
      <c r="AQ251" s="335"/>
      <c r="AR251" s="1620"/>
      <c r="AS251" s="1620"/>
      <c r="AT251" s="317"/>
      <c r="AU251" s="317"/>
      <c r="AV251" s="317"/>
      <c r="AW251" s="317"/>
      <c r="AX251" s="317"/>
      <c r="AY251" s="317"/>
      <c r="AZ251" s="317"/>
      <c r="BA251" s="317"/>
      <c r="BB251" s="317"/>
      <c r="BC251" s="317"/>
      <c r="BD251" s="317"/>
      <c r="BE251" s="317"/>
      <c r="BF251" s="317"/>
      <c r="BG251" s="317"/>
      <c r="BH251" s="317"/>
      <c r="BI251" s="317"/>
      <c r="BJ251" s="317"/>
      <c r="BK251" s="317"/>
      <c r="BL251" s="313"/>
      <c r="BM251" s="313"/>
      <c r="BN251" s="313"/>
      <c r="BO251" s="313"/>
      <c r="BP251" s="313"/>
      <c r="BQ251" s="313"/>
      <c r="BR251" s="313"/>
      <c r="BS251" s="313"/>
      <c r="BT251" s="313"/>
      <c r="BU251" s="313"/>
      <c r="BV251" s="313"/>
      <c r="BW251" s="313"/>
      <c r="BX251" s="313"/>
      <c r="BY251" s="313"/>
      <c r="BZ251" s="313"/>
      <c r="CA251" s="313"/>
      <c r="CB251" s="313"/>
      <c r="CC251" s="313"/>
      <c r="CD251" s="313"/>
      <c r="CE251" s="313"/>
      <c r="CF251" s="313"/>
      <c r="CG251" s="999"/>
      <c r="CH251" s="313"/>
      <c r="CI251" s="313"/>
      <c r="CJ251" s="313"/>
      <c r="CK251" s="313"/>
      <c r="CL251" s="313"/>
      <c r="CM251" s="313"/>
      <c r="CN251" s="313"/>
      <c r="CO251" s="313"/>
      <c r="CP251" s="313"/>
      <c r="CQ251" s="313"/>
      <c r="CR251" s="313"/>
      <c r="CS251" s="313"/>
      <c r="CT251" s="313"/>
      <c r="CU251" s="313"/>
      <c r="CV251" s="313"/>
      <c r="CW251" s="1512"/>
      <c r="CX251" s="313"/>
      <c r="CY251" s="313"/>
      <c r="CZ251" s="313"/>
      <c r="DA251" s="313"/>
      <c r="DB251" s="313"/>
      <c r="DC251" s="313"/>
      <c r="DD251" s="313"/>
      <c r="DE251" s="313"/>
      <c r="DF251" s="313"/>
      <c r="DG251" s="313"/>
      <c r="DH251" s="313"/>
      <c r="DI251" s="1155"/>
      <c r="DJ251" s="1155"/>
      <c r="DK251" s="1155"/>
      <c r="DL251" s="1155"/>
      <c r="DM251" s="1155"/>
      <c r="DN251" s="1155"/>
      <c r="DO251" s="1155"/>
      <c r="DP251" s="1155"/>
      <c r="DQ251" s="1155"/>
      <c r="DR251" s="1155"/>
      <c r="DS251" s="1155"/>
      <c r="DT251" s="1155"/>
      <c r="DU251" s="1155"/>
      <c r="DV251" s="1155"/>
      <c r="DW251" s="1155"/>
      <c r="DX251" s="1155"/>
      <c r="DY251" s="1155"/>
      <c r="DZ251" s="1155"/>
      <c r="EA251" s="1155"/>
      <c r="EB251" s="1155"/>
      <c r="EC251" s="1155"/>
      <c r="ED251" s="1155"/>
      <c r="EE251" s="1155"/>
      <c r="EF251" s="1155"/>
      <c r="EG251" s="1155"/>
      <c r="EH251" s="1155"/>
      <c r="EI251" s="1155"/>
      <c r="EJ251" s="313"/>
      <c r="EK251" s="313"/>
      <c r="EL251" s="313"/>
      <c r="EM251" s="313"/>
      <c r="EN251" s="313"/>
      <c r="EO251" s="313"/>
      <c r="EP251" s="313"/>
      <c r="EQ251" s="313"/>
      <c r="ER251" s="313"/>
      <c r="ES251" s="313"/>
      <c r="ET251" s="655"/>
      <c r="EU251" s="655"/>
      <c r="EV251" s="655"/>
      <c r="EW251" s="655"/>
      <c r="EX251" s="313"/>
      <c r="EY251" s="655"/>
      <c r="EZ251" s="655"/>
      <c r="FA251" s="655"/>
      <c r="FB251" s="655"/>
      <c r="FC251" s="313"/>
      <c r="FD251" s="313"/>
      <c r="FE251" s="313"/>
      <c r="FF251" s="313"/>
      <c r="FG251" s="313"/>
      <c r="FH251" s="313"/>
      <c r="FI251" s="313"/>
      <c r="FJ251" s="313"/>
      <c r="FK251" s="313"/>
      <c r="FL251" s="999"/>
      <c r="FM251" s="313"/>
      <c r="FN251" s="655"/>
      <c r="FO251" s="655"/>
      <c r="FP251" s="655"/>
      <c r="FQ251" s="655"/>
      <c r="FR251" s="313"/>
      <c r="FS251" s="313"/>
      <c r="FT251" s="313"/>
      <c r="FU251" s="655"/>
      <c r="FV251" s="313"/>
      <c r="FW251" s="313"/>
      <c r="FX251" s="313"/>
    </row>
    <row r="252" spans="1:180" ht="28.9" hidden="1" customHeight="1" outlineLevel="1">
      <c r="A252" s="426" t="s">
        <v>485</v>
      </c>
      <c r="B252" s="380" t="s">
        <v>303</v>
      </c>
      <c r="C252" s="378" t="s">
        <v>489</v>
      </c>
      <c r="D252" s="378" t="s">
        <v>18</v>
      </c>
      <c r="E252" s="430" t="s">
        <v>327</v>
      </c>
      <c r="F252" s="378" t="s">
        <v>337</v>
      </c>
      <c r="G252" s="470"/>
      <c r="H252" s="343"/>
      <c r="I252" s="492">
        <f t="shared" ref="I252:I255" si="1858">S252+X252+Y252+Z252+AA252</f>
        <v>0</v>
      </c>
      <c r="J252" s="312"/>
      <c r="K252" s="312"/>
      <c r="L252" s="312"/>
      <c r="M252" s="437">
        <v>0</v>
      </c>
      <c r="N252" s="437">
        <f t="shared" ref="N252:N255" si="1859">SUM(O252:R252)</f>
        <v>0</v>
      </c>
      <c r="O252" s="316"/>
      <c r="P252" s="316"/>
      <c r="Q252" s="316"/>
      <c r="R252" s="316"/>
      <c r="S252" s="366">
        <f t="shared" ref="S252:S255" si="1860">SUM(T252:W252)</f>
        <v>0</v>
      </c>
      <c r="T252" s="316"/>
      <c r="U252" s="316"/>
      <c r="V252" s="316"/>
      <c r="W252" s="316"/>
      <c r="X252" s="316"/>
      <c r="Y252" s="316"/>
      <c r="Z252" s="316"/>
      <c r="AA252" s="1162"/>
      <c r="AB252" s="316"/>
      <c r="AC252" s="316"/>
      <c r="AD252" s="316"/>
      <c r="AE252" s="316"/>
      <c r="AF252" s="437">
        <v>0</v>
      </c>
      <c r="AG252" s="437">
        <f t="shared" ref="AG252:AG255" si="1861">SUM(AH252:AK252)</f>
        <v>0</v>
      </c>
      <c r="AH252" s="316"/>
      <c r="AI252" s="316"/>
      <c r="AJ252" s="316"/>
      <c r="AK252" s="316"/>
      <c r="AL252" s="316"/>
      <c r="AM252" s="316"/>
      <c r="AN252" s="316"/>
      <c r="AO252" s="316"/>
      <c r="AP252" s="306" t="s">
        <v>591</v>
      </c>
      <c r="AQ252" s="437">
        <f t="shared" ref="AQ252:AQ256" si="1862">DI252+DX252+EA252+ED252+EG252</f>
        <v>5.5000000000000005E-3</v>
      </c>
      <c r="AR252" s="1621"/>
      <c r="AS252" s="1621"/>
      <c r="AT252" s="625">
        <v>1.1000000000000001E-3</v>
      </c>
      <c r="AU252" s="476">
        <f>AT252*0.12*1000</f>
        <v>0.13200000000000001</v>
      </c>
      <c r="AV252" s="625">
        <v>2.4694999999999999E-3</v>
      </c>
      <c r="AW252" s="625">
        <v>1.1000000000000001E-3</v>
      </c>
      <c r="AX252" s="476">
        <f>AW252*0.12*1000</f>
        <v>0.13200000000000001</v>
      </c>
      <c r="AY252" s="625">
        <v>2.4694999999999999E-3</v>
      </c>
      <c r="AZ252" s="625">
        <v>1.1000000000000001E-3</v>
      </c>
      <c r="BA252" s="476">
        <f>AZ252*0.12*1000</f>
        <v>0.13200000000000001</v>
      </c>
      <c r="BB252" s="625">
        <v>2.4694999999999999E-3</v>
      </c>
      <c r="BC252" s="625">
        <v>1.1000000000000001E-3</v>
      </c>
      <c r="BD252" s="476">
        <f>BC252*0.12*1000</f>
        <v>0.13200000000000001</v>
      </c>
      <c r="BE252" s="625">
        <v>2.4694999999999999E-3</v>
      </c>
      <c r="BF252" s="625">
        <v>1.1000000000000001E-3</v>
      </c>
      <c r="BG252" s="476">
        <f>BF252*0.12*1000</f>
        <v>0.13200000000000001</v>
      </c>
      <c r="BH252" s="625">
        <v>2.4694999999999999E-3</v>
      </c>
      <c r="BI252" s="625">
        <v>1.1000000000000001E-3</v>
      </c>
      <c r="BJ252" s="476">
        <f>BI252*0.12*1000</f>
        <v>0.13200000000000001</v>
      </c>
      <c r="BK252" s="625">
        <v>2.4694999999999999E-3</v>
      </c>
      <c r="BL252" s="315">
        <v>1.1000000000000001E-3</v>
      </c>
      <c r="BM252" s="476">
        <f>BL252*0.12*1000</f>
        <v>0.13200000000000001</v>
      </c>
      <c r="BN252" s="315">
        <v>2.4694999999999999E-3</v>
      </c>
      <c r="BO252" s="625">
        <v>1.1000000000000001E-3</v>
      </c>
      <c r="BP252" s="476">
        <f>BO252*0.12*1000</f>
        <v>0.13200000000000001</v>
      </c>
      <c r="BQ252" s="625">
        <v>2.4694999999999999E-3</v>
      </c>
      <c r="BR252" s="476">
        <f>BU252+BX252+CA252+CD252</f>
        <v>1.1000000000000001E-3</v>
      </c>
      <c r="BS252" s="476">
        <f t="shared" ref="BS252:BS255" si="1863">BV252+BY252+CB252+CE252</f>
        <v>0.13200000000000001</v>
      </c>
      <c r="BT252" s="476">
        <f t="shared" ref="BT252:BT255" si="1864">BW252+BZ252+CC252+CF252</f>
        <v>2.4694999999999999E-3</v>
      </c>
      <c r="BU252" s="315">
        <v>2.7500000000000002E-4</v>
      </c>
      <c r="BV252" s="476">
        <f>BU252*0.12*1000</f>
        <v>3.3000000000000002E-2</v>
      </c>
      <c r="BW252" s="315">
        <v>6.1737499999999998E-4</v>
      </c>
      <c r="BX252" s="315">
        <v>2.7500000000000002E-4</v>
      </c>
      <c r="BY252" s="476">
        <f>BX252*0.12*1000</f>
        <v>3.3000000000000002E-2</v>
      </c>
      <c r="BZ252" s="315">
        <v>6.1737499999999998E-4</v>
      </c>
      <c r="CA252" s="315">
        <v>2.7500000000000002E-4</v>
      </c>
      <c r="CB252" s="476">
        <f>CA252*0.12*1000</f>
        <v>3.3000000000000002E-2</v>
      </c>
      <c r="CC252" s="315">
        <v>6.1737499999999998E-4</v>
      </c>
      <c r="CD252" s="315">
        <v>2.7500000000000002E-4</v>
      </c>
      <c r="CE252" s="476">
        <f>CD252*0.12*1000</f>
        <v>3.3000000000000002E-2</v>
      </c>
      <c r="CF252" s="315">
        <v>6.1737499999999998E-4</v>
      </c>
      <c r="CG252" s="995"/>
      <c r="CH252" s="476">
        <f>CK252+CN252+CQ252+CT252</f>
        <v>1.1000000000000001E-3</v>
      </c>
      <c r="CI252" s="476">
        <f t="shared" ref="CI252:CI255" si="1865">CL252+CO252+CR252+CU252</f>
        <v>0.13200000000000001</v>
      </c>
      <c r="CJ252" s="476">
        <f t="shared" ref="CJ252:CJ255" si="1866">CM252+CP252+CS252+CV252</f>
        <v>2.4694999999999999E-3</v>
      </c>
      <c r="CK252" s="315">
        <v>2.7500000000000002E-4</v>
      </c>
      <c r="CL252" s="476">
        <f>CK252*0.12*1000</f>
        <v>3.3000000000000002E-2</v>
      </c>
      <c r="CM252" s="315">
        <v>6.1737499999999998E-4</v>
      </c>
      <c r="CN252" s="1090">
        <v>2.7500000000000002E-4</v>
      </c>
      <c r="CO252" s="476">
        <f>CN252*0.12*1000</f>
        <v>3.3000000000000002E-2</v>
      </c>
      <c r="CP252" s="1090">
        <v>6.1737499999999998E-4</v>
      </c>
      <c r="CQ252" s="1474">
        <v>2.7500000000000002E-4</v>
      </c>
      <c r="CR252" s="476">
        <f>CQ252*0.12*1000</f>
        <v>3.3000000000000002E-2</v>
      </c>
      <c r="CS252" s="1474">
        <v>6.1737499999999998E-4</v>
      </c>
      <c r="CT252" s="1474">
        <v>2.7500000000000002E-4</v>
      </c>
      <c r="CU252" s="476">
        <f>CT252*0.12*1000</f>
        <v>3.3000000000000002E-2</v>
      </c>
      <c r="CV252" s="1474">
        <v>6.1737499999999998E-4</v>
      </c>
      <c r="CW252" s="1514">
        <v>1.1000000000000001E-3</v>
      </c>
      <c r="CX252" s="476">
        <f>CW252*0.12*1000</f>
        <v>0.13200000000000001</v>
      </c>
      <c r="CY252" s="315">
        <v>2.4694999999999999E-3</v>
      </c>
      <c r="CZ252" s="891">
        <v>1.1000000000000001E-3</v>
      </c>
      <c r="DA252" s="476">
        <f>CZ252*0.12*1000</f>
        <v>0.13200000000000001</v>
      </c>
      <c r="DB252" s="891">
        <v>2.4694999999999999E-3</v>
      </c>
      <c r="DC252" s="891">
        <v>1.1000000000000001E-3</v>
      </c>
      <c r="DD252" s="476">
        <f>DC252*0.12*1000</f>
        <v>0.13200000000000001</v>
      </c>
      <c r="DE252" s="891">
        <v>2.4694999999999999E-3</v>
      </c>
      <c r="DF252" s="891">
        <v>1.1000000000000001E-3</v>
      </c>
      <c r="DG252" s="476">
        <f>DF252*0.12*1000</f>
        <v>0.13200000000000001</v>
      </c>
      <c r="DH252" s="891">
        <v>2.4694999999999999E-3</v>
      </c>
      <c r="DI252" s="1243">
        <f>DL252+DO252+DR252+DU252</f>
        <v>1.1000000000000001E-3</v>
      </c>
      <c r="DJ252" s="1203">
        <f>DI252*0.12*1000</f>
        <v>0.13200000000000001</v>
      </c>
      <c r="DK252" s="1243">
        <f>DN252+DQ252+DT252+DW252</f>
        <v>2.4694999999999999E-3</v>
      </c>
      <c r="DL252" s="1204">
        <v>2.7500000000000002E-4</v>
      </c>
      <c r="DM252" s="1203">
        <f>DL252*0.12*1000</f>
        <v>3.3000000000000002E-2</v>
      </c>
      <c r="DN252" s="1204">
        <v>6.1737499999999998E-4</v>
      </c>
      <c r="DO252" s="1204">
        <v>2.7500000000000002E-4</v>
      </c>
      <c r="DP252" s="1203">
        <f>DO252*0.12*1000</f>
        <v>3.3000000000000002E-2</v>
      </c>
      <c r="DQ252" s="1204">
        <v>6.1737499999999998E-4</v>
      </c>
      <c r="DR252" s="1204">
        <v>2.7500000000000002E-4</v>
      </c>
      <c r="DS252" s="1203">
        <f>DR252*0.12*1000</f>
        <v>3.3000000000000002E-2</v>
      </c>
      <c r="DT252" s="1204">
        <v>6.1737499999999998E-4</v>
      </c>
      <c r="DU252" s="1204">
        <v>2.7500000000000002E-4</v>
      </c>
      <c r="DV252" s="1203">
        <f>DU252*0.12*1000</f>
        <v>3.3000000000000002E-2</v>
      </c>
      <c r="DW252" s="1204">
        <v>6.1737499999999998E-4</v>
      </c>
      <c r="DX252" s="1370">
        <v>1.1000000000000001E-3</v>
      </c>
      <c r="DY252" s="1203">
        <v>0.13200000000000001</v>
      </c>
      <c r="DZ252" s="1370">
        <v>2.4694999999999999E-3</v>
      </c>
      <c r="EA252" s="1370">
        <v>1.1000000000000001E-3</v>
      </c>
      <c r="EB252" s="1203">
        <v>0.13200000000000001</v>
      </c>
      <c r="EC252" s="1370">
        <v>2.4694999999999999E-3</v>
      </c>
      <c r="ED252" s="1370">
        <v>1.1000000000000001E-3</v>
      </c>
      <c r="EE252" s="1203">
        <v>0.13200000000000001</v>
      </c>
      <c r="EF252" s="1370">
        <v>2.4694999999999999E-3</v>
      </c>
      <c r="EG252" s="1370">
        <v>1.1000000000000001E-3</v>
      </c>
      <c r="EH252" s="1203">
        <v>0.13200000000000001</v>
      </c>
      <c r="EI252" s="1370">
        <v>2.4694999999999999E-3</v>
      </c>
      <c r="EJ252" s="315"/>
      <c r="EK252" s="315"/>
      <c r="EL252" s="315"/>
      <c r="EM252" s="315"/>
      <c r="EN252" s="437">
        <f t="shared" ref="EN252:EN256" si="1867">EX252+FC252+FD252+FE252+FF252</f>
        <v>0</v>
      </c>
      <c r="EO252" s="312"/>
      <c r="EP252" s="312"/>
      <c r="EQ252" s="312"/>
      <c r="ER252" s="312"/>
      <c r="ES252" s="312"/>
      <c r="ET252" s="622"/>
      <c r="EU252" s="622"/>
      <c r="EV252" s="622"/>
      <c r="EW252" s="622"/>
      <c r="EX252" s="312"/>
      <c r="EY252" s="622"/>
      <c r="EZ252" s="622"/>
      <c r="FA252" s="622"/>
      <c r="FB252" s="622"/>
      <c r="FC252" s="312"/>
      <c r="FD252" s="312"/>
      <c r="FE252" s="312"/>
      <c r="FF252" s="312"/>
      <c r="FG252" s="437">
        <f>SUM(FH252:FR252)</f>
        <v>0</v>
      </c>
      <c r="FH252" s="312"/>
      <c r="FI252" s="312">
        <v>0</v>
      </c>
      <c r="FJ252" s="312"/>
      <c r="FK252" s="312"/>
      <c r="FL252" s="992"/>
      <c r="FM252" s="312">
        <f t="shared" ref="FM252:FM255" si="1868">FN252+FO252+FP252+FQ252</f>
        <v>0</v>
      </c>
      <c r="FN252" s="622"/>
      <c r="FO252" s="622"/>
      <c r="FP252" s="622"/>
      <c r="FQ252" s="622"/>
      <c r="FR252" s="312"/>
      <c r="FS252" s="312"/>
      <c r="FT252" s="312"/>
      <c r="FU252" s="622"/>
      <c r="FV252" s="316"/>
      <c r="FW252" s="316"/>
      <c r="FX252" s="316"/>
    </row>
    <row r="253" spans="1:180" ht="28.9" hidden="1" customHeight="1" outlineLevel="1">
      <c r="A253" s="426" t="s">
        <v>485</v>
      </c>
      <c r="B253" s="380" t="s">
        <v>303</v>
      </c>
      <c r="C253" s="378" t="s">
        <v>489</v>
      </c>
      <c r="D253" s="378" t="s">
        <v>18</v>
      </c>
      <c r="E253" s="430" t="s">
        <v>328</v>
      </c>
      <c r="F253" s="500" t="s">
        <v>346</v>
      </c>
      <c r="G253" s="535"/>
      <c r="H253" s="536"/>
      <c r="I253" s="492">
        <f t="shared" si="1858"/>
        <v>0</v>
      </c>
      <c r="J253" s="538"/>
      <c r="K253" s="538"/>
      <c r="L253" s="538"/>
      <c r="M253" s="437">
        <v>0</v>
      </c>
      <c r="N253" s="437">
        <f t="shared" si="1859"/>
        <v>0</v>
      </c>
      <c r="O253" s="539"/>
      <c r="P253" s="539"/>
      <c r="Q253" s="539"/>
      <c r="R253" s="539"/>
      <c r="S253" s="366">
        <f t="shared" si="1860"/>
        <v>0</v>
      </c>
      <c r="T253" s="539"/>
      <c r="U253" s="539"/>
      <c r="V253" s="539"/>
      <c r="W253" s="539"/>
      <c r="X253" s="539"/>
      <c r="Y253" s="539"/>
      <c r="Z253" s="539"/>
      <c r="AA253" s="1162"/>
      <c r="AB253" s="539"/>
      <c r="AC253" s="539"/>
      <c r="AD253" s="539"/>
      <c r="AE253" s="539"/>
      <c r="AF253" s="437">
        <v>0</v>
      </c>
      <c r="AG253" s="437">
        <f t="shared" si="1861"/>
        <v>0</v>
      </c>
      <c r="AH253" s="539"/>
      <c r="AI253" s="539"/>
      <c r="AJ253" s="539"/>
      <c r="AK253" s="539"/>
      <c r="AL253" s="539"/>
      <c r="AM253" s="539"/>
      <c r="AN253" s="539"/>
      <c r="AO253" s="539"/>
      <c r="AP253" s="306" t="s">
        <v>591</v>
      </c>
      <c r="AQ253" s="437">
        <f t="shared" si="1862"/>
        <v>2.3352999999999999E-2</v>
      </c>
      <c r="AR253" s="1621"/>
      <c r="AS253" s="1621"/>
      <c r="AT253" s="625">
        <v>4.6705999999999996E-3</v>
      </c>
      <c r="AU253" s="476">
        <f t="shared" ref="AU253:AU255" si="1869">AT253*0.12*1000</f>
        <v>0.56047199999999986</v>
      </c>
      <c r="AV253" s="625">
        <v>1.0481900000000001E-2</v>
      </c>
      <c r="AW253" s="625">
        <v>4.6705999999999996E-3</v>
      </c>
      <c r="AX253" s="476">
        <f t="shared" ref="AX253:AX255" si="1870">AW253*0.12*1000</f>
        <v>0.56047199999999986</v>
      </c>
      <c r="AY253" s="625">
        <v>1.0481600000000001E-2</v>
      </c>
      <c r="AZ253" s="625">
        <v>4.6705999999999996E-3</v>
      </c>
      <c r="BA253" s="476">
        <f t="shared" ref="BA253:BA255" si="1871">AZ253*0.12*1000</f>
        <v>0.56047199999999986</v>
      </c>
      <c r="BB253" s="625">
        <v>1.0481900000000001E-2</v>
      </c>
      <c r="BC253" s="625">
        <v>4.6705999999999996E-3</v>
      </c>
      <c r="BD253" s="476">
        <f t="shared" ref="BD253:BD255" si="1872">BC253*0.12*1000</f>
        <v>0.56047199999999986</v>
      </c>
      <c r="BE253" s="625">
        <v>1.0481600000000001E-2</v>
      </c>
      <c r="BF253" s="625">
        <v>4.6705999999999996E-3</v>
      </c>
      <c r="BG253" s="476">
        <f t="shared" ref="BG253:BG255" si="1873">BF253*0.12*1000</f>
        <v>0.56047199999999986</v>
      </c>
      <c r="BH253" s="625">
        <v>1.0481900000000001E-2</v>
      </c>
      <c r="BI253" s="625">
        <v>4.6705999999999996E-3</v>
      </c>
      <c r="BJ253" s="476">
        <f t="shared" ref="BJ253:BJ254" si="1874">BI253*0.12*1000</f>
        <v>0.56047199999999986</v>
      </c>
      <c r="BK253" s="625">
        <v>1.0481600000000001E-2</v>
      </c>
      <c r="BL253" s="315">
        <v>4.6705999999999996E-3</v>
      </c>
      <c r="BM253" s="476">
        <f t="shared" ref="BM253:BM255" si="1875">BL253*0.12*1000</f>
        <v>0.56047199999999986</v>
      </c>
      <c r="BN253" s="315">
        <v>1.0481600000000001E-2</v>
      </c>
      <c r="BO253" s="625">
        <v>4.6705999999999996E-3</v>
      </c>
      <c r="BP253" s="476">
        <f t="shared" ref="BP253:BP254" si="1876">BO253*0.12*1000</f>
        <v>0.56047199999999986</v>
      </c>
      <c r="BQ253" s="625">
        <v>1.0481600000000001E-2</v>
      </c>
      <c r="BR253" s="476">
        <f t="shared" ref="BR253:BR255" si="1877">BU253+BX253+CA253+CD253</f>
        <v>4.6705999999999996E-3</v>
      </c>
      <c r="BS253" s="476">
        <f t="shared" si="1863"/>
        <v>0.56047199999999986</v>
      </c>
      <c r="BT253" s="476">
        <f t="shared" si="1864"/>
        <v>1.0481600000000001E-2</v>
      </c>
      <c r="BU253" s="541">
        <v>1.1676499999999999E-3</v>
      </c>
      <c r="BV253" s="476">
        <f t="shared" ref="BV253:BV255" si="1878">BU253*0.12*1000</f>
        <v>0.14011799999999996</v>
      </c>
      <c r="BW253" s="541">
        <v>2.6204000000000002E-3</v>
      </c>
      <c r="BX253" s="541">
        <v>1.1676499999999999E-3</v>
      </c>
      <c r="BY253" s="476">
        <f t="shared" ref="BY253:BY255" si="1879">BX253*0.12*1000</f>
        <v>0.14011799999999996</v>
      </c>
      <c r="BZ253" s="541">
        <v>2.6204000000000002E-3</v>
      </c>
      <c r="CA253" s="541">
        <v>1.1676499999999999E-3</v>
      </c>
      <c r="CB253" s="476">
        <f t="shared" ref="CB253:CB255" si="1880">CA253*0.12*1000</f>
        <v>0.14011799999999996</v>
      </c>
      <c r="CC253" s="541">
        <v>2.6204000000000002E-3</v>
      </c>
      <c r="CD253" s="541">
        <v>1.1676499999999999E-3</v>
      </c>
      <c r="CE253" s="476">
        <f t="shared" ref="CE253:CE255" si="1881">CD253*0.12*1000</f>
        <v>0.14011799999999996</v>
      </c>
      <c r="CF253" s="541">
        <v>2.6204000000000002E-3</v>
      </c>
      <c r="CG253" s="995"/>
      <c r="CH253" s="476">
        <f t="shared" ref="CH253:CH255" si="1882">CK253+CN253+CQ253+CT253</f>
        <v>4.6705999999999996E-3</v>
      </c>
      <c r="CI253" s="476">
        <f t="shared" si="1865"/>
        <v>0.56047199999999986</v>
      </c>
      <c r="CJ253" s="476">
        <f t="shared" si="1866"/>
        <v>1.0481600000000001E-2</v>
      </c>
      <c r="CK253" s="541">
        <v>1.1676499999999999E-3</v>
      </c>
      <c r="CL253" s="476">
        <f t="shared" ref="CL253:CL255" si="1883">CK253*0.12*1000</f>
        <v>0.14011799999999996</v>
      </c>
      <c r="CM253" s="541">
        <v>2.6204000000000002E-3</v>
      </c>
      <c r="CN253" s="1090">
        <v>1.1676499999999999E-3</v>
      </c>
      <c r="CO253" s="476">
        <f t="shared" ref="CO253:CO255" si="1884">CN253*0.12*1000</f>
        <v>0.14011799999999996</v>
      </c>
      <c r="CP253" s="1090">
        <v>2.6204000000000002E-3</v>
      </c>
      <c r="CQ253" s="1474">
        <v>1.1676499999999999E-3</v>
      </c>
      <c r="CR253" s="476">
        <f t="shared" ref="CR253:CR255" si="1885">CQ253*0.12*1000</f>
        <v>0.14011799999999996</v>
      </c>
      <c r="CS253" s="1474">
        <v>2.6204000000000002E-3</v>
      </c>
      <c r="CT253" s="1474">
        <v>1.1676499999999999E-3</v>
      </c>
      <c r="CU253" s="476">
        <f t="shared" ref="CU253:CU255" si="1886">CT253*0.12*1000</f>
        <v>0.14011799999999996</v>
      </c>
      <c r="CV253" s="1474">
        <v>2.6204000000000002E-3</v>
      </c>
      <c r="CW253" s="1532">
        <v>4.6705999999999996E-3</v>
      </c>
      <c r="CX253" s="476">
        <f t="shared" ref="CX253:CX254" si="1887">CW253*0.12*1000</f>
        <v>0.56047199999999986</v>
      </c>
      <c r="CY253" s="541">
        <v>1.0481900000000001E-2</v>
      </c>
      <c r="CZ253" s="891">
        <v>4.6705999999999996E-3</v>
      </c>
      <c r="DA253" s="476">
        <f t="shared" ref="DA253:DA254" si="1888">CZ253*0.12*1000</f>
        <v>0.56047199999999986</v>
      </c>
      <c r="DB253" s="891">
        <v>1.0481900000000001E-2</v>
      </c>
      <c r="DC253" s="891">
        <v>4.6705999999999996E-3</v>
      </c>
      <c r="DD253" s="476">
        <f t="shared" ref="DD253:DD254" si="1889">DC253*0.12*1000</f>
        <v>0.56047199999999986</v>
      </c>
      <c r="DE253" s="891">
        <v>1.0481900000000001E-2</v>
      </c>
      <c r="DF253" s="891">
        <v>4.6705999999999996E-3</v>
      </c>
      <c r="DG253" s="476">
        <f t="shared" ref="DG253:DG254" si="1890">DF253*0.12*1000</f>
        <v>0.56047199999999986</v>
      </c>
      <c r="DH253" s="891">
        <v>1.0481900000000001E-2</v>
      </c>
      <c r="DI253" s="1243">
        <f t="shared" ref="DI253:DI255" si="1891">DL253+DO253+DR253+DU253</f>
        <v>4.6705999999999996E-3</v>
      </c>
      <c r="DJ253" s="1203">
        <f t="shared" ref="DJ253:DJ255" si="1892">DI253*0.12*1000</f>
        <v>0.56047199999999986</v>
      </c>
      <c r="DK253" s="1243">
        <f t="shared" ref="DK253:DK255" si="1893">DN253+DQ253+DT253+DW253</f>
        <v>1.0481600000000001E-2</v>
      </c>
      <c r="DL253" s="1204">
        <v>1.1676499999999999E-3</v>
      </c>
      <c r="DM253" s="1203">
        <f t="shared" ref="DM253:DM255" si="1894">DL253*0.12*1000</f>
        <v>0.14011799999999996</v>
      </c>
      <c r="DN253" s="1204">
        <v>2.6204000000000002E-3</v>
      </c>
      <c r="DO253" s="1204">
        <v>1.1676499999999999E-3</v>
      </c>
      <c r="DP253" s="1203">
        <f t="shared" ref="DP253:DP255" si="1895">DO253*0.12*1000</f>
        <v>0.14011799999999996</v>
      </c>
      <c r="DQ253" s="1204">
        <v>2.6204000000000002E-3</v>
      </c>
      <c r="DR253" s="1204">
        <v>1.1676499999999999E-3</v>
      </c>
      <c r="DS253" s="1203">
        <f t="shared" ref="DS253:DS255" si="1896">DR253*0.12*1000</f>
        <v>0.14011799999999996</v>
      </c>
      <c r="DT253" s="1204">
        <v>2.6204000000000002E-3</v>
      </c>
      <c r="DU253" s="1204">
        <v>1.1676499999999999E-3</v>
      </c>
      <c r="DV253" s="1203">
        <f t="shared" ref="DV253:DV255" si="1897">DU253*0.12*1000</f>
        <v>0.14011799999999996</v>
      </c>
      <c r="DW253" s="1204">
        <v>2.6204000000000002E-3</v>
      </c>
      <c r="DX253" s="1370">
        <v>4.6705999999999996E-3</v>
      </c>
      <c r="DY253" s="1203">
        <v>0.56047199999999986</v>
      </c>
      <c r="DZ253" s="1370">
        <v>1.0481600000000001E-2</v>
      </c>
      <c r="EA253" s="1370">
        <v>4.6705999999999996E-3</v>
      </c>
      <c r="EB253" s="1203">
        <v>0.56047199999999986</v>
      </c>
      <c r="EC253" s="1370">
        <v>1.0481600000000001E-2</v>
      </c>
      <c r="ED253" s="1370">
        <v>4.6705999999999996E-3</v>
      </c>
      <c r="EE253" s="1203">
        <v>0.56047199999999986</v>
      </c>
      <c r="EF253" s="1370">
        <v>1.0481600000000001E-2</v>
      </c>
      <c r="EG253" s="1370">
        <v>4.6705999999999996E-3</v>
      </c>
      <c r="EH253" s="1203">
        <v>0.56047199999999986</v>
      </c>
      <c r="EI253" s="1370">
        <v>1.0481600000000001E-2</v>
      </c>
      <c r="EJ253" s="541"/>
      <c r="EK253" s="541"/>
      <c r="EL253" s="541"/>
      <c r="EM253" s="541"/>
      <c r="EN253" s="437">
        <f t="shared" si="1867"/>
        <v>0</v>
      </c>
      <c r="EO253" s="538"/>
      <c r="EP253" s="538"/>
      <c r="EQ253" s="538"/>
      <c r="ER253" s="538"/>
      <c r="ES253" s="538"/>
      <c r="ET253" s="622"/>
      <c r="EU253" s="622"/>
      <c r="EV253" s="622"/>
      <c r="EW253" s="622"/>
      <c r="EX253" s="538"/>
      <c r="EY253" s="622"/>
      <c r="EZ253" s="622"/>
      <c r="FA253" s="622"/>
      <c r="FB253" s="622"/>
      <c r="FC253" s="538"/>
      <c r="FD253" s="538"/>
      <c r="FE253" s="538"/>
      <c r="FF253" s="538"/>
      <c r="FG253" s="537"/>
      <c r="FH253" s="538"/>
      <c r="FI253" s="538"/>
      <c r="FJ253" s="538"/>
      <c r="FK253" s="538"/>
      <c r="FL253" s="992"/>
      <c r="FM253" s="312">
        <f t="shared" si="1868"/>
        <v>0</v>
      </c>
      <c r="FN253" s="622"/>
      <c r="FO253" s="622"/>
      <c r="FP253" s="622"/>
      <c r="FQ253" s="622"/>
      <c r="FR253" s="538"/>
      <c r="FS253" s="538"/>
      <c r="FT253" s="538"/>
      <c r="FU253" s="622"/>
      <c r="FV253" s="539"/>
      <c r="FW253" s="539"/>
      <c r="FX253" s="539"/>
    </row>
    <row r="254" spans="1:180" ht="28.9" hidden="1" customHeight="1" outlineLevel="1">
      <c r="A254" s="426" t="s">
        <v>485</v>
      </c>
      <c r="B254" s="380" t="s">
        <v>303</v>
      </c>
      <c r="C254" s="378" t="s">
        <v>489</v>
      </c>
      <c r="D254" s="378" t="s">
        <v>18</v>
      </c>
      <c r="E254" s="430" t="s">
        <v>330</v>
      </c>
      <c r="F254" s="500" t="s">
        <v>495</v>
      </c>
      <c r="G254" s="535"/>
      <c r="H254" s="536"/>
      <c r="I254" s="492">
        <f t="shared" si="1858"/>
        <v>0</v>
      </c>
      <c r="J254" s="538"/>
      <c r="K254" s="538"/>
      <c r="L254" s="538"/>
      <c r="M254" s="437">
        <v>0</v>
      </c>
      <c r="N254" s="437">
        <f t="shared" si="1859"/>
        <v>0</v>
      </c>
      <c r="O254" s="539"/>
      <c r="P254" s="539"/>
      <c r="Q254" s="539"/>
      <c r="R254" s="539"/>
      <c r="S254" s="366">
        <f t="shared" si="1860"/>
        <v>0</v>
      </c>
      <c r="T254" s="539"/>
      <c r="U254" s="539"/>
      <c r="V254" s="539"/>
      <c r="W254" s="539"/>
      <c r="X254" s="539"/>
      <c r="Y254" s="539"/>
      <c r="Z254" s="539"/>
      <c r="AA254" s="1162"/>
      <c r="AB254" s="539"/>
      <c r="AC254" s="539"/>
      <c r="AD254" s="539"/>
      <c r="AE254" s="539"/>
      <c r="AF254" s="437">
        <v>0</v>
      </c>
      <c r="AG254" s="437">
        <f t="shared" si="1861"/>
        <v>0</v>
      </c>
      <c r="AH254" s="539"/>
      <c r="AI254" s="539"/>
      <c r="AJ254" s="539"/>
      <c r="AK254" s="539"/>
      <c r="AL254" s="539"/>
      <c r="AM254" s="539"/>
      <c r="AN254" s="539"/>
      <c r="AO254" s="539"/>
      <c r="AP254" s="306" t="s">
        <v>591</v>
      </c>
      <c r="AQ254" s="437">
        <f t="shared" si="1862"/>
        <v>2.882E-3</v>
      </c>
      <c r="AR254" s="1621"/>
      <c r="AS254" s="1621"/>
      <c r="AT254" s="625">
        <v>5.7640000000000002E-4</v>
      </c>
      <c r="AU254" s="476">
        <f t="shared" si="1869"/>
        <v>6.9167999999999993E-2</v>
      </c>
      <c r="AV254" s="625">
        <v>1.2936E-3</v>
      </c>
      <c r="AW254" s="625">
        <v>5.7640000000000002E-4</v>
      </c>
      <c r="AX254" s="476">
        <f t="shared" si="1870"/>
        <v>6.9167999999999993E-2</v>
      </c>
      <c r="AY254" s="625">
        <v>1.2936E-3</v>
      </c>
      <c r="AZ254" s="625">
        <v>5.7640000000000002E-4</v>
      </c>
      <c r="BA254" s="476">
        <f t="shared" si="1871"/>
        <v>6.9167999999999993E-2</v>
      </c>
      <c r="BB254" s="625">
        <v>1.2936E-3</v>
      </c>
      <c r="BC254" s="625">
        <v>5.7640000000000002E-4</v>
      </c>
      <c r="BD254" s="476">
        <f t="shared" si="1872"/>
        <v>6.9167999999999993E-2</v>
      </c>
      <c r="BE254" s="625">
        <v>1.2936E-3</v>
      </c>
      <c r="BF254" s="625">
        <v>5.7640000000000002E-4</v>
      </c>
      <c r="BG254" s="476">
        <f t="shared" si="1873"/>
        <v>6.9167999999999993E-2</v>
      </c>
      <c r="BH254" s="625">
        <v>1.2936E-3</v>
      </c>
      <c r="BI254" s="625">
        <v>5.7640000000000002E-4</v>
      </c>
      <c r="BJ254" s="476">
        <f t="shared" si="1874"/>
        <v>6.9167999999999993E-2</v>
      </c>
      <c r="BK254" s="625">
        <v>1.2936E-3</v>
      </c>
      <c r="BL254" s="315">
        <v>5.7640000000000002E-4</v>
      </c>
      <c r="BM254" s="476">
        <f t="shared" si="1875"/>
        <v>6.9167999999999993E-2</v>
      </c>
      <c r="BN254" s="315">
        <v>1.2936E-3</v>
      </c>
      <c r="BO254" s="625">
        <v>5.7640000000000002E-4</v>
      </c>
      <c r="BP254" s="476">
        <f t="shared" si="1876"/>
        <v>6.9167999999999993E-2</v>
      </c>
      <c r="BQ254" s="625">
        <v>1.2936E-3</v>
      </c>
      <c r="BR254" s="476">
        <f t="shared" si="1877"/>
        <v>5.7640000000000002E-4</v>
      </c>
      <c r="BS254" s="476">
        <f t="shared" si="1863"/>
        <v>6.9167999999999993E-2</v>
      </c>
      <c r="BT254" s="476">
        <f t="shared" si="1864"/>
        <v>1.2936E-3</v>
      </c>
      <c r="BU254" s="541">
        <v>1.4410000000000001E-4</v>
      </c>
      <c r="BV254" s="476">
        <f t="shared" si="1878"/>
        <v>1.7291999999999998E-2</v>
      </c>
      <c r="BW254" s="541">
        <v>3.234E-4</v>
      </c>
      <c r="BX254" s="541">
        <v>1.4410000000000001E-4</v>
      </c>
      <c r="BY254" s="476">
        <f t="shared" si="1879"/>
        <v>1.7291999999999998E-2</v>
      </c>
      <c r="BZ254" s="541">
        <v>3.234E-4</v>
      </c>
      <c r="CA254" s="541">
        <v>1.4410000000000001E-4</v>
      </c>
      <c r="CB254" s="476">
        <f t="shared" si="1880"/>
        <v>1.7291999999999998E-2</v>
      </c>
      <c r="CC254" s="541">
        <v>3.234E-4</v>
      </c>
      <c r="CD254" s="541">
        <v>1.4410000000000001E-4</v>
      </c>
      <c r="CE254" s="476">
        <f t="shared" si="1881"/>
        <v>1.7291999999999998E-2</v>
      </c>
      <c r="CF254" s="541">
        <v>3.234E-4</v>
      </c>
      <c r="CG254" s="995"/>
      <c r="CH254" s="476">
        <f t="shared" si="1882"/>
        <v>5.7640000000000002E-4</v>
      </c>
      <c r="CI254" s="476">
        <f t="shared" si="1865"/>
        <v>6.9167999999999993E-2</v>
      </c>
      <c r="CJ254" s="476">
        <f t="shared" si="1866"/>
        <v>1.2936E-3</v>
      </c>
      <c r="CK254" s="541">
        <v>1.4410000000000001E-4</v>
      </c>
      <c r="CL254" s="476">
        <f t="shared" si="1883"/>
        <v>1.7291999999999998E-2</v>
      </c>
      <c r="CM254" s="541">
        <v>3.234E-4</v>
      </c>
      <c r="CN254" s="1090">
        <v>1.4410000000000001E-4</v>
      </c>
      <c r="CO254" s="476">
        <f t="shared" si="1884"/>
        <v>1.7291999999999998E-2</v>
      </c>
      <c r="CP254" s="1090">
        <v>3.234E-4</v>
      </c>
      <c r="CQ254" s="1474">
        <v>1.4410000000000001E-4</v>
      </c>
      <c r="CR254" s="476">
        <f t="shared" si="1885"/>
        <v>1.7291999999999998E-2</v>
      </c>
      <c r="CS254" s="1474">
        <v>3.234E-4</v>
      </c>
      <c r="CT254" s="1474">
        <v>1.4410000000000001E-4</v>
      </c>
      <c r="CU254" s="476">
        <f t="shared" si="1886"/>
        <v>1.7291999999999998E-2</v>
      </c>
      <c r="CV254" s="1474">
        <v>3.234E-4</v>
      </c>
      <c r="CW254" s="1532">
        <v>5.7640000000000002E-4</v>
      </c>
      <c r="CX254" s="476">
        <f t="shared" si="1887"/>
        <v>6.9167999999999993E-2</v>
      </c>
      <c r="CY254" s="541">
        <v>1.2936E-3</v>
      </c>
      <c r="CZ254" s="891">
        <v>5.7640000000000002E-4</v>
      </c>
      <c r="DA254" s="476">
        <f t="shared" si="1888"/>
        <v>6.9167999999999993E-2</v>
      </c>
      <c r="DB254" s="891">
        <v>1.2936E-3</v>
      </c>
      <c r="DC254" s="891">
        <v>5.7640000000000002E-4</v>
      </c>
      <c r="DD254" s="476">
        <f t="shared" si="1889"/>
        <v>6.9167999999999993E-2</v>
      </c>
      <c r="DE254" s="891">
        <v>1.2936E-3</v>
      </c>
      <c r="DF254" s="891">
        <v>5.7640000000000002E-4</v>
      </c>
      <c r="DG254" s="476">
        <f t="shared" si="1890"/>
        <v>6.9167999999999993E-2</v>
      </c>
      <c r="DH254" s="891">
        <v>1.2936E-3</v>
      </c>
      <c r="DI254" s="1243">
        <f t="shared" si="1891"/>
        <v>5.7640000000000002E-4</v>
      </c>
      <c r="DJ254" s="1203">
        <f t="shared" si="1892"/>
        <v>6.9167999999999993E-2</v>
      </c>
      <c r="DK254" s="1243">
        <f t="shared" si="1893"/>
        <v>1.2936E-3</v>
      </c>
      <c r="DL254" s="1204">
        <v>1.4410000000000001E-4</v>
      </c>
      <c r="DM254" s="1203">
        <f t="shared" si="1894"/>
        <v>1.7291999999999998E-2</v>
      </c>
      <c r="DN254" s="1204">
        <v>3.234E-4</v>
      </c>
      <c r="DO254" s="1204">
        <v>1.4410000000000001E-4</v>
      </c>
      <c r="DP254" s="1203">
        <f t="shared" si="1895"/>
        <v>1.7291999999999998E-2</v>
      </c>
      <c r="DQ254" s="1204">
        <v>3.234E-4</v>
      </c>
      <c r="DR254" s="1204">
        <v>1.4410000000000001E-4</v>
      </c>
      <c r="DS254" s="1203">
        <f t="shared" si="1896"/>
        <v>1.7291999999999998E-2</v>
      </c>
      <c r="DT254" s="1204">
        <v>3.234E-4</v>
      </c>
      <c r="DU254" s="1204">
        <v>1.4410000000000001E-4</v>
      </c>
      <c r="DV254" s="1203">
        <f t="shared" si="1897"/>
        <v>1.7291999999999998E-2</v>
      </c>
      <c r="DW254" s="1204">
        <v>3.234E-4</v>
      </c>
      <c r="DX254" s="1370">
        <v>5.7640000000000002E-4</v>
      </c>
      <c r="DY254" s="1203">
        <v>6.9167999999999993E-2</v>
      </c>
      <c r="DZ254" s="1370">
        <v>1.2936E-3</v>
      </c>
      <c r="EA254" s="1370">
        <v>5.7640000000000002E-4</v>
      </c>
      <c r="EB254" s="1203">
        <v>6.9167999999999993E-2</v>
      </c>
      <c r="EC254" s="1370">
        <v>1.2936E-3</v>
      </c>
      <c r="ED254" s="1370">
        <v>5.7640000000000002E-4</v>
      </c>
      <c r="EE254" s="1203">
        <v>6.9167999999999993E-2</v>
      </c>
      <c r="EF254" s="1370">
        <v>1.2936E-3</v>
      </c>
      <c r="EG254" s="1370">
        <v>5.7640000000000002E-4</v>
      </c>
      <c r="EH254" s="1203">
        <v>6.9167999999999993E-2</v>
      </c>
      <c r="EI254" s="1370">
        <v>1.2936E-3</v>
      </c>
      <c r="EJ254" s="541"/>
      <c r="EK254" s="541"/>
      <c r="EL254" s="541"/>
      <c r="EM254" s="541"/>
      <c r="EN254" s="437">
        <f t="shared" si="1867"/>
        <v>0</v>
      </c>
      <c r="EO254" s="538"/>
      <c r="EP254" s="538"/>
      <c r="EQ254" s="538"/>
      <c r="ER254" s="538"/>
      <c r="ES254" s="538"/>
      <c r="ET254" s="622"/>
      <c r="EU254" s="622"/>
      <c r="EV254" s="622"/>
      <c r="EW254" s="622"/>
      <c r="EX254" s="538"/>
      <c r="EY254" s="622"/>
      <c r="EZ254" s="622"/>
      <c r="FA254" s="622"/>
      <c r="FB254" s="622"/>
      <c r="FC254" s="538"/>
      <c r="FD254" s="538"/>
      <c r="FE254" s="538"/>
      <c r="FF254" s="538"/>
      <c r="FG254" s="537"/>
      <c r="FH254" s="538"/>
      <c r="FI254" s="538"/>
      <c r="FJ254" s="538"/>
      <c r="FK254" s="538"/>
      <c r="FL254" s="992"/>
      <c r="FM254" s="312">
        <f t="shared" si="1868"/>
        <v>0</v>
      </c>
      <c r="FN254" s="622"/>
      <c r="FO254" s="622"/>
      <c r="FP254" s="622"/>
      <c r="FQ254" s="622"/>
      <c r="FR254" s="538"/>
      <c r="FS254" s="538"/>
      <c r="FT254" s="538"/>
      <c r="FU254" s="622"/>
      <c r="FV254" s="539"/>
      <c r="FW254" s="539"/>
      <c r="FX254" s="539"/>
    </row>
    <row r="255" spans="1:180" ht="43.15" hidden="1" customHeight="1" outlineLevel="1">
      <c r="A255" s="426" t="s">
        <v>485</v>
      </c>
      <c r="B255" s="380" t="s">
        <v>303</v>
      </c>
      <c r="C255" s="378" t="s">
        <v>489</v>
      </c>
      <c r="D255" s="378" t="s">
        <v>18</v>
      </c>
      <c r="E255" s="430" t="s">
        <v>333</v>
      </c>
      <c r="F255" s="378" t="s">
        <v>329</v>
      </c>
      <c r="G255" s="470"/>
      <c r="H255" s="343"/>
      <c r="I255" s="492">
        <f t="shared" si="1858"/>
        <v>0</v>
      </c>
      <c r="J255" s="312"/>
      <c r="K255" s="312"/>
      <c r="L255" s="312"/>
      <c r="M255" s="437">
        <v>0</v>
      </c>
      <c r="N255" s="437">
        <f t="shared" si="1859"/>
        <v>0</v>
      </c>
      <c r="O255" s="316"/>
      <c r="P255" s="316"/>
      <c r="Q255" s="316"/>
      <c r="R255" s="316"/>
      <c r="S255" s="366">
        <f t="shared" si="1860"/>
        <v>0</v>
      </c>
      <c r="T255" s="316"/>
      <c r="U255" s="316"/>
      <c r="V255" s="316"/>
      <c r="W255" s="316"/>
      <c r="X255" s="316"/>
      <c r="Y255" s="316"/>
      <c r="Z255" s="316"/>
      <c r="AA255" s="1162"/>
      <c r="AB255" s="316"/>
      <c r="AC255" s="316"/>
      <c r="AD255" s="316"/>
      <c r="AE255" s="316"/>
      <c r="AF255" s="437">
        <v>0</v>
      </c>
      <c r="AG255" s="437">
        <f t="shared" si="1861"/>
        <v>0</v>
      </c>
      <c r="AH255" s="316"/>
      <c r="AI255" s="316"/>
      <c r="AJ255" s="316"/>
      <c r="AK255" s="316"/>
      <c r="AL255" s="316"/>
      <c r="AM255" s="316"/>
      <c r="AN255" s="316"/>
      <c r="AO255" s="316"/>
      <c r="AP255" s="306" t="s">
        <v>591</v>
      </c>
      <c r="AQ255" s="437">
        <f t="shared" si="1862"/>
        <v>2.1450000000000004E-2</v>
      </c>
      <c r="AR255" s="1621"/>
      <c r="AS255" s="1621"/>
      <c r="AT255" s="625">
        <v>4.2900000000000004E-3</v>
      </c>
      <c r="AU255" s="476">
        <f t="shared" si="1869"/>
        <v>0.51480000000000004</v>
      </c>
      <c r="AV255" s="625">
        <v>2.1999999999999999E-2</v>
      </c>
      <c r="AW255" s="625">
        <v>4.2900000000000004E-3</v>
      </c>
      <c r="AX255" s="476">
        <f t="shared" si="1870"/>
        <v>0.51480000000000004</v>
      </c>
      <c r="AY255" s="625">
        <v>2.1999999999999999E-2</v>
      </c>
      <c r="AZ255" s="625">
        <v>4.2900000000000004E-3</v>
      </c>
      <c r="BA255" s="476">
        <f t="shared" si="1871"/>
        <v>0.51480000000000004</v>
      </c>
      <c r="BB255" s="625">
        <v>2.1999999999999999E-2</v>
      </c>
      <c r="BC255" s="625">
        <v>4.2900000000000004E-3</v>
      </c>
      <c r="BD255" s="476">
        <f t="shared" si="1872"/>
        <v>0.51480000000000004</v>
      </c>
      <c r="BE255" s="625">
        <v>2.1999999999999999E-2</v>
      </c>
      <c r="BF255" s="625">
        <v>4.2900000000000004E-3</v>
      </c>
      <c r="BG255" s="476">
        <f t="shared" si="1873"/>
        <v>0.51480000000000004</v>
      </c>
      <c r="BH255" s="625">
        <v>2.1999999999999999E-2</v>
      </c>
      <c r="BI255" s="625">
        <v>4.2900000000000004E-3</v>
      </c>
      <c r="BJ255" s="476">
        <f t="shared" ref="BJ255" si="1898">BI255*0.12*1000</f>
        <v>0.51480000000000004</v>
      </c>
      <c r="BK255" s="625">
        <v>2.1999999999999999E-2</v>
      </c>
      <c r="BL255" s="315">
        <v>4.2900000000000004E-3</v>
      </c>
      <c r="BM255" s="476">
        <f t="shared" si="1875"/>
        <v>0.51480000000000004</v>
      </c>
      <c r="BN255" s="315">
        <v>2.1999999999999999E-2</v>
      </c>
      <c r="BO255" s="625">
        <v>4.2900000000000004E-3</v>
      </c>
      <c r="BP255" s="476">
        <f t="shared" ref="BP255" si="1899">BO255*0.12*1000</f>
        <v>0.51480000000000004</v>
      </c>
      <c r="BQ255" s="625">
        <v>2.1999999999999999E-2</v>
      </c>
      <c r="BR255" s="476">
        <f t="shared" si="1877"/>
        <v>4.2900000000000004E-3</v>
      </c>
      <c r="BS255" s="476">
        <f t="shared" si="1863"/>
        <v>0.51480000000000004</v>
      </c>
      <c r="BT255" s="476">
        <f t="shared" si="1864"/>
        <v>2.1999999999999999E-2</v>
      </c>
      <c r="BU255" s="315">
        <v>1.0725000000000001E-3</v>
      </c>
      <c r="BV255" s="476">
        <f t="shared" si="1878"/>
        <v>0.12870000000000001</v>
      </c>
      <c r="BW255" s="315">
        <v>5.4999999999999997E-3</v>
      </c>
      <c r="BX255" s="315">
        <v>1.0725000000000001E-3</v>
      </c>
      <c r="BY255" s="476">
        <f t="shared" si="1879"/>
        <v>0.12870000000000001</v>
      </c>
      <c r="BZ255" s="315">
        <v>5.4999999999999997E-3</v>
      </c>
      <c r="CA255" s="315">
        <v>1.0725000000000001E-3</v>
      </c>
      <c r="CB255" s="476">
        <f t="shared" si="1880"/>
        <v>0.12870000000000001</v>
      </c>
      <c r="CC255" s="315">
        <v>5.4999999999999997E-3</v>
      </c>
      <c r="CD255" s="315">
        <v>1.0725000000000001E-3</v>
      </c>
      <c r="CE255" s="476">
        <f t="shared" si="1881"/>
        <v>0.12870000000000001</v>
      </c>
      <c r="CF255" s="315">
        <v>5.4999999999999997E-3</v>
      </c>
      <c r="CG255" s="995"/>
      <c r="CH255" s="476">
        <f t="shared" si="1882"/>
        <v>4.2900000000000004E-3</v>
      </c>
      <c r="CI255" s="476">
        <f t="shared" si="1865"/>
        <v>0.51480000000000004</v>
      </c>
      <c r="CJ255" s="476">
        <f t="shared" si="1866"/>
        <v>2.1999999999999999E-2</v>
      </c>
      <c r="CK255" s="315">
        <v>1.0725000000000001E-3</v>
      </c>
      <c r="CL255" s="476">
        <f t="shared" si="1883"/>
        <v>0.12870000000000001</v>
      </c>
      <c r="CM255" s="315">
        <v>5.4999999999999997E-3</v>
      </c>
      <c r="CN255" s="1090">
        <v>1.0725000000000001E-3</v>
      </c>
      <c r="CO255" s="476">
        <f t="shared" si="1884"/>
        <v>0.12870000000000001</v>
      </c>
      <c r="CP255" s="1090">
        <v>5.4999999999999997E-3</v>
      </c>
      <c r="CQ255" s="1474">
        <v>1.0725000000000001E-3</v>
      </c>
      <c r="CR255" s="476">
        <f t="shared" si="1885"/>
        <v>0.12870000000000001</v>
      </c>
      <c r="CS255" s="1474">
        <v>5.4999999999999997E-3</v>
      </c>
      <c r="CT255" s="1474">
        <v>1.0725000000000001E-3</v>
      </c>
      <c r="CU255" s="476">
        <f t="shared" si="1886"/>
        <v>0.12870000000000001</v>
      </c>
      <c r="CV255" s="1474">
        <v>5.4999999999999997E-3</v>
      </c>
      <c r="CW255" s="1514">
        <v>4.2900000000000004E-3</v>
      </c>
      <c r="CX255" s="476">
        <f t="shared" ref="CX255" si="1900">CW255*0.12*1000</f>
        <v>0.51480000000000004</v>
      </c>
      <c r="CY255" s="315">
        <v>2.1999999999999999E-2</v>
      </c>
      <c r="CZ255" s="891">
        <v>4.2900000000000004E-3</v>
      </c>
      <c r="DA255" s="476">
        <f t="shared" ref="DA255" si="1901">CZ255*0.12*1000</f>
        <v>0.51480000000000004</v>
      </c>
      <c r="DB255" s="891">
        <v>2.1999999999999999E-2</v>
      </c>
      <c r="DC255" s="891">
        <v>4.2900000000000004E-3</v>
      </c>
      <c r="DD255" s="476">
        <f t="shared" ref="DD255" si="1902">DC255*0.12*1000</f>
        <v>0.51480000000000004</v>
      </c>
      <c r="DE255" s="891">
        <v>2.1999999999999999E-2</v>
      </c>
      <c r="DF255" s="891">
        <v>4.2900000000000004E-3</v>
      </c>
      <c r="DG255" s="476">
        <f t="shared" ref="DG255" si="1903">DF255*0.12*1000</f>
        <v>0.51480000000000004</v>
      </c>
      <c r="DH255" s="891">
        <v>2.1999999999999999E-2</v>
      </c>
      <c r="DI255" s="1243">
        <f t="shared" si="1891"/>
        <v>4.2900000000000004E-3</v>
      </c>
      <c r="DJ255" s="1203">
        <f t="shared" si="1892"/>
        <v>0.51480000000000004</v>
      </c>
      <c r="DK255" s="1243">
        <f t="shared" si="1893"/>
        <v>2.1999999999999999E-2</v>
      </c>
      <c r="DL255" s="1204">
        <v>1.0725000000000001E-3</v>
      </c>
      <c r="DM255" s="1203">
        <f t="shared" si="1894"/>
        <v>0.12870000000000001</v>
      </c>
      <c r="DN255" s="1204">
        <v>5.4999999999999997E-3</v>
      </c>
      <c r="DO255" s="1204">
        <v>1.0725000000000001E-3</v>
      </c>
      <c r="DP255" s="1203">
        <f t="shared" si="1895"/>
        <v>0.12870000000000001</v>
      </c>
      <c r="DQ255" s="1204">
        <v>5.4999999999999997E-3</v>
      </c>
      <c r="DR255" s="1204">
        <v>1.0725000000000001E-3</v>
      </c>
      <c r="DS255" s="1203">
        <f t="shared" si="1896"/>
        <v>0.12870000000000001</v>
      </c>
      <c r="DT255" s="1204">
        <v>5.4999999999999997E-3</v>
      </c>
      <c r="DU255" s="1204">
        <v>1.0725000000000001E-3</v>
      </c>
      <c r="DV255" s="1203">
        <f t="shared" si="1897"/>
        <v>0.12870000000000001</v>
      </c>
      <c r="DW255" s="1204">
        <v>5.4999999999999997E-3</v>
      </c>
      <c r="DX255" s="1370">
        <v>4.2900000000000004E-3</v>
      </c>
      <c r="DY255" s="1203">
        <v>0.51480000000000004</v>
      </c>
      <c r="DZ255" s="1370">
        <v>2.1999999999999999E-2</v>
      </c>
      <c r="EA255" s="1370">
        <v>4.2900000000000004E-3</v>
      </c>
      <c r="EB255" s="1203">
        <v>0.51480000000000004</v>
      </c>
      <c r="EC255" s="1370">
        <v>2.1999999999999999E-2</v>
      </c>
      <c r="ED255" s="1370">
        <v>4.2900000000000004E-3</v>
      </c>
      <c r="EE255" s="1203">
        <v>0.51480000000000004</v>
      </c>
      <c r="EF255" s="1370">
        <v>2.1999999999999999E-2</v>
      </c>
      <c r="EG255" s="1370">
        <v>4.2900000000000004E-3</v>
      </c>
      <c r="EH255" s="1203">
        <v>0.51480000000000004</v>
      </c>
      <c r="EI255" s="1370">
        <v>2.1999999999999999E-2</v>
      </c>
      <c r="EJ255" s="315"/>
      <c r="EK255" s="315"/>
      <c r="EL255" s="315"/>
      <c r="EM255" s="315"/>
      <c r="EN255" s="437">
        <f t="shared" si="1867"/>
        <v>0</v>
      </c>
      <c r="EO255" s="312"/>
      <c r="EP255" s="312"/>
      <c r="EQ255" s="312"/>
      <c r="ER255" s="312"/>
      <c r="ES255" s="312"/>
      <c r="ET255" s="622"/>
      <c r="EU255" s="622"/>
      <c r="EV255" s="622"/>
      <c r="EW255" s="622"/>
      <c r="EX255" s="312"/>
      <c r="EY255" s="622"/>
      <c r="EZ255" s="622"/>
      <c r="FA255" s="622"/>
      <c r="FB255" s="622"/>
      <c r="FC255" s="312"/>
      <c r="FD255" s="312"/>
      <c r="FE255" s="312"/>
      <c r="FF255" s="312"/>
      <c r="FG255" s="437">
        <f>SUM(FH255:FR255)</f>
        <v>0</v>
      </c>
      <c r="FH255" s="312"/>
      <c r="FI255" s="312"/>
      <c r="FJ255" s="312"/>
      <c r="FK255" s="312"/>
      <c r="FL255" s="992"/>
      <c r="FM255" s="312">
        <f t="shared" si="1868"/>
        <v>0</v>
      </c>
      <c r="FN255" s="622"/>
      <c r="FO255" s="622"/>
      <c r="FP255" s="622"/>
      <c r="FQ255" s="622"/>
      <c r="FR255" s="312"/>
      <c r="FS255" s="312"/>
      <c r="FT255" s="312"/>
      <c r="FU255" s="622"/>
      <c r="FV255" s="316"/>
      <c r="FW255" s="316"/>
      <c r="FX255" s="316"/>
    </row>
    <row r="256" spans="1:180" s="95" customFormat="1" ht="14.45" hidden="1" customHeight="1" outlineLevel="1">
      <c r="A256" s="426" t="s">
        <v>485</v>
      </c>
      <c r="B256" s="380" t="s">
        <v>303</v>
      </c>
      <c r="C256" s="331"/>
      <c r="D256" s="431"/>
      <c r="E256" s="430"/>
      <c r="F256" s="439" t="s">
        <v>100</v>
      </c>
      <c r="G256" s="471"/>
      <c r="H256" s="493"/>
      <c r="I256" s="494"/>
      <c r="J256" s="494"/>
      <c r="K256" s="494"/>
      <c r="L256" s="494"/>
      <c r="M256" s="494"/>
      <c r="N256" s="494"/>
      <c r="O256" s="494"/>
      <c r="P256" s="494"/>
      <c r="Q256" s="494"/>
      <c r="R256" s="494"/>
      <c r="S256" s="494"/>
      <c r="T256" s="494"/>
      <c r="U256" s="494"/>
      <c r="V256" s="494"/>
      <c r="W256" s="494"/>
      <c r="X256" s="494"/>
      <c r="Y256" s="494"/>
      <c r="Z256" s="494"/>
      <c r="AA256" s="1164"/>
      <c r="AB256" s="494"/>
      <c r="AC256" s="494"/>
      <c r="AD256" s="494"/>
      <c r="AE256" s="494"/>
      <c r="AF256" s="494"/>
      <c r="AG256" s="494"/>
      <c r="AH256" s="494"/>
      <c r="AI256" s="494"/>
      <c r="AJ256" s="494"/>
      <c r="AK256" s="494"/>
      <c r="AL256" s="494"/>
      <c r="AM256" s="494"/>
      <c r="AN256" s="494"/>
      <c r="AO256" s="494"/>
      <c r="AP256" s="495"/>
      <c r="AQ256" s="437">
        <f t="shared" si="1862"/>
        <v>5.3185000000000003E-2</v>
      </c>
      <c r="AR256" s="1621"/>
      <c r="AS256" s="1621"/>
      <c r="AT256" s="476">
        <f t="shared" ref="AT256:BQ256" si="1904">SUM(AT252:AT255)</f>
        <v>1.0637000000000001E-2</v>
      </c>
      <c r="AU256" s="476">
        <f t="shared" si="1904"/>
        <v>1.27644</v>
      </c>
      <c r="AV256" s="476">
        <f t="shared" si="1904"/>
        <v>3.6244999999999999E-2</v>
      </c>
      <c r="AW256" s="476">
        <f t="shared" si="1904"/>
        <v>1.0637000000000001E-2</v>
      </c>
      <c r="AX256" s="476">
        <f t="shared" si="1904"/>
        <v>1.27644</v>
      </c>
      <c r="AY256" s="476">
        <f t="shared" si="1904"/>
        <v>3.6244699999999998E-2</v>
      </c>
      <c r="AZ256" s="476">
        <f t="shared" si="1904"/>
        <v>1.0637000000000001E-2</v>
      </c>
      <c r="BA256" s="476">
        <f t="shared" si="1904"/>
        <v>1.27644</v>
      </c>
      <c r="BB256" s="476">
        <f t="shared" si="1904"/>
        <v>3.6244999999999999E-2</v>
      </c>
      <c r="BC256" s="476">
        <f t="shared" si="1904"/>
        <v>1.0637000000000001E-2</v>
      </c>
      <c r="BD256" s="476">
        <f t="shared" si="1904"/>
        <v>1.27644</v>
      </c>
      <c r="BE256" s="476">
        <f t="shared" si="1904"/>
        <v>3.6244699999999998E-2</v>
      </c>
      <c r="BF256" s="476">
        <f t="shared" si="1904"/>
        <v>1.0637000000000001E-2</v>
      </c>
      <c r="BG256" s="476">
        <f t="shared" si="1904"/>
        <v>1.27644</v>
      </c>
      <c r="BH256" s="476">
        <f t="shared" si="1904"/>
        <v>3.6244999999999999E-2</v>
      </c>
      <c r="BI256" s="476">
        <f t="shared" si="1904"/>
        <v>1.0637000000000001E-2</v>
      </c>
      <c r="BJ256" s="476">
        <f t="shared" si="1904"/>
        <v>1.27644</v>
      </c>
      <c r="BK256" s="476">
        <f t="shared" si="1904"/>
        <v>3.6244699999999998E-2</v>
      </c>
      <c r="BL256" s="476">
        <f t="shared" si="1904"/>
        <v>1.0637000000000001E-2</v>
      </c>
      <c r="BM256" s="476">
        <f t="shared" si="1904"/>
        <v>1.27644</v>
      </c>
      <c r="BN256" s="476">
        <f t="shared" si="1904"/>
        <v>3.6244699999999998E-2</v>
      </c>
      <c r="BO256" s="476">
        <f t="shared" si="1904"/>
        <v>1.0637000000000001E-2</v>
      </c>
      <c r="BP256" s="476">
        <f t="shared" si="1904"/>
        <v>1.27644</v>
      </c>
      <c r="BQ256" s="476">
        <f t="shared" si="1904"/>
        <v>3.6244699999999998E-2</v>
      </c>
      <c r="BR256" s="476">
        <f t="shared" ref="BR256:DW256" si="1905">SUM(BR252:BR255)</f>
        <v>1.0637000000000001E-2</v>
      </c>
      <c r="BS256" s="476">
        <f t="shared" si="1905"/>
        <v>1.27644</v>
      </c>
      <c r="BT256" s="476">
        <f t="shared" si="1905"/>
        <v>3.6244699999999998E-2</v>
      </c>
      <c r="BU256" s="476">
        <f t="shared" si="1905"/>
        <v>2.6592500000000002E-3</v>
      </c>
      <c r="BV256" s="476">
        <f t="shared" si="1905"/>
        <v>0.31911</v>
      </c>
      <c r="BW256" s="476">
        <f t="shared" si="1905"/>
        <v>9.0611749999999994E-3</v>
      </c>
      <c r="BX256" s="476">
        <f t="shared" si="1905"/>
        <v>2.6592500000000002E-3</v>
      </c>
      <c r="BY256" s="476">
        <f t="shared" si="1905"/>
        <v>0.31911</v>
      </c>
      <c r="BZ256" s="476">
        <f t="shared" si="1905"/>
        <v>9.0611749999999994E-3</v>
      </c>
      <c r="CA256" s="476">
        <f t="shared" si="1905"/>
        <v>2.6592500000000002E-3</v>
      </c>
      <c r="CB256" s="476">
        <f t="shared" si="1905"/>
        <v>0.31911</v>
      </c>
      <c r="CC256" s="476">
        <f t="shared" si="1905"/>
        <v>9.0611749999999994E-3</v>
      </c>
      <c r="CD256" s="476">
        <f t="shared" si="1905"/>
        <v>2.6592500000000002E-3</v>
      </c>
      <c r="CE256" s="476">
        <f t="shared" si="1905"/>
        <v>0.31911</v>
      </c>
      <c r="CF256" s="476">
        <f t="shared" si="1905"/>
        <v>9.0611749999999994E-3</v>
      </c>
      <c r="CG256" s="995"/>
      <c r="CH256" s="476">
        <f t="shared" ref="CH256:CV256" si="1906">SUM(CH252:CH255)</f>
        <v>1.0637000000000001E-2</v>
      </c>
      <c r="CI256" s="476">
        <f t="shared" si="1906"/>
        <v>1.27644</v>
      </c>
      <c r="CJ256" s="476">
        <f t="shared" si="1906"/>
        <v>3.6244699999999998E-2</v>
      </c>
      <c r="CK256" s="476">
        <f t="shared" si="1906"/>
        <v>2.6592500000000002E-3</v>
      </c>
      <c r="CL256" s="476">
        <f t="shared" si="1906"/>
        <v>0.31911</v>
      </c>
      <c r="CM256" s="476">
        <f t="shared" si="1906"/>
        <v>9.0611749999999994E-3</v>
      </c>
      <c r="CN256" s="476">
        <f t="shared" si="1906"/>
        <v>2.6592500000000002E-3</v>
      </c>
      <c r="CO256" s="476">
        <f t="shared" si="1906"/>
        <v>0.31911</v>
      </c>
      <c r="CP256" s="476">
        <f t="shared" si="1906"/>
        <v>9.0611749999999994E-3</v>
      </c>
      <c r="CQ256" s="476">
        <f t="shared" si="1906"/>
        <v>2.6592500000000002E-3</v>
      </c>
      <c r="CR256" s="476">
        <f t="shared" si="1906"/>
        <v>0.31911</v>
      </c>
      <c r="CS256" s="476">
        <f t="shared" si="1906"/>
        <v>9.0611749999999994E-3</v>
      </c>
      <c r="CT256" s="476">
        <f t="shared" si="1906"/>
        <v>2.6592500000000002E-3</v>
      </c>
      <c r="CU256" s="476">
        <f t="shared" si="1906"/>
        <v>0.31911</v>
      </c>
      <c r="CV256" s="476">
        <f t="shared" si="1906"/>
        <v>9.0611749999999994E-3</v>
      </c>
      <c r="CW256" s="1514">
        <f t="shared" si="1905"/>
        <v>1.0637000000000001E-2</v>
      </c>
      <c r="CX256" s="476">
        <f t="shared" si="1905"/>
        <v>1.27644</v>
      </c>
      <c r="CY256" s="476">
        <f t="shared" si="1905"/>
        <v>3.6244999999999999E-2</v>
      </c>
      <c r="CZ256" s="476">
        <f t="shared" si="1905"/>
        <v>1.0637000000000001E-2</v>
      </c>
      <c r="DA256" s="476">
        <f t="shared" si="1905"/>
        <v>1.27644</v>
      </c>
      <c r="DB256" s="476">
        <f t="shared" si="1905"/>
        <v>3.6244999999999999E-2</v>
      </c>
      <c r="DC256" s="476">
        <f t="shared" si="1905"/>
        <v>1.0637000000000001E-2</v>
      </c>
      <c r="DD256" s="476">
        <f t="shared" si="1905"/>
        <v>1.27644</v>
      </c>
      <c r="DE256" s="476">
        <f t="shared" si="1905"/>
        <v>3.6244999999999999E-2</v>
      </c>
      <c r="DF256" s="476">
        <f t="shared" si="1905"/>
        <v>1.0637000000000001E-2</v>
      </c>
      <c r="DG256" s="476">
        <f t="shared" si="1905"/>
        <v>1.27644</v>
      </c>
      <c r="DH256" s="476">
        <f t="shared" si="1905"/>
        <v>3.6244999999999999E-2</v>
      </c>
      <c r="DI256" s="1203">
        <f t="shared" si="1905"/>
        <v>1.0637000000000001E-2</v>
      </c>
      <c r="DJ256" s="1203">
        <f t="shared" si="1905"/>
        <v>1.27644</v>
      </c>
      <c r="DK256" s="1203">
        <f t="shared" si="1905"/>
        <v>3.6244699999999998E-2</v>
      </c>
      <c r="DL256" s="1203">
        <f t="shared" si="1905"/>
        <v>2.6592500000000002E-3</v>
      </c>
      <c r="DM256" s="1203">
        <f t="shared" si="1905"/>
        <v>0.31911</v>
      </c>
      <c r="DN256" s="1203">
        <f t="shared" si="1905"/>
        <v>9.0611749999999994E-3</v>
      </c>
      <c r="DO256" s="1203">
        <f t="shared" si="1905"/>
        <v>2.6592500000000002E-3</v>
      </c>
      <c r="DP256" s="1203">
        <f t="shared" si="1905"/>
        <v>0.31911</v>
      </c>
      <c r="DQ256" s="1203">
        <f t="shared" si="1905"/>
        <v>9.0611749999999994E-3</v>
      </c>
      <c r="DR256" s="1203">
        <f t="shared" si="1905"/>
        <v>2.6592500000000002E-3</v>
      </c>
      <c r="DS256" s="1203">
        <f t="shared" si="1905"/>
        <v>0.31911</v>
      </c>
      <c r="DT256" s="1203">
        <f t="shared" si="1905"/>
        <v>9.0611749999999994E-3</v>
      </c>
      <c r="DU256" s="1203">
        <f t="shared" si="1905"/>
        <v>2.6592500000000002E-3</v>
      </c>
      <c r="DV256" s="1203">
        <f t="shared" si="1905"/>
        <v>0.31911</v>
      </c>
      <c r="DW256" s="1203">
        <f t="shared" si="1905"/>
        <v>9.0611749999999994E-3</v>
      </c>
      <c r="DX256" s="1203">
        <v>1.0637000000000001E-2</v>
      </c>
      <c r="DY256" s="1203">
        <v>1.27644</v>
      </c>
      <c r="DZ256" s="1203">
        <v>3.6244699999999998E-2</v>
      </c>
      <c r="EA256" s="1203">
        <v>1.0637000000000001E-2</v>
      </c>
      <c r="EB256" s="1203">
        <v>1.27644</v>
      </c>
      <c r="EC256" s="1203">
        <v>3.6244699999999998E-2</v>
      </c>
      <c r="ED256" s="1203">
        <v>1.0637000000000001E-2</v>
      </c>
      <c r="EE256" s="1203">
        <v>1.27644</v>
      </c>
      <c r="EF256" s="1203">
        <v>3.6244699999999998E-2</v>
      </c>
      <c r="EG256" s="1203">
        <v>1.0637000000000001E-2</v>
      </c>
      <c r="EH256" s="1203">
        <v>1.27644</v>
      </c>
      <c r="EI256" s="1203">
        <v>3.6244699999999998E-2</v>
      </c>
      <c r="EJ256" s="476"/>
      <c r="EK256" s="476"/>
      <c r="EL256" s="476"/>
      <c r="EM256" s="476"/>
      <c r="EN256" s="437">
        <f t="shared" si="1867"/>
        <v>0</v>
      </c>
      <c r="EO256" s="437">
        <f>SUM(EO252:EO255)</f>
        <v>0</v>
      </c>
      <c r="EP256" s="437">
        <f>SUM(EP252:EP255)</f>
        <v>0</v>
      </c>
      <c r="EQ256" s="437">
        <f>SUM(EQ252:EQ255)</f>
        <v>0</v>
      </c>
      <c r="ER256" s="437">
        <f>SUM(ER252:ER255)</f>
        <v>0</v>
      </c>
      <c r="ES256" s="437">
        <f>SUM(ES252:ES255)</f>
        <v>0</v>
      </c>
      <c r="ET256" s="814"/>
      <c r="EU256" s="814"/>
      <c r="EV256" s="814"/>
      <c r="EW256" s="814"/>
      <c r="EX256" s="437">
        <f>SUM(EX252:EX255)</f>
        <v>0</v>
      </c>
      <c r="EY256" s="437">
        <f t="shared" ref="EY256:FB256" si="1907">SUM(EY252:EY255)</f>
        <v>0</v>
      </c>
      <c r="EZ256" s="437">
        <f t="shared" si="1907"/>
        <v>0</v>
      </c>
      <c r="FA256" s="437">
        <f t="shared" si="1907"/>
        <v>0</v>
      </c>
      <c r="FB256" s="437">
        <f t="shared" si="1907"/>
        <v>0</v>
      </c>
      <c r="FC256" s="437">
        <f>SUM(FC252:FC255)</f>
        <v>0</v>
      </c>
      <c r="FD256" s="437">
        <f>SUM(FD252:FD255)</f>
        <v>0</v>
      </c>
      <c r="FE256" s="437">
        <f>SUM(FE252:FE255)</f>
        <v>0</v>
      </c>
      <c r="FF256" s="437">
        <f>SUM(FF252:FF255)</f>
        <v>0</v>
      </c>
      <c r="FG256" s="437">
        <f>SUM(FH256:FR256)</f>
        <v>0</v>
      </c>
      <c r="FH256" s="437">
        <f>SUM(FH252:FH255)</f>
        <v>0</v>
      </c>
      <c r="FI256" s="437">
        <f>SUM(FI252:FI255)</f>
        <v>0</v>
      </c>
      <c r="FJ256" s="437">
        <f>SUM(FJ252:FJ255)</f>
        <v>0</v>
      </c>
      <c r="FK256" s="437">
        <f>SUM(FK252:FK255)</f>
        <v>0</v>
      </c>
      <c r="FL256" s="992"/>
      <c r="FM256" s="437">
        <f>SUM(FM252:FM255)</f>
        <v>0</v>
      </c>
      <c r="FN256" s="814"/>
      <c r="FO256" s="814"/>
      <c r="FP256" s="814"/>
      <c r="FQ256" s="814"/>
      <c r="FR256" s="437">
        <f>SUM(FR252:FR255)</f>
        <v>0</v>
      </c>
      <c r="FS256" s="437">
        <f>SUM(FS252:FS255)</f>
        <v>0</v>
      </c>
      <c r="FT256" s="437">
        <f>SUM(FT252:FT255)</f>
        <v>0</v>
      </c>
      <c r="FU256" s="814"/>
      <c r="FV256" s="313"/>
      <c r="FW256" s="313"/>
      <c r="FX256" s="313"/>
    </row>
    <row r="257" spans="1:180" ht="8.25" hidden="1" customHeight="1" outlineLevel="1">
      <c r="A257" s="426" t="s">
        <v>485</v>
      </c>
      <c r="B257" s="380" t="s">
        <v>303</v>
      </c>
      <c r="C257" s="331"/>
      <c r="D257" s="431"/>
      <c r="E257" s="430" t="s">
        <v>120</v>
      </c>
      <c r="F257" s="431" t="s">
        <v>259</v>
      </c>
      <c r="G257" s="472"/>
      <c r="H257" s="473"/>
      <c r="I257" s="361"/>
      <c r="J257" s="361"/>
      <c r="K257" s="361"/>
      <c r="L257" s="361"/>
      <c r="M257" s="361"/>
      <c r="N257" s="361"/>
      <c r="O257" s="361"/>
      <c r="P257" s="361"/>
      <c r="Q257" s="361"/>
      <c r="R257" s="361"/>
      <c r="S257" s="361"/>
      <c r="T257" s="361"/>
      <c r="U257" s="361"/>
      <c r="V257" s="361"/>
      <c r="W257" s="361"/>
      <c r="X257" s="361"/>
      <c r="Y257" s="361"/>
      <c r="Z257" s="361"/>
      <c r="AA257" s="1165"/>
      <c r="AB257" s="361"/>
      <c r="AC257" s="361"/>
      <c r="AD257" s="361"/>
      <c r="AE257" s="361"/>
      <c r="AF257" s="361"/>
      <c r="AG257" s="361"/>
      <c r="AH257" s="361"/>
      <c r="AI257" s="361"/>
      <c r="AJ257" s="361"/>
      <c r="AK257" s="361"/>
      <c r="AL257" s="361"/>
      <c r="AM257" s="361"/>
      <c r="AN257" s="361"/>
      <c r="AO257" s="361"/>
      <c r="AP257" s="495"/>
      <c r="AQ257" s="335"/>
      <c r="AR257" s="1620"/>
      <c r="AS257" s="1620"/>
      <c r="AT257" s="313"/>
      <c r="AU257" s="313"/>
      <c r="AV257" s="313"/>
      <c r="AW257" s="313"/>
      <c r="AX257" s="313"/>
      <c r="AY257" s="313"/>
      <c r="AZ257" s="313"/>
      <c r="BA257" s="313"/>
      <c r="BB257" s="313"/>
      <c r="BC257" s="313"/>
      <c r="BD257" s="313"/>
      <c r="BE257" s="313"/>
      <c r="BF257" s="313"/>
      <c r="BG257" s="313"/>
      <c r="BH257" s="313"/>
      <c r="BI257" s="313"/>
      <c r="BJ257" s="313"/>
      <c r="BK257" s="313"/>
      <c r="BL257" s="313"/>
      <c r="BM257" s="313"/>
      <c r="BN257" s="313"/>
      <c r="BO257" s="313"/>
      <c r="BP257" s="313"/>
      <c r="BQ257" s="313"/>
      <c r="BR257" s="313"/>
      <c r="BS257" s="313"/>
      <c r="BT257" s="313"/>
      <c r="BU257" s="313"/>
      <c r="BV257" s="313"/>
      <c r="BW257" s="313"/>
      <c r="BX257" s="313"/>
      <c r="BY257" s="313"/>
      <c r="BZ257" s="313"/>
      <c r="CA257" s="313"/>
      <c r="CB257" s="313"/>
      <c r="CC257" s="313"/>
      <c r="CD257" s="313"/>
      <c r="CE257" s="313"/>
      <c r="CF257" s="313"/>
      <c r="CG257" s="999"/>
      <c r="CH257" s="313"/>
      <c r="CI257" s="313"/>
      <c r="CJ257" s="313"/>
      <c r="CK257" s="313"/>
      <c r="CL257" s="313"/>
      <c r="CM257" s="313"/>
      <c r="CN257" s="313"/>
      <c r="CO257" s="313"/>
      <c r="CP257" s="313"/>
      <c r="CQ257" s="313"/>
      <c r="CR257" s="313"/>
      <c r="CS257" s="313"/>
      <c r="CT257" s="313"/>
      <c r="CU257" s="313"/>
      <c r="CV257" s="313"/>
      <c r="CW257" s="1512"/>
      <c r="CX257" s="313"/>
      <c r="CY257" s="313"/>
      <c r="CZ257" s="313"/>
      <c r="DA257" s="313"/>
      <c r="DB257" s="313"/>
      <c r="DC257" s="313"/>
      <c r="DD257" s="313"/>
      <c r="DE257" s="313"/>
      <c r="DF257" s="313"/>
      <c r="DG257" s="313"/>
      <c r="DH257" s="313"/>
      <c r="DI257" s="1155"/>
      <c r="DJ257" s="1155"/>
      <c r="DK257" s="1155"/>
      <c r="DL257" s="1155"/>
      <c r="DM257" s="1155"/>
      <c r="DN257" s="1155"/>
      <c r="DO257" s="1155"/>
      <c r="DP257" s="1155"/>
      <c r="DQ257" s="1155"/>
      <c r="DR257" s="1155"/>
      <c r="DS257" s="1155"/>
      <c r="DT257" s="1155"/>
      <c r="DU257" s="1155"/>
      <c r="DV257" s="1155"/>
      <c r="DW257" s="1155"/>
      <c r="DX257" s="1155"/>
      <c r="DY257" s="1155"/>
      <c r="DZ257" s="1155"/>
      <c r="EA257" s="1155"/>
      <c r="EB257" s="1155"/>
      <c r="EC257" s="1155"/>
      <c r="ED257" s="1155"/>
      <c r="EE257" s="1155"/>
      <c r="EF257" s="1155"/>
      <c r="EG257" s="1155"/>
      <c r="EH257" s="1155"/>
      <c r="EI257" s="1155"/>
      <c r="EJ257" s="313"/>
      <c r="EK257" s="313"/>
      <c r="EL257" s="313"/>
      <c r="EM257" s="313"/>
      <c r="EN257" s="313"/>
      <c r="EO257" s="313"/>
      <c r="EP257" s="313"/>
      <c r="EQ257" s="313"/>
      <c r="ER257" s="313"/>
      <c r="ES257" s="313"/>
      <c r="ET257" s="655"/>
      <c r="EU257" s="655"/>
      <c r="EV257" s="655"/>
      <c r="EW257" s="655"/>
      <c r="EX257" s="313"/>
      <c r="EY257" s="655"/>
      <c r="EZ257" s="655"/>
      <c r="FA257" s="655"/>
      <c r="FB257" s="655"/>
      <c r="FC257" s="313"/>
      <c r="FD257" s="313"/>
      <c r="FE257" s="313"/>
      <c r="FF257" s="313"/>
      <c r="FG257" s="313"/>
      <c r="FH257" s="313"/>
      <c r="FI257" s="313"/>
      <c r="FJ257" s="313"/>
      <c r="FK257" s="313"/>
      <c r="FL257" s="999"/>
      <c r="FM257" s="313"/>
      <c r="FN257" s="655"/>
      <c r="FO257" s="655"/>
      <c r="FP257" s="655"/>
      <c r="FQ257" s="655"/>
      <c r="FR257" s="313"/>
      <c r="FS257" s="313"/>
      <c r="FT257" s="313"/>
      <c r="FU257" s="655"/>
      <c r="FV257" s="313"/>
      <c r="FW257" s="313"/>
      <c r="FX257" s="313"/>
    </row>
    <row r="258" spans="1:180" s="1443" customFormat="1" ht="42.75" hidden="1" customHeight="1" outlineLevel="1">
      <c r="A258" s="1426" t="s">
        <v>485</v>
      </c>
      <c r="B258" s="1427" t="s">
        <v>303</v>
      </c>
      <c r="C258" s="1392" t="s">
        <v>489</v>
      </c>
      <c r="D258" s="1392" t="s">
        <v>19</v>
      </c>
      <c r="E258" s="1428" t="s">
        <v>331</v>
      </c>
      <c r="F258" s="1391" t="s">
        <v>343</v>
      </c>
      <c r="G258" s="1389"/>
      <c r="H258" s="1389"/>
      <c r="I258" s="1429">
        <f t="shared" ref="I258:I259" si="1908">S258+X258+Y258+Z258+AA258</f>
        <v>0</v>
      </c>
      <c r="J258" s="1430"/>
      <c r="K258" s="1430"/>
      <c r="L258" s="1430"/>
      <c r="M258" s="1430">
        <v>0</v>
      </c>
      <c r="N258" s="1430">
        <f t="shared" ref="N258:N259" si="1909">SUM(O258:R258)</f>
        <v>0</v>
      </c>
      <c r="O258" s="1430"/>
      <c r="P258" s="1430"/>
      <c r="Q258" s="1430"/>
      <c r="R258" s="1430"/>
      <c r="S258" s="1430"/>
      <c r="T258" s="1430"/>
      <c r="U258" s="1430"/>
      <c r="V258" s="1430"/>
      <c r="W258" s="1430"/>
      <c r="X258" s="1430"/>
      <c r="Y258" s="1430"/>
      <c r="Z258" s="1430"/>
      <c r="AA258" s="1431"/>
      <c r="AB258" s="1430"/>
      <c r="AC258" s="1430"/>
      <c r="AD258" s="1430"/>
      <c r="AE258" s="1430"/>
      <c r="AF258" s="1430">
        <v>0</v>
      </c>
      <c r="AG258" s="1430">
        <f t="shared" ref="AG258:AG259" si="1910">SUM(AH258:AK258)</f>
        <v>0</v>
      </c>
      <c r="AH258" s="1430"/>
      <c r="AI258" s="1430"/>
      <c r="AJ258" s="1430"/>
      <c r="AK258" s="1430"/>
      <c r="AL258" s="1430"/>
      <c r="AM258" s="1430"/>
      <c r="AN258" s="1430"/>
      <c r="AO258" s="1430"/>
      <c r="AP258" s="1432" t="s">
        <v>54</v>
      </c>
      <c r="AQ258" s="1433"/>
      <c r="AR258" s="1625"/>
      <c r="AS258" s="1625"/>
      <c r="AT258" s="1434"/>
      <c r="AU258" s="1435"/>
      <c r="AV258" s="1434"/>
      <c r="AW258" s="1436"/>
      <c r="AX258" s="1435"/>
      <c r="AY258" s="1436"/>
      <c r="AZ258" s="1436"/>
      <c r="BA258" s="1435"/>
      <c r="BB258" s="1436"/>
      <c r="BC258" s="1436"/>
      <c r="BD258" s="1435"/>
      <c r="BE258" s="1436"/>
      <c r="BF258" s="1436"/>
      <c r="BG258" s="1435"/>
      <c r="BH258" s="1435"/>
      <c r="BI258" s="1435"/>
      <c r="BJ258" s="1435"/>
      <c r="BK258" s="1436"/>
      <c r="BL258" s="1435"/>
      <c r="BM258" s="1435"/>
      <c r="BN258" s="1435"/>
      <c r="BO258" s="1435"/>
      <c r="BP258" s="1435"/>
      <c r="BQ258" s="1435"/>
      <c r="BR258" s="1435"/>
      <c r="BS258" s="1435"/>
      <c r="BT258" s="1435"/>
      <c r="BU258" s="1435"/>
      <c r="BV258" s="1435"/>
      <c r="BW258" s="1435"/>
      <c r="BX258" s="1435"/>
      <c r="BY258" s="1435"/>
      <c r="BZ258" s="1435"/>
      <c r="CA258" s="1435"/>
      <c r="CB258" s="1435"/>
      <c r="CC258" s="1435"/>
      <c r="CD258" s="1435"/>
      <c r="CE258" s="1435"/>
      <c r="CF258" s="1435"/>
      <c r="CG258" s="1437"/>
      <c r="CH258" s="1435"/>
      <c r="CI258" s="1435"/>
      <c r="CJ258" s="1435"/>
      <c r="CK258" s="1435"/>
      <c r="CL258" s="1435"/>
      <c r="CM258" s="1435"/>
      <c r="CN258" s="1438"/>
      <c r="CO258" s="1435"/>
      <c r="CP258" s="1438"/>
      <c r="CQ258" s="1474">
        <v>1.5674999999999999</v>
      </c>
      <c r="CR258" s="1435"/>
      <c r="CS258" s="1474">
        <v>2.0899999999999998E-3</v>
      </c>
      <c r="CT258" s="1474">
        <v>1.5674999999999999</v>
      </c>
      <c r="CU258" s="1435"/>
      <c r="CV258" s="1474">
        <v>2.0899999999999998E-3</v>
      </c>
      <c r="CW258" s="1514"/>
      <c r="CX258" s="1435"/>
      <c r="CY258" s="1435"/>
      <c r="CZ258" s="1435"/>
      <c r="DA258" s="1435"/>
      <c r="DB258" s="1434"/>
      <c r="DC258" s="1434"/>
      <c r="DD258" s="1435"/>
      <c r="DE258" s="1434"/>
      <c r="DF258" s="1434"/>
      <c r="DG258" s="1435"/>
      <c r="DH258" s="1435"/>
      <c r="DI258" s="1439"/>
      <c r="DJ258" s="1439"/>
      <c r="DK258" s="1439"/>
      <c r="DL258" s="1439"/>
      <c r="DM258" s="1439"/>
      <c r="DN258" s="1439"/>
      <c r="DO258" s="1439"/>
      <c r="DP258" s="1439"/>
      <c r="DQ258" s="1439"/>
      <c r="DR258" s="1439"/>
      <c r="DS258" s="1439"/>
      <c r="DT258" s="1439"/>
      <c r="DU258" s="1439"/>
      <c r="DV258" s="1439"/>
      <c r="DW258" s="1439"/>
      <c r="DX258" s="1439"/>
      <c r="DY258" s="1439"/>
      <c r="DZ258" s="1440"/>
      <c r="EA258" s="1440"/>
      <c r="EB258" s="1439"/>
      <c r="EC258" s="1440"/>
      <c r="ED258" s="1440"/>
      <c r="EE258" s="1439"/>
      <c r="EF258" s="1439"/>
      <c r="EG258" s="1439"/>
      <c r="EH258" s="1439"/>
      <c r="EI258" s="1439"/>
      <c r="EJ258" s="1435"/>
      <c r="EK258" s="1435"/>
      <c r="EL258" s="1435"/>
      <c r="EM258" s="1435"/>
      <c r="EN258" s="1433"/>
      <c r="EO258" s="1433"/>
      <c r="EP258" s="1433"/>
      <c r="EQ258" s="1433"/>
      <c r="ER258" s="1433"/>
      <c r="ES258" s="1433"/>
      <c r="ET258" s="1441"/>
      <c r="EU258" s="1441"/>
      <c r="EV258" s="1441"/>
      <c r="EW258" s="1441"/>
      <c r="EX258" s="1433"/>
      <c r="EY258" s="1441"/>
      <c r="EZ258" s="1441"/>
      <c r="FA258" s="1441"/>
      <c r="FB258" s="1441"/>
      <c r="FC258" s="1433"/>
      <c r="FD258" s="1433"/>
      <c r="FE258" s="1433"/>
      <c r="FF258" s="1433"/>
      <c r="FG258" s="1433"/>
      <c r="FH258" s="1433"/>
      <c r="FI258" s="1433"/>
      <c r="FJ258" s="1433"/>
      <c r="FK258" s="1433"/>
      <c r="FL258" s="1442"/>
      <c r="FM258" s="1433"/>
      <c r="FN258" s="1441"/>
      <c r="FO258" s="1441"/>
      <c r="FP258" s="1441"/>
      <c r="FQ258" s="1441"/>
      <c r="FR258" s="1433"/>
      <c r="FS258" s="1433"/>
      <c r="FT258" s="1433"/>
      <c r="FU258" s="1441"/>
      <c r="FV258" s="1432"/>
      <c r="FW258" s="1432"/>
      <c r="FX258" s="1432"/>
    </row>
    <row r="259" spans="1:180" ht="28.9" hidden="1" customHeight="1" outlineLevel="1">
      <c r="A259" s="426" t="s">
        <v>485</v>
      </c>
      <c r="B259" s="380" t="s">
        <v>303</v>
      </c>
      <c r="C259" s="378" t="s">
        <v>489</v>
      </c>
      <c r="D259" s="378" t="s">
        <v>19</v>
      </c>
      <c r="E259" s="430" t="s">
        <v>341</v>
      </c>
      <c r="F259" s="432" t="s">
        <v>346</v>
      </c>
      <c r="G259" s="470"/>
      <c r="H259" s="343"/>
      <c r="I259" s="492">
        <f t="shared" si="1908"/>
        <v>0</v>
      </c>
      <c r="J259" s="312"/>
      <c r="K259" s="312"/>
      <c r="L259" s="312"/>
      <c r="M259" s="437">
        <v>0</v>
      </c>
      <c r="N259" s="437">
        <f t="shared" si="1909"/>
        <v>0</v>
      </c>
      <c r="O259" s="316"/>
      <c r="P259" s="316"/>
      <c r="Q259" s="316"/>
      <c r="R259" s="316"/>
      <c r="S259" s="366">
        <f t="shared" ref="S259" si="1911">SUM(T259:W259)</f>
        <v>0</v>
      </c>
      <c r="T259" s="316"/>
      <c r="U259" s="316"/>
      <c r="V259" s="316"/>
      <c r="W259" s="316"/>
      <c r="X259" s="316"/>
      <c r="Y259" s="316"/>
      <c r="Z259" s="316"/>
      <c r="AA259" s="1162"/>
      <c r="AB259" s="316"/>
      <c r="AC259" s="316"/>
      <c r="AD259" s="316"/>
      <c r="AE259" s="316"/>
      <c r="AF259" s="437">
        <v>0</v>
      </c>
      <c r="AG259" s="437">
        <f t="shared" si="1910"/>
        <v>0</v>
      </c>
      <c r="AH259" s="316"/>
      <c r="AI259" s="316"/>
      <c r="AJ259" s="316"/>
      <c r="AK259" s="316"/>
      <c r="AL259" s="316"/>
      <c r="AM259" s="316"/>
      <c r="AN259" s="316"/>
      <c r="AO259" s="316"/>
      <c r="AP259" s="306" t="s">
        <v>54</v>
      </c>
      <c r="AQ259" s="437">
        <f t="shared" ref="AQ259:AQ260" si="1912">DI259+DX259+EA259+ED259+EG259</f>
        <v>99</v>
      </c>
      <c r="AR259" s="1621"/>
      <c r="AS259" s="1621"/>
      <c r="AT259" s="912">
        <v>118</v>
      </c>
      <c r="AU259" s="476">
        <f t="shared" ref="AU259" si="1913">AT259*0.1429</f>
        <v>16.862200000000001</v>
      </c>
      <c r="AV259" s="912">
        <v>0.156</v>
      </c>
      <c r="AW259" s="625">
        <v>19.8</v>
      </c>
      <c r="AX259" s="476">
        <f t="shared" ref="AX259" si="1914">AW259*0.1429</f>
        <v>2.8294200000000003</v>
      </c>
      <c r="AY259" s="625">
        <v>2.6290000000000001E-2</v>
      </c>
      <c r="AZ259" s="625">
        <v>19.8</v>
      </c>
      <c r="BA259" s="476">
        <f t="shared" ref="BA259" si="1915">AZ259*0.1429</f>
        <v>2.8294200000000003</v>
      </c>
      <c r="BB259" s="625">
        <v>2.6290000000000001E-2</v>
      </c>
      <c r="BC259" s="625">
        <v>19.8</v>
      </c>
      <c r="BD259" s="476">
        <f t="shared" ref="BD259" si="1916">BC259*0.1429</f>
        <v>2.8294200000000003</v>
      </c>
      <c r="BE259" s="625">
        <v>2.6290000000000001E-2</v>
      </c>
      <c r="BF259" s="625">
        <v>19.8</v>
      </c>
      <c r="BG259" s="476">
        <f t="shared" ref="BG259" si="1917">BF259*0.1429</f>
        <v>2.8294200000000003</v>
      </c>
      <c r="BH259" s="315">
        <v>2.6290000000000001E-2</v>
      </c>
      <c r="BI259" s="315">
        <v>19.8</v>
      </c>
      <c r="BJ259" s="476">
        <f t="shared" ref="BJ259" si="1918">BI259*0.1429</f>
        <v>2.8294200000000003</v>
      </c>
      <c r="BK259" s="625">
        <v>2.6290000000000001E-2</v>
      </c>
      <c r="BL259" s="315">
        <v>19.8</v>
      </c>
      <c r="BM259" s="476">
        <f t="shared" ref="BM259" si="1919">BL259*0.1429</f>
        <v>2.8294200000000003</v>
      </c>
      <c r="BN259" s="315">
        <v>2.6290000000000001E-2</v>
      </c>
      <c r="BO259" s="315">
        <v>19.8</v>
      </c>
      <c r="BP259" s="476">
        <f t="shared" ref="BP259" si="1920">BO259*0.1429</f>
        <v>2.8294200000000003</v>
      </c>
      <c r="BQ259" s="315">
        <v>2.6290000000000001E-2</v>
      </c>
      <c r="BR259" s="476">
        <f>BU259+BX259+CA259+CD259</f>
        <v>19.8</v>
      </c>
      <c r="BS259" s="476">
        <f t="shared" ref="BS259" si="1921">BV259+BY259+CB259+CE259</f>
        <v>2.8294200000000003</v>
      </c>
      <c r="BT259" s="476">
        <f t="shared" ref="BT259" si="1922">BW259+BZ259+CC259+CF259</f>
        <v>2.6290000000000001E-2</v>
      </c>
      <c r="BU259" s="315">
        <v>4.95</v>
      </c>
      <c r="BV259" s="476">
        <f t="shared" ref="BV259" si="1923">BU259*0.1429</f>
        <v>0.70735500000000007</v>
      </c>
      <c r="BW259" s="315">
        <v>6.5725000000000002E-3</v>
      </c>
      <c r="BX259" s="315">
        <v>4.95</v>
      </c>
      <c r="BY259" s="476">
        <f t="shared" ref="BY259" si="1924">BX259*0.1429</f>
        <v>0.70735500000000007</v>
      </c>
      <c r="BZ259" s="315">
        <v>6.5725000000000002E-3</v>
      </c>
      <c r="CA259" s="315">
        <v>4.95</v>
      </c>
      <c r="CB259" s="476">
        <f t="shared" ref="CB259" si="1925">CA259*0.1429</f>
        <v>0.70735500000000007</v>
      </c>
      <c r="CC259" s="315">
        <v>6.5725000000000002E-3</v>
      </c>
      <c r="CD259" s="315">
        <v>4.95</v>
      </c>
      <c r="CE259" s="476">
        <f t="shared" ref="CE259" si="1926">CD259*0.1429</f>
        <v>0.70735500000000007</v>
      </c>
      <c r="CF259" s="315">
        <v>6.5725000000000002E-3</v>
      </c>
      <c r="CG259" s="995"/>
      <c r="CH259" s="476">
        <f>CK259+CN259+CQ259+CT259</f>
        <v>19.8</v>
      </c>
      <c r="CI259" s="476">
        <f t="shared" ref="CI259" si="1927">CL259+CO259+CR259+CU259</f>
        <v>2.8294200000000003</v>
      </c>
      <c r="CJ259" s="476">
        <f t="shared" ref="CJ259" si="1928">CM259+CP259+CS259+CV259</f>
        <v>2.6290000000000001E-2</v>
      </c>
      <c r="CK259" s="315">
        <v>4.95</v>
      </c>
      <c r="CL259" s="476">
        <f t="shared" ref="CL259" si="1929">CK259*0.1429</f>
        <v>0.70735500000000007</v>
      </c>
      <c r="CM259" s="315">
        <v>6.5725000000000002E-3</v>
      </c>
      <c r="CN259" s="1090">
        <v>4.95</v>
      </c>
      <c r="CO259" s="476">
        <f t="shared" ref="CO259" si="1930">CN259*0.1429</f>
        <v>0.70735500000000007</v>
      </c>
      <c r="CP259" s="1090">
        <v>6.5725000000000002E-3</v>
      </c>
      <c r="CQ259" s="1474">
        <v>4.95</v>
      </c>
      <c r="CR259" s="476">
        <f t="shared" ref="CR259" si="1931">CQ259*0.1429</f>
        <v>0.70735500000000007</v>
      </c>
      <c r="CS259" s="1474">
        <v>6.5725000000000002E-3</v>
      </c>
      <c r="CT259" s="1474">
        <v>4.95</v>
      </c>
      <c r="CU259" s="476">
        <f t="shared" ref="CU259" si="1932">CT259*0.1429</f>
        <v>0.70735500000000007</v>
      </c>
      <c r="CV259" s="1474">
        <v>6.5725000000000002E-3</v>
      </c>
      <c r="CW259" s="1514">
        <v>19.8</v>
      </c>
      <c r="CX259" s="476">
        <f t="shared" ref="CX259" si="1933">CW259*0.1429</f>
        <v>2.8294200000000003</v>
      </c>
      <c r="CY259" s="315">
        <v>2.6290000000000001E-2</v>
      </c>
      <c r="CZ259" s="315">
        <v>19.8</v>
      </c>
      <c r="DA259" s="476">
        <f t="shared" ref="DA259" si="1934">CZ259*0.1429</f>
        <v>2.8294200000000003</v>
      </c>
      <c r="DB259" s="891">
        <v>2.6290000000000001E-2</v>
      </c>
      <c r="DC259" s="891">
        <v>19.8</v>
      </c>
      <c r="DD259" s="476">
        <f t="shared" ref="DD259" si="1935">DC259*0.1429</f>
        <v>2.8294200000000003</v>
      </c>
      <c r="DE259" s="891">
        <v>2.6290000000000001E-2</v>
      </c>
      <c r="DF259" s="891">
        <v>19.8</v>
      </c>
      <c r="DG259" s="476">
        <f t="shared" ref="DG259" si="1936">DF259*0.1429</f>
        <v>2.8294200000000003</v>
      </c>
      <c r="DH259" s="315">
        <v>2.6290000000000001E-2</v>
      </c>
      <c r="DI259" s="1243">
        <f>DL259+DO259+DR259+DU259</f>
        <v>19.8</v>
      </c>
      <c r="DJ259" s="1203">
        <f t="shared" ref="DJ259" si="1937">DI259*0.1429</f>
        <v>2.8294200000000003</v>
      </c>
      <c r="DK259" s="1243">
        <f>DN259+DQ259+DT259+DW259</f>
        <v>2.6290000000000001E-2</v>
      </c>
      <c r="DL259" s="1204">
        <v>4.95</v>
      </c>
      <c r="DM259" s="1203">
        <f t="shared" ref="DM259" si="1938">DL259*0.1429</f>
        <v>0.70735500000000007</v>
      </c>
      <c r="DN259" s="1204">
        <v>6.5725000000000002E-3</v>
      </c>
      <c r="DO259" s="1204">
        <v>4.95</v>
      </c>
      <c r="DP259" s="1203">
        <f t="shared" ref="DP259" si="1939">DO259*0.1429</f>
        <v>0.70735500000000007</v>
      </c>
      <c r="DQ259" s="1204">
        <v>6.5725000000000002E-3</v>
      </c>
      <c r="DR259" s="1204">
        <v>4.95</v>
      </c>
      <c r="DS259" s="1203">
        <f t="shared" ref="DS259" si="1940">DR259*0.1429</f>
        <v>0.70735500000000007</v>
      </c>
      <c r="DT259" s="1204">
        <v>6.5725000000000002E-3</v>
      </c>
      <c r="DU259" s="1204">
        <v>4.95</v>
      </c>
      <c r="DV259" s="1203">
        <f t="shared" ref="DV259" si="1941">DU259*0.1429</f>
        <v>0.70735500000000007</v>
      </c>
      <c r="DW259" s="1204">
        <v>6.5725000000000002E-3</v>
      </c>
      <c r="DX259" s="1204">
        <v>19.8</v>
      </c>
      <c r="DY259" s="1203">
        <v>2.8294200000000003</v>
      </c>
      <c r="DZ259" s="1370">
        <v>2.6290000000000001E-2</v>
      </c>
      <c r="EA259" s="1370">
        <v>19.8</v>
      </c>
      <c r="EB259" s="1203">
        <v>2.8294200000000003</v>
      </c>
      <c r="EC259" s="1370">
        <v>2.6290000000000001E-2</v>
      </c>
      <c r="ED259" s="1370">
        <v>19.8</v>
      </c>
      <c r="EE259" s="1203">
        <v>2.8294200000000003</v>
      </c>
      <c r="EF259" s="1204">
        <v>2.6290000000000001E-2</v>
      </c>
      <c r="EG259" s="1204">
        <v>19.8</v>
      </c>
      <c r="EH259" s="1203">
        <v>2.8294200000000003</v>
      </c>
      <c r="EI259" s="1204">
        <v>2.6290000000000001E-2</v>
      </c>
      <c r="EJ259" s="315"/>
      <c r="EK259" s="315"/>
      <c r="EL259" s="315"/>
      <c r="EM259" s="315"/>
      <c r="EN259" s="437">
        <f t="shared" ref="EN259:EN260" si="1942">EX259+FC259+FD259+FE259+FF259</f>
        <v>0</v>
      </c>
      <c r="EO259" s="312"/>
      <c r="EP259" s="312"/>
      <c r="EQ259" s="312"/>
      <c r="ER259" s="312"/>
      <c r="ES259" s="312"/>
      <c r="ET259" s="622"/>
      <c r="EU259" s="622"/>
      <c r="EV259" s="622"/>
      <c r="EW259" s="622"/>
      <c r="EX259" s="312"/>
      <c r="EY259" s="622"/>
      <c r="EZ259" s="622"/>
      <c r="FA259" s="622"/>
      <c r="FB259" s="622"/>
      <c r="FC259" s="312"/>
      <c r="FD259" s="312"/>
      <c r="FE259" s="312"/>
      <c r="FF259" s="312"/>
      <c r="FG259" s="437">
        <f>SUM(FH259:FR259)</f>
        <v>0</v>
      </c>
      <c r="FH259" s="312"/>
      <c r="FI259" s="312">
        <v>0</v>
      </c>
      <c r="FJ259" s="312"/>
      <c r="FK259" s="312"/>
      <c r="FL259" s="992"/>
      <c r="FM259" s="312">
        <f t="shared" ref="FM259" si="1943">FN259+FO259+FP259+FQ259</f>
        <v>0</v>
      </c>
      <c r="FN259" s="622"/>
      <c r="FO259" s="622"/>
      <c r="FP259" s="622"/>
      <c r="FQ259" s="622"/>
      <c r="FR259" s="312"/>
      <c r="FS259" s="312"/>
      <c r="FT259" s="312"/>
      <c r="FU259" s="622"/>
      <c r="FV259" s="316"/>
      <c r="FW259" s="316"/>
      <c r="FX259" s="316"/>
    </row>
    <row r="260" spans="1:180" s="95" customFormat="1" ht="14.45" hidden="1" customHeight="1" outlineLevel="1">
      <c r="A260" s="426" t="s">
        <v>485</v>
      </c>
      <c r="B260" s="380" t="s">
        <v>303</v>
      </c>
      <c r="C260" s="331"/>
      <c r="D260" s="431"/>
      <c r="E260" s="430"/>
      <c r="F260" s="439" t="s">
        <v>100</v>
      </c>
      <c r="G260" s="438"/>
      <c r="H260" s="490"/>
      <c r="I260" s="335"/>
      <c r="J260" s="335"/>
      <c r="K260" s="335"/>
      <c r="L260" s="335"/>
      <c r="M260" s="335"/>
      <c r="N260" s="335"/>
      <c r="O260" s="335"/>
      <c r="P260" s="335"/>
      <c r="Q260" s="335"/>
      <c r="R260" s="335"/>
      <c r="S260" s="335"/>
      <c r="T260" s="335"/>
      <c r="U260" s="335"/>
      <c r="V260" s="335"/>
      <c r="W260" s="335"/>
      <c r="X260" s="335"/>
      <c r="Y260" s="335"/>
      <c r="Z260" s="335"/>
      <c r="AA260" s="1157"/>
      <c r="AB260" s="335"/>
      <c r="AC260" s="335"/>
      <c r="AD260" s="345"/>
      <c r="AE260" s="335"/>
      <c r="AF260" s="335"/>
      <c r="AG260" s="335"/>
      <c r="AH260" s="335"/>
      <c r="AI260" s="335"/>
      <c r="AJ260" s="335"/>
      <c r="AK260" s="335"/>
      <c r="AL260" s="335"/>
      <c r="AM260" s="335"/>
      <c r="AN260" s="335"/>
      <c r="AO260" s="335"/>
      <c r="AP260" s="495"/>
      <c r="AQ260" s="437">
        <f t="shared" si="1912"/>
        <v>124.07999999999998</v>
      </c>
      <c r="AR260" s="1621"/>
      <c r="AS260" s="1621"/>
      <c r="AT260" s="476">
        <f t="shared" ref="AT260:BQ260" si="1944">SUM(AT258:AT259)</f>
        <v>118</v>
      </c>
      <c r="AU260" s="476">
        <f t="shared" si="1944"/>
        <v>16.862200000000001</v>
      </c>
      <c r="AV260" s="476">
        <f t="shared" si="1944"/>
        <v>0.156</v>
      </c>
      <c r="AW260" s="476">
        <f t="shared" si="1944"/>
        <v>19.8</v>
      </c>
      <c r="AX260" s="476">
        <f t="shared" si="1944"/>
        <v>2.8294200000000003</v>
      </c>
      <c r="AY260" s="476">
        <f t="shared" si="1944"/>
        <v>2.6290000000000001E-2</v>
      </c>
      <c r="AZ260" s="476">
        <f t="shared" si="1944"/>
        <v>19.8</v>
      </c>
      <c r="BA260" s="476">
        <f t="shared" si="1944"/>
        <v>2.8294200000000003</v>
      </c>
      <c r="BB260" s="476">
        <f t="shared" si="1944"/>
        <v>2.6290000000000001E-2</v>
      </c>
      <c r="BC260" s="476">
        <f t="shared" si="1944"/>
        <v>19.8</v>
      </c>
      <c r="BD260" s="476">
        <f t="shared" si="1944"/>
        <v>2.8294200000000003</v>
      </c>
      <c r="BE260" s="476">
        <f t="shared" si="1944"/>
        <v>2.6290000000000001E-2</v>
      </c>
      <c r="BF260" s="476">
        <f t="shared" si="1944"/>
        <v>19.8</v>
      </c>
      <c r="BG260" s="476">
        <f t="shared" si="1944"/>
        <v>2.8294200000000003</v>
      </c>
      <c r="BH260" s="476">
        <f t="shared" si="1944"/>
        <v>2.6290000000000001E-2</v>
      </c>
      <c r="BI260" s="476">
        <f t="shared" si="1944"/>
        <v>19.8</v>
      </c>
      <c r="BJ260" s="476">
        <f t="shared" si="1944"/>
        <v>2.8294200000000003</v>
      </c>
      <c r="BK260" s="476">
        <f t="shared" si="1944"/>
        <v>2.6290000000000001E-2</v>
      </c>
      <c r="BL260" s="476">
        <f t="shared" si="1944"/>
        <v>19.8</v>
      </c>
      <c r="BM260" s="476">
        <f t="shared" si="1944"/>
        <v>2.8294200000000003</v>
      </c>
      <c r="BN260" s="476">
        <f t="shared" si="1944"/>
        <v>2.6290000000000001E-2</v>
      </c>
      <c r="BO260" s="476">
        <f t="shared" si="1944"/>
        <v>19.8</v>
      </c>
      <c r="BP260" s="476">
        <f t="shared" si="1944"/>
        <v>2.8294200000000003</v>
      </c>
      <c r="BQ260" s="476">
        <f t="shared" si="1944"/>
        <v>2.6290000000000001E-2</v>
      </c>
      <c r="BR260" s="476">
        <f t="shared" ref="BR260:DW260" si="1945">SUM(BR258:BR259)</f>
        <v>19.8</v>
      </c>
      <c r="BS260" s="476">
        <f t="shared" si="1945"/>
        <v>2.8294200000000003</v>
      </c>
      <c r="BT260" s="476">
        <f t="shared" si="1945"/>
        <v>2.6290000000000001E-2</v>
      </c>
      <c r="BU260" s="476">
        <f t="shared" si="1945"/>
        <v>4.95</v>
      </c>
      <c r="BV260" s="476">
        <f t="shared" si="1945"/>
        <v>0.70735500000000007</v>
      </c>
      <c r="BW260" s="476">
        <f t="shared" si="1945"/>
        <v>6.5725000000000002E-3</v>
      </c>
      <c r="BX260" s="476">
        <f t="shared" si="1945"/>
        <v>4.95</v>
      </c>
      <c r="BY260" s="476">
        <f t="shared" si="1945"/>
        <v>0.70735500000000007</v>
      </c>
      <c r="BZ260" s="476">
        <f t="shared" si="1945"/>
        <v>6.5725000000000002E-3</v>
      </c>
      <c r="CA260" s="476">
        <f t="shared" si="1945"/>
        <v>4.95</v>
      </c>
      <c r="CB260" s="476">
        <f t="shared" si="1945"/>
        <v>0.70735500000000007</v>
      </c>
      <c r="CC260" s="476">
        <f t="shared" si="1945"/>
        <v>6.5725000000000002E-3</v>
      </c>
      <c r="CD260" s="476">
        <f t="shared" si="1945"/>
        <v>4.95</v>
      </c>
      <c r="CE260" s="476">
        <f t="shared" si="1945"/>
        <v>0.70735500000000007</v>
      </c>
      <c r="CF260" s="476">
        <f t="shared" si="1945"/>
        <v>6.5725000000000002E-3</v>
      </c>
      <c r="CG260" s="995"/>
      <c r="CH260" s="476">
        <f t="shared" ref="CH260:CV260" si="1946">SUM(CH258:CH259)</f>
        <v>19.8</v>
      </c>
      <c r="CI260" s="476">
        <f t="shared" si="1946"/>
        <v>2.8294200000000003</v>
      </c>
      <c r="CJ260" s="476">
        <f t="shared" si="1946"/>
        <v>2.6290000000000001E-2</v>
      </c>
      <c r="CK260" s="476">
        <f t="shared" si="1946"/>
        <v>4.95</v>
      </c>
      <c r="CL260" s="476">
        <f t="shared" si="1946"/>
        <v>0.70735500000000007</v>
      </c>
      <c r="CM260" s="476">
        <f t="shared" si="1946"/>
        <v>6.5725000000000002E-3</v>
      </c>
      <c r="CN260" s="476">
        <f t="shared" si="1946"/>
        <v>4.95</v>
      </c>
      <c r="CO260" s="476">
        <f t="shared" si="1946"/>
        <v>0.70735500000000007</v>
      </c>
      <c r="CP260" s="476">
        <f t="shared" si="1946"/>
        <v>6.5725000000000002E-3</v>
      </c>
      <c r="CQ260" s="476">
        <f t="shared" si="1946"/>
        <v>6.5175000000000001</v>
      </c>
      <c r="CR260" s="476">
        <f t="shared" si="1946"/>
        <v>0.70735500000000007</v>
      </c>
      <c r="CS260" s="476">
        <f t="shared" si="1946"/>
        <v>8.6625000000000001E-3</v>
      </c>
      <c r="CT260" s="476">
        <f t="shared" si="1946"/>
        <v>6.5175000000000001</v>
      </c>
      <c r="CU260" s="476">
        <f t="shared" si="1946"/>
        <v>0.70735500000000007</v>
      </c>
      <c r="CV260" s="476">
        <f t="shared" si="1946"/>
        <v>8.6625000000000001E-3</v>
      </c>
      <c r="CW260" s="1514">
        <f t="shared" si="1945"/>
        <v>19.8</v>
      </c>
      <c r="CX260" s="476">
        <f t="shared" si="1945"/>
        <v>2.8294200000000003</v>
      </c>
      <c r="CY260" s="476">
        <f t="shared" si="1945"/>
        <v>2.6290000000000001E-2</v>
      </c>
      <c r="CZ260" s="476">
        <f t="shared" si="1945"/>
        <v>19.8</v>
      </c>
      <c r="DA260" s="476">
        <f t="shared" si="1945"/>
        <v>2.8294200000000003</v>
      </c>
      <c r="DB260" s="476">
        <f t="shared" si="1945"/>
        <v>2.6290000000000001E-2</v>
      </c>
      <c r="DC260" s="476">
        <f t="shared" si="1945"/>
        <v>19.8</v>
      </c>
      <c r="DD260" s="476">
        <f t="shared" si="1945"/>
        <v>2.8294200000000003</v>
      </c>
      <c r="DE260" s="476">
        <f t="shared" si="1945"/>
        <v>2.6290000000000001E-2</v>
      </c>
      <c r="DF260" s="476">
        <f t="shared" si="1945"/>
        <v>19.8</v>
      </c>
      <c r="DG260" s="476">
        <f t="shared" si="1945"/>
        <v>2.8294200000000003</v>
      </c>
      <c r="DH260" s="476">
        <f t="shared" si="1945"/>
        <v>2.6290000000000001E-2</v>
      </c>
      <c r="DI260" s="1203">
        <f t="shared" si="1945"/>
        <v>19.8</v>
      </c>
      <c r="DJ260" s="1203">
        <f t="shared" si="1945"/>
        <v>2.8294200000000003</v>
      </c>
      <c r="DK260" s="1203">
        <f t="shared" si="1945"/>
        <v>2.6290000000000001E-2</v>
      </c>
      <c r="DL260" s="1203">
        <f t="shared" si="1945"/>
        <v>4.95</v>
      </c>
      <c r="DM260" s="1203">
        <f t="shared" si="1945"/>
        <v>0.70735500000000007</v>
      </c>
      <c r="DN260" s="1203">
        <f t="shared" si="1945"/>
        <v>6.5725000000000002E-3</v>
      </c>
      <c r="DO260" s="1203">
        <f t="shared" si="1945"/>
        <v>4.95</v>
      </c>
      <c r="DP260" s="1203">
        <f t="shared" si="1945"/>
        <v>0.70735500000000007</v>
      </c>
      <c r="DQ260" s="1203">
        <f t="shared" si="1945"/>
        <v>6.5725000000000002E-3</v>
      </c>
      <c r="DR260" s="1203">
        <f t="shared" si="1945"/>
        <v>4.95</v>
      </c>
      <c r="DS260" s="1203">
        <f t="shared" si="1945"/>
        <v>0.70735500000000007</v>
      </c>
      <c r="DT260" s="1203">
        <f t="shared" si="1945"/>
        <v>6.5725000000000002E-3</v>
      </c>
      <c r="DU260" s="1203">
        <f t="shared" si="1945"/>
        <v>4.95</v>
      </c>
      <c r="DV260" s="1203">
        <f t="shared" si="1945"/>
        <v>0.70735500000000007</v>
      </c>
      <c r="DW260" s="1203">
        <f t="shared" si="1945"/>
        <v>6.5725000000000002E-3</v>
      </c>
      <c r="DX260" s="1203">
        <v>26.07</v>
      </c>
      <c r="DY260" s="1203">
        <v>3.725403</v>
      </c>
      <c r="DZ260" s="1203">
        <v>3.465E-2</v>
      </c>
      <c r="EA260" s="1203">
        <v>26.07</v>
      </c>
      <c r="EB260" s="1203">
        <v>3.725403</v>
      </c>
      <c r="EC260" s="1203">
        <v>3.465E-2</v>
      </c>
      <c r="ED260" s="1203">
        <v>26.07</v>
      </c>
      <c r="EE260" s="1203">
        <v>3.725403</v>
      </c>
      <c r="EF260" s="1203">
        <v>3.465E-2</v>
      </c>
      <c r="EG260" s="1203">
        <v>26.07</v>
      </c>
      <c r="EH260" s="1203">
        <v>3.725403</v>
      </c>
      <c r="EI260" s="1203">
        <v>3.465E-2</v>
      </c>
      <c r="EJ260" s="476"/>
      <c r="EK260" s="476"/>
      <c r="EL260" s="476"/>
      <c r="EM260" s="476"/>
      <c r="EN260" s="437">
        <f t="shared" si="1942"/>
        <v>0</v>
      </c>
      <c r="EO260" s="437">
        <f>SUM(EO258:EO259)</f>
        <v>0</v>
      </c>
      <c r="EP260" s="437">
        <f>SUM(EP258:EP259)</f>
        <v>0</v>
      </c>
      <c r="EQ260" s="437">
        <f>SUM(EQ258:EQ259)</f>
        <v>0</v>
      </c>
      <c r="ER260" s="437">
        <f>SUM(ER258:ER259)</f>
        <v>0</v>
      </c>
      <c r="ES260" s="437">
        <f>SUM(ES258:ES259)</f>
        <v>0</v>
      </c>
      <c r="ET260" s="814"/>
      <c r="EU260" s="814"/>
      <c r="EV260" s="814"/>
      <c r="EW260" s="814"/>
      <c r="EX260" s="437">
        <f>SUM(EX258:EX259)</f>
        <v>0</v>
      </c>
      <c r="EY260" s="437">
        <f t="shared" ref="EY260:FB260" si="1947">SUM(EY258:EY259)</f>
        <v>0</v>
      </c>
      <c r="EZ260" s="437">
        <f t="shared" si="1947"/>
        <v>0</v>
      </c>
      <c r="FA260" s="437">
        <f t="shared" si="1947"/>
        <v>0</v>
      </c>
      <c r="FB260" s="437">
        <f t="shared" si="1947"/>
        <v>0</v>
      </c>
      <c r="FC260" s="437">
        <f>SUM(FC258:FC259)</f>
        <v>0</v>
      </c>
      <c r="FD260" s="437">
        <f>SUM(FD258:FD259)</f>
        <v>0</v>
      </c>
      <c r="FE260" s="437">
        <f>SUM(FE258:FE259)</f>
        <v>0</v>
      </c>
      <c r="FF260" s="437">
        <f>SUM(FF258:FF259)</f>
        <v>0</v>
      </c>
      <c r="FG260" s="437">
        <f>SUM(FH260:FR260)</f>
        <v>0</v>
      </c>
      <c r="FH260" s="437">
        <f>SUM(FH258:FH259)</f>
        <v>0</v>
      </c>
      <c r="FI260" s="437">
        <f>SUM(FI258:FI259)</f>
        <v>0</v>
      </c>
      <c r="FJ260" s="437">
        <f>SUM(FJ258:FJ259)</f>
        <v>0</v>
      </c>
      <c r="FK260" s="437">
        <f>SUM(FK258:FK259)</f>
        <v>0</v>
      </c>
      <c r="FL260" s="992"/>
      <c r="FM260" s="437">
        <f>SUM(FM258:FM259)</f>
        <v>0</v>
      </c>
      <c r="FN260" s="814"/>
      <c r="FO260" s="814"/>
      <c r="FP260" s="814"/>
      <c r="FQ260" s="814"/>
      <c r="FR260" s="437">
        <f>SUM(FR258:FR259)</f>
        <v>0</v>
      </c>
      <c r="FS260" s="437">
        <f>SUM(FS258:FS259)</f>
        <v>0</v>
      </c>
      <c r="FT260" s="437">
        <f>SUM(FT258:FT259)</f>
        <v>0</v>
      </c>
      <c r="FU260" s="814"/>
      <c r="FV260" s="313"/>
      <c r="FW260" s="313"/>
      <c r="FX260" s="313"/>
    </row>
    <row r="261" spans="1:180" ht="14.45" hidden="1" customHeight="1" outlineLevel="2">
      <c r="A261" s="426" t="s">
        <v>485</v>
      </c>
      <c r="B261" s="380" t="s">
        <v>303</v>
      </c>
      <c r="C261" s="331"/>
      <c r="D261" s="431"/>
      <c r="E261" s="430" t="s">
        <v>121</v>
      </c>
      <c r="F261" s="431" t="s">
        <v>260</v>
      </c>
      <c r="G261" s="467"/>
      <c r="H261" s="330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  <c r="S261" s="313"/>
      <c r="T261" s="313"/>
      <c r="U261" s="313"/>
      <c r="V261" s="313"/>
      <c r="W261" s="313"/>
      <c r="X261" s="313"/>
      <c r="Y261" s="313"/>
      <c r="Z261" s="313"/>
      <c r="AA261" s="1155"/>
      <c r="AB261" s="313"/>
      <c r="AC261" s="313"/>
      <c r="AD261" s="358"/>
      <c r="AE261" s="313"/>
      <c r="AF261" s="313"/>
      <c r="AG261" s="313"/>
      <c r="AH261" s="313"/>
      <c r="AI261" s="313"/>
      <c r="AJ261" s="313"/>
      <c r="AK261" s="313"/>
      <c r="AL261" s="313"/>
      <c r="AM261" s="313"/>
      <c r="AN261" s="313"/>
      <c r="AO261" s="313"/>
      <c r="AP261" s="495"/>
      <c r="AQ261" s="335"/>
      <c r="AR261" s="1620"/>
      <c r="AS261" s="1620"/>
      <c r="AT261" s="313"/>
      <c r="AU261" s="313"/>
      <c r="AV261" s="313"/>
      <c r="AW261" s="313"/>
      <c r="AX261" s="313"/>
      <c r="AY261" s="313"/>
      <c r="AZ261" s="313"/>
      <c r="BA261" s="313"/>
      <c r="BB261" s="313"/>
      <c r="BC261" s="313"/>
      <c r="BD261" s="313"/>
      <c r="BE261" s="313"/>
      <c r="BF261" s="313"/>
      <c r="BG261" s="313"/>
      <c r="BH261" s="313"/>
      <c r="BI261" s="313"/>
      <c r="BJ261" s="313"/>
      <c r="BK261" s="313"/>
      <c r="BL261" s="313"/>
      <c r="BM261" s="313"/>
      <c r="BN261" s="313"/>
      <c r="BO261" s="313"/>
      <c r="BP261" s="313"/>
      <c r="BQ261" s="313"/>
      <c r="BR261" s="313"/>
      <c r="BS261" s="313"/>
      <c r="BT261" s="313"/>
      <c r="BU261" s="313"/>
      <c r="BV261" s="313"/>
      <c r="BW261" s="313"/>
      <c r="BX261" s="313"/>
      <c r="BY261" s="313"/>
      <c r="BZ261" s="313"/>
      <c r="CA261" s="313"/>
      <c r="CB261" s="313"/>
      <c r="CC261" s="313"/>
      <c r="CD261" s="313"/>
      <c r="CE261" s="313"/>
      <c r="CF261" s="313"/>
      <c r="CG261" s="999"/>
      <c r="CH261" s="313"/>
      <c r="CI261" s="313"/>
      <c r="CJ261" s="313"/>
      <c r="CK261" s="313"/>
      <c r="CL261" s="313"/>
      <c r="CM261" s="313"/>
      <c r="CN261" s="313"/>
      <c r="CO261" s="313"/>
      <c r="CP261" s="313"/>
      <c r="CQ261" s="313"/>
      <c r="CR261" s="313"/>
      <c r="CS261" s="313"/>
      <c r="CT261" s="313"/>
      <c r="CU261" s="313"/>
      <c r="CV261" s="313"/>
      <c r="CW261" s="1512"/>
      <c r="CX261" s="313"/>
      <c r="CY261" s="313"/>
      <c r="CZ261" s="313"/>
      <c r="DA261" s="313"/>
      <c r="DB261" s="313"/>
      <c r="DC261" s="313"/>
      <c r="DD261" s="313"/>
      <c r="DE261" s="313"/>
      <c r="DF261" s="313"/>
      <c r="DG261" s="313"/>
      <c r="DH261" s="313"/>
      <c r="DI261" s="1155"/>
      <c r="DJ261" s="1155"/>
      <c r="DK261" s="1155"/>
      <c r="DL261" s="1155"/>
      <c r="DM261" s="1155"/>
      <c r="DN261" s="1155"/>
      <c r="DO261" s="1155"/>
      <c r="DP261" s="1155"/>
      <c r="DQ261" s="1155"/>
      <c r="DR261" s="1155"/>
      <c r="DS261" s="1155"/>
      <c r="DT261" s="1155"/>
      <c r="DU261" s="1155"/>
      <c r="DV261" s="1155"/>
      <c r="DW261" s="1155"/>
      <c r="DX261" s="1155"/>
      <c r="DY261" s="1155"/>
      <c r="DZ261" s="1155"/>
      <c r="EA261" s="1155"/>
      <c r="EB261" s="1155"/>
      <c r="EC261" s="1155"/>
      <c r="ED261" s="1155"/>
      <c r="EE261" s="1155"/>
      <c r="EF261" s="1155"/>
      <c r="EG261" s="1155"/>
      <c r="EH261" s="1155"/>
      <c r="EI261" s="1155"/>
      <c r="EJ261" s="313"/>
      <c r="EK261" s="313"/>
      <c r="EL261" s="313"/>
      <c r="EM261" s="313"/>
      <c r="EN261" s="313"/>
      <c r="EO261" s="313"/>
      <c r="EP261" s="313"/>
      <c r="EQ261" s="313"/>
      <c r="ER261" s="313"/>
      <c r="ES261" s="313"/>
      <c r="ET261" s="655"/>
      <c r="EU261" s="655"/>
      <c r="EV261" s="655"/>
      <c r="EW261" s="655"/>
      <c r="EX261" s="313"/>
      <c r="EY261" s="655"/>
      <c r="EZ261" s="655"/>
      <c r="FA261" s="655"/>
      <c r="FB261" s="655"/>
      <c r="FC261" s="313"/>
      <c r="FD261" s="313"/>
      <c r="FE261" s="313"/>
      <c r="FF261" s="313"/>
      <c r="FG261" s="313"/>
      <c r="FH261" s="313"/>
      <c r="FI261" s="313"/>
      <c r="FJ261" s="313"/>
      <c r="FK261" s="313"/>
      <c r="FL261" s="999"/>
      <c r="FM261" s="313"/>
      <c r="FN261" s="655"/>
      <c r="FO261" s="655"/>
      <c r="FP261" s="655"/>
      <c r="FQ261" s="655"/>
      <c r="FR261" s="313"/>
      <c r="FS261" s="313"/>
      <c r="FT261" s="313"/>
      <c r="FU261" s="655"/>
      <c r="FV261" s="313"/>
      <c r="FW261" s="313"/>
      <c r="FX261" s="313"/>
    </row>
    <row r="262" spans="1:180" ht="14.45" hidden="1" customHeight="1" outlineLevel="2">
      <c r="A262" s="426" t="s">
        <v>485</v>
      </c>
      <c r="B262" s="380" t="s">
        <v>303</v>
      </c>
      <c r="C262" s="378"/>
      <c r="D262" s="378"/>
      <c r="E262" s="430"/>
      <c r="F262" s="432"/>
      <c r="G262" s="470"/>
      <c r="H262" s="343"/>
      <c r="I262" s="492">
        <f t="shared" ref="I262" si="1948">S262+X262+Y262+Z262+AA262</f>
        <v>0</v>
      </c>
      <c r="J262" s="312"/>
      <c r="K262" s="312"/>
      <c r="L262" s="312"/>
      <c r="M262" s="437">
        <v>0</v>
      </c>
      <c r="N262" s="437">
        <f t="shared" ref="N262" si="1949">SUM(O262:R262)</f>
        <v>0</v>
      </c>
      <c r="O262" s="316"/>
      <c r="P262" s="316"/>
      <c r="Q262" s="316"/>
      <c r="R262" s="316"/>
      <c r="S262" s="366">
        <f t="shared" ref="S262" si="1950">SUM(T262:W262)</f>
        <v>0</v>
      </c>
      <c r="T262" s="316"/>
      <c r="U262" s="316"/>
      <c r="V262" s="316"/>
      <c r="W262" s="316"/>
      <c r="X262" s="316"/>
      <c r="Y262" s="316"/>
      <c r="Z262" s="316"/>
      <c r="AA262" s="1162"/>
      <c r="AB262" s="316"/>
      <c r="AC262" s="316"/>
      <c r="AD262" s="316"/>
      <c r="AE262" s="316"/>
      <c r="AF262" s="437">
        <v>0</v>
      </c>
      <c r="AG262" s="437">
        <f t="shared" ref="AG262" si="1951">SUM(AH262:AK262)</f>
        <v>0</v>
      </c>
      <c r="AH262" s="316"/>
      <c r="AI262" s="316"/>
      <c r="AJ262" s="316"/>
      <c r="AK262" s="316"/>
      <c r="AL262" s="316"/>
      <c r="AM262" s="316"/>
      <c r="AN262" s="316"/>
      <c r="AO262" s="316"/>
      <c r="AP262" s="306"/>
      <c r="AQ262" s="437">
        <f t="shared" ref="AQ262:AQ263" si="1952">DI262+DX262+EA262+ED262+EG262</f>
        <v>0</v>
      </c>
      <c r="AR262" s="1621"/>
      <c r="AS262" s="1621"/>
      <c r="AT262" s="315"/>
      <c r="AU262" s="476">
        <f>AT262*1.154</f>
        <v>0</v>
      </c>
      <c r="AV262" s="315"/>
      <c r="AW262" s="315"/>
      <c r="AX262" s="476">
        <f>AW262*1.154</f>
        <v>0</v>
      </c>
      <c r="AY262" s="315"/>
      <c r="AZ262" s="315"/>
      <c r="BA262" s="476">
        <f>AZ262*1.154</f>
        <v>0</v>
      </c>
      <c r="BB262" s="315"/>
      <c r="BC262" s="315"/>
      <c r="BD262" s="476">
        <f>BC262*1.154</f>
        <v>0</v>
      </c>
      <c r="BE262" s="315"/>
      <c r="BF262" s="315"/>
      <c r="BG262" s="476">
        <f>BF262*1.154</f>
        <v>0</v>
      </c>
      <c r="BH262" s="315"/>
      <c r="BI262" s="315"/>
      <c r="BJ262" s="476">
        <f>BI262*1.154</f>
        <v>0</v>
      </c>
      <c r="BK262" s="315"/>
      <c r="BL262" s="315"/>
      <c r="BM262" s="476">
        <f>BL262*1.154</f>
        <v>0</v>
      </c>
      <c r="BN262" s="315"/>
      <c r="BO262" s="315"/>
      <c r="BP262" s="476">
        <f>BO262*1.154</f>
        <v>0</v>
      </c>
      <c r="BQ262" s="315"/>
      <c r="BR262" s="476">
        <f t="shared" ref="BR262" si="1953">BU262+BX262+CA262+CD262</f>
        <v>0</v>
      </c>
      <c r="BS262" s="476">
        <f t="shared" ref="BS262" si="1954">BV262+BY262+CB262+CE262</f>
        <v>0</v>
      </c>
      <c r="BT262" s="476">
        <f t="shared" ref="BT262" si="1955">BW262+BZ262+CC262+CF262</f>
        <v>0</v>
      </c>
      <c r="BU262" s="315"/>
      <c r="BV262" s="476">
        <f>BU262*1.154</f>
        <v>0</v>
      </c>
      <c r="BW262" s="315"/>
      <c r="BX262" s="315"/>
      <c r="BY262" s="476">
        <f>BX262*1.154</f>
        <v>0</v>
      </c>
      <c r="BZ262" s="315"/>
      <c r="CA262" s="315"/>
      <c r="CB262" s="476">
        <f>CA262*1.154</f>
        <v>0</v>
      </c>
      <c r="CC262" s="315"/>
      <c r="CD262" s="315"/>
      <c r="CE262" s="476">
        <f>CD262*1.154</f>
        <v>0</v>
      </c>
      <c r="CF262" s="315"/>
      <c r="CG262" s="995"/>
      <c r="CH262" s="476">
        <f t="shared" ref="CH262" si="1956">CK262+CN262+CQ262+CT262</f>
        <v>0</v>
      </c>
      <c r="CI262" s="476">
        <f t="shared" ref="CI262" si="1957">CL262+CO262+CR262+CU262</f>
        <v>0</v>
      </c>
      <c r="CJ262" s="476">
        <f t="shared" ref="CJ262" si="1958">CM262+CP262+CS262+CV262</f>
        <v>0</v>
      </c>
      <c r="CK262" s="315"/>
      <c r="CL262" s="476">
        <f>CK262*1.154</f>
        <v>0</v>
      </c>
      <c r="CM262" s="315"/>
      <c r="CN262" s="315"/>
      <c r="CO262" s="476">
        <f>CN262*1.154</f>
        <v>0</v>
      </c>
      <c r="CP262" s="315"/>
      <c r="CQ262" s="315"/>
      <c r="CR262" s="476">
        <f>CQ262*1.154</f>
        <v>0</v>
      </c>
      <c r="CS262" s="315"/>
      <c r="CT262" s="315"/>
      <c r="CU262" s="476">
        <f>CT262*1.154</f>
        <v>0</v>
      </c>
      <c r="CV262" s="315"/>
      <c r="CW262" s="1514"/>
      <c r="CX262" s="476">
        <f>CW262*1.154</f>
        <v>0</v>
      </c>
      <c r="CY262" s="315"/>
      <c r="CZ262" s="315"/>
      <c r="DA262" s="476">
        <f>CZ262*1.154</f>
        <v>0</v>
      </c>
      <c r="DB262" s="315"/>
      <c r="DC262" s="315"/>
      <c r="DD262" s="476">
        <f>DC262*1.154</f>
        <v>0</v>
      </c>
      <c r="DE262" s="315"/>
      <c r="DF262" s="315"/>
      <c r="DG262" s="476">
        <f>DF262*1.154</f>
        <v>0</v>
      </c>
      <c r="DH262" s="315"/>
      <c r="DI262" s="1243"/>
      <c r="DJ262" s="1203">
        <f>DI262*1.154</f>
        <v>0</v>
      </c>
      <c r="DK262" s="1243"/>
      <c r="DL262" s="1204"/>
      <c r="DM262" s="1204">
        <f>DL262*1.154</f>
        <v>0</v>
      </c>
      <c r="DN262" s="1204"/>
      <c r="DO262" s="1204"/>
      <c r="DP262" s="1204">
        <f>DO262*1.154</f>
        <v>0</v>
      </c>
      <c r="DQ262" s="1204"/>
      <c r="DR262" s="1204"/>
      <c r="DS262" s="1204">
        <f>DR262*1.154</f>
        <v>0</v>
      </c>
      <c r="DT262" s="1204"/>
      <c r="DU262" s="1204"/>
      <c r="DV262" s="1204">
        <f>DU262*1.154</f>
        <v>0</v>
      </c>
      <c r="DW262" s="1204"/>
      <c r="DX262" s="1204"/>
      <c r="DY262" s="1203">
        <f>DX262*1.154</f>
        <v>0</v>
      </c>
      <c r="DZ262" s="1204"/>
      <c r="EA262" s="1204"/>
      <c r="EB262" s="1203">
        <f>EA262*1.154</f>
        <v>0</v>
      </c>
      <c r="EC262" s="1204"/>
      <c r="ED262" s="1204"/>
      <c r="EE262" s="1203">
        <f>ED262*1.154</f>
        <v>0</v>
      </c>
      <c r="EF262" s="1204"/>
      <c r="EG262" s="1204"/>
      <c r="EH262" s="1203">
        <f>EG262*1.154</f>
        <v>0</v>
      </c>
      <c r="EI262" s="1204"/>
      <c r="EJ262" s="315"/>
      <c r="EK262" s="315"/>
      <c r="EL262" s="315"/>
      <c r="EM262" s="315"/>
      <c r="EN262" s="437">
        <f t="shared" ref="EN262:EN263" si="1959">EX262+FC262+FD262+FE262+FF262</f>
        <v>0</v>
      </c>
      <c r="EO262" s="312"/>
      <c r="EP262" s="312"/>
      <c r="EQ262" s="312"/>
      <c r="ER262" s="312"/>
      <c r="ES262" s="312"/>
      <c r="ET262" s="622"/>
      <c r="EU262" s="622"/>
      <c r="EV262" s="622"/>
      <c r="EW262" s="622"/>
      <c r="EX262" s="312"/>
      <c r="EY262" s="622"/>
      <c r="EZ262" s="622"/>
      <c r="FA262" s="622"/>
      <c r="FB262" s="622"/>
      <c r="FC262" s="312"/>
      <c r="FD262" s="312"/>
      <c r="FE262" s="312"/>
      <c r="FF262" s="312"/>
      <c r="FG262" s="437">
        <f>SUM(FH262:FR262)</f>
        <v>0</v>
      </c>
      <c r="FH262" s="312"/>
      <c r="FI262" s="312">
        <v>0</v>
      </c>
      <c r="FJ262" s="312"/>
      <c r="FK262" s="312"/>
      <c r="FL262" s="992"/>
      <c r="FM262" s="312">
        <f t="shared" ref="FM262" si="1960">FN262+FO262+FP262+FQ262</f>
        <v>0</v>
      </c>
      <c r="FN262" s="622"/>
      <c r="FO262" s="622"/>
      <c r="FP262" s="622"/>
      <c r="FQ262" s="622"/>
      <c r="FR262" s="312"/>
      <c r="FS262" s="312"/>
      <c r="FT262" s="312"/>
      <c r="FU262" s="622"/>
      <c r="FV262" s="316"/>
      <c r="FW262" s="316"/>
      <c r="FX262" s="316"/>
    </row>
    <row r="263" spans="1:180" s="95" customFormat="1" ht="14.45" hidden="1" customHeight="1" outlineLevel="2">
      <c r="A263" s="426" t="s">
        <v>485</v>
      </c>
      <c r="B263" s="380" t="s">
        <v>303</v>
      </c>
      <c r="C263" s="331"/>
      <c r="D263" s="431"/>
      <c r="E263" s="430"/>
      <c r="F263" s="439" t="s">
        <v>100</v>
      </c>
      <c r="G263" s="438"/>
      <c r="H263" s="490"/>
      <c r="I263" s="335"/>
      <c r="J263" s="335"/>
      <c r="K263" s="335"/>
      <c r="L263" s="335"/>
      <c r="M263" s="335"/>
      <c r="N263" s="335"/>
      <c r="O263" s="335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  <c r="AA263" s="1157"/>
      <c r="AB263" s="335"/>
      <c r="AC263" s="335"/>
      <c r="AD263" s="345"/>
      <c r="AE263" s="335"/>
      <c r="AF263" s="335"/>
      <c r="AG263" s="335"/>
      <c r="AH263" s="335"/>
      <c r="AI263" s="335"/>
      <c r="AJ263" s="335"/>
      <c r="AK263" s="335"/>
      <c r="AL263" s="335"/>
      <c r="AM263" s="335"/>
      <c r="AN263" s="335"/>
      <c r="AO263" s="335"/>
      <c r="AP263" s="495"/>
      <c r="AQ263" s="437">
        <f t="shared" si="1952"/>
        <v>0</v>
      </c>
      <c r="AR263" s="1621"/>
      <c r="AS263" s="1621"/>
      <c r="AT263" s="476">
        <f t="shared" ref="AT263:BQ263" si="1961">SUM(AT262:AT262)</f>
        <v>0</v>
      </c>
      <c r="AU263" s="476">
        <f t="shared" si="1961"/>
        <v>0</v>
      </c>
      <c r="AV263" s="476">
        <f t="shared" si="1961"/>
        <v>0</v>
      </c>
      <c r="AW263" s="476">
        <f t="shared" si="1961"/>
        <v>0</v>
      </c>
      <c r="AX263" s="476">
        <f t="shared" si="1961"/>
        <v>0</v>
      </c>
      <c r="AY263" s="476">
        <f t="shared" si="1961"/>
        <v>0</v>
      </c>
      <c r="AZ263" s="476">
        <f t="shared" si="1961"/>
        <v>0</v>
      </c>
      <c r="BA263" s="476">
        <f t="shared" si="1961"/>
        <v>0</v>
      </c>
      <c r="BB263" s="476">
        <f t="shared" si="1961"/>
        <v>0</v>
      </c>
      <c r="BC263" s="476">
        <f t="shared" si="1961"/>
        <v>0</v>
      </c>
      <c r="BD263" s="476">
        <f t="shared" si="1961"/>
        <v>0</v>
      </c>
      <c r="BE263" s="476">
        <f t="shared" si="1961"/>
        <v>0</v>
      </c>
      <c r="BF263" s="476">
        <f t="shared" si="1961"/>
        <v>0</v>
      </c>
      <c r="BG263" s="476">
        <f t="shared" si="1961"/>
        <v>0</v>
      </c>
      <c r="BH263" s="476">
        <f t="shared" si="1961"/>
        <v>0</v>
      </c>
      <c r="BI263" s="476">
        <f t="shared" si="1961"/>
        <v>0</v>
      </c>
      <c r="BJ263" s="476">
        <f t="shared" si="1961"/>
        <v>0</v>
      </c>
      <c r="BK263" s="476">
        <f t="shared" si="1961"/>
        <v>0</v>
      </c>
      <c r="BL263" s="476">
        <f t="shared" si="1961"/>
        <v>0</v>
      </c>
      <c r="BM263" s="476">
        <f t="shared" si="1961"/>
        <v>0</v>
      </c>
      <c r="BN263" s="476">
        <f t="shared" si="1961"/>
        <v>0</v>
      </c>
      <c r="BO263" s="476">
        <f t="shared" si="1961"/>
        <v>0</v>
      </c>
      <c r="BP263" s="476">
        <f t="shared" si="1961"/>
        <v>0</v>
      </c>
      <c r="BQ263" s="476">
        <f t="shared" si="1961"/>
        <v>0</v>
      </c>
      <c r="BR263" s="476">
        <f t="shared" ref="BR263:EC263" si="1962">SUM(BR262:BR262)</f>
        <v>0</v>
      </c>
      <c r="BS263" s="476">
        <f t="shared" si="1962"/>
        <v>0</v>
      </c>
      <c r="BT263" s="476">
        <f t="shared" si="1962"/>
        <v>0</v>
      </c>
      <c r="BU263" s="476">
        <f t="shared" si="1962"/>
        <v>0</v>
      </c>
      <c r="BV263" s="476">
        <f t="shared" si="1962"/>
        <v>0</v>
      </c>
      <c r="BW263" s="476">
        <f t="shared" si="1962"/>
        <v>0</v>
      </c>
      <c r="BX263" s="476">
        <f t="shared" si="1962"/>
        <v>0</v>
      </c>
      <c r="BY263" s="476">
        <f t="shared" si="1962"/>
        <v>0</v>
      </c>
      <c r="BZ263" s="476">
        <f t="shared" si="1962"/>
        <v>0</v>
      </c>
      <c r="CA263" s="476">
        <f t="shared" si="1962"/>
        <v>0</v>
      </c>
      <c r="CB263" s="476">
        <f t="shared" si="1962"/>
        <v>0</v>
      </c>
      <c r="CC263" s="476">
        <f t="shared" si="1962"/>
        <v>0</v>
      </c>
      <c r="CD263" s="476">
        <f t="shared" si="1962"/>
        <v>0</v>
      </c>
      <c r="CE263" s="476">
        <f t="shared" si="1962"/>
        <v>0</v>
      </c>
      <c r="CF263" s="476">
        <f t="shared" si="1962"/>
        <v>0</v>
      </c>
      <c r="CG263" s="995"/>
      <c r="CH263" s="476">
        <f t="shared" ref="CH263:CV263" si="1963">SUM(CH262:CH262)</f>
        <v>0</v>
      </c>
      <c r="CI263" s="476">
        <f t="shared" si="1963"/>
        <v>0</v>
      </c>
      <c r="CJ263" s="476">
        <f t="shared" si="1963"/>
        <v>0</v>
      </c>
      <c r="CK263" s="476">
        <f t="shared" si="1963"/>
        <v>0</v>
      </c>
      <c r="CL263" s="476">
        <f t="shared" si="1963"/>
        <v>0</v>
      </c>
      <c r="CM263" s="476">
        <f t="shared" si="1963"/>
        <v>0</v>
      </c>
      <c r="CN263" s="476">
        <f t="shared" si="1963"/>
        <v>0</v>
      </c>
      <c r="CO263" s="476">
        <f t="shared" si="1963"/>
        <v>0</v>
      </c>
      <c r="CP263" s="476">
        <f t="shared" si="1963"/>
        <v>0</v>
      </c>
      <c r="CQ263" s="476">
        <f t="shared" si="1963"/>
        <v>0</v>
      </c>
      <c r="CR263" s="476">
        <f t="shared" si="1963"/>
        <v>0</v>
      </c>
      <c r="CS263" s="476">
        <f t="shared" si="1963"/>
        <v>0</v>
      </c>
      <c r="CT263" s="476">
        <f t="shared" si="1963"/>
        <v>0</v>
      </c>
      <c r="CU263" s="476">
        <f t="shared" si="1963"/>
        <v>0</v>
      </c>
      <c r="CV263" s="476">
        <f t="shared" si="1963"/>
        <v>0</v>
      </c>
      <c r="CW263" s="1514">
        <f t="shared" si="1962"/>
        <v>0</v>
      </c>
      <c r="CX263" s="476">
        <f t="shared" si="1962"/>
        <v>0</v>
      </c>
      <c r="CY263" s="476">
        <f t="shared" si="1962"/>
        <v>0</v>
      </c>
      <c r="CZ263" s="476">
        <f t="shared" si="1962"/>
        <v>0</v>
      </c>
      <c r="DA263" s="476">
        <f t="shared" si="1962"/>
        <v>0</v>
      </c>
      <c r="DB263" s="476">
        <f t="shared" si="1962"/>
        <v>0</v>
      </c>
      <c r="DC263" s="476">
        <f t="shared" si="1962"/>
        <v>0</v>
      </c>
      <c r="DD263" s="476">
        <f t="shared" si="1962"/>
        <v>0</v>
      </c>
      <c r="DE263" s="476">
        <f t="shared" si="1962"/>
        <v>0</v>
      </c>
      <c r="DF263" s="476">
        <f t="shared" si="1962"/>
        <v>0</v>
      </c>
      <c r="DG263" s="476">
        <f t="shared" si="1962"/>
        <v>0</v>
      </c>
      <c r="DH263" s="476">
        <f t="shared" si="1962"/>
        <v>0</v>
      </c>
      <c r="DI263" s="1203">
        <f t="shared" si="1962"/>
        <v>0</v>
      </c>
      <c r="DJ263" s="1203">
        <f t="shared" si="1962"/>
        <v>0</v>
      </c>
      <c r="DK263" s="1203">
        <f t="shared" si="1962"/>
        <v>0</v>
      </c>
      <c r="DL263" s="1203"/>
      <c r="DM263" s="1203">
        <f t="shared" ref="DM263" si="1964">SUM(DM262:DM262)</f>
        <v>0</v>
      </c>
      <c r="DN263" s="1203"/>
      <c r="DO263" s="1203"/>
      <c r="DP263" s="1203">
        <f t="shared" ref="DP263" si="1965">SUM(DP262:DP262)</f>
        <v>0</v>
      </c>
      <c r="DQ263" s="1203"/>
      <c r="DR263" s="1203"/>
      <c r="DS263" s="1203">
        <f t="shared" ref="DS263" si="1966">SUM(DS262:DS262)</f>
        <v>0</v>
      </c>
      <c r="DT263" s="1203"/>
      <c r="DU263" s="1203"/>
      <c r="DV263" s="1203">
        <f t="shared" ref="DV263" si="1967">SUM(DV262:DV262)</f>
        <v>0</v>
      </c>
      <c r="DW263" s="1203"/>
      <c r="DX263" s="1203">
        <f t="shared" si="1962"/>
        <v>0</v>
      </c>
      <c r="DY263" s="1203">
        <f t="shared" si="1962"/>
        <v>0</v>
      </c>
      <c r="DZ263" s="1203">
        <f t="shared" si="1962"/>
        <v>0</v>
      </c>
      <c r="EA263" s="1203">
        <f t="shared" si="1962"/>
        <v>0</v>
      </c>
      <c r="EB263" s="1203">
        <f t="shared" si="1962"/>
        <v>0</v>
      </c>
      <c r="EC263" s="1203">
        <f t="shared" si="1962"/>
        <v>0</v>
      </c>
      <c r="ED263" s="1203">
        <f t="shared" ref="ED263:EI263" si="1968">SUM(ED262:ED262)</f>
        <v>0</v>
      </c>
      <c r="EE263" s="1203">
        <f t="shared" si="1968"/>
        <v>0</v>
      </c>
      <c r="EF263" s="1203">
        <f t="shared" si="1968"/>
        <v>0</v>
      </c>
      <c r="EG263" s="1203">
        <f t="shared" si="1968"/>
        <v>0</v>
      </c>
      <c r="EH263" s="1203">
        <f t="shared" si="1968"/>
        <v>0</v>
      </c>
      <c r="EI263" s="1203">
        <f t="shared" si="1968"/>
        <v>0</v>
      </c>
      <c r="EJ263" s="476"/>
      <c r="EK263" s="476"/>
      <c r="EL263" s="476"/>
      <c r="EM263" s="476"/>
      <c r="EN263" s="437">
        <f t="shared" si="1959"/>
        <v>0</v>
      </c>
      <c r="EO263" s="437">
        <f>SUM(EO262:EO262)</f>
        <v>0</v>
      </c>
      <c r="EP263" s="437">
        <f>SUM(EP262:EP262)</f>
        <v>0</v>
      </c>
      <c r="EQ263" s="437">
        <f>SUM(EQ262:EQ262)</f>
        <v>0</v>
      </c>
      <c r="ER263" s="437">
        <f>SUM(ER262:ER262)</f>
        <v>0</v>
      </c>
      <c r="ES263" s="437">
        <f>SUM(ES262:ES262)</f>
        <v>0</v>
      </c>
      <c r="ET263" s="814"/>
      <c r="EU263" s="814"/>
      <c r="EV263" s="814"/>
      <c r="EW263" s="814"/>
      <c r="EX263" s="437">
        <f>SUM(EX262:EX262)</f>
        <v>0</v>
      </c>
      <c r="EY263" s="437">
        <f t="shared" ref="EY263:FB263" si="1969">SUM(EY262:EY262)</f>
        <v>0</v>
      </c>
      <c r="EZ263" s="437">
        <f t="shared" si="1969"/>
        <v>0</v>
      </c>
      <c r="FA263" s="437">
        <f t="shared" si="1969"/>
        <v>0</v>
      </c>
      <c r="FB263" s="437">
        <f t="shared" si="1969"/>
        <v>0</v>
      </c>
      <c r="FC263" s="437">
        <f>SUM(FC262:FC262)</f>
        <v>0</v>
      </c>
      <c r="FD263" s="437">
        <f>SUM(FD262:FD262)</f>
        <v>0</v>
      </c>
      <c r="FE263" s="437">
        <f>SUM(FE262:FE262)</f>
        <v>0</v>
      </c>
      <c r="FF263" s="437">
        <f>SUM(FF262:FF262)</f>
        <v>0</v>
      </c>
      <c r="FG263" s="437">
        <f>SUM(FH263:FR263)</f>
        <v>0</v>
      </c>
      <c r="FH263" s="437">
        <f>SUM(FH262:FH262)</f>
        <v>0</v>
      </c>
      <c r="FI263" s="437">
        <f>SUM(FI262:FI262)</f>
        <v>0</v>
      </c>
      <c r="FJ263" s="437">
        <f>SUM(FJ262:FJ262)</f>
        <v>0</v>
      </c>
      <c r="FK263" s="437">
        <f>SUM(FK262:FK262)</f>
        <v>0</v>
      </c>
      <c r="FL263" s="992"/>
      <c r="FM263" s="437">
        <f>SUM(FM262:FM262)</f>
        <v>0</v>
      </c>
      <c r="FN263" s="814"/>
      <c r="FO263" s="814"/>
      <c r="FP263" s="814"/>
      <c r="FQ263" s="814"/>
      <c r="FR263" s="437">
        <f>SUM(FR262:FR262)</f>
        <v>0</v>
      </c>
      <c r="FS263" s="437">
        <f>SUM(FS262:FS262)</f>
        <v>0</v>
      </c>
      <c r="FT263" s="437">
        <f>SUM(FT262:FT262)</f>
        <v>0</v>
      </c>
      <c r="FU263" s="814"/>
      <c r="FV263" s="313"/>
      <c r="FW263" s="313"/>
      <c r="FX263" s="313"/>
    </row>
    <row r="264" spans="1:180" ht="14.45" hidden="1" customHeight="1" outlineLevel="2">
      <c r="A264" s="426" t="s">
        <v>485</v>
      </c>
      <c r="B264" s="380" t="s">
        <v>303</v>
      </c>
      <c r="C264" s="331"/>
      <c r="D264" s="431"/>
      <c r="E264" s="430" t="s">
        <v>122</v>
      </c>
      <c r="F264" s="431" t="s">
        <v>202</v>
      </c>
      <c r="G264" s="467"/>
      <c r="H264" s="330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  <c r="S264" s="313"/>
      <c r="T264" s="313"/>
      <c r="U264" s="313"/>
      <c r="V264" s="313"/>
      <c r="W264" s="313"/>
      <c r="X264" s="313"/>
      <c r="Y264" s="313"/>
      <c r="Z264" s="313"/>
      <c r="AA264" s="1155"/>
      <c r="AB264" s="313"/>
      <c r="AC264" s="313"/>
      <c r="AD264" s="358"/>
      <c r="AE264" s="313"/>
      <c r="AF264" s="313"/>
      <c r="AG264" s="313"/>
      <c r="AH264" s="313"/>
      <c r="AI264" s="313"/>
      <c r="AJ264" s="313"/>
      <c r="AK264" s="313"/>
      <c r="AL264" s="313"/>
      <c r="AM264" s="313"/>
      <c r="AN264" s="313"/>
      <c r="AO264" s="313"/>
      <c r="AP264" s="495"/>
      <c r="AQ264" s="335"/>
      <c r="AR264" s="1620"/>
      <c r="AS264" s="1620"/>
      <c r="AT264" s="313"/>
      <c r="AU264" s="313"/>
      <c r="AV264" s="313"/>
      <c r="AW264" s="313"/>
      <c r="AX264" s="313"/>
      <c r="AY264" s="313"/>
      <c r="AZ264" s="313"/>
      <c r="BA264" s="313"/>
      <c r="BB264" s="313"/>
      <c r="BC264" s="313"/>
      <c r="BD264" s="313"/>
      <c r="BE264" s="313"/>
      <c r="BF264" s="313"/>
      <c r="BG264" s="313"/>
      <c r="BH264" s="313"/>
      <c r="BI264" s="313"/>
      <c r="BJ264" s="313"/>
      <c r="BK264" s="313"/>
      <c r="BL264" s="313"/>
      <c r="BM264" s="313"/>
      <c r="BN264" s="313"/>
      <c r="BO264" s="313"/>
      <c r="BP264" s="313"/>
      <c r="BQ264" s="313"/>
      <c r="BR264" s="313"/>
      <c r="BS264" s="313"/>
      <c r="BT264" s="313"/>
      <c r="BU264" s="313"/>
      <c r="BV264" s="313"/>
      <c r="BW264" s="313"/>
      <c r="BX264" s="313"/>
      <c r="BY264" s="313"/>
      <c r="BZ264" s="313"/>
      <c r="CA264" s="313"/>
      <c r="CB264" s="313"/>
      <c r="CC264" s="313"/>
      <c r="CD264" s="313"/>
      <c r="CE264" s="313"/>
      <c r="CF264" s="313"/>
      <c r="CG264" s="999"/>
      <c r="CH264" s="313"/>
      <c r="CI264" s="313"/>
      <c r="CJ264" s="313"/>
      <c r="CK264" s="313"/>
      <c r="CL264" s="313"/>
      <c r="CM264" s="313"/>
      <c r="CN264" s="313"/>
      <c r="CO264" s="313"/>
      <c r="CP264" s="313"/>
      <c r="CQ264" s="313"/>
      <c r="CR264" s="313"/>
      <c r="CS264" s="313"/>
      <c r="CT264" s="313"/>
      <c r="CU264" s="313"/>
      <c r="CV264" s="313"/>
      <c r="CW264" s="1512"/>
      <c r="CX264" s="313"/>
      <c r="CY264" s="313"/>
      <c r="CZ264" s="313"/>
      <c r="DA264" s="313"/>
      <c r="DB264" s="313"/>
      <c r="DC264" s="313"/>
      <c r="DD264" s="313"/>
      <c r="DE264" s="313"/>
      <c r="DF264" s="313"/>
      <c r="DG264" s="313"/>
      <c r="DH264" s="313"/>
      <c r="DI264" s="1155"/>
      <c r="DJ264" s="1155"/>
      <c r="DK264" s="1155"/>
      <c r="DL264" s="1155"/>
      <c r="DM264" s="1155"/>
      <c r="DN264" s="1155"/>
      <c r="DO264" s="1155"/>
      <c r="DP264" s="1155"/>
      <c r="DQ264" s="1155"/>
      <c r="DR264" s="1155"/>
      <c r="DS264" s="1155"/>
      <c r="DT264" s="1155"/>
      <c r="DU264" s="1155"/>
      <c r="DV264" s="1155"/>
      <c r="DW264" s="1155"/>
      <c r="DX264" s="1155"/>
      <c r="DY264" s="1155"/>
      <c r="DZ264" s="1155"/>
      <c r="EA264" s="1155"/>
      <c r="EB264" s="1155"/>
      <c r="EC264" s="1155"/>
      <c r="ED264" s="1155"/>
      <c r="EE264" s="1155"/>
      <c r="EF264" s="1155"/>
      <c r="EG264" s="1155"/>
      <c r="EH264" s="1155"/>
      <c r="EI264" s="1155"/>
      <c r="EJ264" s="313"/>
      <c r="EK264" s="313"/>
      <c r="EL264" s="313"/>
      <c r="EM264" s="313"/>
      <c r="EN264" s="313"/>
      <c r="EO264" s="313"/>
      <c r="EP264" s="313"/>
      <c r="EQ264" s="313"/>
      <c r="ER264" s="313"/>
      <c r="ES264" s="313"/>
      <c r="ET264" s="655"/>
      <c r="EU264" s="655"/>
      <c r="EV264" s="655"/>
      <c r="EW264" s="655"/>
      <c r="EX264" s="313"/>
      <c r="EY264" s="655"/>
      <c r="EZ264" s="655"/>
      <c r="FA264" s="655"/>
      <c r="FB264" s="655"/>
      <c r="FC264" s="313"/>
      <c r="FD264" s="313"/>
      <c r="FE264" s="313"/>
      <c r="FF264" s="313"/>
      <c r="FG264" s="313"/>
      <c r="FH264" s="313"/>
      <c r="FI264" s="313"/>
      <c r="FJ264" s="313"/>
      <c r="FK264" s="313"/>
      <c r="FL264" s="999"/>
      <c r="FM264" s="313"/>
      <c r="FN264" s="655"/>
      <c r="FO264" s="655"/>
      <c r="FP264" s="655"/>
      <c r="FQ264" s="655"/>
      <c r="FR264" s="313"/>
      <c r="FS264" s="313"/>
      <c r="FT264" s="313"/>
      <c r="FU264" s="655"/>
      <c r="FV264" s="313"/>
      <c r="FW264" s="313"/>
      <c r="FX264" s="313"/>
    </row>
    <row r="265" spans="1:180" ht="14.45" hidden="1" customHeight="1" outlineLevel="2">
      <c r="A265" s="426" t="s">
        <v>485</v>
      </c>
      <c r="B265" s="380" t="s">
        <v>303</v>
      </c>
      <c r="C265" s="331"/>
      <c r="D265" s="433"/>
      <c r="E265" s="430"/>
      <c r="F265" s="433"/>
      <c r="G265" s="470"/>
      <c r="H265" s="343"/>
      <c r="I265" s="492">
        <f t="shared" ref="I265" si="1970">S265+X265+Y265+Z265+AA265</f>
        <v>0</v>
      </c>
      <c r="J265" s="312"/>
      <c r="K265" s="312"/>
      <c r="L265" s="312"/>
      <c r="M265" s="437">
        <v>0</v>
      </c>
      <c r="N265" s="437">
        <f t="shared" ref="N265" si="1971">SUM(O265:R265)</f>
        <v>0</v>
      </c>
      <c r="O265" s="366"/>
      <c r="P265" s="366"/>
      <c r="Q265" s="366"/>
      <c r="R265" s="366"/>
      <c r="S265" s="366">
        <f t="shared" ref="S265" si="1972">SUM(T265:W265)</f>
        <v>0</v>
      </c>
      <c r="T265" s="366"/>
      <c r="U265" s="366"/>
      <c r="V265" s="366"/>
      <c r="W265" s="366"/>
      <c r="X265" s="366"/>
      <c r="Y265" s="366"/>
      <c r="Z265" s="366"/>
      <c r="AA265" s="1167"/>
      <c r="AB265" s="319"/>
      <c r="AC265" s="319"/>
      <c r="AD265" s="360"/>
      <c r="AE265" s="319"/>
      <c r="AF265" s="437">
        <v>0</v>
      </c>
      <c r="AG265" s="437">
        <f t="shared" ref="AG265" si="1973">SUM(AH265:AK265)</f>
        <v>0</v>
      </c>
      <c r="AH265" s="366"/>
      <c r="AI265" s="366"/>
      <c r="AJ265" s="366"/>
      <c r="AK265" s="366"/>
      <c r="AL265" s="319"/>
      <c r="AM265" s="319"/>
      <c r="AN265" s="319"/>
      <c r="AO265" s="319"/>
      <c r="AP265" s="337"/>
      <c r="AQ265" s="437">
        <f t="shared" ref="AQ265:AQ266" si="1974">DI265+DX265+EA265+ED265+EG265</f>
        <v>0</v>
      </c>
      <c r="AR265" s="1621"/>
      <c r="AS265" s="1621"/>
      <c r="AT265" s="316"/>
      <c r="AU265" s="316"/>
      <c r="AV265" s="316"/>
      <c r="AW265" s="316"/>
      <c r="AX265" s="316"/>
      <c r="AY265" s="316"/>
      <c r="AZ265" s="316"/>
      <c r="BA265" s="316"/>
      <c r="BB265" s="316"/>
      <c r="BC265" s="316"/>
      <c r="BD265" s="316"/>
      <c r="BE265" s="316"/>
      <c r="BF265" s="316"/>
      <c r="BG265" s="316"/>
      <c r="BH265" s="316"/>
      <c r="BI265" s="316"/>
      <c r="BJ265" s="316"/>
      <c r="BK265" s="316"/>
      <c r="BL265" s="315"/>
      <c r="BM265" s="315"/>
      <c r="BN265" s="315"/>
      <c r="BO265" s="319"/>
      <c r="BP265" s="319"/>
      <c r="BQ265" s="319"/>
      <c r="BR265" s="476">
        <f t="shared" ref="BR265" si="1975">BU265+BX265+CA265+CD265</f>
        <v>0</v>
      </c>
      <c r="BS265" s="476">
        <f t="shared" ref="BS265" si="1976">BV265+BY265+CB265+CE265</f>
        <v>0</v>
      </c>
      <c r="BT265" s="476">
        <f t="shared" ref="BT265" si="1977">BW265+BZ265+CC265+CF265</f>
        <v>0</v>
      </c>
      <c r="BU265" s="319"/>
      <c r="BV265" s="319"/>
      <c r="BW265" s="319"/>
      <c r="BX265" s="319"/>
      <c r="BY265" s="319"/>
      <c r="BZ265" s="319"/>
      <c r="CA265" s="319"/>
      <c r="CB265" s="319"/>
      <c r="CC265" s="319"/>
      <c r="CD265" s="319"/>
      <c r="CE265" s="319"/>
      <c r="CF265" s="319"/>
      <c r="CG265" s="1001"/>
      <c r="CH265" s="476">
        <f t="shared" ref="CH265" si="1978">CK265+CN265+CQ265+CT265</f>
        <v>0</v>
      </c>
      <c r="CI265" s="476">
        <f t="shared" ref="CI265" si="1979">CL265+CO265+CR265+CU265</f>
        <v>0</v>
      </c>
      <c r="CJ265" s="476">
        <f t="shared" ref="CJ265" si="1980">CM265+CP265+CS265+CV265</f>
        <v>0</v>
      </c>
      <c r="CK265" s="319"/>
      <c r="CL265" s="319"/>
      <c r="CM265" s="319"/>
      <c r="CN265" s="319"/>
      <c r="CO265" s="319"/>
      <c r="CP265" s="319"/>
      <c r="CQ265" s="319"/>
      <c r="CR265" s="319"/>
      <c r="CS265" s="319"/>
      <c r="CT265" s="319"/>
      <c r="CU265" s="319"/>
      <c r="CV265" s="319"/>
      <c r="CW265" s="1520"/>
      <c r="CX265" s="319"/>
      <c r="CY265" s="319"/>
      <c r="CZ265" s="319"/>
      <c r="DA265" s="319"/>
      <c r="DB265" s="319"/>
      <c r="DC265" s="319"/>
      <c r="DD265" s="319"/>
      <c r="DE265" s="319"/>
      <c r="DF265" s="319"/>
      <c r="DG265" s="319"/>
      <c r="DH265" s="319"/>
      <c r="DI265" s="1245"/>
      <c r="DJ265" s="1205"/>
      <c r="DK265" s="1245"/>
      <c r="DL265" s="1205"/>
      <c r="DM265" s="1205"/>
      <c r="DN265" s="1205"/>
      <c r="DO265" s="1205"/>
      <c r="DP265" s="1205"/>
      <c r="DQ265" s="1205"/>
      <c r="DR265" s="1205"/>
      <c r="DS265" s="1205"/>
      <c r="DT265" s="1205"/>
      <c r="DU265" s="1205"/>
      <c r="DV265" s="1205"/>
      <c r="DW265" s="1205"/>
      <c r="DX265" s="1205"/>
      <c r="DY265" s="1205"/>
      <c r="DZ265" s="1205"/>
      <c r="EA265" s="1205"/>
      <c r="EB265" s="1205"/>
      <c r="EC265" s="1205"/>
      <c r="ED265" s="1205"/>
      <c r="EE265" s="1205"/>
      <c r="EF265" s="1205"/>
      <c r="EG265" s="1205"/>
      <c r="EH265" s="1205"/>
      <c r="EI265" s="1205"/>
      <c r="EJ265" s="319"/>
      <c r="EK265" s="319"/>
      <c r="EL265" s="319"/>
      <c r="EM265" s="319"/>
      <c r="EN265" s="437">
        <f t="shared" ref="EN265:EN266" si="1981">EX265+FC265+FD265+FE265+FF265</f>
        <v>0</v>
      </c>
      <c r="EO265" s="486"/>
      <c r="EP265" s="312"/>
      <c r="EQ265" s="312"/>
      <c r="ER265" s="312"/>
      <c r="ES265" s="312"/>
      <c r="ET265" s="622"/>
      <c r="EU265" s="622"/>
      <c r="EV265" s="622"/>
      <c r="EW265" s="622"/>
      <c r="EX265" s="312"/>
      <c r="EY265" s="622"/>
      <c r="EZ265" s="622"/>
      <c r="FA265" s="622"/>
      <c r="FB265" s="622"/>
      <c r="FC265" s="312"/>
      <c r="FD265" s="312"/>
      <c r="FE265" s="312"/>
      <c r="FF265" s="312"/>
      <c r="FG265" s="437">
        <f>SUM(FH265:FR265)</f>
        <v>0</v>
      </c>
      <c r="FH265" s="486"/>
      <c r="FI265" s="312"/>
      <c r="FJ265" s="312"/>
      <c r="FK265" s="312"/>
      <c r="FL265" s="992"/>
      <c r="FM265" s="312">
        <f t="shared" ref="FM265" si="1982">FN265+FO265+FP265+FQ265</f>
        <v>0</v>
      </c>
      <c r="FN265" s="622"/>
      <c r="FO265" s="622"/>
      <c r="FP265" s="622"/>
      <c r="FQ265" s="622"/>
      <c r="FR265" s="312"/>
      <c r="FS265" s="312"/>
      <c r="FT265" s="312"/>
      <c r="FU265" s="622"/>
      <c r="FV265" s="316"/>
      <c r="FW265" s="316"/>
      <c r="FX265" s="316"/>
    </row>
    <row r="266" spans="1:180" s="95" customFormat="1" ht="14.45" hidden="1" customHeight="1" outlineLevel="2">
      <c r="A266" s="426" t="s">
        <v>485</v>
      </c>
      <c r="B266" s="380" t="s">
        <v>303</v>
      </c>
      <c r="C266" s="331"/>
      <c r="D266" s="431"/>
      <c r="E266" s="430"/>
      <c r="F266" s="439" t="s">
        <v>100</v>
      </c>
      <c r="G266" s="438"/>
      <c r="H266" s="490"/>
      <c r="I266" s="335"/>
      <c r="J266" s="335"/>
      <c r="K266" s="335"/>
      <c r="L266" s="335"/>
      <c r="M266" s="335"/>
      <c r="N266" s="335"/>
      <c r="O266" s="335"/>
      <c r="P266" s="335"/>
      <c r="Q266" s="335"/>
      <c r="R266" s="335"/>
      <c r="S266" s="335"/>
      <c r="T266" s="335"/>
      <c r="U266" s="335"/>
      <c r="V266" s="335"/>
      <c r="W266" s="335"/>
      <c r="X266" s="335"/>
      <c r="Y266" s="335"/>
      <c r="Z266" s="335"/>
      <c r="AA266" s="1157"/>
      <c r="AB266" s="335"/>
      <c r="AC266" s="335"/>
      <c r="AD266" s="345"/>
      <c r="AE266" s="335"/>
      <c r="AF266" s="335"/>
      <c r="AG266" s="335"/>
      <c r="AH266" s="335"/>
      <c r="AI266" s="335"/>
      <c r="AJ266" s="335"/>
      <c r="AK266" s="335"/>
      <c r="AL266" s="335"/>
      <c r="AM266" s="335"/>
      <c r="AN266" s="335"/>
      <c r="AO266" s="335"/>
      <c r="AP266" s="495"/>
      <c r="AQ266" s="437">
        <f t="shared" si="1974"/>
        <v>0</v>
      </c>
      <c r="AR266" s="1621"/>
      <c r="AS266" s="1621"/>
      <c r="AT266" s="437">
        <f t="shared" ref="AT266:BQ266" si="1983">SUM(AT264:AT265)</f>
        <v>0</v>
      </c>
      <c r="AU266" s="437">
        <f t="shared" si="1983"/>
        <v>0</v>
      </c>
      <c r="AV266" s="437">
        <f t="shared" si="1983"/>
        <v>0</v>
      </c>
      <c r="AW266" s="437">
        <f t="shared" si="1983"/>
        <v>0</v>
      </c>
      <c r="AX266" s="437">
        <f t="shared" si="1983"/>
        <v>0</v>
      </c>
      <c r="AY266" s="437">
        <f t="shared" si="1983"/>
        <v>0</v>
      </c>
      <c r="AZ266" s="437">
        <f t="shared" si="1983"/>
        <v>0</v>
      </c>
      <c r="BA266" s="437">
        <f t="shared" si="1983"/>
        <v>0</v>
      </c>
      <c r="BB266" s="437">
        <f t="shared" si="1983"/>
        <v>0</v>
      </c>
      <c r="BC266" s="437">
        <f t="shared" si="1983"/>
        <v>0</v>
      </c>
      <c r="BD266" s="437">
        <f t="shared" si="1983"/>
        <v>0</v>
      </c>
      <c r="BE266" s="437">
        <f t="shared" si="1983"/>
        <v>0</v>
      </c>
      <c r="BF266" s="437">
        <f t="shared" si="1983"/>
        <v>0</v>
      </c>
      <c r="BG266" s="437">
        <f t="shared" si="1983"/>
        <v>0</v>
      </c>
      <c r="BH266" s="437">
        <f t="shared" si="1983"/>
        <v>0</v>
      </c>
      <c r="BI266" s="437">
        <f t="shared" si="1983"/>
        <v>0</v>
      </c>
      <c r="BJ266" s="437">
        <f t="shared" si="1983"/>
        <v>0</v>
      </c>
      <c r="BK266" s="437">
        <f t="shared" si="1983"/>
        <v>0</v>
      </c>
      <c r="BL266" s="437">
        <f t="shared" si="1983"/>
        <v>0</v>
      </c>
      <c r="BM266" s="437">
        <f t="shared" si="1983"/>
        <v>0</v>
      </c>
      <c r="BN266" s="437">
        <f t="shared" si="1983"/>
        <v>0</v>
      </c>
      <c r="BO266" s="437">
        <f t="shared" si="1983"/>
        <v>0</v>
      </c>
      <c r="BP266" s="437">
        <f t="shared" si="1983"/>
        <v>0</v>
      </c>
      <c r="BQ266" s="437">
        <f t="shared" si="1983"/>
        <v>0</v>
      </c>
      <c r="BR266" s="437">
        <f t="shared" ref="BR266:EC266" si="1984">SUM(BR264:BR265)</f>
        <v>0</v>
      </c>
      <c r="BS266" s="437">
        <f t="shared" si="1984"/>
        <v>0</v>
      </c>
      <c r="BT266" s="437">
        <f t="shared" si="1984"/>
        <v>0</v>
      </c>
      <c r="BU266" s="437">
        <f t="shared" si="1984"/>
        <v>0</v>
      </c>
      <c r="BV266" s="437">
        <f t="shared" si="1984"/>
        <v>0</v>
      </c>
      <c r="BW266" s="437">
        <f t="shared" si="1984"/>
        <v>0</v>
      </c>
      <c r="BX266" s="437">
        <f t="shared" si="1984"/>
        <v>0</v>
      </c>
      <c r="BY266" s="437">
        <f t="shared" si="1984"/>
        <v>0</v>
      </c>
      <c r="BZ266" s="437">
        <f t="shared" si="1984"/>
        <v>0</v>
      </c>
      <c r="CA266" s="437">
        <f t="shared" si="1984"/>
        <v>0</v>
      </c>
      <c r="CB266" s="437">
        <f t="shared" si="1984"/>
        <v>0</v>
      </c>
      <c r="CC266" s="437">
        <f t="shared" si="1984"/>
        <v>0</v>
      </c>
      <c r="CD266" s="437">
        <f t="shared" si="1984"/>
        <v>0</v>
      </c>
      <c r="CE266" s="437">
        <f t="shared" si="1984"/>
        <v>0</v>
      </c>
      <c r="CF266" s="437">
        <f t="shared" si="1984"/>
        <v>0</v>
      </c>
      <c r="CG266" s="992"/>
      <c r="CH266" s="437">
        <f t="shared" ref="CH266:CV266" si="1985">SUM(CH264:CH265)</f>
        <v>0</v>
      </c>
      <c r="CI266" s="437">
        <f t="shared" si="1985"/>
        <v>0</v>
      </c>
      <c r="CJ266" s="437">
        <f t="shared" si="1985"/>
        <v>0</v>
      </c>
      <c r="CK266" s="437">
        <f t="shared" si="1985"/>
        <v>0</v>
      </c>
      <c r="CL266" s="437">
        <f t="shared" si="1985"/>
        <v>0</v>
      </c>
      <c r="CM266" s="437">
        <f t="shared" si="1985"/>
        <v>0</v>
      </c>
      <c r="CN266" s="437">
        <f t="shared" si="1985"/>
        <v>0</v>
      </c>
      <c r="CO266" s="437">
        <f t="shared" si="1985"/>
        <v>0</v>
      </c>
      <c r="CP266" s="437">
        <f t="shared" si="1985"/>
        <v>0</v>
      </c>
      <c r="CQ266" s="437">
        <f t="shared" si="1985"/>
        <v>0</v>
      </c>
      <c r="CR266" s="437">
        <f t="shared" si="1985"/>
        <v>0</v>
      </c>
      <c r="CS266" s="437">
        <f t="shared" si="1985"/>
        <v>0</v>
      </c>
      <c r="CT266" s="437">
        <f t="shared" si="1985"/>
        <v>0</v>
      </c>
      <c r="CU266" s="437">
        <f t="shared" si="1985"/>
        <v>0</v>
      </c>
      <c r="CV266" s="437">
        <f t="shared" si="1985"/>
        <v>0</v>
      </c>
      <c r="CW266" s="1510">
        <f t="shared" si="1984"/>
        <v>0</v>
      </c>
      <c r="CX266" s="437">
        <f t="shared" si="1984"/>
        <v>0</v>
      </c>
      <c r="CY266" s="437">
        <f t="shared" si="1984"/>
        <v>0</v>
      </c>
      <c r="CZ266" s="437">
        <f t="shared" si="1984"/>
        <v>0</v>
      </c>
      <c r="DA266" s="437">
        <f t="shared" si="1984"/>
        <v>0</v>
      </c>
      <c r="DB266" s="437">
        <f t="shared" si="1984"/>
        <v>0</v>
      </c>
      <c r="DC266" s="437">
        <f t="shared" si="1984"/>
        <v>0</v>
      </c>
      <c r="DD266" s="437">
        <f t="shared" si="1984"/>
        <v>0</v>
      </c>
      <c r="DE266" s="437">
        <f t="shared" si="1984"/>
        <v>0</v>
      </c>
      <c r="DF266" s="437">
        <f t="shared" si="1984"/>
        <v>0</v>
      </c>
      <c r="DG266" s="437">
        <f t="shared" si="1984"/>
        <v>0</v>
      </c>
      <c r="DH266" s="437">
        <f t="shared" si="1984"/>
        <v>0</v>
      </c>
      <c r="DI266" s="1163">
        <f t="shared" si="1984"/>
        <v>0</v>
      </c>
      <c r="DJ266" s="1163">
        <f t="shared" si="1984"/>
        <v>0</v>
      </c>
      <c r="DK266" s="1163">
        <f t="shared" si="1984"/>
        <v>0</v>
      </c>
      <c r="DL266" s="1163"/>
      <c r="DM266" s="1163">
        <f t="shared" ref="DM266" si="1986">SUM(DM264:DM265)</f>
        <v>0</v>
      </c>
      <c r="DN266" s="1163"/>
      <c r="DO266" s="1163"/>
      <c r="DP266" s="1163">
        <f t="shared" ref="DP266" si="1987">SUM(DP264:DP265)</f>
        <v>0</v>
      </c>
      <c r="DQ266" s="1163"/>
      <c r="DR266" s="1163"/>
      <c r="DS266" s="1163">
        <f t="shared" ref="DS266" si="1988">SUM(DS264:DS265)</f>
        <v>0</v>
      </c>
      <c r="DT266" s="1163"/>
      <c r="DU266" s="1163"/>
      <c r="DV266" s="1163">
        <f t="shared" ref="DV266" si="1989">SUM(DV264:DV265)</f>
        <v>0</v>
      </c>
      <c r="DW266" s="1163"/>
      <c r="DX266" s="1163">
        <f t="shared" si="1984"/>
        <v>0</v>
      </c>
      <c r="DY266" s="1163">
        <f t="shared" si="1984"/>
        <v>0</v>
      </c>
      <c r="DZ266" s="1163">
        <f t="shared" si="1984"/>
        <v>0</v>
      </c>
      <c r="EA266" s="1163">
        <f t="shared" si="1984"/>
        <v>0</v>
      </c>
      <c r="EB266" s="1163">
        <f t="shared" si="1984"/>
        <v>0</v>
      </c>
      <c r="EC266" s="1163">
        <f t="shared" si="1984"/>
        <v>0</v>
      </c>
      <c r="ED266" s="1163">
        <f t="shared" ref="ED266:EI266" si="1990">SUM(ED264:ED265)</f>
        <v>0</v>
      </c>
      <c r="EE266" s="1163">
        <f t="shared" si="1990"/>
        <v>0</v>
      </c>
      <c r="EF266" s="1163">
        <f t="shared" si="1990"/>
        <v>0</v>
      </c>
      <c r="EG266" s="1163">
        <f t="shared" si="1990"/>
        <v>0</v>
      </c>
      <c r="EH266" s="1163">
        <f t="shared" si="1990"/>
        <v>0</v>
      </c>
      <c r="EI266" s="1163">
        <f t="shared" si="1990"/>
        <v>0</v>
      </c>
      <c r="EJ266" s="437"/>
      <c r="EK266" s="437"/>
      <c r="EL266" s="437"/>
      <c r="EM266" s="437"/>
      <c r="EN266" s="437">
        <f t="shared" si="1981"/>
        <v>0</v>
      </c>
      <c r="EO266" s="437">
        <f>SUM(EO264:EO265)</f>
        <v>0</v>
      </c>
      <c r="EP266" s="437">
        <f>SUM(EP264:EP265)</f>
        <v>0</v>
      </c>
      <c r="EQ266" s="437">
        <f>SUM(EQ264:EQ265)</f>
        <v>0</v>
      </c>
      <c r="ER266" s="437">
        <f>SUM(ER264:ER265)</f>
        <v>0</v>
      </c>
      <c r="ES266" s="437">
        <f>SUM(ES264:ES265)</f>
        <v>0</v>
      </c>
      <c r="ET266" s="814"/>
      <c r="EU266" s="814"/>
      <c r="EV266" s="814"/>
      <c r="EW266" s="814"/>
      <c r="EX266" s="437">
        <f>SUM(EX264:EX265)</f>
        <v>0</v>
      </c>
      <c r="EY266" s="437">
        <f t="shared" ref="EY266:FB266" si="1991">SUM(EY264:EY265)</f>
        <v>0</v>
      </c>
      <c r="EZ266" s="437">
        <f t="shared" si="1991"/>
        <v>0</v>
      </c>
      <c r="FA266" s="437">
        <f t="shared" si="1991"/>
        <v>0</v>
      </c>
      <c r="FB266" s="437">
        <f t="shared" si="1991"/>
        <v>0</v>
      </c>
      <c r="FC266" s="437">
        <f>SUM(FC264:FC265)</f>
        <v>0</v>
      </c>
      <c r="FD266" s="437">
        <f>SUM(FD264:FD265)</f>
        <v>0</v>
      </c>
      <c r="FE266" s="437">
        <f>SUM(FE264:FE265)</f>
        <v>0</v>
      </c>
      <c r="FF266" s="437">
        <f>SUM(FF264:FF265)</f>
        <v>0</v>
      </c>
      <c r="FG266" s="437">
        <f>SUM(FH266:FR266)</f>
        <v>0</v>
      </c>
      <c r="FH266" s="437">
        <f>SUM(FH264:FH265)</f>
        <v>0</v>
      </c>
      <c r="FI266" s="437">
        <f>SUM(FI264:FI265)</f>
        <v>0</v>
      </c>
      <c r="FJ266" s="437">
        <f>SUM(FJ264:FJ265)</f>
        <v>0</v>
      </c>
      <c r="FK266" s="437">
        <f>SUM(FK264:FK265)</f>
        <v>0</v>
      </c>
      <c r="FL266" s="992"/>
      <c r="FM266" s="437">
        <f>SUM(FM264:FM265)</f>
        <v>0</v>
      </c>
      <c r="FN266" s="814"/>
      <c r="FO266" s="814"/>
      <c r="FP266" s="814"/>
      <c r="FQ266" s="814"/>
      <c r="FR266" s="437">
        <f>SUM(FR264:FR265)</f>
        <v>0</v>
      </c>
      <c r="FS266" s="437">
        <f>SUM(FS264:FS265)</f>
        <v>0</v>
      </c>
      <c r="FT266" s="437">
        <f>SUM(FT264:FT265)</f>
        <v>0</v>
      </c>
      <c r="FU266" s="814"/>
      <c r="FV266" s="313"/>
      <c r="FW266" s="313"/>
      <c r="FX266" s="313"/>
    </row>
    <row r="267" spans="1:180" ht="14.45" hidden="1" customHeight="1" outlineLevel="1" collapsed="1">
      <c r="A267" s="426" t="s">
        <v>485</v>
      </c>
      <c r="B267" s="380" t="s">
        <v>303</v>
      </c>
      <c r="C267" s="331"/>
      <c r="D267" s="431"/>
      <c r="E267" s="430" t="s">
        <v>123</v>
      </c>
      <c r="F267" s="431" t="s">
        <v>57</v>
      </c>
      <c r="G267" s="467"/>
      <c r="H267" s="330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  <c r="S267" s="313"/>
      <c r="T267" s="313"/>
      <c r="U267" s="313"/>
      <c r="V267" s="313"/>
      <c r="W267" s="313"/>
      <c r="X267" s="313"/>
      <c r="Y267" s="313"/>
      <c r="Z267" s="313"/>
      <c r="AA267" s="1155"/>
      <c r="AB267" s="313"/>
      <c r="AC267" s="313"/>
      <c r="AD267" s="358"/>
      <c r="AE267" s="313"/>
      <c r="AF267" s="313"/>
      <c r="AG267" s="313"/>
      <c r="AH267" s="313"/>
      <c r="AI267" s="313"/>
      <c r="AJ267" s="313"/>
      <c r="AK267" s="313"/>
      <c r="AL267" s="313"/>
      <c r="AM267" s="313"/>
      <c r="AN267" s="313"/>
      <c r="AO267" s="313"/>
      <c r="AP267" s="495"/>
      <c r="AQ267" s="335"/>
      <c r="AR267" s="1620"/>
      <c r="AS267" s="1620"/>
      <c r="AT267" s="313"/>
      <c r="AU267" s="313"/>
      <c r="AV267" s="313"/>
      <c r="AW267" s="313"/>
      <c r="AX267" s="313"/>
      <c r="AY267" s="313"/>
      <c r="AZ267" s="313"/>
      <c r="BA267" s="313"/>
      <c r="BB267" s="313"/>
      <c r="BC267" s="313"/>
      <c r="BD267" s="313"/>
      <c r="BE267" s="313"/>
      <c r="BF267" s="313"/>
      <c r="BG267" s="313"/>
      <c r="BH267" s="313"/>
      <c r="BI267" s="313"/>
      <c r="BJ267" s="313"/>
      <c r="BK267" s="313"/>
      <c r="BL267" s="313"/>
      <c r="BM267" s="313"/>
      <c r="BN267" s="313"/>
      <c r="BO267" s="313"/>
      <c r="BP267" s="313"/>
      <c r="BQ267" s="313"/>
      <c r="BR267" s="313"/>
      <c r="BS267" s="313"/>
      <c r="BT267" s="313"/>
      <c r="BU267" s="313"/>
      <c r="BV267" s="313"/>
      <c r="BW267" s="313"/>
      <c r="BX267" s="313"/>
      <c r="BY267" s="313"/>
      <c r="BZ267" s="313"/>
      <c r="CA267" s="313"/>
      <c r="CB267" s="313"/>
      <c r="CC267" s="313"/>
      <c r="CD267" s="313"/>
      <c r="CE267" s="313"/>
      <c r="CF267" s="313"/>
      <c r="CG267" s="999"/>
      <c r="CH267" s="313"/>
      <c r="CI267" s="313"/>
      <c r="CJ267" s="313"/>
      <c r="CK267" s="313"/>
      <c r="CL267" s="313"/>
      <c r="CM267" s="313"/>
      <c r="CN267" s="313"/>
      <c r="CO267" s="313"/>
      <c r="CP267" s="313"/>
      <c r="CQ267" s="313"/>
      <c r="CR267" s="313"/>
      <c r="CS267" s="313"/>
      <c r="CT267" s="313"/>
      <c r="CU267" s="313"/>
      <c r="CV267" s="313"/>
      <c r="CW267" s="1512"/>
      <c r="CX267" s="313"/>
      <c r="CY267" s="313"/>
      <c r="CZ267" s="313"/>
      <c r="DA267" s="313"/>
      <c r="DB267" s="313"/>
      <c r="DC267" s="313"/>
      <c r="DD267" s="313"/>
      <c r="DE267" s="313"/>
      <c r="DF267" s="313"/>
      <c r="DG267" s="313"/>
      <c r="DH267" s="313"/>
      <c r="DI267" s="1155"/>
      <c r="DJ267" s="1155"/>
      <c r="DK267" s="1155"/>
      <c r="DL267" s="1155"/>
      <c r="DM267" s="1155"/>
      <c r="DN267" s="1155"/>
      <c r="DO267" s="1155"/>
      <c r="DP267" s="1155"/>
      <c r="DQ267" s="1155"/>
      <c r="DR267" s="1155"/>
      <c r="DS267" s="1155"/>
      <c r="DT267" s="1155"/>
      <c r="DU267" s="1155"/>
      <c r="DV267" s="1155"/>
      <c r="DW267" s="1155"/>
      <c r="DX267" s="1155"/>
      <c r="DY267" s="1155"/>
      <c r="DZ267" s="1155"/>
      <c r="EA267" s="1155"/>
      <c r="EB267" s="1155"/>
      <c r="EC267" s="1155"/>
      <c r="ED267" s="1155"/>
      <c r="EE267" s="1155"/>
      <c r="EF267" s="1155"/>
      <c r="EG267" s="1155"/>
      <c r="EH267" s="1155"/>
      <c r="EI267" s="1155"/>
      <c r="EJ267" s="313"/>
      <c r="EK267" s="313"/>
      <c r="EL267" s="313"/>
      <c r="EM267" s="313"/>
      <c r="EN267" s="313"/>
      <c r="EO267" s="313"/>
      <c r="EP267" s="313"/>
      <c r="EQ267" s="313"/>
      <c r="ER267" s="313"/>
      <c r="ES267" s="313"/>
      <c r="ET267" s="655"/>
      <c r="EU267" s="655"/>
      <c r="EV267" s="655"/>
      <c r="EW267" s="655"/>
      <c r="EX267" s="313"/>
      <c r="EY267" s="655"/>
      <c r="EZ267" s="655"/>
      <c r="FA267" s="655"/>
      <c r="FB267" s="655"/>
      <c r="FC267" s="313"/>
      <c r="FD267" s="313"/>
      <c r="FE267" s="313"/>
      <c r="FF267" s="313"/>
      <c r="FG267" s="313"/>
      <c r="FH267" s="313"/>
      <c r="FI267" s="313"/>
      <c r="FJ267" s="313"/>
      <c r="FK267" s="313"/>
      <c r="FL267" s="999"/>
      <c r="FM267" s="313"/>
      <c r="FN267" s="655"/>
      <c r="FO267" s="655"/>
      <c r="FP267" s="655"/>
      <c r="FQ267" s="655"/>
      <c r="FR267" s="313"/>
      <c r="FS267" s="313"/>
      <c r="FT267" s="313"/>
      <c r="FU267" s="655"/>
      <c r="FV267" s="313"/>
      <c r="FW267" s="313"/>
      <c r="FX267" s="313"/>
    </row>
    <row r="268" spans="1:180" ht="27.6" hidden="1" customHeight="1" outlineLevel="1">
      <c r="A268" s="426" t="s">
        <v>485</v>
      </c>
      <c r="B268" s="380" t="s">
        <v>303</v>
      </c>
      <c r="C268" s="659" t="s">
        <v>489</v>
      </c>
      <c r="D268" s="433" t="s">
        <v>21</v>
      </c>
      <c r="E268" s="430" t="s">
        <v>393</v>
      </c>
      <c r="F268" s="433" t="s">
        <v>369</v>
      </c>
      <c r="G268" s="470"/>
      <c r="H268" s="343"/>
      <c r="I268" s="492">
        <f t="shared" ref="I268" si="1992">S268+X268+Y268+Z268+AA268</f>
        <v>0</v>
      </c>
      <c r="J268" s="312"/>
      <c r="K268" s="312"/>
      <c r="L268" s="312"/>
      <c r="M268" s="437">
        <v>0</v>
      </c>
      <c r="N268" s="437">
        <f t="shared" ref="N268" si="1993">SUM(O268:R268)</f>
        <v>0</v>
      </c>
      <c r="O268" s="366"/>
      <c r="P268" s="366"/>
      <c r="Q268" s="366"/>
      <c r="R268" s="366"/>
      <c r="S268" s="366">
        <f t="shared" ref="S268" si="1994">SUM(T268:W268)</f>
        <v>0</v>
      </c>
      <c r="T268" s="366"/>
      <c r="U268" s="366"/>
      <c r="V268" s="366"/>
      <c r="W268" s="366"/>
      <c r="X268" s="366"/>
      <c r="Y268" s="366"/>
      <c r="Z268" s="366"/>
      <c r="AA268" s="1167"/>
      <c r="AB268" s="319"/>
      <c r="AC268" s="319"/>
      <c r="AD268" s="360"/>
      <c r="AE268" s="319"/>
      <c r="AF268" s="437">
        <v>0</v>
      </c>
      <c r="AG268" s="437">
        <f t="shared" ref="AG268" si="1995">SUM(AH268:AK268)</f>
        <v>0</v>
      </c>
      <c r="AH268" s="366"/>
      <c r="AI268" s="366"/>
      <c r="AJ268" s="366"/>
      <c r="AK268" s="366"/>
      <c r="AL268" s="319"/>
      <c r="AM268" s="319"/>
      <c r="AN268" s="319"/>
      <c r="AO268" s="319"/>
      <c r="AP268" s="337" t="s">
        <v>349</v>
      </c>
      <c r="AQ268" s="437">
        <f t="shared" ref="AQ268:AQ269" si="1996">DI268+DX268+EA268+ED268+EG268</f>
        <v>0.41799999999999998</v>
      </c>
      <c r="AR268" s="1621"/>
      <c r="AS268" s="1621"/>
      <c r="AT268" s="892">
        <v>8.3599999999999994E-2</v>
      </c>
      <c r="AU268" s="913" t="s">
        <v>540</v>
      </c>
      <c r="AV268" s="892">
        <v>6.0819000000000003E-3</v>
      </c>
      <c r="AW268" s="914">
        <v>8.3599999999999994E-2</v>
      </c>
      <c r="AX268" s="914">
        <v>0</v>
      </c>
      <c r="AY268" s="914">
        <v>6.0819000000000003E-3</v>
      </c>
      <c r="AZ268" s="622">
        <v>8.3599999999999994E-2</v>
      </c>
      <c r="BA268" s="622">
        <v>0</v>
      </c>
      <c r="BB268" s="622">
        <v>6.0819000000000003E-3</v>
      </c>
      <c r="BC268" s="622">
        <v>8.3599999999999994E-2</v>
      </c>
      <c r="BD268" s="622">
        <v>0</v>
      </c>
      <c r="BE268" s="622">
        <v>6.0819000000000003E-3</v>
      </c>
      <c r="BF268" s="622">
        <v>8.3599999999999994E-2</v>
      </c>
      <c r="BG268" s="622">
        <v>0</v>
      </c>
      <c r="BH268" s="622">
        <v>6.0819000000000003E-3</v>
      </c>
      <c r="BI268" s="622">
        <v>8.3599999999999994E-2</v>
      </c>
      <c r="BJ268" s="622">
        <v>0</v>
      </c>
      <c r="BK268" s="622">
        <v>6.0819000000000003E-3</v>
      </c>
      <c r="BL268" s="315">
        <v>8.3599999999999994E-2</v>
      </c>
      <c r="BM268" s="315">
        <v>0</v>
      </c>
      <c r="BN268" s="315">
        <v>6.0819000000000003E-3</v>
      </c>
      <c r="BO268" s="634">
        <v>8.3599999999999994E-2</v>
      </c>
      <c r="BP268" s="634">
        <v>0</v>
      </c>
      <c r="BQ268" s="634">
        <v>6.0819000000000003E-3</v>
      </c>
      <c r="BR268" s="476">
        <f>BU268+BX268+CA268+CD268</f>
        <v>8.3599999999999994E-2</v>
      </c>
      <c r="BS268" s="476">
        <f t="shared" ref="BS268" si="1997">BV268+BY268+CB268+CE268</f>
        <v>0</v>
      </c>
      <c r="BT268" s="476">
        <f t="shared" ref="BT268" si="1998">BW268+BZ268+CC268+CF268</f>
        <v>6.0819000000000003E-3</v>
      </c>
      <c r="BU268" s="892">
        <v>2.0899999999999998E-2</v>
      </c>
      <c r="BV268" s="913"/>
      <c r="BW268" s="892">
        <v>1.5204750000000001E-3</v>
      </c>
      <c r="BX268" s="892">
        <v>2.0899999999999998E-2</v>
      </c>
      <c r="BY268" s="913"/>
      <c r="BZ268" s="892">
        <v>1.5204750000000001E-3</v>
      </c>
      <c r="CA268" s="892">
        <v>2.0899999999999998E-2</v>
      </c>
      <c r="CB268" s="913"/>
      <c r="CC268" s="892">
        <v>1.5204750000000001E-3</v>
      </c>
      <c r="CD268" s="892">
        <v>2.0899999999999998E-2</v>
      </c>
      <c r="CE268" s="913"/>
      <c r="CF268" s="892">
        <v>1.5204750000000001E-3</v>
      </c>
      <c r="CG268" s="1007"/>
      <c r="CH268" s="476">
        <f>CK268+CN268+CQ268+CT268</f>
        <v>8.3599999999999994E-2</v>
      </c>
      <c r="CI268" s="476">
        <f t="shared" ref="CI268" si="1999">CL268+CO268+CR268+CU268</f>
        <v>0</v>
      </c>
      <c r="CJ268" s="476">
        <f t="shared" ref="CJ268" si="2000">CM268+CP268+CS268+CV268</f>
        <v>6.0819000000000003E-3</v>
      </c>
      <c r="CK268" s="892">
        <v>2.0899999999999998E-2</v>
      </c>
      <c r="CL268" s="913"/>
      <c r="CM268" s="892">
        <v>1.5204750000000001E-3</v>
      </c>
      <c r="CN268" s="1091">
        <v>2.0899999999999998E-2</v>
      </c>
      <c r="CO268" s="1092"/>
      <c r="CP268" s="1091">
        <v>1.5204750000000001E-3</v>
      </c>
      <c r="CQ268" s="1481">
        <v>2.0899999999999998E-2</v>
      </c>
      <c r="CR268" s="1482"/>
      <c r="CS268" s="1481">
        <v>1.5204750000000001E-3</v>
      </c>
      <c r="CT268" s="1481">
        <v>2.0899999999999998E-2</v>
      </c>
      <c r="CU268" s="1482"/>
      <c r="CV268" s="1481">
        <v>1.5204750000000001E-3</v>
      </c>
      <c r="CW268" s="1533">
        <v>8.4000000000000005E-2</v>
      </c>
      <c r="CX268" s="913"/>
      <c r="CY268" s="892">
        <v>6.0819000000000003E-3</v>
      </c>
      <c r="CZ268" s="892">
        <v>8.3599999999999994E-2</v>
      </c>
      <c r="DA268" s="913"/>
      <c r="DB268" s="892">
        <v>6.0819000000000003E-3</v>
      </c>
      <c r="DC268" s="892">
        <v>8.3599999999999994E-2</v>
      </c>
      <c r="DD268" s="913"/>
      <c r="DE268" s="892">
        <v>6.0819000000000003E-3</v>
      </c>
      <c r="DF268" s="892">
        <v>8.3599999999999994E-2</v>
      </c>
      <c r="DG268" s="913"/>
      <c r="DH268" s="892">
        <v>6.0819000000000003E-3</v>
      </c>
      <c r="DI268" s="1243">
        <f>DL268+DO268+DR268+DU268</f>
        <v>8.3599999999999994E-2</v>
      </c>
      <c r="DJ268" s="1247"/>
      <c r="DK268" s="1243">
        <f>DN268+DQ268+DT268+DW268</f>
        <v>6.0819000000000003E-3</v>
      </c>
      <c r="DL268" s="1213">
        <v>2.0899999999999998E-2</v>
      </c>
      <c r="DM268" s="1246"/>
      <c r="DN268" s="1213">
        <v>1.5204750000000001E-3</v>
      </c>
      <c r="DO268" s="1213">
        <v>2.0899999999999998E-2</v>
      </c>
      <c r="DP268" s="1246"/>
      <c r="DQ268" s="1213">
        <v>1.5204750000000001E-3</v>
      </c>
      <c r="DR268" s="1213">
        <v>2.0899999999999998E-2</v>
      </c>
      <c r="DS268" s="1246"/>
      <c r="DT268" s="1213">
        <v>1.5204750000000001E-3</v>
      </c>
      <c r="DU268" s="1213">
        <v>2.0899999999999998E-2</v>
      </c>
      <c r="DV268" s="1246"/>
      <c r="DW268" s="1213">
        <v>1.5204750000000001E-3</v>
      </c>
      <c r="DX268" s="1214">
        <v>8.3599999999999994E-2</v>
      </c>
      <c r="DY268" s="1247"/>
      <c r="DZ268" s="1214">
        <v>6.0819000000000003E-3</v>
      </c>
      <c r="EA268" s="1214">
        <v>8.3599999999999994E-2</v>
      </c>
      <c r="EB268" s="1247"/>
      <c r="EC268" s="1214">
        <v>6.0819000000000003E-3</v>
      </c>
      <c r="ED268" s="1214">
        <v>8.3599999999999994E-2</v>
      </c>
      <c r="EE268" s="1247"/>
      <c r="EF268" s="1214">
        <v>6.0819000000000003E-3</v>
      </c>
      <c r="EG268" s="1214">
        <v>8.3599999999999994E-2</v>
      </c>
      <c r="EH268" s="1214"/>
      <c r="EI268" s="1214">
        <v>6.0819000000000003E-3</v>
      </c>
      <c r="EJ268" s="319"/>
      <c r="EK268" s="319"/>
      <c r="EL268" s="319"/>
      <c r="EM268" s="319"/>
      <c r="EN268" s="437">
        <f t="shared" ref="EN268:EN269" si="2001">EX268+FC268+FD268+FE268+FF268</f>
        <v>0</v>
      </c>
      <c r="EO268" s="486"/>
      <c r="EP268" s="312"/>
      <c r="EQ268" s="312"/>
      <c r="ER268" s="312"/>
      <c r="ES268" s="312"/>
      <c r="ET268" s="622"/>
      <c r="EU268" s="622"/>
      <c r="EV268" s="622"/>
      <c r="EW268" s="622"/>
      <c r="EX268" s="1195">
        <f>EY268+EZ268+FA268+FB268</f>
        <v>0</v>
      </c>
      <c r="EY268" s="622"/>
      <c r="EZ268" s="622"/>
      <c r="FA268" s="622"/>
      <c r="FB268" s="622"/>
      <c r="FC268" s="312"/>
      <c r="FD268" s="312"/>
      <c r="FE268" s="312"/>
      <c r="FF268" s="312"/>
      <c r="FG268" s="437">
        <f>SUM(FH268:FR268)</f>
        <v>0</v>
      </c>
      <c r="FH268" s="486"/>
      <c r="FI268" s="312"/>
      <c r="FJ268" s="312"/>
      <c r="FK268" s="312"/>
      <c r="FL268" s="992"/>
      <c r="FM268" s="312">
        <f t="shared" ref="FM268" si="2002">FN268+FO268+FP268+FQ268</f>
        <v>0</v>
      </c>
      <c r="FN268" s="622"/>
      <c r="FO268" s="622"/>
      <c r="FP268" s="622"/>
      <c r="FQ268" s="622"/>
      <c r="FR268" s="312"/>
      <c r="FS268" s="312"/>
      <c r="FT268" s="312"/>
      <c r="FU268" s="622"/>
      <c r="FV268" s="316"/>
      <c r="FW268" s="316"/>
      <c r="FX268" s="316"/>
    </row>
    <row r="269" spans="1:180" s="95" customFormat="1" ht="14.45" hidden="1" customHeight="1" outlineLevel="1">
      <c r="A269" s="426" t="s">
        <v>485</v>
      </c>
      <c r="B269" s="380" t="s">
        <v>303</v>
      </c>
      <c r="C269" s="331"/>
      <c r="D269" s="431"/>
      <c r="E269" s="430"/>
      <c r="F269" s="439" t="s">
        <v>100</v>
      </c>
      <c r="G269" s="438"/>
      <c r="H269" s="490"/>
      <c r="I269" s="335"/>
      <c r="J269" s="335"/>
      <c r="K269" s="335"/>
      <c r="L269" s="335"/>
      <c r="M269" s="335"/>
      <c r="N269" s="335"/>
      <c r="O269" s="335"/>
      <c r="P269" s="335"/>
      <c r="Q269" s="335"/>
      <c r="R269" s="335"/>
      <c r="S269" s="335"/>
      <c r="T269" s="335"/>
      <c r="U269" s="335"/>
      <c r="V269" s="335"/>
      <c r="W269" s="335"/>
      <c r="X269" s="335"/>
      <c r="Y269" s="335"/>
      <c r="Z269" s="335"/>
      <c r="AA269" s="1157"/>
      <c r="AB269" s="335"/>
      <c r="AC269" s="335"/>
      <c r="AD269" s="345"/>
      <c r="AE269" s="335"/>
      <c r="AF269" s="335"/>
      <c r="AG269" s="335"/>
      <c r="AH269" s="335"/>
      <c r="AI269" s="335"/>
      <c r="AJ269" s="335"/>
      <c r="AK269" s="335"/>
      <c r="AL269" s="335"/>
      <c r="AM269" s="335"/>
      <c r="AN269" s="335"/>
      <c r="AO269" s="335"/>
      <c r="AP269" s="495"/>
      <c r="AQ269" s="437">
        <f t="shared" si="1996"/>
        <v>0.41799999999999998</v>
      </c>
      <c r="AR269" s="1621"/>
      <c r="AS269" s="1621"/>
      <c r="AT269" s="437">
        <f t="shared" ref="AT269:BQ269" si="2003">SUM(AT267:AT268)</f>
        <v>8.3599999999999994E-2</v>
      </c>
      <c r="AU269" s="437">
        <f t="shared" si="2003"/>
        <v>0</v>
      </c>
      <c r="AV269" s="437">
        <f t="shared" si="2003"/>
        <v>6.0819000000000003E-3</v>
      </c>
      <c r="AW269" s="437">
        <f t="shared" si="2003"/>
        <v>8.3599999999999994E-2</v>
      </c>
      <c r="AX269" s="437">
        <f t="shared" si="2003"/>
        <v>0</v>
      </c>
      <c r="AY269" s="437">
        <f t="shared" si="2003"/>
        <v>6.0819000000000003E-3</v>
      </c>
      <c r="AZ269" s="437">
        <f t="shared" si="2003"/>
        <v>8.3599999999999994E-2</v>
      </c>
      <c r="BA269" s="437">
        <f t="shared" si="2003"/>
        <v>0</v>
      </c>
      <c r="BB269" s="437">
        <f t="shared" si="2003"/>
        <v>6.0819000000000003E-3</v>
      </c>
      <c r="BC269" s="437">
        <f t="shared" si="2003"/>
        <v>8.3599999999999994E-2</v>
      </c>
      <c r="BD269" s="437">
        <f t="shared" si="2003"/>
        <v>0</v>
      </c>
      <c r="BE269" s="437">
        <f t="shared" si="2003"/>
        <v>6.0819000000000003E-3</v>
      </c>
      <c r="BF269" s="437">
        <f t="shared" si="2003"/>
        <v>8.3599999999999994E-2</v>
      </c>
      <c r="BG269" s="437">
        <f t="shared" si="2003"/>
        <v>0</v>
      </c>
      <c r="BH269" s="437">
        <f t="shared" si="2003"/>
        <v>6.0819000000000003E-3</v>
      </c>
      <c r="BI269" s="437">
        <f t="shared" si="2003"/>
        <v>8.3599999999999994E-2</v>
      </c>
      <c r="BJ269" s="437">
        <f t="shared" si="2003"/>
        <v>0</v>
      </c>
      <c r="BK269" s="437">
        <f t="shared" si="2003"/>
        <v>6.0819000000000003E-3</v>
      </c>
      <c r="BL269" s="437">
        <f t="shared" si="2003"/>
        <v>8.3599999999999994E-2</v>
      </c>
      <c r="BM269" s="437">
        <f t="shared" si="2003"/>
        <v>0</v>
      </c>
      <c r="BN269" s="437">
        <f t="shared" si="2003"/>
        <v>6.0819000000000003E-3</v>
      </c>
      <c r="BO269" s="437">
        <f t="shared" si="2003"/>
        <v>8.3599999999999994E-2</v>
      </c>
      <c r="BP269" s="437">
        <f t="shared" si="2003"/>
        <v>0</v>
      </c>
      <c r="BQ269" s="437">
        <f t="shared" si="2003"/>
        <v>6.0819000000000003E-3</v>
      </c>
      <c r="BR269" s="437">
        <f t="shared" ref="BR269:DK269" si="2004">SUM(BR267:BR268)</f>
        <v>8.3599999999999994E-2</v>
      </c>
      <c r="BS269" s="437">
        <f t="shared" si="2004"/>
        <v>0</v>
      </c>
      <c r="BT269" s="437">
        <f t="shared" si="2004"/>
        <v>6.0819000000000003E-3</v>
      </c>
      <c r="BU269" s="437">
        <f t="shared" si="2004"/>
        <v>2.0899999999999998E-2</v>
      </c>
      <c r="BV269" s="437">
        <f t="shared" si="2004"/>
        <v>0</v>
      </c>
      <c r="BW269" s="437">
        <f t="shared" si="2004"/>
        <v>1.5204750000000001E-3</v>
      </c>
      <c r="BX269" s="437">
        <f t="shared" si="2004"/>
        <v>2.0899999999999998E-2</v>
      </c>
      <c r="BY269" s="437">
        <f t="shared" si="2004"/>
        <v>0</v>
      </c>
      <c r="BZ269" s="437">
        <f t="shared" si="2004"/>
        <v>1.5204750000000001E-3</v>
      </c>
      <c r="CA269" s="437">
        <f t="shared" si="2004"/>
        <v>2.0899999999999998E-2</v>
      </c>
      <c r="CB269" s="437">
        <f t="shared" si="2004"/>
        <v>0</v>
      </c>
      <c r="CC269" s="437">
        <f t="shared" si="2004"/>
        <v>1.5204750000000001E-3</v>
      </c>
      <c r="CD269" s="437">
        <f t="shared" si="2004"/>
        <v>2.0899999999999998E-2</v>
      </c>
      <c r="CE269" s="437">
        <f t="shared" si="2004"/>
        <v>0</v>
      </c>
      <c r="CF269" s="437">
        <f t="shared" si="2004"/>
        <v>1.5204750000000001E-3</v>
      </c>
      <c r="CG269" s="992"/>
      <c r="CH269" s="437">
        <f t="shared" ref="CH269:CV269" si="2005">SUM(CH267:CH268)</f>
        <v>8.3599999999999994E-2</v>
      </c>
      <c r="CI269" s="437">
        <f t="shared" si="2005"/>
        <v>0</v>
      </c>
      <c r="CJ269" s="437">
        <f t="shared" si="2005"/>
        <v>6.0819000000000003E-3</v>
      </c>
      <c r="CK269" s="437">
        <f t="shared" si="2005"/>
        <v>2.0899999999999998E-2</v>
      </c>
      <c r="CL269" s="437">
        <f t="shared" si="2005"/>
        <v>0</v>
      </c>
      <c r="CM269" s="437">
        <f t="shared" si="2005"/>
        <v>1.5204750000000001E-3</v>
      </c>
      <c r="CN269" s="437">
        <f t="shared" si="2005"/>
        <v>2.0899999999999998E-2</v>
      </c>
      <c r="CO269" s="437">
        <f t="shared" si="2005"/>
        <v>0</v>
      </c>
      <c r="CP269" s="437">
        <f t="shared" si="2005"/>
        <v>1.5204750000000001E-3</v>
      </c>
      <c r="CQ269" s="437">
        <f t="shared" si="2005"/>
        <v>2.0899999999999998E-2</v>
      </c>
      <c r="CR269" s="437">
        <f t="shared" si="2005"/>
        <v>0</v>
      </c>
      <c r="CS269" s="437">
        <f t="shared" si="2005"/>
        <v>1.5204750000000001E-3</v>
      </c>
      <c r="CT269" s="437">
        <f t="shared" si="2005"/>
        <v>2.0899999999999998E-2</v>
      </c>
      <c r="CU269" s="437">
        <f t="shared" si="2005"/>
        <v>0</v>
      </c>
      <c r="CV269" s="437">
        <f t="shared" si="2005"/>
        <v>1.5204750000000001E-3</v>
      </c>
      <c r="CW269" s="1510">
        <f t="shared" si="2004"/>
        <v>8.4000000000000005E-2</v>
      </c>
      <c r="CX269" s="437">
        <f t="shared" si="2004"/>
        <v>0</v>
      </c>
      <c r="CY269" s="437">
        <f t="shared" si="2004"/>
        <v>6.0819000000000003E-3</v>
      </c>
      <c r="CZ269" s="437">
        <f t="shared" si="2004"/>
        <v>8.3599999999999994E-2</v>
      </c>
      <c r="DA269" s="437">
        <f t="shared" si="2004"/>
        <v>0</v>
      </c>
      <c r="DB269" s="437">
        <f t="shared" si="2004"/>
        <v>6.0819000000000003E-3</v>
      </c>
      <c r="DC269" s="437">
        <f t="shared" si="2004"/>
        <v>8.3599999999999994E-2</v>
      </c>
      <c r="DD269" s="437">
        <f t="shared" si="2004"/>
        <v>0</v>
      </c>
      <c r="DE269" s="437">
        <f t="shared" si="2004"/>
        <v>6.0819000000000003E-3</v>
      </c>
      <c r="DF269" s="437">
        <f t="shared" si="2004"/>
        <v>8.3599999999999994E-2</v>
      </c>
      <c r="DG269" s="437">
        <f t="shared" si="2004"/>
        <v>0</v>
      </c>
      <c r="DH269" s="437">
        <f t="shared" si="2004"/>
        <v>6.0819000000000003E-3</v>
      </c>
      <c r="DI269" s="1163">
        <f t="shared" si="2004"/>
        <v>8.3599999999999994E-2</v>
      </c>
      <c r="DJ269" s="1163">
        <f t="shared" si="2004"/>
        <v>0</v>
      </c>
      <c r="DK269" s="1163">
        <f t="shared" si="2004"/>
        <v>6.0819000000000003E-3</v>
      </c>
      <c r="DL269" s="1163"/>
      <c r="DM269" s="1163">
        <f t="shared" ref="DM269" si="2006">SUM(DM267:DM268)</f>
        <v>0</v>
      </c>
      <c r="DN269" s="1163"/>
      <c r="DO269" s="1163"/>
      <c r="DP269" s="1163">
        <f t="shared" ref="DP269" si="2007">SUM(DP267:DP268)</f>
        <v>0</v>
      </c>
      <c r="DQ269" s="1163"/>
      <c r="DR269" s="1163"/>
      <c r="DS269" s="1163">
        <f t="shared" ref="DS269" si="2008">SUM(DS267:DS268)</f>
        <v>0</v>
      </c>
      <c r="DT269" s="1163"/>
      <c r="DU269" s="1163"/>
      <c r="DV269" s="1163">
        <f t="shared" ref="DV269" si="2009">SUM(DV267:DV268)</f>
        <v>0</v>
      </c>
      <c r="DW269" s="1163"/>
      <c r="DX269" s="1163">
        <v>8.3599999999999994E-2</v>
      </c>
      <c r="DY269" s="1163">
        <v>0</v>
      </c>
      <c r="DZ269" s="1163">
        <v>6.0819000000000003E-3</v>
      </c>
      <c r="EA269" s="1163">
        <v>8.3599999999999994E-2</v>
      </c>
      <c r="EB269" s="1163">
        <v>0</v>
      </c>
      <c r="EC269" s="1163">
        <v>6.0819000000000003E-3</v>
      </c>
      <c r="ED269" s="1163">
        <v>8.3599999999999994E-2</v>
      </c>
      <c r="EE269" s="1163">
        <v>0</v>
      </c>
      <c r="EF269" s="1163">
        <v>6.0819000000000003E-3</v>
      </c>
      <c r="EG269" s="1163">
        <v>8.3599999999999994E-2</v>
      </c>
      <c r="EH269" s="1163">
        <v>0</v>
      </c>
      <c r="EI269" s="1163">
        <v>6.0819000000000003E-3</v>
      </c>
      <c r="EJ269" s="437"/>
      <c r="EK269" s="437"/>
      <c r="EL269" s="437"/>
      <c r="EM269" s="437"/>
      <c r="EN269" s="437">
        <f t="shared" si="2001"/>
        <v>0</v>
      </c>
      <c r="EO269" s="437">
        <f>SUM(EO267:EO268)</f>
        <v>0</v>
      </c>
      <c r="EP269" s="437">
        <f>SUM(EP267:EP268)</f>
        <v>0</v>
      </c>
      <c r="EQ269" s="437">
        <f>SUM(EQ267:EQ268)</f>
        <v>0</v>
      </c>
      <c r="ER269" s="437">
        <f>SUM(ER267:ER268)</f>
        <v>0</v>
      </c>
      <c r="ES269" s="437">
        <f>SUM(ES267:ES268)</f>
        <v>0</v>
      </c>
      <c r="ET269" s="814"/>
      <c r="EU269" s="814"/>
      <c r="EV269" s="814"/>
      <c r="EW269" s="814"/>
      <c r="EX269" s="437">
        <f>SUM(EX267:EX268)</f>
        <v>0</v>
      </c>
      <c r="EY269" s="437">
        <f t="shared" ref="EY269:FB269" si="2010">SUM(EY267:EY268)</f>
        <v>0</v>
      </c>
      <c r="EZ269" s="437">
        <f t="shared" si="2010"/>
        <v>0</v>
      </c>
      <c r="FA269" s="437">
        <f t="shared" si="2010"/>
        <v>0</v>
      </c>
      <c r="FB269" s="437">
        <f t="shared" si="2010"/>
        <v>0</v>
      </c>
      <c r="FC269" s="437">
        <f>SUM(FC267:FC268)</f>
        <v>0</v>
      </c>
      <c r="FD269" s="437">
        <f>SUM(FD267:FD268)</f>
        <v>0</v>
      </c>
      <c r="FE269" s="437">
        <f>SUM(FE267:FE268)</f>
        <v>0</v>
      </c>
      <c r="FF269" s="437">
        <f>SUM(FF267:FF268)</f>
        <v>0</v>
      </c>
      <c r="FG269" s="437">
        <f>SUM(FH269:FR269)</f>
        <v>0</v>
      </c>
      <c r="FH269" s="437">
        <f>SUM(FH267:FH268)</f>
        <v>0</v>
      </c>
      <c r="FI269" s="437">
        <f>SUM(FI267:FI268)</f>
        <v>0</v>
      </c>
      <c r="FJ269" s="437">
        <f>SUM(FJ267:FJ268)</f>
        <v>0</v>
      </c>
      <c r="FK269" s="437">
        <f>SUM(FK267:FK268)</f>
        <v>0</v>
      </c>
      <c r="FL269" s="992"/>
      <c r="FM269" s="437">
        <f>SUM(FM267:FM268)</f>
        <v>0</v>
      </c>
      <c r="FN269" s="814"/>
      <c r="FO269" s="814"/>
      <c r="FP269" s="814"/>
      <c r="FQ269" s="814"/>
      <c r="FR269" s="437">
        <f>SUM(FR267:FR268)</f>
        <v>0</v>
      </c>
      <c r="FS269" s="437">
        <f>SUM(FS267:FS268)</f>
        <v>0</v>
      </c>
      <c r="FT269" s="437">
        <f>SUM(FT267:FT268)</f>
        <v>0</v>
      </c>
      <c r="FU269" s="814"/>
      <c r="FV269" s="313"/>
      <c r="FW269" s="313"/>
      <c r="FX269" s="313"/>
    </row>
    <row r="270" spans="1:180" ht="14.25" hidden="1" customHeight="1" outlineLevel="1">
      <c r="A270" s="426" t="s">
        <v>485</v>
      </c>
      <c r="B270" s="380" t="s">
        <v>303</v>
      </c>
      <c r="C270" s="331"/>
      <c r="D270" s="431"/>
      <c r="E270" s="430" t="s">
        <v>124</v>
      </c>
      <c r="F270" s="431" t="s">
        <v>58</v>
      </c>
      <c r="G270" s="467"/>
      <c r="H270" s="330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  <c r="S270" s="313"/>
      <c r="T270" s="313"/>
      <c r="U270" s="313"/>
      <c r="V270" s="313"/>
      <c r="W270" s="313"/>
      <c r="X270" s="313"/>
      <c r="Y270" s="313"/>
      <c r="Z270" s="313"/>
      <c r="AA270" s="1155"/>
      <c r="AB270" s="313"/>
      <c r="AC270" s="313"/>
      <c r="AD270" s="358"/>
      <c r="AE270" s="313"/>
      <c r="AF270" s="313"/>
      <c r="AG270" s="313"/>
      <c r="AH270" s="313"/>
      <c r="AI270" s="313"/>
      <c r="AJ270" s="313"/>
      <c r="AK270" s="313"/>
      <c r="AL270" s="313"/>
      <c r="AM270" s="313"/>
      <c r="AN270" s="313"/>
      <c r="AO270" s="313"/>
      <c r="AP270" s="495"/>
      <c r="AQ270" s="335"/>
      <c r="AR270" s="1620"/>
      <c r="AS270" s="1620"/>
      <c r="AT270" s="320"/>
      <c r="AU270" s="320"/>
      <c r="AV270" s="320"/>
      <c r="AW270" s="320"/>
      <c r="AX270" s="320"/>
      <c r="AY270" s="320"/>
      <c r="AZ270" s="320"/>
      <c r="BA270" s="320"/>
      <c r="BB270" s="320"/>
      <c r="BC270" s="320"/>
      <c r="BD270" s="320"/>
      <c r="BE270" s="320"/>
      <c r="BF270" s="320"/>
      <c r="BG270" s="320"/>
      <c r="BH270" s="320"/>
      <c r="BI270" s="320"/>
      <c r="BJ270" s="320"/>
      <c r="BK270" s="320"/>
      <c r="BL270" s="313"/>
      <c r="BM270" s="313"/>
      <c r="BN270" s="313"/>
      <c r="BO270" s="313"/>
      <c r="BP270" s="313"/>
      <c r="BQ270" s="313"/>
      <c r="BR270" s="313"/>
      <c r="BS270" s="313"/>
      <c r="BT270" s="313"/>
      <c r="BU270" s="313"/>
      <c r="BV270" s="313"/>
      <c r="BW270" s="313"/>
      <c r="BX270" s="313"/>
      <c r="BY270" s="313"/>
      <c r="BZ270" s="313"/>
      <c r="CA270" s="313"/>
      <c r="CB270" s="313"/>
      <c r="CC270" s="313"/>
      <c r="CD270" s="313"/>
      <c r="CE270" s="313"/>
      <c r="CF270" s="313"/>
      <c r="CG270" s="999"/>
      <c r="CH270" s="313"/>
      <c r="CI270" s="313"/>
      <c r="CJ270" s="313"/>
      <c r="CK270" s="313"/>
      <c r="CL270" s="313"/>
      <c r="CM270" s="313"/>
      <c r="CN270" s="313"/>
      <c r="CO270" s="313"/>
      <c r="CP270" s="313"/>
      <c r="CQ270" s="313"/>
      <c r="CR270" s="313"/>
      <c r="CS270" s="313"/>
      <c r="CT270" s="313"/>
      <c r="CU270" s="313"/>
      <c r="CV270" s="313"/>
      <c r="CW270" s="1512"/>
      <c r="CX270" s="313"/>
      <c r="CY270" s="313"/>
      <c r="CZ270" s="313"/>
      <c r="DA270" s="313"/>
      <c r="DB270" s="313"/>
      <c r="DC270" s="313"/>
      <c r="DD270" s="313"/>
      <c r="DE270" s="313"/>
      <c r="DF270" s="313"/>
      <c r="DG270" s="313"/>
      <c r="DH270" s="313"/>
      <c r="DI270" s="1155"/>
      <c r="DJ270" s="1155"/>
      <c r="DK270" s="1155"/>
      <c r="DL270" s="1155"/>
      <c r="DM270" s="1155"/>
      <c r="DN270" s="1155"/>
      <c r="DO270" s="1155"/>
      <c r="DP270" s="1155"/>
      <c r="DQ270" s="1155"/>
      <c r="DR270" s="1155"/>
      <c r="DS270" s="1155"/>
      <c r="DT270" s="1155"/>
      <c r="DU270" s="1155"/>
      <c r="DV270" s="1155"/>
      <c r="DW270" s="1155"/>
      <c r="DX270" s="1155"/>
      <c r="DY270" s="1155"/>
      <c r="DZ270" s="1155"/>
      <c r="EA270" s="1155"/>
      <c r="EB270" s="1155"/>
      <c r="EC270" s="1155"/>
      <c r="ED270" s="1155"/>
      <c r="EE270" s="1155"/>
      <c r="EF270" s="1155"/>
      <c r="EG270" s="1155"/>
      <c r="EH270" s="1155"/>
      <c r="EI270" s="1155"/>
      <c r="EJ270" s="313"/>
      <c r="EK270" s="313"/>
      <c r="EL270" s="313"/>
      <c r="EM270" s="313"/>
      <c r="EN270" s="313"/>
      <c r="EO270" s="313"/>
      <c r="EP270" s="313"/>
      <c r="EQ270" s="313"/>
      <c r="ER270" s="313"/>
      <c r="ES270" s="313"/>
      <c r="ET270" s="655"/>
      <c r="EU270" s="655"/>
      <c r="EV270" s="655"/>
      <c r="EW270" s="655"/>
      <c r="EX270" s="313"/>
      <c r="EY270" s="655"/>
      <c r="EZ270" s="655"/>
      <c r="FA270" s="655"/>
      <c r="FB270" s="655"/>
      <c r="FC270" s="313"/>
      <c r="FD270" s="313"/>
      <c r="FE270" s="313"/>
      <c r="FF270" s="313"/>
      <c r="FG270" s="313"/>
      <c r="FH270" s="313"/>
      <c r="FI270" s="313"/>
      <c r="FJ270" s="313"/>
      <c r="FK270" s="313"/>
      <c r="FL270" s="999"/>
      <c r="FM270" s="313"/>
      <c r="FN270" s="655"/>
      <c r="FO270" s="655"/>
      <c r="FP270" s="655"/>
      <c r="FQ270" s="655"/>
      <c r="FR270" s="313"/>
      <c r="FS270" s="313"/>
      <c r="FT270" s="313"/>
      <c r="FU270" s="655"/>
      <c r="FV270" s="313"/>
      <c r="FW270" s="313"/>
      <c r="FX270" s="313"/>
    </row>
    <row r="271" spans="1:180" ht="28.9" hidden="1" customHeight="1" outlineLevel="1">
      <c r="A271" s="426" t="s">
        <v>485</v>
      </c>
      <c r="B271" s="380" t="s">
        <v>303</v>
      </c>
      <c r="C271" s="378" t="s">
        <v>489</v>
      </c>
      <c r="D271" s="378" t="s">
        <v>22</v>
      </c>
      <c r="E271" s="430" t="s">
        <v>385</v>
      </c>
      <c r="F271" s="432" t="s">
        <v>401</v>
      </c>
      <c r="G271" s="470"/>
      <c r="H271" s="343" t="s">
        <v>496</v>
      </c>
      <c r="I271" s="492">
        <f t="shared" ref="I271" si="2011">S271+X271+Y271+Z271+AA271</f>
        <v>0</v>
      </c>
      <c r="J271" s="356"/>
      <c r="K271" s="356"/>
      <c r="L271" s="356"/>
      <c r="M271" s="440">
        <v>0</v>
      </c>
      <c r="N271" s="440">
        <f t="shared" ref="N271" si="2012">SUM(O271:R271)</f>
        <v>0</v>
      </c>
      <c r="O271" s="356"/>
      <c r="P271" s="356"/>
      <c r="Q271" s="356"/>
      <c r="R271" s="356"/>
      <c r="S271" s="366">
        <f t="shared" ref="S271" si="2013">SUM(T271:W271)</f>
        <v>0</v>
      </c>
      <c r="T271" s="356"/>
      <c r="U271" s="356"/>
      <c r="V271" s="356"/>
      <c r="W271" s="356"/>
      <c r="X271" s="356"/>
      <c r="Y271" s="356"/>
      <c r="Z271" s="356"/>
      <c r="AA271" s="1166"/>
      <c r="AB271" s="356"/>
      <c r="AC271" s="356"/>
      <c r="AD271" s="356"/>
      <c r="AE271" s="356"/>
      <c r="AF271" s="440">
        <v>0</v>
      </c>
      <c r="AG271" s="440">
        <f t="shared" ref="AG271" si="2014">SUM(AH271:AK271)</f>
        <v>0</v>
      </c>
      <c r="AH271" s="356"/>
      <c r="AI271" s="356"/>
      <c r="AJ271" s="356"/>
      <c r="AK271" s="356"/>
      <c r="AL271" s="356"/>
      <c r="AM271" s="356"/>
      <c r="AN271" s="316"/>
      <c r="AO271" s="316"/>
      <c r="AP271" s="306" t="s">
        <v>349</v>
      </c>
      <c r="AQ271" s="437">
        <f t="shared" ref="AQ271:AQ272" si="2015">DI271+DX271+EA271+ED271+EG271</f>
        <v>1.6410179999999999</v>
      </c>
      <c r="AR271" s="1621"/>
      <c r="AS271" s="1621"/>
      <c r="AT271" s="892">
        <v>1.38</v>
      </c>
      <c r="AU271" s="625">
        <v>0.32820359999999998</v>
      </c>
      <c r="AV271" s="625">
        <v>0</v>
      </c>
      <c r="AW271" s="625">
        <v>6.8607000000000001E-2</v>
      </c>
      <c r="AX271" s="625">
        <v>0.32820369999999999</v>
      </c>
      <c r="AY271" s="625">
        <v>0</v>
      </c>
      <c r="AZ271" s="625">
        <v>6.8607000000000001E-2</v>
      </c>
      <c r="BA271" s="625">
        <v>0.32820359999999998</v>
      </c>
      <c r="BB271" s="625">
        <v>0</v>
      </c>
      <c r="BC271" s="625">
        <v>6.8607000000000001E-2</v>
      </c>
      <c r="BD271" s="625">
        <v>0.32820369999999999</v>
      </c>
      <c r="BE271" s="625">
        <v>0</v>
      </c>
      <c r="BF271" s="625">
        <v>6.8607000000000001E-2</v>
      </c>
      <c r="BG271" s="625">
        <v>0.32820359999999998</v>
      </c>
      <c r="BH271" s="625">
        <v>0</v>
      </c>
      <c r="BI271" s="625">
        <v>6.8607000000000001E-2</v>
      </c>
      <c r="BJ271" s="315">
        <v>0</v>
      </c>
      <c r="BK271" s="315">
        <v>6.8607000000000001E-2</v>
      </c>
      <c r="BL271" s="315">
        <v>0.32820359999999998</v>
      </c>
      <c r="BM271" s="315">
        <v>0</v>
      </c>
      <c r="BN271" s="315">
        <v>6.8607000000000001E-2</v>
      </c>
      <c r="BO271" s="625">
        <v>0.32820359999999998</v>
      </c>
      <c r="BP271" s="625">
        <v>0</v>
      </c>
      <c r="BQ271" s="625">
        <v>6.8607000000000001E-2</v>
      </c>
      <c r="BR271" s="476">
        <f>BU271+BX271+CA271+CD271</f>
        <v>0.57435639999999999</v>
      </c>
      <c r="BS271" s="476">
        <f t="shared" ref="BS271" si="2016">BV271+BY271+CB271+CE271</f>
        <v>0</v>
      </c>
      <c r="BT271" s="476">
        <f t="shared" ref="BT271" si="2017">BW271+BZ271+CC271+CF271</f>
        <v>0.12006224999999998</v>
      </c>
      <c r="BU271" s="1047">
        <v>0.32820369999999999</v>
      </c>
      <c r="BV271" s="915"/>
      <c r="BW271" s="1046">
        <v>6.8607000000000001E-2</v>
      </c>
      <c r="BX271" s="1046">
        <v>8.2050899999999996E-2</v>
      </c>
      <c r="BY271" s="915"/>
      <c r="BZ271" s="914">
        <v>1.715175E-2</v>
      </c>
      <c r="CA271" s="914">
        <v>8.2050899999999996E-2</v>
      </c>
      <c r="CB271" s="915"/>
      <c r="CC271" s="914">
        <v>1.715175E-2</v>
      </c>
      <c r="CD271" s="914">
        <v>8.2050899999999996E-2</v>
      </c>
      <c r="CE271" s="915"/>
      <c r="CF271" s="914">
        <v>1.715175E-2</v>
      </c>
      <c r="CG271" s="1007"/>
      <c r="CH271" s="476">
        <f>CK271+CN271+CQ271+CT271</f>
        <v>0.32820359999999998</v>
      </c>
      <c r="CI271" s="476">
        <f t="shared" ref="CI271" si="2018">CL271+CO271+CR271+CU271</f>
        <v>0</v>
      </c>
      <c r="CJ271" s="476">
        <f t="shared" ref="CJ271" si="2019">CM271+CP271+CS271+CV271</f>
        <v>6.8607000000000001E-2</v>
      </c>
      <c r="CK271" s="914">
        <v>8.2050899999999996E-2</v>
      </c>
      <c r="CL271" s="915"/>
      <c r="CM271" s="914">
        <v>1.715175E-2</v>
      </c>
      <c r="CN271" s="1093">
        <v>8.2050899999999996E-2</v>
      </c>
      <c r="CO271" s="1094"/>
      <c r="CP271" s="1093">
        <v>1.715175E-2</v>
      </c>
      <c r="CQ271" s="1483">
        <v>8.2050899999999996E-2</v>
      </c>
      <c r="CR271" s="1484"/>
      <c r="CS271" s="1483">
        <v>1.715175E-2</v>
      </c>
      <c r="CT271" s="1483">
        <v>8.2050899999999996E-2</v>
      </c>
      <c r="CU271" s="1484"/>
      <c r="CV271" s="1483">
        <v>1.715175E-2</v>
      </c>
      <c r="CW271" s="1533">
        <v>8.2050899999999996E-2</v>
      </c>
      <c r="CX271" s="915"/>
      <c r="CY271" s="914">
        <v>1.715175E-2</v>
      </c>
      <c r="CZ271" s="914">
        <v>0.32800000000000001</v>
      </c>
      <c r="DA271" s="915"/>
      <c r="DB271" s="914">
        <v>6.8607000000000001E-2</v>
      </c>
      <c r="DC271" s="914">
        <v>0.32820369999999999</v>
      </c>
      <c r="DD271" s="915"/>
      <c r="DE271" s="914">
        <v>6.8607000000000001E-2</v>
      </c>
      <c r="DF271" s="914">
        <v>0.32820369999999999</v>
      </c>
      <c r="DG271" s="915"/>
      <c r="DH271" s="914">
        <v>6.8607000000000001E-2</v>
      </c>
      <c r="DI271" s="1243">
        <f>DL271+DO271+DR271+DU271</f>
        <v>0.32820359999999998</v>
      </c>
      <c r="DJ271" s="1247"/>
      <c r="DK271" s="1243">
        <f>DN271+DQ271+DT271+DW271</f>
        <v>6.8607000000000001E-2</v>
      </c>
      <c r="DL271" s="1214">
        <v>8.2050899999999996E-2</v>
      </c>
      <c r="DM271" s="1214"/>
      <c r="DN271" s="1214">
        <v>1.715175E-2</v>
      </c>
      <c r="DO271" s="1214">
        <v>8.2050899999999996E-2</v>
      </c>
      <c r="DP271" s="1214"/>
      <c r="DQ271" s="1214">
        <v>1.715175E-2</v>
      </c>
      <c r="DR271" s="1214">
        <v>8.2050899999999996E-2</v>
      </c>
      <c r="DS271" s="1214"/>
      <c r="DT271" s="1214">
        <v>1.715175E-2</v>
      </c>
      <c r="DU271" s="1214">
        <v>8.2050899999999996E-2</v>
      </c>
      <c r="DV271" s="1214"/>
      <c r="DW271" s="1214">
        <v>1.715175E-2</v>
      </c>
      <c r="DX271" s="1214">
        <v>0.32820359999999998</v>
      </c>
      <c r="DY271" s="1247"/>
      <c r="DZ271" s="1214">
        <v>6.8607000000000001E-2</v>
      </c>
      <c r="EA271" s="1214">
        <v>0.32820359999999998</v>
      </c>
      <c r="EB271" s="1247"/>
      <c r="EC271" s="1214">
        <v>6.8607000000000001E-2</v>
      </c>
      <c r="ED271" s="1214">
        <v>0.32820359999999998</v>
      </c>
      <c r="EE271" s="1247"/>
      <c r="EF271" s="1214">
        <v>6.8607000000000001E-2</v>
      </c>
      <c r="EG271" s="1214">
        <v>0.32820359999999998</v>
      </c>
      <c r="EH271" s="1214"/>
      <c r="EI271" s="1214">
        <v>6.8607000000000001E-2</v>
      </c>
      <c r="EJ271" s="315"/>
      <c r="EK271" s="315"/>
      <c r="EL271" s="315"/>
      <c r="EM271" s="315"/>
      <c r="EN271" s="437">
        <f t="shared" ref="EN271:EN272" si="2020">EX271+FC271+FD271+FE271+FF271</f>
        <v>0</v>
      </c>
      <c r="EO271" s="312"/>
      <c r="EP271" s="312"/>
      <c r="EQ271" s="312"/>
      <c r="ER271" s="312"/>
      <c r="ES271" s="312"/>
      <c r="ET271" s="622"/>
      <c r="EU271" s="622"/>
      <c r="EV271" s="622"/>
      <c r="EW271" s="622"/>
      <c r="EX271" s="1195">
        <f>EY271+EZ271+FA271+FB271</f>
        <v>0</v>
      </c>
      <c r="EY271" s="622"/>
      <c r="EZ271" s="622"/>
      <c r="FA271" s="622"/>
      <c r="FB271" s="622"/>
      <c r="FC271" s="312"/>
      <c r="FD271" s="312"/>
      <c r="FE271" s="312"/>
      <c r="FF271" s="312"/>
      <c r="FG271" s="437">
        <f>SUM(FH271:FR271)</f>
        <v>0</v>
      </c>
      <c r="FH271" s="312"/>
      <c r="FI271" s="312"/>
      <c r="FJ271" s="312"/>
      <c r="FK271" s="312">
        <f>SUM(FM271:FX271)</f>
        <v>0</v>
      </c>
      <c r="FL271" s="992"/>
      <c r="FM271" s="312">
        <f t="shared" ref="FM271" si="2021">FN271+FO271+FP271+FQ271</f>
        <v>0</v>
      </c>
      <c r="FN271" s="622"/>
      <c r="FO271" s="622"/>
      <c r="FP271" s="622"/>
      <c r="FQ271" s="622"/>
      <c r="FR271" s="312"/>
      <c r="FS271" s="312"/>
      <c r="FT271" s="312"/>
      <c r="FU271" s="622"/>
      <c r="FV271" s="316"/>
      <c r="FW271" s="316"/>
      <c r="FX271" s="316"/>
    </row>
    <row r="272" spans="1:180" s="95" customFormat="1" ht="14.45" hidden="1" customHeight="1" outlineLevel="1">
      <c r="A272" s="426" t="s">
        <v>485</v>
      </c>
      <c r="B272" s="380" t="s">
        <v>303</v>
      </c>
      <c r="C272" s="331"/>
      <c r="D272" s="431"/>
      <c r="E272" s="430"/>
      <c r="F272" s="439" t="s">
        <v>100</v>
      </c>
      <c r="G272" s="438"/>
      <c r="H272" s="490"/>
      <c r="I272" s="335"/>
      <c r="J272" s="335"/>
      <c r="K272" s="335"/>
      <c r="L272" s="335"/>
      <c r="M272" s="335"/>
      <c r="N272" s="335"/>
      <c r="O272" s="335"/>
      <c r="P272" s="335"/>
      <c r="Q272" s="335"/>
      <c r="R272" s="335"/>
      <c r="S272" s="335"/>
      <c r="T272" s="335"/>
      <c r="U272" s="335"/>
      <c r="V272" s="335"/>
      <c r="W272" s="335"/>
      <c r="X272" s="335"/>
      <c r="Y272" s="335"/>
      <c r="Z272" s="335"/>
      <c r="AA272" s="1157"/>
      <c r="AB272" s="335"/>
      <c r="AC272" s="335"/>
      <c r="AD272" s="345"/>
      <c r="AE272" s="335"/>
      <c r="AF272" s="335"/>
      <c r="AG272" s="335"/>
      <c r="AH272" s="335"/>
      <c r="AI272" s="335"/>
      <c r="AJ272" s="335"/>
      <c r="AK272" s="335"/>
      <c r="AL272" s="335"/>
      <c r="AM272" s="335"/>
      <c r="AN272" s="335"/>
      <c r="AO272" s="335"/>
      <c r="AP272" s="495"/>
      <c r="AQ272" s="437">
        <f t="shared" si="2015"/>
        <v>1.6410179999999999</v>
      </c>
      <c r="AR272" s="1621"/>
      <c r="AS272" s="1621"/>
      <c r="AT272" s="476">
        <f t="shared" ref="AT272:BQ272" si="2022">SUM(AT271:AT271)</f>
        <v>1.38</v>
      </c>
      <c r="AU272" s="476">
        <f t="shared" si="2022"/>
        <v>0.32820359999999998</v>
      </c>
      <c r="AV272" s="476">
        <f t="shared" si="2022"/>
        <v>0</v>
      </c>
      <c r="AW272" s="476">
        <f t="shared" si="2022"/>
        <v>6.8607000000000001E-2</v>
      </c>
      <c r="AX272" s="476">
        <f t="shared" si="2022"/>
        <v>0.32820369999999999</v>
      </c>
      <c r="AY272" s="476">
        <f t="shared" si="2022"/>
        <v>0</v>
      </c>
      <c r="AZ272" s="476">
        <f t="shared" si="2022"/>
        <v>6.8607000000000001E-2</v>
      </c>
      <c r="BA272" s="476">
        <f t="shared" si="2022"/>
        <v>0.32820359999999998</v>
      </c>
      <c r="BB272" s="476">
        <f t="shared" si="2022"/>
        <v>0</v>
      </c>
      <c r="BC272" s="476">
        <f t="shared" si="2022"/>
        <v>6.8607000000000001E-2</v>
      </c>
      <c r="BD272" s="476">
        <f t="shared" si="2022"/>
        <v>0.32820369999999999</v>
      </c>
      <c r="BE272" s="476">
        <f t="shared" si="2022"/>
        <v>0</v>
      </c>
      <c r="BF272" s="476">
        <f t="shared" si="2022"/>
        <v>6.8607000000000001E-2</v>
      </c>
      <c r="BG272" s="476">
        <f t="shared" si="2022"/>
        <v>0.32820359999999998</v>
      </c>
      <c r="BH272" s="476">
        <f t="shared" si="2022"/>
        <v>0</v>
      </c>
      <c r="BI272" s="476">
        <f t="shared" si="2022"/>
        <v>6.8607000000000001E-2</v>
      </c>
      <c r="BJ272" s="476">
        <f t="shared" si="2022"/>
        <v>0</v>
      </c>
      <c r="BK272" s="476">
        <f t="shared" si="2022"/>
        <v>6.8607000000000001E-2</v>
      </c>
      <c r="BL272" s="476">
        <f t="shared" si="2022"/>
        <v>0.32820359999999998</v>
      </c>
      <c r="BM272" s="476">
        <f t="shared" si="2022"/>
        <v>0</v>
      </c>
      <c r="BN272" s="476">
        <f t="shared" si="2022"/>
        <v>6.8607000000000001E-2</v>
      </c>
      <c r="BO272" s="476">
        <f t="shared" si="2022"/>
        <v>0.32820359999999998</v>
      </c>
      <c r="BP272" s="476">
        <f t="shared" si="2022"/>
        <v>0</v>
      </c>
      <c r="BQ272" s="476">
        <f t="shared" si="2022"/>
        <v>6.8607000000000001E-2</v>
      </c>
      <c r="BR272" s="476">
        <f t="shared" ref="BR272:DK272" si="2023">SUM(BR271:BR271)</f>
        <v>0.57435639999999999</v>
      </c>
      <c r="BS272" s="476">
        <f t="shared" si="2023"/>
        <v>0</v>
      </c>
      <c r="BT272" s="476">
        <f t="shared" si="2023"/>
        <v>0.12006224999999998</v>
      </c>
      <c r="BU272" s="476">
        <f t="shared" si="2023"/>
        <v>0.32820369999999999</v>
      </c>
      <c r="BV272" s="476">
        <f t="shared" si="2023"/>
        <v>0</v>
      </c>
      <c r="BW272" s="476">
        <f t="shared" si="2023"/>
        <v>6.8607000000000001E-2</v>
      </c>
      <c r="BX272" s="476">
        <f t="shared" si="2023"/>
        <v>8.2050899999999996E-2</v>
      </c>
      <c r="BY272" s="476">
        <f t="shared" si="2023"/>
        <v>0</v>
      </c>
      <c r="BZ272" s="476">
        <f t="shared" si="2023"/>
        <v>1.715175E-2</v>
      </c>
      <c r="CA272" s="476">
        <f t="shared" si="2023"/>
        <v>8.2050899999999996E-2</v>
      </c>
      <c r="CB272" s="476">
        <f t="shared" si="2023"/>
        <v>0</v>
      </c>
      <c r="CC272" s="476">
        <f t="shared" si="2023"/>
        <v>1.715175E-2</v>
      </c>
      <c r="CD272" s="476">
        <f t="shared" si="2023"/>
        <v>8.2050899999999996E-2</v>
      </c>
      <c r="CE272" s="476">
        <f t="shared" si="2023"/>
        <v>0</v>
      </c>
      <c r="CF272" s="476">
        <f t="shared" si="2023"/>
        <v>1.715175E-2</v>
      </c>
      <c r="CG272" s="995"/>
      <c r="CH272" s="476">
        <f t="shared" ref="CH272:CV272" si="2024">SUM(CH271:CH271)</f>
        <v>0.32820359999999998</v>
      </c>
      <c r="CI272" s="476">
        <f t="shared" si="2024"/>
        <v>0</v>
      </c>
      <c r="CJ272" s="476">
        <f t="shared" si="2024"/>
        <v>6.8607000000000001E-2</v>
      </c>
      <c r="CK272" s="476">
        <f t="shared" si="2024"/>
        <v>8.2050899999999996E-2</v>
      </c>
      <c r="CL272" s="476">
        <f t="shared" si="2024"/>
        <v>0</v>
      </c>
      <c r="CM272" s="476">
        <f t="shared" si="2024"/>
        <v>1.715175E-2</v>
      </c>
      <c r="CN272" s="476">
        <f t="shared" si="2024"/>
        <v>8.2050899999999996E-2</v>
      </c>
      <c r="CO272" s="476">
        <f t="shared" si="2024"/>
        <v>0</v>
      </c>
      <c r="CP272" s="476">
        <f t="shared" si="2024"/>
        <v>1.715175E-2</v>
      </c>
      <c r="CQ272" s="476">
        <f t="shared" si="2024"/>
        <v>8.2050899999999996E-2</v>
      </c>
      <c r="CR272" s="476">
        <f t="shared" si="2024"/>
        <v>0</v>
      </c>
      <c r="CS272" s="476">
        <f t="shared" si="2024"/>
        <v>1.715175E-2</v>
      </c>
      <c r="CT272" s="476">
        <f t="shared" si="2024"/>
        <v>8.2050899999999996E-2</v>
      </c>
      <c r="CU272" s="476">
        <f t="shared" si="2024"/>
        <v>0</v>
      </c>
      <c r="CV272" s="476">
        <f t="shared" si="2024"/>
        <v>1.715175E-2</v>
      </c>
      <c r="CW272" s="1514">
        <f t="shared" si="2023"/>
        <v>8.2050899999999996E-2</v>
      </c>
      <c r="CX272" s="476">
        <f t="shared" si="2023"/>
        <v>0</v>
      </c>
      <c r="CY272" s="476">
        <f t="shared" si="2023"/>
        <v>1.715175E-2</v>
      </c>
      <c r="CZ272" s="476">
        <f t="shared" si="2023"/>
        <v>0.32800000000000001</v>
      </c>
      <c r="DA272" s="476">
        <f t="shared" si="2023"/>
        <v>0</v>
      </c>
      <c r="DB272" s="476">
        <f t="shared" si="2023"/>
        <v>6.8607000000000001E-2</v>
      </c>
      <c r="DC272" s="476">
        <f t="shared" si="2023"/>
        <v>0.32820369999999999</v>
      </c>
      <c r="DD272" s="476">
        <f t="shared" si="2023"/>
        <v>0</v>
      </c>
      <c r="DE272" s="476">
        <f t="shared" si="2023"/>
        <v>6.8607000000000001E-2</v>
      </c>
      <c r="DF272" s="476">
        <f t="shared" si="2023"/>
        <v>0.32820369999999999</v>
      </c>
      <c r="DG272" s="476">
        <f t="shared" si="2023"/>
        <v>0</v>
      </c>
      <c r="DH272" s="476">
        <f t="shared" si="2023"/>
        <v>6.8607000000000001E-2</v>
      </c>
      <c r="DI272" s="1203">
        <f t="shared" si="2023"/>
        <v>0.32820359999999998</v>
      </c>
      <c r="DJ272" s="1203">
        <f t="shared" si="2023"/>
        <v>0</v>
      </c>
      <c r="DK272" s="1203">
        <f t="shared" si="2023"/>
        <v>6.8607000000000001E-2</v>
      </c>
      <c r="DL272" s="1203"/>
      <c r="DM272" s="1203">
        <f t="shared" ref="DM272" si="2025">SUM(DM271:DM271)</f>
        <v>0</v>
      </c>
      <c r="DN272" s="1203"/>
      <c r="DO272" s="1203"/>
      <c r="DP272" s="1203">
        <f t="shared" ref="DP272" si="2026">SUM(DP271:DP271)</f>
        <v>0</v>
      </c>
      <c r="DQ272" s="1203"/>
      <c r="DR272" s="1203"/>
      <c r="DS272" s="1203">
        <f t="shared" ref="DS272" si="2027">SUM(DS271:DS271)</f>
        <v>0</v>
      </c>
      <c r="DT272" s="1203"/>
      <c r="DU272" s="1203"/>
      <c r="DV272" s="1203">
        <f t="shared" ref="DV272" si="2028">SUM(DV271:DV271)</f>
        <v>0</v>
      </c>
      <c r="DW272" s="1203"/>
      <c r="DX272" s="1203">
        <v>0.32820359999999998</v>
      </c>
      <c r="DY272" s="1203">
        <v>0</v>
      </c>
      <c r="DZ272" s="1203">
        <v>6.8607000000000001E-2</v>
      </c>
      <c r="EA272" s="1203">
        <v>0.32820359999999998</v>
      </c>
      <c r="EB272" s="1203">
        <v>0</v>
      </c>
      <c r="EC272" s="1203">
        <v>6.8607000000000001E-2</v>
      </c>
      <c r="ED272" s="1203">
        <v>0.32820359999999998</v>
      </c>
      <c r="EE272" s="1203">
        <v>0</v>
      </c>
      <c r="EF272" s="1203">
        <v>6.8607000000000001E-2</v>
      </c>
      <c r="EG272" s="1203">
        <v>0.32820359999999998</v>
      </c>
      <c r="EH272" s="1203">
        <v>0</v>
      </c>
      <c r="EI272" s="1203">
        <v>6.8607000000000001E-2</v>
      </c>
      <c r="EJ272" s="476"/>
      <c r="EK272" s="476"/>
      <c r="EL272" s="476"/>
      <c r="EM272" s="476"/>
      <c r="EN272" s="437">
        <f t="shared" si="2020"/>
        <v>0</v>
      </c>
      <c r="EO272" s="437">
        <f>SUM(EO271:EO271)</f>
        <v>0</v>
      </c>
      <c r="EP272" s="437">
        <f>SUM(EP271:EP271)</f>
        <v>0</v>
      </c>
      <c r="EQ272" s="437">
        <f>SUM(EQ271:EQ271)</f>
        <v>0</v>
      </c>
      <c r="ER272" s="437">
        <f>SUM(ER271:ER271)</f>
        <v>0</v>
      </c>
      <c r="ES272" s="437">
        <f>SUM(ES271:ES271)</f>
        <v>0</v>
      </c>
      <c r="ET272" s="814"/>
      <c r="EU272" s="814"/>
      <c r="EV272" s="814"/>
      <c r="EW272" s="814"/>
      <c r="EX272" s="437">
        <f>SUM(EX271:EX271)</f>
        <v>0</v>
      </c>
      <c r="EY272" s="437">
        <f t="shared" ref="EY272:FB272" si="2029">SUM(EY271:EY271)</f>
        <v>0</v>
      </c>
      <c r="EZ272" s="437">
        <f t="shared" si="2029"/>
        <v>0</v>
      </c>
      <c r="FA272" s="437">
        <f t="shared" si="2029"/>
        <v>0</v>
      </c>
      <c r="FB272" s="437">
        <f t="shared" si="2029"/>
        <v>0</v>
      </c>
      <c r="FC272" s="437">
        <f>SUM(FC271:FC271)</f>
        <v>0</v>
      </c>
      <c r="FD272" s="437">
        <f>SUM(FD271:FD271)</f>
        <v>0</v>
      </c>
      <c r="FE272" s="437">
        <f>SUM(FE271:FE271)</f>
        <v>0</v>
      </c>
      <c r="FF272" s="437">
        <f>SUM(FF271:FF271)</f>
        <v>0</v>
      </c>
      <c r="FG272" s="437">
        <f>SUM(FH272:FR272)</f>
        <v>0</v>
      </c>
      <c r="FH272" s="437">
        <f>SUM(FH271:FH271)</f>
        <v>0</v>
      </c>
      <c r="FI272" s="437">
        <f>SUM(FI271:FI271)</f>
        <v>0</v>
      </c>
      <c r="FJ272" s="437">
        <f>SUM(FJ271:FJ271)</f>
        <v>0</v>
      </c>
      <c r="FK272" s="437">
        <f>SUM(FK271:FK271)</f>
        <v>0</v>
      </c>
      <c r="FL272" s="992"/>
      <c r="FM272" s="437">
        <f>SUM(FM271:FM271)</f>
        <v>0</v>
      </c>
      <c r="FN272" s="814"/>
      <c r="FO272" s="814"/>
      <c r="FP272" s="814"/>
      <c r="FQ272" s="814"/>
      <c r="FR272" s="437">
        <f>SUM(FR271:FR271)</f>
        <v>0</v>
      </c>
      <c r="FS272" s="437">
        <f>SUM(FS271:FS271)</f>
        <v>0</v>
      </c>
      <c r="FT272" s="437">
        <f>SUM(FT271:FT271)</f>
        <v>0</v>
      </c>
      <c r="FU272" s="814"/>
      <c r="FV272" s="320"/>
      <c r="FW272" s="320"/>
      <c r="FX272" s="320"/>
    </row>
    <row r="273" spans="1:180" ht="14.45" hidden="1" customHeight="1" outlineLevel="1">
      <c r="A273" s="426" t="s">
        <v>485</v>
      </c>
      <c r="B273" s="380" t="s">
        <v>303</v>
      </c>
      <c r="C273" s="331"/>
      <c r="D273" s="343"/>
      <c r="E273" s="409" t="s">
        <v>50</v>
      </c>
      <c r="F273" s="477" t="s">
        <v>98</v>
      </c>
      <c r="G273" s="467"/>
      <c r="H273" s="330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  <c r="S273" s="313"/>
      <c r="T273" s="313"/>
      <c r="U273" s="313"/>
      <c r="V273" s="313"/>
      <c r="W273" s="313"/>
      <c r="X273" s="313"/>
      <c r="Y273" s="313"/>
      <c r="Z273" s="313"/>
      <c r="AA273" s="1155"/>
      <c r="AB273" s="313"/>
      <c r="AC273" s="313"/>
      <c r="AD273" s="358"/>
      <c r="AE273" s="313"/>
      <c r="AF273" s="313"/>
      <c r="AG273" s="313"/>
      <c r="AH273" s="313"/>
      <c r="AI273" s="313"/>
      <c r="AJ273" s="313"/>
      <c r="AK273" s="313"/>
      <c r="AL273" s="313"/>
      <c r="AM273" s="313"/>
      <c r="AN273" s="313"/>
      <c r="AO273" s="313"/>
      <c r="AP273" s="335"/>
      <c r="AQ273" s="335"/>
      <c r="AR273" s="1620"/>
      <c r="AS273" s="1620"/>
      <c r="AT273" s="313"/>
      <c r="AU273" s="482">
        <f>AU278+AU281+AU284+AU287+AU290+AU293</f>
        <v>0</v>
      </c>
      <c r="AV273" s="482">
        <f>AV278+AV281+AV284+AV287+AV290+AV293</f>
        <v>0</v>
      </c>
      <c r="AW273" s="313"/>
      <c r="AX273" s="482">
        <f>AX278+AX281+AX284+AX287+AX290+AX293</f>
        <v>0</v>
      </c>
      <c r="AY273" s="482">
        <f>AY278+AY281+AY284+AY287+AY290+AY293</f>
        <v>0</v>
      </c>
      <c r="AZ273" s="313"/>
      <c r="BA273" s="482">
        <f>BA278+BA281+BA284+BA287+BA290+BA293</f>
        <v>15.121411200000001</v>
      </c>
      <c r="BB273" s="482">
        <f>BB278+BB281+BB284+BB287+BB290+BB293</f>
        <v>0.64152708800000002</v>
      </c>
      <c r="BC273" s="313"/>
      <c r="BD273" s="482">
        <f>BD278+BD281+BD284+BD287+BD290+BD293</f>
        <v>17.583835199999999</v>
      </c>
      <c r="BE273" s="482">
        <f>BE278+BE281+BE284+BE287+BE290+BE293</f>
        <v>0.7569354800000001</v>
      </c>
      <c r="BF273" s="313"/>
      <c r="BG273" s="482">
        <f>BG278+BG281+BG284+BG287+BG290+BG293</f>
        <v>120.2568</v>
      </c>
      <c r="BH273" s="482">
        <f>BH278+BH281+BH284+BH287+BH290+BH293</f>
        <v>3.2319999999999998</v>
      </c>
      <c r="BI273" s="313"/>
      <c r="BJ273" s="482">
        <f>BJ278+BJ281+BJ284+BJ287+BJ290+BJ293</f>
        <v>189.29806679999999</v>
      </c>
      <c r="BK273" s="482">
        <f>BK278+BK281+BK284+BK287+BK290+BK293</f>
        <v>5.8804771800000006</v>
      </c>
      <c r="BL273" s="313"/>
      <c r="BM273" s="482">
        <f>BM278+BM281+BM284+BM287+BM290+BM293</f>
        <v>249.62293919999996</v>
      </c>
      <c r="BN273" s="482">
        <f>BN278+BN281+BN284+BN287+BN290+BN293</f>
        <v>6.2748474299999994</v>
      </c>
      <c r="BO273" s="313"/>
      <c r="BP273" s="482">
        <f>BP278+BP281+BP284+BP287+BP290+BP293</f>
        <v>256.05925200000001</v>
      </c>
      <c r="BQ273" s="482">
        <f>BQ278+BQ281+BQ284+BQ287+BQ290+BQ293</f>
        <v>6.7980786999999996</v>
      </c>
      <c r="BR273" s="313"/>
      <c r="BS273" s="482">
        <f>BS278+BS281+BS284+BS287+BS290+BS293</f>
        <v>254.15564879999997</v>
      </c>
      <c r="BT273" s="482">
        <f>BT278+BT281+BT284+BT287+BT290+BT293</f>
        <v>6.726283189328</v>
      </c>
      <c r="BU273" s="313"/>
      <c r="BV273" s="482">
        <f>BV278+BV281+BV284+BV287+BV290+BV293</f>
        <v>67.585125599999998</v>
      </c>
      <c r="BW273" s="482">
        <f>BW278+BW281+BW284+BW287+BW290+BW293</f>
        <v>1.7712453852800001</v>
      </c>
      <c r="BX273" s="313"/>
      <c r="BY273" s="482">
        <f>BY278+BY281+BY284+BY287+BY290+BY293</f>
        <v>52.115666400000002</v>
      </c>
      <c r="BZ273" s="482">
        <f>BZ278+BZ281+BZ284+BZ287+BZ290+BZ293</f>
        <v>1.3225616899999999</v>
      </c>
      <c r="CA273" s="313"/>
      <c r="CB273" s="482">
        <f>CB278+CB281+CB284+CB287+CB290+CB293</f>
        <v>58.002458400000002</v>
      </c>
      <c r="CC273" s="482">
        <f>CC278+CC281+CC284+CC287+CC290+CC293</f>
        <v>1.5332999916000001</v>
      </c>
      <c r="CD273" s="313"/>
      <c r="CE273" s="482">
        <f>CE278+CE281+CE284+CE287+CE290+CE293</f>
        <v>76.452398399999993</v>
      </c>
      <c r="CF273" s="482">
        <f>CF278+CF281+CF284+CF287+CF290+CF293</f>
        <v>2.0991761224480001</v>
      </c>
      <c r="CG273" s="995"/>
      <c r="CH273" s="313"/>
      <c r="CI273" s="482">
        <f>CI278+CI281+CI284+CI287+CI290+CI293</f>
        <v>255.58559880000001</v>
      </c>
      <c r="CJ273" s="482">
        <f>CJ278+CJ281+CJ284+CJ287+CJ290+CJ293</f>
        <v>7.4196166597759996</v>
      </c>
      <c r="CK273" s="313"/>
      <c r="CL273" s="482">
        <f>CL278+CL281+CL284+CL287+CL290+CL293</f>
        <v>75.891220799999999</v>
      </c>
      <c r="CM273" s="482">
        <f>CM278+CM281+CM284+CM287+CM290+CM293</f>
        <v>2.1317409</v>
      </c>
      <c r="CN273" s="313"/>
      <c r="CO273" s="482">
        <f>CO278+CO281+CO284+CO287+CO290+CO293</f>
        <v>65.956724400000013</v>
      </c>
      <c r="CP273" s="482">
        <f>CP278+CP281+CP284+CP287+CP290+CP293</f>
        <v>1.850514733776</v>
      </c>
      <c r="CQ273" s="313"/>
      <c r="CR273" s="482">
        <f>CR278+CR281+CR284+CR287+CR290+CR293</f>
        <v>52.731218400000003</v>
      </c>
      <c r="CS273" s="482">
        <f>CS278+CS281+CS284+CS287+CS290+CS293</f>
        <v>1.4424003559999998</v>
      </c>
      <c r="CT273" s="313"/>
      <c r="CU273" s="482">
        <f>CU278+CU281+CU284+CU287+CU290+CU293</f>
        <v>61.006435199999999</v>
      </c>
      <c r="CV273" s="482">
        <f>CV278+CV281+CV284+CV287+CV290+CV293</f>
        <v>1.9949606700000002</v>
      </c>
      <c r="CW273" s="1512"/>
      <c r="CX273" s="482">
        <f>CX278+CX281+CX284+CX287+CX290+CX293</f>
        <v>12.907440000000001</v>
      </c>
      <c r="CY273" s="482">
        <f>CY278+CY281+CY284+CY287+CY290+CY293</f>
        <v>0.73723000000000005</v>
      </c>
      <c r="CZ273" s="313"/>
      <c r="DA273" s="482">
        <f>DA278+DA281+DA284+DA287+DA290+DA293</f>
        <v>6.8651999999999989</v>
      </c>
      <c r="DB273" s="482">
        <f>DB278+DB281+DB284+DB287+DB290+DB293</f>
        <v>0.41603699999999999</v>
      </c>
      <c r="DC273" s="313"/>
      <c r="DD273" s="482">
        <f>DD278+DD281+DD284+DD287+DD290+DD293</f>
        <v>5.8715999999999999</v>
      </c>
      <c r="DE273" s="482">
        <f>DE278+DE281+DE284+DE287+DE290+DE293</f>
        <v>0.37753799999999998</v>
      </c>
      <c r="DF273" s="313"/>
      <c r="DG273" s="482">
        <f>DG278+DG281+DG284+DG287+DG290+DG293</f>
        <v>5.9495999999999993</v>
      </c>
      <c r="DH273" s="482">
        <f>DH278+DH281+DH284+DH287+DH290+DH293</f>
        <v>3.2942514100000002</v>
      </c>
      <c r="DI273" s="1155"/>
      <c r="DJ273" s="1199">
        <f>DJ278+DJ281+DJ284+DJ287+DJ290+DJ293</f>
        <v>260.43703199999993</v>
      </c>
      <c r="DK273" s="1199">
        <f>DK278+DK281+DK284+DK287+DK290+DK293</f>
        <v>8.1821862774832006</v>
      </c>
      <c r="DL273" s="1199"/>
      <c r="DM273" s="1199">
        <f>DM278+DM281+DM284+DM287+DM290+DM293</f>
        <v>66.989740799999993</v>
      </c>
      <c r="DN273" s="1199">
        <f>DN278+DN281+DN284+DN287+DN290+DN293</f>
        <v>2.1348561960064001</v>
      </c>
      <c r="DO273" s="1199"/>
      <c r="DP273" s="1199">
        <f>DP278+DP281+DP284+DP287+DP290+DP293</f>
        <v>52.554254399999998</v>
      </c>
      <c r="DQ273" s="1199">
        <f>DQ278+DQ281+DQ284+DQ287+DQ290+DQ293</f>
        <v>1.6859480775344</v>
      </c>
      <c r="DR273" s="1199"/>
      <c r="DS273" s="1199">
        <f>DS278+DS281+DS284+DS287+DS290+DS293</f>
        <v>58.340975999999998</v>
      </c>
      <c r="DT273" s="1199">
        <f>DT278+DT281+DT284+DT287+DT290+DT293</f>
        <v>1.6872142897280002</v>
      </c>
      <c r="DU273" s="1199"/>
      <c r="DV273" s="1199">
        <f>DV278+DV281+DV284+DV287+DV290+DV293</f>
        <v>82.552060799999992</v>
      </c>
      <c r="DW273" s="1199">
        <f>DW278+DW281+DW284+DW287+DW290+DW293</f>
        <v>2.6741677142144002</v>
      </c>
      <c r="DX273" s="1155"/>
      <c r="DY273" s="1199">
        <f>DY278+DY281+DY284+DY287+DY290+DY293</f>
        <v>257.99327039999997</v>
      </c>
      <c r="DZ273" s="1199">
        <f>DZ278+DZ281+DZ284+DZ287+DZ290+DZ293</f>
        <v>7.6591523573935998</v>
      </c>
      <c r="EA273" s="1155"/>
      <c r="EB273" s="1199">
        <f>EB278+EB281+EB284+EB287+EB290+EB293</f>
        <v>11.762687999999999</v>
      </c>
      <c r="EC273" s="1199">
        <f>EC278+EC281+EC284+EC287+EC290+EC293</f>
        <v>0.70095426150399998</v>
      </c>
      <c r="ED273" s="1155"/>
      <c r="EE273" s="1199">
        <f>EE278+EE281+EE284+EE287+EE290+EE293</f>
        <v>13.548095999999999</v>
      </c>
      <c r="EF273" s="1199">
        <f>EF278+EF281+EF284+EF287+EF290+EF293</f>
        <v>0.83563730000000003</v>
      </c>
      <c r="EG273" s="1155"/>
      <c r="EH273" s="1199">
        <f>EH278+EH281+EH284+EH287+EH290+EH293</f>
        <v>8.8115135999999996</v>
      </c>
      <c r="EI273" s="1199">
        <f>EI278+EI281+EI284+EI287+EI290+EI293</f>
        <v>0.56250940000000005</v>
      </c>
      <c r="EJ273" s="482"/>
      <c r="EK273" s="482"/>
      <c r="EL273" s="482"/>
      <c r="EM273" s="482"/>
      <c r="EN273" s="484">
        <f t="shared" ref="EN273" si="2030">SUM(EO273:EX273)</f>
        <v>43.204106769280003</v>
      </c>
      <c r="EO273" s="484">
        <f>EO278+EO281+EO284+EO287+EO290+EO293</f>
        <v>2.5317020000000001</v>
      </c>
      <c r="EP273" s="484">
        <f>EP278+EP281+EP284+EP287+EP290+EP293</f>
        <v>1.8790800000000001</v>
      </c>
      <c r="EQ273" s="484">
        <f>EQ278+EQ281+EQ284+EQ287+EQ290+EQ293</f>
        <v>7.9016586399999991</v>
      </c>
      <c r="ER273" s="484">
        <f>ER278+ER281+ER284+ER287+ER290+ER293</f>
        <v>7.9325530000000004</v>
      </c>
      <c r="ES273" s="484">
        <f>ES278+ES281+ES284+ES287+ES290+ES293</f>
        <v>7.5572292699999997</v>
      </c>
      <c r="ET273" s="484">
        <f t="shared" ref="ET273:EW273" si="2031">ET278+ET281+ET284+ET287+ET290+ET293</f>
        <v>1.99683864</v>
      </c>
      <c r="EU273" s="484">
        <f t="shared" si="2031"/>
        <v>1.6310164300000001</v>
      </c>
      <c r="EV273" s="484">
        <f t="shared" si="2031"/>
        <v>1.81393855</v>
      </c>
      <c r="EW273" s="484">
        <f t="shared" si="2031"/>
        <v>2.1154356500000002</v>
      </c>
      <c r="EX273" s="484">
        <f>EX278+EX281+EX284+EX287+EX290+EX293</f>
        <v>7.844654589280001</v>
      </c>
      <c r="EY273" s="484">
        <f t="shared" ref="EY273:FB273" si="2032">EY278+EY281+EY284+EY287+EY290+EY293</f>
        <v>2.0440005673199999</v>
      </c>
      <c r="EZ273" s="484">
        <f t="shared" si="2032"/>
        <v>1.8653799573200001</v>
      </c>
      <c r="FA273" s="484">
        <f t="shared" si="2032"/>
        <v>1.7875307173200001</v>
      </c>
      <c r="FB273" s="484">
        <f t="shared" si="2032"/>
        <v>2.1477433473200001</v>
      </c>
      <c r="FC273" s="484">
        <f>FC278+FC281+FC284+FC287+FC290+FC293</f>
        <v>6.6522619000000001</v>
      </c>
      <c r="FD273" s="484">
        <f>FD278+FD281+FD284+FD287+FD290+FD293</f>
        <v>0.27398651000000002</v>
      </c>
      <c r="FE273" s="484">
        <f>FE278+FE281+FE284+FE287+FE290+FE293</f>
        <v>0.31686893999999999</v>
      </c>
      <c r="FF273" s="484">
        <f>FF278+FF281+FF284+FF287+FF290+FF293</f>
        <v>0.26260301000000003</v>
      </c>
      <c r="FG273" s="484">
        <f>SUM(FH273:FR273)</f>
        <v>28.418912240000001</v>
      </c>
      <c r="FH273" s="484">
        <f>FH278+FH281+FH284+FH287+FH290+FH293</f>
        <v>2.5317020000000001</v>
      </c>
      <c r="FI273" s="484">
        <f>FI278+FI281+FI284+FI287+FI290+FI293</f>
        <v>1.8790800000000001</v>
      </c>
      <c r="FJ273" s="484">
        <f>FJ278+FJ281+FJ284+FJ287+FJ290+FJ293</f>
        <v>7.9016586399999991</v>
      </c>
      <c r="FK273" s="484">
        <f>FK278+FK281+FK284+FK287+FK290+FK293</f>
        <v>8.3151425999999997</v>
      </c>
      <c r="FL273" s="992"/>
      <c r="FM273" s="484">
        <f>FM278+FM281+FM284+FM287+FM290+FM293</f>
        <v>3.8956645000000005</v>
      </c>
      <c r="FN273" s="484">
        <f t="shared" ref="FN273:FQ273" si="2033">FN278+FN281+FN284+FN287+FN290+FN293</f>
        <v>2.0559219999999998</v>
      </c>
      <c r="FO273" s="484">
        <f t="shared" si="2033"/>
        <v>1.8397425000000001</v>
      </c>
      <c r="FP273" s="484">
        <f t="shared" si="2033"/>
        <v>0</v>
      </c>
      <c r="FQ273" s="484">
        <f t="shared" si="2033"/>
        <v>0</v>
      </c>
      <c r="FR273" s="484">
        <f>FR278+FR281+FR284+FR287+FR290+FR293</f>
        <v>0</v>
      </c>
      <c r="FS273" s="484">
        <f>FS278+FS281+FS284+FS287+FS290+FS293</f>
        <v>0</v>
      </c>
      <c r="FT273" s="484">
        <f>FT278+FT281+FT284+FT287+FT290+FT293</f>
        <v>0</v>
      </c>
      <c r="FU273" s="813"/>
      <c r="FV273" s="313"/>
      <c r="FW273" s="313"/>
      <c r="FX273" s="313"/>
    </row>
    <row r="274" spans="1:180" ht="14.45" hidden="1" customHeight="1" outlineLevel="1">
      <c r="A274" s="426" t="s">
        <v>485</v>
      </c>
      <c r="B274" s="380" t="s">
        <v>303</v>
      </c>
      <c r="C274" s="331"/>
      <c r="D274" s="431"/>
      <c r="E274" s="430" t="s">
        <v>125</v>
      </c>
      <c r="F274" s="431" t="s">
        <v>99</v>
      </c>
      <c r="G274" s="467"/>
      <c r="H274" s="330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  <c r="S274" s="313"/>
      <c r="T274" s="313"/>
      <c r="U274" s="313"/>
      <c r="V274" s="313"/>
      <c r="W274" s="313"/>
      <c r="X274" s="313"/>
      <c r="Y274" s="313"/>
      <c r="Z274" s="313"/>
      <c r="AA274" s="1155"/>
      <c r="AB274" s="313"/>
      <c r="AC274" s="313"/>
      <c r="AD274" s="358"/>
      <c r="AE274" s="313"/>
      <c r="AF274" s="313"/>
      <c r="AG274" s="313"/>
      <c r="AH274" s="313"/>
      <c r="AI274" s="313"/>
      <c r="AJ274" s="313"/>
      <c r="AK274" s="313"/>
      <c r="AL274" s="313"/>
      <c r="AM274" s="313"/>
      <c r="AN274" s="313"/>
      <c r="AO274" s="313"/>
      <c r="AP274" s="495"/>
      <c r="AQ274" s="335"/>
      <c r="AR274" s="1620"/>
      <c r="AS274" s="1620"/>
      <c r="AT274" s="313"/>
      <c r="AU274" s="313"/>
      <c r="AV274" s="313"/>
      <c r="AW274" s="313"/>
      <c r="AX274" s="313"/>
      <c r="AY274" s="313"/>
      <c r="AZ274" s="313"/>
      <c r="BA274" s="313"/>
      <c r="BB274" s="313"/>
      <c r="BC274" s="313"/>
      <c r="BD274" s="313"/>
      <c r="BE274" s="313"/>
      <c r="BF274" s="313"/>
      <c r="BG274" s="313"/>
      <c r="BH274" s="313"/>
      <c r="BI274" s="313"/>
      <c r="BJ274" s="313"/>
      <c r="BK274" s="313"/>
      <c r="BL274" s="313"/>
      <c r="BM274" s="313"/>
      <c r="BN274" s="313"/>
      <c r="BO274" s="313"/>
      <c r="BP274" s="313"/>
      <c r="BQ274" s="313"/>
      <c r="BR274" s="313"/>
      <c r="BS274" s="313"/>
      <c r="BT274" s="313"/>
      <c r="BU274" s="313"/>
      <c r="BV274" s="313"/>
      <c r="BW274" s="313"/>
      <c r="BX274" s="313"/>
      <c r="BY274" s="313"/>
      <c r="BZ274" s="313"/>
      <c r="CA274" s="313"/>
      <c r="CB274" s="313"/>
      <c r="CC274" s="313"/>
      <c r="CD274" s="313"/>
      <c r="CE274" s="313"/>
      <c r="CF274" s="313"/>
      <c r="CG274" s="999"/>
      <c r="CH274" s="313"/>
      <c r="CI274" s="313"/>
      <c r="CJ274" s="313"/>
      <c r="CK274" s="313"/>
      <c r="CL274" s="313"/>
      <c r="CM274" s="313"/>
      <c r="CN274" s="313"/>
      <c r="CO274" s="313"/>
      <c r="CP274" s="313"/>
      <c r="CQ274" s="313"/>
      <c r="CR274" s="313"/>
      <c r="CS274" s="313"/>
      <c r="CT274" s="313"/>
      <c r="CU274" s="313"/>
      <c r="CV274" s="313"/>
      <c r="CW274" s="1512"/>
      <c r="CX274" s="313"/>
      <c r="CY274" s="313"/>
      <c r="CZ274" s="313"/>
      <c r="DA274" s="313"/>
      <c r="DB274" s="313"/>
      <c r="DC274" s="313"/>
      <c r="DD274" s="313"/>
      <c r="DE274" s="313"/>
      <c r="DF274" s="313"/>
      <c r="DG274" s="313"/>
      <c r="DH274" s="313"/>
      <c r="DI274" s="1155"/>
      <c r="DJ274" s="1155"/>
      <c r="DK274" s="1155"/>
      <c r="DL274" s="1155"/>
      <c r="DM274" s="1155"/>
      <c r="DN274" s="1155"/>
      <c r="DO274" s="1155"/>
      <c r="DP274" s="1155"/>
      <c r="DQ274" s="1155"/>
      <c r="DR274" s="1155"/>
      <c r="DS274" s="1155"/>
      <c r="DT274" s="1155"/>
      <c r="DU274" s="1155"/>
      <c r="DV274" s="1155"/>
      <c r="DW274" s="1155"/>
      <c r="DX274" s="1155"/>
      <c r="DY274" s="1155"/>
      <c r="DZ274" s="1155"/>
      <c r="EA274" s="1155"/>
      <c r="EB274" s="1155"/>
      <c r="EC274" s="1155"/>
      <c r="ED274" s="1155"/>
      <c r="EE274" s="1155"/>
      <c r="EF274" s="1155"/>
      <c r="EG274" s="1155"/>
      <c r="EH274" s="1155"/>
      <c r="EI274" s="1155"/>
      <c r="EJ274" s="313"/>
      <c r="EK274" s="313"/>
      <c r="EL274" s="313"/>
      <c r="EM274" s="313"/>
      <c r="EN274" s="313"/>
      <c r="EO274" s="313"/>
      <c r="EP274" s="313"/>
      <c r="EQ274" s="313"/>
      <c r="ER274" s="313"/>
      <c r="ES274" s="313"/>
      <c r="ET274" s="655"/>
      <c r="EU274" s="655"/>
      <c r="EV274" s="655"/>
      <c r="EW274" s="655"/>
      <c r="EX274" s="313"/>
      <c r="EY274" s="655"/>
      <c r="EZ274" s="655"/>
      <c r="FA274" s="655"/>
      <c r="FB274" s="655"/>
      <c r="FC274" s="313"/>
      <c r="FD274" s="313"/>
      <c r="FE274" s="313"/>
      <c r="FF274" s="313"/>
      <c r="FG274" s="313"/>
      <c r="FH274" s="313"/>
      <c r="FI274" s="313"/>
      <c r="FJ274" s="313"/>
      <c r="FK274" s="313"/>
      <c r="FL274" s="999"/>
      <c r="FM274" s="313"/>
      <c r="FN274" s="655"/>
      <c r="FO274" s="655"/>
      <c r="FP274" s="655"/>
      <c r="FQ274" s="655"/>
      <c r="FR274" s="313"/>
      <c r="FS274" s="313"/>
      <c r="FT274" s="313"/>
      <c r="FU274" s="655"/>
      <c r="FV274" s="313"/>
      <c r="FW274" s="313"/>
      <c r="FX274" s="313"/>
    </row>
    <row r="275" spans="1:180" ht="33" hidden="1" customHeight="1" outlineLevel="1">
      <c r="A275" s="426" t="s">
        <v>485</v>
      </c>
      <c r="B275" s="380" t="s">
        <v>303</v>
      </c>
      <c r="C275" s="378" t="s">
        <v>491</v>
      </c>
      <c r="D275" s="378" t="s">
        <v>18</v>
      </c>
      <c r="E275" s="430" t="s">
        <v>429</v>
      </c>
      <c r="F275" s="432" t="s">
        <v>425</v>
      </c>
      <c r="G275" s="470"/>
      <c r="H275" s="343" t="s">
        <v>12</v>
      </c>
      <c r="I275" s="492">
        <f t="shared" ref="I275:I277" si="2034">S275+X275+Y275+Z275+AA275</f>
        <v>6490</v>
      </c>
      <c r="J275" s="356"/>
      <c r="K275" s="356"/>
      <c r="L275" s="356"/>
      <c r="M275" s="440">
        <v>0</v>
      </c>
      <c r="N275" s="440">
        <f t="shared" ref="N275:N277" si="2035">SUM(O275:R275)</f>
        <v>2479</v>
      </c>
      <c r="O275" s="858">
        <v>303</v>
      </c>
      <c r="P275" s="858">
        <v>300</v>
      </c>
      <c r="Q275" s="858">
        <v>1113</v>
      </c>
      <c r="R275" s="858">
        <v>763</v>
      </c>
      <c r="S275" s="366">
        <f t="shared" ref="S275:S277" si="2036">SUM(T275:W275)</f>
        <v>2004</v>
      </c>
      <c r="T275" s="858">
        <v>383</v>
      </c>
      <c r="U275" s="858">
        <v>666</v>
      </c>
      <c r="V275" s="858">
        <v>595</v>
      </c>
      <c r="W275" s="858">
        <v>360</v>
      </c>
      <c r="X275" s="1452">
        <v>1021</v>
      </c>
      <c r="Y275" s="1452">
        <v>1120</v>
      </c>
      <c r="Z275" s="1452">
        <v>1290</v>
      </c>
      <c r="AA275" s="1452">
        <v>1055</v>
      </c>
      <c r="AB275" s="356"/>
      <c r="AC275" s="356"/>
      <c r="AD275" s="356"/>
      <c r="AE275" s="356"/>
      <c r="AF275" s="440">
        <v>0</v>
      </c>
      <c r="AG275" s="440">
        <f t="shared" ref="AG275:AG277" si="2037">SUM(AH275:AK275)</f>
        <v>0</v>
      </c>
      <c r="AH275" s="356"/>
      <c r="AI275" s="356"/>
      <c r="AJ275" s="356"/>
      <c r="AK275" s="356"/>
      <c r="AL275" s="356"/>
      <c r="AM275" s="356"/>
      <c r="AN275" s="356"/>
      <c r="AO275" s="356"/>
      <c r="AP275" s="306" t="s">
        <v>584</v>
      </c>
      <c r="AQ275" s="437">
        <f t="shared" ref="AQ275:AQ278" si="2038">DI275+DX275+EA275+ED275+EG275</f>
        <v>0.48343399999999997</v>
      </c>
      <c r="AR275" s="1621"/>
      <c r="AS275" s="1621"/>
      <c r="AT275" s="315"/>
      <c r="AU275" s="476">
        <f>AT275*0.12*1000</f>
        <v>0</v>
      </c>
      <c r="AV275" s="315"/>
      <c r="AW275" s="315"/>
      <c r="AX275" s="476">
        <f>AW275*0.12*1000</f>
        <v>0</v>
      </c>
      <c r="AY275" s="625"/>
      <c r="AZ275" s="625">
        <v>0.11601176000000001</v>
      </c>
      <c r="BA275" s="476">
        <f>AZ275*0.12*1000</f>
        <v>13.921411200000001</v>
      </c>
      <c r="BB275" s="625">
        <v>0.59</v>
      </c>
      <c r="BC275" s="625">
        <v>0.1180104</v>
      </c>
      <c r="BD275" s="476">
        <f>BC275*0.12*1000</f>
        <v>14.161247999999999</v>
      </c>
      <c r="BE275" s="625">
        <v>0.60414319000000005</v>
      </c>
      <c r="BF275" s="625">
        <v>0.12613999999999997</v>
      </c>
      <c r="BG275" s="476">
        <f>BF275*0.12*1000</f>
        <v>15.136799999999997</v>
      </c>
      <c r="BH275" s="625">
        <v>0.63069999999999993</v>
      </c>
      <c r="BI275" s="625">
        <v>7.8195760000000003E-2</v>
      </c>
      <c r="BJ275" s="476">
        <f>BI275*0.12*1000</f>
        <v>9.3834911999999999</v>
      </c>
      <c r="BK275" s="625">
        <v>0.94297333000000005</v>
      </c>
      <c r="BL275" s="315">
        <v>1.7224000000000003E-2</v>
      </c>
      <c r="BM275" s="476">
        <f>BL275*0.12*1000</f>
        <v>2.0668800000000003</v>
      </c>
      <c r="BN275" s="315">
        <v>9.4904240000000001E-2</v>
      </c>
      <c r="BO275" s="625">
        <v>5.8801999999999993E-2</v>
      </c>
      <c r="BP275" s="476">
        <f>BO275*0.12*1000</f>
        <v>7.056239999999999</v>
      </c>
      <c r="BQ275" s="625">
        <v>0.31745200000000001</v>
      </c>
      <c r="BR275" s="476">
        <f>BU275+BX275+CA275+CD275</f>
        <v>4.9557520000000001E-2</v>
      </c>
      <c r="BS275" s="476">
        <f t="shared" ref="BS275:BS277" si="2039">BV275+BY275+CB275+CE275</f>
        <v>5.9469023999999999</v>
      </c>
      <c r="BT275" s="476">
        <f t="shared" ref="BT275:BT277" si="2040">BW275+BZ275+CC275+CF275</f>
        <v>0.32500215140800004</v>
      </c>
      <c r="BU275" s="908">
        <v>1.1053439999999999E-2</v>
      </c>
      <c r="BV275" s="476">
        <f>BU275*0.12*1000</f>
        <v>1.3264127999999999</v>
      </c>
      <c r="BW275" s="625">
        <v>6.9846687360000007E-2</v>
      </c>
      <c r="BX275" s="625">
        <v>1.464E-3</v>
      </c>
      <c r="BY275" s="476">
        <f>BX275*0.12*1000</f>
        <v>0.17568</v>
      </c>
      <c r="BZ275" s="625">
        <v>9.1280400000000005E-3</v>
      </c>
      <c r="CA275" s="625">
        <v>5.7876000000000004E-3</v>
      </c>
      <c r="CB275" s="476">
        <f>CA275*0.12*1000</f>
        <v>0.69451200000000002</v>
      </c>
      <c r="CC275" s="625">
        <v>4.0461111600000002E-2</v>
      </c>
      <c r="CD275" s="625">
        <v>3.1252479999999999E-2</v>
      </c>
      <c r="CE275" s="476">
        <f>CD275*0.12*1000</f>
        <v>3.7502975999999997</v>
      </c>
      <c r="CF275" s="625">
        <v>0.205566312448</v>
      </c>
      <c r="CG275" s="995"/>
      <c r="CH275" s="476">
        <f>CK275+CN275+CQ275+CT275</f>
        <v>6.4416680000000004E-2</v>
      </c>
      <c r="CI275" s="476">
        <f t="shared" ref="CI275:CI277" si="2041">CL275+CO275+CR275+CU275</f>
        <v>7.7300015999999996</v>
      </c>
      <c r="CJ275" s="476">
        <f t="shared" ref="CJ275:CJ277" si="2042">CM275+CP275+CS275+CV275</f>
        <v>0.41033865977600004</v>
      </c>
      <c r="CK275" s="908">
        <v>2.1699E-2</v>
      </c>
      <c r="CL275" s="476">
        <f>CK275*0.12*1000</f>
        <v>2.6038799999999998</v>
      </c>
      <c r="CM275" s="625">
        <v>0.13391500000000001</v>
      </c>
      <c r="CN275" s="1090">
        <v>5.3631199999999999E-3</v>
      </c>
      <c r="CO275" s="476">
        <f>CN275*0.12*1000</f>
        <v>0.64357439999999999</v>
      </c>
      <c r="CP275" s="1090">
        <v>3.3357533776000002E-2</v>
      </c>
      <c r="CQ275" s="1474">
        <v>6.5935999999999998E-3</v>
      </c>
      <c r="CR275" s="476">
        <f>CQ275*0.12*1000</f>
        <v>0.79123199999999994</v>
      </c>
      <c r="CS275" s="1474">
        <v>4.5891455999999997E-2</v>
      </c>
      <c r="CT275" s="1474">
        <v>3.076096E-2</v>
      </c>
      <c r="CU275" s="476">
        <f>CT275*0.12*1000</f>
        <v>3.6913151999999996</v>
      </c>
      <c r="CV275" s="1474">
        <v>0.19717467</v>
      </c>
      <c r="CW275" s="1518">
        <v>0.107562</v>
      </c>
      <c r="CX275" s="476">
        <f>CW275*0.12*1000</f>
        <v>12.907440000000001</v>
      </c>
      <c r="CY275" s="625">
        <v>0.73723000000000005</v>
      </c>
      <c r="CZ275" s="625">
        <v>5.7209999999999997E-2</v>
      </c>
      <c r="DA275" s="476">
        <f>CZ275*0.12*1000</f>
        <v>6.8651999999999989</v>
      </c>
      <c r="DB275" s="625">
        <v>0.41603699999999999</v>
      </c>
      <c r="DC275" s="625">
        <v>4.8930000000000001E-2</v>
      </c>
      <c r="DD275" s="476">
        <f>DC275*0.12*1000</f>
        <v>5.8715999999999999</v>
      </c>
      <c r="DE275" s="625">
        <v>0.37753799999999998</v>
      </c>
      <c r="DF275" s="625">
        <v>4.9579999999999999E-2</v>
      </c>
      <c r="DG275" s="476">
        <f>DF275*0.12*1000</f>
        <v>5.9495999999999993</v>
      </c>
      <c r="DH275" s="625">
        <v>0.40604499999999999</v>
      </c>
      <c r="DI275" s="1243">
        <f>DL275+DO275+DR275+DU275</f>
        <v>0.1097236</v>
      </c>
      <c r="DJ275" s="1203">
        <f>DI275*0.12*1000</f>
        <v>13.166831999999999</v>
      </c>
      <c r="DK275" s="1243">
        <f>DN275+DQ275+DT275+DW275</f>
        <v>0.71958497748319994</v>
      </c>
      <c r="DL275" s="1204">
        <v>1.3971839999999999E-2</v>
      </c>
      <c r="DM275" s="1204">
        <f>DL275*0.12*1000</f>
        <v>1.6766207999999998</v>
      </c>
      <c r="DN275" s="1204">
        <v>9.1612796006400002E-2</v>
      </c>
      <c r="DO275" s="1204">
        <v>5.1191199999999996E-3</v>
      </c>
      <c r="DP275" s="1204">
        <f>DO275*0.12*1000</f>
        <v>0.61429439999999991</v>
      </c>
      <c r="DQ275" s="1204">
        <v>3.3605077534400001E-2</v>
      </c>
      <c r="DR275" s="1204">
        <v>8.5488000000000005E-3</v>
      </c>
      <c r="DS275" s="1204">
        <f>DR275*0.12*1000</f>
        <v>1.0258560000000001</v>
      </c>
      <c r="DT275" s="1204">
        <v>5.6089189727999998E-2</v>
      </c>
      <c r="DU275" s="1204">
        <v>8.2083840000000005E-2</v>
      </c>
      <c r="DV275" s="1204">
        <f>DU275*0.12*1000</f>
        <v>9.8500608000000014</v>
      </c>
      <c r="DW275" s="1204">
        <v>0.53827791421439997</v>
      </c>
      <c r="DX275" s="1451">
        <v>8.9357919999999993E-2</v>
      </c>
      <c r="DY275" s="1248">
        <f>DX275*0.12*1000</f>
        <v>10.722950399999998</v>
      </c>
      <c r="DZ275" s="1451">
        <v>0.61740335739359997</v>
      </c>
      <c r="EA275" s="1451">
        <v>9.8022399999999996E-2</v>
      </c>
      <c r="EB275" s="1248">
        <f>EA275*0.12*1000</f>
        <v>11.762687999999999</v>
      </c>
      <c r="EC275" s="1451">
        <v>0.70095426150399998</v>
      </c>
      <c r="ED275" s="1451">
        <v>0.1129008</v>
      </c>
      <c r="EE275" s="1248">
        <f>ED275*0.12*1000</f>
        <v>13.548095999999999</v>
      </c>
      <c r="EF275" s="1451">
        <v>0.83563730000000003</v>
      </c>
      <c r="EG275" s="1451">
        <v>7.342928E-2</v>
      </c>
      <c r="EH275" s="1248">
        <f>EG275*0.12*1000</f>
        <v>8.8115135999999996</v>
      </c>
      <c r="EI275" s="1451">
        <v>0.56250940000000005</v>
      </c>
      <c r="EJ275" s="315"/>
      <c r="EK275" s="315"/>
      <c r="EL275" s="315"/>
      <c r="EM275" s="315"/>
      <c r="EN275" s="437">
        <f t="shared" ref="EN275:EN278" si="2043">EX275+FC275+FD275+FE275+FF275</f>
        <v>2.1646019492800002</v>
      </c>
      <c r="EO275" s="622">
        <v>1.264702</v>
      </c>
      <c r="EP275" s="622">
        <v>0.84972300000000001</v>
      </c>
      <c r="EQ275" s="622">
        <v>3.0235666399999999</v>
      </c>
      <c r="ER275" s="622">
        <v>0.84</v>
      </c>
      <c r="ES275" s="622">
        <f>ET275+EU275+EV275+EW275</f>
        <v>0.71122927000000002</v>
      </c>
      <c r="ET275" s="622">
        <v>4.583864E-2</v>
      </c>
      <c r="EU275" s="622">
        <v>0.15301643000000001</v>
      </c>
      <c r="EV275" s="622">
        <v>0.33793855</v>
      </c>
      <c r="EW275" s="622">
        <v>0.17443565</v>
      </c>
      <c r="EX275" s="1195">
        <f>EY275+EZ275+FA275+FB275</f>
        <v>1.0604715892800001</v>
      </c>
      <c r="EY275" s="1195">
        <v>0.18650656732000001</v>
      </c>
      <c r="EZ275" s="1195">
        <v>0.36324995731999998</v>
      </c>
      <c r="FA275" s="1195">
        <v>0.30468971732</v>
      </c>
      <c r="FB275" s="1195">
        <v>0.20602534732</v>
      </c>
      <c r="FC275" s="1450">
        <v>0.2506719</v>
      </c>
      <c r="FD275" s="1450">
        <v>0.27398651000000002</v>
      </c>
      <c r="FE275" s="1450">
        <v>0.31686893999999999</v>
      </c>
      <c r="FF275" s="1450">
        <v>0.26260301000000003</v>
      </c>
      <c r="FG275" s="437">
        <f>SUM(FH275:FR275)</f>
        <v>6.3361316399999987</v>
      </c>
      <c r="FH275" s="622">
        <v>1.264702</v>
      </c>
      <c r="FI275" s="622">
        <v>0.84972300000000001</v>
      </c>
      <c r="FJ275" s="622">
        <v>3.0235666399999999</v>
      </c>
      <c r="FK275" s="312">
        <v>0.55849199999999999</v>
      </c>
      <c r="FL275" s="992"/>
      <c r="FM275" s="312">
        <f t="shared" ref="FM275:FM277" si="2044">FN275+FO275+FP275+FQ275</f>
        <v>0.319824</v>
      </c>
      <c r="FN275" s="1095">
        <v>0.11552999999999999</v>
      </c>
      <c r="FO275" s="1095">
        <v>0.204294</v>
      </c>
      <c r="FP275" s="622"/>
      <c r="FQ275" s="622"/>
      <c r="FR275" s="312"/>
      <c r="FS275" s="312"/>
      <c r="FT275" s="312"/>
      <c r="FU275" s="622"/>
      <c r="FV275" s="316" t="s">
        <v>297</v>
      </c>
      <c r="FW275" s="316"/>
      <c r="FX275" s="316" t="s">
        <v>300</v>
      </c>
    </row>
    <row r="276" spans="1:180" ht="32.25" hidden="1" customHeight="1" outlineLevel="1">
      <c r="A276" s="426" t="s">
        <v>485</v>
      </c>
      <c r="B276" s="380" t="s">
        <v>303</v>
      </c>
      <c r="C276" s="378" t="s">
        <v>491</v>
      </c>
      <c r="D276" s="378" t="s">
        <v>18</v>
      </c>
      <c r="E276" s="430" t="s">
        <v>419</v>
      </c>
      <c r="F276" s="1391" t="s">
        <v>428</v>
      </c>
      <c r="G276" s="470"/>
      <c r="H276" s="343" t="s">
        <v>12</v>
      </c>
      <c r="I276" s="492">
        <f t="shared" si="2034"/>
        <v>0</v>
      </c>
      <c r="J276" s="356"/>
      <c r="K276" s="356"/>
      <c r="L276" s="356"/>
      <c r="M276" s="440">
        <v>606</v>
      </c>
      <c r="N276" s="440">
        <f t="shared" si="2035"/>
        <v>216</v>
      </c>
      <c r="O276" s="858">
        <v>216</v>
      </c>
      <c r="P276" s="858">
        <v>0</v>
      </c>
      <c r="Q276" s="858">
        <v>0</v>
      </c>
      <c r="R276" s="858">
        <v>0</v>
      </c>
      <c r="S276" s="366">
        <f t="shared" si="2036"/>
        <v>0</v>
      </c>
      <c r="T276" s="858">
        <v>0</v>
      </c>
      <c r="U276" s="858">
        <v>0</v>
      </c>
      <c r="V276" s="858">
        <v>0</v>
      </c>
      <c r="W276" s="858">
        <v>0</v>
      </c>
      <c r="X276" s="858">
        <v>0</v>
      </c>
      <c r="Y276" s="858">
        <v>0</v>
      </c>
      <c r="Z276" s="858">
        <v>0</v>
      </c>
      <c r="AA276" s="1166">
        <v>0</v>
      </c>
      <c r="AB276" s="356"/>
      <c r="AC276" s="356"/>
      <c r="AD276" s="356"/>
      <c r="AE276" s="356"/>
      <c r="AF276" s="440">
        <v>606</v>
      </c>
      <c r="AG276" s="440">
        <f t="shared" si="2037"/>
        <v>0</v>
      </c>
      <c r="AH276" s="356"/>
      <c r="AI276" s="356"/>
      <c r="AJ276" s="356"/>
      <c r="AK276" s="356"/>
      <c r="AL276" s="356"/>
      <c r="AM276" s="356"/>
      <c r="AN276" s="356"/>
      <c r="AO276" s="356"/>
      <c r="AP276" s="306" t="s">
        <v>584</v>
      </c>
      <c r="AQ276" s="437">
        <f t="shared" si="2038"/>
        <v>0</v>
      </c>
      <c r="AR276" s="1621"/>
      <c r="AS276" s="1621"/>
      <c r="AT276" s="315"/>
      <c r="AU276" s="476">
        <f t="shared" ref="AU276:AU277" si="2045">AT276*0.12*1000</f>
        <v>0</v>
      </c>
      <c r="AV276" s="315"/>
      <c r="AW276" s="315"/>
      <c r="AX276" s="476">
        <f t="shared" ref="AX276:AX277" si="2046">AW276*0.12*1000</f>
        <v>0</v>
      </c>
      <c r="AY276" s="625"/>
      <c r="AZ276" s="625">
        <v>0.01</v>
      </c>
      <c r="BA276" s="476">
        <f t="shared" ref="BA276:BA277" si="2047">AZ276*0.12*1000</f>
        <v>1.2</v>
      </c>
      <c r="BB276" s="625">
        <v>5.1527088000000006E-2</v>
      </c>
      <c r="BC276" s="625">
        <v>2.8521560000000001E-2</v>
      </c>
      <c r="BD276" s="476">
        <f t="shared" ref="BD276:BD277" si="2048">BC276*0.12*1000</f>
        <v>3.4225872000000002</v>
      </c>
      <c r="BE276" s="625">
        <v>0.15279229</v>
      </c>
      <c r="BF276" s="625">
        <v>2.9000000000000001E-2</v>
      </c>
      <c r="BG276" s="476">
        <f t="shared" ref="BG276:BG277" si="2049">BF276*0.12*1000</f>
        <v>3.48</v>
      </c>
      <c r="BH276" s="625">
        <v>0.14499999999999999</v>
      </c>
      <c r="BI276" s="625">
        <v>2.5861800000000004E-3</v>
      </c>
      <c r="BJ276" s="476">
        <f t="shared" ref="BJ276:BJ277" si="2050">BI276*0.12*1000</f>
        <v>0.31034160000000005</v>
      </c>
      <c r="BK276" s="625">
        <v>1.4797279999999999E-2</v>
      </c>
      <c r="BL276" s="315">
        <v>2.4406200000000001E-3</v>
      </c>
      <c r="BM276" s="476">
        <f t="shared" ref="BM276:BM277" si="2051">BL276*0.12*1000</f>
        <v>0.29287440000000003</v>
      </c>
      <c r="BN276" s="315">
        <v>1.3447819999999999E-2</v>
      </c>
      <c r="BO276" s="625">
        <v>1.4439E-2</v>
      </c>
      <c r="BP276" s="476">
        <f t="shared" ref="BP276:BP277" si="2052">BO276*0.12*1000</f>
        <v>1.73268</v>
      </c>
      <c r="BQ276" s="625">
        <v>8.6297999999999986E-2</v>
      </c>
      <c r="BR276" s="476">
        <f>BU276+BX276+CA276+CD276</f>
        <v>7.87968E-3</v>
      </c>
      <c r="BS276" s="476">
        <f t="shared" si="2039"/>
        <v>0.94556159999999989</v>
      </c>
      <c r="BT276" s="476">
        <f t="shared" si="2040"/>
        <v>4.9791697920000003E-2</v>
      </c>
      <c r="BU276" s="908">
        <v>7.87968E-3</v>
      </c>
      <c r="BV276" s="476">
        <f t="shared" ref="BV276:BV277" si="2053">BU276*0.12*1000</f>
        <v>0.94556159999999989</v>
      </c>
      <c r="BW276" s="625">
        <v>4.9791697920000003E-2</v>
      </c>
      <c r="BX276" s="625"/>
      <c r="BY276" s="476">
        <f t="shared" ref="BY276:BY277" si="2054">BX276*0.12*1000</f>
        <v>0</v>
      </c>
      <c r="BZ276" s="625"/>
      <c r="CA276" s="625"/>
      <c r="CB276" s="476">
        <f t="shared" ref="CB276:CB277" si="2055">CA276*0.12*1000</f>
        <v>0</v>
      </c>
      <c r="CC276" s="625"/>
      <c r="CD276" s="625"/>
      <c r="CE276" s="476">
        <f t="shared" ref="CE276:CE277" si="2056">CD276*0.12*1000</f>
        <v>0</v>
      </c>
      <c r="CF276" s="625"/>
      <c r="CG276" s="995"/>
      <c r="CH276" s="476">
        <f>CK276+CN276+CQ276+CT276</f>
        <v>4.8770000000000003E-3</v>
      </c>
      <c r="CI276" s="476">
        <f t="shared" si="2041"/>
        <v>0.58523999999999998</v>
      </c>
      <c r="CJ276" s="476">
        <f t="shared" si="2042"/>
        <v>3.082E-2</v>
      </c>
      <c r="CK276" s="908">
        <v>4.8770000000000003E-3</v>
      </c>
      <c r="CL276" s="476">
        <f t="shared" ref="CL276:CL277" si="2057">CK276*0.12*1000</f>
        <v>0.58523999999999998</v>
      </c>
      <c r="CM276" s="625">
        <v>3.082E-2</v>
      </c>
      <c r="CN276" s="1090">
        <v>0</v>
      </c>
      <c r="CO276" s="476">
        <f t="shared" ref="CO276:CO277" si="2058">CN276*0.12*1000</f>
        <v>0</v>
      </c>
      <c r="CP276" s="1090">
        <v>0</v>
      </c>
      <c r="CQ276" s="1474">
        <v>0</v>
      </c>
      <c r="CR276" s="476">
        <f t="shared" ref="CR276:CR277" si="2059">CQ276*0.12*1000</f>
        <v>0</v>
      </c>
      <c r="CS276" s="1474">
        <v>0</v>
      </c>
      <c r="CT276" s="1474">
        <v>0</v>
      </c>
      <c r="CU276" s="476">
        <f t="shared" ref="CU276:CU277" si="2060">CT276*0.12*1000</f>
        <v>0</v>
      </c>
      <c r="CV276" s="1474">
        <v>0</v>
      </c>
      <c r="CW276" s="1518"/>
      <c r="CX276" s="476">
        <f t="shared" ref="CX276:CX277" si="2061">CW276*0.12*1000</f>
        <v>0</v>
      </c>
      <c r="CY276" s="625"/>
      <c r="CZ276" s="625"/>
      <c r="DA276" s="476">
        <f t="shared" ref="DA276:DA277" si="2062">CZ276*0.12*1000</f>
        <v>0</v>
      </c>
      <c r="DB276" s="625"/>
      <c r="DC276" s="625"/>
      <c r="DD276" s="476">
        <f t="shared" ref="DD276:DD277" si="2063">DC276*0.12*1000</f>
        <v>0</v>
      </c>
      <c r="DE276" s="625"/>
      <c r="DF276" s="625"/>
      <c r="DG276" s="476">
        <f t="shared" ref="DG276:DG277" si="2064">DF276*0.12*1000</f>
        <v>0</v>
      </c>
      <c r="DH276" s="315">
        <v>0</v>
      </c>
      <c r="DI276" s="1243">
        <v>0</v>
      </c>
      <c r="DJ276" s="1203">
        <f t="shared" ref="DJ276:DJ277" si="2065">DI276*0.12*1000</f>
        <v>0</v>
      </c>
      <c r="DK276" s="1243">
        <v>0</v>
      </c>
      <c r="DL276" s="1204">
        <v>0</v>
      </c>
      <c r="DM276" s="1204">
        <f t="shared" ref="DM276:DM277" si="2066">DL276*0.12*1000</f>
        <v>0</v>
      </c>
      <c r="DN276" s="1204">
        <v>0</v>
      </c>
      <c r="DO276" s="1204">
        <v>0</v>
      </c>
      <c r="DP276" s="1204">
        <f t="shared" ref="DP276:DP277" si="2067">DO276*0.12*1000</f>
        <v>0</v>
      </c>
      <c r="DQ276" s="1204">
        <v>0</v>
      </c>
      <c r="DR276" s="1204">
        <v>0</v>
      </c>
      <c r="DS276" s="1204">
        <f t="shared" ref="DS276:DS277" si="2068">DR276*0.12*1000</f>
        <v>0</v>
      </c>
      <c r="DT276" s="1204">
        <v>0</v>
      </c>
      <c r="DU276" s="1204">
        <v>0</v>
      </c>
      <c r="DV276" s="1204">
        <f t="shared" ref="DV276:DV277" si="2069">DU276*0.12*1000</f>
        <v>0</v>
      </c>
      <c r="DW276" s="1204">
        <v>0</v>
      </c>
      <c r="DX276" s="1204">
        <v>0</v>
      </c>
      <c r="DY276" s="1203">
        <f t="shared" ref="DY276" si="2070">DX276*0.12*1000</f>
        <v>0</v>
      </c>
      <c r="DZ276" s="1204">
        <v>0</v>
      </c>
      <c r="EA276" s="1204">
        <v>0</v>
      </c>
      <c r="EB276" s="1203">
        <f t="shared" ref="EB276:EB277" si="2071">EA276*0.12*1000</f>
        <v>0</v>
      </c>
      <c r="EC276" s="1204">
        <v>0</v>
      </c>
      <c r="ED276" s="1204">
        <v>0</v>
      </c>
      <c r="EE276" s="1203">
        <f t="shared" ref="EE276:EE277" si="2072">ED276*0.12*1000</f>
        <v>0</v>
      </c>
      <c r="EF276" s="1204">
        <v>0</v>
      </c>
      <c r="EG276" s="1204">
        <v>0</v>
      </c>
      <c r="EH276" s="1203">
        <f t="shared" ref="EH276:EH277" si="2073">EG276*0.12*1000</f>
        <v>0</v>
      </c>
      <c r="EI276" s="1204">
        <v>0</v>
      </c>
      <c r="EJ276" s="315"/>
      <c r="EK276" s="315"/>
      <c r="EL276" s="315"/>
      <c r="EM276" s="315"/>
      <c r="EN276" s="437">
        <f t="shared" si="2043"/>
        <v>0</v>
      </c>
      <c r="EO276" s="622">
        <v>1.2669999999999999</v>
      </c>
      <c r="EP276" s="622">
        <v>1.0293570000000001</v>
      </c>
      <c r="EQ276" s="622">
        <v>0.52809200000000001</v>
      </c>
      <c r="ER276" s="622">
        <v>1.2</v>
      </c>
      <c r="ES276" s="622">
        <f>ET276+EU276+EV276+EW276</f>
        <v>0.113</v>
      </c>
      <c r="ET276" s="622">
        <v>0.113</v>
      </c>
      <c r="EU276" s="622">
        <v>0</v>
      </c>
      <c r="EV276" s="622">
        <v>0</v>
      </c>
      <c r="EW276" s="622">
        <v>0</v>
      </c>
      <c r="EX276" s="1195">
        <f>EY276+EZ276+FA276+FB276</f>
        <v>0</v>
      </c>
      <c r="EY276" s="1195">
        <v>0</v>
      </c>
      <c r="EZ276" s="1195">
        <v>0</v>
      </c>
      <c r="FA276" s="1195">
        <v>0</v>
      </c>
      <c r="FB276" s="1195">
        <v>0</v>
      </c>
      <c r="FC276" s="622">
        <v>0</v>
      </c>
      <c r="FD276" s="622">
        <v>0</v>
      </c>
      <c r="FE276" s="622">
        <v>0</v>
      </c>
      <c r="FF276" s="622">
        <v>0</v>
      </c>
      <c r="FG276" s="437">
        <f>SUM(FH276:FR276)</f>
        <v>4.7352591999999989</v>
      </c>
      <c r="FH276" s="622">
        <v>1.2669999999999999</v>
      </c>
      <c r="FI276" s="622">
        <v>1.0293570000000001</v>
      </c>
      <c r="FJ276" s="622">
        <v>0.52809200000000001</v>
      </c>
      <c r="FK276" s="312">
        <v>1.5706469999999999</v>
      </c>
      <c r="FL276" s="992"/>
      <c r="FM276" s="312">
        <f t="shared" si="2044"/>
        <v>0.1700816</v>
      </c>
      <c r="FN276" s="1095">
        <v>0.1700816</v>
      </c>
      <c r="FO276" s="1095">
        <v>0</v>
      </c>
      <c r="FP276" s="622"/>
      <c r="FQ276" s="622"/>
      <c r="FR276" s="312"/>
      <c r="FS276" s="312"/>
      <c r="FT276" s="312"/>
      <c r="FU276" s="622"/>
      <c r="FV276" s="316" t="s">
        <v>297</v>
      </c>
      <c r="FW276" s="316"/>
      <c r="FX276" s="316" t="s">
        <v>300</v>
      </c>
    </row>
    <row r="277" spans="1:180" ht="33" hidden="1" customHeight="1" outlineLevel="1">
      <c r="A277" s="426" t="s">
        <v>485</v>
      </c>
      <c r="B277" s="380" t="s">
        <v>303</v>
      </c>
      <c r="C277" s="378" t="s">
        <v>491</v>
      </c>
      <c r="D277" s="378" t="s">
        <v>18</v>
      </c>
      <c r="E277" s="430" t="s">
        <v>449</v>
      </c>
      <c r="F277" s="1802" t="s">
        <v>447</v>
      </c>
      <c r="G277" s="470"/>
      <c r="H277" s="316" t="s">
        <v>12</v>
      </c>
      <c r="I277" s="492">
        <f t="shared" si="2034"/>
        <v>0</v>
      </c>
      <c r="J277" s="356"/>
      <c r="K277" s="356"/>
      <c r="L277" s="356">
        <v>7036</v>
      </c>
      <c r="M277" s="440">
        <v>0</v>
      </c>
      <c r="N277" s="440">
        <f t="shared" si="2035"/>
        <v>0</v>
      </c>
      <c r="O277" s="356"/>
      <c r="P277" s="356"/>
      <c r="Q277" s="356"/>
      <c r="R277" s="356"/>
      <c r="S277" s="366">
        <f t="shared" si="2036"/>
        <v>0</v>
      </c>
      <c r="T277" s="356">
        <v>0</v>
      </c>
      <c r="U277" s="356">
        <v>0</v>
      </c>
      <c r="V277" s="356">
        <v>0</v>
      </c>
      <c r="W277" s="356">
        <v>0</v>
      </c>
      <c r="X277" s="356">
        <v>0</v>
      </c>
      <c r="Y277" s="356">
        <v>0</v>
      </c>
      <c r="Z277" s="356">
        <v>0</v>
      </c>
      <c r="AA277" s="1166">
        <v>0</v>
      </c>
      <c r="AB277" s="316"/>
      <c r="AC277" s="316"/>
      <c r="AD277" s="316"/>
      <c r="AE277" s="316"/>
      <c r="AF277" s="440">
        <v>0</v>
      </c>
      <c r="AG277" s="440">
        <f t="shared" si="2037"/>
        <v>0</v>
      </c>
      <c r="AH277" s="356"/>
      <c r="AI277" s="356"/>
      <c r="AJ277" s="356"/>
      <c r="AK277" s="356"/>
      <c r="AL277" s="316"/>
      <c r="AM277" s="316"/>
      <c r="AN277" s="316"/>
      <c r="AO277" s="316"/>
      <c r="AP277" s="306" t="s">
        <v>584</v>
      </c>
      <c r="AQ277" s="437">
        <f t="shared" si="2038"/>
        <v>4.1211709999999995</v>
      </c>
      <c r="AR277" s="1621"/>
      <c r="AS277" s="1621"/>
      <c r="AT277" s="315"/>
      <c r="AU277" s="476">
        <f t="shared" si="2045"/>
        <v>0</v>
      </c>
      <c r="AV277" s="315"/>
      <c r="AW277" s="315"/>
      <c r="AX277" s="476">
        <f t="shared" si="2046"/>
        <v>0</v>
      </c>
      <c r="AY277" s="625"/>
      <c r="AZ277" s="625"/>
      <c r="BA277" s="476">
        <f t="shared" si="2047"/>
        <v>0</v>
      </c>
      <c r="BB277" s="625"/>
      <c r="BC277" s="625"/>
      <c r="BD277" s="476">
        <f t="shared" si="2048"/>
        <v>0</v>
      </c>
      <c r="BE277" s="625"/>
      <c r="BF277" s="625">
        <v>0.84699999999999998</v>
      </c>
      <c r="BG277" s="476">
        <f t="shared" si="2049"/>
        <v>101.64</v>
      </c>
      <c r="BH277" s="625">
        <v>2.4562999999999997</v>
      </c>
      <c r="BI277" s="625">
        <v>1.4967019500000001</v>
      </c>
      <c r="BJ277" s="476">
        <f t="shared" si="2050"/>
        <v>179.60423399999999</v>
      </c>
      <c r="BK277" s="625">
        <v>4.9227065700000008</v>
      </c>
      <c r="BL277" s="315">
        <v>2.0605265399999997</v>
      </c>
      <c r="BM277" s="476">
        <f t="shared" si="2051"/>
        <v>247.26318479999995</v>
      </c>
      <c r="BN277" s="315">
        <v>6.1664953699999998</v>
      </c>
      <c r="BO277" s="625">
        <v>2.0605861000000001</v>
      </c>
      <c r="BP277" s="476">
        <f t="shared" si="2052"/>
        <v>247.270332</v>
      </c>
      <c r="BQ277" s="625">
        <v>6.3943287</v>
      </c>
      <c r="BR277" s="476">
        <f>BU277+BX277+CA277+CD277</f>
        <v>2.0605265399999997</v>
      </c>
      <c r="BS277" s="476">
        <f t="shared" si="2039"/>
        <v>247.26318479999998</v>
      </c>
      <c r="BT277" s="476">
        <f t="shared" si="2040"/>
        <v>6.3514893399999997</v>
      </c>
      <c r="BU277" s="1107">
        <v>0.54427625999999996</v>
      </c>
      <c r="BV277" s="476">
        <f t="shared" si="2053"/>
        <v>65.313151199999993</v>
      </c>
      <c r="BW277" s="1107">
        <v>1.651607</v>
      </c>
      <c r="BX277" s="1107">
        <v>0.43283322000000002</v>
      </c>
      <c r="BY277" s="476">
        <f t="shared" si="2054"/>
        <v>51.939986400000002</v>
      </c>
      <c r="BZ277" s="1107">
        <v>1.3134336499999999</v>
      </c>
      <c r="CA277" s="1107">
        <v>0.47756621999999999</v>
      </c>
      <c r="CB277" s="476">
        <f t="shared" si="2055"/>
        <v>57.307946399999999</v>
      </c>
      <c r="CC277" s="1107">
        <v>1.4928388800000001</v>
      </c>
      <c r="CD277" s="1107">
        <v>0.60585084</v>
      </c>
      <c r="CE277" s="476">
        <f t="shared" si="2056"/>
        <v>72.702100799999997</v>
      </c>
      <c r="CF277" s="1107">
        <v>1.8936098100000001</v>
      </c>
      <c r="CG277" s="995"/>
      <c r="CH277" s="476">
        <f>CK277+CN277+CQ277+CT277</f>
        <v>2.0605863100000001</v>
      </c>
      <c r="CI277" s="476">
        <f t="shared" si="2041"/>
        <v>247.27035720000001</v>
      </c>
      <c r="CJ277" s="476">
        <f t="shared" si="2042"/>
        <v>6.9784579999999998</v>
      </c>
      <c r="CK277" s="315">
        <v>0.60585084</v>
      </c>
      <c r="CL277" s="476">
        <f t="shared" si="2057"/>
        <v>72.702100799999997</v>
      </c>
      <c r="CM277" s="625">
        <v>1.9670059</v>
      </c>
      <c r="CN277" s="1090">
        <v>0.54427625000000002</v>
      </c>
      <c r="CO277" s="476">
        <f t="shared" si="2058"/>
        <v>65.313150000000007</v>
      </c>
      <c r="CP277" s="1090">
        <v>1.8171572</v>
      </c>
      <c r="CQ277" s="1474">
        <v>0.43283322000000002</v>
      </c>
      <c r="CR277" s="476">
        <f t="shared" si="2059"/>
        <v>51.939986400000002</v>
      </c>
      <c r="CS277" s="1474">
        <v>1.3965088999999999</v>
      </c>
      <c r="CT277" s="1474">
        <v>0.477626</v>
      </c>
      <c r="CU277" s="476">
        <f t="shared" si="2060"/>
        <v>57.31512</v>
      </c>
      <c r="CV277" s="1474">
        <v>1.7977860000000001</v>
      </c>
      <c r="CW277" s="1518"/>
      <c r="CX277" s="476">
        <f t="shared" si="2061"/>
        <v>0</v>
      </c>
      <c r="CY277" s="625"/>
      <c r="CZ277" s="625"/>
      <c r="DA277" s="476">
        <f t="shared" si="2062"/>
        <v>0</v>
      </c>
      <c r="DB277" s="625"/>
      <c r="DC277" s="625"/>
      <c r="DD277" s="476">
        <f t="shared" si="2063"/>
        <v>0</v>
      </c>
      <c r="DE277" s="625"/>
      <c r="DF277" s="625"/>
      <c r="DG277" s="476">
        <f t="shared" si="2064"/>
        <v>0</v>
      </c>
      <c r="DH277" s="315">
        <v>2.88820641</v>
      </c>
      <c r="DI277" s="1243">
        <f>DL277+DO277+DR277+DU277</f>
        <v>2.0605849999999997</v>
      </c>
      <c r="DJ277" s="1203">
        <f t="shared" si="2065"/>
        <v>247.27019999999993</v>
      </c>
      <c r="DK277" s="1243">
        <f>DN277+DQ277+DT277+DW277</f>
        <v>7.4626013000000002</v>
      </c>
      <c r="DL277" s="1204">
        <v>0.54427599999999998</v>
      </c>
      <c r="DM277" s="1204">
        <f t="shared" si="2066"/>
        <v>65.313119999999998</v>
      </c>
      <c r="DN277" s="1204">
        <f>1.857494*1.1</f>
        <v>2.0432434000000002</v>
      </c>
      <c r="DO277" s="1204">
        <v>0.43283300000000002</v>
      </c>
      <c r="DP277" s="1204">
        <f t="shared" si="2067"/>
        <v>51.939959999999999</v>
      </c>
      <c r="DQ277" s="1204">
        <f>1.50213*1.1</f>
        <v>1.6523430000000001</v>
      </c>
      <c r="DR277" s="1204">
        <v>0.477626</v>
      </c>
      <c r="DS277" s="1204">
        <f t="shared" si="2068"/>
        <v>57.31512</v>
      </c>
      <c r="DT277" s="1204">
        <f>1.482841*1.1</f>
        <v>1.6311251000000002</v>
      </c>
      <c r="DU277" s="1204">
        <v>0.60585</v>
      </c>
      <c r="DV277" s="1204">
        <f t="shared" si="2069"/>
        <v>72.701999999999998</v>
      </c>
      <c r="DW277" s="1204">
        <f>1.941718*1.1</f>
        <v>2.1358898000000002</v>
      </c>
      <c r="DX277" s="1204">
        <v>2.0605859999999998</v>
      </c>
      <c r="DY277" s="1249">
        <f>DX277*0.12*1000</f>
        <v>247.27031999999997</v>
      </c>
      <c r="DZ277" s="1204">
        <f>6.40159*1.1</f>
        <v>7.0417490000000003</v>
      </c>
      <c r="EA277" s="1204"/>
      <c r="EB277" s="1203">
        <f t="shared" si="2071"/>
        <v>0</v>
      </c>
      <c r="EC277" s="1204"/>
      <c r="ED277" s="1204">
        <v>0</v>
      </c>
      <c r="EE277" s="1203">
        <f t="shared" si="2072"/>
        <v>0</v>
      </c>
      <c r="EF277" s="1204">
        <v>0</v>
      </c>
      <c r="EG277" s="1204">
        <v>0</v>
      </c>
      <c r="EH277" s="1203">
        <f t="shared" si="2073"/>
        <v>0</v>
      </c>
      <c r="EI277" s="1204">
        <v>0</v>
      </c>
      <c r="EJ277" s="315"/>
      <c r="EK277" s="315"/>
      <c r="EL277" s="315"/>
      <c r="EM277" s="315"/>
      <c r="EN277" s="437">
        <f t="shared" si="2043"/>
        <v>13.185773000000001</v>
      </c>
      <c r="EO277" s="622"/>
      <c r="EP277" s="622"/>
      <c r="EQ277" s="622">
        <v>4.3499999999999996</v>
      </c>
      <c r="ER277" s="622">
        <v>5.8925530000000004</v>
      </c>
      <c r="ES277" s="622">
        <f>ET277+EU277+EV277+EW277</f>
        <v>6.7329999999999997</v>
      </c>
      <c r="ET277" s="622">
        <v>1.8380000000000001</v>
      </c>
      <c r="EU277" s="622">
        <v>1.478</v>
      </c>
      <c r="EV277" s="622">
        <v>1.476</v>
      </c>
      <c r="EW277" s="622">
        <v>1.9410000000000001</v>
      </c>
      <c r="EX277" s="1195">
        <f>EY277+EZ277+FA277+FB277</f>
        <v>6.7841830000000005</v>
      </c>
      <c r="EY277" s="1195">
        <v>1.857494</v>
      </c>
      <c r="EZ277" s="1195">
        <v>1.50213</v>
      </c>
      <c r="FA277" s="1195">
        <v>1.4828410000000001</v>
      </c>
      <c r="FB277" s="1195">
        <v>1.9417180000000001</v>
      </c>
      <c r="FC277" s="622">
        <v>6.4015899999999997</v>
      </c>
      <c r="FD277" s="622">
        <v>0</v>
      </c>
      <c r="FE277" s="622">
        <v>0</v>
      </c>
      <c r="FF277" s="622">
        <v>0</v>
      </c>
      <c r="FG277" s="437">
        <f>SUM(FH277:FR277)</f>
        <v>17.347521399999998</v>
      </c>
      <c r="FH277" s="622"/>
      <c r="FI277" s="622"/>
      <c r="FJ277" s="622">
        <v>4.3499999999999996</v>
      </c>
      <c r="FK277" s="312">
        <v>6.1860035999999994</v>
      </c>
      <c r="FL277" s="992"/>
      <c r="FM277" s="312">
        <f t="shared" si="2044"/>
        <v>3.4057589000000004</v>
      </c>
      <c r="FN277" s="1095">
        <v>1.7703104000000001</v>
      </c>
      <c r="FO277" s="1095">
        <v>1.6354485000000001</v>
      </c>
      <c r="FP277" s="622"/>
      <c r="FQ277" s="622"/>
      <c r="FR277" s="312"/>
      <c r="FS277" s="312"/>
      <c r="FT277" s="312"/>
      <c r="FU277" s="622"/>
      <c r="FV277" s="316" t="s">
        <v>297</v>
      </c>
      <c r="FW277" s="316"/>
      <c r="FX277" s="316" t="s">
        <v>300</v>
      </c>
    </row>
    <row r="278" spans="1:180" s="125" customFormat="1" ht="33" hidden="1" customHeight="1" outlineLevel="1">
      <c r="A278" s="426" t="s">
        <v>485</v>
      </c>
      <c r="B278" s="380" t="s">
        <v>303</v>
      </c>
      <c r="C278" s="331"/>
      <c r="D278" s="431"/>
      <c r="E278" s="430"/>
      <c r="F278" s="439" t="s">
        <v>100</v>
      </c>
      <c r="G278" s="438"/>
      <c r="H278" s="490"/>
      <c r="I278" s="335"/>
      <c r="J278" s="335"/>
      <c r="K278" s="335"/>
      <c r="L278" s="335"/>
      <c r="M278" s="335"/>
      <c r="N278" s="335"/>
      <c r="O278" s="335"/>
      <c r="P278" s="335"/>
      <c r="Q278" s="335"/>
      <c r="R278" s="335"/>
      <c r="S278" s="335"/>
      <c r="T278" s="335"/>
      <c r="U278" s="335"/>
      <c r="V278" s="335"/>
      <c r="W278" s="335"/>
      <c r="X278" s="335"/>
      <c r="Y278" s="335"/>
      <c r="Z278" s="335"/>
      <c r="AA278" s="1157"/>
      <c r="AB278" s="335"/>
      <c r="AC278" s="335"/>
      <c r="AD278" s="345"/>
      <c r="AE278" s="335"/>
      <c r="AF278" s="335"/>
      <c r="AG278" s="335"/>
      <c r="AH278" s="335"/>
      <c r="AI278" s="335"/>
      <c r="AJ278" s="335"/>
      <c r="AK278" s="335"/>
      <c r="AL278" s="335"/>
      <c r="AM278" s="335"/>
      <c r="AN278" s="335"/>
      <c r="AO278" s="335"/>
      <c r="AP278" s="495"/>
      <c r="AQ278" s="437">
        <f t="shared" si="2038"/>
        <v>4.6046049999999994</v>
      </c>
      <c r="AR278" s="1621"/>
      <c r="AS278" s="1621"/>
      <c r="AT278" s="476">
        <f t="shared" ref="AT278:BQ278" si="2074">SUM(AT275:AT277)</f>
        <v>0</v>
      </c>
      <c r="AU278" s="476">
        <f t="shared" si="2074"/>
        <v>0</v>
      </c>
      <c r="AV278" s="476">
        <f t="shared" si="2074"/>
        <v>0</v>
      </c>
      <c r="AW278" s="476">
        <f t="shared" si="2074"/>
        <v>0</v>
      </c>
      <c r="AX278" s="476">
        <f t="shared" si="2074"/>
        <v>0</v>
      </c>
      <c r="AY278" s="476">
        <f t="shared" si="2074"/>
        <v>0</v>
      </c>
      <c r="AZ278" s="476">
        <f t="shared" si="2074"/>
        <v>0.12601176</v>
      </c>
      <c r="BA278" s="476">
        <f t="shared" si="2074"/>
        <v>15.121411200000001</v>
      </c>
      <c r="BB278" s="476">
        <f t="shared" si="2074"/>
        <v>0.64152708800000002</v>
      </c>
      <c r="BC278" s="476">
        <f t="shared" si="2074"/>
        <v>0.14653196000000002</v>
      </c>
      <c r="BD278" s="476">
        <f t="shared" si="2074"/>
        <v>17.583835199999999</v>
      </c>
      <c r="BE278" s="476">
        <f t="shared" si="2074"/>
        <v>0.7569354800000001</v>
      </c>
      <c r="BF278" s="476">
        <f t="shared" si="2074"/>
        <v>1.00214</v>
      </c>
      <c r="BG278" s="476">
        <f t="shared" si="2074"/>
        <v>120.2568</v>
      </c>
      <c r="BH278" s="476">
        <f t="shared" si="2074"/>
        <v>3.2319999999999998</v>
      </c>
      <c r="BI278" s="476">
        <f t="shared" si="2074"/>
        <v>1.5774838900000001</v>
      </c>
      <c r="BJ278" s="476">
        <f t="shared" si="2074"/>
        <v>189.29806679999999</v>
      </c>
      <c r="BK278" s="476">
        <f t="shared" si="2074"/>
        <v>5.8804771800000006</v>
      </c>
      <c r="BL278" s="476">
        <f t="shared" si="2074"/>
        <v>2.0801911599999996</v>
      </c>
      <c r="BM278" s="476">
        <f t="shared" si="2074"/>
        <v>249.62293919999996</v>
      </c>
      <c r="BN278" s="476">
        <f t="shared" si="2074"/>
        <v>6.2748474299999994</v>
      </c>
      <c r="BO278" s="476">
        <f t="shared" si="2074"/>
        <v>2.1338271</v>
      </c>
      <c r="BP278" s="476">
        <f t="shared" si="2074"/>
        <v>256.05925200000001</v>
      </c>
      <c r="BQ278" s="476">
        <f t="shared" si="2074"/>
        <v>6.7980786999999996</v>
      </c>
      <c r="BR278" s="476">
        <f t="shared" ref="BR278:EC278" si="2075">SUM(BR275:BR277)</f>
        <v>2.1179637399999995</v>
      </c>
      <c r="BS278" s="476">
        <f t="shared" si="2075"/>
        <v>254.15564879999997</v>
      </c>
      <c r="BT278" s="476">
        <f t="shared" si="2075"/>
        <v>6.726283189328</v>
      </c>
      <c r="BU278" s="476">
        <f t="shared" si="2075"/>
        <v>0.56320937999999998</v>
      </c>
      <c r="BV278" s="476">
        <f t="shared" si="2075"/>
        <v>67.585125599999998</v>
      </c>
      <c r="BW278" s="476">
        <f t="shared" si="2075"/>
        <v>1.7712453852800001</v>
      </c>
      <c r="BX278" s="476">
        <f t="shared" si="2075"/>
        <v>0.43429722000000004</v>
      </c>
      <c r="BY278" s="476">
        <f t="shared" si="2075"/>
        <v>52.115666400000002</v>
      </c>
      <c r="BZ278" s="476">
        <f t="shared" si="2075"/>
        <v>1.3225616899999999</v>
      </c>
      <c r="CA278" s="476">
        <f t="shared" si="2075"/>
        <v>0.48335381999999999</v>
      </c>
      <c r="CB278" s="476">
        <f t="shared" si="2075"/>
        <v>58.002458400000002</v>
      </c>
      <c r="CC278" s="476">
        <f t="shared" si="2075"/>
        <v>1.5332999916000001</v>
      </c>
      <c r="CD278" s="476">
        <f t="shared" si="2075"/>
        <v>0.63710332000000003</v>
      </c>
      <c r="CE278" s="476">
        <f t="shared" si="2075"/>
        <v>76.452398399999993</v>
      </c>
      <c r="CF278" s="476">
        <f t="shared" si="2075"/>
        <v>2.0991761224480001</v>
      </c>
      <c r="CG278" s="995"/>
      <c r="CH278" s="476">
        <f t="shared" ref="CH278:CV278" si="2076">SUM(CH275:CH277)</f>
        <v>2.1298799900000001</v>
      </c>
      <c r="CI278" s="476">
        <f t="shared" si="2076"/>
        <v>255.58559880000001</v>
      </c>
      <c r="CJ278" s="476">
        <f t="shared" si="2076"/>
        <v>7.4196166597759996</v>
      </c>
      <c r="CK278" s="476">
        <f t="shared" si="2076"/>
        <v>0.63242684000000005</v>
      </c>
      <c r="CL278" s="476">
        <f t="shared" si="2076"/>
        <v>75.891220799999999</v>
      </c>
      <c r="CM278" s="476">
        <f t="shared" si="2076"/>
        <v>2.1317409</v>
      </c>
      <c r="CN278" s="476">
        <f t="shared" si="2076"/>
        <v>0.54963937000000007</v>
      </c>
      <c r="CO278" s="476">
        <f t="shared" si="2076"/>
        <v>65.956724400000013</v>
      </c>
      <c r="CP278" s="476">
        <f t="shared" si="2076"/>
        <v>1.850514733776</v>
      </c>
      <c r="CQ278" s="476">
        <f t="shared" si="2076"/>
        <v>0.43942682</v>
      </c>
      <c r="CR278" s="476">
        <f t="shared" si="2076"/>
        <v>52.731218400000003</v>
      </c>
      <c r="CS278" s="476">
        <f t="shared" si="2076"/>
        <v>1.4424003559999998</v>
      </c>
      <c r="CT278" s="476">
        <f t="shared" si="2076"/>
        <v>0.50838695999999994</v>
      </c>
      <c r="CU278" s="476">
        <f t="shared" si="2076"/>
        <v>61.006435199999999</v>
      </c>
      <c r="CV278" s="476">
        <f t="shared" si="2076"/>
        <v>1.9949606700000002</v>
      </c>
      <c r="CW278" s="1514">
        <f t="shared" si="2075"/>
        <v>0.107562</v>
      </c>
      <c r="CX278" s="476">
        <f t="shared" si="2075"/>
        <v>12.907440000000001</v>
      </c>
      <c r="CY278" s="476">
        <f t="shared" si="2075"/>
        <v>0.73723000000000005</v>
      </c>
      <c r="CZ278" s="476">
        <f t="shared" si="2075"/>
        <v>5.7209999999999997E-2</v>
      </c>
      <c r="DA278" s="476">
        <f t="shared" si="2075"/>
        <v>6.8651999999999989</v>
      </c>
      <c r="DB278" s="476">
        <f t="shared" si="2075"/>
        <v>0.41603699999999999</v>
      </c>
      <c r="DC278" s="476">
        <f t="shared" si="2075"/>
        <v>4.8930000000000001E-2</v>
      </c>
      <c r="DD278" s="476">
        <f t="shared" si="2075"/>
        <v>5.8715999999999999</v>
      </c>
      <c r="DE278" s="476">
        <f t="shared" si="2075"/>
        <v>0.37753799999999998</v>
      </c>
      <c r="DF278" s="476">
        <f t="shared" si="2075"/>
        <v>4.9579999999999999E-2</v>
      </c>
      <c r="DG278" s="476">
        <f t="shared" si="2075"/>
        <v>5.9495999999999993</v>
      </c>
      <c r="DH278" s="476">
        <f t="shared" si="2075"/>
        <v>3.2942514100000002</v>
      </c>
      <c r="DI278" s="1203">
        <f>SUM(DI275:DI277)</f>
        <v>2.1703085999999998</v>
      </c>
      <c r="DJ278" s="1203">
        <f t="shared" si="2075"/>
        <v>260.43703199999993</v>
      </c>
      <c r="DK278" s="1203">
        <f t="shared" si="2075"/>
        <v>8.1821862774832006</v>
      </c>
      <c r="DL278" s="1203">
        <f>SUM(DL275:DL277)</f>
        <v>0.55824783999999994</v>
      </c>
      <c r="DM278" s="1203">
        <f t="shared" si="2075"/>
        <v>66.989740799999993</v>
      </c>
      <c r="DN278" s="1203">
        <f t="shared" si="2075"/>
        <v>2.1348561960064001</v>
      </c>
      <c r="DO278" s="1203">
        <f>SUM(DO275:DO277)</f>
        <v>0.43795212</v>
      </c>
      <c r="DP278" s="1203">
        <f t="shared" si="2075"/>
        <v>52.554254399999998</v>
      </c>
      <c r="DQ278" s="1203">
        <f t="shared" si="2075"/>
        <v>1.6859480775344</v>
      </c>
      <c r="DR278" s="1203">
        <f>SUM(DR275:DR277)</f>
        <v>0.48617480000000002</v>
      </c>
      <c r="DS278" s="1203">
        <f t="shared" si="2075"/>
        <v>58.340975999999998</v>
      </c>
      <c r="DT278" s="1203">
        <f t="shared" si="2075"/>
        <v>1.6872142897280002</v>
      </c>
      <c r="DU278" s="1203">
        <f>SUM(DU275:DU277)</f>
        <v>0.68793384000000002</v>
      </c>
      <c r="DV278" s="1203">
        <f t="shared" si="2075"/>
        <v>82.552060799999992</v>
      </c>
      <c r="DW278" s="1203">
        <f t="shared" si="2075"/>
        <v>2.6741677142144002</v>
      </c>
      <c r="DX278" s="1203">
        <f t="shared" si="2075"/>
        <v>2.1499439199999997</v>
      </c>
      <c r="DY278" s="1203">
        <f t="shared" si="2075"/>
        <v>257.99327039999997</v>
      </c>
      <c r="DZ278" s="1203">
        <f t="shared" si="2075"/>
        <v>7.6591523573935998</v>
      </c>
      <c r="EA278" s="1203">
        <f t="shared" si="2075"/>
        <v>9.8022399999999996E-2</v>
      </c>
      <c r="EB278" s="1203">
        <f t="shared" si="2075"/>
        <v>11.762687999999999</v>
      </c>
      <c r="EC278" s="1203">
        <f t="shared" si="2075"/>
        <v>0.70095426150399998</v>
      </c>
      <c r="ED278" s="1203">
        <f t="shared" ref="ED278:EI278" si="2077">SUM(ED275:ED277)</f>
        <v>0.1129008</v>
      </c>
      <c r="EE278" s="1203">
        <f t="shared" si="2077"/>
        <v>13.548095999999999</v>
      </c>
      <c r="EF278" s="1203">
        <f t="shared" si="2077"/>
        <v>0.83563730000000003</v>
      </c>
      <c r="EG278" s="1203">
        <f t="shared" si="2077"/>
        <v>7.342928E-2</v>
      </c>
      <c r="EH278" s="1203">
        <f t="shared" si="2077"/>
        <v>8.8115135999999996</v>
      </c>
      <c r="EI278" s="1203">
        <f t="shared" si="2077"/>
        <v>0.56250940000000005</v>
      </c>
      <c r="EJ278" s="476"/>
      <c r="EK278" s="476"/>
      <c r="EL278" s="476"/>
      <c r="EM278" s="476"/>
      <c r="EN278" s="437">
        <f t="shared" si="2043"/>
        <v>15.350374949279999</v>
      </c>
      <c r="EO278" s="437">
        <f>SUM(EO275:EO277)</f>
        <v>2.5317020000000001</v>
      </c>
      <c r="EP278" s="437">
        <f>SUM(EP275:EP277)</f>
        <v>1.8790800000000001</v>
      </c>
      <c r="EQ278" s="437">
        <f>SUM(EQ275:EQ277)</f>
        <v>7.9016586399999991</v>
      </c>
      <c r="ER278" s="437">
        <f>SUM(ER275:ER277)</f>
        <v>7.9325530000000004</v>
      </c>
      <c r="ES278" s="437">
        <f>SUM(ES275:ES277)</f>
        <v>7.5572292699999997</v>
      </c>
      <c r="ET278" s="437">
        <f t="shared" ref="ET278:EW278" si="2078">SUM(ET275:ET277)</f>
        <v>1.99683864</v>
      </c>
      <c r="EU278" s="437">
        <f t="shared" si="2078"/>
        <v>1.6310164300000001</v>
      </c>
      <c r="EV278" s="437">
        <f t="shared" si="2078"/>
        <v>1.81393855</v>
      </c>
      <c r="EW278" s="437">
        <f t="shared" si="2078"/>
        <v>2.1154356500000002</v>
      </c>
      <c r="EX278" s="437">
        <f>SUM(EX275:EX277)</f>
        <v>7.844654589280001</v>
      </c>
      <c r="EY278" s="437">
        <f t="shared" ref="EY278:FB278" si="2079">SUM(EY275:EY277)</f>
        <v>2.0440005673199999</v>
      </c>
      <c r="EZ278" s="437">
        <f t="shared" si="2079"/>
        <v>1.8653799573200001</v>
      </c>
      <c r="FA278" s="437">
        <f t="shared" si="2079"/>
        <v>1.7875307173200001</v>
      </c>
      <c r="FB278" s="437">
        <f t="shared" si="2079"/>
        <v>2.1477433473200001</v>
      </c>
      <c r="FC278" s="437">
        <f>SUM(FC275:FC277)</f>
        <v>6.6522619000000001</v>
      </c>
      <c r="FD278" s="437">
        <f>SUM(FD275:FD277)</f>
        <v>0.27398651000000002</v>
      </c>
      <c r="FE278" s="437">
        <f>SUM(FE275:FE277)</f>
        <v>0.31686893999999999</v>
      </c>
      <c r="FF278" s="437">
        <f>SUM(FF275:FF277)</f>
        <v>0.26260301000000003</v>
      </c>
      <c r="FG278" s="437">
        <f>SUM(FH278:FR278)</f>
        <v>28.418912240000001</v>
      </c>
      <c r="FH278" s="437">
        <f>SUM(FH275:FH277)</f>
        <v>2.5317020000000001</v>
      </c>
      <c r="FI278" s="437">
        <f>SUM(FI275:FI277)</f>
        <v>1.8790800000000001</v>
      </c>
      <c r="FJ278" s="437">
        <f>SUM(FJ275:FJ277)</f>
        <v>7.9016586399999991</v>
      </c>
      <c r="FK278" s="437">
        <f>SUM(FK275:FK277)</f>
        <v>8.3151425999999997</v>
      </c>
      <c r="FL278" s="992"/>
      <c r="FM278" s="437">
        <f>SUM(FM275:FM277)</f>
        <v>3.8956645000000005</v>
      </c>
      <c r="FN278" s="437">
        <f t="shared" ref="FN278:FQ278" si="2080">SUM(FN275:FN277)</f>
        <v>2.0559219999999998</v>
      </c>
      <c r="FO278" s="437">
        <f t="shared" si="2080"/>
        <v>1.8397425000000001</v>
      </c>
      <c r="FP278" s="437">
        <f t="shared" si="2080"/>
        <v>0</v>
      </c>
      <c r="FQ278" s="437">
        <f t="shared" si="2080"/>
        <v>0</v>
      </c>
      <c r="FR278" s="437">
        <f>SUM(FR275:FR277)</f>
        <v>0</v>
      </c>
      <c r="FS278" s="437">
        <f>SUM(FS275:FS277)</f>
        <v>0</v>
      </c>
      <c r="FT278" s="437">
        <f>SUM(FT275:FT277)</f>
        <v>0</v>
      </c>
      <c r="FU278" s="814"/>
      <c r="FV278" s="335"/>
      <c r="FW278" s="335"/>
      <c r="FX278" s="335"/>
    </row>
    <row r="279" spans="1:180" ht="14.45" hidden="1" customHeight="1" outlineLevel="2">
      <c r="A279" s="426" t="s">
        <v>485</v>
      </c>
      <c r="B279" s="380" t="s">
        <v>303</v>
      </c>
      <c r="C279" s="331"/>
      <c r="D279" s="431"/>
      <c r="E279" s="430" t="s">
        <v>126</v>
      </c>
      <c r="F279" s="431" t="s">
        <v>259</v>
      </c>
      <c r="G279" s="467"/>
      <c r="H279" s="330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  <c r="S279" s="313"/>
      <c r="T279" s="313"/>
      <c r="U279" s="313"/>
      <c r="V279" s="313"/>
      <c r="W279" s="313"/>
      <c r="X279" s="313"/>
      <c r="Y279" s="313"/>
      <c r="Z279" s="313"/>
      <c r="AA279" s="1155"/>
      <c r="AB279" s="313"/>
      <c r="AC279" s="313"/>
      <c r="AD279" s="358"/>
      <c r="AE279" s="313"/>
      <c r="AF279" s="313"/>
      <c r="AG279" s="313"/>
      <c r="AH279" s="313"/>
      <c r="AI279" s="313"/>
      <c r="AJ279" s="313"/>
      <c r="AK279" s="313"/>
      <c r="AL279" s="313"/>
      <c r="AM279" s="313"/>
      <c r="AN279" s="313"/>
      <c r="AO279" s="313"/>
      <c r="AP279" s="495"/>
      <c r="AQ279" s="335"/>
      <c r="AR279" s="1620"/>
      <c r="AS279" s="1620"/>
      <c r="AT279" s="313"/>
      <c r="AU279" s="313"/>
      <c r="AV279" s="313"/>
      <c r="AW279" s="313"/>
      <c r="AX279" s="313"/>
      <c r="AY279" s="313"/>
      <c r="AZ279" s="313"/>
      <c r="BA279" s="313"/>
      <c r="BB279" s="313"/>
      <c r="BC279" s="313"/>
      <c r="BD279" s="313"/>
      <c r="BE279" s="313"/>
      <c r="BF279" s="313"/>
      <c r="BG279" s="313"/>
      <c r="BH279" s="313"/>
      <c r="BI279" s="313"/>
      <c r="BJ279" s="313"/>
      <c r="BK279" s="313"/>
      <c r="BL279" s="313"/>
      <c r="BM279" s="313"/>
      <c r="BN279" s="313"/>
      <c r="BO279" s="313"/>
      <c r="BP279" s="313"/>
      <c r="BQ279" s="313"/>
      <c r="BR279" s="313"/>
      <c r="BS279" s="313"/>
      <c r="BT279" s="313"/>
      <c r="BU279" s="313"/>
      <c r="BV279" s="313"/>
      <c r="BW279" s="313"/>
      <c r="BX279" s="313"/>
      <c r="BY279" s="313"/>
      <c r="BZ279" s="313"/>
      <c r="CA279" s="313"/>
      <c r="CB279" s="313"/>
      <c r="CC279" s="313"/>
      <c r="CD279" s="313"/>
      <c r="CE279" s="313"/>
      <c r="CF279" s="313"/>
      <c r="CG279" s="999"/>
      <c r="CH279" s="313"/>
      <c r="CI279" s="313"/>
      <c r="CJ279" s="313"/>
      <c r="CK279" s="313"/>
      <c r="CL279" s="313"/>
      <c r="CM279" s="313"/>
      <c r="CN279" s="313"/>
      <c r="CO279" s="313"/>
      <c r="CP279" s="313"/>
      <c r="CQ279" s="313"/>
      <c r="CR279" s="313"/>
      <c r="CS279" s="313"/>
      <c r="CT279" s="313"/>
      <c r="CU279" s="313"/>
      <c r="CV279" s="313"/>
      <c r="CW279" s="1512"/>
      <c r="CX279" s="313"/>
      <c r="CY279" s="313"/>
      <c r="CZ279" s="313"/>
      <c r="DA279" s="313"/>
      <c r="DB279" s="313"/>
      <c r="DC279" s="313"/>
      <c r="DD279" s="313"/>
      <c r="DE279" s="313"/>
      <c r="DF279" s="313"/>
      <c r="DG279" s="313"/>
      <c r="DH279" s="313"/>
      <c r="DI279" s="1155"/>
      <c r="DJ279" s="1155"/>
      <c r="DK279" s="1155"/>
      <c r="DL279" s="1155"/>
      <c r="DM279" s="1155"/>
      <c r="DN279" s="1155"/>
      <c r="DO279" s="1155"/>
      <c r="DP279" s="1155"/>
      <c r="DQ279" s="1155"/>
      <c r="DR279" s="1155"/>
      <c r="DS279" s="1155"/>
      <c r="DT279" s="1155"/>
      <c r="DU279" s="1155"/>
      <c r="DV279" s="1155"/>
      <c r="DW279" s="1155"/>
      <c r="DX279" s="1155"/>
      <c r="DY279" s="1155"/>
      <c r="DZ279" s="1155"/>
      <c r="EA279" s="1155"/>
      <c r="EB279" s="1155"/>
      <c r="EC279" s="1155"/>
      <c r="ED279" s="1155"/>
      <c r="EE279" s="1155"/>
      <c r="EF279" s="1155"/>
      <c r="EG279" s="1155"/>
      <c r="EH279" s="1155"/>
      <c r="EI279" s="1155"/>
      <c r="EJ279" s="313"/>
      <c r="EK279" s="313"/>
      <c r="EL279" s="313"/>
      <c r="EM279" s="313"/>
      <c r="EN279" s="313"/>
      <c r="EO279" s="313"/>
      <c r="EP279" s="313"/>
      <c r="EQ279" s="313"/>
      <c r="ER279" s="313"/>
      <c r="ES279" s="313"/>
      <c r="ET279" s="655"/>
      <c r="EU279" s="655"/>
      <c r="EV279" s="655"/>
      <c r="EW279" s="655"/>
      <c r="EX279" s="313"/>
      <c r="EY279" s="655"/>
      <c r="EZ279" s="655"/>
      <c r="FA279" s="655"/>
      <c r="FB279" s="655"/>
      <c r="FC279" s="313"/>
      <c r="FD279" s="313"/>
      <c r="FE279" s="313"/>
      <c r="FF279" s="313"/>
      <c r="FG279" s="313"/>
      <c r="FH279" s="313"/>
      <c r="FI279" s="313"/>
      <c r="FJ279" s="313"/>
      <c r="FK279" s="313"/>
      <c r="FL279" s="999"/>
      <c r="FM279" s="313"/>
      <c r="FN279" s="655"/>
      <c r="FO279" s="655"/>
      <c r="FP279" s="655"/>
      <c r="FQ279" s="655"/>
      <c r="FR279" s="313"/>
      <c r="FS279" s="313"/>
      <c r="FT279" s="313"/>
      <c r="FU279" s="655"/>
      <c r="FV279" s="313"/>
      <c r="FW279" s="313"/>
      <c r="FX279" s="313"/>
    </row>
    <row r="280" spans="1:180" ht="14.45" hidden="1" customHeight="1" outlineLevel="2">
      <c r="A280" s="426" t="s">
        <v>485</v>
      </c>
      <c r="B280" s="380" t="s">
        <v>303</v>
      </c>
      <c r="C280" s="331"/>
      <c r="D280" s="433"/>
      <c r="E280" s="430"/>
      <c r="F280" s="433"/>
      <c r="G280" s="470"/>
      <c r="H280" s="343"/>
      <c r="I280" s="492">
        <f t="shared" ref="I280" si="2081">S280+X280+Y280+Z280+AA280</f>
        <v>0</v>
      </c>
      <c r="J280" s="312"/>
      <c r="K280" s="312"/>
      <c r="L280" s="312"/>
      <c r="M280" s="312">
        <v>0</v>
      </c>
      <c r="N280" s="312">
        <f t="shared" ref="N280" si="2082">SUM(O280:R280)</f>
        <v>0</v>
      </c>
      <c r="O280" s="366"/>
      <c r="P280" s="366"/>
      <c r="Q280" s="366"/>
      <c r="R280" s="366"/>
      <c r="S280" s="366">
        <f t="shared" ref="S280" si="2083">SUM(T280:W280)</f>
        <v>0</v>
      </c>
      <c r="T280" s="366"/>
      <c r="U280" s="366"/>
      <c r="V280" s="366"/>
      <c r="W280" s="366"/>
      <c r="X280" s="366"/>
      <c r="Y280" s="366"/>
      <c r="Z280" s="366"/>
      <c r="AA280" s="1167"/>
      <c r="AB280" s="319"/>
      <c r="AC280" s="319"/>
      <c r="AD280" s="360"/>
      <c r="AE280" s="319"/>
      <c r="AF280" s="312">
        <v>0</v>
      </c>
      <c r="AG280" s="312">
        <f t="shared" ref="AG280" si="2084">SUM(AH280:AK280)</f>
        <v>0</v>
      </c>
      <c r="AH280" s="366"/>
      <c r="AI280" s="366"/>
      <c r="AJ280" s="366"/>
      <c r="AK280" s="366"/>
      <c r="AL280" s="319"/>
      <c r="AM280" s="319"/>
      <c r="AN280" s="319"/>
      <c r="AO280" s="319"/>
      <c r="AP280" s="337"/>
      <c r="AQ280" s="437">
        <f t="shared" ref="AQ280:AQ281" si="2085">DI280+DX280+EA280+ED280+EG280</f>
        <v>0</v>
      </c>
      <c r="AR280" s="1621"/>
      <c r="AS280" s="1621"/>
      <c r="AT280" s="315"/>
      <c r="AU280" s="476">
        <f>AT280*0.1429</f>
        <v>0</v>
      </c>
      <c r="AV280" s="315"/>
      <c r="AW280" s="315"/>
      <c r="AX280" s="476">
        <f>AW280*0.1429</f>
        <v>0</v>
      </c>
      <c r="AY280" s="315"/>
      <c r="AZ280" s="315"/>
      <c r="BA280" s="476">
        <f>AZ280*0.1429</f>
        <v>0</v>
      </c>
      <c r="BB280" s="315"/>
      <c r="BC280" s="315"/>
      <c r="BD280" s="476">
        <f>BC280*0.1429</f>
        <v>0</v>
      </c>
      <c r="BE280" s="315"/>
      <c r="BF280" s="315"/>
      <c r="BG280" s="476">
        <f>BF280*0.1429</f>
        <v>0</v>
      </c>
      <c r="BH280" s="315"/>
      <c r="BI280" s="315"/>
      <c r="BJ280" s="476">
        <f>BI280*0.1429</f>
        <v>0</v>
      </c>
      <c r="BK280" s="315"/>
      <c r="BL280" s="315"/>
      <c r="BM280" s="476">
        <f>BL280*0.1429</f>
        <v>0</v>
      </c>
      <c r="BN280" s="315"/>
      <c r="BO280" s="315"/>
      <c r="BP280" s="476">
        <f>BO280*0.1429</f>
        <v>0</v>
      </c>
      <c r="BQ280" s="315"/>
      <c r="BR280" s="476">
        <f>BU280+BX280+CA280+CD280</f>
        <v>0</v>
      </c>
      <c r="BS280" s="476">
        <f t="shared" ref="BS280" si="2086">BV280+BY280+CB280+CE280</f>
        <v>0</v>
      </c>
      <c r="BT280" s="476">
        <f t="shared" ref="BT280" si="2087">BW280+BZ280+CC280+CF280</f>
        <v>0</v>
      </c>
      <c r="BU280" s="315"/>
      <c r="BV280" s="476">
        <f>BU280*0.1429</f>
        <v>0</v>
      </c>
      <c r="BW280" s="315"/>
      <c r="BX280" s="315"/>
      <c r="BY280" s="476">
        <f>BX280*0.1429</f>
        <v>0</v>
      </c>
      <c r="BZ280" s="315"/>
      <c r="CA280" s="315"/>
      <c r="CB280" s="476">
        <f>CA280*0.1429</f>
        <v>0</v>
      </c>
      <c r="CC280" s="315"/>
      <c r="CD280" s="315"/>
      <c r="CE280" s="476">
        <f>CD280*0.1429</f>
        <v>0</v>
      </c>
      <c r="CF280" s="315"/>
      <c r="CG280" s="995"/>
      <c r="CH280" s="476">
        <f>CK280+CN280+CQ280+CT280</f>
        <v>0</v>
      </c>
      <c r="CI280" s="476">
        <f t="shared" ref="CI280" si="2088">CL280+CO280+CR280+CU280</f>
        <v>0</v>
      </c>
      <c r="CJ280" s="476">
        <f t="shared" ref="CJ280" si="2089">CM280+CP280+CS280+CV280</f>
        <v>0</v>
      </c>
      <c r="CK280" s="315"/>
      <c r="CL280" s="476">
        <f>CK280*0.1429</f>
        <v>0</v>
      </c>
      <c r="CM280" s="315"/>
      <c r="CN280" s="315"/>
      <c r="CO280" s="476">
        <f>CN280*0.1429</f>
        <v>0</v>
      </c>
      <c r="CP280" s="315"/>
      <c r="CQ280" s="315"/>
      <c r="CR280" s="476">
        <f>CQ280*0.1429</f>
        <v>0</v>
      </c>
      <c r="CS280" s="315"/>
      <c r="CT280" s="315"/>
      <c r="CU280" s="476">
        <f>CT280*0.1429</f>
        <v>0</v>
      </c>
      <c r="CV280" s="315"/>
      <c r="CW280" s="1514"/>
      <c r="CX280" s="476">
        <f>CW280*0.1429</f>
        <v>0</v>
      </c>
      <c r="CY280" s="315"/>
      <c r="CZ280" s="315"/>
      <c r="DA280" s="476">
        <f>CZ280*0.1429</f>
        <v>0</v>
      </c>
      <c r="DB280" s="315"/>
      <c r="DC280" s="315"/>
      <c r="DD280" s="476">
        <f>DC280*0.1429</f>
        <v>0</v>
      </c>
      <c r="DE280" s="315"/>
      <c r="DF280" s="315"/>
      <c r="DG280" s="476">
        <f>DF280*0.1429</f>
        <v>0</v>
      </c>
      <c r="DH280" s="315"/>
      <c r="DI280" s="1204"/>
      <c r="DJ280" s="1203">
        <f>DI280*0.1429</f>
        <v>0</v>
      </c>
      <c r="DK280" s="1204"/>
      <c r="DL280" s="1204"/>
      <c r="DM280" s="1204">
        <f>DL280*0.1429</f>
        <v>0</v>
      </c>
      <c r="DN280" s="1204"/>
      <c r="DO280" s="1204"/>
      <c r="DP280" s="1204">
        <f>DO280*0.1429</f>
        <v>0</v>
      </c>
      <c r="DQ280" s="1204"/>
      <c r="DR280" s="1204"/>
      <c r="DS280" s="1204">
        <f>DR280*0.1429</f>
        <v>0</v>
      </c>
      <c r="DT280" s="1204"/>
      <c r="DU280" s="1204"/>
      <c r="DV280" s="1204">
        <f>DU280*0.1429</f>
        <v>0</v>
      </c>
      <c r="DW280" s="1204"/>
      <c r="DX280" s="1204"/>
      <c r="DY280" s="1203">
        <f>DX280*0.1429</f>
        <v>0</v>
      </c>
      <c r="DZ280" s="1204"/>
      <c r="EA280" s="1204"/>
      <c r="EB280" s="1203">
        <f>EA280*0.1429</f>
        <v>0</v>
      </c>
      <c r="EC280" s="1204"/>
      <c r="ED280" s="1204"/>
      <c r="EE280" s="1203">
        <f>ED280*0.1429</f>
        <v>0</v>
      </c>
      <c r="EF280" s="1204"/>
      <c r="EG280" s="1204"/>
      <c r="EH280" s="1203">
        <f>EG280*0.1429</f>
        <v>0</v>
      </c>
      <c r="EI280" s="1204"/>
      <c r="EJ280" s="315"/>
      <c r="EK280" s="315"/>
      <c r="EL280" s="315"/>
      <c r="EM280" s="315"/>
      <c r="EN280" s="437">
        <f t="shared" ref="EN280:EN281" si="2090">EX280+FC280+FD280+FE280+FF280</f>
        <v>0</v>
      </c>
      <c r="EO280" s="312"/>
      <c r="EP280" s="312"/>
      <c r="EQ280" s="312"/>
      <c r="ER280" s="312"/>
      <c r="ES280" s="312"/>
      <c r="ET280" s="622"/>
      <c r="EU280" s="622"/>
      <c r="EV280" s="622"/>
      <c r="EW280" s="622"/>
      <c r="EX280" s="622">
        <f>SUM(EY280:FB280)</f>
        <v>0</v>
      </c>
      <c r="EY280" s="622"/>
      <c r="EZ280" s="622"/>
      <c r="FA280" s="622"/>
      <c r="FB280" s="622"/>
      <c r="FC280" s="312"/>
      <c r="FD280" s="312"/>
      <c r="FE280" s="312"/>
      <c r="FF280" s="312"/>
      <c r="FG280" s="437">
        <f>SUM(FH280:FR280)</f>
        <v>0</v>
      </c>
      <c r="FH280" s="312"/>
      <c r="FI280" s="312"/>
      <c r="FJ280" s="312"/>
      <c r="FK280" s="312"/>
      <c r="FL280" s="992"/>
      <c r="FM280" s="312">
        <f t="shared" ref="FM280" si="2091">FN280+FO280+FP280+FQ280</f>
        <v>0</v>
      </c>
      <c r="FN280" s="622"/>
      <c r="FO280" s="622"/>
      <c r="FP280" s="622"/>
      <c r="FQ280" s="622"/>
      <c r="FR280" s="312"/>
      <c r="FS280" s="312"/>
      <c r="FT280" s="312"/>
      <c r="FU280" s="622"/>
      <c r="FV280" s="316"/>
      <c r="FW280" s="316"/>
      <c r="FX280" s="316"/>
    </row>
    <row r="281" spans="1:180" s="125" customFormat="1" ht="14.45" hidden="1" customHeight="1" outlineLevel="2">
      <c r="A281" s="426" t="s">
        <v>485</v>
      </c>
      <c r="B281" s="380" t="s">
        <v>303</v>
      </c>
      <c r="C281" s="331"/>
      <c r="D281" s="431"/>
      <c r="E281" s="430"/>
      <c r="F281" s="439" t="s">
        <v>100</v>
      </c>
      <c r="G281" s="438"/>
      <c r="H281" s="490"/>
      <c r="I281" s="335"/>
      <c r="J281" s="335"/>
      <c r="K281" s="335"/>
      <c r="L281" s="335"/>
      <c r="M281" s="335"/>
      <c r="N281" s="335"/>
      <c r="O281" s="335"/>
      <c r="P281" s="335"/>
      <c r="Q281" s="335"/>
      <c r="R281" s="335"/>
      <c r="S281" s="335"/>
      <c r="T281" s="335"/>
      <c r="U281" s="335"/>
      <c r="V281" s="335"/>
      <c r="W281" s="335"/>
      <c r="X281" s="335"/>
      <c r="Y281" s="335"/>
      <c r="Z281" s="335"/>
      <c r="AA281" s="1157"/>
      <c r="AB281" s="335"/>
      <c r="AC281" s="335"/>
      <c r="AD281" s="345"/>
      <c r="AE281" s="335"/>
      <c r="AF281" s="335"/>
      <c r="AG281" s="335"/>
      <c r="AH281" s="335"/>
      <c r="AI281" s="335"/>
      <c r="AJ281" s="335"/>
      <c r="AK281" s="335"/>
      <c r="AL281" s="335"/>
      <c r="AM281" s="335"/>
      <c r="AN281" s="335"/>
      <c r="AO281" s="335"/>
      <c r="AP281" s="495"/>
      <c r="AQ281" s="437">
        <f t="shared" si="2085"/>
        <v>0</v>
      </c>
      <c r="AR281" s="1621"/>
      <c r="AS281" s="1621"/>
      <c r="AT281" s="476">
        <f t="shared" ref="AT281:BQ281" si="2092">SUM(AT280:AT280)</f>
        <v>0</v>
      </c>
      <c r="AU281" s="476">
        <f t="shared" si="2092"/>
        <v>0</v>
      </c>
      <c r="AV281" s="476">
        <f t="shared" si="2092"/>
        <v>0</v>
      </c>
      <c r="AW281" s="476">
        <f t="shared" si="2092"/>
        <v>0</v>
      </c>
      <c r="AX281" s="476">
        <f t="shared" si="2092"/>
        <v>0</v>
      </c>
      <c r="AY281" s="476">
        <f t="shared" si="2092"/>
        <v>0</v>
      </c>
      <c r="AZ281" s="476">
        <f t="shared" si="2092"/>
        <v>0</v>
      </c>
      <c r="BA281" s="476">
        <f t="shared" si="2092"/>
        <v>0</v>
      </c>
      <c r="BB281" s="476">
        <f t="shared" si="2092"/>
        <v>0</v>
      </c>
      <c r="BC281" s="476">
        <f t="shared" si="2092"/>
        <v>0</v>
      </c>
      <c r="BD281" s="476">
        <f t="shared" si="2092"/>
        <v>0</v>
      </c>
      <c r="BE281" s="476">
        <f t="shared" si="2092"/>
        <v>0</v>
      </c>
      <c r="BF281" s="476">
        <f t="shared" si="2092"/>
        <v>0</v>
      </c>
      <c r="BG281" s="476">
        <f t="shared" si="2092"/>
        <v>0</v>
      </c>
      <c r="BH281" s="476">
        <f t="shared" si="2092"/>
        <v>0</v>
      </c>
      <c r="BI281" s="476">
        <f t="shared" si="2092"/>
        <v>0</v>
      </c>
      <c r="BJ281" s="476">
        <f t="shared" si="2092"/>
        <v>0</v>
      </c>
      <c r="BK281" s="476">
        <f t="shared" si="2092"/>
        <v>0</v>
      </c>
      <c r="BL281" s="476">
        <f t="shared" si="2092"/>
        <v>0</v>
      </c>
      <c r="BM281" s="476">
        <f t="shared" si="2092"/>
        <v>0</v>
      </c>
      <c r="BN281" s="476">
        <f t="shared" si="2092"/>
        <v>0</v>
      </c>
      <c r="BO281" s="476">
        <f t="shared" si="2092"/>
        <v>0</v>
      </c>
      <c r="BP281" s="476">
        <f t="shared" si="2092"/>
        <v>0</v>
      </c>
      <c r="BQ281" s="476">
        <f t="shared" si="2092"/>
        <v>0</v>
      </c>
      <c r="BR281" s="476">
        <f t="shared" ref="BR281:EC281" si="2093">SUM(BR280:BR280)</f>
        <v>0</v>
      </c>
      <c r="BS281" s="476">
        <f t="shared" si="2093"/>
        <v>0</v>
      </c>
      <c r="BT281" s="476">
        <f t="shared" si="2093"/>
        <v>0</v>
      </c>
      <c r="BU281" s="476">
        <f t="shared" si="2093"/>
        <v>0</v>
      </c>
      <c r="BV281" s="476">
        <f t="shared" si="2093"/>
        <v>0</v>
      </c>
      <c r="BW281" s="476">
        <f t="shared" si="2093"/>
        <v>0</v>
      </c>
      <c r="BX281" s="476">
        <f t="shared" si="2093"/>
        <v>0</v>
      </c>
      <c r="BY281" s="476">
        <f t="shared" si="2093"/>
        <v>0</v>
      </c>
      <c r="BZ281" s="476">
        <f t="shared" si="2093"/>
        <v>0</v>
      </c>
      <c r="CA281" s="476">
        <f t="shared" si="2093"/>
        <v>0</v>
      </c>
      <c r="CB281" s="476">
        <f t="shared" si="2093"/>
        <v>0</v>
      </c>
      <c r="CC281" s="476">
        <f t="shared" si="2093"/>
        <v>0</v>
      </c>
      <c r="CD281" s="476">
        <f t="shared" si="2093"/>
        <v>0</v>
      </c>
      <c r="CE281" s="476">
        <f t="shared" si="2093"/>
        <v>0</v>
      </c>
      <c r="CF281" s="476">
        <f t="shared" si="2093"/>
        <v>0</v>
      </c>
      <c r="CG281" s="995"/>
      <c r="CH281" s="476">
        <f t="shared" ref="CH281:CV281" si="2094">SUM(CH280:CH280)</f>
        <v>0</v>
      </c>
      <c r="CI281" s="476">
        <f t="shared" si="2094"/>
        <v>0</v>
      </c>
      <c r="CJ281" s="476">
        <f t="shared" si="2094"/>
        <v>0</v>
      </c>
      <c r="CK281" s="476">
        <f t="shared" si="2094"/>
        <v>0</v>
      </c>
      <c r="CL281" s="476">
        <f t="shared" si="2094"/>
        <v>0</v>
      </c>
      <c r="CM281" s="476">
        <f t="shared" si="2094"/>
        <v>0</v>
      </c>
      <c r="CN281" s="476">
        <f t="shared" si="2094"/>
        <v>0</v>
      </c>
      <c r="CO281" s="476">
        <f t="shared" si="2094"/>
        <v>0</v>
      </c>
      <c r="CP281" s="476">
        <f t="shared" si="2094"/>
        <v>0</v>
      </c>
      <c r="CQ281" s="476">
        <f t="shared" si="2094"/>
        <v>0</v>
      </c>
      <c r="CR281" s="476">
        <f t="shared" si="2094"/>
        <v>0</v>
      </c>
      <c r="CS281" s="476">
        <f t="shared" si="2094"/>
        <v>0</v>
      </c>
      <c r="CT281" s="476">
        <f t="shared" si="2094"/>
        <v>0</v>
      </c>
      <c r="CU281" s="476">
        <f t="shared" si="2094"/>
        <v>0</v>
      </c>
      <c r="CV281" s="476">
        <f t="shared" si="2094"/>
        <v>0</v>
      </c>
      <c r="CW281" s="1514">
        <f t="shared" si="2093"/>
        <v>0</v>
      </c>
      <c r="CX281" s="476">
        <f t="shared" si="2093"/>
        <v>0</v>
      </c>
      <c r="CY281" s="476">
        <f t="shared" si="2093"/>
        <v>0</v>
      </c>
      <c r="CZ281" s="476">
        <f t="shared" si="2093"/>
        <v>0</v>
      </c>
      <c r="DA281" s="476">
        <f t="shared" si="2093"/>
        <v>0</v>
      </c>
      <c r="DB281" s="476">
        <f t="shared" si="2093"/>
        <v>0</v>
      </c>
      <c r="DC281" s="476">
        <f t="shared" si="2093"/>
        <v>0</v>
      </c>
      <c r="DD281" s="476">
        <f t="shared" si="2093"/>
        <v>0</v>
      </c>
      <c r="DE281" s="476">
        <f t="shared" si="2093"/>
        <v>0</v>
      </c>
      <c r="DF281" s="476">
        <f t="shared" si="2093"/>
        <v>0</v>
      </c>
      <c r="DG281" s="476">
        <f t="shared" si="2093"/>
        <v>0</v>
      </c>
      <c r="DH281" s="476">
        <f t="shared" si="2093"/>
        <v>0</v>
      </c>
      <c r="DI281" s="1203">
        <f t="shared" si="2093"/>
        <v>0</v>
      </c>
      <c r="DJ281" s="1203">
        <f t="shared" si="2093"/>
        <v>0</v>
      </c>
      <c r="DK281" s="1203">
        <f t="shared" si="2093"/>
        <v>0</v>
      </c>
      <c r="DL281" s="1203"/>
      <c r="DM281" s="1203">
        <f t="shared" ref="DM281" si="2095">SUM(DM280:DM280)</f>
        <v>0</v>
      </c>
      <c r="DN281" s="1203"/>
      <c r="DO281" s="1203"/>
      <c r="DP281" s="1203">
        <f t="shared" ref="DP281" si="2096">SUM(DP280:DP280)</f>
        <v>0</v>
      </c>
      <c r="DQ281" s="1203"/>
      <c r="DR281" s="1203"/>
      <c r="DS281" s="1203">
        <f t="shared" ref="DS281" si="2097">SUM(DS280:DS280)</f>
        <v>0</v>
      </c>
      <c r="DT281" s="1203"/>
      <c r="DU281" s="1203"/>
      <c r="DV281" s="1203">
        <f t="shared" ref="DV281" si="2098">SUM(DV280:DV280)</f>
        <v>0</v>
      </c>
      <c r="DW281" s="1203"/>
      <c r="DX281" s="1203">
        <f t="shared" si="2093"/>
        <v>0</v>
      </c>
      <c r="DY281" s="1203">
        <f t="shared" si="2093"/>
        <v>0</v>
      </c>
      <c r="DZ281" s="1203">
        <f t="shared" si="2093"/>
        <v>0</v>
      </c>
      <c r="EA281" s="1203">
        <f t="shared" si="2093"/>
        <v>0</v>
      </c>
      <c r="EB281" s="1203">
        <f t="shared" si="2093"/>
        <v>0</v>
      </c>
      <c r="EC281" s="1203">
        <f t="shared" si="2093"/>
        <v>0</v>
      </c>
      <c r="ED281" s="1203">
        <f t="shared" ref="ED281:EI281" si="2099">SUM(ED280:ED280)</f>
        <v>0</v>
      </c>
      <c r="EE281" s="1203">
        <f t="shared" si="2099"/>
        <v>0</v>
      </c>
      <c r="EF281" s="1203">
        <f t="shared" si="2099"/>
        <v>0</v>
      </c>
      <c r="EG281" s="1203">
        <f t="shared" si="2099"/>
        <v>0</v>
      </c>
      <c r="EH281" s="1203">
        <f t="shared" si="2099"/>
        <v>0</v>
      </c>
      <c r="EI281" s="1203">
        <f t="shared" si="2099"/>
        <v>0</v>
      </c>
      <c r="EJ281" s="476"/>
      <c r="EK281" s="476"/>
      <c r="EL281" s="476"/>
      <c r="EM281" s="476"/>
      <c r="EN281" s="437">
        <f t="shared" si="2090"/>
        <v>0</v>
      </c>
      <c r="EO281" s="437">
        <f>SUM(EO280:EO280)</f>
        <v>0</v>
      </c>
      <c r="EP281" s="437">
        <f>SUM(EP280:EP280)</f>
        <v>0</v>
      </c>
      <c r="EQ281" s="437">
        <f>SUM(EQ280:EQ280)</f>
        <v>0</v>
      </c>
      <c r="ER281" s="437">
        <f>SUM(ER280:ER280)</f>
        <v>0</v>
      </c>
      <c r="ES281" s="437">
        <f>SUM(ES280:ES280)</f>
        <v>0</v>
      </c>
      <c r="ET281" s="814"/>
      <c r="EU281" s="814"/>
      <c r="EV281" s="814"/>
      <c r="EW281" s="814"/>
      <c r="EX281" s="437">
        <f>SUM(EX280:EX280)</f>
        <v>0</v>
      </c>
      <c r="EY281" s="437">
        <f t="shared" ref="EY281:FB281" si="2100">SUM(EY280:EY280)</f>
        <v>0</v>
      </c>
      <c r="EZ281" s="437">
        <f t="shared" si="2100"/>
        <v>0</v>
      </c>
      <c r="FA281" s="437">
        <f t="shared" si="2100"/>
        <v>0</v>
      </c>
      <c r="FB281" s="437">
        <f t="shared" si="2100"/>
        <v>0</v>
      </c>
      <c r="FC281" s="437">
        <f>SUM(FC280:FC280)</f>
        <v>0</v>
      </c>
      <c r="FD281" s="437">
        <f>SUM(FD280:FD280)</f>
        <v>0</v>
      </c>
      <c r="FE281" s="437">
        <f>SUM(FE280:FE280)</f>
        <v>0</v>
      </c>
      <c r="FF281" s="437">
        <f>SUM(FF280:FF280)</f>
        <v>0</v>
      </c>
      <c r="FG281" s="437">
        <f>SUM(FH281:FR281)</f>
        <v>0</v>
      </c>
      <c r="FH281" s="437">
        <f>SUM(FH280:FH280)</f>
        <v>0</v>
      </c>
      <c r="FI281" s="437">
        <f>SUM(FI280:FI280)</f>
        <v>0</v>
      </c>
      <c r="FJ281" s="437">
        <f>SUM(FJ280:FJ280)</f>
        <v>0</v>
      </c>
      <c r="FK281" s="437">
        <f>SUM(FK280:FK280)</f>
        <v>0</v>
      </c>
      <c r="FL281" s="992"/>
      <c r="FM281" s="437">
        <f>SUM(FM280:FM280)</f>
        <v>0</v>
      </c>
      <c r="FN281" s="814"/>
      <c r="FO281" s="814"/>
      <c r="FP281" s="814"/>
      <c r="FQ281" s="814"/>
      <c r="FR281" s="437">
        <f>SUM(FR280:FR280)</f>
        <v>0</v>
      </c>
      <c r="FS281" s="437">
        <f>SUM(FS280:FS280)</f>
        <v>0</v>
      </c>
      <c r="FT281" s="437">
        <f>SUM(FT280:FT280)</f>
        <v>0</v>
      </c>
      <c r="FU281" s="814"/>
      <c r="FV281" s="335"/>
      <c r="FW281" s="335"/>
      <c r="FX281" s="335"/>
    </row>
    <row r="282" spans="1:180" ht="14.45" hidden="1" customHeight="1" outlineLevel="2">
      <c r="A282" s="426" t="s">
        <v>485</v>
      </c>
      <c r="B282" s="380" t="s">
        <v>303</v>
      </c>
      <c r="C282" s="331"/>
      <c r="D282" s="431"/>
      <c r="E282" s="430" t="s">
        <v>127</v>
      </c>
      <c r="F282" s="431" t="s">
        <v>260</v>
      </c>
      <c r="G282" s="467"/>
      <c r="H282" s="330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  <c r="S282" s="313"/>
      <c r="T282" s="313"/>
      <c r="U282" s="313"/>
      <c r="V282" s="313"/>
      <c r="W282" s="313"/>
      <c r="X282" s="313"/>
      <c r="Y282" s="313"/>
      <c r="Z282" s="313"/>
      <c r="AA282" s="1155"/>
      <c r="AB282" s="313"/>
      <c r="AC282" s="313"/>
      <c r="AD282" s="358"/>
      <c r="AE282" s="313"/>
      <c r="AF282" s="313"/>
      <c r="AG282" s="313"/>
      <c r="AH282" s="313"/>
      <c r="AI282" s="313"/>
      <c r="AJ282" s="313"/>
      <c r="AK282" s="313"/>
      <c r="AL282" s="313"/>
      <c r="AM282" s="313"/>
      <c r="AN282" s="313"/>
      <c r="AO282" s="313"/>
      <c r="AP282" s="495"/>
      <c r="AQ282" s="335"/>
      <c r="AR282" s="1620"/>
      <c r="AS282" s="1620"/>
      <c r="AT282" s="317"/>
      <c r="AU282" s="320"/>
      <c r="AV282" s="317"/>
      <c r="AW282" s="317"/>
      <c r="AX282" s="320"/>
      <c r="AY282" s="317"/>
      <c r="AZ282" s="317"/>
      <c r="BA282" s="320"/>
      <c r="BB282" s="317"/>
      <c r="BC282" s="317"/>
      <c r="BD282" s="320"/>
      <c r="BE282" s="317"/>
      <c r="BF282" s="317"/>
      <c r="BG282" s="317"/>
      <c r="BH282" s="317"/>
      <c r="BI282" s="317"/>
      <c r="BJ282" s="317"/>
      <c r="BK282" s="317"/>
      <c r="BL282" s="313"/>
      <c r="BM282" s="313"/>
      <c r="BN282" s="313"/>
      <c r="BO282" s="313"/>
      <c r="BP282" s="313"/>
      <c r="BQ282" s="313"/>
      <c r="BR282" s="313"/>
      <c r="BS282" s="313"/>
      <c r="BT282" s="313"/>
      <c r="BU282" s="313"/>
      <c r="BV282" s="313"/>
      <c r="BW282" s="313"/>
      <c r="BX282" s="313"/>
      <c r="BY282" s="313"/>
      <c r="BZ282" s="313"/>
      <c r="CA282" s="313"/>
      <c r="CB282" s="313"/>
      <c r="CC282" s="313"/>
      <c r="CD282" s="313"/>
      <c r="CE282" s="313"/>
      <c r="CF282" s="313"/>
      <c r="CG282" s="999"/>
      <c r="CH282" s="313"/>
      <c r="CI282" s="313"/>
      <c r="CJ282" s="313"/>
      <c r="CK282" s="313"/>
      <c r="CL282" s="313"/>
      <c r="CM282" s="313"/>
      <c r="CN282" s="313"/>
      <c r="CO282" s="313"/>
      <c r="CP282" s="313"/>
      <c r="CQ282" s="313"/>
      <c r="CR282" s="313"/>
      <c r="CS282" s="313"/>
      <c r="CT282" s="313"/>
      <c r="CU282" s="313"/>
      <c r="CV282" s="313"/>
      <c r="CW282" s="1512"/>
      <c r="CX282" s="313"/>
      <c r="CY282" s="313"/>
      <c r="CZ282" s="313"/>
      <c r="DA282" s="313"/>
      <c r="DB282" s="313"/>
      <c r="DC282" s="313"/>
      <c r="DD282" s="313"/>
      <c r="DE282" s="313"/>
      <c r="DF282" s="313"/>
      <c r="DG282" s="313"/>
      <c r="DH282" s="313"/>
      <c r="DI282" s="1155"/>
      <c r="DJ282" s="1155"/>
      <c r="DK282" s="1155"/>
      <c r="DL282" s="1155"/>
      <c r="DM282" s="1155"/>
      <c r="DN282" s="1155"/>
      <c r="DO282" s="1155"/>
      <c r="DP282" s="1155"/>
      <c r="DQ282" s="1155"/>
      <c r="DR282" s="1155"/>
      <c r="DS282" s="1155"/>
      <c r="DT282" s="1155"/>
      <c r="DU282" s="1155"/>
      <c r="DV282" s="1155"/>
      <c r="DW282" s="1155"/>
      <c r="DX282" s="1155"/>
      <c r="DY282" s="1155"/>
      <c r="DZ282" s="1155"/>
      <c r="EA282" s="1155"/>
      <c r="EB282" s="1155"/>
      <c r="EC282" s="1155"/>
      <c r="ED282" s="1155"/>
      <c r="EE282" s="1155"/>
      <c r="EF282" s="1155"/>
      <c r="EG282" s="1155"/>
      <c r="EH282" s="1155"/>
      <c r="EI282" s="1155"/>
      <c r="EJ282" s="313"/>
      <c r="EK282" s="313"/>
      <c r="EL282" s="313"/>
      <c r="EM282" s="313"/>
      <c r="EN282" s="313"/>
      <c r="EO282" s="313"/>
      <c r="EP282" s="313"/>
      <c r="EQ282" s="313"/>
      <c r="ER282" s="313"/>
      <c r="ES282" s="313"/>
      <c r="ET282" s="655"/>
      <c r="EU282" s="655"/>
      <c r="EV282" s="655"/>
      <c r="EW282" s="655"/>
      <c r="EX282" s="313"/>
      <c r="EY282" s="655"/>
      <c r="EZ282" s="655"/>
      <c r="FA282" s="655"/>
      <c r="FB282" s="655"/>
      <c r="FC282" s="313"/>
      <c r="FD282" s="313"/>
      <c r="FE282" s="313"/>
      <c r="FF282" s="313"/>
      <c r="FG282" s="313"/>
      <c r="FH282" s="313"/>
      <c r="FI282" s="313"/>
      <c r="FJ282" s="313"/>
      <c r="FK282" s="313"/>
      <c r="FL282" s="999"/>
      <c r="FM282" s="313"/>
      <c r="FN282" s="655"/>
      <c r="FO282" s="655"/>
      <c r="FP282" s="655"/>
      <c r="FQ282" s="655"/>
      <c r="FR282" s="313"/>
      <c r="FS282" s="313"/>
      <c r="FT282" s="313"/>
      <c r="FU282" s="655"/>
      <c r="FV282" s="313"/>
      <c r="FW282" s="313"/>
      <c r="FX282" s="313"/>
    </row>
    <row r="283" spans="1:180" ht="14.45" hidden="1" customHeight="1" outlineLevel="2">
      <c r="A283" s="426" t="s">
        <v>485</v>
      </c>
      <c r="B283" s="380" t="s">
        <v>303</v>
      </c>
      <c r="C283" s="378"/>
      <c r="D283" s="378"/>
      <c r="E283" s="430" t="s">
        <v>389</v>
      </c>
      <c r="F283" s="432"/>
      <c r="G283" s="470"/>
      <c r="H283" s="343"/>
      <c r="I283" s="492">
        <f t="shared" ref="I283" si="2101">S283+X283+Y283+Z283+AA283</f>
        <v>0</v>
      </c>
      <c r="J283" s="312"/>
      <c r="K283" s="312"/>
      <c r="L283" s="312"/>
      <c r="M283" s="312">
        <v>0</v>
      </c>
      <c r="N283" s="312">
        <f t="shared" ref="N283" si="2102">SUM(O283:R283)</f>
        <v>0</v>
      </c>
      <c r="O283" s="366"/>
      <c r="P283" s="366"/>
      <c r="Q283" s="366"/>
      <c r="R283" s="366"/>
      <c r="S283" s="366">
        <f t="shared" ref="S283" si="2103">SUM(T283:W283)</f>
        <v>0</v>
      </c>
      <c r="T283" s="366"/>
      <c r="U283" s="366"/>
      <c r="V283" s="366"/>
      <c r="W283" s="366"/>
      <c r="X283" s="366"/>
      <c r="Y283" s="366"/>
      <c r="Z283" s="366"/>
      <c r="AA283" s="1167"/>
      <c r="AB283" s="319"/>
      <c r="AC283" s="319"/>
      <c r="AD283" s="319"/>
      <c r="AE283" s="319"/>
      <c r="AF283" s="312">
        <v>0</v>
      </c>
      <c r="AG283" s="312">
        <f t="shared" ref="AG283" si="2104">SUM(AH283:AK283)</f>
        <v>0</v>
      </c>
      <c r="AH283" s="366"/>
      <c r="AI283" s="366"/>
      <c r="AJ283" s="366"/>
      <c r="AK283" s="366"/>
      <c r="AL283" s="319"/>
      <c r="AM283" s="319"/>
      <c r="AN283" s="319"/>
      <c r="AO283" s="319"/>
      <c r="AP283" s="306" t="s">
        <v>349</v>
      </c>
      <c r="AQ283" s="437">
        <f t="shared" ref="AQ283:AQ284" si="2105">DI283+DX283+EA283+ED283+EG283</f>
        <v>0</v>
      </c>
      <c r="AR283" s="1621"/>
      <c r="AS283" s="1621"/>
      <c r="AT283" s="315"/>
      <c r="AU283" s="476">
        <f>AT283*1.154</f>
        <v>0</v>
      </c>
      <c r="AV283" s="315"/>
      <c r="AW283" s="315"/>
      <c r="AX283" s="476">
        <f>AW283*1.154</f>
        <v>0</v>
      </c>
      <c r="AY283" s="315"/>
      <c r="AZ283" s="315"/>
      <c r="BA283" s="476">
        <f>AZ283*1.154</f>
        <v>0</v>
      </c>
      <c r="BB283" s="315"/>
      <c r="BC283" s="315"/>
      <c r="BD283" s="476">
        <f>BC283*1.154</f>
        <v>0</v>
      </c>
      <c r="BE283" s="315"/>
      <c r="BF283" s="315"/>
      <c r="BG283" s="476">
        <f>BF283*1.154</f>
        <v>0</v>
      </c>
      <c r="BH283" s="315"/>
      <c r="BI283" s="315"/>
      <c r="BJ283" s="476">
        <f>BI283*1.154</f>
        <v>0</v>
      </c>
      <c r="BK283" s="315"/>
      <c r="BL283" s="315"/>
      <c r="BM283" s="476">
        <f>BL283*1.154</f>
        <v>0</v>
      </c>
      <c r="BN283" s="315"/>
      <c r="BO283" s="315"/>
      <c r="BP283" s="476">
        <f>BO283*1.154</f>
        <v>0</v>
      </c>
      <c r="BQ283" s="315"/>
      <c r="BR283" s="476">
        <f>BU283+BX283+CA283+CD283</f>
        <v>0</v>
      </c>
      <c r="BS283" s="476">
        <f t="shared" ref="BS283" si="2106">BV283+BY283+CB283+CE283</f>
        <v>0</v>
      </c>
      <c r="BT283" s="476">
        <f t="shared" ref="BT283" si="2107">BW283+BZ283+CC283+CF283</f>
        <v>0</v>
      </c>
      <c r="BU283" s="315"/>
      <c r="BV283" s="476">
        <f>BU283*1.154</f>
        <v>0</v>
      </c>
      <c r="BW283" s="315"/>
      <c r="BX283" s="315"/>
      <c r="BY283" s="476">
        <f>BX283*1.154</f>
        <v>0</v>
      </c>
      <c r="BZ283" s="315"/>
      <c r="CA283" s="315"/>
      <c r="CB283" s="476">
        <f>CA283*1.154</f>
        <v>0</v>
      </c>
      <c r="CC283" s="315"/>
      <c r="CD283" s="315"/>
      <c r="CE283" s="476">
        <f>CD283*1.154</f>
        <v>0</v>
      </c>
      <c r="CF283" s="315"/>
      <c r="CG283" s="995"/>
      <c r="CH283" s="476">
        <f>CK283+CN283+CQ283+CT283</f>
        <v>0</v>
      </c>
      <c r="CI283" s="476">
        <f t="shared" ref="CI283" si="2108">CL283+CO283+CR283+CU283</f>
        <v>0</v>
      </c>
      <c r="CJ283" s="476">
        <f t="shared" ref="CJ283" si="2109">CM283+CP283+CS283+CV283</f>
        <v>0</v>
      </c>
      <c r="CK283" s="315"/>
      <c r="CL283" s="476">
        <f>CK283*1.154</f>
        <v>0</v>
      </c>
      <c r="CM283" s="315"/>
      <c r="CN283" s="315"/>
      <c r="CO283" s="476">
        <f>CN283*1.154</f>
        <v>0</v>
      </c>
      <c r="CP283" s="315"/>
      <c r="CQ283" s="315"/>
      <c r="CR283" s="476">
        <f>CQ283*1.154</f>
        <v>0</v>
      </c>
      <c r="CS283" s="315"/>
      <c r="CT283" s="315"/>
      <c r="CU283" s="476">
        <f>CT283*1.154</f>
        <v>0</v>
      </c>
      <c r="CV283" s="315"/>
      <c r="CW283" s="1514"/>
      <c r="CX283" s="476">
        <f>CW283*1.154</f>
        <v>0</v>
      </c>
      <c r="CY283" s="315"/>
      <c r="CZ283" s="315"/>
      <c r="DA283" s="476">
        <f>CZ283*1.154</f>
        <v>0</v>
      </c>
      <c r="DB283" s="315"/>
      <c r="DC283" s="315"/>
      <c r="DD283" s="476">
        <f>DC283*1.154</f>
        <v>0</v>
      </c>
      <c r="DE283" s="315"/>
      <c r="DF283" s="315"/>
      <c r="DG283" s="476">
        <f>DF283*1.154</f>
        <v>0</v>
      </c>
      <c r="DH283" s="315"/>
      <c r="DI283" s="1204"/>
      <c r="DJ283" s="1203">
        <f>DI283*1.154</f>
        <v>0</v>
      </c>
      <c r="DK283" s="1204"/>
      <c r="DL283" s="1204"/>
      <c r="DM283" s="1204">
        <f>DL283*1.154</f>
        <v>0</v>
      </c>
      <c r="DN283" s="1204"/>
      <c r="DO283" s="1204"/>
      <c r="DP283" s="1204">
        <f>DO283*1.154</f>
        <v>0</v>
      </c>
      <c r="DQ283" s="1204"/>
      <c r="DR283" s="1204"/>
      <c r="DS283" s="1204">
        <f>DR283*1.154</f>
        <v>0</v>
      </c>
      <c r="DT283" s="1204"/>
      <c r="DU283" s="1204"/>
      <c r="DV283" s="1204">
        <f>DU283*1.154</f>
        <v>0</v>
      </c>
      <c r="DW283" s="1204"/>
      <c r="DX283" s="1204"/>
      <c r="DY283" s="1203">
        <f>DX283*1.154</f>
        <v>0</v>
      </c>
      <c r="DZ283" s="1204"/>
      <c r="EA283" s="1204"/>
      <c r="EB283" s="1203">
        <f>EA283*1.154</f>
        <v>0</v>
      </c>
      <c r="EC283" s="1204"/>
      <c r="ED283" s="1204"/>
      <c r="EE283" s="1203">
        <f>ED283*1.154</f>
        <v>0</v>
      </c>
      <c r="EF283" s="1204"/>
      <c r="EG283" s="1204"/>
      <c r="EH283" s="1203">
        <f>EG283*1.154</f>
        <v>0</v>
      </c>
      <c r="EI283" s="1204"/>
      <c r="EJ283" s="315"/>
      <c r="EK283" s="315"/>
      <c r="EL283" s="315"/>
      <c r="EM283" s="315"/>
      <c r="EN283" s="437">
        <f t="shared" ref="EN283:EN284" si="2110">EX283+FC283+FD283+FE283+FF283</f>
        <v>0</v>
      </c>
      <c r="EO283" s="312"/>
      <c r="EP283" s="312"/>
      <c r="EQ283" s="312"/>
      <c r="ER283" s="312"/>
      <c r="ES283" s="312"/>
      <c r="ET283" s="622"/>
      <c r="EU283" s="622"/>
      <c r="EV283" s="622"/>
      <c r="EW283" s="622"/>
      <c r="EX283" s="622">
        <f>SUM(EY283:FB283)</f>
        <v>0</v>
      </c>
      <c r="EY283" s="622"/>
      <c r="EZ283" s="622"/>
      <c r="FA283" s="622"/>
      <c r="FB283" s="622"/>
      <c r="FC283" s="312"/>
      <c r="FD283" s="312"/>
      <c r="FE283" s="312"/>
      <c r="FF283" s="312"/>
      <c r="FG283" s="437">
        <f>SUM(FH283:FR283)</f>
        <v>0</v>
      </c>
      <c r="FH283" s="312"/>
      <c r="FI283" s="312"/>
      <c r="FJ283" s="312"/>
      <c r="FK283" s="312"/>
      <c r="FL283" s="992"/>
      <c r="FM283" s="312">
        <f t="shared" ref="FM283" si="2111">FN283+FO283+FP283+FQ283</f>
        <v>0</v>
      </c>
      <c r="FN283" s="622"/>
      <c r="FO283" s="622"/>
      <c r="FP283" s="622"/>
      <c r="FQ283" s="622"/>
      <c r="FR283" s="312"/>
      <c r="FS283" s="312"/>
      <c r="FT283" s="312"/>
      <c r="FU283" s="622"/>
      <c r="FV283" s="316"/>
      <c r="FW283" s="316"/>
      <c r="FX283" s="316"/>
    </row>
    <row r="284" spans="1:180" s="95" customFormat="1" ht="14.45" hidden="1" customHeight="1" outlineLevel="2">
      <c r="A284" s="426" t="s">
        <v>485</v>
      </c>
      <c r="B284" s="380" t="s">
        <v>303</v>
      </c>
      <c r="C284" s="331"/>
      <c r="D284" s="431"/>
      <c r="E284" s="430"/>
      <c r="F284" s="439" t="s">
        <v>100</v>
      </c>
      <c r="G284" s="438"/>
      <c r="H284" s="490"/>
      <c r="I284" s="335"/>
      <c r="J284" s="335"/>
      <c r="K284" s="335"/>
      <c r="L284" s="335"/>
      <c r="M284" s="335"/>
      <c r="N284" s="335"/>
      <c r="O284" s="335"/>
      <c r="P284" s="335"/>
      <c r="Q284" s="335"/>
      <c r="R284" s="335"/>
      <c r="S284" s="335"/>
      <c r="T284" s="335"/>
      <c r="U284" s="335"/>
      <c r="V284" s="335"/>
      <c r="W284" s="335"/>
      <c r="X284" s="335"/>
      <c r="Y284" s="335"/>
      <c r="Z284" s="335"/>
      <c r="AA284" s="1157"/>
      <c r="AB284" s="335"/>
      <c r="AC284" s="335"/>
      <c r="AD284" s="345"/>
      <c r="AE284" s="335"/>
      <c r="AF284" s="335"/>
      <c r="AG284" s="335"/>
      <c r="AH284" s="335"/>
      <c r="AI284" s="335"/>
      <c r="AJ284" s="335"/>
      <c r="AK284" s="335"/>
      <c r="AL284" s="335"/>
      <c r="AM284" s="335"/>
      <c r="AN284" s="335"/>
      <c r="AO284" s="335"/>
      <c r="AP284" s="495"/>
      <c r="AQ284" s="437">
        <f t="shared" si="2105"/>
        <v>0</v>
      </c>
      <c r="AR284" s="1621"/>
      <c r="AS284" s="1621"/>
      <c r="AT284" s="476">
        <f t="shared" ref="AT284:BQ284" si="2112">SUM(AT283:AT283)</f>
        <v>0</v>
      </c>
      <c r="AU284" s="476">
        <f t="shared" si="2112"/>
        <v>0</v>
      </c>
      <c r="AV284" s="476">
        <f t="shared" si="2112"/>
        <v>0</v>
      </c>
      <c r="AW284" s="476">
        <f t="shared" si="2112"/>
        <v>0</v>
      </c>
      <c r="AX284" s="476">
        <f t="shared" si="2112"/>
        <v>0</v>
      </c>
      <c r="AY284" s="476">
        <f t="shared" si="2112"/>
        <v>0</v>
      </c>
      <c r="AZ284" s="476">
        <f t="shared" si="2112"/>
        <v>0</v>
      </c>
      <c r="BA284" s="476">
        <f t="shared" si="2112"/>
        <v>0</v>
      </c>
      <c r="BB284" s="476">
        <f t="shared" si="2112"/>
        <v>0</v>
      </c>
      <c r="BC284" s="476">
        <f t="shared" si="2112"/>
        <v>0</v>
      </c>
      <c r="BD284" s="476">
        <f t="shared" si="2112"/>
        <v>0</v>
      </c>
      <c r="BE284" s="476">
        <f t="shared" si="2112"/>
        <v>0</v>
      </c>
      <c r="BF284" s="476">
        <f t="shared" si="2112"/>
        <v>0</v>
      </c>
      <c r="BG284" s="476">
        <f t="shared" si="2112"/>
        <v>0</v>
      </c>
      <c r="BH284" s="476">
        <f t="shared" si="2112"/>
        <v>0</v>
      </c>
      <c r="BI284" s="476">
        <f t="shared" si="2112"/>
        <v>0</v>
      </c>
      <c r="BJ284" s="476">
        <f t="shared" si="2112"/>
        <v>0</v>
      </c>
      <c r="BK284" s="476">
        <f t="shared" si="2112"/>
        <v>0</v>
      </c>
      <c r="BL284" s="476">
        <f t="shared" si="2112"/>
        <v>0</v>
      </c>
      <c r="BM284" s="476">
        <f t="shared" si="2112"/>
        <v>0</v>
      </c>
      <c r="BN284" s="476">
        <f t="shared" si="2112"/>
        <v>0</v>
      </c>
      <c r="BO284" s="476">
        <f t="shared" si="2112"/>
        <v>0</v>
      </c>
      <c r="BP284" s="476">
        <f t="shared" si="2112"/>
        <v>0</v>
      </c>
      <c r="BQ284" s="476">
        <f t="shared" si="2112"/>
        <v>0</v>
      </c>
      <c r="BR284" s="476">
        <f t="shared" ref="BR284:EC284" si="2113">SUM(BR283:BR283)</f>
        <v>0</v>
      </c>
      <c r="BS284" s="476">
        <f t="shared" si="2113"/>
        <v>0</v>
      </c>
      <c r="BT284" s="476">
        <f t="shared" si="2113"/>
        <v>0</v>
      </c>
      <c r="BU284" s="476">
        <f t="shared" si="2113"/>
        <v>0</v>
      </c>
      <c r="BV284" s="476">
        <f t="shared" si="2113"/>
        <v>0</v>
      </c>
      <c r="BW284" s="476">
        <f t="shared" si="2113"/>
        <v>0</v>
      </c>
      <c r="BX284" s="476">
        <f t="shared" si="2113"/>
        <v>0</v>
      </c>
      <c r="BY284" s="476">
        <f t="shared" si="2113"/>
        <v>0</v>
      </c>
      <c r="BZ284" s="476">
        <f t="shared" si="2113"/>
        <v>0</v>
      </c>
      <c r="CA284" s="476">
        <f t="shared" si="2113"/>
        <v>0</v>
      </c>
      <c r="CB284" s="476">
        <f t="shared" si="2113"/>
        <v>0</v>
      </c>
      <c r="CC284" s="476">
        <f t="shared" si="2113"/>
        <v>0</v>
      </c>
      <c r="CD284" s="476">
        <f t="shared" si="2113"/>
        <v>0</v>
      </c>
      <c r="CE284" s="476">
        <f t="shared" si="2113"/>
        <v>0</v>
      </c>
      <c r="CF284" s="476">
        <f t="shared" si="2113"/>
        <v>0</v>
      </c>
      <c r="CG284" s="995"/>
      <c r="CH284" s="476">
        <f t="shared" ref="CH284:CV284" si="2114">SUM(CH283:CH283)</f>
        <v>0</v>
      </c>
      <c r="CI284" s="476">
        <f t="shared" si="2114"/>
        <v>0</v>
      </c>
      <c r="CJ284" s="476">
        <f t="shared" si="2114"/>
        <v>0</v>
      </c>
      <c r="CK284" s="476">
        <f t="shared" si="2114"/>
        <v>0</v>
      </c>
      <c r="CL284" s="476">
        <f t="shared" si="2114"/>
        <v>0</v>
      </c>
      <c r="CM284" s="476">
        <f t="shared" si="2114"/>
        <v>0</v>
      </c>
      <c r="CN284" s="476">
        <f t="shared" si="2114"/>
        <v>0</v>
      </c>
      <c r="CO284" s="476">
        <f t="shared" si="2114"/>
        <v>0</v>
      </c>
      <c r="CP284" s="476">
        <f t="shared" si="2114"/>
        <v>0</v>
      </c>
      <c r="CQ284" s="476">
        <f t="shared" si="2114"/>
        <v>0</v>
      </c>
      <c r="CR284" s="476">
        <f t="shared" si="2114"/>
        <v>0</v>
      </c>
      <c r="CS284" s="476">
        <f t="shared" si="2114"/>
        <v>0</v>
      </c>
      <c r="CT284" s="476">
        <f t="shared" si="2114"/>
        <v>0</v>
      </c>
      <c r="CU284" s="476">
        <f t="shared" si="2114"/>
        <v>0</v>
      </c>
      <c r="CV284" s="476">
        <f t="shared" si="2114"/>
        <v>0</v>
      </c>
      <c r="CW284" s="1514">
        <f t="shared" si="2113"/>
        <v>0</v>
      </c>
      <c r="CX284" s="476">
        <f t="shared" si="2113"/>
        <v>0</v>
      </c>
      <c r="CY284" s="476">
        <f t="shared" si="2113"/>
        <v>0</v>
      </c>
      <c r="CZ284" s="476">
        <f t="shared" si="2113"/>
        <v>0</v>
      </c>
      <c r="DA284" s="476">
        <f t="shared" si="2113"/>
        <v>0</v>
      </c>
      <c r="DB284" s="476">
        <f t="shared" si="2113"/>
        <v>0</v>
      </c>
      <c r="DC284" s="476">
        <f t="shared" si="2113"/>
        <v>0</v>
      </c>
      <c r="DD284" s="476">
        <f t="shared" si="2113"/>
        <v>0</v>
      </c>
      <c r="DE284" s="476">
        <f t="shared" si="2113"/>
        <v>0</v>
      </c>
      <c r="DF284" s="476">
        <f t="shared" si="2113"/>
        <v>0</v>
      </c>
      <c r="DG284" s="476">
        <f t="shared" si="2113"/>
        <v>0</v>
      </c>
      <c r="DH284" s="476">
        <f t="shared" si="2113"/>
        <v>0</v>
      </c>
      <c r="DI284" s="1203">
        <f t="shared" si="2113"/>
        <v>0</v>
      </c>
      <c r="DJ284" s="1203">
        <f t="shared" si="2113"/>
        <v>0</v>
      </c>
      <c r="DK284" s="1203">
        <f t="shared" si="2113"/>
        <v>0</v>
      </c>
      <c r="DL284" s="1203"/>
      <c r="DM284" s="1203">
        <f t="shared" ref="DM284" si="2115">SUM(DM283:DM283)</f>
        <v>0</v>
      </c>
      <c r="DN284" s="1203"/>
      <c r="DO284" s="1203"/>
      <c r="DP284" s="1203">
        <f t="shared" ref="DP284" si="2116">SUM(DP283:DP283)</f>
        <v>0</v>
      </c>
      <c r="DQ284" s="1203"/>
      <c r="DR284" s="1203"/>
      <c r="DS284" s="1203">
        <f t="shared" ref="DS284" si="2117">SUM(DS283:DS283)</f>
        <v>0</v>
      </c>
      <c r="DT284" s="1203"/>
      <c r="DU284" s="1203"/>
      <c r="DV284" s="1203">
        <f t="shared" ref="DV284" si="2118">SUM(DV283:DV283)</f>
        <v>0</v>
      </c>
      <c r="DW284" s="1203"/>
      <c r="DX284" s="1203">
        <f t="shared" si="2113"/>
        <v>0</v>
      </c>
      <c r="DY284" s="1203">
        <f t="shared" si="2113"/>
        <v>0</v>
      </c>
      <c r="DZ284" s="1203">
        <f t="shared" si="2113"/>
        <v>0</v>
      </c>
      <c r="EA284" s="1203">
        <f t="shared" si="2113"/>
        <v>0</v>
      </c>
      <c r="EB284" s="1203">
        <f t="shared" si="2113"/>
        <v>0</v>
      </c>
      <c r="EC284" s="1203">
        <f t="shared" si="2113"/>
        <v>0</v>
      </c>
      <c r="ED284" s="1203">
        <f t="shared" ref="ED284:EI284" si="2119">SUM(ED283:ED283)</f>
        <v>0</v>
      </c>
      <c r="EE284" s="1203">
        <f t="shared" si="2119"/>
        <v>0</v>
      </c>
      <c r="EF284" s="1203">
        <f t="shared" si="2119"/>
        <v>0</v>
      </c>
      <c r="EG284" s="1203">
        <f t="shared" si="2119"/>
        <v>0</v>
      </c>
      <c r="EH284" s="1203">
        <f t="shared" si="2119"/>
        <v>0</v>
      </c>
      <c r="EI284" s="1203">
        <f t="shared" si="2119"/>
        <v>0</v>
      </c>
      <c r="EJ284" s="476"/>
      <c r="EK284" s="476"/>
      <c r="EL284" s="476"/>
      <c r="EM284" s="476"/>
      <c r="EN284" s="437">
        <f t="shared" si="2110"/>
        <v>0</v>
      </c>
      <c r="EO284" s="437">
        <f>SUM(EO283:EO283)</f>
        <v>0</v>
      </c>
      <c r="EP284" s="437">
        <f>SUM(EP283:EP283)</f>
        <v>0</v>
      </c>
      <c r="EQ284" s="437">
        <f>SUM(EQ283:EQ283)</f>
        <v>0</v>
      </c>
      <c r="ER284" s="437">
        <f>SUM(ER283:ER283)</f>
        <v>0</v>
      </c>
      <c r="ES284" s="437">
        <f>SUM(ES283:ES283)</f>
        <v>0</v>
      </c>
      <c r="ET284" s="814"/>
      <c r="EU284" s="814"/>
      <c r="EV284" s="814"/>
      <c r="EW284" s="814"/>
      <c r="EX284" s="437">
        <f>SUM(EX283:EX283)</f>
        <v>0</v>
      </c>
      <c r="EY284" s="437">
        <f t="shared" ref="EY284:FB284" si="2120">SUM(EY283:EY283)</f>
        <v>0</v>
      </c>
      <c r="EZ284" s="437">
        <f t="shared" si="2120"/>
        <v>0</v>
      </c>
      <c r="FA284" s="437">
        <f t="shared" si="2120"/>
        <v>0</v>
      </c>
      <c r="FB284" s="437">
        <f t="shared" si="2120"/>
        <v>0</v>
      </c>
      <c r="FC284" s="437">
        <f>SUM(FC283:FC283)</f>
        <v>0</v>
      </c>
      <c r="FD284" s="437">
        <f>SUM(FD283:FD283)</f>
        <v>0</v>
      </c>
      <c r="FE284" s="437">
        <f>SUM(FE283:FE283)</f>
        <v>0</v>
      </c>
      <c r="FF284" s="437">
        <f>SUM(FF283:FF283)</f>
        <v>0</v>
      </c>
      <c r="FG284" s="437">
        <f>SUM(FH284:FR284)</f>
        <v>0</v>
      </c>
      <c r="FH284" s="437">
        <f>SUM(FH283:FH283)</f>
        <v>0</v>
      </c>
      <c r="FI284" s="437">
        <f>SUM(FI283:FI283)</f>
        <v>0</v>
      </c>
      <c r="FJ284" s="437">
        <f>SUM(FJ283:FJ283)</f>
        <v>0</v>
      </c>
      <c r="FK284" s="437">
        <f>SUM(FK283:FK283)</f>
        <v>0</v>
      </c>
      <c r="FL284" s="992"/>
      <c r="FM284" s="437">
        <f>SUM(FM283:FM283)</f>
        <v>0</v>
      </c>
      <c r="FN284" s="814"/>
      <c r="FO284" s="814"/>
      <c r="FP284" s="814"/>
      <c r="FQ284" s="814"/>
      <c r="FR284" s="437">
        <f>SUM(FR283:FR283)</f>
        <v>0</v>
      </c>
      <c r="FS284" s="437">
        <f>SUM(FS283:FS283)</f>
        <v>0</v>
      </c>
      <c r="FT284" s="437">
        <f>SUM(FT283:FT283)</f>
        <v>0</v>
      </c>
      <c r="FU284" s="814"/>
      <c r="FV284" s="442"/>
      <c r="FW284" s="442"/>
      <c r="FX284" s="442"/>
    </row>
    <row r="285" spans="1:180" ht="14.45" hidden="1" customHeight="1" outlineLevel="2">
      <c r="A285" s="426" t="s">
        <v>485</v>
      </c>
      <c r="B285" s="380" t="s">
        <v>303</v>
      </c>
      <c r="C285" s="331"/>
      <c r="D285" s="431"/>
      <c r="E285" s="430" t="s">
        <v>128</v>
      </c>
      <c r="F285" s="431" t="s">
        <v>202</v>
      </c>
      <c r="G285" s="467"/>
      <c r="H285" s="330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  <c r="S285" s="313"/>
      <c r="T285" s="313"/>
      <c r="U285" s="313"/>
      <c r="V285" s="313"/>
      <c r="W285" s="313"/>
      <c r="X285" s="313"/>
      <c r="Y285" s="313"/>
      <c r="Z285" s="313"/>
      <c r="AA285" s="1155"/>
      <c r="AB285" s="313"/>
      <c r="AC285" s="313"/>
      <c r="AD285" s="358"/>
      <c r="AE285" s="313"/>
      <c r="AF285" s="313"/>
      <c r="AG285" s="313"/>
      <c r="AH285" s="313"/>
      <c r="AI285" s="313"/>
      <c r="AJ285" s="313"/>
      <c r="AK285" s="313"/>
      <c r="AL285" s="313"/>
      <c r="AM285" s="313"/>
      <c r="AN285" s="313"/>
      <c r="AO285" s="313"/>
      <c r="AP285" s="495"/>
      <c r="AQ285" s="335"/>
      <c r="AR285" s="1620"/>
      <c r="AS285" s="1620"/>
      <c r="AT285" s="313"/>
      <c r="AU285" s="313"/>
      <c r="AV285" s="313"/>
      <c r="AW285" s="313"/>
      <c r="AX285" s="313"/>
      <c r="AY285" s="313"/>
      <c r="AZ285" s="313"/>
      <c r="BA285" s="313"/>
      <c r="BB285" s="313"/>
      <c r="BC285" s="313"/>
      <c r="BD285" s="313"/>
      <c r="BE285" s="313"/>
      <c r="BF285" s="313"/>
      <c r="BG285" s="313"/>
      <c r="BH285" s="313"/>
      <c r="BI285" s="313"/>
      <c r="BJ285" s="313"/>
      <c r="BK285" s="313"/>
      <c r="BL285" s="313"/>
      <c r="BM285" s="313"/>
      <c r="BN285" s="313"/>
      <c r="BO285" s="313"/>
      <c r="BP285" s="313"/>
      <c r="BQ285" s="313"/>
      <c r="BR285" s="313"/>
      <c r="BS285" s="313"/>
      <c r="BT285" s="313"/>
      <c r="BU285" s="313"/>
      <c r="BV285" s="313"/>
      <c r="BW285" s="313"/>
      <c r="BX285" s="313"/>
      <c r="BY285" s="313"/>
      <c r="BZ285" s="313"/>
      <c r="CA285" s="313"/>
      <c r="CB285" s="313"/>
      <c r="CC285" s="313"/>
      <c r="CD285" s="313"/>
      <c r="CE285" s="313"/>
      <c r="CF285" s="313"/>
      <c r="CG285" s="999"/>
      <c r="CH285" s="313"/>
      <c r="CI285" s="313"/>
      <c r="CJ285" s="313"/>
      <c r="CK285" s="313"/>
      <c r="CL285" s="313"/>
      <c r="CM285" s="313"/>
      <c r="CN285" s="313"/>
      <c r="CO285" s="313"/>
      <c r="CP285" s="313"/>
      <c r="CQ285" s="313"/>
      <c r="CR285" s="313"/>
      <c r="CS285" s="313"/>
      <c r="CT285" s="313"/>
      <c r="CU285" s="313"/>
      <c r="CV285" s="313"/>
      <c r="CW285" s="1512"/>
      <c r="CX285" s="313"/>
      <c r="CY285" s="313"/>
      <c r="CZ285" s="313"/>
      <c r="DA285" s="313"/>
      <c r="DB285" s="313"/>
      <c r="DC285" s="313"/>
      <c r="DD285" s="313"/>
      <c r="DE285" s="313"/>
      <c r="DF285" s="313"/>
      <c r="DG285" s="313"/>
      <c r="DH285" s="313"/>
      <c r="DI285" s="1155"/>
      <c r="DJ285" s="1155"/>
      <c r="DK285" s="1155"/>
      <c r="DL285" s="1155"/>
      <c r="DM285" s="1155"/>
      <c r="DN285" s="1155"/>
      <c r="DO285" s="1155"/>
      <c r="DP285" s="1155"/>
      <c r="DQ285" s="1155"/>
      <c r="DR285" s="1155"/>
      <c r="DS285" s="1155"/>
      <c r="DT285" s="1155"/>
      <c r="DU285" s="1155"/>
      <c r="DV285" s="1155"/>
      <c r="DW285" s="1155"/>
      <c r="DX285" s="1155"/>
      <c r="DY285" s="1155"/>
      <c r="DZ285" s="1155"/>
      <c r="EA285" s="1155"/>
      <c r="EB285" s="1155"/>
      <c r="EC285" s="1155"/>
      <c r="ED285" s="1155"/>
      <c r="EE285" s="1155"/>
      <c r="EF285" s="1155"/>
      <c r="EG285" s="1155"/>
      <c r="EH285" s="1155"/>
      <c r="EI285" s="1155"/>
      <c r="EJ285" s="313"/>
      <c r="EK285" s="313"/>
      <c r="EL285" s="313"/>
      <c r="EM285" s="313"/>
      <c r="EN285" s="313"/>
      <c r="EO285" s="313"/>
      <c r="EP285" s="313"/>
      <c r="EQ285" s="313"/>
      <c r="ER285" s="313"/>
      <c r="ES285" s="313"/>
      <c r="ET285" s="655"/>
      <c r="EU285" s="655"/>
      <c r="EV285" s="655"/>
      <c r="EW285" s="655"/>
      <c r="EX285" s="313"/>
      <c r="EY285" s="655"/>
      <c r="EZ285" s="655"/>
      <c r="FA285" s="655"/>
      <c r="FB285" s="655"/>
      <c r="FC285" s="313"/>
      <c r="FD285" s="313"/>
      <c r="FE285" s="313"/>
      <c r="FF285" s="313"/>
      <c r="FG285" s="313"/>
      <c r="FH285" s="313"/>
      <c r="FI285" s="313"/>
      <c r="FJ285" s="313"/>
      <c r="FK285" s="313"/>
      <c r="FL285" s="999"/>
      <c r="FM285" s="313"/>
      <c r="FN285" s="655"/>
      <c r="FO285" s="655"/>
      <c r="FP285" s="655"/>
      <c r="FQ285" s="655"/>
      <c r="FR285" s="313"/>
      <c r="FS285" s="313"/>
      <c r="FT285" s="313"/>
      <c r="FU285" s="655"/>
      <c r="FV285" s="313"/>
      <c r="FW285" s="313"/>
      <c r="FX285" s="313"/>
    </row>
    <row r="286" spans="1:180" ht="14.45" hidden="1" customHeight="1" outlineLevel="2">
      <c r="A286" s="426" t="s">
        <v>485</v>
      </c>
      <c r="B286" s="380" t="s">
        <v>303</v>
      </c>
      <c r="C286" s="331"/>
      <c r="D286" s="433"/>
      <c r="E286" s="430"/>
      <c r="F286" s="433"/>
      <c r="G286" s="470"/>
      <c r="H286" s="343"/>
      <c r="I286" s="492">
        <f t="shared" ref="I286" si="2121">S286+X286+Y286+Z286+AA286</f>
        <v>0</v>
      </c>
      <c r="J286" s="312"/>
      <c r="K286" s="312"/>
      <c r="L286" s="312"/>
      <c r="M286" s="312">
        <v>0</v>
      </c>
      <c r="N286" s="312">
        <f t="shared" ref="N286" si="2122">SUM(O286:R286)</f>
        <v>0</v>
      </c>
      <c r="O286" s="316"/>
      <c r="P286" s="316"/>
      <c r="Q286" s="316"/>
      <c r="R286" s="316"/>
      <c r="S286" s="366">
        <f t="shared" ref="S286" si="2123">SUM(T286:W286)</f>
        <v>0</v>
      </c>
      <c r="T286" s="316"/>
      <c r="U286" s="316"/>
      <c r="V286" s="316"/>
      <c r="W286" s="316"/>
      <c r="X286" s="316"/>
      <c r="Y286" s="316"/>
      <c r="Z286" s="316"/>
      <c r="AA286" s="1162"/>
      <c r="AB286" s="316"/>
      <c r="AC286" s="316"/>
      <c r="AD286" s="356"/>
      <c r="AE286" s="316"/>
      <c r="AF286" s="312">
        <v>0</v>
      </c>
      <c r="AG286" s="312">
        <f t="shared" ref="AG286" si="2124">SUM(AH286:AK286)</f>
        <v>0</v>
      </c>
      <c r="AH286" s="316"/>
      <c r="AI286" s="316"/>
      <c r="AJ286" s="316"/>
      <c r="AK286" s="316"/>
      <c r="AL286" s="316"/>
      <c r="AM286" s="316"/>
      <c r="AN286" s="316"/>
      <c r="AO286" s="316"/>
      <c r="AP286" s="306"/>
      <c r="AQ286" s="437">
        <f t="shared" ref="AQ286:AQ287" si="2125">DI286+DX286+EA286+ED286+EG286</f>
        <v>0</v>
      </c>
      <c r="AR286" s="1621"/>
      <c r="AS286" s="1621"/>
      <c r="AT286" s="315"/>
      <c r="AU286" s="315"/>
      <c r="AV286" s="315"/>
      <c r="AW286" s="315"/>
      <c r="AX286" s="315"/>
      <c r="AY286" s="315"/>
      <c r="AZ286" s="315"/>
      <c r="BA286" s="315"/>
      <c r="BB286" s="315"/>
      <c r="BC286" s="315"/>
      <c r="BD286" s="315"/>
      <c r="BE286" s="315"/>
      <c r="BF286" s="315"/>
      <c r="BG286" s="315"/>
      <c r="BH286" s="315"/>
      <c r="BI286" s="315"/>
      <c r="BJ286" s="315"/>
      <c r="BK286" s="315"/>
      <c r="BL286" s="315"/>
      <c r="BM286" s="315"/>
      <c r="BN286" s="315"/>
      <c r="BO286" s="315"/>
      <c r="BP286" s="315"/>
      <c r="BQ286" s="315"/>
      <c r="BR286" s="476">
        <f>BU286+BX286+CA286+CD286</f>
        <v>0</v>
      </c>
      <c r="BS286" s="476">
        <f t="shared" ref="BS286" si="2126">BV286+BY286+CB286+CE286</f>
        <v>0</v>
      </c>
      <c r="BT286" s="476">
        <f t="shared" ref="BT286" si="2127">BW286+BZ286+CC286+CF286</f>
        <v>0</v>
      </c>
      <c r="BU286" s="315"/>
      <c r="BV286" s="315"/>
      <c r="BW286" s="315"/>
      <c r="BX286" s="315"/>
      <c r="BY286" s="315"/>
      <c r="BZ286" s="315"/>
      <c r="CA286" s="315"/>
      <c r="CB286" s="315"/>
      <c r="CC286" s="315"/>
      <c r="CD286" s="315"/>
      <c r="CE286" s="315"/>
      <c r="CF286" s="315"/>
      <c r="CG286" s="995"/>
      <c r="CH286" s="476">
        <f>CK286+CN286+CQ286+CT286</f>
        <v>0</v>
      </c>
      <c r="CI286" s="476">
        <f t="shared" ref="CI286" si="2128">CL286+CO286+CR286+CU286</f>
        <v>0</v>
      </c>
      <c r="CJ286" s="476">
        <f t="shared" ref="CJ286" si="2129">CM286+CP286+CS286+CV286</f>
        <v>0</v>
      </c>
      <c r="CK286" s="315"/>
      <c r="CL286" s="315"/>
      <c r="CM286" s="315"/>
      <c r="CN286" s="315"/>
      <c r="CO286" s="315"/>
      <c r="CP286" s="315"/>
      <c r="CQ286" s="315"/>
      <c r="CR286" s="315"/>
      <c r="CS286" s="315"/>
      <c r="CT286" s="315"/>
      <c r="CU286" s="315"/>
      <c r="CV286" s="315"/>
      <c r="CW286" s="1514"/>
      <c r="CX286" s="315"/>
      <c r="CY286" s="315"/>
      <c r="CZ286" s="315"/>
      <c r="DA286" s="315"/>
      <c r="DB286" s="315"/>
      <c r="DC286" s="315"/>
      <c r="DD286" s="315"/>
      <c r="DE286" s="315"/>
      <c r="DF286" s="315"/>
      <c r="DG286" s="315"/>
      <c r="DH286" s="315"/>
      <c r="DI286" s="1204"/>
      <c r="DJ286" s="1204"/>
      <c r="DK286" s="1204"/>
      <c r="DL286" s="1204"/>
      <c r="DM286" s="1204"/>
      <c r="DN286" s="1204"/>
      <c r="DO286" s="1204"/>
      <c r="DP286" s="1204"/>
      <c r="DQ286" s="1204"/>
      <c r="DR286" s="1204"/>
      <c r="DS286" s="1204"/>
      <c r="DT286" s="1204"/>
      <c r="DU286" s="1204"/>
      <c r="DV286" s="1204"/>
      <c r="DW286" s="1204"/>
      <c r="DX286" s="1204"/>
      <c r="DY286" s="1204"/>
      <c r="DZ286" s="1204"/>
      <c r="EA286" s="1204"/>
      <c r="EB286" s="1204"/>
      <c r="EC286" s="1204"/>
      <c r="ED286" s="1204"/>
      <c r="EE286" s="1204"/>
      <c r="EF286" s="1204"/>
      <c r="EG286" s="1204"/>
      <c r="EH286" s="1204"/>
      <c r="EI286" s="1204"/>
      <c r="EJ286" s="315"/>
      <c r="EK286" s="315"/>
      <c r="EL286" s="315"/>
      <c r="EM286" s="315"/>
      <c r="EN286" s="437">
        <f t="shared" ref="EN286:EN287" si="2130">EX286+FC286+FD286+FE286+FF286</f>
        <v>0</v>
      </c>
      <c r="EO286" s="312"/>
      <c r="EP286" s="312"/>
      <c r="EQ286" s="312"/>
      <c r="ER286" s="312"/>
      <c r="ES286" s="312"/>
      <c r="ET286" s="622"/>
      <c r="EU286" s="622"/>
      <c r="EV286" s="622"/>
      <c r="EW286" s="622"/>
      <c r="EX286" s="622">
        <f>SUM(EY286:FB286)</f>
        <v>0</v>
      </c>
      <c r="EY286" s="622"/>
      <c r="EZ286" s="622"/>
      <c r="FA286" s="622"/>
      <c r="FB286" s="622"/>
      <c r="FC286" s="312"/>
      <c r="FD286" s="312"/>
      <c r="FE286" s="312"/>
      <c r="FF286" s="312"/>
      <c r="FG286" s="437">
        <f>SUM(FH286:FR286)</f>
        <v>0</v>
      </c>
      <c r="FH286" s="312"/>
      <c r="FI286" s="312"/>
      <c r="FJ286" s="312"/>
      <c r="FK286" s="312"/>
      <c r="FL286" s="992"/>
      <c r="FM286" s="312">
        <f t="shared" ref="FM286" si="2131">FN286+FO286+FP286+FQ286</f>
        <v>0</v>
      </c>
      <c r="FN286" s="622"/>
      <c r="FO286" s="622"/>
      <c r="FP286" s="622"/>
      <c r="FQ286" s="622"/>
      <c r="FR286" s="312"/>
      <c r="FS286" s="312"/>
      <c r="FT286" s="312"/>
      <c r="FU286" s="622"/>
      <c r="FV286" s="316"/>
      <c r="FW286" s="316"/>
      <c r="FX286" s="316"/>
    </row>
    <row r="287" spans="1:180" s="95" customFormat="1" ht="14.45" hidden="1" customHeight="1" outlineLevel="2">
      <c r="A287" s="426" t="s">
        <v>485</v>
      </c>
      <c r="B287" s="380" t="s">
        <v>303</v>
      </c>
      <c r="C287" s="331"/>
      <c r="D287" s="431"/>
      <c r="E287" s="430"/>
      <c r="F287" s="439" t="s">
        <v>100</v>
      </c>
      <c r="G287" s="438"/>
      <c r="H287" s="490"/>
      <c r="I287" s="335"/>
      <c r="J287" s="335"/>
      <c r="K287" s="335"/>
      <c r="L287" s="335"/>
      <c r="M287" s="335"/>
      <c r="N287" s="335"/>
      <c r="O287" s="335"/>
      <c r="P287" s="335"/>
      <c r="Q287" s="335"/>
      <c r="R287" s="335"/>
      <c r="S287" s="335"/>
      <c r="T287" s="335"/>
      <c r="U287" s="335"/>
      <c r="V287" s="335"/>
      <c r="W287" s="335"/>
      <c r="X287" s="335"/>
      <c r="Y287" s="335"/>
      <c r="Z287" s="335"/>
      <c r="AA287" s="1157"/>
      <c r="AB287" s="335"/>
      <c r="AC287" s="335"/>
      <c r="AD287" s="345"/>
      <c r="AE287" s="335"/>
      <c r="AF287" s="335"/>
      <c r="AG287" s="335"/>
      <c r="AH287" s="335"/>
      <c r="AI287" s="335"/>
      <c r="AJ287" s="335"/>
      <c r="AK287" s="335"/>
      <c r="AL287" s="335"/>
      <c r="AM287" s="335"/>
      <c r="AN287" s="335"/>
      <c r="AO287" s="335"/>
      <c r="AP287" s="495"/>
      <c r="AQ287" s="437">
        <f t="shared" si="2125"/>
        <v>0</v>
      </c>
      <c r="AR287" s="1621"/>
      <c r="AS287" s="1621"/>
      <c r="AT287" s="476">
        <f t="shared" ref="AT287:BQ287" si="2132">SUM(AT286:AT286)</f>
        <v>0</v>
      </c>
      <c r="AU287" s="476">
        <f t="shared" si="2132"/>
        <v>0</v>
      </c>
      <c r="AV287" s="476">
        <f t="shared" si="2132"/>
        <v>0</v>
      </c>
      <c r="AW287" s="476">
        <f t="shared" si="2132"/>
        <v>0</v>
      </c>
      <c r="AX287" s="476">
        <f t="shared" si="2132"/>
        <v>0</v>
      </c>
      <c r="AY287" s="476">
        <f t="shared" si="2132"/>
        <v>0</v>
      </c>
      <c r="AZ287" s="476">
        <f t="shared" si="2132"/>
        <v>0</v>
      </c>
      <c r="BA287" s="476">
        <f t="shared" si="2132"/>
        <v>0</v>
      </c>
      <c r="BB287" s="476">
        <f t="shared" si="2132"/>
        <v>0</v>
      </c>
      <c r="BC287" s="476">
        <f t="shared" si="2132"/>
        <v>0</v>
      </c>
      <c r="BD287" s="476">
        <f t="shared" si="2132"/>
        <v>0</v>
      </c>
      <c r="BE287" s="476">
        <f t="shared" si="2132"/>
        <v>0</v>
      </c>
      <c r="BF287" s="476">
        <f t="shared" si="2132"/>
        <v>0</v>
      </c>
      <c r="BG287" s="476">
        <f t="shared" si="2132"/>
        <v>0</v>
      </c>
      <c r="BH287" s="476">
        <f t="shared" si="2132"/>
        <v>0</v>
      </c>
      <c r="BI287" s="476">
        <f t="shared" si="2132"/>
        <v>0</v>
      </c>
      <c r="BJ287" s="476">
        <f t="shared" si="2132"/>
        <v>0</v>
      </c>
      <c r="BK287" s="476">
        <f t="shared" si="2132"/>
        <v>0</v>
      </c>
      <c r="BL287" s="476">
        <f t="shared" si="2132"/>
        <v>0</v>
      </c>
      <c r="BM287" s="476">
        <f t="shared" si="2132"/>
        <v>0</v>
      </c>
      <c r="BN287" s="476">
        <f t="shared" si="2132"/>
        <v>0</v>
      </c>
      <c r="BO287" s="476">
        <f t="shared" si="2132"/>
        <v>0</v>
      </c>
      <c r="BP287" s="476">
        <f t="shared" si="2132"/>
        <v>0</v>
      </c>
      <c r="BQ287" s="476">
        <f t="shared" si="2132"/>
        <v>0</v>
      </c>
      <c r="BR287" s="476">
        <f t="shared" ref="BR287:EC287" si="2133">SUM(BR286:BR286)</f>
        <v>0</v>
      </c>
      <c r="BS287" s="476">
        <f t="shared" si="2133"/>
        <v>0</v>
      </c>
      <c r="BT287" s="476">
        <f t="shared" si="2133"/>
        <v>0</v>
      </c>
      <c r="BU287" s="476">
        <f t="shared" si="2133"/>
        <v>0</v>
      </c>
      <c r="BV287" s="476">
        <f t="shared" si="2133"/>
        <v>0</v>
      </c>
      <c r="BW287" s="476">
        <f t="shared" si="2133"/>
        <v>0</v>
      </c>
      <c r="BX287" s="476">
        <f t="shared" si="2133"/>
        <v>0</v>
      </c>
      <c r="BY287" s="476">
        <f t="shared" si="2133"/>
        <v>0</v>
      </c>
      <c r="BZ287" s="476">
        <f t="shared" si="2133"/>
        <v>0</v>
      </c>
      <c r="CA287" s="476">
        <f t="shared" si="2133"/>
        <v>0</v>
      </c>
      <c r="CB287" s="476">
        <f t="shared" si="2133"/>
        <v>0</v>
      </c>
      <c r="CC287" s="476">
        <f t="shared" si="2133"/>
        <v>0</v>
      </c>
      <c r="CD287" s="476">
        <f t="shared" si="2133"/>
        <v>0</v>
      </c>
      <c r="CE287" s="476">
        <f t="shared" si="2133"/>
        <v>0</v>
      </c>
      <c r="CF287" s="476">
        <f t="shared" si="2133"/>
        <v>0</v>
      </c>
      <c r="CG287" s="995"/>
      <c r="CH287" s="476">
        <f t="shared" ref="CH287:CV287" si="2134">SUM(CH286:CH286)</f>
        <v>0</v>
      </c>
      <c r="CI287" s="476">
        <f t="shared" si="2134"/>
        <v>0</v>
      </c>
      <c r="CJ287" s="476">
        <f t="shared" si="2134"/>
        <v>0</v>
      </c>
      <c r="CK287" s="476">
        <f t="shared" si="2134"/>
        <v>0</v>
      </c>
      <c r="CL287" s="476">
        <f t="shared" si="2134"/>
        <v>0</v>
      </c>
      <c r="CM287" s="476">
        <f t="shared" si="2134"/>
        <v>0</v>
      </c>
      <c r="CN287" s="476">
        <f t="shared" si="2134"/>
        <v>0</v>
      </c>
      <c r="CO287" s="476">
        <f t="shared" si="2134"/>
        <v>0</v>
      </c>
      <c r="CP287" s="476">
        <f t="shared" si="2134"/>
        <v>0</v>
      </c>
      <c r="CQ287" s="476">
        <f t="shared" si="2134"/>
        <v>0</v>
      </c>
      <c r="CR287" s="476">
        <f t="shared" si="2134"/>
        <v>0</v>
      </c>
      <c r="CS287" s="476">
        <f t="shared" si="2134"/>
        <v>0</v>
      </c>
      <c r="CT287" s="476">
        <f t="shared" si="2134"/>
        <v>0</v>
      </c>
      <c r="CU287" s="476">
        <f t="shared" si="2134"/>
        <v>0</v>
      </c>
      <c r="CV287" s="476">
        <f t="shared" si="2134"/>
        <v>0</v>
      </c>
      <c r="CW287" s="1514">
        <f t="shared" si="2133"/>
        <v>0</v>
      </c>
      <c r="CX287" s="476">
        <f t="shared" si="2133"/>
        <v>0</v>
      </c>
      <c r="CY287" s="476">
        <f t="shared" si="2133"/>
        <v>0</v>
      </c>
      <c r="CZ287" s="476">
        <f t="shared" si="2133"/>
        <v>0</v>
      </c>
      <c r="DA287" s="476">
        <f t="shared" si="2133"/>
        <v>0</v>
      </c>
      <c r="DB287" s="476">
        <f t="shared" si="2133"/>
        <v>0</v>
      </c>
      <c r="DC287" s="476">
        <f t="shared" si="2133"/>
        <v>0</v>
      </c>
      <c r="DD287" s="476">
        <f t="shared" si="2133"/>
        <v>0</v>
      </c>
      <c r="DE287" s="476">
        <f t="shared" si="2133"/>
        <v>0</v>
      </c>
      <c r="DF287" s="476">
        <f t="shared" si="2133"/>
        <v>0</v>
      </c>
      <c r="DG287" s="476">
        <f t="shared" si="2133"/>
        <v>0</v>
      </c>
      <c r="DH287" s="476">
        <f t="shared" si="2133"/>
        <v>0</v>
      </c>
      <c r="DI287" s="1203">
        <f t="shared" si="2133"/>
        <v>0</v>
      </c>
      <c r="DJ287" s="1203">
        <f t="shared" si="2133"/>
        <v>0</v>
      </c>
      <c r="DK287" s="1203">
        <f t="shared" si="2133"/>
        <v>0</v>
      </c>
      <c r="DL287" s="1203"/>
      <c r="DM287" s="1203">
        <f t="shared" ref="DM287" si="2135">SUM(DM286:DM286)</f>
        <v>0</v>
      </c>
      <c r="DN287" s="1203"/>
      <c r="DO287" s="1203"/>
      <c r="DP287" s="1203">
        <f t="shared" ref="DP287" si="2136">SUM(DP286:DP286)</f>
        <v>0</v>
      </c>
      <c r="DQ287" s="1203"/>
      <c r="DR287" s="1203"/>
      <c r="DS287" s="1203">
        <f t="shared" ref="DS287" si="2137">SUM(DS286:DS286)</f>
        <v>0</v>
      </c>
      <c r="DT287" s="1203"/>
      <c r="DU287" s="1203"/>
      <c r="DV287" s="1203">
        <f t="shared" ref="DV287" si="2138">SUM(DV286:DV286)</f>
        <v>0</v>
      </c>
      <c r="DW287" s="1203"/>
      <c r="DX287" s="1203">
        <f t="shared" si="2133"/>
        <v>0</v>
      </c>
      <c r="DY287" s="1203">
        <f t="shared" si="2133"/>
        <v>0</v>
      </c>
      <c r="DZ287" s="1203">
        <f t="shared" si="2133"/>
        <v>0</v>
      </c>
      <c r="EA287" s="1203">
        <f t="shared" si="2133"/>
        <v>0</v>
      </c>
      <c r="EB287" s="1203">
        <f t="shared" si="2133"/>
        <v>0</v>
      </c>
      <c r="EC287" s="1203">
        <f t="shared" si="2133"/>
        <v>0</v>
      </c>
      <c r="ED287" s="1203">
        <f t="shared" ref="ED287:EI287" si="2139">SUM(ED286:ED286)</f>
        <v>0</v>
      </c>
      <c r="EE287" s="1203">
        <f t="shared" si="2139"/>
        <v>0</v>
      </c>
      <c r="EF287" s="1203">
        <f t="shared" si="2139"/>
        <v>0</v>
      </c>
      <c r="EG287" s="1203">
        <f t="shared" si="2139"/>
        <v>0</v>
      </c>
      <c r="EH287" s="1203">
        <f t="shared" si="2139"/>
        <v>0</v>
      </c>
      <c r="EI287" s="1203">
        <f t="shared" si="2139"/>
        <v>0</v>
      </c>
      <c r="EJ287" s="476"/>
      <c r="EK287" s="476"/>
      <c r="EL287" s="476"/>
      <c r="EM287" s="476"/>
      <c r="EN287" s="437">
        <f t="shared" si="2130"/>
        <v>0</v>
      </c>
      <c r="EO287" s="437">
        <f>SUM(EO286:EO286)</f>
        <v>0</v>
      </c>
      <c r="EP287" s="437">
        <f>SUM(EP286:EP286)</f>
        <v>0</v>
      </c>
      <c r="EQ287" s="437">
        <f>SUM(EQ286:EQ286)</f>
        <v>0</v>
      </c>
      <c r="ER287" s="437">
        <f>SUM(ER286:ER286)</f>
        <v>0</v>
      </c>
      <c r="ES287" s="437">
        <f>SUM(ES286:ES286)</f>
        <v>0</v>
      </c>
      <c r="ET287" s="814"/>
      <c r="EU287" s="814"/>
      <c r="EV287" s="814"/>
      <c r="EW287" s="814"/>
      <c r="EX287" s="437">
        <f>SUM(EX286:EX286)</f>
        <v>0</v>
      </c>
      <c r="EY287" s="437">
        <f t="shared" ref="EY287:FB287" si="2140">SUM(EY286:EY286)</f>
        <v>0</v>
      </c>
      <c r="EZ287" s="437">
        <f t="shared" si="2140"/>
        <v>0</v>
      </c>
      <c r="FA287" s="437">
        <f t="shared" si="2140"/>
        <v>0</v>
      </c>
      <c r="FB287" s="437">
        <f t="shared" si="2140"/>
        <v>0</v>
      </c>
      <c r="FC287" s="437">
        <f>SUM(FC286:FC286)</f>
        <v>0</v>
      </c>
      <c r="FD287" s="437">
        <f>SUM(FD286:FD286)</f>
        <v>0</v>
      </c>
      <c r="FE287" s="437">
        <f>SUM(FE286:FE286)</f>
        <v>0</v>
      </c>
      <c r="FF287" s="437">
        <f>SUM(FF286:FF286)</f>
        <v>0</v>
      </c>
      <c r="FG287" s="437">
        <f>SUM(FH287:FR287)</f>
        <v>0</v>
      </c>
      <c r="FH287" s="437">
        <f>SUM(FH286:FH286)</f>
        <v>0</v>
      </c>
      <c r="FI287" s="437">
        <f>SUM(FI286:FI286)</f>
        <v>0</v>
      </c>
      <c r="FJ287" s="437">
        <f>SUM(FJ286:FJ286)</f>
        <v>0</v>
      </c>
      <c r="FK287" s="437">
        <f>SUM(FK286:FK286)</f>
        <v>0</v>
      </c>
      <c r="FL287" s="992"/>
      <c r="FM287" s="437">
        <f>SUM(FM286:FM286)</f>
        <v>0</v>
      </c>
      <c r="FN287" s="814"/>
      <c r="FO287" s="814"/>
      <c r="FP287" s="814"/>
      <c r="FQ287" s="814"/>
      <c r="FR287" s="437">
        <f>SUM(FR286:FR286)</f>
        <v>0</v>
      </c>
      <c r="FS287" s="437">
        <f>SUM(FS286:FS286)</f>
        <v>0</v>
      </c>
      <c r="FT287" s="437">
        <f>SUM(FT286:FT286)</f>
        <v>0</v>
      </c>
      <c r="FU287" s="814"/>
      <c r="FV287" s="320"/>
      <c r="FW287" s="320"/>
      <c r="FX287" s="320"/>
    </row>
    <row r="288" spans="1:180" ht="14.45" hidden="1" customHeight="1" outlineLevel="2">
      <c r="A288" s="426" t="s">
        <v>485</v>
      </c>
      <c r="B288" s="380" t="s">
        <v>303</v>
      </c>
      <c r="C288" s="331"/>
      <c r="D288" s="431"/>
      <c r="E288" s="430" t="s">
        <v>129</v>
      </c>
      <c r="F288" s="431" t="s">
        <v>57</v>
      </c>
      <c r="G288" s="467"/>
      <c r="H288" s="330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  <c r="S288" s="313"/>
      <c r="T288" s="313"/>
      <c r="U288" s="313"/>
      <c r="V288" s="313"/>
      <c r="W288" s="313"/>
      <c r="X288" s="313"/>
      <c r="Y288" s="313"/>
      <c r="Z288" s="313"/>
      <c r="AA288" s="1155"/>
      <c r="AB288" s="313"/>
      <c r="AC288" s="313"/>
      <c r="AD288" s="358"/>
      <c r="AE288" s="313"/>
      <c r="AF288" s="313"/>
      <c r="AG288" s="313"/>
      <c r="AH288" s="313"/>
      <c r="AI288" s="313"/>
      <c r="AJ288" s="313"/>
      <c r="AK288" s="313"/>
      <c r="AL288" s="313"/>
      <c r="AM288" s="313"/>
      <c r="AN288" s="313"/>
      <c r="AO288" s="313"/>
      <c r="AP288" s="495"/>
      <c r="AQ288" s="335"/>
      <c r="AR288" s="1620"/>
      <c r="AS288" s="1620"/>
      <c r="AT288" s="313"/>
      <c r="AU288" s="313"/>
      <c r="AV288" s="313"/>
      <c r="AW288" s="313"/>
      <c r="AX288" s="313"/>
      <c r="AY288" s="313"/>
      <c r="AZ288" s="313"/>
      <c r="BA288" s="313"/>
      <c r="BB288" s="313"/>
      <c r="BC288" s="313"/>
      <c r="BD288" s="313"/>
      <c r="BE288" s="313"/>
      <c r="BF288" s="313"/>
      <c r="BG288" s="313"/>
      <c r="BH288" s="313"/>
      <c r="BI288" s="313"/>
      <c r="BJ288" s="313"/>
      <c r="BK288" s="313"/>
      <c r="BL288" s="313"/>
      <c r="BM288" s="313"/>
      <c r="BN288" s="313"/>
      <c r="BO288" s="313"/>
      <c r="BP288" s="313"/>
      <c r="BQ288" s="313"/>
      <c r="BR288" s="313"/>
      <c r="BS288" s="313"/>
      <c r="BT288" s="313"/>
      <c r="BU288" s="313"/>
      <c r="BV288" s="313"/>
      <c r="BW288" s="313"/>
      <c r="BX288" s="313"/>
      <c r="BY288" s="313"/>
      <c r="BZ288" s="313"/>
      <c r="CA288" s="313"/>
      <c r="CB288" s="313"/>
      <c r="CC288" s="313"/>
      <c r="CD288" s="313"/>
      <c r="CE288" s="313"/>
      <c r="CF288" s="313"/>
      <c r="CG288" s="999"/>
      <c r="CH288" s="313"/>
      <c r="CI288" s="313"/>
      <c r="CJ288" s="313"/>
      <c r="CK288" s="313"/>
      <c r="CL288" s="313"/>
      <c r="CM288" s="313"/>
      <c r="CN288" s="313"/>
      <c r="CO288" s="313"/>
      <c r="CP288" s="313"/>
      <c r="CQ288" s="313"/>
      <c r="CR288" s="313"/>
      <c r="CS288" s="313"/>
      <c r="CT288" s="313"/>
      <c r="CU288" s="313"/>
      <c r="CV288" s="313"/>
      <c r="CW288" s="1512"/>
      <c r="CX288" s="313"/>
      <c r="CY288" s="313"/>
      <c r="CZ288" s="313"/>
      <c r="DA288" s="313"/>
      <c r="DB288" s="313"/>
      <c r="DC288" s="313"/>
      <c r="DD288" s="313"/>
      <c r="DE288" s="313"/>
      <c r="DF288" s="313"/>
      <c r="DG288" s="313"/>
      <c r="DH288" s="313"/>
      <c r="DI288" s="1155"/>
      <c r="DJ288" s="1155"/>
      <c r="DK288" s="1155"/>
      <c r="DL288" s="1155"/>
      <c r="DM288" s="1155"/>
      <c r="DN288" s="1155"/>
      <c r="DO288" s="1155"/>
      <c r="DP288" s="1155"/>
      <c r="DQ288" s="1155"/>
      <c r="DR288" s="1155"/>
      <c r="DS288" s="1155"/>
      <c r="DT288" s="1155"/>
      <c r="DU288" s="1155"/>
      <c r="DV288" s="1155"/>
      <c r="DW288" s="1155"/>
      <c r="DX288" s="1155"/>
      <c r="DY288" s="1155"/>
      <c r="DZ288" s="1155"/>
      <c r="EA288" s="1155"/>
      <c r="EB288" s="1155"/>
      <c r="EC288" s="1155"/>
      <c r="ED288" s="1155"/>
      <c r="EE288" s="1155"/>
      <c r="EF288" s="1155"/>
      <c r="EG288" s="1155"/>
      <c r="EH288" s="1155"/>
      <c r="EI288" s="1155"/>
      <c r="EJ288" s="313"/>
      <c r="EK288" s="313"/>
      <c r="EL288" s="313"/>
      <c r="EM288" s="313"/>
      <c r="EN288" s="313"/>
      <c r="EO288" s="313"/>
      <c r="EP288" s="313"/>
      <c r="EQ288" s="313"/>
      <c r="ER288" s="313"/>
      <c r="ES288" s="313"/>
      <c r="ET288" s="655"/>
      <c r="EU288" s="655"/>
      <c r="EV288" s="655"/>
      <c r="EW288" s="655"/>
      <c r="EX288" s="313"/>
      <c r="EY288" s="655"/>
      <c r="EZ288" s="655"/>
      <c r="FA288" s="655"/>
      <c r="FB288" s="655"/>
      <c r="FC288" s="313"/>
      <c r="FD288" s="313"/>
      <c r="FE288" s="313"/>
      <c r="FF288" s="313"/>
      <c r="FG288" s="313"/>
      <c r="FH288" s="313"/>
      <c r="FI288" s="313"/>
      <c r="FJ288" s="313"/>
      <c r="FK288" s="313"/>
      <c r="FL288" s="999"/>
      <c r="FM288" s="313"/>
      <c r="FN288" s="655"/>
      <c r="FO288" s="655"/>
      <c r="FP288" s="655"/>
      <c r="FQ288" s="655"/>
      <c r="FR288" s="313"/>
      <c r="FS288" s="313"/>
      <c r="FT288" s="313"/>
      <c r="FU288" s="655"/>
      <c r="FV288" s="313"/>
      <c r="FW288" s="313"/>
      <c r="FX288" s="313"/>
    </row>
    <row r="289" spans="1:180" ht="14.45" hidden="1" customHeight="1" outlineLevel="2">
      <c r="A289" s="426" t="s">
        <v>485</v>
      </c>
      <c r="B289" s="380" t="s">
        <v>303</v>
      </c>
      <c r="C289" s="331"/>
      <c r="D289" s="433"/>
      <c r="E289" s="430"/>
      <c r="F289" s="433"/>
      <c r="G289" s="470"/>
      <c r="H289" s="343"/>
      <c r="I289" s="492">
        <f t="shared" ref="I289" si="2141">S289+X289+Y289+Z289+AA289</f>
        <v>0</v>
      </c>
      <c r="J289" s="312"/>
      <c r="K289" s="312"/>
      <c r="L289" s="312"/>
      <c r="M289" s="312">
        <v>0</v>
      </c>
      <c r="N289" s="312">
        <f t="shared" ref="N289" si="2142">SUM(O289:R289)</f>
        <v>0</v>
      </c>
      <c r="O289" s="316"/>
      <c r="P289" s="316"/>
      <c r="Q289" s="316"/>
      <c r="R289" s="316"/>
      <c r="S289" s="366">
        <f t="shared" ref="S289" si="2143">SUM(T289:W289)</f>
        <v>0</v>
      </c>
      <c r="T289" s="316"/>
      <c r="U289" s="316"/>
      <c r="V289" s="316"/>
      <c r="W289" s="316"/>
      <c r="X289" s="316"/>
      <c r="Y289" s="316"/>
      <c r="Z289" s="316"/>
      <c r="AA289" s="1162"/>
      <c r="AB289" s="316"/>
      <c r="AC289" s="316"/>
      <c r="AD289" s="356"/>
      <c r="AE289" s="316"/>
      <c r="AF289" s="312">
        <v>0</v>
      </c>
      <c r="AG289" s="312">
        <f t="shared" ref="AG289" si="2144">SUM(AH289:AK289)</f>
        <v>0</v>
      </c>
      <c r="AH289" s="316"/>
      <c r="AI289" s="316"/>
      <c r="AJ289" s="316"/>
      <c r="AK289" s="316"/>
      <c r="AL289" s="316"/>
      <c r="AM289" s="316"/>
      <c r="AN289" s="316"/>
      <c r="AO289" s="316"/>
      <c r="AP289" s="306"/>
      <c r="AQ289" s="437">
        <f t="shared" ref="AQ289:AQ290" si="2145">DI289+DX289+EA289+ED289+EG289</f>
        <v>0</v>
      </c>
      <c r="AR289" s="1621"/>
      <c r="AS289" s="1621"/>
      <c r="AT289" s="315"/>
      <c r="AU289" s="315"/>
      <c r="AV289" s="315"/>
      <c r="AW289" s="315"/>
      <c r="AX289" s="315"/>
      <c r="AY289" s="315"/>
      <c r="AZ289" s="315"/>
      <c r="BA289" s="315"/>
      <c r="BB289" s="315"/>
      <c r="BC289" s="315"/>
      <c r="BD289" s="315"/>
      <c r="BE289" s="315"/>
      <c r="BF289" s="315"/>
      <c r="BG289" s="315"/>
      <c r="BH289" s="315"/>
      <c r="BI289" s="315"/>
      <c r="BJ289" s="315"/>
      <c r="BK289" s="315"/>
      <c r="BL289" s="315"/>
      <c r="BM289" s="315"/>
      <c r="BN289" s="315"/>
      <c r="BO289" s="315"/>
      <c r="BP289" s="315"/>
      <c r="BQ289" s="315"/>
      <c r="BR289" s="476">
        <f>BU289+BX289+CA289+CD289</f>
        <v>0</v>
      </c>
      <c r="BS289" s="476">
        <f t="shared" ref="BS289" si="2146">BV289+BY289+CB289+CE289</f>
        <v>0</v>
      </c>
      <c r="BT289" s="476">
        <f t="shared" ref="BT289" si="2147">BW289+BZ289+CC289+CF289</f>
        <v>0</v>
      </c>
      <c r="BU289" s="315"/>
      <c r="BV289" s="315"/>
      <c r="BW289" s="315"/>
      <c r="BX289" s="315"/>
      <c r="BY289" s="315"/>
      <c r="BZ289" s="315"/>
      <c r="CA289" s="315"/>
      <c r="CB289" s="315"/>
      <c r="CC289" s="315"/>
      <c r="CD289" s="315"/>
      <c r="CE289" s="315"/>
      <c r="CF289" s="315"/>
      <c r="CG289" s="995"/>
      <c r="CH289" s="476">
        <f>CK289+CN289+CQ289+CT289</f>
        <v>0</v>
      </c>
      <c r="CI289" s="476">
        <f t="shared" ref="CI289" si="2148">CL289+CO289+CR289+CU289</f>
        <v>0</v>
      </c>
      <c r="CJ289" s="476">
        <f t="shared" ref="CJ289" si="2149">CM289+CP289+CS289+CV289</f>
        <v>0</v>
      </c>
      <c r="CK289" s="315"/>
      <c r="CL289" s="315"/>
      <c r="CM289" s="315"/>
      <c r="CN289" s="315"/>
      <c r="CO289" s="315"/>
      <c r="CP289" s="315"/>
      <c r="CQ289" s="315"/>
      <c r="CR289" s="315"/>
      <c r="CS289" s="315"/>
      <c r="CT289" s="315"/>
      <c r="CU289" s="315"/>
      <c r="CV289" s="315"/>
      <c r="CW289" s="1514"/>
      <c r="CX289" s="315"/>
      <c r="CY289" s="315"/>
      <c r="CZ289" s="315"/>
      <c r="DA289" s="315"/>
      <c r="DB289" s="315"/>
      <c r="DC289" s="315"/>
      <c r="DD289" s="315"/>
      <c r="DE289" s="315"/>
      <c r="DF289" s="315"/>
      <c r="DG289" s="315"/>
      <c r="DH289" s="315"/>
      <c r="DI289" s="1204"/>
      <c r="DJ289" s="1204"/>
      <c r="DK289" s="1204"/>
      <c r="DL289" s="1204"/>
      <c r="DM289" s="1204"/>
      <c r="DN289" s="1204"/>
      <c r="DO289" s="1204"/>
      <c r="DP289" s="1204"/>
      <c r="DQ289" s="1204"/>
      <c r="DR289" s="1204"/>
      <c r="DS289" s="1204"/>
      <c r="DT289" s="1204"/>
      <c r="DU289" s="1204"/>
      <c r="DV289" s="1204"/>
      <c r="DW289" s="1204"/>
      <c r="DX289" s="1204"/>
      <c r="DY289" s="1204"/>
      <c r="DZ289" s="1204"/>
      <c r="EA289" s="1204"/>
      <c r="EB289" s="1204"/>
      <c r="EC289" s="1204"/>
      <c r="ED289" s="1204"/>
      <c r="EE289" s="1204"/>
      <c r="EF289" s="1204"/>
      <c r="EG289" s="1204"/>
      <c r="EH289" s="1204"/>
      <c r="EI289" s="1204"/>
      <c r="EJ289" s="315"/>
      <c r="EK289" s="315"/>
      <c r="EL289" s="315"/>
      <c r="EM289" s="315"/>
      <c r="EN289" s="437">
        <f t="shared" ref="EN289:EN290" si="2150">EX289+FC289+FD289+FE289+FF289</f>
        <v>0</v>
      </c>
      <c r="EO289" s="312"/>
      <c r="EP289" s="312"/>
      <c r="EQ289" s="312"/>
      <c r="ER289" s="312"/>
      <c r="ES289" s="312"/>
      <c r="ET289" s="622"/>
      <c r="EU289" s="622"/>
      <c r="EV289" s="622"/>
      <c r="EW289" s="622"/>
      <c r="EX289" s="622">
        <f>SUM(EY289:FB289)</f>
        <v>0</v>
      </c>
      <c r="EY289" s="622"/>
      <c r="EZ289" s="622"/>
      <c r="FA289" s="622"/>
      <c r="FB289" s="622"/>
      <c r="FC289" s="312"/>
      <c r="FD289" s="312"/>
      <c r="FE289" s="312"/>
      <c r="FF289" s="312"/>
      <c r="FG289" s="437">
        <f>SUM(FH289:FR289)</f>
        <v>0</v>
      </c>
      <c r="FH289" s="312"/>
      <c r="FI289" s="312"/>
      <c r="FJ289" s="312"/>
      <c r="FK289" s="312"/>
      <c r="FL289" s="992"/>
      <c r="FM289" s="312">
        <f t="shared" ref="FM289" si="2151">FN289+FO289+FP289+FQ289</f>
        <v>0</v>
      </c>
      <c r="FN289" s="622"/>
      <c r="FO289" s="622"/>
      <c r="FP289" s="622"/>
      <c r="FQ289" s="622"/>
      <c r="FR289" s="312"/>
      <c r="FS289" s="312"/>
      <c r="FT289" s="312"/>
      <c r="FU289" s="622"/>
      <c r="FV289" s="316"/>
      <c r="FW289" s="316"/>
      <c r="FX289" s="316"/>
    </row>
    <row r="290" spans="1:180" s="95" customFormat="1" ht="14.45" hidden="1" customHeight="1" outlineLevel="2">
      <c r="A290" s="426" t="s">
        <v>485</v>
      </c>
      <c r="B290" s="380" t="s">
        <v>303</v>
      </c>
      <c r="C290" s="331"/>
      <c r="D290" s="431"/>
      <c r="E290" s="430"/>
      <c r="F290" s="439" t="s">
        <v>100</v>
      </c>
      <c r="G290" s="438"/>
      <c r="H290" s="490"/>
      <c r="I290" s="335"/>
      <c r="J290" s="335"/>
      <c r="K290" s="335"/>
      <c r="L290" s="335"/>
      <c r="M290" s="335"/>
      <c r="N290" s="335"/>
      <c r="O290" s="335"/>
      <c r="P290" s="335"/>
      <c r="Q290" s="335"/>
      <c r="R290" s="335"/>
      <c r="S290" s="335"/>
      <c r="T290" s="335"/>
      <c r="U290" s="335"/>
      <c r="V290" s="335"/>
      <c r="W290" s="335"/>
      <c r="X290" s="335"/>
      <c r="Y290" s="335"/>
      <c r="Z290" s="335"/>
      <c r="AA290" s="1157"/>
      <c r="AB290" s="335"/>
      <c r="AC290" s="335"/>
      <c r="AD290" s="345"/>
      <c r="AE290" s="335"/>
      <c r="AF290" s="335"/>
      <c r="AG290" s="335"/>
      <c r="AH290" s="335"/>
      <c r="AI290" s="335"/>
      <c r="AJ290" s="335"/>
      <c r="AK290" s="335"/>
      <c r="AL290" s="335"/>
      <c r="AM290" s="335"/>
      <c r="AN290" s="335"/>
      <c r="AO290" s="335"/>
      <c r="AP290" s="495"/>
      <c r="AQ290" s="437">
        <f t="shared" si="2145"/>
        <v>0</v>
      </c>
      <c r="AR290" s="1621"/>
      <c r="AS290" s="1621"/>
      <c r="AT290" s="476">
        <f t="shared" ref="AT290:BQ290" si="2152">SUM(AT289:AT289)</f>
        <v>0</v>
      </c>
      <c r="AU290" s="476">
        <f t="shared" si="2152"/>
        <v>0</v>
      </c>
      <c r="AV290" s="476">
        <f t="shared" si="2152"/>
        <v>0</v>
      </c>
      <c r="AW290" s="476">
        <f t="shared" si="2152"/>
        <v>0</v>
      </c>
      <c r="AX290" s="476">
        <f t="shared" si="2152"/>
        <v>0</v>
      </c>
      <c r="AY290" s="476">
        <f t="shared" si="2152"/>
        <v>0</v>
      </c>
      <c r="AZ290" s="476">
        <f t="shared" si="2152"/>
        <v>0</v>
      </c>
      <c r="BA290" s="476">
        <f t="shared" si="2152"/>
        <v>0</v>
      </c>
      <c r="BB290" s="476">
        <f t="shared" si="2152"/>
        <v>0</v>
      </c>
      <c r="BC290" s="476">
        <f t="shared" si="2152"/>
        <v>0</v>
      </c>
      <c r="BD290" s="476">
        <f t="shared" si="2152"/>
        <v>0</v>
      </c>
      <c r="BE290" s="476">
        <f t="shared" si="2152"/>
        <v>0</v>
      </c>
      <c r="BF290" s="476">
        <f t="shared" si="2152"/>
        <v>0</v>
      </c>
      <c r="BG290" s="476">
        <f t="shared" si="2152"/>
        <v>0</v>
      </c>
      <c r="BH290" s="476">
        <f t="shared" si="2152"/>
        <v>0</v>
      </c>
      <c r="BI290" s="476">
        <f t="shared" si="2152"/>
        <v>0</v>
      </c>
      <c r="BJ290" s="476">
        <f t="shared" si="2152"/>
        <v>0</v>
      </c>
      <c r="BK290" s="476">
        <f t="shared" si="2152"/>
        <v>0</v>
      </c>
      <c r="BL290" s="476">
        <f t="shared" si="2152"/>
        <v>0</v>
      </c>
      <c r="BM290" s="476">
        <f t="shared" si="2152"/>
        <v>0</v>
      </c>
      <c r="BN290" s="476">
        <f t="shared" si="2152"/>
        <v>0</v>
      </c>
      <c r="BO290" s="476">
        <f t="shared" si="2152"/>
        <v>0</v>
      </c>
      <c r="BP290" s="476">
        <f t="shared" si="2152"/>
        <v>0</v>
      </c>
      <c r="BQ290" s="476">
        <f t="shared" si="2152"/>
        <v>0</v>
      </c>
      <c r="BR290" s="476">
        <f t="shared" ref="BR290:EC290" si="2153">SUM(BR289:BR289)</f>
        <v>0</v>
      </c>
      <c r="BS290" s="476">
        <f t="shared" si="2153"/>
        <v>0</v>
      </c>
      <c r="BT290" s="476">
        <f t="shared" si="2153"/>
        <v>0</v>
      </c>
      <c r="BU290" s="476">
        <f t="shared" si="2153"/>
        <v>0</v>
      </c>
      <c r="BV290" s="476">
        <f t="shared" si="2153"/>
        <v>0</v>
      </c>
      <c r="BW290" s="476">
        <f t="shared" si="2153"/>
        <v>0</v>
      </c>
      <c r="BX290" s="476">
        <f t="shared" si="2153"/>
        <v>0</v>
      </c>
      <c r="BY290" s="476">
        <f t="shared" si="2153"/>
        <v>0</v>
      </c>
      <c r="BZ290" s="476">
        <f t="shared" si="2153"/>
        <v>0</v>
      </c>
      <c r="CA290" s="476">
        <f t="shared" si="2153"/>
        <v>0</v>
      </c>
      <c r="CB290" s="476">
        <f t="shared" si="2153"/>
        <v>0</v>
      </c>
      <c r="CC290" s="476">
        <f t="shared" si="2153"/>
        <v>0</v>
      </c>
      <c r="CD290" s="476">
        <f t="shared" si="2153"/>
        <v>0</v>
      </c>
      <c r="CE290" s="476">
        <f t="shared" si="2153"/>
        <v>0</v>
      </c>
      <c r="CF290" s="476">
        <f t="shared" si="2153"/>
        <v>0</v>
      </c>
      <c r="CG290" s="995"/>
      <c r="CH290" s="476">
        <f t="shared" ref="CH290:CV290" si="2154">SUM(CH289:CH289)</f>
        <v>0</v>
      </c>
      <c r="CI290" s="476">
        <f t="shared" si="2154"/>
        <v>0</v>
      </c>
      <c r="CJ290" s="476">
        <f t="shared" si="2154"/>
        <v>0</v>
      </c>
      <c r="CK290" s="476">
        <f t="shared" si="2154"/>
        <v>0</v>
      </c>
      <c r="CL290" s="476">
        <f t="shared" si="2154"/>
        <v>0</v>
      </c>
      <c r="CM290" s="476">
        <f t="shared" si="2154"/>
        <v>0</v>
      </c>
      <c r="CN290" s="476">
        <f t="shared" si="2154"/>
        <v>0</v>
      </c>
      <c r="CO290" s="476">
        <f t="shared" si="2154"/>
        <v>0</v>
      </c>
      <c r="CP290" s="476">
        <f t="shared" si="2154"/>
        <v>0</v>
      </c>
      <c r="CQ290" s="476">
        <f t="shared" si="2154"/>
        <v>0</v>
      </c>
      <c r="CR290" s="476">
        <f t="shared" si="2154"/>
        <v>0</v>
      </c>
      <c r="CS290" s="476">
        <f t="shared" si="2154"/>
        <v>0</v>
      </c>
      <c r="CT290" s="476">
        <f t="shared" si="2154"/>
        <v>0</v>
      </c>
      <c r="CU290" s="476">
        <f t="shared" si="2154"/>
        <v>0</v>
      </c>
      <c r="CV290" s="476">
        <f t="shared" si="2154"/>
        <v>0</v>
      </c>
      <c r="CW290" s="1514">
        <f t="shared" si="2153"/>
        <v>0</v>
      </c>
      <c r="CX290" s="476">
        <f t="shared" si="2153"/>
        <v>0</v>
      </c>
      <c r="CY290" s="476">
        <f t="shared" si="2153"/>
        <v>0</v>
      </c>
      <c r="CZ290" s="476">
        <f t="shared" si="2153"/>
        <v>0</v>
      </c>
      <c r="DA290" s="476">
        <f t="shared" si="2153"/>
        <v>0</v>
      </c>
      <c r="DB290" s="476">
        <f t="shared" si="2153"/>
        <v>0</v>
      </c>
      <c r="DC290" s="476">
        <f t="shared" si="2153"/>
        <v>0</v>
      </c>
      <c r="DD290" s="476">
        <f t="shared" si="2153"/>
        <v>0</v>
      </c>
      <c r="DE290" s="476">
        <f t="shared" si="2153"/>
        <v>0</v>
      </c>
      <c r="DF290" s="476">
        <f t="shared" si="2153"/>
        <v>0</v>
      </c>
      <c r="DG290" s="476">
        <f t="shared" si="2153"/>
        <v>0</v>
      </c>
      <c r="DH290" s="476">
        <f t="shared" si="2153"/>
        <v>0</v>
      </c>
      <c r="DI290" s="1203">
        <f t="shared" si="2153"/>
        <v>0</v>
      </c>
      <c r="DJ290" s="1203">
        <f t="shared" si="2153"/>
        <v>0</v>
      </c>
      <c r="DK290" s="1203">
        <f t="shared" si="2153"/>
        <v>0</v>
      </c>
      <c r="DL290" s="1203"/>
      <c r="DM290" s="1203">
        <f t="shared" ref="DM290" si="2155">SUM(DM289:DM289)</f>
        <v>0</v>
      </c>
      <c r="DN290" s="1203"/>
      <c r="DO290" s="1203"/>
      <c r="DP290" s="1203">
        <f t="shared" ref="DP290" si="2156">SUM(DP289:DP289)</f>
        <v>0</v>
      </c>
      <c r="DQ290" s="1203"/>
      <c r="DR290" s="1203"/>
      <c r="DS290" s="1203">
        <f t="shared" ref="DS290" si="2157">SUM(DS289:DS289)</f>
        <v>0</v>
      </c>
      <c r="DT290" s="1203"/>
      <c r="DU290" s="1203"/>
      <c r="DV290" s="1203">
        <f t="shared" ref="DV290" si="2158">SUM(DV289:DV289)</f>
        <v>0</v>
      </c>
      <c r="DW290" s="1203"/>
      <c r="DX290" s="1203">
        <f t="shared" si="2153"/>
        <v>0</v>
      </c>
      <c r="DY290" s="1203">
        <f t="shared" si="2153"/>
        <v>0</v>
      </c>
      <c r="DZ290" s="1203">
        <f t="shared" si="2153"/>
        <v>0</v>
      </c>
      <c r="EA290" s="1203">
        <f t="shared" si="2153"/>
        <v>0</v>
      </c>
      <c r="EB290" s="1203">
        <f t="shared" si="2153"/>
        <v>0</v>
      </c>
      <c r="EC290" s="1203">
        <f t="shared" si="2153"/>
        <v>0</v>
      </c>
      <c r="ED290" s="1203">
        <f t="shared" ref="ED290:EI290" si="2159">SUM(ED289:ED289)</f>
        <v>0</v>
      </c>
      <c r="EE290" s="1203">
        <f t="shared" si="2159"/>
        <v>0</v>
      </c>
      <c r="EF290" s="1203">
        <f t="shared" si="2159"/>
        <v>0</v>
      </c>
      <c r="EG290" s="1203">
        <f t="shared" si="2159"/>
        <v>0</v>
      </c>
      <c r="EH290" s="1203">
        <f t="shared" si="2159"/>
        <v>0</v>
      </c>
      <c r="EI290" s="1203">
        <f t="shared" si="2159"/>
        <v>0</v>
      </c>
      <c r="EJ290" s="476"/>
      <c r="EK290" s="476"/>
      <c r="EL290" s="476"/>
      <c r="EM290" s="476"/>
      <c r="EN290" s="437">
        <f t="shared" si="2150"/>
        <v>0</v>
      </c>
      <c r="EO290" s="437">
        <f>SUM(EO289:EO289)</f>
        <v>0</v>
      </c>
      <c r="EP290" s="437">
        <f>SUM(EP289:EP289)</f>
        <v>0</v>
      </c>
      <c r="EQ290" s="437">
        <f>SUM(EQ289:EQ289)</f>
        <v>0</v>
      </c>
      <c r="ER290" s="437">
        <f>SUM(ER289:ER289)</f>
        <v>0</v>
      </c>
      <c r="ES290" s="437">
        <f>SUM(ES289:ES289)</f>
        <v>0</v>
      </c>
      <c r="ET290" s="814"/>
      <c r="EU290" s="814"/>
      <c r="EV290" s="814"/>
      <c r="EW290" s="814"/>
      <c r="EX290" s="437">
        <f>SUM(EX289:EX289)</f>
        <v>0</v>
      </c>
      <c r="EY290" s="437">
        <f t="shared" ref="EY290:FB290" si="2160">SUM(EY289:EY289)</f>
        <v>0</v>
      </c>
      <c r="EZ290" s="437">
        <f t="shared" si="2160"/>
        <v>0</v>
      </c>
      <c r="FA290" s="437">
        <f t="shared" si="2160"/>
        <v>0</v>
      </c>
      <c r="FB290" s="437">
        <f t="shared" si="2160"/>
        <v>0</v>
      </c>
      <c r="FC290" s="437">
        <f>SUM(FC289:FC289)</f>
        <v>0</v>
      </c>
      <c r="FD290" s="437">
        <f>SUM(FD289:FD289)</f>
        <v>0</v>
      </c>
      <c r="FE290" s="437">
        <f>SUM(FE289:FE289)</f>
        <v>0</v>
      </c>
      <c r="FF290" s="437">
        <f>SUM(FF289:FF289)</f>
        <v>0</v>
      </c>
      <c r="FG290" s="437">
        <f>SUM(FH290:FR290)</f>
        <v>0</v>
      </c>
      <c r="FH290" s="437">
        <f>SUM(FH289:FH289)</f>
        <v>0</v>
      </c>
      <c r="FI290" s="437">
        <f>SUM(FI289:FI289)</f>
        <v>0</v>
      </c>
      <c r="FJ290" s="437">
        <f>SUM(FJ289:FJ289)</f>
        <v>0</v>
      </c>
      <c r="FK290" s="437">
        <f>SUM(FK289:FK289)</f>
        <v>0</v>
      </c>
      <c r="FL290" s="992"/>
      <c r="FM290" s="437">
        <f>SUM(FM289:FM289)</f>
        <v>0</v>
      </c>
      <c r="FN290" s="814"/>
      <c r="FO290" s="814"/>
      <c r="FP290" s="814"/>
      <c r="FQ290" s="814"/>
      <c r="FR290" s="437">
        <f>SUM(FR289:FR289)</f>
        <v>0</v>
      </c>
      <c r="FS290" s="437">
        <f>SUM(FS289:FS289)</f>
        <v>0</v>
      </c>
      <c r="FT290" s="437">
        <f>SUM(FT289:FT289)</f>
        <v>0</v>
      </c>
      <c r="FU290" s="814"/>
      <c r="FV290" s="320"/>
      <c r="FW290" s="320"/>
      <c r="FX290" s="320"/>
    </row>
    <row r="291" spans="1:180" ht="14.45" hidden="1" customHeight="1" outlineLevel="2">
      <c r="A291" s="426" t="s">
        <v>485</v>
      </c>
      <c r="B291" s="380" t="s">
        <v>303</v>
      </c>
      <c r="C291" s="331"/>
      <c r="D291" s="431"/>
      <c r="E291" s="430" t="s">
        <v>130</v>
      </c>
      <c r="F291" s="431" t="s">
        <v>58</v>
      </c>
      <c r="G291" s="467"/>
      <c r="H291" s="330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  <c r="S291" s="313"/>
      <c r="T291" s="313"/>
      <c r="U291" s="313"/>
      <c r="V291" s="313"/>
      <c r="W291" s="313"/>
      <c r="X291" s="313"/>
      <c r="Y291" s="313"/>
      <c r="Z291" s="313"/>
      <c r="AA291" s="1155"/>
      <c r="AB291" s="313"/>
      <c r="AC291" s="313"/>
      <c r="AD291" s="358"/>
      <c r="AE291" s="313"/>
      <c r="AF291" s="313"/>
      <c r="AG291" s="313"/>
      <c r="AH291" s="313"/>
      <c r="AI291" s="313"/>
      <c r="AJ291" s="313"/>
      <c r="AK291" s="313"/>
      <c r="AL291" s="313"/>
      <c r="AM291" s="313"/>
      <c r="AN291" s="313"/>
      <c r="AO291" s="313"/>
      <c r="AP291" s="495"/>
      <c r="AQ291" s="335"/>
      <c r="AR291" s="1620"/>
      <c r="AS291" s="1620"/>
      <c r="AT291" s="313"/>
      <c r="AU291" s="313"/>
      <c r="AV291" s="313"/>
      <c r="AW291" s="313"/>
      <c r="AX291" s="313"/>
      <c r="AY291" s="313"/>
      <c r="AZ291" s="313"/>
      <c r="BA291" s="313"/>
      <c r="BB291" s="313"/>
      <c r="BC291" s="313"/>
      <c r="BD291" s="313"/>
      <c r="BE291" s="313"/>
      <c r="BF291" s="313"/>
      <c r="BG291" s="313"/>
      <c r="BH291" s="313"/>
      <c r="BI291" s="313"/>
      <c r="BJ291" s="313"/>
      <c r="BK291" s="313"/>
      <c r="BL291" s="313"/>
      <c r="BM291" s="313"/>
      <c r="BN291" s="313"/>
      <c r="BO291" s="313"/>
      <c r="BP291" s="313"/>
      <c r="BQ291" s="313"/>
      <c r="BR291" s="313"/>
      <c r="BS291" s="313"/>
      <c r="BT291" s="313"/>
      <c r="BU291" s="313"/>
      <c r="BV291" s="313"/>
      <c r="BW291" s="313"/>
      <c r="BX291" s="313"/>
      <c r="BY291" s="313"/>
      <c r="BZ291" s="313"/>
      <c r="CA291" s="313"/>
      <c r="CB291" s="313"/>
      <c r="CC291" s="313"/>
      <c r="CD291" s="313"/>
      <c r="CE291" s="313"/>
      <c r="CF291" s="313"/>
      <c r="CG291" s="999"/>
      <c r="CH291" s="313"/>
      <c r="CI291" s="313"/>
      <c r="CJ291" s="313"/>
      <c r="CK291" s="313"/>
      <c r="CL291" s="313"/>
      <c r="CM291" s="313"/>
      <c r="CN291" s="313"/>
      <c r="CO291" s="313"/>
      <c r="CP291" s="313"/>
      <c r="CQ291" s="313"/>
      <c r="CR291" s="313"/>
      <c r="CS291" s="313"/>
      <c r="CT291" s="313"/>
      <c r="CU291" s="313"/>
      <c r="CV291" s="313"/>
      <c r="CW291" s="1512"/>
      <c r="CX291" s="313"/>
      <c r="CY291" s="313"/>
      <c r="CZ291" s="313"/>
      <c r="DA291" s="313"/>
      <c r="DB291" s="313"/>
      <c r="DC291" s="313"/>
      <c r="DD291" s="313"/>
      <c r="DE291" s="313"/>
      <c r="DF291" s="313"/>
      <c r="DG291" s="313"/>
      <c r="DH291" s="313"/>
      <c r="DI291" s="1155"/>
      <c r="DJ291" s="1155"/>
      <c r="DK291" s="1155"/>
      <c r="DL291" s="1155"/>
      <c r="DM291" s="1155"/>
      <c r="DN291" s="1155"/>
      <c r="DO291" s="1155"/>
      <c r="DP291" s="1155"/>
      <c r="DQ291" s="1155"/>
      <c r="DR291" s="1155"/>
      <c r="DS291" s="1155"/>
      <c r="DT291" s="1155"/>
      <c r="DU291" s="1155"/>
      <c r="DV291" s="1155"/>
      <c r="DW291" s="1155"/>
      <c r="DX291" s="1155"/>
      <c r="DY291" s="1155"/>
      <c r="DZ291" s="1155"/>
      <c r="EA291" s="1155"/>
      <c r="EB291" s="1155"/>
      <c r="EC291" s="1155"/>
      <c r="ED291" s="1155"/>
      <c r="EE291" s="1155"/>
      <c r="EF291" s="1155"/>
      <c r="EG291" s="1155"/>
      <c r="EH291" s="1155"/>
      <c r="EI291" s="1155"/>
      <c r="EJ291" s="313"/>
      <c r="EK291" s="313"/>
      <c r="EL291" s="313"/>
      <c r="EM291" s="313"/>
      <c r="EN291" s="313"/>
      <c r="EO291" s="313"/>
      <c r="EP291" s="313"/>
      <c r="EQ291" s="313"/>
      <c r="ER291" s="313"/>
      <c r="ES291" s="313"/>
      <c r="ET291" s="655"/>
      <c r="EU291" s="655"/>
      <c r="EV291" s="655"/>
      <c r="EW291" s="655"/>
      <c r="EX291" s="313"/>
      <c r="EY291" s="655"/>
      <c r="EZ291" s="655"/>
      <c r="FA291" s="655"/>
      <c r="FB291" s="655"/>
      <c r="FC291" s="313"/>
      <c r="FD291" s="313"/>
      <c r="FE291" s="313"/>
      <c r="FF291" s="313"/>
      <c r="FG291" s="313"/>
      <c r="FH291" s="313"/>
      <c r="FI291" s="313"/>
      <c r="FJ291" s="313"/>
      <c r="FK291" s="313"/>
      <c r="FL291" s="999"/>
      <c r="FM291" s="313"/>
      <c r="FN291" s="655"/>
      <c r="FO291" s="655"/>
      <c r="FP291" s="655"/>
      <c r="FQ291" s="655"/>
      <c r="FR291" s="313"/>
      <c r="FS291" s="313"/>
      <c r="FT291" s="313"/>
      <c r="FU291" s="655"/>
      <c r="FV291" s="313"/>
      <c r="FW291" s="313"/>
      <c r="FX291" s="313"/>
    </row>
    <row r="292" spans="1:180" ht="14.45" hidden="1" customHeight="1" outlineLevel="2">
      <c r="A292" s="426" t="s">
        <v>485</v>
      </c>
      <c r="B292" s="380" t="s">
        <v>303</v>
      </c>
      <c r="C292" s="331"/>
      <c r="D292" s="433"/>
      <c r="E292" s="430"/>
      <c r="F292" s="433"/>
      <c r="G292" s="470"/>
      <c r="H292" s="343"/>
      <c r="I292" s="492">
        <f t="shared" ref="I292" si="2161">S292+X292+Y292+Z292+AA292</f>
        <v>0</v>
      </c>
      <c r="J292" s="312"/>
      <c r="K292" s="312"/>
      <c r="L292" s="312"/>
      <c r="M292" s="312">
        <v>0</v>
      </c>
      <c r="N292" s="312">
        <f t="shared" ref="N292" si="2162">SUM(O292:R292)</f>
        <v>0</v>
      </c>
      <c r="O292" s="316"/>
      <c r="P292" s="316"/>
      <c r="Q292" s="316"/>
      <c r="R292" s="316"/>
      <c r="S292" s="366">
        <f t="shared" ref="S292" si="2163">SUM(T292:W292)</f>
        <v>0</v>
      </c>
      <c r="T292" s="316"/>
      <c r="U292" s="316"/>
      <c r="V292" s="316"/>
      <c r="W292" s="316"/>
      <c r="X292" s="316"/>
      <c r="Y292" s="316"/>
      <c r="Z292" s="316"/>
      <c r="AA292" s="1162"/>
      <c r="AB292" s="316"/>
      <c r="AC292" s="316"/>
      <c r="AD292" s="356"/>
      <c r="AE292" s="316"/>
      <c r="AF292" s="312">
        <v>0</v>
      </c>
      <c r="AG292" s="312">
        <f t="shared" ref="AG292" si="2164">SUM(AH292:AK292)</f>
        <v>0</v>
      </c>
      <c r="AH292" s="316"/>
      <c r="AI292" s="316"/>
      <c r="AJ292" s="316"/>
      <c r="AK292" s="316"/>
      <c r="AL292" s="316"/>
      <c r="AM292" s="316"/>
      <c r="AN292" s="316"/>
      <c r="AO292" s="316"/>
      <c r="AP292" s="306"/>
      <c r="AQ292" s="437">
        <f t="shared" ref="AQ292:AQ293" si="2165">DI292+DX292+EA292+ED292+EG292</f>
        <v>0</v>
      </c>
      <c r="AR292" s="1621"/>
      <c r="AS292" s="1621"/>
      <c r="AT292" s="315"/>
      <c r="AU292" s="315"/>
      <c r="AV292" s="315"/>
      <c r="AW292" s="315"/>
      <c r="AX292" s="315"/>
      <c r="AY292" s="315"/>
      <c r="AZ292" s="315"/>
      <c r="BA292" s="315"/>
      <c r="BB292" s="315"/>
      <c r="BC292" s="315"/>
      <c r="BD292" s="315"/>
      <c r="BE292" s="315"/>
      <c r="BF292" s="315"/>
      <c r="BG292" s="315"/>
      <c r="BH292" s="315"/>
      <c r="BI292" s="315"/>
      <c r="BJ292" s="315"/>
      <c r="BK292" s="315"/>
      <c r="BL292" s="315"/>
      <c r="BM292" s="315"/>
      <c r="BN292" s="315"/>
      <c r="BO292" s="315"/>
      <c r="BP292" s="315"/>
      <c r="BQ292" s="315"/>
      <c r="BR292" s="476">
        <f>BU292+BX292+CA292+CD292</f>
        <v>0</v>
      </c>
      <c r="BS292" s="476">
        <f t="shared" ref="BS292" si="2166">BV292+BY292+CB292+CE292</f>
        <v>0</v>
      </c>
      <c r="BT292" s="476">
        <f t="shared" ref="BT292" si="2167">BW292+BZ292+CC292+CF292</f>
        <v>0</v>
      </c>
      <c r="BU292" s="315"/>
      <c r="BV292" s="315"/>
      <c r="BW292" s="315"/>
      <c r="BX292" s="315"/>
      <c r="BY292" s="315"/>
      <c r="BZ292" s="315"/>
      <c r="CA292" s="315"/>
      <c r="CB292" s="315"/>
      <c r="CC292" s="315"/>
      <c r="CD292" s="315"/>
      <c r="CE292" s="315"/>
      <c r="CF292" s="315"/>
      <c r="CG292" s="995"/>
      <c r="CH292" s="476">
        <f>CK292+CN292+CQ292+CT292</f>
        <v>0</v>
      </c>
      <c r="CI292" s="476">
        <f t="shared" ref="CI292" si="2168">CL292+CO292+CR292+CU292</f>
        <v>0</v>
      </c>
      <c r="CJ292" s="476">
        <f t="shared" ref="CJ292" si="2169">CM292+CP292+CS292+CV292</f>
        <v>0</v>
      </c>
      <c r="CK292" s="315"/>
      <c r="CL292" s="315"/>
      <c r="CM292" s="315"/>
      <c r="CN292" s="315"/>
      <c r="CO292" s="315"/>
      <c r="CP292" s="315"/>
      <c r="CQ292" s="315"/>
      <c r="CR292" s="315"/>
      <c r="CS292" s="315"/>
      <c r="CT292" s="315"/>
      <c r="CU292" s="315"/>
      <c r="CV292" s="315"/>
      <c r="CW292" s="1514"/>
      <c r="CX292" s="315"/>
      <c r="CY292" s="315"/>
      <c r="CZ292" s="315"/>
      <c r="DA292" s="315"/>
      <c r="DB292" s="315"/>
      <c r="DC292" s="315"/>
      <c r="DD292" s="315"/>
      <c r="DE292" s="315"/>
      <c r="DF292" s="315"/>
      <c r="DG292" s="315"/>
      <c r="DH292" s="315"/>
      <c r="DI292" s="1204"/>
      <c r="DJ292" s="1204"/>
      <c r="DK292" s="1204"/>
      <c r="DL292" s="1204"/>
      <c r="DM292" s="1204"/>
      <c r="DN292" s="1204"/>
      <c r="DO292" s="1204"/>
      <c r="DP292" s="1204"/>
      <c r="DQ292" s="1204"/>
      <c r="DR292" s="1204"/>
      <c r="DS292" s="1204"/>
      <c r="DT292" s="1204"/>
      <c r="DU292" s="1204"/>
      <c r="DV292" s="1204"/>
      <c r="DW292" s="1204"/>
      <c r="DX292" s="1204"/>
      <c r="DY292" s="1204"/>
      <c r="DZ292" s="1204"/>
      <c r="EA292" s="1204"/>
      <c r="EB292" s="1204"/>
      <c r="EC292" s="1204"/>
      <c r="ED292" s="1204"/>
      <c r="EE292" s="1204"/>
      <c r="EF292" s="1204"/>
      <c r="EG292" s="1204"/>
      <c r="EH292" s="1204"/>
      <c r="EI292" s="1204"/>
      <c r="EJ292" s="315"/>
      <c r="EK292" s="315"/>
      <c r="EL292" s="315"/>
      <c r="EM292" s="315"/>
      <c r="EN292" s="437">
        <f t="shared" ref="EN292:EN293" si="2170">EX292+FC292+FD292+FE292+FF292</f>
        <v>0</v>
      </c>
      <c r="EO292" s="312"/>
      <c r="EP292" s="312"/>
      <c r="EQ292" s="312"/>
      <c r="ER292" s="312"/>
      <c r="ES292" s="312"/>
      <c r="ET292" s="622"/>
      <c r="EU292" s="622"/>
      <c r="EV292" s="622"/>
      <c r="EW292" s="622"/>
      <c r="EX292" s="622">
        <f>SUM(EY292:FB292)</f>
        <v>0</v>
      </c>
      <c r="EY292" s="622"/>
      <c r="EZ292" s="622"/>
      <c r="FA292" s="622"/>
      <c r="FB292" s="622"/>
      <c r="FC292" s="312"/>
      <c r="FD292" s="312"/>
      <c r="FE292" s="312"/>
      <c r="FF292" s="312"/>
      <c r="FG292" s="437">
        <f>SUM(FH292:FR292)</f>
        <v>0</v>
      </c>
      <c r="FH292" s="312"/>
      <c r="FI292" s="312"/>
      <c r="FJ292" s="312"/>
      <c r="FK292" s="312"/>
      <c r="FL292" s="992"/>
      <c r="FM292" s="312">
        <f t="shared" ref="FM292" si="2171">FN292+FO292+FP292+FQ292</f>
        <v>0</v>
      </c>
      <c r="FN292" s="622"/>
      <c r="FO292" s="622"/>
      <c r="FP292" s="622"/>
      <c r="FQ292" s="622"/>
      <c r="FR292" s="312"/>
      <c r="FS292" s="312"/>
      <c r="FT292" s="312"/>
      <c r="FU292" s="622"/>
      <c r="FV292" s="316"/>
      <c r="FW292" s="316"/>
      <c r="FX292" s="316"/>
    </row>
    <row r="293" spans="1:180" s="95" customFormat="1" ht="14.45" hidden="1" customHeight="1" outlineLevel="2">
      <c r="A293" s="426" t="s">
        <v>485</v>
      </c>
      <c r="B293" s="380" t="s">
        <v>303</v>
      </c>
      <c r="C293" s="331"/>
      <c r="D293" s="431"/>
      <c r="E293" s="430"/>
      <c r="F293" s="439" t="s">
        <v>100</v>
      </c>
      <c r="G293" s="438"/>
      <c r="H293" s="490"/>
      <c r="I293" s="335"/>
      <c r="J293" s="335"/>
      <c r="K293" s="335"/>
      <c r="L293" s="335"/>
      <c r="M293" s="335"/>
      <c r="N293" s="335"/>
      <c r="O293" s="335"/>
      <c r="P293" s="335"/>
      <c r="Q293" s="335"/>
      <c r="R293" s="335"/>
      <c r="S293" s="335"/>
      <c r="T293" s="335"/>
      <c r="U293" s="335"/>
      <c r="V293" s="335"/>
      <c r="W293" s="335"/>
      <c r="X293" s="335"/>
      <c r="Y293" s="335"/>
      <c r="Z293" s="335"/>
      <c r="AA293" s="1157"/>
      <c r="AB293" s="335"/>
      <c r="AC293" s="335"/>
      <c r="AD293" s="345"/>
      <c r="AE293" s="335"/>
      <c r="AF293" s="335"/>
      <c r="AG293" s="335"/>
      <c r="AH293" s="335"/>
      <c r="AI293" s="335"/>
      <c r="AJ293" s="335"/>
      <c r="AK293" s="335"/>
      <c r="AL293" s="335"/>
      <c r="AM293" s="335"/>
      <c r="AN293" s="335"/>
      <c r="AO293" s="335"/>
      <c r="AP293" s="495"/>
      <c r="AQ293" s="437">
        <f t="shared" si="2165"/>
        <v>0</v>
      </c>
      <c r="AR293" s="1621"/>
      <c r="AS293" s="1621"/>
      <c r="AT293" s="476">
        <f t="shared" ref="AT293:BQ293" si="2172">SUM(AT292:AT292)</f>
        <v>0</v>
      </c>
      <c r="AU293" s="476">
        <f t="shared" si="2172"/>
        <v>0</v>
      </c>
      <c r="AV293" s="476">
        <f t="shared" si="2172"/>
        <v>0</v>
      </c>
      <c r="AW293" s="476">
        <f t="shared" si="2172"/>
        <v>0</v>
      </c>
      <c r="AX293" s="476">
        <f t="shared" si="2172"/>
        <v>0</v>
      </c>
      <c r="AY293" s="476">
        <f t="shared" si="2172"/>
        <v>0</v>
      </c>
      <c r="AZ293" s="476">
        <f t="shared" si="2172"/>
        <v>0</v>
      </c>
      <c r="BA293" s="476">
        <f t="shared" si="2172"/>
        <v>0</v>
      </c>
      <c r="BB293" s="476">
        <f t="shared" si="2172"/>
        <v>0</v>
      </c>
      <c r="BC293" s="476">
        <f t="shared" si="2172"/>
        <v>0</v>
      </c>
      <c r="BD293" s="476">
        <f t="shared" si="2172"/>
        <v>0</v>
      </c>
      <c r="BE293" s="476">
        <f t="shared" si="2172"/>
        <v>0</v>
      </c>
      <c r="BF293" s="476">
        <f t="shared" si="2172"/>
        <v>0</v>
      </c>
      <c r="BG293" s="476">
        <f t="shared" si="2172"/>
        <v>0</v>
      </c>
      <c r="BH293" s="476">
        <f t="shared" si="2172"/>
        <v>0</v>
      </c>
      <c r="BI293" s="476">
        <f t="shared" si="2172"/>
        <v>0</v>
      </c>
      <c r="BJ293" s="476">
        <f t="shared" si="2172"/>
        <v>0</v>
      </c>
      <c r="BK293" s="476">
        <f t="shared" si="2172"/>
        <v>0</v>
      </c>
      <c r="BL293" s="476">
        <f t="shared" si="2172"/>
        <v>0</v>
      </c>
      <c r="BM293" s="476">
        <f t="shared" si="2172"/>
        <v>0</v>
      </c>
      <c r="BN293" s="476">
        <f t="shared" si="2172"/>
        <v>0</v>
      </c>
      <c r="BO293" s="476">
        <f t="shared" si="2172"/>
        <v>0</v>
      </c>
      <c r="BP293" s="476">
        <f t="shared" si="2172"/>
        <v>0</v>
      </c>
      <c r="BQ293" s="476">
        <f t="shared" si="2172"/>
        <v>0</v>
      </c>
      <c r="BR293" s="476">
        <f t="shared" ref="BR293:EC293" si="2173">SUM(BR292:BR292)</f>
        <v>0</v>
      </c>
      <c r="BS293" s="476">
        <f t="shared" si="2173"/>
        <v>0</v>
      </c>
      <c r="BT293" s="476">
        <f t="shared" si="2173"/>
        <v>0</v>
      </c>
      <c r="BU293" s="476">
        <f t="shared" si="2173"/>
        <v>0</v>
      </c>
      <c r="BV293" s="476">
        <f t="shared" si="2173"/>
        <v>0</v>
      </c>
      <c r="BW293" s="476">
        <f t="shared" si="2173"/>
        <v>0</v>
      </c>
      <c r="BX293" s="476">
        <f t="shared" si="2173"/>
        <v>0</v>
      </c>
      <c r="BY293" s="476">
        <f t="shared" si="2173"/>
        <v>0</v>
      </c>
      <c r="BZ293" s="476">
        <f t="shared" si="2173"/>
        <v>0</v>
      </c>
      <c r="CA293" s="476">
        <f t="shared" si="2173"/>
        <v>0</v>
      </c>
      <c r="CB293" s="476">
        <f t="shared" si="2173"/>
        <v>0</v>
      </c>
      <c r="CC293" s="476">
        <f t="shared" si="2173"/>
        <v>0</v>
      </c>
      <c r="CD293" s="476">
        <f t="shared" si="2173"/>
        <v>0</v>
      </c>
      <c r="CE293" s="476">
        <f t="shared" si="2173"/>
        <v>0</v>
      </c>
      <c r="CF293" s="476">
        <f t="shared" si="2173"/>
        <v>0</v>
      </c>
      <c r="CG293" s="995"/>
      <c r="CH293" s="476">
        <f t="shared" ref="CH293:CV293" si="2174">SUM(CH292:CH292)</f>
        <v>0</v>
      </c>
      <c r="CI293" s="476">
        <f t="shared" si="2174"/>
        <v>0</v>
      </c>
      <c r="CJ293" s="476">
        <f t="shared" si="2174"/>
        <v>0</v>
      </c>
      <c r="CK293" s="476">
        <f t="shared" si="2174"/>
        <v>0</v>
      </c>
      <c r="CL293" s="476">
        <f t="shared" si="2174"/>
        <v>0</v>
      </c>
      <c r="CM293" s="476">
        <f t="shared" si="2174"/>
        <v>0</v>
      </c>
      <c r="CN293" s="476">
        <f t="shared" si="2174"/>
        <v>0</v>
      </c>
      <c r="CO293" s="476">
        <f t="shared" si="2174"/>
        <v>0</v>
      </c>
      <c r="CP293" s="476">
        <f t="shared" si="2174"/>
        <v>0</v>
      </c>
      <c r="CQ293" s="476">
        <f t="shared" si="2174"/>
        <v>0</v>
      </c>
      <c r="CR293" s="476">
        <f t="shared" si="2174"/>
        <v>0</v>
      </c>
      <c r="CS293" s="476">
        <f t="shared" si="2174"/>
        <v>0</v>
      </c>
      <c r="CT293" s="476">
        <f t="shared" si="2174"/>
        <v>0</v>
      </c>
      <c r="CU293" s="476">
        <f t="shared" si="2174"/>
        <v>0</v>
      </c>
      <c r="CV293" s="476">
        <f t="shared" si="2174"/>
        <v>0</v>
      </c>
      <c r="CW293" s="1514">
        <f t="shared" si="2173"/>
        <v>0</v>
      </c>
      <c r="CX293" s="476">
        <f t="shared" si="2173"/>
        <v>0</v>
      </c>
      <c r="CY293" s="476">
        <f t="shared" si="2173"/>
        <v>0</v>
      </c>
      <c r="CZ293" s="476">
        <f t="shared" si="2173"/>
        <v>0</v>
      </c>
      <c r="DA293" s="476">
        <f t="shared" si="2173"/>
        <v>0</v>
      </c>
      <c r="DB293" s="476">
        <f t="shared" si="2173"/>
        <v>0</v>
      </c>
      <c r="DC293" s="476">
        <f t="shared" si="2173"/>
        <v>0</v>
      </c>
      <c r="DD293" s="476">
        <f t="shared" si="2173"/>
        <v>0</v>
      </c>
      <c r="DE293" s="476">
        <f t="shared" si="2173"/>
        <v>0</v>
      </c>
      <c r="DF293" s="476">
        <f t="shared" si="2173"/>
        <v>0</v>
      </c>
      <c r="DG293" s="476">
        <f t="shared" si="2173"/>
        <v>0</v>
      </c>
      <c r="DH293" s="476">
        <f t="shared" si="2173"/>
        <v>0</v>
      </c>
      <c r="DI293" s="1203">
        <f t="shared" si="2173"/>
        <v>0</v>
      </c>
      <c r="DJ293" s="1203">
        <f t="shared" si="2173"/>
        <v>0</v>
      </c>
      <c r="DK293" s="1203">
        <f t="shared" si="2173"/>
        <v>0</v>
      </c>
      <c r="DL293" s="1203"/>
      <c r="DM293" s="1203">
        <f t="shared" ref="DM293" si="2175">SUM(DM292:DM292)</f>
        <v>0</v>
      </c>
      <c r="DN293" s="1203"/>
      <c r="DO293" s="1203"/>
      <c r="DP293" s="1203">
        <f t="shared" ref="DP293" si="2176">SUM(DP292:DP292)</f>
        <v>0</v>
      </c>
      <c r="DQ293" s="1203"/>
      <c r="DR293" s="1203"/>
      <c r="DS293" s="1203">
        <f t="shared" ref="DS293" si="2177">SUM(DS292:DS292)</f>
        <v>0</v>
      </c>
      <c r="DT293" s="1203"/>
      <c r="DU293" s="1203"/>
      <c r="DV293" s="1203">
        <f t="shared" ref="DV293" si="2178">SUM(DV292:DV292)</f>
        <v>0</v>
      </c>
      <c r="DW293" s="1203"/>
      <c r="DX293" s="1203">
        <f t="shared" si="2173"/>
        <v>0</v>
      </c>
      <c r="DY293" s="1203">
        <f t="shared" si="2173"/>
        <v>0</v>
      </c>
      <c r="DZ293" s="1203">
        <f t="shared" si="2173"/>
        <v>0</v>
      </c>
      <c r="EA293" s="1203">
        <f t="shared" si="2173"/>
        <v>0</v>
      </c>
      <c r="EB293" s="1203">
        <f t="shared" si="2173"/>
        <v>0</v>
      </c>
      <c r="EC293" s="1203">
        <f t="shared" si="2173"/>
        <v>0</v>
      </c>
      <c r="ED293" s="1203">
        <f t="shared" ref="ED293:EI293" si="2179">SUM(ED292:ED292)</f>
        <v>0</v>
      </c>
      <c r="EE293" s="1203">
        <f t="shared" si="2179"/>
        <v>0</v>
      </c>
      <c r="EF293" s="1203">
        <f t="shared" si="2179"/>
        <v>0</v>
      </c>
      <c r="EG293" s="1203">
        <f t="shared" si="2179"/>
        <v>0</v>
      </c>
      <c r="EH293" s="1203">
        <f t="shared" si="2179"/>
        <v>0</v>
      </c>
      <c r="EI293" s="1203">
        <f t="shared" si="2179"/>
        <v>0</v>
      </c>
      <c r="EJ293" s="476"/>
      <c r="EK293" s="476"/>
      <c r="EL293" s="476"/>
      <c r="EM293" s="476"/>
      <c r="EN293" s="437">
        <f t="shared" si="2170"/>
        <v>0</v>
      </c>
      <c r="EO293" s="437">
        <f>SUM(EO292:EO292)</f>
        <v>0</v>
      </c>
      <c r="EP293" s="437">
        <f>SUM(EP292:EP292)</f>
        <v>0</v>
      </c>
      <c r="EQ293" s="437">
        <f>SUM(EQ292:EQ292)</f>
        <v>0</v>
      </c>
      <c r="ER293" s="437">
        <f>SUM(ER292:ER292)</f>
        <v>0</v>
      </c>
      <c r="ES293" s="437">
        <f>SUM(ES292:ES292)</f>
        <v>0</v>
      </c>
      <c r="ET293" s="814"/>
      <c r="EU293" s="814"/>
      <c r="EV293" s="814"/>
      <c r="EW293" s="814"/>
      <c r="EX293" s="437">
        <f>SUM(EX292:EX292)</f>
        <v>0</v>
      </c>
      <c r="EY293" s="437">
        <f t="shared" ref="EY293:FB293" si="2180">SUM(EY292:EY292)</f>
        <v>0</v>
      </c>
      <c r="EZ293" s="437">
        <f t="shared" si="2180"/>
        <v>0</v>
      </c>
      <c r="FA293" s="437">
        <f t="shared" si="2180"/>
        <v>0</v>
      </c>
      <c r="FB293" s="437">
        <f t="shared" si="2180"/>
        <v>0</v>
      </c>
      <c r="FC293" s="437">
        <f>SUM(FC292:FC292)</f>
        <v>0</v>
      </c>
      <c r="FD293" s="437">
        <f>SUM(FD292:FD292)</f>
        <v>0</v>
      </c>
      <c r="FE293" s="437">
        <f>SUM(FE292:FE292)</f>
        <v>0</v>
      </c>
      <c r="FF293" s="437">
        <f>SUM(FF292:FF292)</f>
        <v>0</v>
      </c>
      <c r="FG293" s="437">
        <f>SUM(FH293:FR293)</f>
        <v>0</v>
      </c>
      <c r="FH293" s="437">
        <f>SUM(FH292:FH292)</f>
        <v>0</v>
      </c>
      <c r="FI293" s="437">
        <f>SUM(FI292:FI292)</f>
        <v>0</v>
      </c>
      <c r="FJ293" s="437">
        <f>SUM(FJ292:FJ292)</f>
        <v>0</v>
      </c>
      <c r="FK293" s="437">
        <f>SUM(FK292:FK292)</f>
        <v>0</v>
      </c>
      <c r="FL293" s="992"/>
      <c r="FM293" s="437">
        <f>SUM(FM292:FM292)</f>
        <v>0</v>
      </c>
      <c r="FN293" s="814"/>
      <c r="FO293" s="814"/>
      <c r="FP293" s="814"/>
      <c r="FQ293" s="814"/>
      <c r="FR293" s="437">
        <f>SUM(FR292:FR292)</f>
        <v>0</v>
      </c>
      <c r="FS293" s="437">
        <f>SUM(FS292:FS292)</f>
        <v>0</v>
      </c>
      <c r="FT293" s="437">
        <f>SUM(FT292:FT292)</f>
        <v>0</v>
      </c>
      <c r="FU293" s="814"/>
      <c r="FV293" s="320"/>
      <c r="FW293" s="320"/>
      <c r="FX293" s="320"/>
    </row>
    <row r="294" spans="1:180" ht="31.15" hidden="1" customHeight="1" outlineLevel="1">
      <c r="A294" s="426" t="s">
        <v>485</v>
      </c>
      <c r="B294" s="380" t="s">
        <v>303</v>
      </c>
      <c r="C294" s="343"/>
      <c r="D294" s="427"/>
      <c r="E294" s="434">
        <v>3</v>
      </c>
      <c r="F294" s="483" t="s">
        <v>278</v>
      </c>
      <c r="G294" s="467"/>
      <c r="H294" s="490"/>
      <c r="I294" s="335"/>
      <c r="J294" s="335"/>
      <c r="K294" s="335"/>
      <c r="L294" s="335"/>
      <c r="M294" s="335"/>
      <c r="N294" s="335"/>
      <c r="O294" s="335"/>
      <c r="P294" s="335"/>
      <c r="Q294" s="335"/>
      <c r="R294" s="335"/>
      <c r="S294" s="335"/>
      <c r="T294" s="335"/>
      <c r="U294" s="335"/>
      <c r="V294" s="335"/>
      <c r="W294" s="335"/>
      <c r="X294" s="335"/>
      <c r="Y294" s="335"/>
      <c r="Z294" s="335"/>
      <c r="AA294" s="1157"/>
      <c r="AB294" s="335"/>
      <c r="AC294" s="335"/>
      <c r="AD294" s="345"/>
      <c r="AE294" s="335"/>
      <c r="AF294" s="335"/>
      <c r="AG294" s="335"/>
      <c r="AH294" s="335"/>
      <c r="AI294" s="335"/>
      <c r="AJ294" s="335"/>
      <c r="AK294" s="335"/>
      <c r="AL294" s="335"/>
      <c r="AM294" s="335"/>
      <c r="AN294" s="335"/>
      <c r="AO294" s="335"/>
      <c r="AP294" s="498" t="s">
        <v>391</v>
      </c>
      <c r="AQ294" s="481">
        <f t="shared" ref="AQ294:AQ295" si="2181">DI294+DX294+EA294+ED294+EG294</f>
        <v>0</v>
      </c>
      <c r="AR294" s="1624"/>
      <c r="AS294" s="1624"/>
      <c r="AT294" s="481">
        <f t="shared" ref="AT294:BQ294" si="2182">AT298+AT301+AT304+AT308+AT311+AT314</f>
        <v>43.265880000000003</v>
      </c>
      <c r="AU294" s="481">
        <f t="shared" si="2182"/>
        <v>48.994282511999998</v>
      </c>
      <c r="AV294" s="481">
        <f t="shared" si="2182"/>
        <v>0.75</v>
      </c>
      <c r="AW294" s="481">
        <f t="shared" si="2182"/>
        <v>43.265880000000003</v>
      </c>
      <c r="AX294" s="481">
        <f t="shared" si="2182"/>
        <v>48.994282511999998</v>
      </c>
      <c r="AY294" s="481">
        <f t="shared" si="2182"/>
        <v>0.75</v>
      </c>
      <c r="AZ294" s="481">
        <f t="shared" si="2182"/>
        <v>7.609</v>
      </c>
      <c r="BA294" s="481">
        <f t="shared" si="2182"/>
        <v>8.6164316000000003</v>
      </c>
      <c r="BB294" s="481">
        <f t="shared" si="2182"/>
        <v>0.24399999999999999</v>
      </c>
      <c r="BC294" s="481">
        <f t="shared" si="2182"/>
        <v>5.6999999999999993</v>
      </c>
      <c r="BD294" s="481">
        <f t="shared" si="2182"/>
        <v>6.4546799999999998</v>
      </c>
      <c r="BE294" s="481">
        <f t="shared" si="2182"/>
        <v>0.19</v>
      </c>
      <c r="BF294" s="481">
        <f t="shared" si="2182"/>
        <v>7.609</v>
      </c>
      <c r="BG294" s="481">
        <f t="shared" si="2182"/>
        <v>8.6164316000000003</v>
      </c>
      <c r="BH294" s="481">
        <f t="shared" si="2182"/>
        <v>0.29174600000000001</v>
      </c>
      <c r="BI294" s="481">
        <f t="shared" si="2182"/>
        <v>3.8</v>
      </c>
      <c r="BJ294" s="481">
        <f t="shared" si="2182"/>
        <v>4.3031199999999998</v>
      </c>
      <c r="BK294" s="481">
        <f t="shared" si="2182"/>
        <v>0.14293650000000002</v>
      </c>
      <c r="BL294" s="481">
        <f t="shared" si="2182"/>
        <v>7.9260000000000002</v>
      </c>
      <c r="BM294" s="481">
        <f t="shared" si="2182"/>
        <v>8.9754024000000001</v>
      </c>
      <c r="BN294" s="481">
        <f t="shared" si="2182"/>
        <v>0.29199999999999998</v>
      </c>
      <c r="BO294" s="481">
        <f t="shared" si="2182"/>
        <v>7.9109999999999996</v>
      </c>
      <c r="BP294" s="481">
        <f t="shared" si="2182"/>
        <v>8.9584164000000008</v>
      </c>
      <c r="BQ294" s="481">
        <f t="shared" si="2182"/>
        <v>0.28899999999999998</v>
      </c>
      <c r="BR294" s="481">
        <f t="shared" ref="BR294:EC294" si="2183">BR298+BR301+BR304+BR308+BR311+BR314</f>
        <v>7.9260000000000002</v>
      </c>
      <c r="BS294" s="481">
        <f t="shared" si="2183"/>
        <v>8.9754024000000001</v>
      </c>
      <c r="BT294" s="481">
        <f t="shared" si="2183"/>
        <v>0.29199999999999998</v>
      </c>
      <c r="BU294" s="481">
        <f t="shared" si="2183"/>
        <v>1.9810000000000001</v>
      </c>
      <c r="BV294" s="481">
        <f t="shared" si="2183"/>
        <v>2.2432843999999998</v>
      </c>
      <c r="BW294" s="481">
        <f t="shared" si="2183"/>
        <v>7.2999999999999995E-2</v>
      </c>
      <c r="BX294" s="481">
        <f t="shared" si="2183"/>
        <v>1.9810000000000001</v>
      </c>
      <c r="BY294" s="481">
        <f t="shared" si="2183"/>
        <v>2.2432843999999998</v>
      </c>
      <c r="BZ294" s="481">
        <f t="shared" si="2183"/>
        <v>7.2999999999999995E-2</v>
      </c>
      <c r="CA294" s="481">
        <f t="shared" si="2183"/>
        <v>1.982</v>
      </c>
      <c r="CB294" s="481">
        <f t="shared" si="2183"/>
        <v>2.2444168000000002</v>
      </c>
      <c r="CC294" s="481">
        <f t="shared" si="2183"/>
        <v>7.2999999999999995E-2</v>
      </c>
      <c r="CD294" s="481">
        <f t="shared" si="2183"/>
        <v>1.982</v>
      </c>
      <c r="CE294" s="481">
        <f t="shared" si="2183"/>
        <v>2.2444168000000002</v>
      </c>
      <c r="CF294" s="481">
        <f t="shared" si="2183"/>
        <v>7.2999999999999995E-2</v>
      </c>
      <c r="CG294" s="1002"/>
      <c r="CH294" s="481">
        <f t="shared" ref="CH294:CV294" si="2184">CH298+CH301+CH304+CH308+CH311+CH314</f>
        <v>7.92</v>
      </c>
      <c r="CI294" s="481">
        <f t="shared" si="2184"/>
        <v>8.9686079999999997</v>
      </c>
      <c r="CJ294" s="481">
        <f t="shared" si="2184"/>
        <v>0.28000000000000003</v>
      </c>
      <c r="CK294" s="481">
        <f t="shared" si="2184"/>
        <v>1.98</v>
      </c>
      <c r="CL294" s="481">
        <f t="shared" si="2184"/>
        <v>2.2421519999999999</v>
      </c>
      <c r="CM294" s="481">
        <f t="shared" si="2184"/>
        <v>7.0000000000000007E-2</v>
      </c>
      <c r="CN294" s="481">
        <f t="shared" si="2184"/>
        <v>1.98</v>
      </c>
      <c r="CO294" s="481">
        <f t="shared" si="2184"/>
        <v>2.2421519999999999</v>
      </c>
      <c r="CP294" s="481">
        <f t="shared" si="2184"/>
        <v>7.0000000000000007E-2</v>
      </c>
      <c r="CQ294" s="481">
        <f t="shared" si="2184"/>
        <v>1.98</v>
      </c>
      <c r="CR294" s="481">
        <f t="shared" si="2184"/>
        <v>2.2421519999999999</v>
      </c>
      <c r="CS294" s="481">
        <f t="shared" si="2184"/>
        <v>7.0000000000000007E-2</v>
      </c>
      <c r="CT294" s="481">
        <f t="shared" si="2184"/>
        <v>1.98</v>
      </c>
      <c r="CU294" s="481">
        <f t="shared" si="2184"/>
        <v>2.2421519999999999</v>
      </c>
      <c r="CV294" s="481">
        <f t="shared" si="2184"/>
        <v>7.0000000000000007E-2</v>
      </c>
      <c r="CW294" s="1522">
        <f t="shared" si="2183"/>
        <v>7.93</v>
      </c>
      <c r="CX294" s="481">
        <f t="shared" si="2183"/>
        <v>8.9799319999999998</v>
      </c>
      <c r="CY294" s="481">
        <f t="shared" si="2183"/>
        <v>0.29174600000000001</v>
      </c>
      <c r="CZ294" s="481">
        <f t="shared" si="2183"/>
        <v>7.93</v>
      </c>
      <c r="DA294" s="481">
        <f t="shared" si="2183"/>
        <v>8.9799319999999998</v>
      </c>
      <c r="DB294" s="481">
        <f t="shared" si="2183"/>
        <v>0.29174600000000001</v>
      </c>
      <c r="DC294" s="481">
        <f t="shared" si="2183"/>
        <v>7.93</v>
      </c>
      <c r="DD294" s="481">
        <f t="shared" si="2183"/>
        <v>8.9799319999999998</v>
      </c>
      <c r="DE294" s="481">
        <f t="shared" si="2183"/>
        <v>0.29174600000000001</v>
      </c>
      <c r="DF294" s="481">
        <f t="shared" si="2183"/>
        <v>7.93</v>
      </c>
      <c r="DG294" s="481">
        <f t="shared" si="2183"/>
        <v>8.9799319999999998</v>
      </c>
      <c r="DH294" s="481">
        <f t="shared" si="2183"/>
        <v>0.29174600000000001</v>
      </c>
      <c r="DI294" s="1206">
        <f t="shared" si="2183"/>
        <v>0</v>
      </c>
      <c r="DJ294" s="1206">
        <f t="shared" si="2183"/>
        <v>0</v>
      </c>
      <c r="DK294" s="1206">
        <f t="shared" si="2183"/>
        <v>0</v>
      </c>
      <c r="DL294" s="1206"/>
      <c r="DM294" s="1206">
        <f t="shared" ref="DM294" si="2185">DM298+DM301+DM304+DM308+DM311+DM314</f>
        <v>0</v>
      </c>
      <c r="DN294" s="1206"/>
      <c r="DO294" s="1206"/>
      <c r="DP294" s="1206">
        <f t="shared" ref="DP294" si="2186">DP298+DP301+DP304+DP308+DP311+DP314</f>
        <v>0</v>
      </c>
      <c r="DQ294" s="1206"/>
      <c r="DR294" s="1206"/>
      <c r="DS294" s="1206">
        <f t="shared" ref="DS294" si="2187">DS298+DS301+DS304+DS308+DS311+DS314</f>
        <v>0</v>
      </c>
      <c r="DT294" s="1206"/>
      <c r="DU294" s="1206"/>
      <c r="DV294" s="1206">
        <f t="shared" ref="DV294" si="2188">DV298+DV301+DV304+DV308+DV311+DV314</f>
        <v>0</v>
      </c>
      <c r="DW294" s="1206"/>
      <c r="DX294" s="1206">
        <f t="shared" si="2183"/>
        <v>0</v>
      </c>
      <c r="DY294" s="1206">
        <f t="shared" si="2183"/>
        <v>0</v>
      </c>
      <c r="DZ294" s="1206">
        <f t="shared" si="2183"/>
        <v>0</v>
      </c>
      <c r="EA294" s="1206">
        <f t="shared" si="2183"/>
        <v>0</v>
      </c>
      <c r="EB294" s="1206">
        <f t="shared" si="2183"/>
        <v>0</v>
      </c>
      <c r="EC294" s="1206">
        <f t="shared" si="2183"/>
        <v>0</v>
      </c>
      <c r="ED294" s="1206">
        <f t="shared" ref="ED294:EI294" si="2189">ED298+ED301+ED304+ED308+ED311+ED314</f>
        <v>0</v>
      </c>
      <c r="EE294" s="1206">
        <f t="shared" si="2189"/>
        <v>0</v>
      </c>
      <c r="EF294" s="1206">
        <f t="shared" si="2189"/>
        <v>0</v>
      </c>
      <c r="EG294" s="1206">
        <f t="shared" si="2189"/>
        <v>0</v>
      </c>
      <c r="EH294" s="1206">
        <f t="shared" si="2189"/>
        <v>0</v>
      </c>
      <c r="EI294" s="1206">
        <f t="shared" si="2189"/>
        <v>0</v>
      </c>
      <c r="EJ294" s="482"/>
      <c r="EK294" s="482"/>
      <c r="EL294" s="482"/>
      <c r="EM294" s="482"/>
      <c r="EN294" s="487">
        <f t="shared" ref="EN294:EN295" si="2190">SUM(EO294:EX294)</f>
        <v>1.5</v>
      </c>
      <c r="EO294" s="487">
        <f>EO298+EO301+EO304+EO308+EO311+EO314</f>
        <v>0</v>
      </c>
      <c r="EP294" s="487">
        <f>EP298+EP301+EP304+EP308+EP311+EP314</f>
        <v>0.5</v>
      </c>
      <c r="EQ294" s="487">
        <f>EQ298+EQ301+EQ304+EQ308+EQ311+EQ314</f>
        <v>0.5</v>
      </c>
      <c r="ER294" s="487">
        <f>ER298+ER301+ER304+ER308+ER311+ER314</f>
        <v>0.5</v>
      </c>
      <c r="ES294" s="487">
        <f>ES298+ES301+ES304+ES308+ES311+ES314</f>
        <v>0</v>
      </c>
      <c r="ET294" s="816"/>
      <c r="EU294" s="816"/>
      <c r="EV294" s="816"/>
      <c r="EW294" s="816"/>
      <c r="EX294" s="487">
        <f>EX298+EX301+EX304+EX308+EX311+EX314</f>
        <v>0</v>
      </c>
      <c r="EY294" s="487">
        <f t="shared" ref="EY294:FB294" si="2191">EY298+EY301+EY304+EY308+EY311+EY314</f>
        <v>0</v>
      </c>
      <c r="EZ294" s="487">
        <f t="shared" si="2191"/>
        <v>0</v>
      </c>
      <c r="FA294" s="487">
        <f t="shared" si="2191"/>
        <v>0</v>
      </c>
      <c r="FB294" s="487">
        <f t="shared" si="2191"/>
        <v>0</v>
      </c>
      <c r="FC294" s="487">
        <f>FC298+FC301+FC304+FC308+FC311+FC314</f>
        <v>0</v>
      </c>
      <c r="FD294" s="487">
        <f>FD298+FD301+FD304+FD308+FD311+FD314</f>
        <v>0</v>
      </c>
      <c r="FE294" s="487">
        <f>FE298+FE301+FE304+FE308+FE311+FE314</f>
        <v>0</v>
      </c>
      <c r="FF294" s="487">
        <f>FF298+FF301+FF304+FF308+FF311+FF314</f>
        <v>0</v>
      </c>
      <c r="FG294" s="487">
        <f>SUM(FH294:FR294)</f>
        <v>1.4165000000000001</v>
      </c>
      <c r="FH294" s="487">
        <f>FH298+FH301+FH304+FH308+FH311+FH314</f>
        <v>0</v>
      </c>
      <c r="FI294" s="487">
        <f>FI298+FI301+FI304+FI308+FI311+FI314</f>
        <v>0.5</v>
      </c>
      <c r="FJ294" s="487">
        <f>FJ298+FJ301+FJ304+FJ308+FJ311+FJ314</f>
        <v>0.5</v>
      </c>
      <c r="FK294" s="487">
        <f>FK298+FK301+FK304+FK308+FK311+FK314</f>
        <v>0.41649999999999998</v>
      </c>
      <c r="FL294" s="991"/>
      <c r="FM294" s="487">
        <f>FM298+FM301+FM304+FM308+FM311+FM314</f>
        <v>0</v>
      </c>
      <c r="FN294" s="816"/>
      <c r="FO294" s="816"/>
      <c r="FP294" s="816"/>
      <c r="FQ294" s="816"/>
      <c r="FR294" s="487">
        <f>FR298+FR301+FR304+FR308+FR311+FR314</f>
        <v>0</v>
      </c>
      <c r="FS294" s="487">
        <f>FS298+FS301+FS304+FS308+FS311+FS314</f>
        <v>0</v>
      </c>
      <c r="FT294" s="487">
        <f>FT298+FT301+FT304+FT308+FT311+FT314</f>
        <v>0</v>
      </c>
      <c r="FU294" s="816"/>
      <c r="FV294" s="313"/>
      <c r="FW294" s="313"/>
      <c r="FX294" s="313"/>
    </row>
    <row r="295" spans="1:180" ht="14.45" hidden="1" customHeight="1" outlineLevel="1">
      <c r="A295" s="426" t="s">
        <v>485</v>
      </c>
      <c r="B295" s="380" t="s">
        <v>303</v>
      </c>
      <c r="C295" s="331"/>
      <c r="D295" s="343"/>
      <c r="E295" s="409" t="s">
        <v>60</v>
      </c>
      <c r="F295" s="477" t="s">
        <v>95</v>
      </c>
      <c r="G295" s="467"/>
      <c r="H295" s="490"/>
      <c r="I295" s="335"/>
      <c r="J295" s="335"/>
      <c r="K295" s="335"/>
      <c r="L295" s="335"/>
      <c r="M295" s="335"/>
      <c r="N295" s="335"/>
      <c r="O295" s="335"/>
      <c r="P295" s="335"/>
      <c r="Q295" s="335"/>
      <c r="R295" s="335"/>
      <c r="S295" s="335"/>
      <c r="T295" s="335"/>
      <c r="U295" s="335"/>
      <c r="V295" s="335"/>
      <c r="W295" s="335"/>
      <c r="X295" s="335"/>
      <c r="Y295" s="335"/>
      <c r="Z295" s="335"/>
      <c r="AA295" s="1157"/>
      <c r="AB295" s="335"/>
      <c r="AC295" s="335"/>
      <c r="AD295" s="345"/>
      <c r="AE295" s="335"/>
      <c r="AF295" s="335"/>
      <c r="AG295" s="335"/>
      <c r="AH295" s="335"/>
      <c r="AI295" s="335"/>
      <c r="AJ295" s="335"/>
      <c r="AK295" s="335"/>
      <c r="AL295" s="335"/>
      <c r="AM295" s="335"/>
      <c r="AN295" s="335"/>
      <c r="AO295" s="335"/>
      <c r="AP295" s="498" t="s">
        <v>391</v>
      </c>
      <c r="AQ295" s="481">
        <f t="shared" si="2181"/>
        <v>0</v>
      </c>
      <c r="AR295" s="1624"/>
      <c r="AS295" s="1624"/>
      <c r="AT295" s="482">
        <f t="shared" ref="AT295:BQ295" si="2192">AT298+AT301+AT304</f>
        <v>0</v>
      </c>
      <c r="AU295" s="482">
        <f t="shared" si="2192"/>
        <v>0</v>
      </c>
      <c r="AV295" s="482">
        <f t="shared" si="2192"/>
        <v>0</v>
      </c>
      <c r="AW295" s="482">
        <f t="shared" si="2192"/>
        <v>0</v>
      </c>
      <c r="AX295" s="482">
        <f t="shared" si="2192"/>
        <v>0</v>
      </c>
      <c r="AY295" s="482">
        <f t="shared" si="2192"/>
        <v>0</v>
      </c>
      <c r="AZ295" s="482">
        <f t="shared" si="2192"/>
        <v>0</v>
      </c>
      <c r="BA295" s="482">
        <f t="shared" si="2192"/>
        <v>0</v>
      </c>
      <c r="BB295" s="482">
        <f t="shared" si="2192"/>
        <v>0</v>
      </c>
      <c r="BC295" s="482">
        <f t="shared" si="2192"/>
        <v>0</v>
      </c>
      <c r="BD295" s="482">
        <f t="shared" si="2192"/>
        <v>0</v>
      </c>
      <c r="BE295" s="482">
        <f t="shared" si="2192"/>
        <v>0</v>
      </c>
      <c r="BF295" s="482">
        <f t="shared" si="2192"/>
        <v>0</v>
      </c>
      <c r="BG295" s="482">
        <f t="shared" si="2192"/>
        <v>0</v>
      </c>
      <c r="BH295" s="482">
        <f t="shared" si="2192"/>
        <v>0</v>
      </c>
      <c r="BI295" s="482">
        <f t="shared" si="2192"/>
        <v>0</v>
      </c>
      <c r="BJ295" s="482">
        <f t="shared" si="2192"/>
        <v>0</v>
      </c>
      <c r="BK295" s="482">
        <f t="shared" si="2192"/>
        <v>0</v>
      </c>
      <c r="BL295" s="482">
        <f t="shared" si="2192"/>
        <v>0</v>
      </c>
      <c r="BM295" s="482">
        <f t="shared" si="2192"/>
        <v>0</v>
      </c>
      <c r="BN295" s="482">
        <f t="shared" si="2192"/>
        <v>0</v>
      </c>
      <c r="BO295" s="482">
        <f t="shared" si="2192"/>
        <v>0</v>
      </c>
      <c r="BP295" s="482">
        <f t="shared" si="2192"/>
        <v>0</v>
      </c>
      <c r="BQ295" s="482">
        <f t="shared" si="2192"/>
        <v>0</v>
      </c>
      <c r="BR295" s="482">
        <f t="shared" ref="BR295:EC295" si="2193">BR298+BR301+BR304</f>
        <v>0</v>
      </c>
      <c r="BS295" s="482">
        <f t="shared" si="2193"/>
        <v>0</v>
      </c>
      <c r="BT295" s="482">
        <f t="shared" si="2193"/>
        <v>0</v>
      </c>
      <c r="BU295" s="482">
        <f t="shared" si="2193"/>
        <v>0</v>
      </c>
      <c r="BV295" s="482">
        <f t="shared" si="2193"/>
        <v>0</v>
      </c>
      <c r="BW295" s="482">
        <f t="shared" si="2193"/>
        <v>0</v>
      </c>
      <c r="BX295" s="482">
        <f t="shared" si="2193"/>
        <v>0</v>
      </c>
      <c r="BY295" s="482">
        <f t="shared" si="2193"/>
        <v>0</v>
      </c>
      <c r="BZ295" s="482">
        <f t="shared" si="2193"/>
        <v>0</v>
      </c>
      <c r="CA295" s="482">
        <f t="shared" si="2193"/>
        <v>0</v>
      </c>
      <c r="CB295" s="482">
        <f t="shared" si="2193"/>
        <v>0</v>
      </c>
      <c r="CC295" s="482">
        <f t="shared" si="2193"/>
        <v>0</v>
      </c>
      <c r="CD295" s="482">
        <f t="shared" si="2193"/>
        <v>0</v>
      </c>
      <c r="CE295" s="482">
        <f t="shared" si="2193"/>
        <v>0</v>
      </c>
      <c r="CF295" s="482">
        <f t="shared" si="2193"/>
        <v>0</v>
      </c>
      <c r="CG295" s="995"/>
      <c r="CH295" s="482">
        <f t="shared" ref="CH295:CV295" si="2194">CH298+CH301+CH304</f>
        <v>0</v>
      </c>
      <c r="CI295" s="482">
        <f t="shared" si="2194"/>
        <v>0</v>
      </c>
      <c r="CJ295" s="482">
        <f t="shared" si="2194"/>
        <v>0</v>
      </c>
      <c r="CK295" s="482">
        <f t="shared" si="2194"/>
        <v>0</v>
      </c>
      <c r="CL295" s="482">
        <f t="shared" si="2194"/>
        <v>0</v>
      </c>
      <c r="CM295" s="482">
        <f t="shared" si="2194"/>
        <v>0</v>
      </c>
      <c r="CN295" s="482">
        <f t="shared" si="2194"/>
        <v>0</v>
      </c>
      <c r="CO295" s="482">
        <f t="shared" si="2194"/>
        <v>0</v>
      </c>
      <c r="CP295" s="482">
        <f t="shared" si="2194"/>
        <v>0</v>
      </c>
      <c r="CQ295" s="482">
        <f t="shared" si="2194"/>
        <v>0</v>
      </c>
      <c r="CR295" s="482">
        <f t="shared" si="2194"/>
        <v>0</v>
      </c>
      <c r="CS295" s="482">
        <f t="shared" si="2194"/>
        <v>0</v>
      </c>
      <c r="CT295" s="482">
        <f t="shared" si="2194"/>
        <v>0</v>
      </c>
      <c r="CU295" s="482">
        <f t="shared" si="2194"/>
        <v>0</v>
      </c>
      <c r="CV295" s="482">
        <f t="shared" si="2194"/>
        <v>0</v>
      </c>
      <c r="CW295" s="1514">
        <f t="shared" si="2193"/>
        <v>0</v>
      </c>
      <c r="CX295" s="482">
        <f t="shared" si="2193"/>
        <v>0</v>
      </c>
      <c r="CY295" s="482">
        <f t="shared" si="2193"/>
        <v>0</v>
      </c>
      <c r="CZ295" s="482">
        <f t="shared" si="2193"/>
        <v>0</v>
      </c>
      <c r="DA295" s="482">
        <f t="shared" si="2193"/>
        <v>0</v>
      </c>
      <c r="DB295" s="482">
        <f t="shared" si="2193"/>
        <v>0</v>
      </c>
      <c r="DC295" s="482">
        <f t="shared" si="2193"/>
        <v>0</v>
      </c>
      <c r="DD295" s="482">
        <f t="shared" si="2193"/>
        <v>0</v>
      </c>
      <c r="DE295" s="482">
        <f t="shared" si="2193"/>
        <v>0</v>
      </c>
      <c r="DF295" s="482">
        <f t="shared" si="2193"/>
        <v>0</v>
      </c>
      <c r="DG295" s="482">
        <f t="shared" si="2193"/>
        <v>0</v>
      </c>
      <c r="DH295" s="482">
        <f t="shared" si="2193"/>
        <v>0</v>
      </c>
      <c r="DI295" s="1199">
        <f t="shared" si="2193"/>
        <v>0</v>
      </c>
      <c r="DJ295" s="1199">
        <f t="shared" si="2193"/>
        <v>0</v>
      </c>
      <c r="DK295" s="1199">
        <f t="shared" si="2193"/>
        <v>0</v>
      </c>
      <c r="DL295" s="1199"/>
      <c r="DM295" s="1199">
        <f t="shared" ref="DM295" si="2195">DM298+DM301+DM304</f>
        <v>0</v>
      </c>
      <c r="DN295" s="1199"/>
      <c r="DO295" s="1199"/>
      <c r="DP295" s="1199">
        <f t="shared" ref="DP295" si="2196">DP298+DP301+DP304</f>
        <v>0</v>
      </c>
      <c r="DQ295" s="1199"/>
      <c r="DR295" s="1199"/>
      <c r="DS295" s="1199">
        <f t="shared" ref="DS295" si="2197">DS298+DS301+DS304</f>
        <v>0</v>
      </c>
      <c r="DT295" s="1199"/>
      <c r="DU295" s="1199"/>
      <c r="DV295" s="1199">
        <f t="shared" ref="DV295" si="2198">DV298+DV301+DV304</f>
        <v>0</v>
      </c>
      <c r="DW295" s="1199"/>
      <c r="DX295" s="1199">
        <f t="shared" si="2193"/>
        <v>0</v>
      </c>
      <c r="DY295" s="1199">
        <f t="shared" si="2193"/>
        <v>0</v>
      </c>
      <c r="DZ295" s="1199">
        <f t="shared" si="2193"/>
        <v>0</v>
      </c>
      <c r="EA295" s="1199">
        <f t="shared" si="2193"/>
        <v>0</v>
      </c>
      <c r="EB295" s="1199">
        <f t="shared" si="2193"/>
        <v>0</v>
      </c>
      <c r="EC295" s="1199">
        <f t="shared" si="2193"/>
        <v>0</v>
      </c>
      <c r="ED295" s="1199">
        <f t="shared" ref="ED295:EI295" si="2199">ED298+ED301+ED304</f>
        <v>0</v>
      </c>
      <c r="EE295" s="1199">
        <f t="shared" si="2199"/>
        <v>0</v>
      </c>
      <c r="EF295" s="1199">
        <f t="shared" si="2199"/>
        <v>0</v>
      </c>
      <c r="EG295" s="1199">
        <f t="shared" si="2199"/>
        <v>0</v>
      </c>
      <c r="EH295" s="1199">
        <f t="shared" si="2199"/>
        <v>0</v>
      </c>
      <c r="EI295" s="1199">
        <f t="shared" si="2199"/>
        <v>0</v>
      </c>
      <c r="EJ295" s="482"/>
      <c r="EK295" s="482"/>
      <c r="EL295" s="482"/>
      <c r="EM295" s="482"/>
      <c r="EN295" s="484">
        <f t="shared" si="2190"/>
        <v>0</v>
      </c>
      <c r="EO295" s="484">
        <f>EO298+EO301+EO304</f>
        <v>0</v>
      </c>
      <c r="EP295" s="484">
        <f>EP298+EP301+EP304</f>
        <v>0</v>
      </c>
      <c r="EQ295" s="484">
        <f>EQ298+EQ301+EQ304</f>
        <v>0</v>
      </c>
      <c r="ER295" s="484">
        <f>ER298+ER301+ER304</f>
        <v>0</v>
      </c>
      <c r="ES295" s="484">
        <f>ES298+ES301+ES304</f>
        <v>0</v>
      </c>
      <c r="ET295" s="813"/>
      <c r="EU295" s="813"/>
      <c r="EV295" s="813"/>
      <c r="EW295" s="813"/>
      <c r="EX295" s="484">
        <f>EX298+EX301+EX304</f>
        <v>0</v>
      </c>
      <c r="EY295" s="484">
        <f t="shared" ref="EY295:FB295" si="2200">EY298+EY301+EY304</f>
        <v>0</v>
      </c>
      <c r="EZ295" s="484">
        <f t="shared" si="2200"/>
        <v>0</v>
      </c>
      <c r="FA295" s="484">
        <f t="shared" si="2200"/>
        <v>0</v>
      </c>
      <c r="FB295" s="484">
        <f t="shared" si="2200"/>
        <v>0</v>
      </c>
      <c r="FC295" s="484">
        <f>FC298+FC301+FC304</f>
        <v>0</v>
      </c>
      <c r="FD295" s="484">
        <f>FD298+FD301+FD304</f>
        <v>0</v>
      </c>
      <c r="FE295" s="484">
        <f>FE298+FE301+FE304</f>
        <v>0</v>
      </c>
      <c r="FF295" s="484">
        <f>FF298+FF301+FF304</f>
        <v>0</v>
      </c>
      <c r="FG295" s="484">
        <f>SUM(FH295:FR295)</f>
        <v>0</v>
      </c>
      <c r="FH295" s="484">
        <f>FH298+FH301+FH304</f>
        <v>0</v>
      </c>
      <c r="FI295" s="484">
        <f>FI298+FI301+FI304</f>
        <v>0</v>
      </c>
      <c r="FJ295" s="484">
        <f>FJ298+FJ301+FJ304</f>
        <v>0</v>
      </c>
      <c r="FK295" s="484">
        <f>FK298+FK301+FK304</f>
        <v>0</v>
      </c>
      <c r="FL295" s="992"/>
      <c r="FM295" s="484">
        <f>FM298+FM301+FM304</f>
        <v>0</v>
      </c>
      <c r="FN295" s="813"/>
      <c r="FO295" s="813"/>
      <c r="FP295" s="813"/>
      <c r="FQ295" s="813"/>
      <c r="FR295" s="484">
        <f>FR298+FR301+FR304</f>
        <v>0</v>
      </c>
      <c r="FS295" s="484">
        <f>FS298+FS301+FS304</f>
        <v>0</v>
      </c>
      <c r="FT295" s="484">
        <f>FT298+FT301+FT304</f>
        <v>0</v>
      </c>
      <c r="FU295" s="813"/>
      <c r="FV295" s="313"/>
      <c r="FW295" s="313"/>
      <c r="FX295" s="313"/>
    </row>
    <row r="296" spans="1:180" ht="14.45" hidden="1" customHeight="1" outlineLevel="2">
      <c r="A296" s="426" t="s">
        <v>485</v>
      </c>
      <c r="B296" s="380" t="s">
        <v>303</v>
      </c>
      <c r="C296" s="331"/>
      <c r="D296" s="431"/>
      <c r="E296" s="409" t="s">
        <v>261</v>
      </c>
      <c r="F296" s="431" t="s">
        <v>262</v>
      </c>
      <c r="G296" s="467"/>
      <c r="H296" s="330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  <c r="S296" s="313"/>
      <c r="T296" s="313"/>
      <c r="U296" s="313"/>
      <c r="V296" s="313"/>
      <c r="W296" s="313"/>
      <c r="X296" s="313"/>
      <c r="Y296" s="313"/>
      <c r="Z296" s="313"/>
      <c r="AA296" s="1155"/>
      <c r="AB296" s="313"/>
      <c r="AC296" s="313"/>
      <c r="AD296" s="358"/>
      <c r="AE296" s="313"/>
      <c r="AF296" s="313"/>
      <c r="AG296" s="313"/>
      <c r="AH296" s="313"/>
      <c r="AI296" s="313"/>
      <c r="AJ296" s="313"/>
      <c r="AK296" s="313"/>
      <c r="AL296" s="313"/>
      <c r="AM296" s="313"/>
      <c r="AN296" s="313"/>
      <c r="AO296" s="313"/>
      <c r="AP296" s="495"/>
      <c r="AQ296" s="335"/>
      <c r="AR296" s="1620"/>
      <c r="AS296" s="1620"/>
      <c r="AT296" s="317"/>
      <c r="AU296" s="317"/>
      <c r="AV296" s="317"/>
      <c r="AW296" s="317"/>
      <c r="AX296" s="317"/>
      <c r="AY296" s="317"/>
      <c r="AZ296" s="317"/>
      <c r="BA296" s="317"/>
      <c r="BB296" s="317"/>
      <c r="BC296" s="317"/>
      <c r="BD296" s="317"/>
      <c r="BE296" s="317"/>
      <c r="BF296" s="317"/>
      <c r="BG296" s="317"/>
      <c r="BH296" s="317"/>
      <c r="BI296" s="317"/>
      <c r="BJ296" s="317"/>
      <c r="BK296" s="317"/>
      <c r="BL296" s="313"/>
      <c r="BM296" s="313"/>
      <c r="BN296" s="313"/>
      <c r="BO296" s="313"/>
      <c r="BP296" s="313"/>
      <c r="BQ296" s="313"/>
      <c r="BR296" s="313"/>
      <c r="BS296" s="313"/>
      <c r="BT296" s="313"/>
      <c r="BU296" s="313"/>
      <c r="BV296" s="313"/>
      <c r="BW296" s="313"/>
      <c r="BX296" s="313"/>
      <c r="BY296" s="313"/>
      <c r="BZ296" s="313"/>
      <c r="CA296" s="313"/>
      <c r="CB296" s="313"/>
      <c r="CC296" s="313"/>
      <c r="CD296" s="313"/>
      <c r="CE296" s="313"/>
      <c r="CF296" s="313"/>
      <c r="CG296" s="999"/>
      <c r="CH296" s="313"/>
      <c r="CI296" s="313"/>
      <c r="CJ296" s="313"/>
      <c r="CK296" s="313"/>
      <c r="CL296" s="313"/>
      <c r="CM296" s="313"/>
      <c r="CN296" s="313"/>
      <c r="CO296" s="313"/>
      <c r="CP296" s="313"/>
      <c r="CQ296" s="313"/>
      <c r="CR296" s="313"/>
      <c r="CS296" s="313"/>
      <c r="CT296" s="313"/>
      <c r="CU296" s="313"/>
      <c r="CV296" s="313"/>
      <c r="CW296" s="1512"/>
      <c r="CX296" s="313"/>
      <c r="CY296" s="313"/>
      <c r="CZ296" s="313"/>
      <c r="DA296" s="313"/>
      <c r="DB296" s="313"/>
      <c r="DC296" s="313"/>
      <c r="DD296" s="313"/>
      <c r="DE296" s="313"/>
      <c r="DF296" s="313"/>
      <c r="DG296" s="313"/>
      <c r="DH296" s="313"/>
      <c r="DI296" s="1155"/>
      <c r="DJ296" s="1155"/>
      <c r="DK296" s="1155"/>
      <c r="DL296" s="1155"/>
      <c r="DM296" s="1155"/>
      <c r="DN296" s="1155"/>
      <c r="DO296" s="1155"/>
      <c r="DP296" s="1155"/>
      <c r="DQ296" s="1155"/>
      <c r="DR296" s="1155"/>
      <c r="DS296" s="1155"/>
      <c r="DT296" s="1155"/>
      <c r="DU296" s="1155"/>
      <c r="DV296" s="1155"/>
      <c r="DW296" s="1155"/>
      <c r="DX296" s="1155"/>
      <c r="DY296" s="1155"/>
      <c r="DZ296" s="1155"/>
      <c r="EA296" s="1155"/>
      <c r="EB296" s="1155"/>
      <c r="EC296" s="1155"/>
      <c r="ED296" s="1155"/>
      <c r="EE296" s="1155"/>
      <c r="EF296" s="1155"/>
      <c r="EG296" s="1155"/>
      <c r="EH296" s="1155"/>
      <c r="EI296" s="1155"/>
      <c r="EJ296" s="313"/>
      <c r="EK296" s="313"/>
      <c r="EL296" s="313"/>
      <c r="EM296" s="313"/>
      <c r="EN296" s="313"/>
      <c r="EO296" s="313"/>
      <c r="EP296" s="313"/>
      <c r="EQ296" s="313"/>
      <c r="ER296" s="313"/>
      <c r="ES296" s="313"/>
      <c r="ET296" s="655"/>
      <c r="EU296" s="655"/>
      <c r="EV296" s="655"/>
      <c r="EW296" s="655"/>
      <c r="EX296" s="313"/>
      <c r="EY296" s="655"/>
      <c r="EZ296" s="655"/>
      <c r="FA296" s="655"/>
      <c r="FB296" s="655"/>
      <c r="FC296" s="313"/>
      <c r="FD296" s="313"/>
      <c r="FE296" s="313"/>
      <c r="FF296" s="313"/>
      <c r="FG296" s="313"/>
      <c r="FH296" s="313"/>
      <c r="FI296" s="313"/>
      <c r="FJ296" s="313"/>
      <c r="FK296" s="313"/>
      <c r="FL296" s="999"/>
      <c r="FM296" s="313"/>
      <c r="FN296" s="655"/>
      <c r="FO296" s="655"/>
      <c r="FP296" s="655"/>
      <c r="FQ296" s="655"/>
      <c r="FR296" s="313"/>
      <c r="FS296" s="313"/>
      <c r="FT296" s="313"/>
      <c r="FU296" s="655"/>
      <c r="FV296" s="313"/>
      <c r="FW296" s="313"/>
      <c r="FX296" s="313"/>
    </row>
    <row r="297" spans="1:180" ht="14.45" hidden="1" customHeight="1" outlineLevel="2">
      <c r="A297" s="426" t="s">
        <v>485</v>
      </c>
      <c r="B297" s="380" t="s">
        <v>303</v>
      </c>
      <c r="C297" s="378"/>
      <c r="D297" s="378"/>
      <c r="E297" s="430" t="s">
        <v>325</v>
      </c>
      <c r="F297" s="378"/>
      <c r="G297" s="470"/>
      <c r="H297" s="343"/>
      <c r="I297" s="492">
        <f t="shared" ref="I297" si="2201">S297+X297+Y297+Z297+AA297</f>
        <v>0</v>
      </c>
      <c r="J297" s="312"/>
      <c r="K297" s="312"/>
      <c r="L297" s="312"/>
      <c r="M297" s="312">
        <v>0</v>
      </c>
      <c r="N297" s="312">
        <f t="shared" ref="N297" si="2202">SUM(O297:R297)</f>
        <v>0</v>
      </c>
      <c r="O297" s="366"/>
      <c r="P297" s="366"/>
      <c r="Q297" s="366"/>
      <c r="R297" s="366"/>
      <c r="S297" s="366"/>
      <c r="T297" s="366"/>
      <c r="U297" s="366"/>
      <c r="V297" s="366"/>
      <c r="W297" s="366"/>
      <c r="X297" s="366"/>
      <c r="Y297" s="366"/>
      <c r="Z297" s="366"/>
      <c r="AA297" s="1167"/>
      <c r="AB297" s="319"/>
      <c r="AC297" s="319"/>
      <c r="AD297" s="319"/>
      <c r="AE297" s="319"/>
      <c r="AF297" s="312">
        <v>0</v>
      </c>
      <c r="AG297" s="312">
        <f t="shared" ref="AG297" si="2203">SUM(AH297:AK297)</f>
        <v>0</v>
      </c>
      <c r="AH297" s="366"/>
      <c r="AI297" s="366"/>
      <c r="AJ297" s="366"/>
      <c r="AK297" s="366"/>
      <c r="AL297" s="319"/>
      <c r="AM297" s="319"/>
      <c r="AN297" s="319"/>
      <c r="AO297" s="319"/>
      <c r="AP297" s="337" t="s">
        <v>391</v>
      </c>
      <c r="AQ297" s="437">
        <f t="shared" ref="AQ297:AQ298" si="2204">DI297+DX297+EA297+ED297+EG297</f>
        <v>0</v>
      </c>
      <c r="AR297" s="1621"/>
      <c r="AS297" s="1621"/>
      <c r="AT297" s="315"/>
      <c r="AU297" s="476">
        <f t="shared" ref="AU297" si="2205">AT297*0.76*1.49</f>
        <v>0</v>
      </c>
      <c r="AV297" s="315"/>
      <c r="AW297" s="315"/>
      <c r="AX297" s="476">
        <f t="shared" ref="AX297" si="2206">AW297*0.76*1.49</f>
        <v>0</v>
      </c>
      <c r="AY297" s="315"/>
      <c r="AZ297" s="315"/>
      <c r="BA297" s="476">
        <f t="shared" ref="BA297" si="2207">AZ297*0.76*1.49</f>
        <v>0</v>
      </c>
      <c r="BB297" s="315"/>
      <c r="BC297" s="315"/>
      <c r="BD297" s="476">
        <f t="shared" ref="BD297" si="2208">BC297*0.76*1.49</f>
        <v>0</v>
      </c>
      <c r="BE297" s="315"/>
      <c r="BF297" s="315"/>
      <c r="BG297" s="476">
        <f t="shared" ref="BG297" si="2209">BF297*0.76*1.49</f>
        <v>0</v>
      </c>
      <c r="BH297" s="315"/>
      <c r="BI297" s="315"/>
      <c r="BJ297" s="476">
        <f t="shared" ref="BJ297" si="2210">BI297*0.76*1.49</f>
        <v>0</v>
      </c>
      <c r="BK297" s="315"/>
      <c r="BL297" s="315"/>
      <c r="BM297" s="476">
        <f t="shared" ref="BM297" si="2211">BL297*0.76*1.49</f>
        <v>0</v>
      </c>
      <c r="BN297" s="315"/>
      <c r="BO297" s="315"/>
      <c r="BP297" s="476">
        <f t="shared" ref="BP297" si="2212">BO297*0.76*1.49</f>
        <v>0</v>
      </c>
      <c r="BQ297" s="315"/>
      <c r="BR297" s="476">
        <f>BU297+BX297+CA297+CD297</f>
        <v>0</v>
      </c>
      <c r="BS297" s="476">
        <f t="shared" ref="BS297" si="2213">BV297+BY297+CB297+CE297</f>
        <v>0</v>
      </c>
      <c r="BT297" s="476">
        <f t="shared" ref="BT297" si="2214">BW297+BZ297+CC297+CF297</f>
        <v>0</v>
      </c>
      <c r="BU297" s="315"/>
      <c r="BV297" s="476">
        <f t="shared" ref="BV297" si="2215">BU297*0.76*1.49</f>
        <v>0</v>
      </c>
      <c r="BW297" s="315"/>
      <c r="BX297" s="315"/>
      <c r="BY297" s="476">
        <f t="shared" ref="BY297" si="2216">BX297*0.76*1.49</f>
        <v>0</v>
      </c>
      <c r="BZ297" s="315"/>
      <c r="CA297" s="315"/>
      <c r="CB297" s="476">
        <f t="shared" ref="CB297" si="2217">CA297*0.76*1.49</f>
        <v>0</v>
      </c>
      <c r="CC297" s="315"/>
      <c r="CD297" s="315"/>
      <c r="CE297" s="476">
        <f t="shared" ref="CE297" si="2218">CD297*0.76*1.49</f>
        <v>0</v>
      </c>
      <c r="CF297" s="315"/>
      <c r="CG297" s="995"/>
      <c r="CH297" s="476">
        <f>CK297+CN297+CQ297+CT297</f>
        <v>0</v>
      </c>
      <c r="CI297" s="476">
        <f t="shared" ref="CI297" si="2219">CL297+CO297+CR297+CU297</f>
        <v>0</v>
      </c>
      <c r="CJ297" s="476">
        <f t="shared" ref="CJ297" si="2220">CM297+CP297+CS297+CV297</f>
        <v>0</v>
      </c>
      <c r="CK297" s="315"/>
      <c r="CL297" s="476">
        <f t="shared" ref="CL297" si="2221">CK297*0.76*1.49</f>
        <v>0</v>
      </c>
      <c r="CM297" s="315"/>
      <c r="CN297" s="315"/>
      <c r="CO297" s="476">
        <f t="shared" ref="CO297" si="2222">CN297*0.76*1.49</f>
        <v>0</v>
      </c>
      <c r="CP297" s="315"/>
      <c r="CQ297" s="315"/>
      <c r="CR297" s="476">
        <f t="shared" ref="CR297" si="2223">CQ297*0.76*1.49</f>
        <v>0</v>
      </c>
      <c r="CS297" s="315"/>
      <c r="CT297" s="315"/>
      <c r="CU297" s="476">
        <f t="shared" ref="CU297" si="2224">CT297*0.76*1.49</f>
        <v>0</v>
      </c>
      <c r="CV297" s="315"/>
      <c r="CW297" s="1514"/>
      <c r="CX297" s="476">
        <f t="shared" ref="CX297" si="2225">CW297*0.76*1.49</f>
        <v>0</v>
      </c>
      <c r="CY297" s="315"/>
      <c r="CZ297" s="315"/>
      <c r="DA297" s="476">
        <f t="shared" ref="DA297" si="2226">CZ297*0.76*1.49</f>
        <v>0</v>
      </c>
      <c r="DB297" s="315"/>
      <c r="DC297" s="315"/>
      <c r="DD297" s="476">
        <f t="shared" ref="DD297" si="2227">DC297*0.76*1.49</f>
        <v>0</v>
      </c>
      <c r="DE297" s="315"/>
      <c r="DF297" s="315"/>
      <c r="DG297" s="476">
        <f t="shared" ref="DG297" si="2228">DF297*0.76*1.49</f>
        <v>0</v>
      </c>
      <c r="DH297" s="315"/>
      <c r="DI297" s="1204"/>
      <c r="DJ297" s="1203">
        <f t="shared" ref="DJ297" si="2229">DI297*0.76*1.49</f>
        <v>0</v>
      </c>
      <c r="DK297" s="1204"/>
      <c r="DL297" s="1204"/>
      <c r="DM297" s="1204">
        <f t="shared" ref="DM297" si="2230">DL297*0.76*1.49</f>
        <v>0</v>
      </c>
      <c r="DN297" s="1204"/>
      <c r="DO297" s="1204"/>
      <c r="DP297" s="1204">
        <f t="shared" ref="DP297" si="2231">DO297*0.76*1.49</f>
        <v>0</v>
      </c>
      <c r="DQ297" s="1204"/>
      <c r="DR297" s="1204"/>
      <c r="DS297" s="1204">
        <f t="shared" ref="DS297" si="2232">DR297*0.76*1.49</f>
        <v>0</v>
      </c>
      <c r="DT297" s="1204"/>
      <c r="DU297" s="1204"/>
      <c r="DV297" s="1204">
        <f t="shared" ref="DV297" si="2233">DU297*0.76*1.49</f>
        <v>0</v>
      </c>
      <c r="DW297" s="1204"/>
      <c r="DX297" s="1204"/>
      <c r="DY297" s="1203">
        <f t="shared" ref="DY297" si="2234">DX297*0.76*1.49</f>
        <v>0</v>
      </c>
      <c r="DZ297" s="1204"/>
      <c r="EA297" s="1204"/>
      <c r="EB297" s="1203">
        <f t="shared" ref="EB297" si="2235">EA297*0.76*1.49</f>
        <v>0</v>
      </c>
      <c r="EC297" s="1204"/>
      <c r="ED297" s="1204"/>
      <c r="EE297" s="1203">
        <f t="shared" ref="EE297" si="2236">ED297*0.76*1.49</f>
        <v>0</v>
      </c>
      <c r="EF297" s="1204"/>
      <c r="EG297" s="1204"/>
      <c r="EH297" s="1204">
        <f t="shared" ref="EH297" si="2237">EG297*0.76*1.49</f>
        <v>0</v>
      </c>
      <c r="EI297" s="1204"/>
      <c r="EJ297" s="315"/>
      <c r="EK297" s="315"/>
      <c r="EL297" s="315"/>
      <c r="EM297" s="315"/>
      <c r="EN297" s="437">
        <f t="shared" ref="EN297:EN298" si="2238">EX297+FC297+FD297+FE297+FF297</f>
        <v>0</v>
      </c>
      <c r="EO297" s="312"/>
      <c r="EP297" s="312"/>
      <c r="EQ297" s="312"/>
      <c r="ER297" s="312"/>
      <c r="ES297" s="312"/>
      <c r="ET297" s="622"/>
      <c r="EU297" s="622"/>
      <c r="EV297" s="622"/>
      <c r="EW297" s="622"/>
      <c r="EX297" s="312"/>
      <c r="EY297" s="622"/>
      <c r="EZ297" s="622"/>
      <c r="FA297" s="622"/>
      <c r="FB297" s="622"/>
      <c r="FC297" s="312"/>
      <c r="FD297" s="312"/>
      <c r="FE297" s="312"/>
      <c r="FF297" s="312"/>
      <c r="FG297" s="437">
        <f>SUM(FH297:FR297)</f>
        <v>0</v>
      </c>
      <c r="FH297" s="312">
        <v>0</v>
      </c>
      <c r="FI297" s="312"/>
      <c r="FJ297" s="312"/>
      <c r="FK297" s="312">
        <f>SUM(FM297:FX297)</f>
        <v>0</v>
      </c>
      <c r="FL297" s="992"/>
      <c r="FM297" s="312">
        <f t="shared" ref="FM297" si="2239">FN297+FO297+FP297+FQ297</f>
        <v>0</v>
      </c>
      <c r="FN297" s="622"/>
      <c r="FO297" s="622"/>
      <c r="FP297" s="622"/>
      <c r="FQ297" s="622"/>
      <c r="FR297" s="312"/>
      <c r="FS297" s="312"/>
      <c r="FT297" s="312"/>
      <c r="FU297" s="622"/>
      <c r="FV297" s="319"/>
      <c r="FW297" s="319"/>
      <c r="FX297" s="319"/>
    </row>
    <row r="298" spans="1:180" s="95" customFormat="1" ht="14.45" hidden="1" customHeight="1" outlineLevel="2">
      <c r="A298" s="426" t="s">
        <v>485</v>
      </c>
      <c r="B298" s="380" t="s">
        <v>303</v>
      </c>
      <c r="C298" s="331"/>
      <c r="D298" s="343"/>
      <c r="E298" s="430"/>
      <c r="F298" s="479" t="s">
        <v>11</v>
      </c>
      <c r="G298" s="438"/>
      <c r="H298" s="490"/>
      <c r="I298" s="335"/>
      <c r="J298" s="490"/>
      <c r="K298" s="490"/>
      <c r="L298" s="490"/>
      <c r="M298" s="335"/>
      <c r="N298" s="335"/>
      <c r="O298" s="490"/>
      <c r="P298" s="490"/>
      <c r="Q298" s="490"/>
      <c r="R298" s="490"/>
      <c r="S298" s="490"/>
      <c r="T298" s="490"/>
      <c r="U298" s="490"/>
      <c r="V298" s="490"/>
      <c r="W298" s="490"/>
      <c r="X298" s="490"/>
      <c r="Y298" s="490"/>
      <c r="Z298" s="490"/>
      <c r="AA298" s="1168"/>
      <c r="AB298" s="490"/>
      <c r="AC298" s="490"/>
      <c r="AD298" s="497"/>
      <c r="AE298" s="490"/>
      <c r="AF298" s="335"/>
      <c r="AG298" s="335"/>
      <c r="AH298" s="490"/>
      <c r="AI298" s="490"/>
      <c r="AJ298" s="490"/>
      <c r="AK298" s="490"/>
      <c r="AL298" s="490"/>
      <c r="AM298" s="490"/>
      <c r="AN298" s="490"/>
      <c r="AO298" s="490"/>
      <c r="AP298" s="496"/>
      <c r="AQ298" s="437">
        <f t="shared" si="2204"/>
        <v>0</v>
      </c>
      <c r="AR298" s="1621"/>
      <c r="AS298" s="1621"/>
      <c r="AT298" s="476">
        <f t="shared" ref="AT298:BQ298" si="2240">SUM(AT297:AT297)</f>
        <v>0</v>
      </c>
      <c r="AU298" s="476">
        <f t="shared" si="2240"/>
        <v>0</v>
      </c>
      <c r="AV298" s="476">
        <f t="shared" si="2240"/>
        <v>0</v>
      </c>
      <c r="AW298" s="476">
        <f t="shared" si="2240"/>
        <v>0</v>
      </c>
      <c r="AX298" s="476">
        <f t="shared" si="2240"/>
        <v>0</v>
      </c>
      <c r="AY298" s="476">
        <f t="shared" si="2240"/>
        <v>0</v>
      </c>
      <c r="AZ298" s="476">
        <f t="shared" si="2240"/>
        <v>0</v>
      </c>
      <c r="BA298" s="476">
        <f t="shared" si="2240"/>
        <v>0</v>
      </c>
      <c r="BB298" s="476">
        <f t="shared" si="2240"/>
        <v>0</v>
      </c>
      <c r="BC298" s="476">
        <f t="shared" si="2240"/>
        <v>0</v>
      </c>
      <c r="BD298" s="476">
        <f t="shared" si="2240"/>
        <v>0</v>
      </c>
      <c r="BE298" s="476">
        <f t="shared" si="2240"/>
        <v>0</v>
      </c>
      <c r="BF298" s="476">
        <f t="shared" si="2240"/>
        <v>0</v>
      </c>
      <c r="BG298" s="476">
        <f t="shared" si="2240"/>
        <v>0</v>
      </c>
      <c r="BH298" s="476">
        <f t="shared" si="2240"/>
        <v>0</v>
      </c>
      <c r="BI298" s="476">
        <f t="shared" si="2240"/>
        <v>0</v>
      </c>
      <c r="BJ298" s="476">
        <f t="shared" si="2240"/>
        <v>0</v>
      </c>
      <c r="BK298" s="476">
        <f t="shared" si="2240"/>
        <v>0</v>
      </c>
      <c r="BL298" s="476">
        <f t="shared" si="2240"/>
        <v>0</v>
      </c>
      <c r="BM298" s="476">
        <f t="shared" si="2240"/>
        <v>0</v>
      </c>
      <c r="BN298" s="476">
        <f t="shared" si="2240"/>
        <v>0</v>
      </c>
      <c r="BO298" s="476">
        <f t="shared" si="2240"/>
        <v>0</v>
      </c>
      <c r="BP298" s="476">
        <f t="shared" si="2240"/>
        <v>0</v>
      </c>
      <c r="BQ298" s="476">
        <f t="shared" si="2240"/>
        <v>0</v>
      </c>
      <c r="BR298" s="476">
        <f t="shared" ref="BR298:EC298" si="2241">SUM(BR297:BR297)</f>
        <v>0</v>
      </c>
      <c r="BS298" s="476">
        <f t="shared" si="2241"/>
        <v>0</v>
      </c>
      <c r="BT298" s="476">
        <f t="shared" si="2241"/>
        <v>0</v>
      </c>
      <c r="BU298" s="476">
        <f t="shared" si="2241"/>
        <v>0</v>
      </c>
      <c r="BV298" s="476">
        <f t="shared" si="2241"/>
        <v>0</v>
      </c>
      <c r="BW298" s="476">
        <f t="shared" si="2241"/>
        <v>0</v>
      </c>
      <c r="BX298" s="476">
        <f t="shared" si="2241"/>
        <v>0</v>
      </c>
      <c r="BY298" s="476">
        <f t="shared" si="2241"/>
        <v>0</v>
      </c>
      <c r="BZ298" s="476">
        <f t="shared" si="2241"/>
        <v>0</v>
      </c>
      <c r="CA298" s="476">
        <f t="shared" si="2241"/>
        <v>0</v>
      </c>
      <c r="CB298" s="476">
        <f t="shared" si="2241"/>
        <v>0</v>
      </c>
      <c r="CC298" s="476">
        <f t="shared" si="2241"/>
        <v>0</v>
      </c>
      <c r="CD298" s="476">
        <f t="shared" si="2241"/>
        <v>0</v>
      </c>
      <c r="CE298" s="476">
        <f t="shared" si="2241"/>
        <v>0</v>
      </c>
      <c r="CF298" s="476">
        <f t="shared" si="2241"/>
        <v>0</v>
      </c>
      <c r="CG298" s="995"/>
      <c r="CH298" s="476">
        <f t="shared" ref="CH298:CV298" si="2242">SUM(CH297:CH297)</f>
        <v>0</v>
      </c>
      <c r="CI298" s="476">
        <f t="shared" si="2242"/>
        <v>0</v>
      </c>
      <c r="CJ298" s="476">
        <f t="shared" si="2242"/>
        <v>0</v>
      </c>
      <c r="CK298" s="476">
        <f t="shared" si="2242"/>
        <v>0</v>
      </c>
      <c r="CL298" s="476">
        <f t="shared" si="2242"/>
        <v>0</v>
      </c>
      <c r="CM298" s="476">
        <f t="shared" si="2242"/>
        <v>0</v>
      </c>
      <c r="CN298" s="476">
        <f t="shared" si="2242"/>
        <v>0</v>
      </c>
      <c r="CO298" s="476">
        <f t="shared" si="2242"/>
        <v>0</v>
      </c>
      <c r="CP298" s="476">
        <f t="shared" si="2242"/>
        <v>0</v>
      </c>
      <c r="CQ298" s="476">
        <f t="shared" si="2242"/>
        <v>0</v>
      </c>
      <c r="CR298" s="476">
        <f t="shared" si="2242"/>
        <v>0</v>
      </c>
      <c r="CS298" s="476">
        <f t="shared" si="2242"/>
        <v>0</v>
      </c>
      <c r="CT298" s="476">
        <f t="shared" si="2242"/>
        <v>0</v>
      </c>
      <c r="CU298" s="476">
        <f t="shared" si="2242"/>
        <v>0</v>
      </c>
      <c r="CV298" s="476">
        <f t="shared" si="2242"/>
        <v>0</v>
      </c>
      <c r="CW298" s="1514">
        <f t="shared" si="2241"/>
        <v>0</v>
      </c>
      <c r="CX298" s="476">
        <f t="shared" si="2241"/>
        <v>0</v>
      </c>
      <c r="CY298" s="476">
        <f t="shared" si="2241"/>
        <v>0</v>
      </c>
      <c r="CZ298" s="476">
        <f t="shared" si="2241"/>
        <v>0</v>
      </c>
      <c r="DA298" s="476">
        <f t="shared" si="2241"/>
        <v>0</v>
      </c>
      <c r="DB298" s="476">
        <f t="shared" si="2241"/>
        <v>0</v>
      </c>
      <c r="DC298" s="476">
        <f t="shared" si="2241"/>
        <v>0</v>
      </c>
      <c r="DD298" s="476">
        <f t="shared" si="2241"/>
        <v>0</v>
      </c>
      <c r="DE298" s="476">
        <f t="shared" si="2241"/>
        <v>0</v>
      </c>
      <c r="DF298" s="476">
        <f t="shared" si="2241"/>
        <v>0</v>
      </c>
      <c r="DG298" s="476">
        <f t="shared" si="2241"/>
        <v>0</v>
      </c>
      <c r="DH298" s="476">
        <f t="shared" si="2241"/>
        <v>0</v>
      </c>
      <c r="DI298" s="1203">
        <f t="shared" si="2241"/>
        <v>0</v>
      </c>
      <c r="DJ298" s="1203">
        <f t="shared" si="2241"/>
        <v>0</v>
      </c>
      <c r="DK298" s="1203">
        <f t="shared" si="2241"/>
        <v>0</v>
      </c>
      <c r="DL298" s="1203"/>
      <c r="DM298" s="1203">
        <f t="shared" ref="DM298" si="2243">SUM(DM297:DM297)</f>
        <v>0</v>
      </c>
      <c r="DN298" s="1203"/>
      <c r="DO298" s="1203"/>
      <c r="DP298" s="1203">
        <f t="shared" ref="DP298" si="2244">SUM(DP297:DP297)</f>
        <v>0</v>
      </c>
      <c r="DQ298" s="1203"/>
      <c r="DR298" s="1203"/>
      <c r="DS298" s="1203">
        <f t="shared" ref="DS298" si="2245">SUM(DS297:DS297)</f>
        <v>0</v>
      </c>
      <c r="DT298" s="1203"/>
      <c r="DU298" s="1203"/>
      <c r="DV298" s="1203">
        <f t="shared" ref="DV298" si="2246">SUM(DV297:DV297)</f>
        <v>0</v>
      </c>
      <c r="DW298" s="1203"/>
      <c r="DX298" s="1203">
        <f t="shared" si="2241"/>
        <v>0</v>
      </c>
      <c r="DY298" s="1203">
        <f t="shared" si="2241"/>
        <v>0</v>
      </c>
      <c r="DZ298" s="1203">
        <f t="shared" si="2241"/>
        <v>0</v>
      </c>
      <c r="EA298" s="1203">
        <f t="shared" si="2241"/>
        <v>0</v>
      </c>
      <c r="EB298" s="1203">
        <f t="shared" si="2241"/>
        <v>0</v>
      </c>
      <c r="EC298" s="1203">
        <f t="shared" si="2241"/>
        <v>0</v>
      </c>
      <c r="ED298" s="1203">
        <f t="shared" ref="ED298:EI298" si="2247">SUM(ED297:ED297)</f>
        <v>0</v>
      </c>
      <c r="EE298" s="1203">
        <f t="shared" si="2247"/>
        <v>0</v>
      </c>
      <c r="EF298" s="1203">
        <f t="shared" si="2247"/>
        <v>0</v>
      </c>
      <c r="EG298" s="1203">
        <f t="shared" si="2247"/>
        <v>0</v>
      </c>
      <c r="EH298" s="1203">
        <f t="shared" si="2247"/>
        <v>0</v>
      </c>
      <c r="EI298" s="1203">
        <f t="shared" si="2247"/>
        <v>0</v>
      </c>
      <c r="EJ298" s="476"/>
      <c r="EK298" s="476"/>
      <c r="EL298" s="476"/>
      <c r="EM298" s="476"/>
      <c r="EN298" s="437">
        <f t="shared" si="2238"/>
        <v>0</v>
      </c>
      <c r="EO298" s="437">
        <f>SUM(EO297:EO297)</f>
        <v>0</v>
      </c>
      <c r="EP298" s="437">
        <f>SUM(EP297:EP297)</f>
        <v>0</v>
      </c>
      <c r="EQ298" s="437">
        <f>SUM(EQ297:EQ297)</f>
        <v>0</v>
      </c>
      <c r="ER298" s="437">
        <f>SUM(ER297:ER297)</f>
        <v>0</v>
      </c>
      <c r="ES298" s="437">
        <f>SUM(ES297:ES297)</f>
        <v>0</v>
      </c>
      <c r="ET298" s="814"/>
      <c r="EU298" s="814"/>
      <c r="EV298" s="814"/>
      <c r="EW298" s="814"/>
      <c r="EX298" s="437">
        <f>SUM(EX297:EX297)</f>
        <v>0</v>
      </c>
      <c r="EY298" s="437">
        <f t="shared" ref="EY298:FB298" si="2248">SUM(EY297:EY297)</f>
        <v>0</v>
      </c>
      <c r="EZ298" s="437">
        <f t="shared" si="2248"/>
        <v>0</v>
      </c>
      <c r="FA298" s="437">
        <f t="shared" si="2248"/>
        <v>0</v>
      </c>
      <c r="FB298" s="437">
        <f t="shared" si="2248"/>
        <v>0</v>
      </c>
      <c r="FC298" s="437">
        <f>SUM(FC297:FC297)</f>
        <v>0</v>
      </c>
      <c r="FD298" s="437">
        <f>SUM(FD297:FD297)</f>
        <v>0</v>
      </c>
      <c r="FE298" s="437">
        <f>SUM(FE297:FE297)</f>
        <v>0</v>
      </c>
      <c r="FF298" s="437">
        <f>SUM(FF297:FF297)</f>
        <v>0</v>
      </c>
      <c r="FG298" s="437">
        <f>SUM(FH298:FR298)</f>
        <v>0</v>
      </c>
      <c r="FH298" s="437">
        <f>SUM(FH297:FH297)</f>
        <v>0</v>
      </c>
      <c r="FI298" s="437">
        <f>SUM(FI297:FI297)</f>
        <v>0</v>
      </c>
      <c r="FJ298" s="437">
        <f>SUM(FJ297:FJ297)</f>
        <v>0</v>
      </c>
      <c r="FK298" s="437">
        <f>SUM(FK297:FK297)</f>
        <v>0</v>
      </c>
      <c r="FL298" s="992"/>
      <c r="FM298" s="437">
        <f>SUM(FM297:FM297)</f>
        <v>0</v>
      </c>
      <c r="FN298" s="814"/>
      <c r="FO298" s="814"/>
      <c r="FP298" s="814"/>
      <c r="FQ298" s="814"/>
      <c r="FR298" s="437">
        <f>SUM(FR297:FR297)</f>
        <v>0</v>
      </c>
      <c r="FS298" s="437">
        <f>SUM(FS297:FS297)</f>
        <v>0</v>
      </c>
      <c r="FT298" s="437">
        <f>SUM(FT297:FT297)</f>
        <v>0</v>
      </c>
      <c r="FU298" s="814"/>
      <c r="FV298" s="313"/>
      <c r="FW298" s="313"/>
      <c r="FX298" s="313"/>
    </row>
    <row r="299" spans="1:180" ht="14.45" hidden="1" customHeight="1" outlineLevel="2">
      <c r="A299" s="426" t="s">
        <v>485</v>
      </c>
      <c r="B299" s="380" t="s">
        <v>303</v>
      </c>
      <c r="C299" s="331"/>
      <c r="D299" s="431"/>
      <c r="E299" s="430" t="s">
        <v>263</v>
      </c>
      <c r="F299" s="431" t="s">
        <v>265</v>
      </c>
      <c r="G299" s="467"/>
      <c r="H299" s="490"/>
      <c r="I299" s="335"/>
      <c r="J299" s="490"/>
      <c r="K299" s="490"/>
      <c r="L299" s="490"/>
      <c r="M299" s="335"/>
      <c r="N299" s="335"/>
      <c r="O299" s="490"/>
      <c r="P299" s="490"/>
      <c r="Q299" s="490"/>
      <c r="R299" s="490"/>
      <c r="S299" s="490"/>
      <c r="T299" s="490"/>
      <c r="U299" s="490"/>
      <c r="V299" s="490"/>
      <c r="W299" s="490"/>
      <c r="X299" s="490"/>
      <c r="Y299" s="490"/>
      <c r="Z299" s="490"/>
      <c r="AA299" s="1168"/>
      <c r="AB299" s="490"/>
      <c r="AC299" s="490"/>
      <c r="AD299" s="497"/>
      <c r="AE299" s="490"/>
      <c r="AF299" s="335"/>
      <c r="AG299" s="335"/>
      <c r="AH299" s="490"/>
      <c r="AI299" s="490"/>
      <c r="AJ299" s="490"/>
      <c r="AK299" s="490"/>
      <c r="AL299" s="490"/>
      <c r="AM299" s="490"/>
      <c r="AN299" s="490"/>
      <c r="AO299" s="490"/>
      <c r="AP299" s="496"/>
      <c r="AQ299" s="335"/>
      <c r="AR299" s="1620"/>
      <c r="AS299" s="1620"/>
      <c r="AT299" s="313"/>
      <c r="AU299" s="313"/>
      <c r="AV299" s="313"/>
      <c r="AW299" s="313"/>
      <c r="AX299" s="313"/>
      <c r="AY299" s="313"/>
      <c r="AZ299" s="313"/>
      <c r="BA299" s="313"/>
      <c r="BB299" s="313"/>
      <c r="BC299" s="313"/>
      <c r="BD299" s="313"/>
      <c r="BE299" s="313"/>
      <c r="BF299" s="313"/>
      <c r="BG299" s="313"/>
      <c r="BH299" s="313"/>
      <c r="BI299" s="313"/>
      <c r="BJ299" s="313"/>
      <c r="BK299" s="313"/>
      <c r="BL299" s="330"/>
      <c r="BM299" s="330"/>
      <c r="BN299" s="330"/>
      <c r="BO299" s="330"/>
      <c r="BP299" s="330"/>
      <c r="BQ299" s="330"/>
      <c r="BR299" s="330"/>
      <c r="BS299" s="330"/>
      <c r="BT299" s="330"/>
      <c r="BU299" s="330"/>
      <c r="BV299" s="330"/>
      <c r="BW299" s="330"/>
      <c r="BX299" s="330"/>
      <c r="BY299" s="330"/>
      <c r="BZ299" s="330"/>
      <c r="CA299" s="330"/>
      <c r="CB299" s="330"/>
      <c r="CC299" s="330"/>
      <c r="CD299" s="330"/>
      <c r="CE299" s="330"/>
      <c r="CF299" s="330"/>
      <c r="CG299" s="1003"/>
      <c r="CH299" s="330"/>
      <c r="CI299" s="330"/>
      <c r="CJ299" s="330"/>
      <c r="CK299" s="330"/>
      <c r="CL299" s="330"/>
      <c r="CM299" s="330"/>
      <c r="CN299" s="330"/>
      <c r="CO299" s="330"/>
      <c r="CP299" s="330"/>
      <c r="CQ299" s="330"/>
      <c r="CR299" s="330"/>
      <c r="CS299" s="330"/>
      <c r="CT299" s="330"/>
      <c r="CU299" s="330"/>
      <c r="CV299" s="330"/>
      <c r="CW299" s="1523"/>
      <c r="CX299" s="330"/>
      <c r="CY299" s="330"/>
      <c r="CZ299" s="330"/>
      <c r="DA299" s="330"/>
      <c r="DB299" s="330"/>
      <c r="DC299" s="330"/>
      <c r="DD299" s="330"/>
      <c r="DE299" s="330"/>
      <c r="DF299" s="330"/>
      <c r="DG299" s="330"/>
      <c r="DH299" s="330"/>
      <c r="DI299" s="1170"/>
      <c r="DJ299" s="1170"/>
      <c r="DK299" s="1170"/>
      <c r="DL299" s="1170"/>
      <c r="DM299" s="1170"/>
      <c r="DN299" s="1170"/>
      <c r="DO299" s="1170"/>
      <c r="DP299" s="1170"/>
      <c r="DQ299" s="1170"/>
      <c r="DR299" s="1170"/>
      <c r="DS299" s="1170"/>
      <c r="DT299" s="1170"/>
      <c r="DU299" s="1170"/>
      <c r="DV299" s="1170"/>
      <c r="DW299" s="1170"/>
      <c r="DX299" s="1170"/>
      <c r="DY299" s="1170"/>
      <c r="DZ299" s="1170"/>
      <c r="EA299" s="1170"/>
      <c r="EB299" s="1170"/>
      <c r="EC299" s="1170"/>
      <c r="ED299" s="1170"/>
      <c r="EE299" s="1170"/>
      <c r="EF299" s="1170"/>
      <c r="EG299" s="1170"/>
      <c r="EH299" s="1170"/>
      <c r="EI299" s="1170"/>
      <c r="EJ299" s="330"/>
      <c r="EK299" s="330"/>
      <c r="EL299" s="330"/>
      <c r="EM299" s="330"/>
      <c r="EN299" s="313"/>
      <c r="EO299" s="330"/>
      <c r="EP299" s="330"/>
      <c r="EQ299" s="330"/>
      <c r="ER299" s="330"/>
      <c r="ES299" s="330"/>
      <c r="ET299" s="817"/>
      <c r="EU299" s="817"/>
      <c r="EV299" s="817"/>
      <c r="EW299" s="817"/>
      <c r="EX299" s="330"/>
      <c r="EY299" s="817"/>
      <c r="EZ299" s="817"/>
      <c r="FA299" s="817"/>
      <c r="FB299" s="817"/>
      <c r="FC299" s="330"/>
      <c r="FD299" s="330"/>
      <c r="FE299" s="330"/>
      <c r="FF299" s="330"/>
      <c r="FG299" s="313"/>
      <c r="FH299" s="330"/>
      <c r="FI299" s="330"/>
      <c r="FJ299" s="330"/>
      <c r="FK299" s="330"/>
      <c r="FL299" s="1003"/>
      <c r="FM299" s="330"/>
      <c r="FN299" s="817"/>
      <c r="FO299" s="817"/>
      <c r="FP299" s="817"/>
      <c r="FQ299" s="817"/>
      <c r="FR299" s="330"/>
      <c r="FS299" s="330"/>
      <c r="FT299" s="330"/>
      <c r="FU299" s="817"/>
      <c r="FV299" s="330"/>
      <c r="FW299" s="330"/>
      <c r="FX299" s="330"/>
    </row>
    <row r="300" spans="1:180" ht="14.45" hidden="1" customHeight="1" outlineLevel="2">
      <c r="A300" s="426" t="s">
        <v>485</v>
      </c>
      <c r="B300" s="380" t="s">
        <v>303</v>
      </c>
      <c r="C300" s="331"/>
      <c r="D300" s="431"/>
      <c r="E300" s="430"/>
      <c r="F300" s="431"/>
      <c r="G300" s="470"/>
      <c r="H300" s="343"/>
      <c r="I300" s="492">
        <f t="shared" ref="I300" si="2249">S300+X300+Y300+Z300+AA300</f>
        <v>0</v>
      </c>
      <c r="J300" s="322"/>
      <c r="K300" s="322"/>
      <c r="L300" s="322"/>
      <c r="M300" s="312">
        <v>0</v>
      </c>
      <c r="N300" s="312">
        <f t="shared" ref="N300" si="2250">SUM(O300:R300)</f>
        <v>0</v>
      </c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1169"/>
      <c r="AB300" s="331"/>
      <c r="AC300" s="331"/>
      <c r="AD300" s="363"/>
      <c r="AE300" s="331"/>
      <c r="AF300" s="312">
        <v>0</v>
      </c>
      <c r="AG300" s="312">
        <f t="shared" ref="AG300" si="2251">SUM(AH300:AK300)</f>
        <v>0</v>
      </c>
      <c r="AH300" s="367"/>
      <c r="AI300" s="367"/>
      <c r="AJ300" s="367"/>
      <c r="AK300" s="367"/>
      <c r="AL300" s="331"/>
      <c r="AM300" s="331"/>
      <c r="AN300" s="331"/>
      <c r="AO300" s="331"/>
      <c r="AP300" s="499"/>
      <c r="AQ300" s="437">
        <f t="shared" ref="AQ300:AQ301" si="2252">DI300+DX300+EA300+ED300+EG300</f>
        <v>0</v>
      </c>
      <c r="AR300" s="1621"/>
      <c r="AS300" s="1621"/>
      <c r="AT300" s="312"/>
      <c r="AU300" s="476">
        <f>AT300*0.85*1.45</f>
        <v>0</v>
      </c>
      <c r="AV300" s="312"/>
      <c r="AW300" s="312"/>
      <c r="AX300" s="476">
        <f>AW300*0.85*1.45</f>
        <v>0</v>
      </c>
      <c r="AY300" s="312"/>
      <c r="AZ300" s="312"/>
      <c r="BA300" s="476">
        <f>AZ300*0.85*1.45</f>
        <v>0</v>
      </c>
      <c r="BB300" s="312"/>
      <c r="BC300" s="312"/>
      <c r="BD300" s="476">
        <f>BC300*0.85*1.45</f>
        <v>0</v>
      </c>
      <c r="BE300" s="312"/>
      <c r="BF300" s="312"/>
      <c r="BG300" s="476">
        <f>BF300*0.85*1.45</f>
        <v>0</v>
      </c>
      <c r="BH300" s="312"/>
      <c r="BI300" s="312"/>
      <c r="BJ300" s="476">
        <f>BI300*0.85*1.45</f>
        <v>0</v>
      </c>
      <c r="BK300" s="312"/>
      <c r="BL300" s="315"/>
      <c r="BM300" s="476">
        <f>BL300*0.85*1.45</f>
        <v>0</v>
      </c>
      <c r="BN300" s="315"/>
      <c r="BO300" s="331"/>
      <c r="BP300" s="476">
        <f>BO300*0.85*1.45</f>
        <v>0</v>
      </c>
      <c r="BQ300" s="331"/>
      <c r="BR300" s="476">
        <f>BU300+BX300+CA300+CD300</f>
        <v>0</v>
      </c>
      <c r="BS300" s="476">
        <f t="shared" ref="BS300" si="2253">BV300+BY300+CB300+CE300</f>
        <v>0</v>
      </c>
      <c r="BT300" s="476">
        <f t="shared" ref="BT300" si="2254">BW300+BZ300+CC300+CF300</f>
        <v>0</v>
      </c>
      <c r="BU300" s="331"/>
      <c r="BV300" s="476">
        <f>BU300*0.85*1.45</f>
        <v>0</v>
      </c>
      <c r="BW300" s="331"/>
      <c r="BX300" s="331"/>
      <c r="BY300" s="476">
        <f>BX300*0.85*1.45</f>
        <v>0</v>
      </c>
      <c r="BZ300" s="331"/>
      <c r="CA300" s="331"/>
      <c r="CB300" s="476">
        <f>CA300*0.85*1.45</f>
        <v>0</v>
      </c>
      <c r="CC300" s="331"/>
      <c r="CD300" s="331"/>
      <c r="CE300" s="476">
        <f>CD300*0.85*1.45</f>
        <v>0</v>
      </c>
      <c r="CF300" s="331"/>
      <c r="CG300" s="1004"/>
      <c r="CH300" s="476">
        <f>CK300+CN300+CQ300+CT300</f>
        <v>0</v>
      </c>
      <c r="CI300" s="476">
        <f t="shared" ref="CI300" si="2255">CL300+CO300+CR300+CU300</f>
        <v>0</v>
      </c>
      <c r="CJ300" s="476">
        <f t="shared" ref="CJ300" si="2256">CM300+CP300+CS300+CV300</f>
        <v>0</v>
      </c>
      <c r="CK300" s="331"/>
      <c r="CL300" s="476">
        <f>CK300*0.85*1.45</f>
        <v>0</v>
      </c>
      <c r="CM300" s="331"/>
      <c r="CN300" s="331"/>
      <c r="CO300" s="476">
        <f>CN300*0.85*1.45</f>
        <v>0</v>
      </c>
      <c r="CP300" s="331"/>
      <c r="CQ300" s="331"/>
      <c r="CR300" s="476">
        <f>CQ300*0.85*1.45</f>
        <v>0</v>
      </c>
      <c r="CS300" s="331"/>
      <c r="CT300" s="331"/>
      <c r="CU300" s="476">
        <f>CT300*0.85*1.45</f>
        <v>0</v>
      </c>
      <c r="CV300" s="331"/>
      <c r="CW300" s="1525"/>
      <c r="CX300" s="476">
        <f>CW300*0.85*1.45</f>
        <v>0</v>
      </c>
      <c r="CY300" s="331"/>
      <c r="CZ300" s="331"/>
      <c r="DA300" s="476">
        <f>CZ300*0.85*1.45</f>
        <v>0</v>
      </c>
      <c r="DB300" s="331"/>
      <c r="DC300" s="331"/>
      <c r="DD300" s="476">
        <f>DC300*0.85*1.45</f>
        <v>0</v>
      </c>
      <c r="DE300" s="331"/>
      <c r="DF300" s="331"/>
      <c r="DG300" s="476">
        <f>DF300*0.85*1.45</f>
        <v>0</v>
      </c>
      <c r="DH300" s="331"/>
      <c r="DI300" s="1207"/>
      <c r="DJ300" s="1203">
        <f>DI300*0.85*1.45</f>
        <v>0</v>
      </c>
      <c r="DK300" s="1207"/>
      <c r="DL300" s="1207"/>
      <c r="DM300" s="1207">
        <f>DL300*0.85*1.45</f>
        <v>0</v>
      </c>
      <c r="DN300" s="1207"/>
      <c r="DO300" s="1207"/>
      <c r="DP300" s="1207">
        <f>DO300*0.85*1.45</f>
        <v>0</v>
      </c>
      <c r="DQ300" s="1207"/>
      <c r="DR300" s="1207"/>
      <c r="DS300" s="1207">
        <f>DR300*0.85*1.45</f>
        <v>0</v>
      </c>
      <c r="DT300" s="1207"/>
      <c r="DU300" s="1207"/>
      <c r="DV300" s="1207">
        <f>DU300*0.85*1.45</f>
        <v>0</v>
      </c>
      <c r="DW300" s="1207"/>
      <c r="DX300" s="1207"/>
      <c r="DY300" s="1203">
        <f>DX300*0.85*1.45</f>
        <v>0</v>
      </c>
      <c r="DZ300" s="1207"/>
      <c r="EA300" s="1207"/>
      <c r="EB300" s="1203">
        <f>EA300*0.85*1.45</f>
        <v>0</v>
      </c>
      <c r="EC300" s="1207"/>
      <c r="ED300" s="1207"/>
      <c r="EE300" s="1203">
        <f>ED300*0.85*1.45</f>
        <v>0</v>
      </c>
      <c r="EF300" s="1207"/>
      <c r="EG300" s="1207"/>
      <c r="EH300" s="1207">
        <f>EG300*0.85*1.45</f>
        <v>0</v>
      </c>
      <c r="EI300" s="1207"/>
      <c r="EJ300" s="331"/>
      <c r="EK300" s="331"/>
      <c r="EL300" s="331"/>
      <c r="EM300" s="331"/>
      <c r="EN300" s="437">
        <f t="shared" ref="EN300:EN301" si="2257">EX300+FC300+FD300+FE300+FF300</f>
        <v>0</v>
      </c>
      <c r="EO300" s="488"/>
      <c r="EP300" s="312"/>
      <c r="EQ300" s="312"/>
      <c r="ER300" s="312"/>
      <c r="ES300" s="312"/>
      <c r="ET300" s="622"/>
      <c r="EU300" s="622"/>
      <c r="EV300" s="622"/>
      <c r="EW300" s="622"/>
      <c r="EX300" s="312"/>
      <c r="EY300" s="622"/>
      <c r="EZ300" s="622"/>
      <c r="FA300" s="622"/>
      <c r="FB300" s="622"/>
      <c r="FC300" s="312"/>
      <c r="FD300" s="312"/>
      <c r="FE300" s="312"/>
      <c r="FF300" s="312"/>
      <c r="FG300" s="437">
        <f>SUM(FH300:FR300)</f>
        <v>0</v>
      </c>
      <c r="FH300" s="488"/>
      <c r="FI300" s="312"/>
      <c r="FJ300" s="312"/>
      <c r="FK300" s="312"/>
      <c r="FL300" s="992"/>
      <c r="FM300" s="312">
        <f t="shared" ref="FM300" si="2258">FN300+FO300+FP300+FQ300</f>
        <v>0</v>
      </c>
      <c r="FN300" s="622"/>
      <c r="FO300" s="622"/>
      <c r="FP300" s="622"/>
      <c r="FQ300" s="622"/>
      <c r="FR300" s="312"/>
      <c r="FS300" s="312"/>
      <c r="FT300" s="312"/>
      <c r="FU300" s="622"/>
      <c r="FV300" s="343"/>
      <c r="FW300" s="343"/>
      <c r="FX300" s="343"/>
    </row>
    <row r="301" spans="1:180" s="95" customFormat="1" ht="14.45" hidden="1" customHeight="1" outlineLevel="2">
      <c r="A301" s="426" t="s">
        <v>485</v>
      </c>
      <c r="B301" s="380" t="s">
        <v>303</v>
      </c>
      <c r="C301" s="331"/>
      <c r="D301" s="343"/>
      <c r="E301" s="430"/>
      <c r="F301" s="479" t="s">
        <v>11</v>
      </c>
      <c r="G301" s="438"/>
      <c r="H301" s="490"/>
      <c r="I301" s="335"/>
      <c r="J301" s="490"/>
      <c r="K301" s="490"/>
      <c r="L301" s="490"/>
      <c r="M301" s="335"/>
      <c r="N301" s="335"/>
      <c r="O301" s="490"/>
      <c r="P301" s="490"/>
      <c r="Q301" s="490"/>
      <c r="R301" s="490"/>
      <c r="S301" s="490"/>
      <c r="T301" s="490"/>
      <c r="U301" s="490"/>
      <c r="V301" s="490"/>
      <c r="W301" s="490"/>
      <c r="X301" s="490"/>
      <c r="Y301" s="490"/>
      <c r="Z301" s="490"/>
      <c r="AA301" s="1168"/>
      <c r="AB301" s="490"/>
      <c r="AC301" s="490"/>
      <c r="AD301" s="497"/>
      <c r="AE301" s="490"/>
      <c r="AF301" s="335"/>
      <c r="AG301" s="335"/>
      <c r="AH301" s="490"/>
      <c r="AI301" s="490"/>
      <c r="AJ301" s="490"/>
      <c r="AK301" s="490"/>
      <c r="AL301" s="490"/>
      <c r="AM301" s="490"/>
      <c r="AN301" s="490"/>
      <c r="AO301" s="490"/>
      <c r="AP301" s="496"/>
      <c r="AQ301" s="437">
        <f t="shared" si="2252"/>
        <v>0</v>
      </c>
      <c r="AR301" s="1621"/>
      <c r="AS301" s="1621"/>
      <c r="AT301" s="437">
        <f t="shared" ref="AT301:BQ301" si="2259">SUM(AT300:AT300)</f>
        <v>0</v>
      </c>
      <c r="AU301" s="437">
        <f t="shared" si="2259"/>
        <v>0</v>
      </c>
      <c r="AV301" s="437">
        <f t="shared" si="2259"/>
        <v>0</v>
      </c>
      <c r="AW301" s="437">
        <f t="shared" si="2259"/>
        <v>0</v>
      </c>
      <c r="AX301" s="437">
        <f t="shared" si="2259"/>
        <v>0</v>
      </c>
      <c r="AY301" s="437">
        <f t="shared" si="2259"/>
        <v>0</v>
      </c>
      <c r="AZ301" s="437">
        <f t="shared" si="2259"/>
        <v>0</v>
      </c>
      <c r="BA301" s="437">
        <f t="shared" si="2259"/>
        <v>0</v>
      </c>
      <c r="BB301" s="437">
        <f t="shared" si="2259"/>
        <v>0</v>
      </c>
      <c r="BC301" s="437">
        <f t="shared" si="2259"/>
        <v>0</v>
      </c>
      <c r="BD301" s="437">
        <f t="shared" si="2259"/>
        <v>0</v>
      </c>
      <c r="BE301" s="437">
        <f t="shared" si="2259"/>
        <v>0</v>
      </c>
      <c r="BF301" s="437">
        <f t="shared" si="2259"/>
        <v>0</v>
      </c>
      <c r="BG301" s="437">
        <f t="shared" si="2259"/>
        <v>0</v>
      </c>
      <c r="BH301" s="437">
        <f t="shared" si="2259"/>
        <v>0</v>
      </c>
      <c r="BI301" s="437">
        <f t="shared" si="2259"/>
        <v>0</v>
      </c>
      <c r="BJ301" s="437">
        <f t="shared" si="2259"/>
        <v>0</v>
      </c>
      <c r="BK301" s="437">
        <f t="shared" si="2259"/>
        <v>0</v>
      </c>
      <c r="BL301" s="437">
        <f t="shared" si="2259"/>
        <v>0</v>
      </c>
      <c r="BM301" s="437">
        <f t="shared" si="2259"/>
        <v>0</v>
      </c>
      <c r="BN301" s="437">
        <f t="shared" si="2259"/>
        <v>0</v>
      </c>
      <c r="BO301" s="437">
        <f t="shared" si="2259"/>
        <v>0</v>
      </c>
      <c r="BP301" s="437">
        <f t="shared" si="2259"/>
        <v>0</v>
      </c>
      <c r="BQ301" s="437">
        <f t="shared" si="2259"/>
        <v>0</v>
      </c>
      <c r="BR301" s="437">
        <f t="shared" ref="BR301:EC301" si="2260">SUM(BR300:BR300)</f>
        <v>0</v>
      </c>
      <c r="BS301" s="437">
        <f t="shared" si="2260"/>
        <v>0</v>
      </c>
      <c r="BT301" s="437">
        <f t="shared" si="2260"/>
        <v>0</v>
      </c>
      <c r="BU301" s="437">
        <f t="shared" si="2260"/>
        <v>0</v>
      </c>
      <c r="BV301" s="437">
        <f t="shared" si="2260"/>
        <v>0</v>
      </c>
      <c r="BW301" s="437">
        <f t="shared" si="2260"/>
        <v>0</v>
      </c>
      <c r="BX301" s="437">
        <f t="shared" si="2260"/>
        <v>0</v>
      </c>
      <c r="BY301" s="437">
        <f t="shared" si="2260"/>
        <v>0</v>
      </c>
      <c r="BZ301" s="437">
        <f t="shared" si="2260"/>
        <v>0</v>
      </c>
      <c r="CA301" s="437">
        <f t="shared" si="2260"/>
        <v>0</v>
      </c>
      <c r="CB301" s="437">
        <f t="shared" si="2260"/>
        <v>0</v>
      </c>
      <c r="CC301" s="437">
        <f t="shared" si="2260"/>
        <v>0</v>
      </c>
      <c r="CD301" s="437">
        <f t="shared" si="2260"/>
        <v>0</v>
      </c>
      <c r="CE301" s="437">
        <f t="shared" si="2260"/>
        <v>0</v>
      </c>
      <c r="CF301" s="437">
        <f t="shared" si="2260"/>
        <v>0</v>
      </c>
      <c r="CG301" s="992"/>
      <c r="CH301" s="437">
        <f t="shared" ref="CH301:CV301" si="2261">SUM(CH300:CH300)</f>
        <v>0</v>
      </c>
      <c r="CI301" s="437">
        <f t="shared" si="2261"/>
        <v>0</v>
      </c>
      <c r="CJ301" s="437">
        <f t="shared" si="2261"/>
        <v>0</v>
      </c>
      <c r="CK301" s="437">
        <f t="shared" si="2261"/>
        <v>0</v>
      </c>
      <c r="CL301" s="437">
        <f t="shared" si="2261"/>
        <v>0</v>
      </c>
      <c r="CM301" s="437">
        <f t="shared" si="2261"/>
        <v>0</v>
      </c>
      <c r="CN301" s="437">
        <f t="shared" si="2261"/>
        <v>0</v>
      </c>
      <c r="CO301" s="437">
        <f t="shared" si="2261"/>
        <v>0</v>
      </c>
      <c r="CP301" s="437">
        <f t="shared" si="2261"/>
        <v>0</v>
      </c>
      <c r="CQ301" s="437">
        <f t="shared" si="2261"/>
        <v>0</v>
      </c>
      <c r="CR301" s="437">
        <f t="shared" si="2261"/>
        <v>0</v>
      </c>
      <c r="CS301" s="437">
        <f t="shared" si="2261"/>
        <v>0</v>
      </c>
      <c r="CT301" s="437">
        <f t="shared" si="2261"/>
        <v>0</v>
      </c>
      <c r="CU301" s="437">
        <f t="shared" si="2261"/>
        <v>0</v>
      </c>
      <c r="CV301" s="437">
        <f t="shared" si="2261"/>
        <v>0</v>
      </c>
      <c r="CW301" s="1510">
        <f t="shared" si="2260"/>
        <v>0</v>
      </c>
      <c r="CX301" s="437">
        <f t="shared" si="2260"/>
        <v>0</v>
      </c>
      <c r="CY301" s="437">
        <f t="shared" si="2260"/>
        <v>0</v>
      </c>
      <c r="CZ301" s="437">
        <f t="shared" si="2260"/>
        <v>0</v>
      </c>
      <c r="DA301" s="437">
        <f t="shared" si="2260"/>
        <v>0</v>
      </c>
      <c r="DB301" s="437">
        <f t="shared" si="2260"/>
        <v>0</v>
      </c>
      <c r="DC301" s="437">
        <f t="shared" si="2260"/>
        <v>0</v>
      </c>
      <c r="DD301" s="437">
        <f t="shared" si="2260"/>
        <v>0</v>
      </c>
      <c r="DE301" s="437">
        <f t="shared" si="2260"/>
        <v>0</v>
      </c>
      <c r="DF301" s="437">
        <f t="shared" si="2260"/>
        <v>0</v>
      </c>
      <c r="DG301" s="437">
        <f t="shared" si="2260"/>
        <v>0</v>
      </c>
      <c r="DH301" s="437">
        <f t="shared" si="2260"/>
        <v>0</v>
      </c>
      <c r="DI301" s="1163">
        <f t="shared" si="2260"/>
        <v>0</v>
      </c>
      <c r="DJ301" s="1163">
        <f t="shared" si="2260"/>
        <v>0</v>
      </c>
      <c r="DK301" s="1163">
        <f t="shared" si="2260"/>
        <v>0</v>
      </c>
      <c r="DL301" s="1163"/>
      <c r="DM301" s="1163">
        <f t="shared" ref="DM301" si="2262">SUM(DM300:DM300)</f>
        <v>0</v>
      </c>
      <c r="DN301" s="1163"/>
      <c r="DO301" s="1163"/>
      <c r="DP301" s="1163">
        <f t="shared" ref="DP301" si="2263">SUM(DP300:DP300)</f>
        <v>0</v>
      </c>
      <c r="DQ301" s="1163"/>
      <c r="DR301" s="1163"/>
      <c r="DS301" s="1163">
        <f t="shared" ref="DS301" si="2264">SUM(DS300:DS300)</f>
        <v>0</v>
      </c>
      <c r="DT301" s="1163"/>
      <c r="DU301" s="1163"/>
      <c r="DV301" s="1163">
        <f t="shared" ref="DV301" si="2265">SUM(DV300:DV300)</f>
        <v>0</v>
      </c>
      <c r="DW301" s="1163"/>
      <c r="DX301" s="1163">
        <f t="shared" si="2260"/>
        <v>0</v>
      </c>
      <c r="DY301" s="1163">
        <f t="shared" si="2260"/>
        <v>0</v>
      </c>
      <c r="DZ301" s="1163">
        <f t="shared" si="2260"/>
        <v>0</v>
      </c>
      <c r="EA301" s="1163">
        <f t="shared" si="2260"/>
        <v>0</v>
      </c>
      <c r="EB301" s="1163">
        <f t="shared" si="2260"/>
        <v>0</v>
      </c>
      <c r="EC301" s="1163">
        <f t="shared" si="2260"/>
        <v>0</v>
      </c>
      <c r="ED301" s="1163">
        <f t="shared" ref="ED301:EI301" si="2266">SUM(ED300:ED300)</f>
        <v>0</v>
      </c>
      <c r="EE301" s="1163">
        <f t="shared" si="2266"/>
        <v>0</v>
      </c>
      <c r="EF301" s="1163">
        <f t="shared" si="2266"/>
        <v>0</v>
      </c>
      <c r="EG301" s="1163">
        <f t="shared" si="2266"/>
        <v>0</v>
      </c>
      <c r="EH301" s="1163">
        <f t="shared" si="2266"/>
        <v>0</v>
      </c>
      <c r="EI301" s="1163">
        <f t="shared" si="2266"/>
        <v>0</v>
      </c>
      <c r="EJ301" s="437"/>
      <c r="EK301" s="437"/>
      <c r="EL301" s="437"/>
      <c r="EM301" s="437"/>
      <c r="EN301" s="437">
        <f t="shared" si="2257"/>
        <v>0</v>
      </c>
      <c r="EO301" s="437">
        <f>SUM(EO300:EO300)</f>
        <v>0</v>
      </c>
      <c r="EP301" s="437">
        <f>SUM(EP300:EP300)</f>
        <v>0</v>
      </c>
      <c r="EQ301" s="437">
        <f>SUM(EQ300:EQ300)</f>
        <v>0</v>
      </c>
      <c r="ER301" s="437">
        <f>SUM(ER300:ER300)</f>
        <v>0</v>
      </c>
      <c r="ES301" s="437">
        <f>SUM(ES300:ES300)</f>
        <v>0</v>
      </c>
      <c r="ET301" s="814"/>
      <c r="EU301" s="814"/>
      <c r="EV301" s="814"/>
      <c r="EW301" s="814"/>
      <c r="EX301" s="437">
        <f>SUM(EX300:EX300)</f>
        <v>0</v>
      </c>
      <c r="EY301" s="437">
        <f t="shared" ref="EY301:FB301" si="2267">SUM(EY300:EY300)</f>
        <v>0</v>
      </c>
      <c r="EZ301" s="437">
        <f t="shared" si="2267"/>
        <v>0</v>
      </c>
      <c r="FA301" s="437">
        <f t="shared" si="2267"/>
        <v>0</v>
      </c>
      <c r="FB301" s="437">
        <f t="shared" si="2267"/>
        <v>0</v>
      </c>
      <c r="FC301" s="437">
        <f>SUM(FC300:FC300)</f>
        <v>0</v>
      </c>
      <c r="FD301" s="437">
        <f>SUM(FD300:FD300)</f>
        <v>0</v>
      </c>
      <c r="FE301" s="437">
        <f>SUM(FE300:FE300)</f>
        <v>0</v>
      </c>
      <c r="FF301" s="437">
        <f>SUM(FF300:FF300)</f>
        <v>0</v>
      </c>
      <c r="FG301" s="437">
        <f>SUM(FH301:FR301)</f>
        <v>0</v>
      </c>
      <c r="FH301" s="437">
        <f>SUM(FH300:FH300)</f>
        <v>0</v>
      </c>
      <c r="FI301" s="437">
        <f>SUM(FI300:FI300)</f>
        <v>0</v>
      </c>
      <c r="FJ301" s="437">
        <f>SUM(FJ300:FJ300)</f>
        <v>0</v>
      </c>
      <c r="FK301" s="437">
        <f>SUM(FK300:FK300)</f>
        <v>0</v>
      </c>
      <c r="FL301" s="992"/>
      <c r="FM301" s="437">
        <f>SUM(FM300:FM300)</f>
        <v>0</v>
      </c>
      <c r="FN301" s="814"/>
      <c r="FO301" s="814"/>
      <c r="FP301" s="814"/>
      <c r="FQ301" s="814"/>
      <c r="FR301" s="437">
        <f>SUM(FR300:FR300)</f>
        <v>0</v>
      </c>
      <c r="FS301" s="437">
        <f>SUM(FS300:FS300)</f>
        <v>0</v>
      </c>
      <c r="FT301" s="437">
        <f>SUM(FT300:FT300)</f>
        <v>0</v>
      </c>
      <c r="FU301" s="814"/>
      <c r="FV301" s="313"/>
      <c r="FW301" s="313"/>
      <c r="FX301" s="313"/>
    </row>
    <row r="302" spans="1:180" ht="14.45" hidden="1" customHeight="1" outlineLevel="2">
      <c r="A302" s="426" t="s">
        <v>485</v>
      </c>
      <c r="B302" s="380" t="s">
        <v>303</v>
      </c>
      <c r="C302" s="331"/>
      <c r="D302" s="431"/>
      <c r="E302" s="430" t="s">
        <v>264</v>
      </c>
      <c r="F302" s="431" t="s">
        <v>266</v>
      </c>
      <c r="G302" s="467"/>
      <c r="H302" s="490"/>
      <c r="I302" s="335"/>
      <c r="J302" s="490"/>
      <c r="K302" s="490"/>
      <c r="L302" s="490"/>
      <c r="M302" s="335"/>
      <c r="N302" s="335"/>
      <c r="O302" s="490"/>
      <c r="P302" s="490"/>
      <c r="Q302" s="490"/>
      <c r="R302" s="490"/>
      <c r="S302" s="490"/>
      <c r="T302" s="490"/>
      <c r="U302" s="490"/>
      <c r="V302" s="490"/>
      <c r="W302" s="490"/>
      <c r="X302" s="490"/>
      <c r="Y302" s="490"/>
      <c r="Z302" s="490"/>
      <c r="AA302" s="1168"/>
      <c r="AB302" s="490"/>
      <c r="AC302" s="490"/>
      <c r="AD302" s="497"/>
      <c r="AE302" s="490"/>
      <c r="AF302" s="335"/>
      <c r="AG302" s="335"/>
      <c r="AH302" s="490"/>
      <c r="AI302" s="490"/>
      <c r="AJ302" s="490"/>
      <c r="AK302" s="490"/>
      <c r="AL302" s="490"/>
      <c r="AM302" s="490"/>
      <c r="AN302" s="490"/>
      <c r="AO302" s="490"/>
      <c r="AP302" s="496"/>
      <c r="AQ302" s="335"/>
      <c r="AR302" s="1620"/>
      <c r="AS302" s="1620"/>
      <c r="AT302" s="321"/>
      <c r="AU302" s="321"/>
      <c r="AV302" s="321"/>
      <c r="AW302" s="321"/>
      <c r="AX302" s="321"/>
      <c r="AY302" s="321"/>
      <c r="AZ302" s="321"/>
      <c r="BA302" s="321"/>
      <c r="BB302" s="321"/>
      <c r="BC302" s="321"/>
      <c r="BD302" s="321"/>
      <c r="BE302" s="321"/>
      <c r="BF302" s="321"/>
      <c r="BG302" s="321"/>
      <c r="BH302" s="321"/>
      <c r="BI302" s="321"/>
      <c r="BJ302" s="321"/>
      <c r="BK302" s="321"/>
      <c r="BL302" s="330"/>
      <c r="BM302" s="330"/>
      <c r="BN302" s="330"/>
      <c r="BO302" s="330"/>
      <c r="BP302" s="330"/>
      <c r="BQ302" s="330"/>
      <c r="BR302" s="330"/>
      <c r="BS302" s="330"/>
      <c r="BT302" s="330"/>
      <c r="BU302" s="330"/>
      <c r="BV302" s="330"/>
      <c r="BW302" s="330"/>
      <c r="BX302" s="330"/>
      <c r="BY302" s="330"/>
      <c r="BZ302" s="330"/>
      <c r="CA302" s="330"/>
      <c r="CB302" s="330"/>
      <c r="CC302" s="330"/>
      <c r="CD302" s="330"/>
      <c r="CE302" s="330"/>
      <c r="CF302" s="330"/>
      <c r="CG302" s="1003"/>
      <c r="CH302" s="330"/>
      <c r="CI302" s="330"/>
      <c r="CJ302" s="330"/>
      <c r="CK302" s="330"/>
      <c r="CL302" s="330"/>
      <c r="CM302" s="330"/>
      <c r="CN302" s="330"/>
      <c r="CO302" s="330"/>
      <c r="CP302" s="330"/>
      <c r="CQ302" s="330"/>
      <c r="CR302" s="330"/>
      <c r="CS302" s="330"/>
      <c r="CT302" s="330"/>
      <c r="CU302" s="330"/>
      <c r="CV302" s="330"/>
      <c r="CW302" s="1523"/>
      <c r="CX302" s="330"/>
      <c r="CY302" s="330"/>
      <c r="CZ302" s="330"/>
      <c r="DA302" s="330"/>
      <c r="DB302" s="330"/>
      <c r="DC302" s="330"/>
      <c r="DD302" s="330"/>
      <c r="DE302" s="330"/>
      <c r="DF302" s="330"/>
      <c r="DG302" s="330"/>
      <c r="DH302" s="330"/>
      <c r="DI302" s="1170"/>
      <c r="DJ302" s="1170"/>
      <c r="DK302" s="1170"/>
      <c r="DL302" s="1170"/>
      <c r="DM302" s="1170"/>
      <c r="DN302" s="1170"/>
      <c r="DO302" s="1170"/>
      <c r="DP302" s="1170"/>
      <c r="DQ302" s="1170"/>
      <c r="DR302" s="1170"/>
      <c r="DS302" s="1170"/>
      <c r="DT302" s="1170"/>
      <c r="DU302" s="1170"/>
      <c r="DV302" s="1170"/>
      <c r="DW302" s="1170"/>
      <c r="DX302" s="1170"/>
      <c r="DY302" s="1170"/>
      <c r="DZ302" s="1170"/>
      <c r="EA302" s="1170"/>
      <c r="EB302" s="1170"/>
      <c r="EC302" s="1170"/>
      <c r="ED302" s="1170"/>
      <c r="EE302" s="1170"/>
      <c r="EF302" s="1170"/>
      <c r="EG302" s="1170"/>
      <c r="EH302" s="1170"/>
      <c r="EI302" s="1170"/>
      <c r="EJ302" s="330"/>
      <c r="EK302" s="330"/>
      <c r="EL302" s="330"/>
      <c r="EM302" s="330"/>
      <c r="EN302" s="313"/>
      <c r="EO302" s="330"/>
      <c r="EP302" s="330"/>
      <c r="EQ302" s="330"/>
      <c r="ER302" s="330"/>
      <c r="ES302" s="330"/>
      <c r="ET302" s="817"/>
      <c r="EU302" s="817"/>
      <c r="EV302" s="817"/>
      <c r="EW302" s="817"/>
      <c r="EX302" s="330"/>
      <c r="EY302" s="817"/>
      <c r="EZ302" s="817"/>
      <c r="FA302" s="817"/>
      <c r="FB302" s="817"/>
      <c r="FC302" s="330"/>
      <c r="FD302" s="330"/>
      <c r="FE302" s="330"/>
      <c r="FF302" s="330"/>
      <c r="FG302" s="313"/>
      <c r="FH302" s="330"/>
      <c r="FI302" s="330"/>
      <c r="FJ302" s="330"/>
      <c r="FK302" s="330"/>
      <c r="FL302" s="1003"/>
      <c r="FM302" s="330"/>
      <c r="FN302" s="817"/>
      <c r="FO302" s="817"/>
      <c r="FP302" s="817"/>
      <c r="FQ302" s="817"/>
      <c r="FR302" s="330"/>
      <c r="FS302" s="330"/>
      <c r="FT302" s="330"/>
      <c r="FU302" s="817"/>
      <c r="FV302" s="330"/>
      <c r="FW302" s="330"/>
      <c r="FX302" s="330"/>
    </row>
    <row r="303" spans="1:180" ht="14.45" hidden="1" customHeight="1" outlineLevel="2">
      <c r="A303" s="426" t="s">
        <v>485</v>
      </c>
      <c r="B303" s="380" t="s">
        <v>303</v>
      </c>
      <c r="C303" s="331"/>
      <c r="D303" s="343"/>
      <c r="E303" s="430"/>
      <c r="F303" s="343"/>
      <c r="G303" s="470"/>
      <c r="H303" s="343"/>
      <c r="I303" s="492">
        <f t="shared" ref="I303" si="2268">S303+X303+Y303+Z303+AA303</f>
        <v>0</v>
      </c>
      <c r="J303" s="322"/>
      <c r="K303" s="322"/>
      <c r="L303" s="322"/>
      <c r="M303" s="312">
        <v>0</v>
      </c>
      <c r="N303" s="312">
        <f t="shared" ref="N303" si="2269">SUM(O303:R303)</f>
        <v>0</v>
      </c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1169"/>
      <c r="AB303" s="331"/>
      <c r="AC303" s="331"/>
      <c r="AD303" s="363"/>
      <c r="AE303" s="331"/>
      <c r="AF303" s="312">
        <v>0</v>
      </c>
      <c r="AG303" s="312">
        <f t="shared" ref="AG303" si="2270">SUM(AH303:AK303)</f>
        <v>0</v>
      </c>
      <c r="AH303" s="367"/>
      <c r="AI303" s="367"/>
      <c r="AJ303" s="367"/>
      <c r="AK303" s="367"/>
      <c r="AL303" s="331"/>
      <c r="AM303" s="331"/>
      <c r="AN303" s="331"/>
      <c r="AO303" s="331"/>
      <c r="AP303" s="499"/>
      <c r="AQ303" s="437">
        <f t="shared" ref="AQ303:AQ304" si="2271">DI303+DX303+EA303+ED303+EG303</f>
        <v>0</v>
      </c>
      <c r="AR303" s="1621"/>
      <c r="AS303" s="1621"/>
      <c r="AT303" s="303"/>
      <c r="AU303" s="303"/>
      <c r="AV303" s="303"/>
      <c r="AW303" s="303"/>
      <c r="AX303" s="303"/>
      <c r="AY303" s="303"/>
      <c r="AZ303" s="303"/>
      <c r="BA303" s="303"/>
      <c r="BB303" s="303"/>
      <c r="BC303" s="303"/>
      <c r="BD303" s="303"/>
      <c r="BE303" s="303"/>
      <c r="BF303" s="303"/>
      <c r="BG303" s="303"/>
      <c r="BH303" s="303"/>
      <c r="BI303" s="303"/>
      <c r="BJ303" s="303"/>
      <c r="BK303" s="303"/>
      <c r="BL303" s="315"/>
      <c r="BM303" s="315"/>
      <c r="BN303" s="315"/>
      <c r="BO303" s="331"/>
      <c r="BP303" s="331"/>
      <c r="BQ303" s="331"/>
      <c r="BR303" s="476">
        <f>BU303+BX303+CA303+CD303</f>
        <v>0</v>
      </c>
      <c r="BS303" s="476">
        <f t="shared" ref="BS303" si="2272">BV303+BY303+CB303+CE303</f>
        <v>0</v>
      </c>
      <c r="BT303" s="476">
        <f t="shared" ref="BT303" si="2273">BW303+BZ303+CC303+CF303</f>
        <v>0</v>
      </c>
      <c r="BU303" s="331"/>
      <c r="BV303" s="331"/>
      <c r="BW303" s="331"/>
      <c r="BX303" s="331"/>
      <c r="BY303" s="331"/>
      <c r="BZ303" s="331"/>
      <c r="CA303" s="331"/>
      <c r="CB303" s="331"/>
      <c r="CC303" s="331"/>
      <c r="CD303" s="331"/>
      <c r="CE303" s="331"/>
      <c r="CF303" s="331"/>
      <c r="CG303" s="1004"/>
      <c r="CH303" s="476">
        <f>CK303+CN303+CQ303+CT303</f>
        <v>0</v>
      </c>
      <c r="CI303" s="476">
        <f t="shared" ref="CI303" si="2274">CL303+CO303+CR303+CU303</f>
        <v>0</v>
      </c>
      <c r="CJ303" s="476">
        <f t="shared" ref="CJ303" si="2275">CM303+CP303+CS303+CV303</f>
        <v>0</v>
      </c>
      <c r="CK303" s="331"/>
      <c r="CL303" s="331"/>
      <c r="CM303" s="331"/>
      <c r="CN303" s="331"/>
      <c r="CO303" s="331"/>
      <c r="CP303" s="331"/>
      <c r="CQ303" s="331"/>
      <c r="CR303" s="331"/>
      <c r="CS303" s="331"/>
      <c r="CT303" s="331"/>
      <c r="CU303" s="331"/>
      <c r="CV303" s="331"/>
      <c r="CW303" s="1525"/>
      <c r="CX303" s="331"/>
      <c r="CY303" s="331"/>
      <c r="CZ303" s="331"/>
      <c r="DA303" s="331"/>
      <c r="DB303" s="331"/>
      <c r="DC303" s="331"/>
      <c r="DD303" s="331"/>
      <c r="DE303" s="331"/>
      <c r="DF303" s="331"/>
      <c r="DG303" s="331"/>
      <c r="DH303" s="331"/>
      <c r="DI303" s="1207"/>
      <c r="DJ303" s="1207"/>
      <c r="DK303" s="1207"/>
      <c r="DL303" s="1207"/>
      <c r="DM303" s="1207"/>
      <c r="DN303" s="1207"/>
      <c r="DO303" s="1207"/>
      <c r="DP303" s="1207"/>
      <c r="DQ303" s="1207"/>
      <c r="DR303" s="1207"/>
      <c r="DS303" s="1207"/>
      <c r="DT303" s="1207"/>
      <c r="DU303" s="1207"/>
      <c r="DV303" s="1207"/>
      <c r="DW303" s="1207"/>
      <c r="DX303" s="1207"/>
      <c r="DY303" s="1207"/>
      <c r="DZ303" s="1207"/>
      <c r="EA303" s="1207"/>
      <c r="EB303" s="1207"/>
      <c r="EC303" s="1207"/>
      <c r="ED303" s="1207"/>
      <c r="EE303" s="1207"/>
      <c r="EF303" s="1207"/>
      <c r="EG303" s="1207"/>
      <c r="EH303" s="1207"/>
      <c r="EI303" s="1207"/>
      <c r="EJ303" s="331"/>
      <c r="EK303" s="331"/>
      <c r="EL303" s="331"/>
      <c r="EM303" s="331"/>
      <c r="EN303" s="437">
        <f t="shared" ref="EN303:EN304" si="2276">EX303+FC303+FD303+FE303+FF303</f>
        <v>0</v>
      </c>
      <c r="EO303" s="488"/>
      <c r="EP303" s="312"/>
      <c r="EQ303" s="312"/>
      <c r="ER303" s="312"/>
      <c r="ES303" s="312"/>
      <c r="ET303" s="622"/>
      <c r="EU303" s="622"/>
      <c r="EV303" s="622"/>
      <c r="EW303" s="622"/>
      <c r="EX303" s="312"/>
      <c r="EY303" s="622"/>
      <c r="EZ303" s="622"/>
      <c r="FA303" s="622"/>
      <c r="FB303" s="622"/>
      <c r="FC303" s="312"/>
      <c r="FD303" s="312"/>
      <c r="FE303" s="312"/>
      <c r="FF303" s="312"/>
      <c r="FG303" s="437">
        <f>SUM(FH303:FR303)</f>
        <v>0</v>
      </c>
      <c r="FH303" s="488"/>
      <c r="FI303" s="312">
        <v>0</v>
      </c>
      <c r="FJ303" s="312"/>
      <c r="FK303" s="312"/>
      <c r="FL303" s="992"/>
      <c r="FM303" s="312">
        <f t="shared" ref="FM303" si="2277">FN303+FO303+FP303+FQ303</f>
        <v>0</v>
      </c>
      <c r="FN303" s="622"/>
      <c r="FO303" s="622"/>
      <c r="FP303" s="622"/>
      <c r="FQ303" s="622"/>
      <c r="FR303" s="312"/>
      <c r="FS303" s="312"/>
      <c r="FT303" s="312"/>
      <c r="FU303" s="622"/>
      <c r="FV303" s="343"/>
      <c r="FW303" s="343"/>
      <c r="FX303" s="343"/>
    </row>
    <row r="304" spans="1:180" s="95" customFormat="1" ht="14.45" hidden="1" customHeight="1" outlineLevel="2">
      <c r="A304" s="426" t="s">
        <v>485</v>
      </c>
      <c r="B304" s="380" t="s">
        <v>303</v>
      </c>
      <c r="C304" s="331"/>
      <c r="D304" s="343"/>
      <c r="E304" s="430"/>
      <c r="F304" s="479" t="s">
        <v>11</v>
      </c>
      <c r="G304" s="438"/>
      <c r="H304" s="490"/>
      <c r="I304" s="335"/>
      <c r="J304" s="490"/>
      <c r="K304" s="490"/>
      <c r="L304" s="490"/>
      <c r="M304" s="335"/>
      <c r="N304" s="335"/>
      <c r="O304" s="490"/>
      <c r="P304" s="490"/>
      <c r="Q304" s="490"/>
      <c r="R304" s="490"/>
      <c r="S304" s="490"/>
      <c r="T304" s="490"/>
      <c r="U304" s="490"/>
      <c r="V304" s="490"/>
      <c r="W304" s="490"/>
      <c r="X304" s="490"/>
      <c r="Y304" s="490"/>
      <c r="Z304" s="490"/>
      <c r="AA304" s="1168"/>
      <c r="AB304" s="490"/>
      <c r="AC304" s="490"/>
      <c r="AD304" s="497"/>
      <c r="AE304" s="490"/>
      <c r="AF304" s="335"/>
      <c r="AG304" s="335"/>
      <c r="AH304" s="490"/>
      <c r="AI304" s="490"/>
      <c r="AJ304" s="490"/>
      <c r="AK304" s="490"/>
      <c r="AL304" s="490"/>
      <c r="AM304" s="490"/>
      <c r="AN304" s="490"/>
      <c r="AO304" s="490"/>
      <c r="AP304" s="496"/>
      <c r="AQ304" s="437">
        <f t="shared" si="2271"/>
        <v>0</v>
      </c>
      <c r="AR304" s="1621"/>
      <c r="AS304" s="1621"/>
      <c r="AT304" s="437">
        <f t="shared" ref="AT304:BQ304" si="2278">SUM(AT303:AT303)</f>
        <v>0</v>
      </c>
      <c r="AU304" s="437">
        <f t="shared" si="2278"/>
        <v>0</v>
      </c>
      <c r="AV304" s="437">
        <f t="shared" si="2278"/>
        <v>0</v>
      </c>
      <c r="AW304" s="437">
        <f t="shared" si="2278"/>
        <v>0</v>
      </c>
      <c r="AX304" s="437">
        <f t="shared" si="2278"/>
        <v>0</v>
      </c>
      <c r="AY304" s="437">
        <f t="shared" si="2278"/>
        <v>0</v>
      </c>
      <c r="AZ304" s="437">
        <f t="shared" si="2278"/>
        <v>0</v>
      </c>
      <c r="BA304" s="437">
        <f t="shared" si="2278"/>
        <v>0</v>
      </c>
      <c r="BB304" s="437">
        <f t="shared" si="2278"/>
        <v>0</v>
      </c>
      <c r="BC304" s="437">
        <f t="shared" si="2278"/>
        <v>0</v>
      </c>
      <c r="BD304" s="437">
        <f t="shared" si="2278"/>
        <v>0</v>
      </c>
      <c r="BE304" s="437">
        <f t="shared" si="2278"/>
        <v>0</v>
      </c>
      <c r="BF304" s="437">
        <f t="shared" si="2278"/>
        <v>0</v>
      </c>
      <c r="BG304" s="437">
        <f t="shared" si="2278"/>
        <v>0</v>
      </c>
      <c r="BH304" s="437">
        <f t="shared" si="2278"/>
        <v>0</v>
      </c>
      <c r="BI304" s="437">
        <f t="shared" si="2278"/>
        <v>0</v>
      </c>
      <c r="BJ304" s="437">
        <f t="shared" si="2278"/>
        <v>0</v>
      </c>
      <c r="BK304" s="437">
        <f t="shared" si="2278"/>
        <v>0</v>
      </c>
      <c r="BL304" s="437">
        <f t="shared" si="2278"/>
        <v>0</v>
      </c>
      <c r="BM304" s="437">
        <f t="shared" si="2278"/>
        <v>0</v>
      </c>
      <c r="BN304" s="437">
        <f t="shared" si="2278"/>
        <v>0</v>
      </c>
      <c r="BO304" s="437">
        <f t="shared" si="2278"/>
        <v>0</v>
      </c>
      <c r="BP304" s="437">
        <f t="shared" si="2278"/>
        <v>0</v>
      </c>
      <c r="BQ304" s="437">
        <f t="shared" si="2278"/>
        <v>0</v>
      </c>
      <c r="BR304" s="437">
        <f t="shared" ref="BR304:EC304" si="2279">SUM(BR303:BR303)</f>
        <v>0</v>
      </c>
      <c r="BS304" s="437">
        <f t="shared" si="2279"/>
        <v>0</v>
      </c>
      <c r="BT304" s="437">
        <f t="shared" si="2279"/>
        <v>0</v>
      </c>
      <c r="BU304" s="437">
        <f t="shared" si="2279"/>
        <v>0</v>
      </c>
      <c r="BV304" s="437">
        <f t="shared" si="2279"/>
        <v>0</v>
      </c>
      <c r="BW304" s="437">
        <f t="shared" si="2279"/>
        <v>0</v>
      </c>
      <c r="BX304" s="437">
        <f t="shared" si="2279"/>
        <v>0</v>
      </c>
      <c r="BY304" s="437">
        <f t="shared" si="2279"/>
        <v>0</v>
      </c>
      <c r="BZ304" s="437">
        <f t="shared" si="2279"/>
        <v>0</v>
      </c>
      <c r="CA304" s="437">
        <f t="shared" si="2279"/>
        <v>0</v>
      </c>
      <c r="CB304" s="437">
        <f t="shared" si="2279"/>
        <v>0</v>
      </c>
      <c r="CC304" s="437">
        <f t="shared" si="2279"/>
        <v>0</v>
      </c>
      <c r="CD304" s="437">
        <f t="shared" si="2279"/>
        <v>0</v>
      </c>
      <c r="CE304" s="437">
        <f t="shared" si="2279"/>
        <v>0</v>
      </c>
      <c r="CF304" s="437">
        <f t="shared" si="2279"/>
        <v>0</v>
      </c>
      <c r="CG304" s="992"/>
      <c r="CH304" s="437">
        <f t="shared" ref="CH304:CV304" si="2280">SUM(CH303:CH303)</f>
        <v>0</v>
      </c>
      <c r="CI304" s="437">
        <f t="shared" si="2280"/>
        <v>0</v>
      </c>
      <c r="CJ304" s="437">
        <f t="shared" si="2280"/>
        <v>0</v>
      </c>
      <c r="CK304" s="437">
        <f t="shared" si="2280"/>
        <v>0</v>
      </c>
      <c r="CL304" s="437">
        <f t="shared" si="2280"/>
        <v>0</v>
      </c>
      <c r="CM304" s="437">
        <f t="shared" si="2280"/>
        <v>0</v>
      </c>
      <c r="CN304" s="437">
        <f t="shared" si="2280"/>
        <v>0</v>
      </c>
      <c r="CO304" s="437">
        <f t="shared" si="2280"/>
        <v>0</v>
      </c>
      <c r="CP304" s="437">
        <f t="shared" si="2280"/>
        <v>0</v>
      </c>
      <c r="CQ304" s="437">
        <f t="shared" si="2280"/>
        <v>0</v>
      </c>
      <c r="CR304" s="437">
        <f t="shared" si="2280"/>
        <v>0</v>
      </c>
      <c r="CS304" s="437">
        <f t="shared" si="2280"/>
        <v>0</v>
      </c>
      <c r="CT304" s="437">
        <f t="shared" si="2280"/>
        <v>0</v>
      </c>
      <c r="CU304" s="437">
        <f t="shared" si="2280"/>
        <v>0</v>
      </c>
      <c r="CV304" s="437">
        <f t="shared" si="2280"/>
        <v>0</v>
      </c>
      <c r="CW304" s="1510">
        <f t="shared" si="2279"/>
        <v>0</v>
      </c>
      <c r="CX304" s="437">
        <f t="shared" si="2279"/>
        <v>0</v>
      </c>
      <c r="CY304" s="437">
        <f t="shared" si="2279"/>
        <v>0</v>
      </c>
      <c r="CZ304" s="437">
        <f t="shared" si="2279"/>
        <v>0</v>
      </c>
      <c r="DA304" s="437">
        <f t="shared" si="2279"/>
        <v>0</v>
      </c>
      <c r="DB304" s="437">
        <f t="shared" si="2279"/>
        <v>0</v>
      </c>
      <c r="DC304" s="437">
        <f t="shared" si="2279"/>
        <v>0</v>
      </c>
      <c r="DD304" s="437">
        <f t="shared" si="2279"/>
        <v>0</v>
      </c>
      <c r="DE304" s="437">
        <f t="shared" si="2279"/>
        <v>0</v>
      </c>
      <c r="DF304" s="437">
        <f t="shared" si="2279"/>
        <v>0</v>
      </c>
      <c r="DG304" s="437">
        <f t="shared" si="2279"/>
        <v>0</v>
      </c>
      <c r="DH304" s="437">
        <f t="shared" si="2279"/>
        <v>0</v>
      </c>
      <c r="DI304" s="1163">
        <f t="shared" si="2279"/>
        <v>0</v>
      </c>
      <c r="DJ304" s="1163">
        <f t="shared" si="2279"/>
        <v>0</v>
      </c>
      <c r="DK304" s="1163">
        <f t="shared" si="2279"/>
        <v>0</v>
      </c>
      <c r="DL304" s="1163"/>
      <c r="DM304" s="1163">
        <f t="shared" ref="DM304" si="2281">SUM(DM303:DM303)</f>
        <v>0</v>
      </c>
      <c r="DN304" s="1163"/>
      <c r="DO304" s="1163"/>
      <c r="DP304" s="1163">
        <f t="shared" ref="DP304" si="2282">SUM(DP303:DP303)</f>
        <v>0</v>
      </c>
      <c r="DQ304" s="1163"/>
      <c r="DR304" s="1163"/>
      <c r="DS304" s="1163">
        <f t="shared" ref="DS304" si="2283">SUM(DS303:DS303)</f>
        <v>0</v>
      </c>
      <c r="DT304" s="1163"/>
      <c r="DU304" s="1163"/>
      <c r="DV304" s="1163">
        <f t="shared" ref="DV304" si="2284">SUM(DV303:DV303)</f>
        <v>0</v>
      </c>
      <c r="DW304" s="1163"/>
      <c r="DX304" s="1163">
        <f t="shared" si="2279"/>
        <v>0</v>
      </c>
      <c r="DY304" s="1163">
        <f t="shared" si="2279"/>
        <v>0</v>
      </c>
      <c r="DZ304" s="1163">
        <f t="shared" si="2279"/>
        <v>0</v>
      </c>
      <c r="EA304" s="1163">
        <f t="shared" si="2279"/>
        <v>0</v>
      </c>
      <c r="EB304" s="1163">
        <f t="shared" si="2279"/>
        <v>0</v>
      </c>
      <c r="EC304" s="1163">
        <f t="shared" si="2279"/>
        <v>0</v>
      </c>
      <c r="ED304" s="1163">
        <f t="shared" ref="ED304:EI304" si="2285">SUM(ED303:ED303)</f>
        <v>0</v>
      </c>
      <c r="EE304" s="1163">
        <f t="shared" si="2285"/>
        <v>0</v>
      </c>
      <c r="EF304" s="1163">
        <f t="shared" si="2285"/>
        <v>0</v>
      </c>
      <c r="EG304" s="1163">
        <f t="shared" si="2285"/>
        <v>0</v>
      </c>
      <c r="EH304" s="1163">
        <f t="shared" si="2285"/>
        <v>0</v>
      </c>
      <c r="EI304" s="1163">
        <f t="shared" si="2285"/>
        <v>0</v>
      </c>
      <c r="EJ304" s="437"/>
      <c r="EK304" s="437"/>
      <c r="EL304" s="437"/>
      <c r="EM304" s="437"/>
      <c r="EN304" s="437">
        <f t="shared" si="2276"/>
        <v>0</v>
      </c>
      <c r="EO304" s="437">
        <f>SUM(EO303:EO303)</f>
        <v>0</v>
      </c>
      <c r="EP304" s="437">
        <f>SUM(EP303:EP303)</f>
        <v>0</v>
      </c>
      <c r="EQ304" s="437">
        <f>SUM(EQ303:EQ303)</f>
        <v>0</v>
      </c>
      <c r="ER304" s="437">
        <f>SUM(ER303:ER303)</f>
        <v>0</v>
      </c>
      <c r="ES304" s="437">
        <f>SUM(ES303:ES303)</f>
        <v>0</v>
      </c>
      <c r="ET304" s="814"/>
      <c r="EU304" s="814"/>
      <c r="EV304" s="814"/>
      <c r="EW304" s="814"/>
      <c r="EX304" s="437">
        <f>SUM(EX303:EX303)</f>
        <v>0</v>
      </c>
      <c r="EY304" s="437">
        <f t="shared" ref="EY304:FB304" si="2286">SUM(EY303:EY303)</f>
        <v>0</v>
      </c>
      <c r="EZ304" s="437">
        <f t="shared" si="2286"/>
        <v>0</v>
      </c>
      <c r="FA304" s="437">
        <f t="shared" si="2286"/>
        <v>0</v>
      </c>
      <c r="FB304" s="437">
        <f t="shared" si="2286"/>
        <v>0</v>
      </c>
      <c r="FC304" s="437">
        <f>SUM(FC303:FC303)</f>
        <v>0</v>
      </c>
      <c r="FD304" s="437">
        <f>SUM(FD303:FD303)</f>
        <v>0</v>
      </c>
      <c r="FE304" s="437">
        <f>SUM(FE303:FE303)</f>
        <v>0</v>
      </c>
      <c r="FF304" s="437">
        <f>SUM(FF303:FF303)</f>
        <v>0</v>
      </c>
      <c r="FG304" s="437">
        <f>SUM(FH304:FR304)</f>
        <v>0</v>
      </c>
      <c r="FH304" s="437">
        <f>SUM(FH303:FH303)</f>
        <v>0</v>
      </c>
      <c r="FI304" s="437">
        <f>SUM(FI303:FI303)</f>
        <v>0</v>
      </c>
      <c r="FJ304" s="437">
        <f>SUM(FJ303:FJ303)</f>
        <v>0</v>
      </c>
      <c r="FK304" s="437">
        <f>SUM(FK303:FK303)</f>
        <v>0</v>
      </c>
      <c r="FL304" s="992"/>
      <c r="FM304" s="437">
        <f>SUM(FM303:FM303)</f>
        <v>0</v>
      </c>
      <c r="FN304" s="814"/>
      <c r="FO304" s="814"/>
      <c r="FP304" s="814"/>
      <c r="FQ304" s="814"/>
      <c r="FR304" s="437">
        <f>SUM(FR303:FR303)</f>
        <v>0</v>
      </c>
      <c r="FS304" s="437">
        <f>SUM(FS303:FS303)</f>
        <v>0</v>
      </c>
      <c r="FT304" s="437">
        <f>SUM(FT303:FT303)</f>
        <v>0</v>
      </c>
      <c r="FU304" s="814"/>
      <c r="FV304" s="313"/>
      <c r="FW304" s="313"/>
      <c r="FX304" s="313"/>
    </row>
    <row r="305" spans="1:180" ht="14.45" hidden="1" customHeight="1" outlineLevel="1">
      <c r="A305" s="426" t="s">
        <v>485</v>
      </c>
      <c r="B305" s="380" t="s">
        <v>303</v>
      </c>
      <c r="C305" s="331"/>
      <c r="D305" s="343"/>
      <c r="E305" s="409" t="s">
        <v>83</v>
      </c>
      <c r="F305" s="477" t="s">
        <v>98</v>
      </c>
      <c r="G305" s="467"/>
      <c r="H305" s="330"/>
      <c r="I305" s="313"/>
      <c r="J305" s="330"/>
      <c r="K305" s="330"/>
      <c r="L305" s="330"/>
      <c r="M305" s="313"/>
      <c r="N305" s="313"/>
      <c r="O305" s="330"/>
      <c r="P305" s="330"/>
      <c r="Q305" s="330"/>
      <c r="R305" s="330"/>
      <c r="S305" s="330"/>
      <c r="T305" s="330"/>
      <c r="U305" s="330"/>
      <c r="V305" s="330"/>
      <c r="W305" s="330"/>
      <c r="X305" s="330"/>
      <c r="Y305" s="330"/>
      <c r="Z305" s="330"/>
      <c r="AA305" s="1170"/>
      <c r="AB305" s="330"/>
      <c r="AC305" s="330"/>
      <c r="AD305" s="362"/>
      <c r="AE305" s="330"/>
      <c r="AF305" s="313"/>
      <c r="AG305" s="313"/>
      <c r="AH305" s="330"/>
      <c r="AI305" s="330"/>
      <c r="AJ305" s="330"/>
      <c r="AK305" s="330"/>
      <c r="AL305" s="330"/>
      <c r="AM305" s="330"/>
      <c r="AN305" s="330"/>
      <c r="AO305" s="330"/>
      <c r="AP305" s="496"/>
      <c r="AQ305" s="481">
        <f>DI305+DX305+EA305+ED305+EG305</f>
        <v>0</v>
      </c>
      <c r="AR305" s="1624"/>
      <c r="AS305" s="1624"/>
      <c r="AT305" s="484">
        <f t="shared" ref="AT305:BQ305" si="2287">AT308+AT311+AT314</f>
        <v>43.265880000000003</v>
      </c>
      <c r="AU305" s="484">
        <f t="shared" si="2287"/>
        <v>48.994282511999998</v>
      </c>
      <c r="AV305" s="484">
        <f t="shared" si="2287"/>
        <v>0.75</v>
      </c>
      <c r="AW305" s="484">
        <f t="shared" si="2287"/>
        <v>43.265880000000003</v>
      </c>
      <c r="AX305" s="484">
        <f t="shared" si="2287"/>
        <v>48.994282511999998</v>
      </c>
      <c r="AY305" s="484">
        <f t="shared" si="2287"/>
        <v>0.75</v>
      </c>
      <c r="AZ305" s="484">
        <f t="shared" si="2287"/>
        <v>7.609</v>
      </c>
      <c r="BA305" s="484">
        <f t="shared" si="2287"/>
        <v>8.6164316000000003</v>
      </c>
      <c r="BB305" s="484">
        <f t="shared" si="2287"/>
        <v>0.24399999999999999</v>
      </c>
      <c r="BC305" s="484">
        <f t="shared" si="2287"/>
        <v>5.6999999999999993</v>
      </c>
      <c r="BD305" s="484">
        <f t="shared" si="2287"/>
        <v>6.4546799999999998</v>
      </c>
      <c r="BE305" s="484">
        <f t="shared" si="2287"/>
        <v>0.19</v>
      </c>
      <c r="BF305" s="484">
        <f t="shared" si="2287"/>
        <v>7.609</v>
      </c>
      <c r="BG305" s="484">
        <f t="shared" si="2287"/>
        <v>8.6164316000000003</v>
      </c>
      <c r="BH305" s="484">
        <f t="shared" si="2287"/>
        <v>0.29174600000000001</v>
      </c>
      <c r="BI305" s="484">
        <f t="shared" si="2287"/>
        <v>3.8</v>
      </c>
      <c r="BJ305" s="484">
        <f t="shared" si="2287"/>
        <v>4.3031199999999998</v>
      </c>
      <c r="BK305" s="484">
        <f t="shared" si="2287"/>
        <v>0.14293650000000002</v>
      </c>
      <c r="BL305" s="484">
        <f t="shared" si="2287"/>
        <v>7.9260000000000002</v>
      </c>
      <c r="BM305" s="484">
        <f t="shared" si="2287"/>
        <v>8.9754024000000001</v>
      </c>
      <c r="BN305" s="484">
        <f t="shared" si="2287"/>
        <v>0.29199999999999998</v>
      </c>
      <c r="BO305" s="484">
        <f t="shared" si="2287"/>
        <v>7.9109999999999996</v>
      </c>
      <c r="BP305" s="484">
        <f t="shared" si="2287"/>
        <v>8.9584164000000008</v>
      </c>
      <c r="BQ305" s="484">
        <f t="shared" si="2287"/>
        <v>0.28899999999999998</v>
      </c>
      <c r="BR305" s="484">
        <f t="shared" ref="BR305:EC305" si="2288">BR308+BR311+BR314</f>
        <v>7.9260000000000002</v>
      </c>
      <c r="BS305" s="484">
        <f t="shared" si="2288"/>
        <v>8.9754024000000001</v>
      </c>
      <c r="BT305" s="484">
        <f t="shared" si="2288"/>
        <v>0.29199999999999998</v>
      </c>
      <c r="BU305" s="484">
        <f t="shared" si="2288"/>
        <v>1.9810000000000001</v>
      </c>
      <c r="BV305" s="484">
        <f t="shared" si="2288"/>
        <v>2.2432843999999998</v>
      </c>
      <c r="BW305" s="484">
        <f t="shared" si="2288"/>
        <v>7.2999999999999995E-2</v>
      </c>
      <c r="BX305" s="484">
        <f t="shared" si="2288"/>
        <v>1.9810000000000001</v>
      </c>
      <c r="BY305" s="484">
        <f t="shared" si="2288"/>
        <v>2.2432843999999998</v>
      </c>
      <c r="BZ305" s="484">
        <f t="shared" si="2288"/>
        <v>7.2999999999999995E-2</v>
      </c>
      <c r="CA305" s="484">
        <f t="shared" si="2288"/>
        <v>1.982</v>
      </c>
      <c r="CB305" s="484">
        <f t="shared" si="2288"/>
        <v>2.2444168000000002</v>
      </c>
      <c r="CC305" s="484">
        <f t="shared" si="2288"/>
        <v>7.2999999999999995E-2</v>
      </c>
      <c r="CD305" s="484">
        <f t="shared" si="2288"/>
        <v>1.982</v>
      </c>
      <c r="CE305" s="484">
        <f t="shared" si="2288"/>
        <v>2.2444168000000002</v>
      </c>
      <c r="CF305" s="484">
        <f t="shared" si="2288"/>
        <v>7.2999999999999995E-2</v>
      </c>
      <c r="CG305" s="992"/>
      <c r="CH305" s="484">
        <f t="shared" ref="CH305:CV305" si="2289">CH308+CH311+CH314</f>
        <v>7.92</v>
      </c>
      <c r="CI305" s="484">
        <f t="shared" si="2289"/>
        <v>8.9686079999999997</v>
      </c>
      <c r="CJ305" s="484">
        <f t="shared" si="2289"/>
        <v>0.28000000000000003</v>
      </c>
      <c r="CK305" s="484">
        <f t="shared" si="2289"/>
        <v>1.98</v>
      </c>
      <c r="CL305" s="484">
        <f t="shared" si="2289"/>
        <v>2.2421519999999999</v>
      </c>
      <c r="CM305" s="484">
        <f t="shared" si="2289"/>
        <v>7.0000000000000007E-2</v>
      </c>
      <c r="CN305" s="484">
        <f t="shared" si="2289"/>
        <v>1.98</v>
      </c>
      <c r="CO305" s="484">
        <f t="shared" si="2289"/>
        <v>2.2421519999999999</v>
      </c>
      <c r="CP305" s="484">
        <f t="shared" si="2289"/>
        <v>7.0000000000000007E-2</v>
      </c>
      <c r="CQ305" s="484">
        <f t="shared" si="2289"/>
        <v>1.98</v>
      </c>
      <c r="CR305" s="484">
        <f t="shared" si="2289"/>
        <v>2.2421519999999999</v>
      </c>
      <c r="CS305" s="484">
        <f t="shared" si="2289"/>
        <v>7.0000000000000007E-2</v>
      </c>
      <c r="CT305" s="484">
        <f t="shared" si="2289"/>
        <v>1.98</v>
      </c>
      <c r="CU305" s="484">
        <f t="shared" si="2289"/>
        <v>2.2421519999999999</v>
      </c>
      <c r="CV305" s="484">
        <f t="shared" si="2289"/>
        <v>7.0000000000000007E-2</v>
      </c>
      <c r="CW305" s="1510">
        <f t="shared" si="2288"/>
        <v>7.93</v>
      </c>
      <c r="CX305" s="484">
        <f t="shared" si="2288"/>
        <v>8.9799319999999998</v>
      </c>
      <c r="CY305" s="484">
        <f t="shared" si="2288"/>
        <v>0.29174600000000001</v>
      </c>
      <c r="CZ305" s="484">
        <f t="shared" si="2288"/>
        <v>7.93</v>
      </c>
      <c r="DA305" s="484">
        <f t="shared" si="2288"/>
        <v>8.9799319999999998</v>
      </c>
      <c r="DB305" s="484">
        <f t="shared" si="2288"/>
        <v>0.29174600000000001</v>
      </c>
      <c r="DC305" s="484">
        <f t="shared" si="2288"/>
        <v>7.93</v>
      </c>
      <c r="DD305" s="484">
        <f t="shared" si="2288"/>
        <v>8.9799319999999998</v>
      </c>
      <c r="DE305" s="484">
        <f t="shared" si="2288"/>
        <v>0.29174600000000001</v>
      </c>
      <c r="DF305" s="484">
        <f t="shared" si="2288"/>
        <v>7.93</v>
      </c>
      <c r="DG305" s="484">
        <f t="shared" si="2288"/>
        <v>8.9799319999999998</v>
      </c>
      <c r="DH305" s="484">
        <f t="shared" si="2288"/>
        <v>0.29174600000000001</v>
      </c>
      <c r="DI305" s="1208">
        <f t="shared" si="2288"/>
        <v>0</v>
      </c>
      <c r="DJ305" s="1208">
        <f t="shared" si="2288"/>
        <v>0</v>
      </c>
      <c r="DK305" s="1208">
        <f t="shared" si="2288"/>
        <v>0</v>
      </c>
      <c r="DL305" s="1208"/>
      <c r="DM305" s="1208">
        <f t="shared" ref="DM305" si="2290">DM308+DM311+DM314</f>
        <v>0</v>
      </c>
      <c r="DN305" s="1208"/>
      <c r="DO305" s="1208"/>
      <c r="DP305" s="1208">
        <f t="shared" ref="DP305" si="2291">DP308+DP311+DP314</f>
        <v>0</v>
      </c>
      <c r="DQ305" s="1208"/>
      <c r="DR305" s="1208"/>
      <c r="DS305" s="1208">
        <f t="shared" ref="DS305" si="2292">DS308+DS311+DS314</f>
        <v>0</v>
      </c>
      <c r="DT305" s="1208"/>
      <c r="DU305" s="1208"/>
      <c r="DV305" s="1208">
        <f t="shared" ref="DV305" si="2293">DV308+DV311+DV314</f>
        <v>0</v>
      </c>
      <c r="DW305" s="1208"/>
      <c r="DX305" s="1208">
        <f t="shared" si="2288"/>
        <v>0</v>
      </c>
      <c r="DY305" s="1208">
        <f t="shared" si="2288"/>
        <v>0</v>
      </c>
      <c r="DZ305" s="1208">
        <f t="shared" si="2288"/>
        <v>0</v>
      </c>
      <c r="EA305" s="1208">
        <f t="shared" si="2288"/>
        <v>0</v>
      </c>
      <c r="EB305" s="1208">
        <f t="shared" si="2288"/>
        <v>0</v>
      </c>
      <c r="EC305" s="1208">
        <f t="shared" si="2288"/>
        <v>0</v>
      </c>
      <c r="ED305" s="1208">
        <f t="shared" ref="ED305:EI305" si="2294">ED308+ED311+ED314</f>
        <v>0</v>
      </c>
      <c r="EE305" s="1208">
        <f t="shared" si="2294"/>
        <v>0</v>
      </c>
      <c r="EF305" s="1208">
        <f t="shared" si="2294"/>
        <v>0</v>
      </c>
      <c r="EG305" s="1208">
        <f t="shared" si="2294"/>
        <v>0</v>
      </c>
      <c r="EH305" s="1208">
        <f t="shared" si="2294"/>
        <v>0</v>
      </c>
      <c r="EI305" s="1208">
        <f t="shared" si="2294"/>
        <v>0</v>
      </c>
      <c r="EJ305" s="484"/>
      <c r="EK305" s="484"/>
      <c r="EL305" s="484"/>
      <c r="EM305" s="484"/>
      <c r="EN305" s="484">
        <f t="shared" ref="EN305" si="2295">SUM(EO305:EX305)</f>
        <v>1.5</v>
      </c>
      <c r="EO305" s="484">
        <f>EO308+EO311+EO314</f>
        <v>0</v>
      </c>
      <c r="EP305" s="484">
        <f>EP308+EP311+EP314</f>
        <v>0.5</v>
      </c>
      <c r="EQ305" s="484">
        <f>EQ308+EQ311+EQ314</f>
        <v>0.5</v>
      </c>
      <c r="ER305" s="484">
        <f>ER308+ER311+ER314</f>
        <v>0.5</v>
      </c>
      <c r="ES305" s="484">
        <f>ES308+ES311+ES314</f>
        <v>0</v>
      </c>
      <c r="ET305" s="813"/>
      <c r="EU305" s="813"/>
      <c r="EV305" s="813"/>
      <c r="EW305" s="813"/>
      <c r="EX305" s="484">
        <f>EX308+EX311+EX314</f>
        <v>0</v>
      </c>
      <c r="EY305" s="484">
        <f t="shared" ref="EY305:FB305" si="2296">EY308+EY311+EY314</f>
        <v>0</v>
      </c>
      <c r="EZ305" s="484">
        <f t="shared" si="2296"/>
        <v>0</v>
      </c>
      <c r="FA305" s="484">
        <f t="shared" si="2296"/>
        <v>0</v>
      </c>
      <c r="FB305" s="484">
        <f t="shared" si="2296"/>
        <v>0</v>
      </c>
      <c r="FC305" s="484">
        <f>FC308+FC311+FC314</f>
        <v>0</v>
      </c>
      <c r="FD305" s="484">
        <f>FD308+FD311+FD314</f>
        <v>0</v>
      </c>
      <c r="FE305" s="484">
        <f>FE308+FE311+FE314</f>
        <v>0</v>
      </c>
      <c r="FF305" s="484">
        <f>FF308+FF311+FF314</f>
        <v>0</v>
      </c>
      <c r="FG305" s="484">
        <f>SUM(FH305:FR305)</f>
        <v>1.4165000000000001</v>
      </c>
      <c r="FH305" s="484">
        <f>FH308+FH311+FH314</f>
        <v>0</v>
      </c>
      <c r="FI305" s="484">
        <f>FI308+FI311+FI314</f>
        <v>0.5</v>
      </c>
      <c r="FJ305" s="484">
        <f>FJ308+FJ311+FJ314</f>
        <v>0.5</v>
      </c>
      <c r="FK305" s="484">
        <f>FK308+FK311+FK314</f>
        <v>0.41649999999999998</v>
      </c>
      <c r="FL305" s="992"/>
      <c r="FM305" s="484">
        <f>FM308+FM311+FM314</f>
        <v>0</v>
      </c>
      <c r="FN305" s="813"/>
      <c r="FO305" s="813"/>
      <c r="FP305" s="813"/>
      <c r="FQ305" s="813"/>
      <c r="FR305" s="484">
        <f>FR308+FR311+FR314</f>
        <v>0</v>
      </c>
      <c r="FS305" s="484">
        <f>FS308+FS311+FS314</f>
        <v>0</v>
      </c>
      <c r="FT305" s="484">
        <f>FT308+FT311+FT314</f>
        <v>0</v>
      </c>
      <c r="FU305" s="813"/>
      <c r="FV305" s="330"/>
      <c r="FW305" s="330"/>
      <c r="FX305" s="330"/>
    </row>
    <row r="306" spans="1:180" ht="14.45" hidden="1" customHeight="1" outlineLevel="2">
      <c r="A306" s="426" t="s">
        <v>485</v>
      </c>
      <c r="B306" s="380" t="s">
        <v>303</v>
      </c>
      <c r="C306" s="331"/>
      <c r="D306" s="431"/>
      <c r="E306" s="430" t="s">
        <v>267</v>
      </c>
      <c r="F306" s="431" t="s">
        <v>262</v>
      </c>
      <c r="G306" s="470"/>
      <c r="H306" s="341"/>
      <c r="I306" s="313"/>
      <c r="J306" s="330"/>
      <c r="K306" s="330"/>
      <c r="L306" s="330"/>
      <c r="M306" s="313"/>
      <c r="N306" s="313"/>
      <c r="O306" s="330"/>
      <c r="P306" s="330"/>
      <c r="Q306" s="330"/>
      <c r="R306" s="330"/>
      <c r="S306" s="330"/>
      <c r="T306" s="330"/>
      <c r="U306" s="330"/>
      <c r="V306" s="330"/>
      <c r="W306" s="330"/>
      <c r="X306" s="330"/>
      <c r="Y306" s="330"/>
      <c r="Z306" s="330"/>
      <c r="AA306" s="1170"/>
      <c r="AB306" s="330"/>
      <c r="AC306" s="330"/>
      <c r="AD306" s="362"/>
      <c r="AE306" s="330"/>
      <c r="AF306" s="313"/>
      <c r="AG306" s="313"/>
      <c r="AH306" s="330"/>
      <c r="AI306" s="330"/>
      <c r="AJ306" s="330"/>
      <c r="AK306" s="330"/>
      <c r="AL306" s="330"/>
      <c r="AM306" s="330"/>
      <c r="AN306" s="330"/>
      <c r="AO306" s="330"/>
      <c r="AP306" s="496"/>
      <c r="AQ306" s="335"/>
      <c r="AR306" s="1620"/>
      <c r="AS306" s="1620"/>
      <c r="AT306" s="321"/>
      <c r="AU306" s="321"/>
      <c r="AV306" s="321"/>
      <c r="AW306" s="321"/>
      <c r="AX306" s="321"/>
      <c r="AY306" s="321"/>
      <c r="AZ306" s="321"/>
      <c r="BA306" s="321"/>
      <c r="BB306" s="321"/>
      <c r="BC306" s="321"/>
      <c r="BD306" s="321"/>
      <c r="BE306" s="321"/>
      <c r="BF306" s="321"/>
      <c r="BG306" s="321"/>
      <c r="BH306" s="321"/>
      <c r="BI306" s="321"/>
      <c r="BJ306" s="321"/>
      <c r="BK306" s="321"/>
      <c r="BL306" s="330"/>
      <c r="BM306" s="330"/>
      <c r="BN306" s="330"/>
      <c r="BO306" s="330"/>
      <c r="BP306" s="330"/>
      <c r="BQ306" s="330"/>
      <c r="BR306" s="330"/>
      <c r="BS306" s="330"/>
      <c r="BT306" s="330"/>
      <c r="BU306" s="330"/>
      <c r="BV306" s="330"/>
      <c r="BW306" s="330"/>
      <c r="BX306" s="330"/>
      <c r="BY306" s="330"/>
      <c r="BZ306" s="330"/>
      <c r="CA306" s="330"/>
      <c r="CB306" s="330"/>
      <c r="CC306" s="330"/>
      <c r="CD306" s="330"/>
      <c r="CE306" s="330"/>
      <c r="CF306" s="330"/>
      <c r="CG306" s="1003"/>
      <c r="CH306" s="330"/>
      <c r="CI306" s="330"/>
      <c r="CJ306" s="330"/>
      <c r="CK306" s="330"/>
      <c r="CL306" s="330"/>
      <c r="CM306" s="330"/>
      <c r="CN306" s="330"/>
      <c r="CO306" s="330"/>
      <c r="CP306" s="330"/>
      <c r="CQ306" s="330"/>
      <c r="CR306" s="330"/>
      <c r="CS306" s="330"/>
      <c r="CT306" s="330"/>
      <c r="CU306" s="330"/>
      <c r="CV306" s="330"/>
      <c r="CW306" s="1523"/>
      <c r="CX306" s="330"/>
      <c r="CY306" s="330"/>
      <c r="CZ306" s="330"/>
      <c r="DA306" s="330"/>
      <c r="DB306" s="330"/>
      <c r="DC306" s="330"/>
      <c r="DD306" s="330"/>
      <c r="DE306" s="330"/>
      <c r="DF306" s="330"/>
      <c r="DG306" s="330"/>
      <c r="DH306" s="330"/>
      <c r="DI306" s="1170"/>
      <c r="DJ306" s="1170"/>
      <c r="DK306" s="1170"/>
      <c r="DL306" s="1170"/>
      <c r="DM306" s="1170"/>
      <c r="DN306" s="1170"/>
      <c r="DO306" s="1170"/>
      <c r="DP306" s="1170"/>
      <c r="DQ306" s="1170"/>
      <c r="DR306" s="1170"/>
      <c r="DS306" s="1170"/>
      <c r="DT306" s="1170"/>
      <c r="DU306" s="1170"/>
      <c r="DV306" s="1170"/>
      <c r="DW306" s="1170"/>
      <c r="DX306" s="1170"/>
      <c r="DY306" s="1170"/>
      <c r="DZ306" s="1170"/>
      <c r="EA306" s="1170"/>
      <c r="EB306" s="1170"/>
      <c r="EC306" s="1170"/>
      <c r="ED306" s="1170"/>
      <c r="EE306" s="1170"/>
      <c r="EF306" s="1170"/>
      <c r="EG306" s="1170"/>
      <c r="EH306" s="1170"/>
      <c r="EI306" s="1170"/>
      <c r="EJ306" s="330"/>
      <c r="EK306" s="330"/>
      <c r="EL306" s="330"/>
      <c r="EM306" s="330"/>
      <c r="EN306" s="313"/>
      <c r="EO306" s="330"/>
      <c r="EP306" s="330"/>
      <c r="EQ306" s="330"/>
      <c r="ER306" s="330"/>
      <c r="ES306" s="330"/>
      <c r="ET306" s="817"/>
      <c r="EU306" s="817"/>
      <c r="EV306" s="817"/>
      <c r="EW306" s="817"/>
      <c r="EX306" s="330"/>
      <c r="EY306" s="817"/>
      <c r="EZ306" s="817"/>
      <c r="FA306" s="817"/>
      <c r="FB306" s="817"/>
      <c r="FC306" s="330"/>
      <c r="FD306" s="330"/>
      <c r="FE306" s="330"/>
      <c r="FF306" s="330"/>
      <c r="FG306" s="313"/>
      <c r="FH306" s="330"/>
      <c r="FI306" s="330"/>
      <c r="FJ306" s="330"/>
      <c r="FK306" s="330"/>
      <c r="FL306" s="1003"/>
      <c r="FM306" s="330"/>
      <c r="FN306" s="817"/>
      <c r="FO306" s="817"/>
      <c r="FP306" s="817"/>
      <c r="FQ306" s="817"/>
      <c r="FR306" s="330"/>
      <c r="FS306" s="330"/>
      <c r="FT306" s="330"/>
      <c r="FU306" s="817"/>
      <c r="FV306" s="330"/>
      <c r="FW306" s="330"/>
      <c r="FX306" s="330"/>
    </row>
    <row r="307" spans="1:180" ht="27.6" hidden="1" customHeight="1" outlineLevel="2">
      <c r="A307" s="426" t="s">
        <v>485</v>
      </c>
      <c r="B307" s="380" t="s">
        <v>303</v>
      </c>
      <c r="C307" s="659" t="s">
        <v>491</v>
      </c>
      <c r="D307" s="648" t="s">
        <v>490</v>
      </c>
      <c r="E307" s="430" t="s">
        <v>502</v>
      </c>
      <c r="F307" s="431" t="s">
        <v>420</v>
      </c>
      <c r="G307" s="470"/>
      <c r="H307" s="343" t="s">
        <v>12</v>
      </c>
      <c r="I307" s="437">
        <f>S307+X307+Y307+Z307+AA307</f>
        <v>0</v>
      </c>
      <c r="J307" s="322"/>
      <c r="K307" s="861">
        <v>12</v>
      </c>
      <c r="L307" s="861">
        <v>12</v>
      </c>
      <c r="M307" s="559">
        <v>12</v>
      </c>
      <c r="N307" s="559">
        <f t="shared" ref="N307" si="2297">SUM(O307:R307)</f>
        <v>0</v>
      </c>
      <c r="O307" s="890">
        <v>0</v>
      </c>
      <c r="P307" s="890">
        <v>0</v>
      </c>
      <c r="Q307" s="890">
        <v>0</v>
      </c>
      <c r="R307" s="890">
        <v>0</v>
      </c>
      <c r="S307" s="366">
        <f t="shared" ref="S307" si="2298">SUM(T307:W307)</f>
        <v>0</v>
      </c>
      <c r="T307" s="890"/>
      <c r="U307" s="890"/>
      <c r="V307" s="890"/>
      <c r="W307" s="890"/>
      <c r="X307" s="890"/>
      <c r="Y307" s="1192"/>
      <c r="Z307" s="890"/>
      <c r="AA307" s="1368"/>
      <c r="AB307" s="331"/>
      <c r="AC307" s="331"/>
      <c r="AD307" s="363"/>
      <c r="AE307" s="331"/>
      <c r="AF307" s="559">
        <v>12</v>
      </c>
      <c r="AG307" s="559">
        <f t="shared" ref="AG307" si="2299">SUM(AH307:AK307)</f>
        <v>0</v>
      </c>
      <c r="AH307" s="367"/>
      <c r="AI307" s="367"/>
      <c r="AJ307" s="367"/>
      <c r="AK307" s="367"/>
      <c r="AL307" s="331"/>
      <c r="AM307" s="331"/>
      <c r="AN307" s="331"/>
      <c r="AO307" s="331"/>
      <c r="AP307" s="337" t="s">
        <v>231</v>
      </c>
      <c r="AQ307" s="437">
        <f t="shared" ref="AQ307:AQ308" si="2300">DI307+DX307+EA307+ED307+EG307</f>
        <v>0</v>
      </c>
      <c r="AR307" s="1621"/>
      <c r="AS307" s="1621"/>
      <c r="AT307" s="322">
        <v>43.265880000000003</v>
      </c>
      <c r="AU307" s="476">
        <f t="shared" ref="AU307" si="2301">AT307*0.76*1.49</f>
        <v>48.994282511999998</v>
      </c>
      <c r="AV307" s="322">
        <v>0.75</v>
      </c>
      <c r="AW307" s="322">
        <v>43.265880000000003</v>
      </c>
      <c r="AX307" s="476">
        <f t="shared" ref="AX307" si="2302">AW307*0.76*1.49</f>
        <v>48.994282511999998</v>
      </c>
      <c r="AY307" s="322">
        <v>0.75</v>
      </c>
      <c r="AZ307" s="322">
        <v>7.609</v>
      </c>
      <c r="BA307" s="476">
        <f t="shared" ref="BA307" si="2303">AZ307*0.76*1.49</f>
        <v>8.6164316000000003</v>
      </c>
      <c r="BB307" s="322">
        <v>0.24399999999999999</v>
      </c>
      <c r="BC307" s="322">
        <v>5.6999999999999993</v>
      </c>
      <c r="BD307" s="476">
        <f t="shared" ref="BD307" si="2304">BC307*0.76*1.49</f>
        <v>6.4546799999999998</v>
      </c>
      <c r="BE307" s="322">
        <v>0.19</v>
      </c>
      <c r="BF307" s="322">
        <v>7.609</v>
      </c>
      <c r="BG307" s="476">
        <f t="shared" ref="BG307" si="2305">BF307*0.76*1.49</f>
        <v>8.6164316000000003</v>
      </c>
      <c r="BH307" s="322">
        <v>0.29174600000000001</v>
      </c>
      <c r="BI307" s="322">
        <v>3.8</v>
      </c>
      <c r="BJ307" s="476">
        <f t="shared" ref="BJ307" si="2306">BI307*0.76*1.49</f>
        <v>4.3031199999999998</v>
      </c>
      <c r="BK307" s="322">
        <v>0.14293650000000002</v>
      </c>
      <c r="BL307" s="315">
        <v>7.9260000000000002</v>
      </c>
      <c r="BM307" s="476">
        <f t="shared" ref="BM307" si="2307">BL307*0.76*1.49</f>
        <v>8.9754024000000001</v>
      </c>
      <c r="BN307" s="315">
        <v>0.29199999999999998</v>
      </c>
      <c r="BO307" s="331">
        <v>7.9109999999999996</v>
      </c>
      <c r="BP307" s="476">
        <f t="shared" ref="BP307" si="2308">BO307*0.76*1.49</f>
        <v>8.9584164000000008</v>
      </c>
      <c r="BQ307" s="331">
        <v>0.28899999999999998</v>
      </c>
      <c r="BR307" s="476">
        <f>BU307+BX307+CA307+CD307</f>
        <v>7.9260000000000002</v>
      </c>
      <c r="BS307" s="476">
        <f t="shared" ref="BS307" si="2309">BV307+BY307+CB307+CE307</f>
        <v>8.9754024000000001</v>
      </c>
      <c r="BT307" s="476">
        <f t="shared" ref="BT307" si="2310">BW307+BZ307+CC307+CF307</f>
        <v>0.29199999999999998</v>
      </c>
      <c r="BU307" s="331">
        <v>1.9810000000000001</v>
      </c>
      <c r="BV307" s="476">
        <f t="shared" ref="BV307" si="2311">BU307*0.76*1.49</f>
        <v>2.2432843999999998</v>
      </c>
      <c r="BW307" s="331">
        <v>7.2999999999999995E-2</v>
      </c>
      <c r="BX307" s="331">
        <v>1.9810000000000001</v>
      </c>
      <c r="BY307" s="476">
        <f t="shared" ref="BY307" si="2312">BX307*0.76*1.49</f>
        <v>2.2432843999999998</v>
      </c>
      <c r="BZ307" s="331">
        <v>7.2999999999999995E-2</v>
      </c>
      <c r="CA307" s="331">
        <v>1.982</v>
      </c>
      <c r="CB307" s="476">
        <f t="shared" ref="CB307" si="2313">CA307*0.76*1.49</f>
        <v>2.2444168000000002</v>
      </c>
      <c r="CC307" s="331">
        <v>7.2999999999999995E-2</v>
      </c>
      <c r="CD307" s="331">
        <v>1.982</v>
      </c>
      <c r="CE307" s="476">
        <f t="shared" ref="CE307" si="2314">CD307*0.76*1.49</f>
        <v>2.2444168000000002</v>
      </c>
      <c r="CF307" s="331">
        <v>7.2999999999999995E-2</v>
      </c>
      <c r="CG307" s="1004"/>
      <c r="CH307" s="476">
        <f>CK307+CN307+CQ307+CT307</f>
        <v>7.92</v>
      </c>
      <c r="CI307" s="476">
        <f t="shared" ref="CI307" si="2315">CL307+CO307+CR307+CU307</f>
        <v>8.9686079999999997</v>
      </c>
      <c r="CJ307" s="476">
        <f t="shared" ref="CJ307" si="2316">CM307+CP307+CS307+CV307</f>
        <v>0.28000000000000003</v>
      </c>
      <c r="CK307" s="1035">
        <v>1.98</v>
      </c>
      <c r="CL307" s="476">
        <f t="shared" ref="CL307" si="2317">CK307*0.76*1.49</f>
        <v>2.2421519999999999</v>
      </c>
      <c r="CM307" s="1035">
        <v>7.0000000000000007E-2</v>
      </c>
      <c r="CN307" s="331">
        <v>1.98</v>
      </c>
      <c r="CO307" s="476">
        <f t="shared" ref="CO307" si="2318">CN307*0.76*1.49</f>
        <v>2.2421519999999999</v>
      </c>
      <c r="CP307" s="331">
        <v>7.0000000000000007E-2</v>
      </c>
      <c r="CQ307" s="1478">
        <v>1.98</v>
      </c>
      <c r="CR307" s="476">
        <f t="shared" ref="CR307" si="2319">CQ307*0.76*1.49</f>
        <v>2.2421519999999999</v>
      </c>
      <c r="CS307" s="1478">
        <v>7.0000000000000007E-2</v>
      </c>
      <c r="CT307" s="1478">
        <v>1.98</v>
      </c>
      <c r="CU307" s="476">
        <f t="shared" ref="CU307" si="2320">CT307*0.76*1.49</f>
        <v>2.2421519999999999</v>
      </c>
      <c r="CV307" s="1478">
        <v>7.0000000000000007E-2</v>
      </c>
      <c r="CW307" s="1525">
        <v>7.93</v>
      </c>
      <c r="CX307" s="476">
        <f t="shared" ref="CX307" si="2321">CW307*0.76*1.49</f>
        <v>8.9799319999999998</v>
      </c>
      <c r="CY307" s="331">
        <v>0.29174600000000001</v>
      </c>
      <c r="CZ307" s="331">
        <v>7.93</v>
      </c>
      <c r="DA307" s="476">
        <f t="shared" ref="DA307" si="2322">CZ307*0.76*1.49</f>
        <v>8.9799319999999998</v>
      </c>
      <c r="DB307" s="331">
        <v>0.29174600000000001</v>
      </c>
      <c r="DC307" s="331">
        <v>7.93</v>
      </c>
      <c r="DD307" s="476">
        <f t="shared" ref="DD307" si="2323">DC307*0.76*1.49</f>
        <v>8.9799319999999998</v>
      </c>
      <c r="DE307" s="331">
        <v>0.29174600000000001</v>
      </c>
      <c r="DF307" s="331">
        <v>7.93</v>
      </c>
      <c r="DG307" s="476">
        <f t="shared" ref="DG307" si="2324">DF307*0.76*1.49</f>
        <v>8.9799319999999998</v>
      </c>
      <c r="DH307" s="331">
        <v>0.29174600000000001</v>
      </c>
      <c r="DI307" s="1250">
        <f>DL307+DO307+DR307+DU307</f>
        <v>0</v>
      </c>
      <c r="DJ307" s="1203">
        <f t="shared" ref="DJ307" si="2325">DI307*0.76*1.49</f>
        <v>0</v>
      </c>
      <c r="DK307" s="1250">
        <f>DN307+DQ307+DT307+DW307</f>
        <v>0</v>
      </c>
      <c r="DL307" s="1207"/>
      <c r="DM307" s="1207"/>
      <c r="DN307" s="1207"/>
      <c r="DO307" s="1207"/>
      <c r="DP307" s="1207"/>
      <c r="DQ307" s="1207"/>
      <c r="DR307" s="1207"/>
      <c r="DS307" s="1207"/>
      <c r="DT307" s="1207"/>
      <c r="DU307" s="1207"/>
      <c r="DV307" s="1207"/>
      <c r="DW307" s="1207"/>
      <c r="DX307" s="1251"/>
      <c r="DY307" s="1163"/>
      <c r="DZ307" s="1251"/>
      <c r="EA307" s="1251"/>
      <c r="EB307" s="1163"/>
      <c r="EC307" s="1251"/>
      <c r="ED307" s="1251"/>
      <c r="EE307" s="1163"/>
      <c r="EF307" s="1251"/>
      <c r="EG307" s="1251"/>
      <c r="EH307" s="1163"/>
      <c r="EI307" s="1251"/>
      <c r="EJ307" s="331"/>
      <c r="EK307" s="331"/>
      <c r="EL307" s="331"/>
      <c r="EM307" s="331"/>
      <c r="EN307" s="437">
        <f t="shared" ref="EN307:EN308" si="2326">EX307+FC307+FD307+FE307+FF307</f>
        <v>0</v>
      </c>
      <c r="EO307" s="488"/>
      <c r="EP307" s="312">
        <v>0.5</v>
      </c>
      <c r="EQ307" s="622">
        <v>0.5</v>
      </c>
      <c r="ER307" s="622">
        <v>0.5</v>
      </c>
      <c r="ES307" s="622">
        <v>0</v>
      </c>
      <c r="ET307" s="622">
        <v>0</v>
      </c>
      <c r="EU307" s="622">
        <v>0</v>
      </c>
      <c r="EV307" s="622">
        <v>0</v>
      </c>
      <c r="EW307" s="622">
        <v>0</v>
      </c>
      <c r="EX307" s="622">
        <f>SUM(EY307:FB307)</f>
        <v>0</v>
      </c>
      <c r="EY307" s="622">
        <v>0</v>
      </c>
      <c r="EZ307" s="622">
        <v>0</v>
      </c>
      <c r="FA307" s="622">
        <v>0</v>
      </c>
      <c r="FB307" s="622">
        <v>0</v>
      </c>
      <c r="FC307" s="622">
        <v>0</v>
      </c>
      <c r="FD307" s="622"/>
      <c r="FE307" s="622">
        <v>0</v>
      </c>
      <c r="FF307" s="622">
        <v>0</v>
      </c>
      <c r="FG307" s="437">
        <f>SUM(FH307:FR307)</f>
        <v>1.4165000000000001</v>
      </c>
      <c r="FH307" s="488"/>
      <c r="FI307" s="312">
        <v>0.5</v>
      </c>
      <c r="FJ307" s="312">
        <v>0.5</v>
      </c>
      <c r="FK307" s="312">
        <v>0.41649999999999998</v>
      </c>
      <c r="FL307" s="992"/>
      <c r="FM307" s="312">
        <f t="shared" ref="FM307" si="2327">FN307+FO307+FP307+FQ307</f>
        <v>0</v>
      </c>
      <c r="FN307" s="622"/>
      <c r="FO307" s="622"/>
      <c r="FP307" s="622"/>
      <c r="FQ307" s="622"/>
      <c r="FR307" s="312"/>
      <c r="FS307" s="312"/>
      <c r="FT307" s="312"/>
      <c r="FU307" s="622"/>
      <c r="FV307" s="316"/>
      <c r="FW307" s="343"/>
      <c r="FX307" s="316"/>
    </row>
    <row r="308" spans="1:180" s="95" customFormat="1" ht="14.45" hidden="1" customHeight="1" outlineLevel="2">
      <c r="A308" s="426" t="s">
        <v>485</v>
      </c>
      <c r="B308" s="380" t="s">
        <v>303</v>
      </c>
      <c r="C308" s="331"/>
      <c r="D308" s="343"/>
      <c r="E308" s="430"/>
      <c r="F308" s="479" t="s">
        <v>11</v>
      </c>
      <c r="G308" s="438"/>
      <c r="H308" s="490"/>
      <c r="I308" s="335"/>
      <c r="J308" s="490"/>
      <c r="K308" s="490"/>
      <c r="L308" s="490"/>
      <c r="M308" s="335"/>
      <c r="N308" s="335"/>
      <c r="O308" s="490"/>
      <c r="P308" s="490"/>
      <c r="Q308" s="490"/>
      <c r="R308" s="490"/>
      <c r="S308" s="490"/>
      <c r="T308" s="490"/>
      <c r="U308" s="490"/>
      <c r="V308" s="490"/>
      <c r="W308" s="490"/>
      <c r="X308" s="490"/>
      <c r="Y308" s="490"/>
      <c r="Z308" s="490"/>
      <c r="AA308" s="1168"/>
      <c r="AB308" s="490"/>
      <c r="AC308" s="490"/>
      <c r="AD308" s="497"/>
      <c r="AE308" s="490"/>
      <c r="AF308" s="335"/>
      <c r="AG308" s="335"/>
      <c r="AH308" s="490"/>
      <c r="AI308" s="490"/>
      <c r="AJ308" s="490"/>
      <c r="AK308" s="490"/>
      <c r="AL308" s="490"/>
      <c r="AM308" s="490"/>
      <c r="AN308" s="490"/>
      <c r="AO308" s="490"/>
      <c r="AP308" s="496"/>
      <c r="AQ308" s="437">
        <f t="shared" si="2300"/>
        <v>0</v>
      </c>
      <c r="AR308" s="1621"/>
      <c r="AS308" s="1621"/>
      <c r="AT308" s="436">
        <f t="shared" ref="AT308:BQ308" si="2328">SUM(AT307:AT307)</f>
        <v>43.265880000000003</v>
      </c>
      <c r="AU308" s="436">
        <f t="shared" si="2328"/>
        <v>48.994282511999998</v>
      </c>
      <c r="AV308" s="436">
        <f t="shared" si="2328"/>
        <v>0.75</v>
      </c>
      <c r="AW308" s="436">
        <f t="shared" si="2328"/>
        <v>43.265880000000003</v>
      </c>
      <c r="AX308" s="436">
        <f t="shared" si="2328"/>
        <v>48.994282511999998</v>
      </c>
      <c r="AY308" s="436">
        <f t="shared" si="2328"/>
        <v>0.75</v>
      </c>
      <c r="AZ308" s="436">
        <f t="shared" si="2328"/>
        <v>7.609</v>
      </c>
      <c r="BA308" s="436">
        <f t="shared" si="2328"/>
        <v>8.6164316000000003</v>
      </c>
      <c r="BB308" s="436">
        <f t="shared" si="2328"/>
        <v>0.24399999999999999</v>
      </c>
      <c r="BC308" s="436">
        <f t="shared" si="2328"/>
        <v>5.6999999999999993</v>
      </c>
      <c r="BD308" s="436">
        <f t="shared" si="2328"/>
        <v>6.4546799999999998</v>
      </c>
      <c r="BE308" s="436">
        <f t="shared" si="2328"/>
        <v>0.19</v>
      </c>
      <c r="BF308" s="436">
        <f t="shared" si="2328"/>
        <v>7.609</v>
      </c>
      <c r="BG308" s="436">
        <f t="shared" si="2328"/>
        <v>8.6164316000000003</v>
      </c>
      <c r="BH308" s="436">
        <f t="shared" si="2328"/>
        <v>0.29174600000000001</v>
      </c>
      <c r="BI308" s="436">
        <f t="shared" si="2328"/>
        <v>3.8</v>
      </c>
      <c r="BJ308" s="436">
        <f t="shared" si="2328"/>
        <v>4.3031199999999998</v>
      </c>
      <c r="BK308" s="436">
        <f t="shared" si="2328"/>
        <v>0.14293650000000002</v>
      </c>
      <c r="BL308" s="436">
        <f t="shared" si="2328"/>
        <v>7.9260000000000002</v>
      </c>
      <c r="BM308" s="436">
        <f t="shared" si="2328"/>
        <v>8.9754024000000001</v>
      </c>
      <c r="BN308" s="436">
        <f t="shared" si="2328"/>
        <v>0.29199999999999998</v>
      </c>
      <c r="BO308" s="436">
        <f t="shared" si="2328"/>
        <v>7.9109999999999996</v>
      </c>
      <c r="BP308" s="436">
        <f t="shared" si="2328"/>
        <v>8.9584164000000008</v>
      </c>
      <c r="BQ308" s="436">
        <f t="shared" si="2328"/>
        <v>0.28899999999999998</v>
      </c>
      <c r="BR308" s="436">
        <f t="shared" ref="BR308:EC308" si="2329">SUM(BR307:BR307)</f>
        <v>7.9260000000000002</v>
      </c>
      <c r="BS308" s="436">
        <f t="shared" si="2329"/>
        <v>8.9754024000000001</v>
      </c>
      <c r="BT308" s="436">
        <f t="shared" si="2329"/>
        <v>0.29199999999999998</v>
      </c>
      <c r="BU308" s="436">
        <f t="shared" si="2329"/>
        <v>1.9810000000000001</v>
      </c>
      <c r="BV308" s="436">
        <f t="shared" si="2329"/>
        <v>2.2432843999999998</v>
      </c>
      <c r="BW308" s="436">
        <f t="shared" si="2329"/>
        <v>7.2999999999999995E-2</v>
      </c>
      <c r="BX308" s="436">
        <f t="shared" si="2329"/>
        <v>1.9810000000000001</v>
      </c>
      <c r="BY308" s="436">
        <f t="shared" si="2329"/>
        <v>2.2432843999999998</v>
      </c>
      <c r="BZ308" s="436">
        <f t="shared" si="2329"/>
        <v>7.2999999999999995E-2</v>
      </c>
      <c r="CA308" s="436">
        <f t="shared" si="2329"/>
        <v>1.982</v>
      </c>
      <c r="CB308" s="436">
        <f t="shared" si="2329"/>
        <v>2.2444168000000002</v>
      </c>
      <c r="CC308" s="436">
        <f t="shared" si="2329"/>
        <v>7.2999999999999995E-2</v>
      </c>
      <c r="CD308" s="436">
        <f t="shared" si="2329"/>
        <v>1.982</v>
      </c>
      <c r="CE308" s="436">
        <f t="shared" si="2329"/>
        <v>2.2444168000000002</v>
      </c>
      <c r="CF308" s="436">
        <f t="shared" si="2329"/>
        <v>7.2999999999999995E-2</v>
      </c>
      <c r="CG308" s="1004"/>
      <c r="CH308" s="436">
        <f t="shared" ref="CH308:CV308" si="2330">SUM(CH307:CH307)</f>
        <v>7.92</v>
      </c>
      <c r="CI308" s="436">
        <f t="shared" si="2330"/>
        <v>8.9686079999999997</v>
      </c>
      <c r="CJ308" s="436">
        <f t="shared" si="2330"/>
        <v>0.28000000000000003</v>
      </c>
      <c r="CK308" s="436">
        <f t="shared" si="2330"/>
        <v>1.98</v>
      </c>
      <c r="CL308" s="436">
        <f t="shared" si="2330"/>
        <v>2.2421519999999999</v>
      </c>
      <c r="CM308" s="436">
        <f t="shared" si="2330"/>
        <v>7.0000000000000007E-2</v>
      </c>
      <c r="CN308" s="436">
        <f t="shared" si="2330"/>
        <v>1.98</v>
      </c>
      <c r="CO308" s="436">
        <f t="shared" si="2330"/>
        <v>2.2421519999999999</v>
      </c>
      <c r="CP308" s="436">
        <f t="shared" si="2330"/>
        <v>7.0000000000000007E-2</v>
      </c>
      <c r="CQ308" s="436">
        <f t="shared" si="2330"/>
        <v>1.98</v>
      </c>
      <c r="CR308" s="436">
        <f t="shared" si="2330"/>
        <v>2.2421519999999999</v>
      </c>
      <c r="CS308" s="436">
        <f t="shared" si="2330"/>
        <v>7.0000000000000007E-2</v>
      </c>
      <c r="CT308" s="436">
        <f t="shared" si="2330"/>
        <v>1.98</v>
      </c>
      <c r="CU308" s="436">
        <f t="shared" si="2330"/>
        <v>2.2421519999999999</v>
      </c>
      <c r="CV308" s="436">
        <f t="shared" si="2330"/>
        <v>7.0000000000000007E-2</v>
      </c>
      <c r="CW308" s="1525">
        <f t="shared" si="2329"/>
        <v>7.93</v>
      </c>
      <c r="CX308" s="436">
        <f t="shared" si="2329"/>
        <v>8.9799319999999998</v>
      </c>
      <c r="CY308" s="436">
        <f t="shared" si="2329"/>
        <v>0.29174600000000001</v>
      </c>
      <c r="CZ308" s="436">
        <f t="shared" si="2329"/>
        <v>7.93</v>
      </c>
      <c r="DA308" s="436">
        <f t="shared" si="2329"/>
        <v>8.9799319999999998</v>
      </c>
      <c r="DB308" s="436">
        <f t="shared" si="2329"/>
        <v>0.29174600000000001</v>
      </c>
      <c r="DC308" s="436">
        <f t="shared" si="2329"/>
        <v>7.93</v>
      </c>
      <c r="DD308" s="436">
        <f t="shared" si="2329"/>
        <v>8.9799319999999998</v>
      </c>
      <c r="DE308" s="436">
        <f t="shared" si="2329"/>
        <v>0.29174600000000001</v>
      </c>
      <c r="DF308" s="436">
        <f t="shared" si="2329"/>
        <v>7.93</v>
      </c>
      <c r="DG308" s="436">
        <f t="shared" si="2329"/>
        <v>8.9799319999999998</v>
      </c>
      <c r="DH308" s="436">
        <f t="shared" si="2329"/>
        <v>0.29174600000000001</v>
      </c>
      <c r="DI308" s="1209">
        <f t="shared" si="2329"/>
        <v>0</v>
      </c>
      <c r="DJ308" s="1209">
        <f t="shared" si="2329"/>
        <v>0</v>
      </c>
      <c r="DK308" s="1209">
        <f t="shared" si="2329"/>
        <v>0</v>
      </c>
      <c r="DL308" s="1209"/>
      <c r="DM308" s="1209">
        <f t="shared" ref="DM308" si="2331">SUM(DM307:DM307)</f>
        <v>0</v>
      </c>
      <c r="DN308" s="1209"/>
      <c r="DO308" s="1209"/>
      <c r="DP308" s="1209">
        <f t="shared" ref="DP308" si="2332">SUM(DP307:DP307)</f>
        <v>0</v>
      </c>
      <c r="DQ308" s="1209"/>
      <c r="DR308" s="1209"/>
      <c r="DS308" s="1209">
        <f t="shared" ref="DS308" si="2333">SUM(DS307:DS307)</f>
        <v>0</v>
      </c>
      <c r="DT308" s="1209"/>
      <c r="DU308" s="1209"/>
      <c r="DV308" s="1209">
        <f t="shared" ref="DV308" si="2334">SUM(DV307:DV307)</f>
        <v>0</v>
      </c>
      <c r="DW308" s="1209"/>
      <c r="DX308" s="1209">
        <f t="shared" si="2329"/>
        <v>0</v>
      </c>
      <c r="DY308" s="1209">
        <f t="shared" si="2329"/>
        <v>0</v>
      </c>
      <c r="DZ308" s="1209">
        <f t="shared" si="2329"/>
        <v>0</v>
      </c>
      <c r="EA308" s="1209">
        <f t="shared" si="2329"/>
        <v>0</v>
      </c>
      <c r="EB308" s="1209">
        <f t="shared" si="2329"/>
        <v>0</v>
      </c>
      <c r="EC308" s="1209">
        <f t="shared" si="2329"/>
        <v>0</v>
      </c>
      <c r="ED308" s="1209">
        <f t="shared" ref="ED308:EI308" si="2335">SUM(ED307:ED307)</f>
        <v>0</v>
      </c>
      <c r="EE308" s="1209">
        <f t="shared" si="2335"/>
        <v>0</v>
      </c>
      <c r="EF308" s="1209">
        <f t="shared" si="2335"/>
        <v>0</v>
      </c>
      <c r="EG308" s="1209">
        <f t="shared" si="2335"/>
        <v>0</v>
      </c>
      <c r="EH308" s="1209">
        <f t="shared" si="2335"/>
        <v>0</v>
      </c>
      <c r="EI308" s="1209">
        <f t="shared" si="2335"/>
        <v>0</v>
      </c>
      <c r="EJ308" s="436"/>
      <c r="EK308" s="436"/>
      <c r="EL308" s="436"/>
      <c r="EM308" s="436"/>
      <c r="EN308" s="437">
        <f t="shared" si="2326"/>
        <v>0</v>
      </c>
      <c r="EO308" s="489">
        <f>SUM(EO307:EO307)</f>
        <v>0</v>
      </c>
      <c r="EP308" s="489">
        <f>SUM(EP307:EP307)</f>
        <v>0.5</v>
      </c>
      <c r="EQ308" s="489">
        <f>SUM(EQ307:EQ307)</f>
        <v>0.5</v>
      </c>
      <c r="ER308" s="489">
        <f>SUM(ER307:ER307)</f>
        <v>0.5</v>
      </c>
      <c r="ES308" s="489">
        <f>SUM(ES307:ES307)</f>
        <v>0</v>
      </c>
      <c r="ET308" s="818"/>
      <c r="EU308" s="818"/>
      <c r="EV308" s="818"/>
      <c r="EW308" s="818"/>
      <c r="EX308" s="489">
        <f>SUM(EX307:EX307)</f>
        <v>0</v>
      </c>
      <c r="EY308" s="489">
        <f t="shared" ref="EY308:FB308" si="2336">SUM(EY307:EY307)</f>
        <v>0</v>
      </c>
      <c r="EZ308" s="489">
        <f t="shared" si="2336"/>
        <v>0</v>
      </c>
      <c r="FA308" s="489">
        <f t="shared" si="2336"/>
        <v>0</v>
      </c>
      <c r="FB308" s="489">
        <f t="shared" si="2336"/>
        <v>0</v>
      </c>
      <c r="FC308" s="489">
        <f>SUM(FC307:FC307)</f>
        <v>0</v>
      </c>
      <c r="FD308" s="489">
        <f>SUM(FD307:FD307)</f>
        <v>0</v>
      </c>
      <c r="FE308" s="489">
        <f>SUM(FE307:FE307)</f>
        <v>0</v>
      </c>
      <c r="FF308" s="489">
        <f>SUM(FF307:FF307)</f>
        <v>0</v>
      </c>
      <c r="FG308" s="489">
        <f>SUM(FH308:FR308)</f>
        <v>1.4165000000000001</v>
      </c>
      <c r="FH308" s="489">
        <f>SUM(FH307:FH307)</f>
        <v>0</v>
      </c>
      <c r="FI308" s="489">
        <f>SUM(FI307:FI307)</f>
        <v>0.5</v>
      </c>
      <c r="FJ308" s="489">
        <f>SUM(FJ307:FJ307)</f>
        <v>0.5</v>
      </c>
      <c r="FK308" s="489">
        <f>SUM(FK307:FK307)</f>
        <v>0.41649999999999998</v>
      </c>
      <c r="FL308" s="1015"/>
      <c r="FM308" s="489">
        <f>SUM(FM307:FM307)</f>
        <v>0</v>
      </c>
      <c r="FN308" s="818"/>
      <c r="FO308" s="818"/>
      <c r="FP308" s="818"/>
      <c r="FQ308" s="818"/>
      <c r="FR308" s="489">
        <f>SUM(FR307:FR307)</f>
        <v>0</v>
      </c>
      <c r="FS308" s="489">
        <f>SUM(FS307:FS307)</f>
        <v>0</v>
      </c>
      <c r="FT308" s="489">
        <f>SUM(FT307:FT307)</f>
        <v>0</v>
      </c>
      <c r="FU308" s="818"/>
      <c r="FV308" s="323"/>
      <c r="FW308" s="323"/>
      <c r="FX308" s="323"/>
    </row>
    <row r="309" spans="1:180" ht="14.45" hidden="1" customHeight="1" outlineLevel="2">
      <c r="A309" s="426" t="s">
        <v>485</v>
      </c>
      <c r="B309" s="380" t="s">
        <v>303</v>
      </c>
      <c r="C309" s="331"/>
      <c r="D309" s="431"/>
      <c r="E309" s="430" t="s">
        <v>268</v>
      </c>
      <c r="F309" s="431" t="s">
        <v>265</v>
      </c>
      <c r="G309" s="467"/>
      <c r="H309" s="490"/>
      <c r="I309" s="335"/>
      <c r="J309" s="490"/>
      <c r="K309" s="490"/>
      <c r="L309" s="490"/>
      <c r="M309" s="335"/>
      <c r="N309" s="335"/>
      <c r="O309" s="490"/>
      <c r="P309" s="490"/>
      <c r="Q309" s="490"/>
      <c r="R309" s="490"/>
      <c r="S309" s="490"/>
      <c r="T309" s="490"/>
      <c r="U309" s="490"/>
      <c r="V309" s="490"/>
      <c r="W309" s="490"/>
      <c r="X309" s="490"/>
      <c r="Y309" s="490"/>
      <c r="Z309" s="490"/>
      <c r="AA309" s="1168"/>
      <c r="AB309" s="490"/>
      <c r="AC309" s="490"/>
      <c r="AD309" s="497"/>
      <c r="AE309" s="490"/>
      <c r="AF309" s="335"/>
      <c r="AG309" s="335"/>
      <c r="AH309" s="490"/>
      <c r="AI309" s="490"/>
      <c r="AJ309" s="490"/>
      <c r="AK309" s="490"/>
      <c r="AL309" s="490"/>
      <c r="AM309" s="490"/>
      <c r="AN309" s="490"/>
      <c r="AO309" s="490"/>
      <c r="AP309" s="496"/>
      <c r="AQ309" s="335"/>
      <c r="AR309" s="1620"/>
      <c r="AS309" s="1620"/>
      <c r="AT309" s="323"/>
      <c r="AU309" s="323"/>
      <c r="AV309" s="323"/>
      <c r="AW309" s="323"/>
      <c r="AX309" s="323"/>
      <c r="AY309" s="323"/>
      <c r="AZ309" s="323"/>
      <c r="BA309" s="323"/>
      <c r="BB309" s="323"/>
      <c r="BC309" s="323"/>
      <c r="BD309" s="323"/>
      <c r="BE309" s="323"/>
      <c r="BF309" s="323"/>
      <c r="BG309" s="323"/>
      <c r="BH309" s="323"/>
      <c r="BI309" s="323"/>
      <c r="BJ309" s="323"/>
      <c r="BK309" s="323"/>
      <c r="BL309" s="330"/>
      <c r="BM309" s="330"/>
      <c r="BN309" s="330"/>
      <c r="BO309" s="330"/>
      <c r="BP309" s="330"/>
      <c r="BQ309" s="330"/>
      <c r="BR309" s="330"/>
      <c r="BS309" s="330"/>
      <c r="BT309" s="330"/>
      <c r="BU309" s="330"/>
      <c r="BV309" s="330"/>
      <c r="BW309" s="330"/>
      <c r="BX309" s="330"/>
      <c r="BY309" s="330"/>
      <c r="BZ309" s="330"/>
      <c r="CA309" s="330"/>
      <c r="CB309" s="330"/>
      <c r="CC309" s="330"/>
      <c r="CD309" s="330"/>
      <c r="CE309" s="330"/>
      <c r="CF309" s="330"/>
      <c r="CG309" s="1003"/>
      <c r="CH309" s="330"/>
      <c r="CI309" s="330"/>
      <c r="CJ309" s="330"/>
      <c r="CK309" s="330"/>
      <c r="CL309" s="330"/>
      <c r="CM309" s="330"/>
      <c r="CN309" s="330"/>
      <c r="CO309" s="330"/>
      <c r="CP309" s="330"/>
      <c r="CQ309" s="330"/>
      <c r="CR309" s="330"/>
      <c r="CS309" s="330"/>
      <c r="CT309" s="330"/>
      <c r="CU309" s="330"/>
      <c r="CV309" s="330"/>
      <c r="CW309" s="1523"/>
      <c r="CX309" s="330"/>
      <c r="CY309" s="330"/>
      <c r="CZ309" s="330"/>
      <c r="DA309" s="330"/>
      <c r="DB309" s="330"/>
      <c r="DC309" s="330"/>
      <c r="DD309" s="330"/>
      <c r="DE309" s="330"/>
      <c r="DF309" s="330"/>
      <c r="DG309" s="330"/>
      <c r="DH309" s="330"/>
      <c r="DI309" s="1170"/>
      <c r="DJ309" s="1170"/>
      <c r="DK309" s="1170"/>
      <c r="DL309" s="1170"/>
      <c r="DM309" s="1170"/>
      <c r="DN309" s="1170"/>
      <c r="DO309" s="1170"/>
      <c r="DP309" s="1170"/>
      <c r="DQ309" s="1170"/>
      <c r="DR309" s="1170"/>
      <c r="DS309" s="1170"/>
      <c r="DT309" s="1170"/>
      <c r="DU309" s="1170"/>
      <c r="DV309" s="1170"/>
      <c r="DW309" s="1170"/>
      <c r="DX309" s="1170"/>
      <c r="DY309" s="1170"/>
      <c r="DZ309" s="1170"/>
      <c r="EA309" s="1170"/>
      <c r="EB309" s="1170"/>
      <c r="EC309" s="1170"/>
      <c r="ED309" s="1170"/>
      <c r="EE309" s="1170"/>
      <c r="EF309" s="1170"/>
      <c r="EG309" s="1170"/>
      <c r="EH309" s="1170"/>
      <c r="EI309" s="1170"/>
      <c r="EJ309" s="330"/>
      <c r="EK309" s="330"/>
      <c r="EL309" s="330"/>
      <c r="EM309" s="330"/>
      <c r="EN309" s="313"/>
      <c r="EO309" s="330"/>
      <c r="EP309" s="330"/>
      <c r="EQ309" s="330"/>
      <c r="ER309" s="330"/>
      <c r="ES309" s="330"/>
      <c r="ET309" s="817"/>
      <c r="EU309" s="817"/>
      <c r="EV309" s="817"/>
      <c r="EW309" s="817"/>
      <c r="EX309" s="330"/>
      <c r="EY309" s="817"/>
      <c r="EZ309" s="817"/>
      <c r="FA309" s="817"/>
      <c r="FB309" s="817"/>
      <c r="FC309" s="330"/>
      <c r="FD309" s="330"/>
      <c r="FE309" s="330"/>
      <c r="FF309" s="330"/>
      <c r="FG309" s="313"/>
      <c r="FH309" s="330"/>
      <c r="FI309" s="330"/>
      <c r="FJ309" s="330"/>
      <c r="FK309" s="330"/>
      <c r="FL309" s="1003"/>
      <c r="FM309" s="330"/>
      <c r="FN309" s="817"/>
      <c r="FO309" s="817"/>
      <c r="FP309" s="817"/>
      <c r="FQ309" s="817"/>
      <c r="FR309" s="330"/>
      <c r="FS309" s="330"/>
      <c r="FT309" s="330"/>
      <c r="FU309" s="817"/>
      <c r="FV309" s="330"/>
      <c r="FW309" s="330"/>
      <c r="FX309" s="330"/>
    </row>
    <row r="310" spans="1:180" ht="14.45" hidden="1" customHeight="1" outlineLevel="2">
      <c r="A310" s="426" t="s">
        <v>485</v>
      </c>
      <c r="B310" s="380" t="s">
        <v>303</v>
      </c>
      <c r="C310" s="331"/>
      <c r="D310" s="431"/>
      <c r="E310" s="430"/>
      <c r="F310" s="431"/>
      <c r="G310" s="470"/>
      <c r="H310" s="343"/>
      <c r="I310" s="437">
        <f>S310+X310+Y310+Z310+AA310</f>
        <v>0</v>
      </c>
      <c r="J310" s="322"/>
      <c r="K310" s="322"/>
      <c r="L310" s="322"/>
      <c r="M310" s="312">
        <v>0</v>
      </c>
      <c r="N310" s="312">
        <f t="shared" ref="N310" si="2337">SUM(O310:R310)</f>
        <v>0</v>
      </c>
      <c r="O310" s="367"/>
      <c r="P310" s="367"/>
      <c r="Q310" s="367"/>
      <c r="R310" s="367"/>
      <c r="S310" s="366">
        <f t="shared" ref="S310" si="2338">SUM(T310:W310)</f>
        <v>0</v>
      </c>
      <c r="T310" s="367"/>
      <c r="U310" s="367"/>
      <c r="V310" s="367"/>
      <c r="W310" s="367"/>
      <c r="X310" s="367"/>
      <c r="Y310" s="367"/>
      <c r="Z310" s="367"/>
      <c r="AA310" s="1169"/>
      <c r="AB310" s="331"/>
      <c r="AC310" s="331"/>
      <c r="AD310" s="363"/>
      <c r="AE310" s="331"/>
      <c r="AF310" s="312">
        <v>0</v>
      </c>
      <c r="AG310" s="312">
        <f t="shared" ref="AG310" si="2339">SUM(AH310:AK310)</f>
        <v>0</v>
      </c>
      <c r="AH310" s="367"/>
      <c r="AI310" s="367"/>
      <c r="AJ310" s="367"/>
      <c r="AK310" s="367"/>
      <c r="AL310" s="331"/>
      <c r="AM310" s="331"/>
      <c r="AN310" s="331"/>
      <c r="AO310" s="331"/>
      <c r="AP310" s="499"/>
      <c r="AQ310" s="437">
        <f t="shared" ref="AQ310:AQ311" si="2340">DI310+DX310+EA310+ED310+EG310</f>
        <v>0</v>
      </c>
      <c r="AR310" s="1621"/>
      <c r="AS310" s="1621"/>
      <c r="AT310" s="322"/>
      <c r="AU310" s="476">
        <f>AT310*0.85*1.45</f>
        <v>0</v>
      </c>
      <c r="AV310" s="322"/>
      <c r="AW310" s="322"/>
      <c r="AX310" s="476">
        <f>AW310*0.85*1.45</f>
        <v>0</v>
      </c>
      <c r="AY310" s="322"/>
      <c r="AZ310" s="322"/>
      <c r="BA310" s="476">
        <f>AZ310*0.85*1.45</f>
        <v>0</v>
      </c>
      <c r="BB310" s="322"/>
      <c r="BC310" s="322"/>
      <c r="BD310" s="476">
        <f>BC310*0.85*1.45</f>
        <v>0</v>
      </c>
      <c r="BE310" s="322"/>
      <c r="BF310" s="322"/>
      <c r="BG310" s="476">
        <f>BF310*0.85*1.45</f>
        <v>0</v>
      </c>
      <c r="BH310" s="322"/>
      <c r="BI310" s="322"/>
      <c r="BJ310" s="476">
        <f>BI310*0.85*1.45</f>
        <v>0</v>
      </c>
      <c r="BK310" s="322"/>
      <c r="BL310" s="315"/>
      <c r="BM310" s="476">
        <f>BL310*0.85*1.45</f>
        <v>0</v>
      </c>
      <c r="BN310" s="315"/>
      <c r="BO310" s="331"/>
      <c r="BP310" s="476">
        <f>BO310*0.85*1.45</f>
        <v>0</v>
      </c>
      <c r="BQ310" s="331"/>
      <c r="BR310" s="476">
        <f>BU310+BX310+CA310+CD310</f>
        <v>0</v>
      </c>
      <c r="BS310" s="476">
        <f t="shared" ref="BS310" si="2341">BV310+BY310+CB310+CE310</f>
        <v>0</v>
      </c>
      <c r="BT310" s="476">
        <f t="shared" ref="BT310" si="2342">BW310+BZ310+CC310+CF310</f>
        <v>0</v>
      </c>
      <c r="BU310" s="331"/>
      <c r="BV310" s="476">
        <f>BU310*0.85*1.45</f>
        <v>0</v>
      </c>
      <c r="BW310" s="331"/>
      <c r="BX310" s="331"/>
      <c r="BY310" s="476">
        <f>BX310*0.85*1.45</f>
        <v>0</v>
      </c>
      <c r="BZ310" s="331"/>
      <c r="CA310" s="331"/>
      <c r="CB310" s="476">
        <f>CA310*0.85*1.45</f>
        <v>0</v>
      </c>
      <c r="CC310" s="331"/>
      <c r="CD310" s="331"/>
      <c r="CE310" s="476">
        <f>CD310*0.85*1.45</f>
        <v>0</v>
      </c>
      <c r="CF310" s="331"/>
      <c r="CG310" s="1004"/>
      <c r="CH310" s="476">
        <f>CK310+CN310+CQ310+CT310</f>
        <v>0</v>
      </c>
      <c r="CI310" s="476">
        <f t="shared" ref="CI310" si="2343">CL310+CO310+CR310+CU310</f>
        <v>0</v>
      </c>
      <c r="CJ310" s="476">
        <f t="shared" ref="CJ310" si="2344">CM310+CP310+CS310+CV310</f>
        <v>0</v>
      </c>
      <c r="CK310" s="331"/>
      <c r="CL310" s="476">
        <f>CK310*0.85*1.45</f>
        <v>0</v>
      </c>
      <c r="CM310" s="331"/>
      <c r="CN310" s="331"/>
      <c r="CO310" s="476">
        <f>CN310*0.85*1.45</f>
        <v>0</v>
      </c>
      <c r="CP310" s="331"/>
      <c r="CQ310" s="331"/>
      <c r="CR310" s="476">
        <f>CQ310*0.85*1.45</f>
        <v>0</v>
      </c>
      <c r="CS310" s="331"/>
      <c r="CT310" s="331"/>
      <c r="CU310" s="476">
        <f>CT310*0.85*1.45</f>
        <v>0</v>
      </c>
      <c r="CV310" s="331"/>
      <c r="CW310" s="1525"/>
      <c r="CX310" s="476">
        <f>CW310*0.85*1.45</f>
        <v>0</v>
      </c>
      <c r="CY310" s="331"/>
      <c r="CZ310" s="331"/>
      <c r="DA310" s="476">
        <f>CZ310*0.85*1.45</f>
        <v>0</v>
      </c>
      <c r="DB310" s="331"/>
      <c r="DC310" s="331"/>
      <c r="DD310" s="476">
        <f>DC310*0.85*1.45</f>
        <v>0</v>
      </c>
      <c r="DE310" s="331"/>
      <c r="DF310" s="331"/>
      <c r="DG310" s="476">
        <f>DF310*0.85*1.45</f>
        <v>0</v>
      </c>
      <c r="DH310" s="331"/>
      <c r="DI310" s="1207"/>
      <c r="DJ310" s="1203">
        <f>DI310*0.85*1.45</f>
        <v>0</v>
      </c>
      <c r="DK310" s="1207"/>
      <c r="DL310" s="1207"/>
      <c r="DM310" s="1207">
        <f>DL310*0.85*1.45</f>
        <v>0</v>
      </c>
      <c r="DN310" s="1207"/>
      <c r="DO310" s="1207"/>
      <c r="DP310" s="1207">
        <f>DO310*0.85*1.45</f>
        <v>0</v>
      </c>
      <c r="DQ310" s="1207"/>
      <c r="DR310" s="1207"/>
      <c r="DS310" s="1207">
        <f>DR310*0.85*1.45</f>
        <v>0</v>
      </c>
      <c r="DT310" s="1207"/>
      <c r="DU310" s="1207"/>
      <c r="DV310" s="1207">
        <f>DU310*0.85*1.45</f>
        <v>0</v>
      </c>
      <c r="DW310" s="1207"/>
      <c r="DX310" s="1207"/>
      <c r="DY310" s="1203">
        <f>DX310*0.85*1.45</f>
        <v>0</v>
      </c>
      <c r="DZ310" s="1207"/>
      <c r="EA310" s="1207"/>
      <c r="EB310" s="1203">
        <f>EA310*0.85*1.45</f>
        <v>0</v>
      </c>
      <c r="EC310" s="1207"/>
      <c r="ED310" s="1207"/>
      <c r="EE310" s="1203">
        <f>ED310*0.85*1.45</f>
        <v>0</v>
      </c>
      <c r="EF310" s="1207"/>
      <c r="EG310" s="1207"/>
      <c r="EH310" s="1203">
        <f>EG310*0.85*1.45</f>
        <v>0</v>
      </c>
      <c r="EI310" s="1207"/>
      <c r="EJ310" s="331"/>
      <c r="EK310" s="331"/>
      <c r="EL310" s="331"/>
      <c r="EM310" s="331"/>
      <c r="EN310" s="437">
        <f t="shared" ref="EN310:EN311" si="2345">EX310+FC310+FD310+FE310+FF310</f>
        <v>0</v>
      </c>
      <c r="EO310" s="488"/>
      <c r="EP310" s="312"/>
      <c r="EQ310" s="312"/>
      <c r="ER310" s="312"/>
      <c r="ES310" s="312"/>
      <c r="ET310" s="622"/>
      <c r="EU310" s="622"/>
      <c r="EV310" s="622"/>
      <c r="EW310" s="622"/>
      <c r="EX310" s="622">
        <f>SUM(EY310:FB310)</f>
        <v>0</v>
      </c>
      <c r="EY310" s="622"/>
      <c r="EZ310" s="622"/>
      <c r="FA310" s="622"/>
      <c r="FB310" s="622"/>
      <c r="FC310" s="312"/>
      <c r="FD310" s="312"/>
      <c r="FE310" s="312"/>
      <c r="FF310" s="312"/>
      <c r="FG310" s="437">
        <f>SUM(FH310:FR310)</f>
        <v>0</v>
      </c>
      <c r="FH310" s="488"/>
      <c r="FI310" s="312"/>
      <c r="FJ310" s="312"/>
      <c r="FK310" s="312"/>
      <c r="FL310" s="992"/>
      <c r="FM310" s="312">
        <f t="shared" ref="FM310" si="2346">FN310+FO310+FP310+FQ310</f>
        <v>0</v>
      </c>
      <c r="FN310" s="622"/>
      <c r="FO310" s="622"/>
      <c r="FP310" s="622"/>
      <c r="FQ310" s="622"/>
      <c r="FR310" s="312"/>
      <c r="FS310" s="312"/>
      <c r="FT310" s="312"/>
      <c r="FU310" s="622"/>
      <c r="FV310" s="343"/>
      <c r="FW310" s="343"/>
      <c r="FX310" s="343"/>
    </row>
    <row r="311" spans="1:180" s="95" customFormat="1" ht="14.45" hidden="1" customHeight="1" outlineLevel="2">
      <c r="A311" s="426" t="s">
        <v>485</v>
      </c>
      <c r="B311" s="380" t="s">
        <v>303</v>
      </c>
      <c r="C311" s="331"/>
      <c r="D311" s="343"/>
      <c r="E311" s="430"/>
      <c r="F311" s="479" t="s">
        <v>11</v>
      </c>
      <c r="G311" s="438"/>
      <c r="H311" s="490"/>
      <c r="I311" s="335"/>
      <c r="J311" s="490"/>
      <c r="K311" s="490"/>
      <c r="L311" s="490"/>
      <c r="M311" s="335"/>
      <c r="N311" s="335"/>
      <c r="O311" s="490"/>
      <c r="P311" s="490"/>
      <c r="Q311" s="490"/>
      <c r="R311" s="490"/>
      <c r="S311" s="490"/>
      <c r="T311" s="490"/>
      <c r="U311" s="490"/>
      <c r="V311" s="490"/>
      <c r="W311" s="490"/>
      <c r="X311" s="490"/>
      <c r="Y311" s="490"/>
      <c r="Z311" s="490"/>
      <c r="AA311" s="1168"/>
      <c r="AB311" s="490"/>
      <c r="AC311" s="490"/>
      <c r="AD311" s="497"/>
      <c r="AE311" s="490"/>
      <c r="AF311" s="335"/>
      <c r="AG311" s="335"/>
      <c r="AH311" s="490"/>
      <c r="AI311" s="490"/>
      <c r="AJ311" s="490"/>
      <c r="AK311" s="490"/>
      <c r="AL311" s="490"/>
      <c r="AM311" s="490"/>
      <c r="AN311" s="490"/>
      <c r="AO311" s="490"/>
      <c r="AP311" s="496"/>
      <c r="AQ311" s="437">
        <f t="shared" si="2340"/>
        <v>0</v>
      </c>
      <c r="AR311" s="1621"/>
      <c r="AS311" s="1621"/>
      <c r="AT311" s="436">
        <f t="shared" ref="AT311:BQ311" si="2347">SUM(AT310:AT310)</f>
        <v>0</v>
      </c>
      <c r="AU311" s="436">
        <f t="shared" si="2347"/>
        <v>0</v>
      </c>
      <c r="AV311" s="436">
        <f t="shared" si="2347"/>
        <v>0</v>
      </c>
      <c r="AW311" s="436">
        <f t="shared" si="2347"/>
        <v>0</v>
      </c>
      <c r="AX311" s="436">
        <f t="shared" si="2347"/>
        <v>0</v>
      </c>
      <c r="AY311" s="436">
        <f t="shared" si="2347"/>
        <v>0</v>
      </c>
      <c r="AZ311" s="436">
        <f t="shared" si="2347"/>
        <v>0</v>
      </c>
      <c r="BA311" s="436">
        <f t="shared" si="2347"/>
        <v>0</v>
      </c>
      <c r="BB311" s="436">
        <f t="shared" si="2347"/>
        <v>0</v>
      </c>
      <c r="BC311" s="436">
        <f t="shared" si="2347"/>
        <v>0</v>
      </c>
      <c r="BD311" s="436">
        <f t="shared" si="2347"/>
        <v>0</v>
      </c>
      <c r="BE311" s="436">
        <f t="shared" si="2347"/>
        <v>0</v>
      </c>
      <c r="BF311" s="436">
        <f t="shared" si="2347"/>
        <v>0</v>
      </c>
      <c r="BG311" s="436">
        <f t="shared" si="2347"/>
        <v>0</v>
      </c>
      <c r="BH311" s="436">
        <f t="shared" si="2347"/>
        <v>0</v>
      </c>
      <c r="BI311" s="436">
        <f t="shared" si="2347"/>
        <v>0</v>
      </c>
      <c r="BJ311" s="436">
        <f t="shared" si="2347"/>
        <v>0</v>
      </c>
      <c r="BK311" s="436">
        <f t="shared" si="2347"/>
        <v>0</v>
      </c>
      <c r="BL311" s="436">
        <f t="shared" si="2347"/>
        <v>0</v>
      </c>
      <c r="BM311" s="436">
        <f t="shared" si="2347"/>
        <v>0</v>
      </c>
      <c r="BN311" s="436">
        <f t="shared" si="2347"/>
        <v>0</v>
      </c>
      <c r="BO311" s="436">
        <f t="shared" si="2347"/>
        <v>0</v>
      </c>
      <c r="BP311" s="436">
        <f t="shared" si="2347"/>
        <v>0</v>
      </c>
      <c r="BQ311" s="436">
        <f t="shared" si="2347"/>
        <v>0</v>
      </c>
      <c r="BR311" s="436">
        <f t="shared" ref="BR311:EC311" si="2348">SUM(BR310:BR310)</f>
        <v>0</v>
      </c>
      <c r="BS311" s="436">
        <f t="shared" si="2348"/>
        <v>0</v>
      </c>
      <c r="BT311" s="436">
        <f t="shared" si="2348"/>
        <v>0</v>
      </c>
      <c r="BU311" s="436">
        <f t="shared" si="2348"/>
        <v>0</v>
      </c>
      <c r="BV311" s="436">
        <f t="shared" si="2348"/>
        <v>0</v>
      </c>
      <c r="BW311" s="436">
        <f t="shared" si="2348"/>
        <v>0</v>
      </c>
      <c r="BX311" s="436">
        <f t="shared" si="2348"/>
        <v>0</v>
      </c>
      <c r="BY311" s="436">
        <f t="shared" si="2348"/>
        <v>0</v>
      </c>
      <c r="BZ311" s="436">
        <f t="shared" si="2348"/>
        <v>0</v>
      </c>
      <c r="CA311" s="436">
        <f t="shared" si="2348"/>
        <v>0</v>
      </c>
      <c r="CB311" s="436">
        <f t="shared" si="2348"/>
        <v>0</v>
      </c>
      <c r="CC311" s="436">
        <f t="shared" si="2348"/>
        <v>0</v>
      </c>
      <c r="CD311" s="436">
        <f t="shared" si="2348"/>
        <v>0</v>
      </c>
      <c r="CE311" s="436">
        <f t="shared" si="2348"/>
        <v>0</v>
      </c>
      <c r="CF311" s="436">
        <f t="shared" si="2348"/>
        <v>0</v>
      </c>
      <c r="CG311" s="1004"/>
      <c r="CH311" s="436">
        <f t="shared" ref="CH311:CV311" si="2349">SUM(CH310:CH310)</f>
        <v>0</v>
      </c>
      <c r="CI311" s="436">
        <f t="shared" si="2349"/>
        <v>0</v>
      </c>
      <c r="CJ311" s="436">
        <f t="shared" si="2349"/>
        <v>0</v>
      </c>
      <c r="CK311" s="436">
        <f t="shared" si="2349"/>
        <v>0</v>
      </c>
      <c r="CL311" s="436">
        <f t="shared" si="2349"/>
        <v>0</v>
      </c>
      <c r="CM311" s="436">
        <f t="shared" si="2349"/>
        <v>0</v>
      </c>
      <c r="CN311" s="436">
        <f t="shared" si="2349"/>
        <v>0</v>
      </c>
      <c r="CO311" s="436">
        <f t="shared" si="2349"/>
        <v>0</v>
      </c>
      <c r="CP311" s="436">
        <f t="shared" si="2349"/>
        <v>0</v>
      </c>
      <c r="CQ311" s="436">
        <f t="shared" si="2349"/>
        <v>0</v>
      </c>
      <c r="CR311" s="436">
        <f t="shared" si="2349"/>
        <v>0</v>
      </c>
      <c r="CS311" s="436">
        <f t="shared" si="2349"/>
        <v>0</v>
      </c>
      <c r="CT311" s="436">
        <f t="shared" si="2349"/>
        <v>0</v>
      </c>
      <c r="CU311" s="436">
        <f t="shared" si="2349"/>
        <v>0</v>
      </c>
      <c r="CV311" s="436">
        <f t="shared" si="2349"/>
        <v>0</v>
      </c>
      <c r="CW311" s="1525">
        <f t="shared" si="2348"/>
        <v>0</v>
      </c>
      <c r="CX311" s="436">
        <f t="shared" si="2348"/>
        <v>0</v>
      </c>
      <c r="CY311" s="436">
        <f t="shared" si="2348"/>
        <v>0</v>
      </c>
      <c r="CZ311" s="436">
        <f t="shared" si="2348"/>
        <v>0</v>
      </c>
      <c r="DA311" s="436">
        <f t="shared" si="2348"/>
        <v>0</v>
      </c>
      <c r="DB311" s="436">
        <f t="shared" si="2348"/>
        <v>0</v>
      </c>
      <c r="DC311" s="436">
        <f t="shared" si="2348"/>
        <v>0</v>
      </c>
      <c r="DD311" s="436">
        <f t="shared" si="2348"/>
        <v>0</v>
      </c>
      <c r="DE311" s="436">
        <f t="shared" si="2348"/>
        <v>0</v>
      </c>
      <c r="DF311" s="436">
        <f t="shared" si="2348"/>
        <v>0</v>
      </c>
      <c r="DG311" s="436">
        <f t="shared" si="2348"/>
        <v>0</v>
      </c>
      <c r="DH311" s="436">
        <f t="shared" si="2348"/>
        <v>0</v>
      </c>
      <c r="DI311" s="1209">
        <f t="shared" si="2348"/>
        <v>0</v>
      </c>
      <c r="DJ311" s="1209">
        <f t="shared" si="2348"/>
        <v>0</v>
      </c>
      <c r="DK311" s="1209">
        <f t="shared" si="2348"/>
        <v>0</v>
      </c>
      <c r="DL311" s="1209"/>
      <c r="DM311" s="1209">
        <f t="shared" ref="DM311" si="2350">SUM(DM310:DM310)</f>
        <v>0</v>
      </c>
      <c r="DN311" s="1209"/>
      <c r="DO311" s="1209"/>
      <c r="DP311" s="1209">
        <f t="shared" ref="DP311" si="2351">SUM(DP310:DP310)</f>
        <v>0</v>
      </c>
      <c r="DQ311" s="1209"/>
      <c r="DR311" s="1209"/>
      <c r="DS311" s="1209">
        <f t="shared" ref="DS311" si="2352">SUM(DS310:DS310)</f>
        <v>0</v>
      </c>
      <c r="DT311" s="1209"/>
      <c r="DU311" s="1209"/>
      <c r="DV311" s="1209">
        <f t="shared" ref="DV311" si="2353">SUM(DV310:DV310)</f>
        <v>0</v>
      </c>
      <c r="DW311" s="1209"/>
      <c r="DX311" s="1209">
        <f t="shared" si="2348"/>
        <v>0</v>
      </c>
      <c r="DY311" s="1209">
        <f t="shared" si="2348"/>
        <v>0</v>
      </c>
      <c r="DZ311" s="1209">
        <f t="shared" si="2348"/>
        <v>0</v>
      </c>
      <c r="EA311" s="1209">
        <f t="shared" si="2348"/>
        <v>0</v>
      </c>
      <c r="EB311" s="1209">
        <f t="shared" si="2348"/>
        <v>0</v>
      </c>
      <c r="EC311" s="1209">
        <f t="shared" si="2348"/>
        <v>0</v>
      </c>
      <c r="ED311" s="1209">
        <f t="shared" ref="ED311:EI311" si="2354">SUM(ED310:ED310)</f>
        <v>0</v>
      </c>
      <c r="EE311" s="1209">
        <f t="shared" si="2354"/>
        <v>0</v>
      </c>
      <c r="EF311" s="1209">
        <f t="shared" si="2354"/>
        <v>0</v>
      </c>
      <c r="EG311" s="1209">
        <f t="shared" si="2354"/>
        <v>0</v>
      </c>
      <c r="EH311" s="1209">
        <f t="shared" si="2354"/>
        <v>0</v>
      </c>
      <c r="EI311" s="1209">
        <f t="shared" si="2354"/>
        <v>0</v>
      </c>
      <c r="EJ311" s="436"/>
      <c r="EK311" s="436"/>
      <c r="EL311" s="436"/>
      <c r="EM311" s="436"/>
      <c r="EN311" s="437">
        <f t="shared" si="2345"/>
        <v>0</v>
      </c>
      <c r="EO311" s="489">
        <f>SUM(EO310:EO310)</f>
        <v>0</v>
      </c>
      <c r="EP311" s="489">
        <f>SUM(EP310:EP310)</f>
        <v>0</v>
      </c>
      <c r="EQ311" s="489">
        <f>SUM(EQ310:EQ310)</f>
        <v>0</v>
      </c>
      <c r="ER311" s="489">
        <f>SUM(ER310:ER310)</f>
        <v>0</v>
      </c>
      <c r="ES311" s="489">
        <f>SUM(ES310:ES310)</f>
        <v>0</v>
      </c>
      <c r="ET311" s="818"/>
      <c r="EU311" s="818"/>
      <c r="EV311" s="818"/>
      <c r="EW311" s="818"/>
      <c r="EX311" s="489">
        <f>SUM(EX310:EX310)</f>
        <v>0</v>
      </c>
      <c r="EY311" s="489">
        <f t="shared" ref="EY311:FB311" si="2355">SUM(EY310:EY310)</f>
        <v>0</v>
      </c>
      <c r="EZ311" s="489">
        <f t="shared" si="2355"/>
        <v>0</v>
      </c>
      <c r="FA311" s="489">
        <f t="shared" si="2355"/>
        <v>0</v>
      </c>
      <c r="FB311" s="489">
        <f t="shared" si="2355"/>
        <v>0</v>
      </c>
      <c r="FC311" s="489">
        <f>SUM(FC310:FC310)</f>
        <v>0</v>
      </c>
      <c r="FD311" s="489">
        <f>SUM(FD310:FD310)</f>
        <v>0</v>
      </c>
      <c r="FE311" s="489">
        <f>SUM(FE310:FE310)</f>
        <v>0</v>
      </c>
      <c r="FF311" s="489">
        <f>SUM(FF310:FF310)</f>
        <v>0</v>
      </c>
      <c r="FG311" s="489">
        <f>SUM(FH311:FR311)</f>
        <v>0</v>
      </c>
      <c r="FH311" s="489">
        <f>SUM(FH310:FH310)</f>
        <v>0</v>
      </c>
      <c r="FI311" s="489">
        <f>SUM(FI310:FI310)</f>
        <v>0</v>
      </c>
      <c r="FJ311" s="489">
        <f>SUM(FJ310:FJ310)</f>
        <v>0</v>
      </c>
      <c r="FK311" s="489">
        <f>SUM(FK310:FK310)</f>
        <v>0</v>
      </c>
      <c r="FL311" s="1015"/>
      <c r="FM311" s="489">
        <f>SUM(FM310:FM310)</f>
        <v>0</v>
      </c>
      <c r="FN311" s="818"/>
      <c r="FO311" s="818"/>
      <c r="FP311" s="818"/>
      <c r="FQ311" s="818"/>
      <c r="FR311" s="489">
        <f>SUM(FR310:FR310)</f>
        <v>0</v>
      </c>
      <c r="FS311" s="489">
        <f>SUM(FS310:FS310)</f>
        <v>0</v>
      </c>
      <c r="FT311" s="489">
        <f>SUM(FT310:FT310)</f>
        <v>0</v>
      </c>
      <c r="FU311" s="818"/>
      <c r="FV311" s="323"/>
      <c r="FW311" s="323"/>
      <c r="FX311" s="323"/>
    </row>
    <row r="312" spans="1:180" ht="14.45" hidden="1" customHeight="1" outlineLevel="2">
      <c r="A312" s="426" t="s">
        <v>485</v>
      </c>
      <c r="B312" s="380" t="s">
        <v>303</v>
      </c>
      <c r="C312" s="331"/>
      <c r="D312" s="431"/>
      <c r="E312" s="430" t="s">
        <v>269</v>
      </c>
      <c r="F312" s="431" t="s">
        <v>266</v>
      </c>
      <c r="G312" s="467"/>
      <c r="H312" s="330"/>
      <c r="I312" s="313"/>
      <c r="J312" s="330"/>
      <c r="K312" s="330"/>
      <c r="L312" s="330"/>
      <c r="M312" s="313"/>
      <c r="N312" s="313"/>
      <c r="O312" s="330"/>
      <c r="P312" s="330"/>
      <c r="Q312" s="330"/>
      <c r="R312" s="330"/>
      <c r="S312" s="330"/>
      <c r="T312" s="330"/>
      <c r="U312" s="330"/>
      <c r="V312" s="330"/>
      <c r="W312" s="330"/>
      <c r="X312" s="330"/>
      <c r="Y312" s="330"/>
      <c r="Z312" s="330"/>
      <c r="AA312" s="1170"/>
      <c r="AB312" s="330"/>
      <c r="AC312" s="330"/>
      <c r="AD312" s="362"/>
      <c r="AE312" s="330"/>
      <c r="AF312" s="313"/>
      <c r="AG312" s="313"/>
      <c r="AH312" s="330"/>
      <c r="AI312" s="330"/>
      <c r="AJ312" s="330"/>
      <c r="AK312" s="330"/>
      <c r="AL312" s="330"/>
      <c r="AM312" s="330"/>
      <c r="AN312" s="330"/>
      <c r="AO312" s="330"/>
      <c r="AP312" s="496"/>
      <c r="AQ312" s="335"/>
      <c r="AR312" s="1620"/>
      <c r="AS312" s="1620"/>
      <c r="AT312" s="323"/>
      <c r="AU312" s="323"/>
      <c r="AV312" s="323"/>
      <c r="AW312" s="323"/>
      <c r="AX312" s="323"/>
      <c r="AY312" s="323"/>
      <c r="AZ312" s="323"/>
      <c r="BA312" s="323"/>
      <c r="BB312" s="323"/>
      <c r="BC312" s="323"/>
      <c r="BD312" s="323"/>
      <c r="BE312" s="323"/>
      <c r="BF312" s="323"/>
      <c r="BG312" s="323"/>
      <c r="BH312" s="323"/>
      <c r="BI312" s="323"/>
      <c r="BJ312" s="323"/>
      <c r="BK312" s="323"/>
      <c r="BL312" s="330"/>
      <c r="BM312" s="330"/>
      <c r="BN312" s="330"/>
      <c r="BO312" s="330"/>
      <c r="BP312" s="330"/>
      <c r="BQ312" s="330"/>
      <c r="BR312" s="330"/>
      <c r="BS312" s="330"/>
      <c r="BT312" s="330"/>
      <c r="BU312" s="330"/>
      <c r="BV312" s="330"/>
      <c r="BW312" s="330"/>
      <c r="BX312" s="330"/>
      <c r="BY312" s="330"/>
      <c r="BZ312" s="330"/>
      <c r="CA312" s="330"/>
      <c r="CB312" s="330"/>
      <c r="CC312" s="330"/>
      <c r="CD312" s="330"/>
      <c r="CE312" s="330"/>
      <c r="CF312" s="330"/>
      <c r="CG312" s="1003"/>
      <c r="CH312" s="330"/>
      <c r="CI312" s="330"/>
      <c r="CJ312" s="330"/>
      <c r="CK312" s="330"/>
      <c r="CL312" s="330"/>
      <c r="CM312" s="330"/>
      <c r="CN312" s="330"/>
      <c r="CO312" s="330"/>
      <c r="CP312" s="330"/>
      <c r="CQ312" s="330"/>
      <c r="CR312" s="330"/>
      <c r="CS312" s="330"/>
      <c r="CT312" s="330"/>
      <c r="CU312" s="330"/>
      <c r="CV312" s="330"/>
      <c r="CW312" s="1523"/>
      <c r="CX312" s="330"/>
      <c r="CY312" s="330"/>
      <c r="CZ312" s="330"/>
      <c r="DA312" s="330"/>
      <c r="DB312" s="330"/>
      <c r="DC312" s="330"/>
      <c r="DD312" s="330"/>
      <c r="DE312" s="330"/>
      <c r="DF312" s="330"/>
      <c r="DG312" s="330"/>
      <c r="DH312" s="330"/>
      <c r="DI312" s="1170"/>
      <c r="DJ312" s="1170"/>
      <c r="DK312" s="1170"/>
      <c r="DL312" s="1170"/>
      <c r="DM312" s="1170"/>
      <c r="DN312" s="1170"/>
      <c r="DO312" s="1170"/>
      <c r="DP312" s="1170"/>
      <c r="DQ312" s="1170"/>
      <c r="DR312" s="1170"/>
      <c r="DS312" s="1170"/>
      <c r="DT312" s="1170"/>
      <c r="DU312" s="1170"/>
      <c r="DV312" s="1170"/>
      <c r="DW312" s="1170"/>
      <c r="DX312" s="1170"/>
      <c r="DY312" s="1170"/>
      <c r="DZ312" s="1170"/>
      <c r="EA312" s="1170"/>
      <c r="EB312" s="1170"/>
      <c r="EC312" s="1170"/>
      <c r="ED312" s="1170"/>
      <c r="EE312" s="1170"/>
      <c r="EF312" s="1170"/>
      <c r="EG312" s="1170"/>
      <c r="EH312" s="1170"/>
      <c r="EI312" s="1170"/>
      <c r="EJ312" s="330"/>
      <c r="EK312" s="330"/>
      <c r="EL312" s="330"/>
      <c r="EM312" s="330"/>
      <c r="EN312" s="313"/>
      <c r="EO312" s="330"/>
      <c r="EP312" s="330"/>
      <c r="EQ312" s="330"/>
      <c r="ER312" s="330"/>
      <c r="ES312" s="330"/>
      <c r="ET312" s="817"/>
      <c r="EU312" s="817"/>
      <c r="EV312" s="817"/>
      <c r="EW312" s="817"/>
      <c r="EX312" s="330"/>
      <c r="EY312" s="817"/>
      <c r="EZ312" s="817"/>
      <c r="FA312" s="817"/>
      <c r="FB312" s="817"/>
      <c r="FC312" s="330"/>
      <c r="FD312" s="330"/>
      <c r="FE312" s="330"/>
      <c r="FF312" s="330"/>
      <c r="FG312" s="313"/>
      <c r="FH312" s="330"/>
      <c r="FI312" s="330"/>
      <c r="FJ312" s="330"/>
      <c r="FK312" s="330"/>
      <c r="FL312" s="1003"/>
      <c r="FM312" s="330"/>
      <c r="FN312" s="817"/>
      <c r="FO312" s="817"/>
      <c r="FP312" s="817"/>
      <c r="FQ312" s="817"/>
      <c r="FR312" s="330"/>
      <c r="FS312" s="330"/>
      <c r="FT312" s="330"/>
      <c r="FU312" s="817"/>
      <c r="FV312" s="330"/>
      <c r="FW312" s="330"/>
      <c r="FX312" s="330"/>
    </row>
    <row r="313" spans="1:180" ht="14.45" hidden="1" customHeight="1" outlineLevel="2">
      <c r="A313" s="426" t="s">
        <v>485</v>
      </c>
      <c r="B313" s="380" t="s">
        <v>303</v>
      </c>
      <c r="C313" s="331"/>
      <c r="D313" s="343"/>
      <c r="E313" s="430"/>
      <c r="F313" s="343"/>
      <c r="G313" s="470"/>
      <c r="H313" s="343"/>
      <c r="I313" s="437">
        <f>S313+X313+Y313+Z313+AA313</f>
        <v>0</v>
      </c>
      <c r="J313" s="322"/>
      <c r="K313" s="322"/>
      <c r="L313" s="322"/>
      <c r="M313" s="312">
        <v>0</v>
      </c>
      <c r="N313" s="312">
        <f t="shared" ref="N313" si="2356">SUM(O313:R313)</f>
        <v>0</v>
      </c>
      <c r="O313" s="367"/>
      <c r="P313" s="367"/>
      <c r="Q313" s="367"/>
      <c r="R313" s="367"/>
      <c r="S313" s="366">
        <f t="shared" ref="S313" si="2357">SUM(T313:W313)</f>
        <v>0</v>
      </c>
      <c r="T313" s="367"/>
      <c r="U313" s="367"/>
      <c r="V313" s="367"/>
      <c r="W313" s="367"/>
      <c r="X313" s="367"/>
      <c r="Y313" s="367"/>
      <c r="Z313" s="367"/>
      <c r="AA313" s="1169"/>
      <c r="AB313" s="331"/>
      <c r="AC313" s="331"/>
      <c r="AD313" s="363"/>
      <c r="AE313" s="331"/>
      <c r="AF313" s="312">
        <v>0</v>
      </c>
      <c r="AG313" s="312">
        <f t="shared" ref="AG313" si="2358">SUM(AH313:AK313)</f>
        <v>0</v>
      </c>
      <c r="AH313" s="367"/>
      <c r="AI313" s="367"/>
      <c r="AJ313" s="367"/>
      <c r="AK313" s="367"/>
      <c r="AL313" s="331"/>
      <c r="AM313" s="331"/>
      <c r="AN313" s="331"/>
      <c r="AO313" s="331"/>
      <c r="AP313" s="499"/>
      <c r="AQ313" s="437">
        <f t="shared" ref="AQ313:AQ314" si="2359">DI313+DX313+EA313+ED313+EG313</f>
        <v>0</v>
      </c>
      <c r="AR313" s="1621"/>
      <c r="AS313" s="1621"/>
      <c r="AT313" s="322"/>
      <c r="AU313" s="322"/>
      <c r="AV313" s="322"/>
      <c r="AW313" s="322"/>
      <c r="AX313" s="322"/>
      <c r="AY313" s="322"/>
      <c r="AZ313" s="322"/>
      <c r="BA313" s="322"/>
      <c r="BB313" s="322"/>
      <c r="BC313" s="322"/>
      <c r="BD313" s="322"/>
      <c r="BE313" s="322"/>
      <c r="BF313" s="322"/>
      <c r="BG313" s="322"/>
      <c r="BH313" s="322"/>
      <c r="BI313" s="322"/>
      <c r="BJ313" s="322"/>
      <c r="BK313" s="322"/>
      <c r="BL313" s="315"/>
      <c r="BM313" s="315"/>
      <c r="BN313" s="315"/>
      <c r="BO313" s="331"/>
      <c r="BP313" s="331"/>
      <c r="BQ313" s="331"/>
      <c r="BR313" s="476">
        <f>BU313+BX313+CA313+CD313</f>
        <v>0</v>
      </c>
      <c r="BS313" s="476">
        <f t="shared" ref="BS313" si="2360">BV313+BY313+CB313+CE313</f>
        <v>0</v>
      </c>
      <c r="BT313" s="476">
        <f t="shared" ref="BT313" si="2361">BW313+BZ313+CC313+CF313</f>
        <v>0</v>
      </c>
      <c r="BU313" s="331"/>
      <c r="BV313" s="331"/>
      <c r="BW313" s="331"/>
      <c r="BX313" s="331"/>
      <c r="BY313" s="331"/>
      <c r="BZ313" s="331"/>
      <c r="CA313" s="331"/>
      <c r="CB313" s="331"/>
      <c r="CC313" s="331"/>
      <c r="CD313" s="331"/>
      <c r="CE313" s="331"/>
      <c r="CF313" s="331"/>
      <c r="CG313" s="1004"/>
      <c r="CH313" s="476">
        <f>CK313+CN313+CQ313+CT313</f>
        <v>0</v>
      </c>
      <c r="CI313" s="476">
        <f t="shared" ref="CI313" si="2362">CL313+CO313+CR313+CU313</f>
        <v>0</v>
      </c>
      <c r="CJ313" s="476">
        <f t="shared" ref="CJ313" si="2363">CM313+CP313+CS313+CV313</f>
        <v>0</v>
      </c>
      <c r="CK313" s="331"/>
      <c r="CL313" s="331"/>
      <c r="CM313" s="331"/>
      <c r="CN313" s="331"/>
      <c r="CO313" s="331"/>
      <c r="CP313" s="331"/>
      <c r="CQ313" s="331"/>
      <c r="CR313" s="331"/>
      <c r="CS313" s="331"/>
      <c r="CT313" s="331"/>
      <c r="CU313" s="331"/>
      <c r="CV313" s="331"/>
      <c r="CW313" s="1525"/>
      <c r="CX313" s="331"/>
      <c r="CY313" s="331"/>
      <c r="CZ313" s="331"/>
      <c r="DA313" s="331"/>
      <c r="DB313" s="331"/>
      <c r="DC313" s="331"/>
      <c r="DD313" s="331"/>
      <c r="DE313" s="331"/>
      <c r="DF313" s="331"/>
      <c r="DG313" s="331"/>
      <c r="DH313" s="331"/>
      <c r="DI313" s="1207"/>
      <c r="DJ313" s="1207"/>
      <c r="DK313" s="1207"/>
      <c r="DL313" s="1207"/>
      <c r="DM313" s="1207"/>
      <c r="DN313" s="1207"/>
      <c r="DO313" s="1207"/>
      <c r="DP313" s="1207"/>
      <c r="DQ313" s="1207"/>
      <c r="DR313" s="1207"/>
      <c r="DS313" s="1207"/>
      <c r="DT313" s="1207"/>
      <c r="DU313" s="1207"/>
      <c r="DV313" s="1207"/>
      <c r="DW313" s="1207"/>
      <c r="DX313" s="1207"/>
      <c r="DY313" s="1207"/>
      <c r="DZ313" s="1207"/>
      <c r="EA313" s="1207"/>
      <c r="EB313" s="1207"/>
      <c r="EC313" s="1207"/>
      <c r="ED313" s="1207"/>
      <c r="EE313" s="1207"/>
      <c r="EF313" s="1207"/>
      <c r="EG313" s="1207"/>
      <c r="EH313" s="1207"/>
      <c r="EI313" s="1207"/>
      <c r="EJ313" s="331"/>
      <c r="EK313" s="331"/>
      <c r="EL313" s="331"/>
      <c r="EM313" s="331"/>
      <c r="EN313" s="437">
        <f t="shared" ref="EN313:EN315" si="2364">EX313+FC313+FD313+FE313+FF313</f>
        <v>0</v>
      </c>
      <c r="EO313" s="488"/>
      <c r="EP313" s="312"/>
      <c r="EQ313" s="312"/>
      <c r="ER313" s="312"/>
      <c r="ES313" s="312"/>
      <c r="ET313" s="622"/>
      <c r="EU313" s="622"/>
      <c r="EV313" s="622"/>
      <c r="EW313" s="622"/>
      <c r="EX313" s="622">
        <f>SUM(EY313:FB313)</f>
        <v>0</v>
      </c>
      <c r="EY313" s="622"/>
      <c r="EZ313" s="622"/>
      <c r="FA313" s="622"/>
      <c r="FB313" s="622"/>
      <c r="FC313" s="312"/>
      <c r="FD313" s="312"/>
      <c r="FE313" s="312"/>
      <c r="FF313" s="312"/>
      <c r="FG313" s="437">
        <f>SUM(FH313:FR313)</f>
        <v>0</v>
      </c>
      <c r="FH313" s="488"/>
      <c r="FI313" s="312">
        <v>0</v>
      </c>
      <c r="FJ313" s="312"/>
      <c r="FK313" s="312"/>
      <c r="FL313" s="992"/>
      <c r="FM313" s="312">
        <f t="shared" ref="FM313" si="2365">FN313+FO313+FP313+FQ313</f>
        <v>0</v>
      </c>
      <c r="FN313" s="622"/>
      <c r="FO313" s="622"/>
      <c r="FP313" s="622"/>
      <c r="FQ313" s="622"/>
      <c r="FR313" s="312"/>
      <c r="FS313" s="312"/>
      <c r="FT313" s="312"/>
      <c r="FU313" s="622"/>
      <c r="FV313" s="343"/>
      <c r="FW313" s="343"/>
      <c r="FX313" s="343"/>
    </row>
    <row r="314" spans="1:180" s="95" customFormat="1" ht="14.45" hidden="1" customHeight="1" outlineLevel="2">
      <c r="A314" s="426" t="s">
        <v>485</v>
      </c>
      <c r="B314" s="380" t="s">
        <v>303</v>
      </c>
      <c r="C314" s="331"/>
      <c r="D314" s="343"/>
      <c r="E314" s="430"/>
      <c r="F314" s="479" t="s">
        <v>11</v>
      </c>
      <c r="G314" s="438"/>
      <c r="H314" s="490"/>
      <c r="I314" s="335"/>
      <c r="J314" s="490"/>
      <c r="K314" s="490"/>
      <c r="L314" s="490"/>
      <c r="M314" s="335"/>
      <c r="N314" s="335"/>
      <c r="O314" s="490"/>
      <c r="P314" s="490"/>
      <c r="Q314" s="490"/>
      <c r="R314" s="490"/>
      <c r="S314" s="490"/>
      <c r="T314" s="490"/>
      <c r="U314" s="490"/>
      <c r="V314" s="490"/>
      <c r="W314" s="490"/>
      <c r="X314" s="490"/>
      <c r="Y314" s="490"/>
      <c r="Z314" s="490"/>
      <c r="AA314" s="1168"/>
      <c r="AB314" s="490"/>
      <c r="AC314" s="490"/>
      <c r="AD314" s="497"/>
      <c r="AE314" s="490"/>
      <c r="AF314" s="335"/>
      <c r="AG314" s="335"/>
      <c r="AH314" s="490"/>
      <c r="AI314" s="490"/>
      <c r="AJ314" s="490"/>
      <c r="AK314" s="490"/>
      <c r="AL314" s="490"/>
      <c r="AM314" s="490"/>
      <c r="AN314" s="490"/>
      <c r="AO314" s="490"/>
      <c r="AP314" s="496"/>
      <c r="AQ314" s="437">
        <f t="shared" si="2359"/>
        <v>0</v>
      </c>
      <c r="AR314" s="1621"/>
      <c r="AS314" s="1621"/>
      <c r="AT314" s="438">
        <f t="shared" ref="AT314:BQ314" si="2366">SUM(AT313:AT313)</f>
        <v>0</v>
      </c>
      <c r="AU314" s="438">
        <f t="shared" si="2366"/>
        <v>0</v>
      </c>
      <c r="AV314" s="438">
        <f t="shared" si="2366"/>
        <v>0</v>
      </c>
      <c r="AW314" s="438">
        <f t="shared" si="2366"/>
        <v>0</v>
      </c>
      <c r="AX314" s="438">
        <f t="shared" si="2366"/>
        <v>0</v>
      </c>
      <c r="AY314" s="438">
        <f t="shared" si="2366"/>
        <v>0</v>
      </c>
      <c r="AZ314" s="438">
        <f t="shared" si="2366"/>
        <v>0</v>
      </c>
      <c r="BA314" s="438">
        <f t="shared" si="2366"/>
        <v>0</v>
      </c>
      <c r="BB314" s="438">
        <f t="shared" si="2366"/>
        <v>0</v>
      </c>
      <c r="BC314" s="438">
        <f t="shared" si="2366"/>
        <v>0</v>
      </c>
      <c r="BD314" s="438">
        <f t="shared" si="2366"/>
        <v>0</v>
      </c>
      <c r="BE314" s="438">
        <f t="shared" si="2366"/>
        <v>0</v>
      </c>
      <c r="BF314" s="438">
        <f t="shared" si="2366"/>
        <v>0</v>
      </c>
      <c r="BG314" s="438">
        <f t="shared" si="2366"/>
        <v>0</v>
      </c>
      <c r="BH314" s="438">
        <f t="shared" si="2366"/>
        <v>0</v>
      </c>
      <c r="BI314" s="438">
        <f t="shared" si="2366"/>
        <v>0</v>
      </c>
      <c r="BJ314" s="438">
        <f t="shared" si="2366"/>
        <v>0</v>
      </c>
      <c r="BK314" s="438">
        <f t="shared" si="2366"/>
        <v>0</v>
      </c>
      <c r="BL314" s="438">
        <f t="shared" si="2366"/>
        <v>0</v>
      </c>
      <c r="BM314" s="438">
        <f t="shared" si="2366"/>
        <v>0</v>
      </c>
      <c r="BN314" s="438">
        <f t="shared" si="2366"/>
        <v>0</v>
      </c>
      <c r="BO314" s="438">
        <f t="shared" si="2366"/>
        <v>0</v>
      </c>
      <c r="BP314" s="438">
        <f t="shared" si="2366"/>
        <v>0</v>
      </c>
      <c r="BQ314" s="438">
        <f t="shared" si="2366"/>
        <v>0</v>
      </c>
      <c r="BR314" s="438">
        <f t="shared" ref="BR314:EC314" si="2367">SUM(BR313:BR313)</f>
        <v>0</v>
      </c>
      <c r="BS314" s="438">
        <f t="shared" si="2367"/>
        <v>0</v>
      </c>
      <c r="BT314" s="438">
        <f t="shared" si="2367"/>
        <v>0</v>
      </c>
      <c r="BU314" s="438">
        <f t="shared" si="2367"/>
        <v>0</v>
      </c>
      <c r="BV314" s="438">
        <f t="shared" si="2367"/>
        <v>0</v>
      </c>
      <c r="BW314" s="438">
        <f t="shared" si="2367"/>
        <v>0</v>
      </c>
      <c r="BX314" s="438">
        <f t="shared" si="2367"/>
        <v>0</v>
      </c>
      <c r="BY314" s="438">
        <f t="shared" si="2367"/>
        <v>0</v>
      </c>
      <c r="BZ314" s="438">
        <f t="shared" si="2367"/>
        <v>0</v>
      </c>
      <c r="CA314" s="438">
        <f t="shared" si="2367"/>
        <v>0</v>
      </c>
      <c r="CB314" s="438">
        <f t="shared" si="2367"/>
        <v>0</v>
      </c>
      <c r="CC314" s="438">
        <f t="shared" si="2367"/>
        <v>0</v>
      </c>
      <c r="CD314" s="438">
        <f t="shared" si="2367"/>
        <v>0</v>
      </c>
      <c r="CE314" s="438">
        <f t="shared" si="2367"/>
        <v>0</v>
      </c>
      <c r="CF314" s="438">
        <f t="shared" si="2367"/>
        <v>0</v>
      </c>
      <c r="CG314" s="1005"/>
      <c r="CH314" s="438">
        <f t="shared" ref="CH314:CV314" si="2368">SUM(CH313:CH313)</f>
        <v>0</v>
      </c>
      <c r="CI314" s="438">
        <f t="shared" si="2368"/>
        <v>0</v>
      </c>
      <c r="CJ314" s="438">
        <f t="shared" si="2368"/>
        <v>0</v>
      </c>
      <c r="CK314" s="438">
        <f t="shared" si="2368"/>
        <v>0</v>
      </c>
      <c r="CL314" s="438">
        <f t="shared" si="2368"/>
        <v>0</v>
      </c>
      <c r="CM314" s="438">
        <f t="shared" si="2368"/>
        <v>0</v>
      </c>
      <c r="CN314" s="438">
        <f t="shared" si="2368"/>
        <v>0</v>
      </c>
      <c r="CO314" s="438">
        <f t="shared" si="2368"/>
        <v>0</v>
      </c>
      <c r="CP314" s="438">
        <f t="shared" si="2368"/>
        <v>0</v>
      </c>
      <c r="CQ314" s="438">
        <f t="shared" si="2368"/>
        <v>0</v>
      </c>
      <c r="CR314" s="438">
        <f t="shared" si="2368"/>
        <v>0</v>
      </c>
      <c r="CS314" s="438">
        <f t="shared" si="2368"/>
        <v>0</v>
      </c>
      <c r="CT314" s="438">
        <f t="shared" si="2368"/>
        <v>0</v>
      </c>
      <c r="CU314" s="438">
        <f t="shared" si="2368"/>
        <v>0</v>
      </c>
      <c r="CV314" s="438">
        <f t="shared" si="2368"/>
        <v>0</v>
      </c>
      <c r="CW314" s="1526">
        <f t="shared" si="2367"/>
        <v>0</v>
      </c>
      <c r="CX314" s="438">
        <f t="shared" si="2367"/>
        <v>0</v>
      </c>
      <c r="CY314" s="438">
        <f t="shared" si="2367"/>
        <v>0</v>
      </c>
      <c r="CZ314" s="438">
        <f t="shared" si="2367"/>
        <v>0</v>
      </c>
      <c r="DA314" s="438">
        <f t="shared" si="2367"/>
        <v>0</v>
      </c>
      <c r="DB314" s="438">
        <f t="shared" si="2367"/>
        <v>0</v>
      </c>
      <c r="DC314" s="438">
        <f t="shared" si="2367"/>
        <v>0</v>
      </c>
      <c r="DD314" s="438">
        <f t="shared" si="2367"/>
        <v>0</v>
      </c>
      <c r="DE314" s="438">
        <f t="shared" si="2367"/>
        <v>0</v>
      </c>
      <c r="DF314" s="438">
        <f t="shared" si="2367"/>
        <v>0</v>
      </c>
      <c r="DG314" s="438">
        <f t="shared" si="2367"/>
        <v>0</v>
      </c>
      <c r="DH314" s="438">
        <f t="shared" si="2367"/>
        <v>0</v>
      </c>
      <c r="DI314" s="1210">
        <f t="shared" si="2367"/>
        <v>0</v>
      </c>
      <c r="DJ314" s="1210">
        <f t="shared" si="2367"/>
        <v>0</v>
      </c>
      <c r="DK314" s="1210">
        <f t="shared" si="2367"/>
        <v>0</v>
      </c>
      <c r="DL314" s="1210"/>
      <c r="DM314" s="1210">
        <f t="shared" ref="DM314" si="2369">SUM(DM313:DM313)</f>
        <v>0</v>
      </c>
      <c r="DN314" s="1210"/>
      <c r="DO314" s="1210"/>
      <c r="DP314" s="1210">
        <f t="shared" ref="DP314" si="2370">SUM(DP313:DP313)</f>
        <v>0</v>
      </c>
      <c r="DQ314" s="1210"/>
      <c r="DR314" s="1210"/>
      <c r="DS314" s="1210">
        <f t="shared" ref="DS314" si="2371">SUM(DS313:DS313)</f>
        <v>0</v>
      </c>
      <c r="DT314" s="1210"/>
      <c r="DU314" s="1210"/>
      <c r="DV314" s="1210">
        <f t="shared" ref="DV314" si="2372">SUM(DV313:DV313)</f>
        <v>0</v>
      </c>
      <c r="DW314" s="1210"/>
      <c r="DX314" s="1210">
        <f t="shared" si="2367"/>
        <v>0</v>
      </c>
      <c r="DY314" s="1210">
        <f t="shared" si="2367"/>
        <v>0</v>
      </c>
      <c r="DZ314" s="1210">
        <f t="shared" si="2367"/>
        <v>0</v>
      </c>
      <c r="EA314" s="1210">
        <f t="shared" si="2367"/>
        <v>0</v>
      </c>
      <c r="EB314" s="1210">
        <f t="shared" si="2367"/>
        <v>0</v>
      </c>
      <c r="EC314" s="1210">
        <f t="shared" si="2367"/>
        <v>0</v>
      </c>
      <c r="ED314" s="1210">
        <f t="shared" ref="ED314:EI314" si="2373">SUM(ED313:ED313)</f>
        <v>0</v>
      </c>
      <c r="EE314" s="1210">
        <f t="shared" si="2373"/>
        <v>0</v>
      </c>
      <c r="EF314" s="1210">
        <f t="shared" si="2373"/>
        <v>0</v>
      </c>
      <c r="EG314" s="1210">
        <f t="shared" si="2373"/>
        <v>0</v>
      </c>
      <c r="EH314" s="1210">
        <f t="shared" si="2373"/>
        <v>0</v>
      </c>
      <c r="EI314" s="1210">
        <f t="shared" si="2373"/>
        <v>0</v>
      </c>
      <c r="EJ314" s="438"/>
      <c r="EK314" s="438"/>
      <c r="EL314" s="438"/>
      <c r="EM314" s="438"/>
      <c r="EN314" s="437">
        <f t="shared" si="2364"/>
        <v>0</v>
      </c>
      <c r="EO314" s="438">
        <f>SUM(EO313:EO313)</f>
        <v>0</v>
      </c>
      <c r="EP314" s="438">
        <f>SUM(EP313:EP313)</f>
        <v>0</v>
      </c>
      <c r="EQ314" s="438">
        <f>SUM(EQ313:EQ313)</f>
        <v>0</v>
      </c>
      <c r="ER314" s="438">
        <f>SUM(ER313:ER313)</f>
        <v>0</v>
      </c>
      <c r="ES314" s="438">
        <f>SUM(ES313:ES313)</f>
        <v>0</v>
      </c>
      <c r="ET314" s="819"/>
      <c r="EU314" s="819"/>
      <c r="EV314" s="819"/>
      <c r="EW314" s="819"/>
      <c r="EX314" s="438">
        <f>SUM(EX313:EX313)</f>
        <v>0</v>
      </c>
      <c r="EY314" s="438">
        <f t="shared" ref="EY314:FB314" si="2374">SUM(EY313:EY313)</f>
        <v>0</v>
      </c>
      <c r="EZ314" s="438">
        <f t="shared" si="2374"/>
        <v>0</v>
      </c>
      <c r="FA314" s="438">
        <f t="shared" si="2374"/>
        <v>0</v>
      </c>
      <c r="FB314" s="438">
        <f t="shared" si="2374"/>
        <v>0</v>
      </c>
      <c r="FC314" s="438">
        <f>SUM(FC313:FC313)</f>
        <v>0</v>
      </c>
      <c r="FD314" s="438">
        <f>SUM(FD313:FD313)</f>
        <v>0</v>
      </c>
      <c r="FE314" s="438">
        <f>SUM(FE313:FE313)</f>
        <v>0</v>
      </c>
      <c r="FF314" s="438">
        <f>SUM(FF313:FF313)</f>
        <v>0</v>
      </c>
      <c r="FG314" s="438">
        <f>SUM(FH314:FR314)</f>
        <v>0</v>
      </c>
      <c r="FH314" s="438">
        <f>SUM(FH313:FH313)</f>
        <v>0</v>
      </c>
      <c r="FI314" s="438">
        <f>SUM(FI313:FI313)</f>
        <v>0</v>
      </c>
      <c r="FJ314" s="438">
        <f>SUM(FJ313:FJ313)</f>
        <v>0</v>
      </c>
      <c r="FK314" s="438">
        <f>SUM(FK313:FK313)</f>
        <v>0</v>
      </c>
      <c r="FL314" s="1005"/>
      <c r="FM314" s="438">
        <f>SUM(FM313:FM313)</f>
        <v>0</v>
      </c>
      <c r="FN314" s="819"/>
      <c r="FO314" s="819"/>
      <c r="FP314" s="819"/>
      <c r="FQ314" s="819"/>
      <c r="FR314" s="438">
        <f>SUM(FR313:FR313)</f>
        <v>0</v>
      </c>
      <c r="FS314" s="438">
        <f>SUM(FS313:FS313)</f>
        <v>0</v>
      </c>
      <c r="FT314" s="438">
        <f>SUM(FT313:FT313)</f>
        <v>0</v>
      </c>
      <c r="FU314" s="819"/>
      <c r="FV314" s="330"/>
      <c r="FW314" s="330"/>
      <c r="FX314" s="330"/>
    </row>
    <row r="315" spans="1:180" ht="18.600000000000001" hidden="1" customHeight="1" outlineLevel="1" collapsed="1">
      <c r="A315" s="426" t="s">
        <v>485</v>
      </c>
      <c r="B315" s="380" t="s">
        <v>303</v>
      </c>
      <c r="C315" s="474"/>
      <c r="D315" s="474"/>
      <c r="E315" s="475"/>
      <c r="F315" s="480" t="s">
        <v>11</v>
      </c>
      <c r="G315" s="467"/>
      <c r="H315" s="330"/>
      <c r="I315" s="313"/>
      <c r="J315" s="330"/>
      <c r="K315" s="330"/>
      <c r="L315" s="330"/>
      <c r="M315" s="330"/>
      <c r="N315" s="330"/>
      <c r="O315" s="330"/>
      <c r="P315" s="330"/>
      <c r="Q315" s="330"/>
      <c r="R315" s="330"/>
      <c r="S315" s="330"/>
      <c r="T315" s="330"/>
      <c r="U315" s="330"/>
      <c r="V315" s="330"/>
      <c r="W315" s="330"/>
      <c r="X315" s="330"/>
      <c r="Y315" s="330"/>
      <c r="Z315" s="330"/>
      <c r="AA315" s="1170"/>
      <c r="AB315" s="330"/>
      <c r="AC315" s="330"/>
      <c r="AD315" s="362"/>
      <c r="AE315" s="330"/>
      <c r="AF315" s="330"/>
      <c r="AG315" s="330"/>
      <c r="AH315" s="330"/>
      <c r="AI315" s="330"/>
      <c r="AJ315" s="330"/>
      <c r="AK315" s="330"/>
      <c r="AL315" s="330"/>
      <c r="AM315" s="330"/>
      <c r="AN315" s="330"/>
      <c r="AO315" s="330"/>
      <c r="AP315" s="335"/>
      <c r="AQ315" s="335"/>
      <c r="AR315" s="1620"/>
      <c r="AS315" s="1620"/>
      <c r="AT315" s="323"/>
      <c r="AU315" s="331">
        <f>AU238+AU241+AU245+AU248+AU256+AU260+AU263+AU266+AU269+AU272+AU278+AU281+AU284+AU287+AU290+AU293+AU298+AU301+AU304+AU308+AU311+AU314</f>
        <v>167.89980611199999</v>
      </c>
      <c r="AV315" s="331">
        <f>AV238+AV241+AV245+AV248+AV256+AV260+AV263+AV266+AV269+AV272+AV278+AV281+AV284+AV287+AV290+AV293+AV298+AV301+AV304+AV308+AV311+AV314</f>
        <v>3.3241715791970288</v>
      </c>
      <c r="AW315" s="323"/>
      <c r="AX315" s="331">
        <f>AX238+AX241+AX245+AX248+AX256+AX260+AX263+AX266+AX269+AX272+AX278+AX281+AX284+AX287+AX290+AX293+AX298+AX301+AX304+AX308+AX311+AX314</f>
        <v>202.48194257199998</v>
      </c>
      <c r="AY315" s="331">
        <f>AY238+AY241+AY245+AY248+AY256+AY260+AY263+AY266+AY269+AY272+AY278+AY281+AY284+AY287+AY290+AY293+AY298+AY301+AY304+AY308+AY311+AY314</f>
        <v>4.4565452538438404</v>
      </c>
      <c r="AZ315" s="323"/>
      <c r="BA315" s="331">
        <f>BA238+BA241+BA245+BA248+BA256+BA260+BA263+BA266+BA269+BA272+BA278+BA281+BA284+BA287+BA290+BA293+BA298+BA301+BA304+BA308+BA311+BA314</f>
        <v>294.06658640000001</v>
      </c>
      <c r="BB315" s="331">
        <f>BB238+BB241+BB245+BB248+BB256+BB260+BB263+BB266+BB269+BB272+BB278+BB281+BB284+BB287+BB290+BB293+BB298+BB301+BB304+BB308+BB311+BB314</f>
        <v>7.2757053405757235</v>
      </c>
      <c r="BC315" s="323"/>
      <c r="BD315" s="331">
        <f>BD238+BD241+BD245+BD248+BD256+BD260+BD263+BD266+BD269+BD272+BD278+BD281+BD284+BD287+BD290+BD293+BD298+BD301+BD304+BD308+BD311+BD314</f>
        <v>303.81505930000003</v>
      </c>
      <c r="BE315" s="331">
        <f>BE238+BE241+BE245+BE248+BE256+BE260+BE263+BE266+BE269+BE272+BE278+BE281+BE284+BE287+BE290+BE293+BE298+BE301+BE304+BE308+BE311+BE314</f>
        <v>8.0714946949921345</v>
      </c>
      <c r="BF315" s="323"/>
      <c r="BG315" s="331">
        <f>BG238+BG241+BG245+BG248+BG256+BG260+BG263+BG266+BG269+BG272+BG278+BG281+BG284+BG287+BG290+BG293+BG298+BG301+BG304+BG308+BG311+BG314</f>
        <v>400.91797519999994</v>
      </c>
      <c r="BH315" s="331">
        <f>BH238+BH241+BH245+BH248+BH256+BH260+BH263+BH266+BH269+BH272+BH278+BH281+BH284+BH287+BH290+BH293+BH298+BH301+BH304+BH308+BH311+BH314</f>
        <v>11.067847830000002</v>
      </c>
      <c r="BI315" s="323"/>
      <c r="BJ315" s="331">
        <f>BJ238+BJ241+BJ245+BJ248+BJ256+BJ260+BJ263+BJ266+BJ269+BJ272+BJ278+BJ281+BJ284+BJ287+BJ290+BJ293+BJ298+BJ301+BJ304+BJ308+BJ311+BJ314</f>
        <v>526.57230902222216</v>
      </c>
      <c r="BK315" s="331">
        <f>BK238+BK241+BK245+BK248+BK256+BK260+BK263+BK266+BK269+BK272+BK278+BK281+BK284+BK287+BK290+BK293+BK298+BK301+BK304+BK308+BK311+BK314</f>
        <v>15.562534601170283</v>
      </c>
      <c r="BL315" s="323"/>
      <c r="BM315" s="331">
        <f>BM238+BM241+BM245+BM248+BM256+BM260+BM263+BM266+BM269+BM272+BM278+BM281+BM284+BM287+BM290+BM293+BM298+BM301+BM304+BM308+BM311+BM314</f>
        <v>675.93344159999981</v>
      </c>
      <c r="BN315" s="331">
        <f>BN238+BN241+BN245+BN248+BN256+BN260+BN263+BN266+BN269+BN272+BN278+BN281+BN284+BN287+BN290+BN293+BN298+BN301+BN304+BN308+BN311+BN314</f>
        <v>18.245101601800108</v>
      </c>
      <c r="BO315" s="323"/>
      <c r="BP315" s="331">
        <f>BP238+BP241+BP245+BP248+BP256+BP260+BP263+BP266+BP269+BP272+BP278+BP281+BP284+BP287+BP290+BP293+BP298+BP301+BP304+BP308+BP311+BP314</f>
        <v>905.5563684</v>
      </c>
      <c r="BQ315" s="331">
        <f>BQ238+BQ241+BQ245+BQ248+BQ256+BQ260+BQ263+BQ266+BQ269+BQ272+BQ278+BQ281+BQ284+BQ287+BQ290+BQ293+BQ298+BQ301+BQ304+BQ308+BQ311+BQ314</f>
        <v>24.755449846970002</v>
      </c>
      <c r="BR315" s="323"/>
      <c r="BS315" s="331">
        <f>BS238+BS241+BS245+BS248+BS256+BS260+BS263+BS266+BS269+BS272+BS278+BS281+BS284+BS287+BS290+BS293+BS298+BS301+BS304+BS308+BS311+BS314</f>
        <v>638.61755519999997</v>
      </c>
      <c r="BT315" s="331">
        <f>BT238+BT241+BT245+BT248+BT256+BT260+BT263+BT266+BT269+BT272+BT278+BT281+BT284+BT287+BT290+BT293+BT298+BT301+BT304+BT308+BT311+BT314</f>
        <v>17.96764810258556</v>
      </c>
      <c r="BU315" s="323"/>
      <c r="BV315" s="331">
        <f>BV238+BV241+BV245+BV248+BV256+BV260+BV263+BV266+BV269+BV272+BV278+BV281+BV284+BV287+BV290+BV293+BV298+BV301+BV304+BV308+BV311+BV314</f>
        <v>164.43087499999999</v>
      </c>
      <c r="BW315" s="331">
        <f>BW238+BW241+BW245+BW248+BW256+BW260+BW263+BW266+BW269+BW272+BW278+BW281+BW284+BW287+BW290+BW293+BW298+BW301+BW304+BW308+BW311+BW314</f>
        <v>4.6127717933639536</v>
      </c>
      <c r="BX315" s="323"/>
      <c r="BY315" s="331">
        <f>BY238+BY241+BY245+BY248+BY256+BY260+BY263+BY266+BY269+BY272+BY278+BY281+BY284+BY287+BY290+BY293+BY298+BY301+BY304+BY308+BY311+BY314</f>
        <v>156.28141579999999</v>
      </c>
      <c r="BZ315" s="331">
        <f>BZ238+BZ241+BZ245+BZ248+BZ256+BZ260+BZ263+BZ266+BZ269+BZ272+BZ278+BZ281+BZ284+BZ287+BZ290+BZ293+BZ298+BZ301+BZ304+BZ308+BZ311+BZ314</f>
        <v>4.2572591840000902</v>
      </c>
      <c r="CA315" s="323"/>
      <c r="CB315" s="331">
        <f>CB238+CB241+CB245+CB248+CB256+CB260+CB263+CB266+CB269+CB272+CB278+CB281+CB284+CB287+CB290+CB293+CB298+CB301+CB304+CB308+CB311+CB314</f>
        <v>141.79677220000002</v>
      </c>
      <c r="CC315" s="331">
        <f>CC238+CC241+CC245+CC248+CC256+CC260+CC263+CC266+CC269+CC272+CC278+CC281+CC284+CC287+CC290+CC293+CC298+CC301+CC304+CC308+CC311+CC314</f>
        <v>4.0247335823171788</v>
      </c>
      <c r="CD315" s="323"/>
      <c r="CE315" s="331">
        <f>CE238+CE241+CE245+CE248+CE256+CE260+CE263+CE266+CE269+CE272+CE278+CE281+CE284+CE287+CE290+CE293+CE298+CE301+CE304+CE308+CE311+CE314</f>
        <v>176.1084922</v>
      </c>
      <c r="CF315" s="331">
        <f>CF238+CF241+CF245+CF248+CF256+CF260+CF263+CF266+CF269+CF272+CF278+CF281+CF284+CF287+CF290+CF293+CF298+CF301+CF304+CF308+CF311+CF314</f>
        <v>5.0728835429043375</v>
      </c>
      <c r="CG315" s="1004"/>
      <c r="CH315" s="323"/>
      <c r="CI315" s="331">
        <f>CI238+CI241+CI245+CI248+CI256+CI260+CI263+CI266+CI269+CI272+CI278+CI281+CI284+CI287+CI290+CI293+CI298+CI301+CI304+CI308+CI311+CI314</f>
        <v>720.16318680000006</v>
      </c>
      <c r="CJ315" s="331">
        <f>CJ238+CJ241+CJ245+CJ248+CJ256+CJ260+CJ263+CJ266+CJ269+CJ272+CJ278+CJ281+CJ284+CJ287+CJ290+CJ293+CJ298+CJ301+CJ304+CJ308+CJ311+CJ314</f>
        <v>20.577812493865999</v>
      </c>
      <c r="CK315" s="323"/>
      <c r="CL315" s="331">
        <f>CL238+CL241+CL245+CL248+CL256+CL260+CL263+CL266+CL269+CL272+CL278+CL281+CL284+CL287+CL290+CL293+CL298+CL301+CL304+CL308+CL311+CL314</f>
        <v>178.54815779999998</v>
      </c>
      <c r="CM315" s="331">
        <f>CM238+CM241+CM245+CM248+CM256+CM260+CM263+CM266+CM269+CM272+CM278+CM281+CM284+CM287+CM290+CM293+CM298+CM301+CM304+CM308+CM311+CM314</f>
        <v>5.0088413478400007</v>
      </c>
      <c r="CN315" s="323"/>
      <c r="CO315" s="331">
        <f>CO238+CO241+CO245+CO248+CO256+CO260+CO263+CO266+CO269+CO272+CO278+CO281+CO284+CO287+CO290+CO293+CO298+CO301+CO304+CO308+CO311+CO314</f>
        <v>179.31970140000001</v>
      </c>
      <c r="CP315" s="331">
        <f>CP238+CP241+CP245+CP248+CP256+CP260+CP263+CP266+CP269+CP272+CP278+CP281+CP284+CP287+CP290+CP293+CP298+CP301+CP304+CP308+CP311+CP314</f>
        <v>4.9622149945860006</v>
      </c>
      <c r="CQ315" s="323"/>
      <c r="CR315" s="331">
        <f>CR238+CR241+CR245+CR248+CR256+CR260+CR263+CR266+CR269+CR272+CR278+CR281+CR284+CR287+CR290+CR293+CR298+CR301+CR304+CR308+CR311+CR314</f>
        <v>174.21951539999998</v>
      </c>
      <c r="CS315" s="331">
        <f>CS238+CS241+CS245+CS248+CS256+CS260+CS263+CS266+CS269+CS272+CS278+CS281+CS284+CS287+CS290+CS293+CS298+CS301+CS304+CS308+CS311+CS314</f>
        <v>5.0739847440799988</v>
      </c>
      <c r="CT315" s="323"/>
      <c r="CU315" s="331">
        <f>CU238+CU241+CU245+CU248+CU256+CU260+CU263+CU266+CU269+CU272+CU278+CU281+CU284+CU287+CU290+CU293+CU298+CU301+CU304+CU308+CU311+CU314</f>
        <v>188.0758122</v>
      </c>
      <c r="CV315" s="331">
        <f>CV238+CV241+CV245+CV248+CV256+CV260+CV263+CV266+CV269+CV272+CV278+CV281+CV284+CV287+CV290+CV293+CV298+CV301+CV304+CV308+CV311+CV314</f>
        <v>5.5369514073600001</v>
      </c>
      <c r="CW315" s="1527"/>
      <c r="CX315" s="331">
        <f>CX238+CX241+CX245+CX248+CX256+CX260+CX263+CX266+CX269+CX272+CX278+CX281+CX284+CX287+CX290+CX293+CX298+CX301+CX304+CX308+CX311+CX314</f>
        <v>325.18923199999995</v>
      </c>
      <c r="CY315" s="331">
        <f>CY238+CY241+CY245+CY248+CY256+CY260+CY263+CY266+CY269+CY272+CY278+CY281+CY284+CY287+CY290+CY293+CY298+CY301+CY304+CY308+CY311+CY314</f>
        <v>10.228672799999998</v>
      </c>
      <c r="CZ315" s="323"/>
      <c r="DA315" s="331">
        <f>DA238+DA241+DA245+DA248+DA256+DA260+DA263+DA266+DA269+DA272+DA278+DA281+DA284+DA287+DA290+DA293+DA298+DA301+DA304+DA308+DA311+DA314</f>
        <v>319.14699199999995</v>
      </c>
      <c r="DB315" s="331">
        <f>DB238+DB241+DB245+DB248+DB256+DB260+DB263+DB266+DB269+DB272+DB278+DB281+DB284+DB287+DB290+DB293+DB298+DB301+DB304+DB308+DB311+DB314</f>
        <v>6.7031071999999998</v>
      </c>
      <c r="DC315" s="323"/>
      <c r="DD315" s="331">
        <f>DD238+DD241+DD245+DD248+DD256+DD260+DD263+DD266+DD269+DD272+DD278+DD281+DD284+DD287+DD290+DD293+DD298+DD301+DD304+DD308+DD311+DD314</f>
        <v>318.15339199999994</v>
      </c>
      <c r="DE315" s="331">
        <f>DE238+DE241+DE245+DE248+DE256+DE260+DE263+DE266+DE269+DE272+DE278+DE281+DE284+DE287+DE290+DE293+DE298+DE301+DE304+DE308+DE311+DE314</f>
        <v>6.8200982000000003</v>
      </c>
      <c r="DF315" s="323"/>
      <c r="DG315" s="331">
        <f>DG238+DG241+DG245+DG248+DG256+DG260+DG263+DG266+DG269+DG272+DG278+DG281+DG284+DG287+DG290+DG293+DG298+DG301+DG304+DG308+DG311+DG314</f>
        <v>318.23139199999991</v>
      </c>
      <c r="DH315" s="331">
        <f>DH238+DH241+DH245+DH248+DH256+DH260+DH263+DH266+DH269+DH272+DH278+DH281+DH284+DH287+DH290+DH293+DH298+DH301+DH304+DH308+DH311+DH314</f>
        <v>9.90237561</v>
      </c>
      <c r="DI315" s="1242"/>
      <c r="DJ315" s="1207">
        <f>DJ238+DJ241+DJ245+DJ248+DJ256+DJ260+DJ263+DJ266+DJ269+DJ272+DJ278+DJ281+DJ284+DJ287+DJ290+DJ293+DJ298+DJ301+DJ304+DJ308+DJ311+DJ314</f>
        <v>687.89094</v>
      </c>
      <c r="DK315" s="1207">
        <f>DK238+DK241+DK245+DK248+DK256+DK260+DK263+DK266+DK269+DK272+DK278+DK281+DK284+DK287+DK290+DK293+DK298+DK301+DK304+DK308+DK311+DK314</f>
        <v>20.770956410074199</v>
      </c>
      <c r="DL315" s="1207"/>
      <c r="DM315" s="1207">
        <f>DM238+DM241+DM245+DM248+DM256+DM260+DM263+DM266+DM269+DM272+DM278+DM281+DM284+DM287+DM290+DM293+DM298+DM301+DM304+DM308+DM311+DM314</f>
        <v>169.15220579999999</v>
      </c>
      <c r="DN315" s="1207">
        <f>DN238+DN241+DN245+DN248+DN256+DN260+DN263+DN266+DN269+DN272+DN278+DN281+DN284+DN287+DN290+DN293+DN298+DN301+DN304+DN308+DN311+DN314</f>
        <v>5.0660082910063995</v>
      </c>
      <c r="DO315" s="1207"/>
      <c r="DP315" s="1207">
        <f>DP238+DP241+DP245+DP248+DP256+DP260+DP263+DP266+DP269+DP272+DP278+DP281+DP284+DP287+DP290+DP293+DP298+DP301+DP304+DP308+DP311+DP314</f>
        <v>176.03607539999996</v>
      </c>
      <c r="DQ315" s="1207">
        <f>DQ238+DQ241+DQ245+DQ248+DQ256+DQ260+DQ263+DQ266+DQ269+DQ272+DQ278+DQ281+DQ284+DQ287+DQ290+DQ293+DQ298+DQ301+DQ304+DQ308+DQ311+DQ314</f>
        <v>5.1597064586603993</v>
      </c>
      <c r="DR315" s="1207"/>
      <c r="DS315" s="1207">
        <f>DS238+DS241+DS245+DS248+DS256+DS260+DS263+DS266+DS269+DS272+DS278+DS281+DS284+DS287+DS290+DS293+DS298+DS301+DS304+DS308+DS311+DS314</f>
        <v>164.05892100000003</v>
      </c>
      <c r="DT315" s="1207">
        <f>DT238+DT241+DT245+DT248+DT256+DT260+DT263+DT266+DT269+DT272+DT278+DT281+DT284+DT287+DT290+DT293+DT298+DT301+DT304+DT308+DT311+DT314</f>
        <v>4.8923268246880012</v>
      </c>
      <c r="DU315" s="1207"/>
      <c r="DV315" s="1207">
        <f>DV238+DV241+DV245+DV248+DV256+DV260+DV263+DV266+DV269+DV272+DV278+DV281+DV284+DV287+DV290+DV293+DV298+DV301+DV304+DV308+DV311+DV314</f>
        <v>178.64373779999997</v>
      </c>
      <c r="DW315" s="1207">
        <f>DW238+DW241+DW245+DW248+DW256+DW260+DW263+DW266+DW269+DW272+DW278+DW281+DW284+DW287+DW290+DW293+DW298+DW301+DW304+DW308+DW311+DW314</f>
        <v>5.5777259357193998</v>
      </c>
      <c r="DX315" s="1242"/>
      <c r="DY315" s="1207">
        <f>DY238+DY241+DY245+DY248+DY256+DY260+DY263+DY266+DY269+DY272+DY278+DY281+DY284+DY287+DY290+DY293+DY298+DY301+DY304+DY308+DY311+DY314</f>
        <v>609.89111339999999</v>
      </c>
      <c r="DZ315" s="1207">
        <f>DZ238+DZ241+DZ245+DZ248+DZ256+DZ260+DZ263+DZ266+DZ269+DZ272+DZ278+DZ281+DZ284+DZ287+DZ290+DZ293+DZ298+DZ301+DZ304+DZ308+DZ311+DZ314</f>
        <v>18.161605707393598</v>
      </c>
      <c r="EA315" s="1242"/>
      <c r="EB315" s="1207">
        <f>EB238+EB241+EB245+EB248+EB256+EB260+EB263+EB266+EB269+EB272+EB278+EB281+EB284+EB287+EB290+EB293+EB298+EB301+EB304+EB308+EB311+EB314</f>
        <v>351.67253099999994</v>
      </c>
      <c r="EC315" s="1207">
        <f>EC238+EC241+EC245+EC248+EC256+EC260+EC263+EC266+EC269+EC272+EC278+EC281+EC284+EC287+EC290+EC293+EC298+EC301+EC304+EC308+EC311+EC314</f>
        <v>10.956205561503999</v>
      </c>
      <c r="ED315" s="1242"/>
      <c r="EE315" s="1207">
        <f>EE238+EE241+EE245+EE248+EE256+EE260+EE263+EE266+EE269+EE272+EE278+EE281+EE284+EE287+EE290+EE293+EE298+EE301+EE304+EE308+EE311+EE314</f>
        <v>329.44593899999995</v>
      </c>
      <c r="EF315" s="1207">
        <f>EF238+EF241+EF245+EF248+EF256+EF260+EF263+EF266+EF269+EF272+EF278+EF281+EF284+EF287+EF290+EF293+EF298+EF301+EF304+EF308+EF311+EF314</f>
        <v>10.4462346</v>
      </c>
      <c r="EG315" s="1207"/>
      <c r="EH315" s="1207">
        <f>EH238+EH241+EH245+EH248+EH256+EH260+EH263+EH266+EH269+EH272+EH278+EH281+EH284+EH287+EH290+EH293+EH298+EH301+EH304+EH308+EH311+EH314</f>
        <v>312.70935659999998</v>
      </c>
      <c r="EI315" s="1207">
        <f>EI238+EI241+EI245+EI248+EI256+EI260+EI263+EI266+EI269+EI272+EI278+EI281+EI284+EI287+EI290+EI293+EI298+EI301+EI304+EI308+EI311+EI314</f>
        <v>9.9029109999999978</v>
      </c>
      <c r="EJ315" s="331"/>
      <c r="EK315" s="331"/>
      <c r="EL315" s="331"/>
      <c r="EM315" s="331"/>
      <c r="EN315" s="437">
        <f t="shared" si="2364"/>
        <v>18.850374949279999</v>
      </c>
      <c r="EO315" s="312">
        <f>EO238+EO241+EO245+EO248+EO256+EO260+EO263+EO266+EO269+EO272+EO278+EO281+EO284+EO287+EO290+EO293+EO298+EO301+EO304+EO308+EO311+EO314</f>
        <v>2.9923420000000003</v>
      </c>
      <c r="EP315" s="312">
        <f>EP238+EP241+EP245+EP248+EP256+EP260+EP263+EP266+EP269+EP272+EP278+EP281+EP284+EP287+EP290+EP293+EP298+EP301+EP304+EP308+EP311+EP314</f>
        <v>2.83908</v>
      </c>
      <c r="EQ315" s="312">
        <f>EQ238+EQ241+EQ245+EQ248+EQ256+EQ260+EQ263+EQ266+EQ269+EQ272+EQ278+EQ281+EQ284+EQ287+EQ290+EQ293+EQ298+EQ301+EQ304+EQ308+EQ311+EQ314</f>
        <v>10.158658639999999</v>
      </c>
      <c r="ER315" s="312">
        <f>ER238+ER241+ER245+ER248+ER256+ER260+ER263+ER266+ER269+ER272+ER278+ER281+ER284+ER287+ER290+ER293+ER298+ER301+ER304+ER308+ER311+ER314</f>
        <v>9.9325530000000004</v>
      </c>
      <c r="ES315" s="312">
        <f>ES238+ES241+ES245+ES248+ES256+ES260+ES263+ES266+ES269+ES272+ES278+ES281+ES284+ES287+ES290+ES293+ES298+ES301+ES304+ES308+ES311+ES314</f>
        <v>8.4772292700000005</v>
      </c>
      <c r="ET315" s="312">
        <f t="shared" ref="ET315:EW315" si="2375">ET238+ET241+ET245+ET248+ET256+ET260+ET263+ET266+ET269+ET272+ET278+ET281+ET284+ET287+ET290+ET293+ET298+ET301+ET304+ET308+ET311+ET314</f>
        <v>1.99683864</v>
      </c>
      <c r="EU315" s="312">
        <f t="shared" si="2375"/>
        <v>1.6310164300000001</v>
      </c>
      <c r="EV315" s="312">
        <f t="shared" si="2375"/>
        <v>2.73393855</v>
      </c>
      <c r="EW315" s="312">
        <f t="shared" si="2375"/>
        <v>2.1154356500000002</v>
      </c>
      <c r="EX315" s="312">
        <f>EX238+EX241+EX245+EX248+EX256+EX260+EX263+EX266+EX269+EX272+EX278+EX281+EX284+EX287+EX290+EX293+EX298+EX301+EX304+EX308+EX311+EX314</f>
        <v>8.5446545892800003</v>
      </c>
      <c r="EY315" s="312">
        <f t="shared" ref="EY315:FB315" si="2376">EY238+EY241+EY245+EY248+EY256+EY260+EY263+EY266+EY269+EY272+EY278+EY281+EY284+EY287+EY290+EY293+EY298+EY301+EY304+EY308+EY311+EY314</f>
        <v>2.0440005673199999</v>
      </c>
      <c r="EZ315" s="312">
        <f t="shared" si="2376"/>
        <v>1.8653799573200001</v>
      </c>
      <c r="FA315" s="312">
        <f t="shared" si="2376"/>
        <v>2.4875307173200003</v>
      </c>
      <c r="FB315" s="312">
        <f t="shared" si="2376"/>
        <v>2.1477433473200001</v>
      </c>
      <c r="FC315" s="312">
        <f>FC238+FC241+FC245+FC248+FC256+FC260+FC263+FC266+FC269+FC272+FC278+FC281+FC284+FC287+FC290+FC293+FC298+FC301+FC304+FC308+FC311+FC314</f>
        <v>7.3522619000000002</v>
      </c>
      <c r="FD315" s="312">
        <f>FD238+FD241+FD245+FD248+FD256+FD260+FD263+FD266+FD269+FD272+FD278+FD281+FD284+FD287+FD290+FD293+FD298+FD301+FD304+FD308+FD311+FD314</f>
        <v>0.97398651000000003</v>
      </c>
      <c r="FE315" s="312">
        <f>FE238+FE241+FE245+FE248+FE256+FE260+FE263+FE266+FE269+FE272+FE278+FE281+FE284+FE287+FE290+FE293+FE298+FE301+FE304+FE308+FE311+FE314</f>
        <v>1.0168689399999999</v>
      </c>
      <c r="FF315" s="312">
        <f>FF238+FF241+FF245+FF248+FF256+FF260+FF263+FF266+FF269+FF272+FF278+FF281+FF284+FF287+FF290+FF293+FF298+FF301+FF304+FF308+FF311+FF314</f>
        <v>0.96260301000000004</v>
      </c>
      <c r="FG315" s="312">
        <f>SUM(FH315:FR315)</f>
        <v>34.613052240000002</v>
      </c>
      <c r="FH315" s="312">
        <f>FH238+FH241+FH245+FH248+FH256+FH260+FH263+FH266+FH269+FH272+FH278+FH281+FH284+FH287+FH290+FH293+FH298+FH301+FH304+FH308+FH311+FH314</f>
        <v>2.9923420000000003</v>
      </c>
      <c r="FI315" s="312">
        <f>FI238+FI241+FI245+FI248+FI256+FI260+FI263+FI266+FI269+FI272+FI278+FI281+FI284+FI287+FI290+FI293+FI298+FI301+FI304+FI308+FI311+FI314</f>
        <v>2.83908</v>
      </c>
      <c r="FJ315" s="312">
        <f>FJ238+FJ241+FJ245+FJ248+FJ256+FJ260+FJ263+FJ266+FJ269+FJ272+FJ278+FJ281+FJ284+FJ287+FJ290+FJ293+FJ298+FJ301+FJ304+FJ308+FJ311+FJ314</f>
        <v>10.158658639999999</v>
      </c>
      <c r="FK315" s="312">
        <f>FK238+FK241+FK245+FK248+FK256+FK260+FK263+FK266+FK269+FK272+FK278+FK281+FK284+FK287+FK290+FK293+FK298+FK301+FK304+FK308+FK311+FK314</f>
        <v>10.831642599999999</v>
      </c>
      <c r="FL315" s="992"/>
      <c r="FM315" s="312">
        <f>FM238+FM241+FM245+FM248+FM256+FM260+FM263+FM266+FM269+FM272+FM278+FM281+FM284+FM287+FM290+FM293+FM298+FM301+FM304+FM308+FM311+FM314</f>
        <v>3.8956645000000005</v>
      </c>
      <c r="FN315" s="312">
        <f t="shared" ref="FN315:FQ315" si="2377">FN238+FN241+FN245+FN248+FN256+FN260+FN263+FN266+FN269+FN272+FN278+FN281+FN284+FN287+FN290+FN293+FN298+FN301+FN304+FN308+FN311+FN314</f>
        <v>2.0559219999999998</v>
      </c>
      <c r="FO315" s="312">
        <f t="shared" si="2377"/>
        <v>1.8397425000000001</v>
      </c>
      <c r="FP315" s="312">
        <f t="shared" si="2377"/>
        <v>0</v>
      </c>
      <c r="FQ315" s="312">
        <f t="shared" si="2377"/>
        <v>0</v>
      </c>
      <c r="FR315" s="312">
        <f>FR238+FR241+FR245+FR248+FR256+FR260+FR263+FR266+FR269+FR272+FR278+FR281+FR284+FR287+FR290+FR293+FR298+FR301+FR304+FR308+FR311+FR314</f>
        <v>0</v>
      </c>
      <c r="FS315" s="312">
        <f>FS238+FS241+FS245+FS248+FS256+FS260+FS263+FS266+FS269+FS272+FS278+FS281+FS284+FS287+FS290+FS293+FS298+FS301+FS304+FS308+FS311+FS314</f>
        <v>0</v>
      </c>
      <c r="FT315" s="312">
        <f>FT238+FT241+FT245+FT248+FT256+FT260+FT263+FT266+FT269+FT272+FT278+FT281+FT284+FT287+FT290+FT293+FT298+FT301+FT304+FT308+FT311+FT314</f>
        <v>0</v>
      </c>
      <c r="FU315" s="622"/>
      <c r="FV315" s="331">
        <f>FV238+FV241+FV245+FV248+FV256+FV260+FV263+FV266+FV269+FV272+FV278+FV281+FV284+FV287+FV290+FV293+FV298+FV301+FV304+FV308+FV311+FV314</f>
        <v>0</v>
      </c>
      <c r="FW315" s="331">
        <f>FW238+FW241+FW245+FW248+FW256+FW260+FW263+FW266+FW269+FW272+FW278+FW281+FW284+FW287+FW290+FW293+FW298+FW301+FW304+FW308+FW311+FW314</f>
        <v>0</v>
      </c>
      <c r="FX315" s="331">
        <f>FX238+FX241+FX245+FX248+FX256+FX260+FX263+FX266+FX269+FX272+FX278+FX281+FX284+FX287+FX290+FX293+FX298+FX301+FX304+FX308+FX311+FX314</f>
        <v>0</v>
      </c>
    </row>
    <row r="316" spans="1:180" collapsed="1">
      <c r="A316" s="466" t="s">
        <v>406</v>
      </c>
      <c r="B316" s="329"/>
      <c r="C316" s="329"/>
      <c r="D316" s="329"/>
      <c r="E316" s="425"/>
      <c r="F316" s="329"/>
      <c r="G316" s="329"/>
      <c r="H316" s="329"/>
      <c r="I316" s="329"/>
      <c r="J316" s="329"/>
      <c r="K316" s="329"/>
      <c r="L316" s="329"/>
      <c r="M316" s="329"/>
      <c r="N316" s="329"/>
      <c r="O316" s="329"/>
      <c r="P316" s="329"/>
      <c r="Q316" s="329"/>
      <c r="R316" s="329"/>
      <c r="S316" s="329"/>
      <c r="T316" s="329"/>
      <c r="U316" s="329"/>
      <c r="V316" s="329"/>
      <c r="W316" s="329"/>
      <c r="X316" s="329"/>
      <c r="Y316" s="329"/>
      <c r="Z316" s="329"/>
      <c r="AA316" s="1159"/>
      <c r="AB316" s="329"/>
      <c r="AC316" s="329"/>
      <c r="AD316" s="355"/>
      <c r="AE316" s="329"/>
      <c r="AF316" s="329"/>
      <c r="AG316" s="329"/>
      <c r="AH316" s="329"/>
      <c r="AI316" s="329"/>
      <c r="AJ316" s="329"/>
      <c r="AK316" s="329"/>
      <c r="AL316" s="329"/>
      <c r="AM316" s="329"/>
      <c r="AN316" s="329"/>
      <c r="AO316" s="329"/>
      <c r="AP316" s="329"/>
      <c r="AQ316" s="329"/>
      <c r="AR316" s="1618"/>
      <c r="AS316" s="1618"/>
      <c r="AT316" s="311"/>
      <c r="AU316" s="311"/>
      <c r="AV316" s="311"/>
      <c r="AW316" s="311"/>
      <c r="AX316" s="311"/>
      <c r="AY316" s="311"/>
      <c r="AZ316" s="311"/>
      <c r="BA316" s="311"/>
      <c r="BB316" s="311"/>
      <c r="BC316" s="311"/>
      <c r="BD316" s="311"/>
      <c r="BE316" s="311"/>
      <c r="BF316" s="311"/>
      <c r="BG316" s="311"/>
      <c r="BH316" s="311"/>
      <c r="BI316" s="311"/>
      <c r="BJ316" s="311"/>
      <c r="BK316" s="311"/>
      <c r="BL316" s="329"/>
      <c r="BM316" s="329"/>
      <c r="BN316" s="329"/>
      <c r="BO316" s="329"/>
      <c r="BP316" s="329"/>
      <c r="BQ316" s="329"/>
      <c r="BR316" s="329"/>
      <c r="BS316" s="329"/>
      <c r="BT316" s="329"/>
      <c r="BU316" s="329"/>
      <c r="BV316" s="329"/>
      <c r="BW316" s="329"/>
      <c r="BX316" s="329"/>
      <c r="BY316" s="329"/>
      <c r="BZ316" s="329"/>
      <c r="CA316" s="329"/>
      <c r="CB316" s="329"/>
      <c r="CC316" s="329"/>
      <c r="CD316" s="329"/>
      <c r="CE316" s="329"/>
      <c r="CF316" s="329"/>
      <c r="CG316" s="994"/>
      <c r="CH316" s="329"/>
      <c r="CI316" s="329"/>
      <c r="CJ316" s="329"/>
      <c r="CK316" s="329"/>
      <c r="CL316" s="329"/>
      <c r="CM316" s="329"/>
      <c r="CN316" s="329"/>
      <c r="CO316" s="329"/>
      <c r="CP316" s="329"/>
      <c r="CQ316" s="329"/>
      <c r="CR316" s="329"/>
      <c r="CS316" s="329"/>
      <c r="CT316" s="329"/>
      <c r="CU316" s="329"/>
      <c r="CV316" s="329"/>
      <c r="CW316" s="1513"/>
      <c r="CX316" s="329"/>
      <c r="CY316" s="329"/>
      <c r="CZ316" s="329"/>
      <c r="DA316" s="329"/>
      <c r="DB316" s="329"/>
      <c r="DC316" s="329"/>
      <c r="DD316" s="329"/>
      <c r="DE316" s="329"/>
      <c r="DF316" s="329"/>
      <c r="DG316" s="329"/>
      <c r="DH316" s="329"/>
      <c r="DI316" s="1159"/>
      <c r="DJ316" s="1159"/>
      <c r="DK316" s="1159"/>
      <c r="DL316" s="1159"/>
      <c r="DM316" s="1159"/>
      <c r="DN316" s="1159"/>
      <c r="DO316" s="1159"/>
      <c r="DP316" s="1159"/>
      <c r="DQ316" s="1159"/>
      <c r="DR316" s="1159"/>
      <c r="DS316" s="1159"/>
      <c r="DT316" s="1159"/>
      <c r="DU316" s="1159"/>
      <c r="DV316" s="1159"/>
      <c r="DW316" s="1159"/>
      <c r="DX316" s="1159"/>
      <c r="DY316" s="1159"/>
      <c r="DZ316" s="1159"/>
      <c r="EA316" s="1159"/>
      <c r="EB316" s="1159"/>
      <c r="EC316" s="1159"/>
      <c r="ED316" s="1159"/>
      <c r="EE316" s="1159"/>
      <c r="EF316" s="1159"/>
      <c r="EG316" s="1159"/>
      <c r="EH316" s="1159"/>
      <c r="EI316" s="1159"/>
      <c r="EJ316" s="329"/>
      <c r="EK316" s="329"/>
      <c r="EL316" s="329"/>
      <c r="EM316" s="329"/>
      <c r="EN316" s="318"/>
      <c r="EO316" s="318"/>
      <c r="EP316" s="340"/>
      <c r="EQ316" s="329"/>
      <c r="ER316" s="329"/>
      <c r="ES316" s="329"/>
      <c r="ET316" s="812"/>
      <c r="EU316" s="812"/>
      <c r="EV316" s="812"/>
      <c r="EW316" s="812"/>
      <c r="EX316" s="329"/>
      <c r="EY316" s="812"/>
      <c r="EZ316" s="812"/>
      <c r="FA316" s="812"/>
      <c r="FB316" s="812"/>
      <c r="FC316" s="329"/>
      <c r="FD316" s="329"/>
      <c r="FE316" s="329"/>
      <c r="FF316" s="329"/>
      <c r="FG316" s="329"/>
      <c r="FH316" s="340"/>
      <c r="FI316" s="340"/>
      <c r="FJ316" s="329"/>
      <c r="FK316" s="329"/>
      <c r="FL316" s="994"/>
      <c r="FM316" s="329"/>
      <c r="FN316" s="812"/>
      <c r="FO316" s="812"/>
      <c r="FP316" s="812"/>
      <c r="FQ316" s="812"/>
      <c r="FR316" s="329"/>
      <c r="FS316" s="329"/>
      <c r="FT316" s="329"/>
      <c r="FU316" s="812"/>
      <c r="FV316" s="329"/>
      <c r="FW316" s="329"/>
      <c r="FX316" s="329"/>
    </row>
    <row r="317" spans="1:180" ht="15.6" customHeight="1" outlineLevel="1">
      <c r="A317" s="426" t="s">
        <v>485</v>
      </c>
      <c r="B317" s="378" t="s">
        <v>304</v>
      </c>
      <c r="C317" s="426"/>
      <c r="D317" s="427"/>
      <c r="E317" s="428">
        <v>1</v>
      </c>
      <c r="F317" s="483" t="s">
        <v>275</v>
      </c>
      <c r="G317" s="467"/>
      <c r="H317" s="330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  <c r="S317" s="313"/>
      <c r="T317" s="313"/>
      <c r="U317" s="313"/>
      <c r="V317" s="313"/>
      <c r="W317" s="313"/>
      <c r="X317" s="313"/>
      <c r="Y317" s="313"/>
      <c r="Z317" s="313"/>
      <c r="AA317" s="1155"/>
      <c r="AB317" s="313"/>
      <c r="AC317" s="313"/>
      <c r="AD317" s="358"/>
      <c r="AE317" s="313"/>
      <c r="AF317" s="313"/>
      <c r="AG317" s="313"/>
      <c r="AH317" s="313"/>
      <c r="AI317" s="313"/>
      <c r="AJ317" s="313"/>
      <c r="AK317" s="313"/>
      <c r="AL317" s="313"/>
      <c r="AM317" s="313"/>
      <c r="AN317" s="313"/>
      <c r="AO317" s="313"/>
      <c r="AP317" s="297" t="s">
        <v>584</v>
      </c>
      <c r="AQ317" s="481">
        <f>DI317+DX317+EA317+ED317+EG317</f>
        <v>0.51</v>
      </c>
      <c r="AR317" s="1624"/>
      <c r="AS317" s="1624"/>
      <c r="AT317" s="482">
        <f t="shared" ref="AT317:BQ317" si="2378">AT322+AT328+AT332+AT335</f>
        <v>1.1008009999999999</v>
      </c>
      <c r="AU317" s="482">
        <f t="shared" si="2378"/>
        <v>132.09611999999998</v>
      </c>
      <c r="AV317" s="482">
        <f t="shared" si="2378"/>
        <v>2.6190757750324898</v>
      </c>
      <c r="AW317" s="482">
        <f t="shared" si="2378"/>
        <v>5.1832999999999997E-2</v>
      </c>
      <c r="AX317" s="482">
        <f t="shared" si="2378"/>
        <v>6.2199599999999995</v>
      </c>
      <c r="AY317" s="482">
        <f t="shared" si="2378"/>
        <v>0.2041236367532418</v>
      </c>
      <c r="AZ317" s="482">
        <f t="shared" si="2378"/>
        <v>2.3711549999999995</v>
      </c>
      <c r="BA317" s="482">
        <f t="shared" si="2378"/>
        <v>284.53859999999992</v>
      </c>
      <c r="BB317" s="482">
        <f t="shared" si="2378"/>
        <v>4.9108137000000003</v>
      </c>
      <c r="BC317" s="482">
        <f t="shared" si="2378"/>
        <v>2.3711549999999999</v>
      </c>
      <c r="BD317" s="482">
        <f t="shared" si="2378"/>
        <v>284.53859999999997</v>
      </c>
      <c r="BE317" s="482">
        <f t="shared" si="2378"/>
        <v>6.2652654600000002</v>
      </c>
      <c r="BF317" s="482">
        <f t="shared" si="2378"/>
        <v>2.3711549999999995</v>
      </c>
      <c r="BG317" s="482">
        <f t="shared" si="2378"/>
        <v>284.53859999999992</v>
      </c>
      <c r="BH317" s="482">
        <f t="shared" si="2378"/>
        <v>7.1161447171971535</v>
      </c>
      <c r="BI317" s="482">
        <f t="shared" si="2378"/>
        <v>2.2605629999999999</v>
      </c>
      <c r="BJ317" s="482">
        <f t="shared" si="2378"/>
        <v>271.26755999999995</v>
      </c>
      <c r="BK317" s="482">
        <f t="shared" si="2378"/>
        <v>6.3858763513915902</v>
      </c>
      <c r="BL317" s="482">
        <f t="shared" si="2378"/>
        <v>0.8399080000000001</v>
      </c>
      <c r="BM317" s="482">
        <f t="shared" si="2378"/>
        <v>100.78896</v>
      </c>
      <c r="BN317" s="482">
        <f t="shared" si="2378"/>
        <v>2.5081333838475599</v>
      </c>
      <c r="BO317" s="482">
        <f t="shared" si="2378"/>
        <v>1.624152</v>
      </c>
      <c r="BP317" s="482">
        <f t="shared" si="2378"/>
        <v>194.89823999999999</v>
      </c>
      <c r="BQ317" s="482">
        <f t="shared" si="2378"/>
        <v>4.7768920552883962</v>
      </c>
      <c r="BR317" s="482">
        <f t="shared" ref="BR317:EC317" si="2379">BR322+BR328+BR332+BR335</f>
        <v>1.2040000000000002</v>
      </c>
      <c r="BS317" s="482">
        <f t="shared" si="2379"/>
        <v>144.47999999999999</v>
      </c>
      <c r="BT317" s="482">
        <f t="shared" si="2379"/>
        <v>3.9274877805261452</v>
      </c>
      <c r="BU317" s="482">
        <f t="shared" si="2379"/>
        <v>3.3999999999999996E-2</v>
      </c>
      <c r="BV317" s="482">
        <f t="shared" si="2379"/>
        <v>4.0799999999999992</v>
      </c>
      <c r="BW317" s="482">
        <f t="shared" si="2379"/>
        <v>0.10455144974035575</v>
      </c>
      <c r="BX317" s="482">
        <f t="shared" si="2379"/>
        <v>0.182</v>
      </c>
      <c r="BY317" s="482">
        <f t="shared" si="2379"/>
        <v>21.84</v>
      </c>
      <c r="BZ317" s="482">
        <f t="shared" si="2379"/>
        <v>0.57199051176916604</v>
      </c>
      <c r="CA317" s="482">
        <f t="shared" si="2379"/>
        <v>0.95400000000000007</v>
      </c>
      <c r="CB317" s="482">
        <f t="shared" si="2379"/>
        <v>114.47999999999999</v>
      </c>
      <c r="CC317" s="482">
        <f t="shared" si="2379"/>
        <v>3.1384139472321841</v>
      </c>
      <c r="CD317" s="482">
        <f t="shared" si="2379"/>
        <v>3.3999999999999996E-2</v>
      </c>
      <c r="CE317" s="482">
        <f t="shared" si="2379"/>
        <v>4.0799999999999992</v>
      </c>
      <c r="CF317" s="482">
        <f t="shared" si="2379"/>
        <v>0.1125318717844391</v>
      </c>
      <c r="CG317" s="995"/>
      <c r="CH317" s="482">
        <f t="shared" ref="CH317:CV317" si="2380">CH322+CH328+CH332+CH335</f>
        <v>3.3753800000000003</v>
      </c>
      <c r="CI317" s="482">
        <f t="shared" si="2380"/>
        <v>144.99012000000002</v>
      </c>
      <c r="CJ317" s="482">
        <f t="shared" si="2380"/>
        <v>10.888924377990961</v>
      </c>
      <c r="CK317" s="482">
        <f t="shared" si="2380"/>
        <v>0.82757599999999998</v>
      </c>
      <c r="CL317" s="482">
        <f t="shared" si="2380"/>
        <v>4.0799999999999992</v>
      </c>
      <c r="CM317" s="482">
        <f t="shared" si="2380"/>
        <v>3.0299602119566669</v>
      </c>
      <c r="CN317" s="482">
        <f t="shared" si="2380"/>
        <v>0.73964199999999991</v>
      </c>
      <c r="CO317" s="482">
        <f t="shared" si="2380"/>
        <v>22.230119999999999</v>
      </c>
      <c r="CP317" s="482">
        <f t="shared" si="2380"/>
        <v>2.1517696100000001</v>
      </c>
      <c r="CQ317" s="482">
        <f t="shared" si="2380"/>
        <v>1.1632730000000002</v>
      </c>
      <c r="CR317" s="482">
        <f t="shared" si="2380"/>
        <v>114.60000000000001</v>
      </c>
      <c r="CS317" s="482">
        <f t="shared" si="2380"/>
        <v>3.8914838260342943</v>
      </c>
      <c r="CT317" s="482">
        <f t="shared" si="2380"/>
        <v>0.64488900000000005</v>
      </c>
      <c r="CU317" s="482">
        <f t="shared" si="2380"/>
        <v>4.08</v>
      </c>
      <c r="CV317" s="482">
        <f t="shared" si="2380"/>
        <v>1.8157107299999999</v>
      </c>
      <c r="CW317" s="1514">
        <f t="shared" si="2379"/>
        <v>1.2039080000000002</v>
      </c>
      <c r="CX317" s="482">
        <f t="shared" si="2379"/>
        <v>144.46896000000001</v>
      </c>
      <c r="CY317" s="482">
        <f t="shared" si="2379"/>
        <v>4.0997103987632091</v>
      </c>
      <c r="CZ317" s="482">
        <f t="shared" si="2379"/>
        <v>1.2039080000000002</v>
      </c>
      <c r="DA317" s="482">
        <f t="shared" si="2379"/>
        <v>144.46896000000001</v>
      </c>
      <c r="DB317" s="482">
        <f t="shared" si="2379"/>
        <v>4.2453018057769549</v>
      </c>
      <c r="DC317" s="482">
        <f t="shared" si="2379"/>
        <v>1.2039080000000002</v>
      </c>
      <c r="DD317" s="482">
        <f t="shared" si="2379"/>
        <v>144.46896000000001</v>
      </c>
      <c r="DE317" s="482">
        <f t="shared" si="2379"/>
        <v>4.4012470893726832</v>
      </c>
      <c r="DF317" s="482">
        <f t="shared" si="2379"/>
        <v>1.2039080000000002</v>
      </c>
      <c r="DG317" s="482">
        <f t="shared" si="2379"/>
        <v>144.46896000000001</v>
      </c>
      <c r="DH317" s="482">
        <f t="shared" si="2379"/>
        <v>4.5589119685118025</v>
      </c>
      <c r="DI317" s="1199">
        <f t="shared" si="2379"/>
        <v>0.10199999999999999</v>
      </c>
      <c r="DJ317" s="1199">
        <f t="shared" si="2379"/>
        <v>12.239999999999998</v>
      </c>
      <c r="DK317" s="1199">
        <f t="shared" si="2379"/>
        <v>0.34023517680989918</v>
      </c>
      <c r="DL317" s="1199">
        <f t="shared" si="2379"/>
        <v>2.5499999999999998E-2</v>
      </c>
      <c r="DM317" s="1199">
        <f t="shared" si="2379"/>
        <v>3.0599999999999996</v>
      </c>
      <c r="DN317" s="1199">
        <f t="shared" si="2379"/>
        <v>8.0401386361792601E-2</v>
      </c>
      <c r="DO317" s="1199">
        <f t="shared" si="2379"/>
        <v>2.5499999999999998E-2</v>
      </c>
      <c r="DP317" s="1199">
        <f t="shared" si="2379"/>
        <v>3.0599999999999996</v>
      </c>
      <c r="DQ317" s="1199">
        <f t="shared" si="2379"/>
        <v>7.8252530777249002E-2</v>
      </c>
      <c r="DR317" s="1199">
        <f t="shared" si="2379"/>
        <v>2.5499999999999998E-2</v>
      </c>
      <c r="DS317" s="1199">
        <f t="shared" si="2379"/>
        <v>3.0599999999999996</v>
      </c>
      <c r="DT317" s="1199">
        <f t="shared" si="2379"/>
        <v>9.0583535019615399E-2</v>
      </c>
      <c r="DU317" s="1199">
        <f t="shared" si="2379"/>
        <v>2.5499999999999998E-2</v>
      </c>
      <c r="DV317" s="1199">
        <f t="shared" si="2379"/>
        <v>3.0599999999999996</v>
      </c>
      <c r="DW317" s="1199">
        <f t="shared" si="2379"/>
        <v>9.0997724651242159E-2</v>
      </c>
      <c r="DX317" s="1199">
        <f t="shared" si="2379"/>
        <v>0.10199999999999999</v>
      </c>
      <c r="DY317" s="1199">
        <f t="shared" si="2379"/>
        <v>12.239999999999998</v>
      </c>
      <c r="DZ317" s="1199">
        <f t="shared" si="2379"/>
        <v>0.35462654019114842</v>
      </c>
      <c r="EA317" s="1199">
        <f t="shared" si="2379"/>
        <v>0.10199999999999999</v>
      </c>
      <c r="EB317" s="1199">
        <f t="shared" si="2379"/>
        <v>12.239999999999998</v>
      </c>
      <c r="EC317" s="1199">
        <f t="shared" si="2379"/>
        <v>0.37004778380329889</v>
      </c>
      <c r="ED317" s="1199">
        <f t="shared" ref="ED317:EI317" si="2381">ED322+ED328+ED332+ED335</f>
        <v>0.10199999999999999</v>
      </c>
      <c r="EE317" s="1199">
        <f t="shared" si="2381"/>
        <v>12.239999999999998</v>
      </c>
      <c r="EF317" s="1199">
        <f t="shared" si="2381"/>
        <v>0.38614004102279303</v>
      </c>
      <c r="EG317" s="1199">
        <f t="shared" si="2381"/>
        <v>0.10199999999999999</v>
      </c>
      <c r="EH317" s="1199">
        <f t="shared" si="2381"/>
        <v>12.239999999999998</v>
      </c>
      <c r="EI317" s="1199">
        <f t="shared" si="2381"/>
        <v>0.40293251916197698</v>
      </c>
      <c r="EJ317" s="482"/>
      <c r="EK317" s="482"/>
      <c r="EL317" s="482"/>
      <c r="EM317" s="482"/>
      <c r="EN317" s="484">
        <f>EX317+FC317+FD317+FE317+FF317</f>
        <v>0</v>
      </c>
      <c r="EO317" s="484">
        <f>EO322+EO328+EO332+EO335</f>
        <v>1.039579</v>
      </c>
      <c r="EP317" s="484">
        <f>EP322+EP328+EP332+EP335</f>
        <v>0</v>
      </c>
      <c r="EQ317" s="484">
        <f>EQ322+EQ328+EQ332+EQ335</f>
        <v>1.4343973999999999</v>
      </c>
      <c r="ER317" s="484">
        <f>ER322+ER328+ER332+ER335</f>
        <v>1.0396339999999999</v>
      </c>
      <c r="ES317" s="484">
        <f>ES322+ES328+ES332+ES335</f>
        <v>0</v>
      </c>
      <c r="ET317" s="813"/>
      <c r="EU317" s="813"/>
      <c r="EV317" s="813"/>
      <c r="EW317" s="813"/>
      <c r="EX317" s="484">
        <f>EX322+EX328+EX332+EX335</f>
        <v>0</v>
      </c>
      <c r="EY317" s="484">
        <f t="shared" ref="EY317:FB317" si="2382">EY322+EY328+EY332+EY335</f>
        <v>0</v>
      </c>
      <c r="EZ317" s="484">
        <f t="shared" si="2382"/>
        <v>0</v>
      </c>
      <c r="FA317" s="484">
        <f t="shared" si="2382"/>
        <v>0</v>
      </c>
      <c r="FB317" s="484">
        <f t="shared" si="2382"/>
        <v>0</v>
      </c>
      <c r="FC317" s="484">
        <f>FC322+FC328+FC332+FC335</f>
        <v>0</v>
      </c>
      <c r="FD317" s="484">
        <f>FD322+FD328+FD332+FD335</f>
        <v>0</v>
      </c>
      <c r="FE317" s="484">
        <f>FE322+FE328+FE332+FE335</f>
        <v>0</v>
      </c>
      <c r="FF317" s="484">
        <f>FF322+FF328+FF332+FF335</f>
        <v>0</v>
      </c>
      <c r="FG317" s="484">
        <f>SUM(FH317:FR317)</f>
        <v>3.5136103999999997</v>
      </c>
      <c r="FH317" s="484">
        <f>FH322+FH328+FH332+FH335</f>
        <v>1.039579</v>
      </c>
      <c r="FI317" s="484">
        <f>FI322+FI328+FI332+FI335</f>
        <v>0</v>
      </c>
      <c r="FJ317" s="484">
        <f>FJ322+FJ328+FJ332+FJ335</f>
        <v>1.4343973999999999</v>
      </c>
      <c r="FK317" s="484">
        <f>FK322+FK328+FK332+FK335</f>
        <v>1.0396339999999999</v>
      </c>
      <c r="FL317" s="992"/>
      <c r="FM317" s="484">
        <f>FM322+FM328+FM332+FM335</f>
        <v>0</v>
      </c>
      <c r="FN317" s="813"/>
      <c r="FO317" s="813"/>
      <c r="FP317" s="813"/>
      <c r="FQ317" s="813"/>
      <c r="FR317" s="484">
        <f>FR322+FR328+FR332+FR335</f>
        <v>0</v>
      </c>
      <c r="FS317" s="484">
        <f>FS322+FS328+FS332+FS335</f>
        <v>0</v>
      </c>
      <c r="FT317" s="484">
        <f>FT322+FT328+FT332+FT335</f>
        <v>0</v>
      </c>
      <c r="FU317" s="813"/>
      <c r="FV317" s="313"/>
      <c r="FW317" s="313"/>
      <c r="FX317" s="313"/>
    </row>
    <row r="318" spans="1:180" ht="18" customHeight="1" outlineLevel="1">
      <c r="A318" s="426" t="s">
        <v>485</v>
      </c>
      <c r="B318" s="378" t="s">
        <v>304</v>
      </c>
      <c r="C318" s="343"/>
      <c r="D318" s="343"/>
      <c r="E318" s="409" t="s">
        <v>43</v>
      </c>
      <c r="F318" s="343" t="s">
        <v>95</v>
      </c>
      <c r="G318" s="468"/>
      <c r="H318" s="469"/>
      <c r="I318" s="357"/>
      <c r="J318" s="357"/>
      <c r="K318" s="357"/>
      <c r="L318" s="357"/>
      <c r="M318" s="357"/>
      <c r="N318" s="357"/>
      <c r="O318" s="357"/>
      <c r="P318" s="357"/>
      <c r="Q318" s="357"/>
      <c r="R318" s="357"/>
      <c r="S318" s="357"/>
      <c r="T318" s="357"/>
      <c r="U318" s="357"/>
      <c r="V318" s="357"/>
      <c r="W318" s="357"/>
      <c r="X318" s="357"/>
      <c r="Y318" s="357"/>
      <c r="Z318" s="357"/>
      <c r="AA318" s="1160"/>
      <c r="AB318" s="357"/>
      <c r="AC318" s="357"/>
      <c r="AD318" s="357"/>
      <c r="AE318" s="357"/>
      <c r="AF318" s="357"/>
      <c r="AG318" s="357"/>
      <c r="AH318" s="357"/>
      <c r="AI318" s="357"/>
      <c r="AJ318" s="357"/>
      <c r="AK318" s="357"/>
      <c r="AL318" s="357"/>
      <c r="AM318" s="357"/>
      <c r="AN318" s="357"/>
      <c r="AO318" s="357"/>
      <c r="AP318" s="495"/>
      <c r="AQ318" s="335"/>
      <c r="AR318" s="1620"/>
      <c r="AS318" s="1620"/>
      <c r="AT318" s="313"/>
      <c r="AU318" s="313"/>
      <c r="AV318" s="313"/>
      <c r="AW318" s="313"/>
      <c r="AX318" s="313"/>
      <c r="AY318" s="313"/>
      <c r="AZ318" s="313"/>
      <c r="BA318" s="313"/>
      <c r="BB318" s="313"/>
      <c r="BC318" s="313"/>
      <c r="BD318" s="313"/>
      <c r="BE318" s="313"/>
      <c r="BF318" s="313"/>
      <c r="BG318" s="313"/>
      <c r="BH318" s="313"/>
      <c r="BI318" s="313"/>
      <c r="BJ318" s="313"/>
      <c r="BK318" s="313"/>
      <c r="BL318" s="314"/>
      <c r="BM318" s="314"/>
      <c r="BN318" s="314"/>
      <c r="BO318" s="314"/>
      <c r="BP318" s="314"/>
      <c r="BQ318" s="314"/>
      <c r="BR318" s="314"/>
      <c r="BS318" s="314"/>
      <c r="BT318" s="314"/>
      <c r="BU318" s="314"/>
      <c r="BV318" s="314"/>
      <c r="BW318" s="314"/>
      <c r="BX318" s="314"/>
      <c r="BY318" s="314"/>
      <c r="BZ318" s="314"/>
      <c r="CA318" s="314"/>
      <c r="CB318" s="314"/>
      <c r="CC318" s="314"/>
      <c r="CD318" s="314"/>
      <c r="CE318" s="314"/>
      <c r="CF318" s="314"/>
      <c r="CG318" s="996"/>
      <c r="CH318" s="314"/>
      <c r="CI318" s="314"/>
      <c r="CJ318" s="314"/>
      <c r="CK318" s="314"/>
      <c r="CL318" s="314"/>
      <c r="CM318" s="314"/>
      <c r="CN318" s="314"/>
      <c r="CO318" s="314"/>
      <c r="CP318" s="314"/>
      <c r="CQ318" s="314"/>
      <c r="CR318" s="314"/>
      <c r="CS318" s="314"/>
      <c r="CT318" s="314"/>
      <c r="CU318" s="314"/>
      <c r="CV318" s="314"/>
      <c r="CW318" s="1515"/>
      <c r="CX318" s="314"/>
      <c r="CY318" s="314"/>
      <c r="CZ318" s="314"/>
      <c r="DA318" s="314"/>
      <c r="DB318" s="314"/>
      <c r="DC318" s="314"/>
      <c r="DD318" s="314"/>
      <c r="DE318" s="314"/>
      <c r="DF318" s="314"/>
      <c r="DG318" s="314"/>
      <c r="DH318" s="314"/>
      <c r="DI318" s="1200"/>
      <c r="DJ318" s="1200"/>
      <c r="DK318" s="1200"/>
      <c r="DL318" s="1200"/>
      <c r="DM318" s="1200"/>
      <c r="DN318" s="1200"/>
      <c r="DO318" s="1200"/>
      <c r="DP318" s="1200"/>
      <c r="DQ318" s="1200"/>
      <c r="DR318" s="1200"/>
      <c r="DS318" s="1200"/>
      <c r="DT318" s="1200"/>
      <c r="DU318" s="1200"/>
      <c r="DV318" s="1200"/>
      <c r="DW318" s="1200"/>
      <c r="DX318" s="1200"/>
      <c r="DY318" s="1200"/>
      <c r="DZ318" s="1200"/>
      <c r="EA318" s="1200"/>
      <c r="EB318" s="1200"/>
      <c r="EC318" s="1200"/>
      <c r="ED318" s="1200"/>
      <c r="EE318" s="1200"/>
      <c r="EF318" s="1200"/>
      <c r="EG318" s="1200"/>
      <c r="EH318" s="1200"/>
      <c r="EI318" s="1200"/>
      <c r="EJ318" s="313"/>
      <c r="EK318" s="313"/>
      <c r="EL318" s="313"/>
      <c r="EM318" s="313"/>
      <c r="EN318" s="313"/>
      <c r="EO318" s="313"/>
      <c r="EP318" s="313"/>
      <c r="EQ318" s="313"/>
      <c r="ER318" s="313"/>
      <c r="ES318" s="313"/>
      <c r="ET318" s="655"/>
      <c r="EU318" s="655"/>
      <c r="EV318" s="655"/>
      <c r="EW318" s="655"/>
      <c r="EX318" s="313"/>
      <c r="EY318" s="655"/>
      <c r="EZ318" s="655"/>
      <c r="FA318" s="655"/>
      <c r="FB318" s="655"/>
      <c r="FC318" s="313"/>
      <c r="FD318" s="313"/>
      <c r="FE318" s="313"/>
      <c r="FF318" s="313"/>
      <c r="FG318" s="313"/>
      <c r="FH318" s="313"/>
      <c r="FI318" s="313"/>
      <c r="FJ318" s="313"/>
      <c r="FK318" s="313"/>
      <c r="FL318" s="999"/>
      <c r="FM318" s="313"/>
      <c r="FN318" s="655"/>
      <c r="FO318" s="655"/>
      <c r="FP318" s="655"/>
      <c r="FQ318" s="655"/>
      <c r="FR318" s="313"/>
      <c r="FS318" s="313"/>
      <c r="FT318" s="313"/>
      <c r="FU318" s="655"/>
      <c r="FV318" s="313"/>
      <c r="FW318" s="313"/>
      <c r="FX318" s="313"/>
    </row>
    <row r="319" spans="1:180" s="95" customFormat="1" ht="18" customHeight="1" outlineLevel="1">
      <c r="A319" s="426" t="s">
        <v>485</v>
      </c>
      <c r="B319" s="378" t="s">
        <v>304</v>
      </c>
      <c r="C319" s="378" t="s">
        <v>489</v>
      </c>
      <c r="D319" s="378" t="s">
        <v>493</v>
      </c>
      <c r="E319" s="409" t="s">
        <v>317</v>
      </c>
      <c r="F319" s="343" t="s">
        <v>298</v>
      </c>
      <c r="G319" s="343"/>
      <c r="H319" s="316" t="s">
        <v>496</v>
      </c>
      <c r="I319" s="437">
        <f t="shared" ref="I319:I320" si="2383">S319+X319+Y319+Z319+AA319</f>
        <v>0</v>
      </c>
      <c r="J319" s="359"/>
      <c r="K319" s="359"/>
      <c r="L319" s="359">
        <v>8.8000000000000007</v>
      </c>
      <c r="M319" s="1296">
        <v>8.8000000000000007</v>
      </c>
      <c r="N319" s="1296">
        <f>SUM(O319:R319)</f>
        <v>172</v>
      </c>
      <c r="O319" s="359"/>
      <c r="P319" s="359">
        <v>86</v>
      </c>
      <c r="Q319" s="359">
        <v>86</v>
      </c>
      <c r="R319" s="359"/>
      <c r="S319" s="366">
        <f t="shared" ref="S319:S321" si="2384">SUM(T319:W319)</f>
        <v>0</v>
      </c>
      <c r="T319" s="359"/>
      <c r="U319" s="359"/>
      <c r="V319" s="359"/>
      <c r="W319" s="359"/>
      <c r="X319" s="359">
        <f>S319</f>
        <v>0</v>
      </c>
      <c r="Y319" s="359">
        <f>S319</f>
        <v>0</v>
      </c>
      <c r="Z319" s="359">
        <f>X319</f>
        <v>0</v>
      </c>
      <c r="AA319" s="1171"/>
      <c r="AB319" s="316"/>
      <c r="AC319" s="316"/>
      <c r="AD319" s="316"/>
      <c r="AE319" s="316"/>
      <c r="AF319" s="437">
        <v>4.4000000000000004</v>
      </c>
      <c r="AG319" s="437">
        <f>SUM(AH319:AK319)</f>
        <v>0</v>
      </c>
      <c r="AH319" s="359"/>
      <c r="AI319" s="359"/>
      <c r="AJ319" s="359"/>
      <c r="AK319" s="359"/>
      <c r="AL319" s="316"/>
      <c r="AM319" s="316"/>
      <c r="AN319" s="316"/>
      <c r="AO319" s="316"/>
      <c r="AP319" s="337" t="s">
        <v>584</v>
      </c>
      <c r="AQ319" s="437">
        <f t="shared" ref="AQ319:AQ322" si="2385">DI319+DX319+EA319+ED319+EG319</f>
        <v>0</v>
      </c>
      <c r="AR319" s="1621"/>
      <c r="AS319" s="1621"/>
      <c r="AT319" s="315">
        <v>0.99880099999999994</v>
      </c>
      <c r="AU319" s="476">
        <f>AT319*0.12*1000</f>
        <v>119.85611999999998</v>
      </c>
      <c r="AV319" s="315">
        <v>2.3701136650324899</v>
      </c>
      <c r="AW319" s="315">
        <v>2.7182000000000001E-2</v>
      </c>
      <c r="AX319" s="476">
        <f>AW319*0.12*1000</f>
        <v>3.2618400000000003</v>
      </c>
      <c r="AY319" s="315">
        <v>0.14529577891525425</v>
      </c>
      <c r="AZ319" s="315">
        <v>2.1309999999999998</v>
      </c>
      <c r="BA319" s="476">
        <f>AZ319*0.12*1000</f>
        <v>255.71999999999994</v>
      </c>
      <c r="BB319" s="315">
        <v>4.6760000000000002</v>
      </c>
      <c r="BC319" s="315">
        <v>2.1310000000000002</v>
      </c>
      <c r="BD319" s="476">
        <f>BC319*0.12*1000</f>
        <v>255.72</v>
      </c>
      <c r="BE319" s="315">
        <v>5.6054353700000004</v>
      </c>
      <c r="BF319" s="315">
        <v>2.1309999999999998</v>
      </c>
      <c r="BG319" s="476">
        <f>BF319*0.12*1000</f>
        <v>255.71999999999994</v>
      </c>
      <c r="BH319" s="315">
        <v>6.4166826600000002</v>
      </c>
      <c r="BI319" s="315">
        <v>2.1309999999999998</v>
      </c>
      <c r="BJ319" s="476">
        <f>BI319*0.12*1000</f>
        <v>255.71999999999994</v>
      </c>
      <c r="BK319" s="315">
        <v>6.0184485724412955</v>
      </c>
      <c r="BL319" s="315">
        <v>0.70190800000000009</v>
      </c>
      <c r="BM319" s="476">
        <f>BL319*0.12*1000</f>
        <v>84.228960000000001</v>
      </c>
      <c r="BN319" s="315">
        <v>2.0900995614180053</v>
      </c>
      <c r="BO319" s="625">
        <v>1.4861519999999999</v>
      </c>
      <c r="BP319" s="476">
        <f>BO319*0.12*1000</f>
        <v>178.33823999999998</v>
      </c>
      <c r="BQ319" s="625">
        <v>4.3616787001388548</v>
      </c>
      <c r="BR319" s="476">
        <f>BU319+BX319+CA319+CD319</f>
        <v>1.1020000000000001</v>
      </c>
      <c r="BS319" s="476">
        <f t="shared" ref="BS319:BS320" si="2386">BV319+BY319+CB319+CE319</f>
        <v>132.23999999999998</v>
      </c>
      <c r="BT319" s="476">
        <f t="shared" ref="BT319:BT320" si="2387">BW319+BZ319+CC319+CF319</f>
        <v>3.5985532281775616</v>
      </c>
      <c r="BU319" s="1045">
        <v>0</v>
      </c>
      <c r="BV319" s="476">
        <f>BU319*0.12*1000</f>
        <v>0</v>
      </c>
      <c r="BW319" s="1045">
        <v>0</v>
      </c>
      <c r="BX319" s="1045">
        <v>0.182</v>
      </c>
      <c r="BY319" s="476">
        <f>BX319*0.12*1000</f>
        <v>21.84</v>
      </c>
      <c r="BZ319" s="1045">
        <v>0.57199051176916604</v>
      </c>
      <c r="CA319" s="1045">
        <v>0.92</v>
      </c>
      <c r="CB319" s="476">
        <f>CA319*0.12*1000</f>
        <v>110.39999999999999</v>
      </c>
      <c r="CC319" s="1045">
        <v>3.0265627164083955</v>
      </c>
      <c r="CD319" s="1045">
        <v>0</v>
      </c>
      <c r="CE319" s="476">
        <f>CD319*0.12*1000</f>
        <v>0</v>
      </c>
      <c r="CF319" s="1045">
        <v>0</v>
      </c>
      <c r="CG319" s="995"/>
      <c r="CH319" s="476">
        <f>CK319+CN319+CQ319+CT319</f>
        <v>1.1062510000000001</v>
      </c>
      <c r="CI319" s="476">
        <f t="shared" ref="CI319:CI320" si="2388">CL319+CO319+CR319+CU319</f>
        <v>132.75012000000001</v>
      </c>
      <c r="CJ319" s="476">
        <f t="shared" ref="CJ319:CJ320" si="2389">CM319+CP319+CS319+CV319</f>
        <v>3.7657286160342944</v>
      </c>
      <c r="CK319" s="625"/>
      <c r="CL319" s="476">
        <f>CK319*0.12*1000</f>
        <v>0</v>
      </c>
      <c r="CM319" s="625"/>
      <c r="CN319" s="1049">
        <v>0.185251</v>
      </c>
      <c r="CO319" s="476">
        <f>CN319*0.12*1000</f>
        <v>22.230119999999999</v>
      </c>
      <c r="CP319" s="1049">
        <v>0.60124100000000003</v>
      </c>
      <c r="CQ319" s="1474">
        <v>0.92100000000000004</v>
      </c>
      <c r="CR319" s="476">
        <f>CQ319*0.12*1000</f>
        <v>110.52000000000001</v>
      </c>
      <c r="CS319" s="1474">
        <v>3.1644876160342945</v>
      </c>
      <c r="CT319" s="1474"/>
      <c r="CU319" s="476">
        <f>CT319*0.12*1000</f>
        <v>0</v>
      </c>
      <c r="CV319" s="625"/>
      <c r="CW319" s="1518">
        <v>1.1019080000000001</v>
      </c>
      <c r="CX319" s="476">
        <f>CW319*0.12*1000</f>
        <v>132.22896</v>
      </c>
      <c r="CY319" s="625">
        <v>3.7523661991450923</v>
      </c>
      <c r="CZ319" s="625">
        <v>1.1019080000000001</v>
      </c>
      <c r="DA319" s="476">
        <f>CZ319*0.12*1000</f>
        <v>132.22896</v>
      </c>
      <c r="DB319" s="625">
        <v>3.8856225078661102</v>
      </c>
      <c r="DC319" s="625">
        <v>1.1019080000000001</v>
      </c>
      <c r="DD319" s="476">
        <f>DC319*0.12*1000</f>
        <v>132.22896</v>
      </c>
      <c r="DE319" s="625">
        <v>4.028355470481527</v>
      </c>
      <c r="DF319" s="625">
        <v>1.1019080000000001</v>
      </c>
      <c r="DG319" s="476">
        <f>DF319*0.12*1000</f>
        <v>132.22896</v>
      </c>
      <c r="DH319" s="625">
        <v>4.1726623374866714</v>
      </c>
      <c r="DI319" s="1204"/>
      <c r="DJ319" s="1203">
        <f>DI319*0.12*1000</f>
        <v>0</v>
      </c>
      <c r="DK319" s="1204"/>
      <c r="DL319" s="1204"/>
      <c r="DM319" s="1204"/>
      <c r="DN319" s="1204"/>
      <c r="DO319" s="1204"/>
      <c r="DP319" s="1204"/>
      <c r="DQ319" s="1204"/>
      <c r="DR319" s="1204"/>
      <c r="DS319" s="1204"/>
      <c r="DT319" s="1204"/>
      <c r="DU319" s="1204"/>
      <c r="DV319" s="1204"/>
      <c r="DW319" s="1204"/>
      <c r="DX319" s="1204"/>
      <c r="DY319" s="1203">
        <f>DX319*0.12*1000</f>
        <v>0</v>
      </c>
      <c r="DZ319" s="1204"/>
      <c r="EA319" s="1204"/>
      <c r="EB319" s="1203">
        <f>EA319*0.12*1000</f>
        <v>0</v>
      </c>
      <c r="EC319" s="1204"/>
      <c r="ED319" s="1204"/>
      <c r="EE319" s="1203">
        <f>ED319*0.12*1000</f>
        <v>0</v>
      </c>
      <c r="EF319" s="1204"/>
      <c r="EG319" s="1204"/>
      <c r="EH319" s="1204"/>
      <c r="EI319" s="1204"/>
      <c r="EJ319" s="316"/>
      <c r="EK319" s="316"/>
      <c r="EL319" s="316"/>
      <c r="EM319" s="316"/>
      <c r="EN319" s="437">
        <f t="shared" ref="EN319:EN322" si="2390">EX319+FC319+FD319+FE319+FF319</f>
        <v>0</v>
      </c>
      <c r="EO319" s="312"/>
      <c r="EP319" s="312"/>
      <c r="EQ319" s="312"/>
      <c r="ER319" s="312"/>
      <c r="ES319" s="312"/>
      <c r="ET319" s="622"/>
      <c r="EU319" s="622"/>
      <c r="EV319" s="622"/>
      <c r="EW319" s="622"/>
      <c r="EX319" s="622">
        <f t="shared" ref="EX319:EX321" si="2391">EY319+EZ319+FA319+FB319</f>
        <v>0</v>
      </c>
      <c r="EY319" s="622"/>
      <c r="EZ319" s="622"/>
      <c r="FA319" s="622"/>
      <c r="FB319" s="622"/>
      <c r="FC319" s="312"/>
      <c r="FD319" s="312"/>
      <c r="FE319" s="312"/>
      <c r="FF319" s="312"/>
      <c r="FG319" s="437">
        <f>SUM(FH319:FR319)</f>
        <v>0</v>
      </c>
      <c r="FH319" s="312"/>
      <c r="FI319" s="312">
        <v>0</v>
      </c>
      <c r="FJ319" s="312"/>
      <c r="FK319" s="312"/>
      <c r="FL319" s="992"/>
      <c r="FM319" s="312">
        <f t="shared" ref="FM319:FM320" si="2392">FN319+FO319+FP319+FQ319</f>
        <v>0</v>
      </c>
      <c r="FN319" s="622"/>
      <c r="FO319" s="622"/>
      <c r="FP319" s="622"/>
      <c r="FQ319" s="622"/>
      <c r="FR319" s="312"/>
      <c r="FS319" s="312"/>
      <c r="FT319" s="312"/>
      <c r="FU319" s="622"/>
      <c r="FV319" s="316"/>
      <c r="FW319" s="316"/>
      <c r="FX319" s="316"/>
    </row>
    <row r="320" spans="1:180" s="160" customFormat="1" ht="18" customHeight="1" outlineLevel="1">
      <c r="A320" s="426" t="s">
        <v>485</v>
      </c>
      <c r="B320" s="378" t="s">
        <v>304</v>
      </c>
      <c r="C320" s="378" t="s">
        <v>489</v>
      </c>
      <c r="D320" s="378" t="s">
        <v>493</v>
      </c>
      <c r="E320" s="409" t="s">
        <v>318</v>
      </c>
      <c r="F320" s="343" t="s">
        <v>313</v>
      </c>
      <c r="G320" s="491" t="s">
        <v>71</v>
      </c>
      <c r="H320" s="343" t="s">
        <v>10</v>
      </c>
      <c r="I320" s="437">
        <f t="shared" si="2383"/>
        <v>600</v>
      </c>
      <c r="J320" s="356"/>
      <c r="K320" s="356"/>
      <c r="L320" s="356">
        <v>120</v>
      </c>
      <c r="M320" s="1297">
        <v>120</v>
      </c>
      <c r="N320" s="1297">
        <f t="shared" ref="N320" si="2393">SUM(O320:R320)</f>
        <v>120</v>
      </c>
      <c r="O320" s="356">
        <v>40</v>
      </c>
      <c r="P320" s="356"/>
      <c r="Q320" s="356">
        <v>40</v>
      </c>
      <c r="R320" s="356">
        <v>40</v>
      </c>
      <c r="S320" s="366">
        <f t="shared" si="2384"/>
        <v>120</v>
      </c>
      <c r="T320" s="356">
        <v>30</v>
      </c>
      <c r="U320" s="356">
        <v>30</v>
      </c>
      <c r="V320" s="356">
        <v>30</v>
      </c>
      <c r="W320" s="356">
        <v>30</v>
      </c>
      <c r="X320" s="356">
        <f>S320</f>
        <v>120</v>
      </c>
      <c r="Y320" s="356">
        <f>S320</f>
        <v>120</v>
      </c>
      <c r="Z320" s="356">
        <f>X320</f>
        <v>120</v>
      </c>
      <c r="AA320" s="1166">
        <v>120</v>
      </c>
      <c r="AB320" s="356"/>
      <c r="AC320" s="356"/>
      <c r="AD320" s="356"/>
      <c r="AE320" s="356"/>
      <c r="AF320" s="440">
        <v>60</v>
      </c>
      <c r="AG320" s="440">
        <f t="shared" ref="AG320" si="2394">SUM(AH320:AK320)</f>
        <v>0</v>
      </c>
      <c r="AH320" s="356"/>
      <c r="AI320" s="356"/>
      <c r="AJ320" s="356"/>
      <c r="AK320" s="356"/>
      <c r="AL320" s="356"/>
      <c r="AM320" s="356"/>
      <c r="AN320" s="356"/>
      <c r="AO320" s="356"/>
      <c r="AP320" s="337" t="s">
        <v>584</v>
      </c>
      <c r="AQ320" s="437">
        <f>DI320+DX320+EA320+ED320+EG320</f>
        <v>0.51</v>
      </c>
      <c r="AR320" s="437">
        <f>DJ320+DY320+EB320+EE320+EH320</f>
        <v>61.199999999999989</v>
      </c>
      <c r="AS320" s="437">
        <f>DK320+DZ320+EC320+EF320+EI320</f>
        <v>1.8539820609891167</v>
      </c>
      <c r="AT320" s="315">
        <v>0.10199999999999999</v>
      </c>
      <c r="AU320" s="476">
        <f t="shared" ref="AU320" si="2395">AT320*0.12*1000</f>
        <v>12.239999999999998</v>
      </c>
      <c r="AV320" s="315">
        <v>0.24896210999999999</v>
      </c>
      <c r="AW320" s="315">
        <v>2.4650999999999996E-2</v>
      </c>
      <c r="AX320" s="476">
        <f t="shared" ref="AX320" si="2396">AW320*0.12*1000</f>
        <v>2.9581199999999992</v>
      </c>
      <c r="AY320" s="315">
        <v>5.8827857837987538E-2</v>
      </c>
      <c r="AZ320" s="315">
        <v>0.10199999999999999</v>
      </c>
      <c r="BA320" s="476">
        <f t="shared" ref="BA320" si="2397">AZ320*0.12*1000</f>
        <v>12.239999999999998</v>
      </c>
      <c r="BB320" s="315">
        <v>0.224</v>
      </c>
      <c r="BC320" s="315">
        <v>0.10200000000000001</v>
      </c>
      <c r="BD320" s="476">
        <f t="shared" ref="BD320" si="2398">BC320*0.12*1000</f>
        <v>12.24</v>
      </c>
      <c r="BE320" s="315">
        <v>0.28188177999999997</v>
      </c>
      <c r="BF320" s="315">
        <v>0.10199999999999999</v>
      </c>
      <c r="BG320" s="476">
        <f t="shared" ref="BG320" si="2399">BF320*0.12*1000</f>
        <v>12.239999999999998</v>
      </c>
      <c r="BH320" s="315">
        <v>0.30713356719715351</v>
      </c>
      <c r="BI320" s="315">
        <v>0.10499700000000001</v>
      </c>
      <c r="BJ320" s="476">
        <f t="shared" ref="BJ320" si="2400">BI320*0.12*1000</f>
        <v>12.599640000000001</v>
      </c>
      <c r="BK320" s="315">
        <v>0.29790751195029502</v>
      </c>
      <c r="BL320" s="315">
        <v>0.10199999999999999</v>
      </c>
      <c r="BM320" s="476">
        <f t="shared" ref="BM320" si="2401">BL320*0.12*1000</f>
        <v>12.239999999999998</v>
      </c>
      <c r="BN320" s="315">
        <v>0.30372948486786949</v>
      </c>
      <c r="BO320" s="625">
        <v>0.10200000000000001</v>
      </c>
      <c r="BP320" s="476">
        <f t="shared" ref="BP320" si="2402">BO320*0.12*1000</f>
        <v>12.24</v>
      </c>
      <c r="BQ320" s="625">
        <v>0.30091704000000002</v>
      </c>
      <c r="BR320" s="476">
        <f>BU320+BX320+CA320+CD320</f>
        <v>0.10199999999999998</v>
      </c>
      <c r="BS320" s="476">
        <f t="shared" si="2386"/>
        <v>12.239999999999998</v>
      </c>
      <c r="BT320" s="476">
        <f t="shared" si="2387"/>
        <v>0.32893455234858338</v>
      </c>
      <c r="BU320" s="1045">
        <v>3.3999999999999996E-2</v>
      </c>
      <c r="BV320" s="476">
        <f t="shared" ref="BV320" si="2403">BU320*0.12*1000</f>
        <v>4.0799999999999992</v>
      </c>
      <c r="BW320" s="1045">
        <v>0.10455144974035575</v>
      </c>
      <c r="BX320" s="1045">
        <v>0</v>
      </c>
      <c r="BY320" s="476">
        <f t="shared" ref="BY320" si="2404">BX320*0.12*1000</f>
        <v>0</v>
      </c>
      <c r="BZ320" s="1045">
        <v>0</v>
      </c>
      <c r="CA320" s="1045">
        <v>3.3999999999999996E-2</v>
      </c>
      <c r="CB320" s="476">
        <f t="shared" ref="CB320" si="2405">CA320*0.12*1000</f>
        <v>4.0799999999999992</v>
      </c>
      <c r="CC320" s="1045">
        <v>0.11185123082378852</v>
      </c>
      <c r="CD320" s="1045">
        <v>3.3999999999999996E-2</v>
      </c>
      <c r="CE320" s="476">
        <f t="shared" ref="CE320" si="2406">CD320*0.12*1000</f>
        <v>4.0799999999999992</v>
      </c>
      <c r="CF320" s="1045">
        <v>0.1125318717844391</v>
      </c>
      <c r="CG320" s="995"/>
      <c r="CH320" s="476">
        <f>CK320+CN320+CQ320+CT320</f>
        <v>0.10200000000000001</v>
      </c>
      <c r="CI320" s="476">
        <f t="shared" si="2388"/>
        <v>12.24</v>
      </c>
      <c r="CJ320" s="476">
        <f t="shared" si="2389"/>
        <v>0.32839463000000002</v>
      </c>
      <c r="CK320" s="625">
        <v>3.3999999999999996E-2</v>
      </c>
      <c r="CL320" s="476">
        <f t="shared" ref="CL320" si="2407">CK320*0.12*1000</f>
        <v>4.0799999999999992</v>
      </c>
      <c r="CM320" s="1100">
        <v>0.10884662000000001</v>
      </c>
      <c r="CN320" s="625"/>
      <c r="CO320" s="476">
        <f t="shared" ref="CO320" si="2408">CN320*0.12*1000</f>
        <v>0</v>
      </c>
      <c r="CP320" s="625"/>
      <c r="CQ320" s="1474">
        <v>3.4000000000000002E-2</v>
      </c>
      <c r="CR320" s="476">
        <f t="shared" ref="CR320" si="2409">CQ320*0.12*1000</f>
        <v>4.08</v>
      </c>
      <c r="CS320" s="1474">
        <v>0.11422674999999999</v>
      </c>
      <c r="CT320" s="1474">
        <v>3.4000000000000002E-2</v>
      </c>
      <c r="CU320" s="476">
        <f t="shared" ref="CU320" si="2410">CT320*0.12*1000</f>
        <v>4.08</v>
      </c>
      <c r="CV320" s="1474">
        <v>0.10532126</v>
      </c>
      <c r="CW320" s="1518">
        <v>0.10199999999999999</v>
      </c>
      <c r="CX320" s="476">
        <f t="shared" ref="CX320" si="2411">CW320*0.12*1000</f>
        <v>12.239999999999998</v>
      </c>
      <c r="CY320" s="625">
        <v>0.34734419961811636</v>
      </c>
      <c r="CZ320" s="625">
        <v>0.10199999999999999</v>
      </c>
      <c r="DA320" s="476">
        <f t="shared" ref="DA320" si="2412">CZ320*0.12*1000</f>
        <v>12.239999999999998</v>
      </c>
      <c r="DB320" s="625">
        <v>0.3596792979108448</v>
      </c>
      <c r="DC320" s="625">
        <v>0.10199999999999999</v>
      </c>
      <c r="DD320" s="476">
        <f t="shared" ref="DD320" si="2413">DC320*0.12*1000</f>
        <v>12.239999999999998</v>
      </c>
      <c r="DE320" s="625">
        <v>0.3728916188911558</v>
      </c>
      <c r="DF320" s="625">
        <v>0.10199999999999999</v>
      </c>
      <c r="DG320" s="476">
        <f t="shared" ref="DG320" si="2414">DF320*0.12*1000</f>
        <v>12.239999999999998</v>
      </c>
      <c r="DH320" s="625">
        <v>0.38624963102513132</v>
      </c>
      <c r="DI320" s="1243">
        <f>DL320+DO320+DR320+DU320</f>
        <v>0.10199999999999999</v>
      </c>
      <c r="DJ320" s="1203">
        <f t="shared" ref="DJ320" si="2415">DI320*0.12*1000</f>
        <v>12.239999999999998</v>
      </c>
      <c r="DK320" s="1243">
        <f>DN320+DQ320+DT320+DW320</f>
        <v>0.34023517680989918</v>
      </c>
      <c r="DL320" s="1204">
        <v>2.5499999999999998E-2</v>
      </c>
      <c r="DM320" s="1203">
        <f t="shared" ref="DM320" si="2416">DL320*0.12*1000</f>
        <v>3.0599999999999996</v>
      </c>
      <c r="DN320" s="1204">
        <v>8.0401386361792601E-2</v>
      </c>
      <c r="DO320" s="1204">
        <v>2.5499999999999998E-2</v>
      </c>
      <c r="DP320" s="1203">
        <f t="shared" ref="DP320" si="2417">DO320*0.12*1000</f>
        <v>3.0599999999999996</v>
      </c>
      <c r="DQ320" s="1204">
        <v>7.8252530777249002E-2</v>
      </c>
      <c r="DR320" s="1204">
        <v>2.5499999999999998E-2</v>
      </c>
      <c r="DS320" s="1203">
        <f t="shared" ref="DS320" si="2418">DR320*0.12*1000</f>
        <v>3.0599999999999996</v>
      </c>
      <c r="DT320" s="1204">
        <v>9.0583535019615399E-2</v>
      </c>
      <c r="DU320" s="1204">
        <v>2.5499999999999998E-2</v>
      </c>
      <c r="DV320" s="1203">
        <f t="shared" ref="DV320" si="2419">DU320*0.12*1000</f>
        <v>3.0599999999999996</v>
      </c>
      <c r="DW320" s="1204">
        <v>9.0997724651242159E-2</v>
      </c>
      <c r="DX320" s="1204">
        <v>0.10199999999999999</v>
      </c>
      <c r="DY320" s="1203">
        <f t="shared" ref="DY320" si="2420">DX320*0.12*1000</f>
        <v>12.239999999999998</v>
      </c>
      <c r="DZ320" s="1204">
        <v>0.35462654019114842</v>
      </c>
      <c r="EA320" s="1204">
        <v>0.10199999999999999</v>
      </c>
      <c r="EB320" s="1203">
        <f t="shared" ref="EB320" si="2421">EA320*0.12*1000</f>
        <v>12.239999999999998</v>
      </c>
      <c r="EC320" s="1204">
        <v>0.37004778380329889</v>
      </c>
      <c r="ED320" s="1204">
        <v>0.10199999999999999</v>
      </c>
      <c r="EE320" s="1203">
        <f t="shared" ref="EE320" si="2422">ED320*0.12*1000</f>
        <v>12.239999999999998</v>
      </c>
      <c r="EF320" s="1204">
        <v>0.38614004102279303</v>
      </c>
      <c r="EG320" s="1204">
        <v>0.10199999999999999</v>
      </c>
      <c r="EH320" s="1203">
        <f t="shared" ref="EH320" si="2423">EG320*0.12*1000</f>
        <v>12.239999999999998</v>
      </c>
      <c r="EI320" s="1204">
        <v>0.40293251916197698</v>
      </c>
      <c r="EJ320" s="316"/>
      <c r="EK320" s="316"/>
      <c r="EL320" s="316"/>
      <c r="EM320" s="316"/>
      <c r="EN320" s="437">
        <f t="shared" si="2390"/>
        <v>0</v>
      </c>
      <c r="EO320" s="312"/>
      <c r="EP320" s="312"/>
      <c r="EQ320" s="312"/>
      <c r="ER320" s="312"/>
      <c r="ES320" s="312"/>
      <c r="ET320" s="622"/>
      <c r="EU320" s="622"/>
      <c r="EV320" s="622"/>
      <c r="EW320" s="622"/>
      <c r="EX320" s="622">
        <f t="shared" si="2391"/>
        <v>0</v>
      </c>
      <c r="EY320" s="622"/>
      <c r="EZ320" s="622"/>
      <c r="FA320" s="622"/>
      <c r="FB320" s="622"/>
      <c r="FC320" s="312"/>
      <c r="FD320" s="312"/>
      <c r="FE320" s="312"/>
      <c r="FF320" s="312"/>
      <c r="FG320" s="437">
        <f>SUM(FH320:FR320)</f>
        <v>0</v>
      </c>
      <c r="FH320" s="312"/>
      <c r="FI320" s="312"/>
      <c r="FJ320" s="312"/>
      <c r="FK320" s="312"/>
      <c r="FL320" s="992"/>
      <c r="FM320" s="312">
        <f t="shared" si="2392"/>
        <v>0</v>
      </c>
      <c r="FN320" s="622"/>
      <c r="FO320" s="622"/>
      <c r="FP320" s="622"/>
      <c r="FQ320" s="622"/>
      <c r="FR320" s="312"/>
      <c r="FS320" s="312"/>
      <c r="FT320" s="312"/>
      <c r="FU320" s="622"/>
      <c r="FV320" s="316"/>
      <c r="FW320" s="316"/>
      <c r="FX320" s="316"/>
    </row>
    <row r="321" spans="1:180" ht="18" customHeight="1" outlineLevel="1">
      <c r="A321" s="426" t="s">
        <v>485</v>
      </c>
      <c r="B321" s="378" t="s">
        <v>304</v>
      </c>
      <c r="C321" s="1485"/>
      <c r="D321" s="1485"/>
      <c r="E321" s="1486" t="s">
        <v>319</v>
      </c>
      <c r="F321" s="1487"/>
      <c r="G321" s="1488"/>
      <c r="H321" s="1487"/>
      <c r="I321" s="1489"/>
      <c r="J321" s="1490"/>
      <c r="K321" s="1490"/>
      <c r="L321" s="1490"/>
      <c r="M321" s="1491"/>
      <c r="N321" s="1491"/>
      <c r="O321" s="1490"/>
      <c r="P321" s="1490"/>
      <c r="Q321" s="1490"/>
      <c r="R321" s="1490"/>
      <c r="S321" s="366">
        <f t="shared" si="2384"/>
        <v>0</v>
      </c>
      <c r="T321" s="1490"/>
      <c r="U321" s="1490"/>
      <c r="V321" s="1490"/>
      <c r="W321" s="1490"/>
      <c r="X321" s="1490"/>
      <c r="Y321" s="1490"/>
      <c r="Z321" s="1490"/>
      <c r="AA321" s="1490"/>
      <c r="AB321" s="1490"/>
      <c r="AC321" s="1490"/>
      <c r="AD321" s="1490"/>
      <c r="AE321" s="1490"/>
      <c r="AF321" s="1492"/>
      <c r="AG321" s="1492"/>
      <c r="AH321" s="1490"/>
      <c r="AI321" s="1490"/>
      <c r="AJ321" s="1490"/>
      <c r="AK321" s="1490"/>
      <c r="AL321" s="1490"/>
      <c r="AM321" s="1490"/>
      <c r="AN321" s="1490"/>
      <c r="AO321" s="1490"/>
      <c r="AP321" s="1493"/>
      <c r="AQ321" s="1489"/>
      <c r="AR321" s="1621"/>
      <c r="AS321" s="1621"/>
      <c r="AT321" s="1474"/>
      <c r="AU321" s="1494"/>
      <c r="AV321" s="1474"/>
      <c r="AW321" s="1474"/>
      <c r="AX321" s="1494"/>
      <c r="AY321" s="1474"/>
      <c r="AZ321" s="1474"/>
      <c r="BA321" s="1494"/>
      <c r="BB321" s="1474"/>
      <c r="BC321" s="1474"/>
      <c r="BD321" s="1494"/>
      <c r="BE321" s="1474"/>
      <c r="BF321" s="1474"/>
      <c r="BG321" s="1494"/>
      <c r="BH321" s="1474"/>
      <c r="BI321" s="1474"/>
      <c r="BJ321" s="1494"/>
      <c r="BK321" s="1474"/>
      <c r="BL321" s="1474"/>
      <c r="BM321" s="1494"/>
      <c r="BN321" s="1474"/>
      <c r="BO321" s="1474"/>
      <c r="BP321" s="1494"/>
      <c r="BQ321" s="1474"/>
      <c r="BR321" s="1494"/>
      <c r="BS321" s="1494"/>
      <c r="BT321" s="1494"/>
      <c r="BU321" s="1474"/>
      <c r="BV321" s="1494"/>
      <c r="BW321" s="1474"/>
      <c r="BX321" s="1474"/>
      <c r="BY321" s="1494"/>
      <c r="BZ321" s="1474"/>
      <c r="CA321" s="1474"/>
      <c r="CB321" s="1494"/>
      <c r="CC321" s="1474"/>
      <c r="CD321" s="1474"/>
      <c r="CE321" s="1494"/>
      <c r="CF321" s="1474"/>
      <c r="CG321" s="1495"/>
      <c r="CH321" s="476">
        <f>CK321+CN321+CQ321+CT321</f>
        <v>2.1671290000000001</v>
      </c>
      <c r="CI321" s="476">
        <f t="shared" ref="CI321" si="2424">CL321+CO321+CR321+CU321</f>
        <v>0</v>
      </c>
      <c r="CJ321" s="476">
        <f t="shared" ref="CJ321" si="2425">CM321+CP321+CS321+CV321</f>
        <v>6.7948011319566666</v>
      </c>
      <c r="CK321" s="1474">
        <v>0.79357599999999995</v>
      </c>
      <c r="CL321" s="1494"/>
      <c r="CM321" s="1474">
        <v>2.9211135919566669</v>
      </c>
      <c r="CN321" s="1474">
        <v>0.55439099999999997</v>
      </c>
      <c r="CO321" s="1494"/>
      <c r="CP321" s="1474">
        <v>1.55052861</v>
      </c>
      <c r="CQ321" s="1474">
        <v>0.20827300000000004</v>
      </c>
      <c r="CR321" s="1494"/>
      <c r="CS321" s="1474">
        <v>0.61276945999999999</v>
      </c>
      <c r="CT321" s="1474">
        <v>0.61088900000000002</v>
      </c>
      <c r="CU321" s="1494"/>
      <c r="CV321" s="1474">
        <v>1.71038947</v>
      </c>
      <c r="CW321" s="1495"/>
      <c r="CX321" s="1494"/>
      <c r="CY321" s="1474"/>
      <c r="CZ321" s="1474"/>
      <c r="DA321" s="1494"/>
      <c r="DB321" s="1474"/>
      <c r="DC321" s="1474"/>
      <c r="DD321" s="1494"/>
      <c r="DE321" s="1474"/>
      <c r="DF321" s="1474"/>
      <c r="DG321" s="1494"/>
      <c r="DH321" s="1474"/>
      <c r="DI321" s="1474"/>
      <c r="DJ321" s="1494"/>
      <c r="DK321" s="1474"/>
      <c r="DL321" s="1474"/>
      <c r="DM321" s="1494"/>
      <c r="DN321" s="1474"/>
      <c r="DO321" s="1474"/>
      <c r="DP321" s="1494"/>
      <c r="DQ321" s="1474"/>
      <c r="DR321" s="1474"/>
      <c r="DS321" s="1494"/>
      <c r="DT321" s="1474"/>
      <c r="DU321" s="1474"/>
      <c r="DV321" s="1494"/>
      <c r="DW321" s="1474"/>
      <c r="DX321" s="1474"/>
      <c r="DY321" s="1494"/>
      <c r="DZ321" s="1474"/>
      <c r="EA321" s="1474"/>
      <c r="EB321" s="1494"/>
      <c r="EC321" s="1474"/>
      <c r="ED321" s="1474"/>
      <c r="EE321" s="1494"/>
      <c r="EF321" s="1474"/>
      <c r="EG321" s="1474"/>
      <c r="EH321" s="1494"/>
      <c r="EI321" s="1474"/>
      <c r="EJ321" s="1496"/>
      <c r="EK321" s="1496"/>
      <c r="EL321" s="1496"/>
      <c r="EM321" s="1496"/>
      <c r="EN321" s="1489"/>
      <c r="EO321" s="1497"/>
      <c r="EP321" s="1497"/>
      <c r="EQ321" s="1497"/>
      <c r="ER321" s="1497"/>
      <c r="ES321" s="1497"/>
      <c r="ET321" s="1497"/>
      <c r="EU321" s="1497"/>
      <c r="EV321" s="1497"/>
      <c r="EW321" s="1497"/>
      <c r="EX321" s="622">
        <f t="shared" si="2391"/>
        <v>0</v>
      </c>
      <c r="EY321" s="1497"/>
      <c r="EZ321" s="1497"/>
      <c r="FA321" s="1497"/>
      <c r="FB321" s="1497"/>
      <c r="FC321" s="1497"/>
      <c r="FD321" s="1497"/>
      <c r="FE321" s="1497"/>
      <c r="FF321" s="1497"/>
      <c r="FG321" s="1489"/>
      <c r="FH321" s="1497"/>
      <c r="FI321" s="1497"/>
      <c r="FJ321" s="1497"/>
      <c r="FK321" s="1497"/>
      <c r="FL321" s="1498"/>
      <c r="FM321" s="1497"/>
      <c r="FN321" s="1497"/>
      <c r="FO321" s="1497"/>
      <c r="FP321" s="1497"/>
      <c r="FQ321" s="1497"/>
      <c r="FR321" s="1497"/>
      <c r="FS321" s="1497"/>
      <c r="FT321" s="1497"/>
      <c r="FU321" s="1497"/>
      <c r="FV321" s="1496"/>
      <c r="FW321" s="1496"/>
      <c r="FX321" s="1496"/>
    </row>
    <row r="322" spans="1:180" s="95" customFormat="1" ht="14.25" customHeight="1" outlineLevel="1">
      <c r="A322" s="426" t="s">
        <v>485</v>
      </c>
      <c r="B322" s="378" t="s">
        <v>304</v>
      </c>
      <c r="C322" s="378"/>
      <c r="D322" s="378"/>
      <c r="E322" s="443"/>
      <c r="F322" s="478" t="s">
        <v>11</v>
      </c>
      <c r="G322" s="438"/>
      <c r="H322" s="490"/>
      <c r="I322" s="335"/>
      <c r="J322" s="335"/>
      <c r="K322" s="335"/>
      <c r="L322" s="335"/>
      <c r="M322" s="335"/>
      <c r="N322" s="335"/>
      <c r="O322" s="335"/>
      <c r="P322" s="335"/>
      <c r="Q322" s="335"/>
      <c r="R322" s="335"/>
      <c r="S322" s="335"/>
      <c r="T322" s="335"/>
      <c r="U322" s="335"/>
      <c r="V322" s="335"/>
      <c r="W322" s="335"/>
      <c r="X322" s="335"/>
      <c r="Y322" s="335"/>
      <c r="Z322" s="335"/>
      <c r="AA322" s="1157"/>
      <c r="AB322" s="335"/>
      <c r="AC322" s="335"/>
      <c r="AD322" s="345"/>
      <c r="AE322" s="335"/>
      <c r="AF322" s="335"/>
      <c r="AG322" s="335"/>
      <c r="AH322" s="335"/>
      <c r="AI322" s="335"/>
      <c r="AJ322" s="335"/>
      <c r="AK322" s="335"/>
      <c r="AL322" s="335"/>
      <c r="AM322" s="335"/>
      <c r="AN322" s="335"/>
      <c r="AO322" s="335"/>
      <c r="AP322" s="337" t="s">
        <v>584</v>
      </c>
      <c r="AQ322" s="437">
        <f t="shared" si="2385"/>
        <v>0.51</v>
      </c>
      <c r="AR322" s="1621"/>
      <c r="AS322" s="1621"/>
      <c r="AT322" s="476">
        <f t="shared" ref="AT322:BQ322" si="2426">SUM(AT319:AT320)</f>
        <v>1.1008009999999999</v>
      </c>
      <c r="AU322" s="476">
        <f t="shared" si="2426"/>
        <v>132.09611999999998</v>
      </c>
      <c r="AV322" s="476">
        <f t="shared" si="2426"/>
        <v>2.6190757750324898</v>
      </c>
      <c r="AW322" s="476">
        <f t="shared" si="2426"/>
        <v>5.1832999999999997E-2</v>
      </c>
      <c r="AX322" s="476">
        <f t="shared" si="2426"/>
        <v>6.2199599999999995</v>
      </c>
      <c r="AY322" s="476">
        <f t="shared" si="2426"/>
        <v>0.2041236367532418</v>
      </c>
      <c r="AZ322" s="476">
        <f t="shared" si="2426"/>
        <v>2.2329999999999997</v>
      </c>
      <c r="BA322" s="476">
        <f t="shared" si="2426"/>
        <v>267.95999999999992</v>
      </c>
      <c r="BB322" s="476">
        <f t="shared" si="2426"/>
        <v>4.9000000000000004</v>
      </c>
      <c r="BC322" s="476">
        <f t="shared" si="2426"/>
        <v>2.2330000000000001</v>
      </c>
      <c r="BD322" s="476">
        <f t="shared" si="2426"/>
        <v>267.95999999999998</v>
      </c>
      <c r="BE322" s="476">
        <f t="shared" si="2426"/>
        <v>5.8873171500000003</v>
      </c>
      <c r="BF322" s="476">
        <f t="shared" si="2426"/>
        <v>2.2329999999999997</v>
      </c>
      <c r="BG322" s="476">
        <f t="shared" si="2426"/>
        <v>267.95999999999992</v>
      </c>
      <c r="BH322" s="476">
        <f t="shared" si="2426"/>
        <v>6.7238162271971538</v>
      </c>
      <c r="BI322" s="476">
        <f t="shared" si="2426"/>
        <v>2.2359969999999998</v>
      </c>
      <c r="BJ322" s="476">
        <f t="shared" si="2426"/>
        <v>268.31963999999994</v>
      </c>
      <c r="BK322" s="476">
        <f t="shared" si="2426"/>
        <v>6.3163560843915905</v>
      </c>
      <c r="BL322" s="476">
        <f t="shared" si="2426"/>
        <v>0.80390800000000007</v>
      </c>
      <c r="BM322" s="476">
        <f t="shared" si="2426"/>
        <v>96.468959999999996</v>
      </c>
      <c r="BN322" s="476">
        <f t="shared" si="2426"/>
        <v>2.3938290462858749</v>
      </c>
      <c r="BO322" s="476">
        <f t="shared" si="2426"/>
        <v>1.588152</v>
      </c>
      <c r="BP322" s="476">
        <f t="shared" si="2426"/>
        <v>190.57823999999999</v>
      </c>
      <c r="BQ322" s="476">
        <f t="shared" si="2426"/>
        <v>4.6625957401388547</v>
      </c>
      <c r="BR322" s="476">
        <f t="shared" ref="BR322:EC322" si="2427">SUM(BR319:BR320)</f>
        <v>1.2040000000000002</v>
      </c>
      <c r="BS322" s="476">
        <f t="shared" si="2427"/>
        <v>144.47999999999999</v>
      </c>
      <c r="BT322" s="476">
        <f t="shared" si="2427"/>
        <v>3.9274877805261452</v>
      </c>
      <c r="BU322" s="476">
        <f t="shared" si="2427"/>
        <v>3.3999999999999996E-2</v>
      </c>
      <c r="BV322" s="476">
        <f t="shared" si="2427"/>
        <v>4.0799999999999992</v>
      </c>
      <c r="BW322" s="476">
        <f t="shared" si="2427"/>
        <v>0.10455144974035575</v>
      </c>
      <c r="BX322" s="476">
        <f t="shared" si="2427"/>
        <v>0.182</v>
      </c>
      <c r="BY322" s="476">
        <f t="shared" si="2427"/>
        <v>21.84</v>
      </c>
      <c r="BZ322" s="476">
        <f t="shared" si="2427"/>
        <v>0.57199051176916604</v>
      </c>
      <c r="CA322" s="476">
        <f t="shared" si="2427"/>
        <v>0.95400000000000007</v>
      </c>
      <c r="CB322" s="476">
        <f t="shared" si="2427"/>
        <v>114.47999999999999</v>
      </c>
      <c r="CC322" s="476">
        <f t="shared" si="2427"/>
        <v>3.1384139472321841</v>
      </c>
      <c r="CD322" s="476">
        <f t="shared" si="2427"/>
        <v>3.3999999999999996E-2</v>
      </c>
      <c r="CE322" s="476">
        <f t="shared" si="2427"/>
        <v>4.0799999999999992</v>
      </c>
      <c r="CF322" s="476">
        <f t="shared" si="2427"/>
        <v>0.1125318717844391</v>
      </c>
      <c r="CG322" s="995"/>
      <c r="CH322" s="476">
        <f t="shared" ref="CH322:CU322" si="2428">SUM(CH319:CH321)</f>
        <v>3.3753800000000003</v>
      </c>
      <c r="CI322" s="476">
        <f t="shared" si="2428"/>
        <v>144.99012000000002</v>
      </c>
      <c r="CJ322" s="476">
        <f t="shared" si="2428"/>
        <v>10.888924377990961</v>
      </c>
      <c r="CK322" s="476">
        <f t="shared" si="2428"/>
        <v>0.82757599999999998</v>
      </c>
      <c r="CL322" s="476">
        <f t="shared" si="2428"/>
        <v>4.0799999999999992</v>
      </c>
      <c r="CM322" s="476">
        <f t="shared" si="2428"/>
        <v>3.0299602119566669</v>
      </c>
      <c r="CN322" s="476">
        <f t="shared" si="2428"/>
        <v>0.73964199999999991</v>
      </c>
      <c r="CO322" s="476">
        <f t="shared" si="2428"/>
        <v>22.230119999999999</v>
      </c>
      <c r="CP322" s="476">
        <f t="shared" si="2428"/>
        <v>2.1517696100000001</v>
      </c>
      <c r="CQ322" s="476">
        <f t="shared" si="2428"/>
        <v>1.1632730000000002</v>
      </c>
      <c r="CR322" s="476">
        <f t="shared" si="2428"/>
        <v>114.60000000000001</v>
      </c>
      <c r="CS322" s="476">
        <f t="shared" si="2428"/>
        <v>3.8914838260342943</v>
      </c>
      <c r="CT322" s="476">
        <f t="shared" si="2428"/>
        <v>0.64488900000000005</v>
      </c>
      <c r="CU322" s="476">
        <f t="shared" si="2428"/>
        <v>4.08</v>
      </c>
      <c r="CV322" s="476">
        <f>SUM(CV319:CV321)</f>
        <v>1.8157107299999999</v>
      </c>
      <c r="CW322" s="1514">
        <f t="shared" si="2427"/>
        <v>1.2039080000000002</v>
      </c>
      <c r="CX322" s="476">
        <f t="shared" si="2427"/>
        <v>144.46896000000001</v>
      </c>
      <c r="CY322" s="476">
        <f t="shared" si="2427"/>
        <v>4.0997103987632091</v>
      </c>
      <c r="CZ322" s="476">
        <f t="shared" si="2427"/>
        <v>1.2039080000000002</v>
      </c>
      <c r="DA322" s="476">
        <f t="shared" si="2427"/>
        <v>144.46896000000001</v>
      </c>
      <c r="DB322" s="476">
        <f t="shared" si="2427"/>
        <v>4.2453018057769549</v>
      </c>
      <c r="DC322" s="476">
        <f t="shared" si="2427"/>
        <v>1.2039080000000002</v>
      </c>
      <c r="DD322" s="476">
        <f t="shared" si="2427"/>
        <v>144.46896000000001</v>
      </c>
      <c r="DE322" s="476">
        <f t="shared" si="2427"/>
        <v>4.4012470893726832</v>
      </c>
      <c r="DF322" s="476">
        <f t="shared" si="2427"/>
        <v>1.2039080000000002</v>
      </c>
      <c r="DG322" s="476">
        <f t="shared" si="2427"/>
        <v>144.46896000000001</v>
      </c>
      <c r="DH322" s="476">
        <f t="shared" si="2427"/>
        <v>4.5589119685118025</v>
      </c>
      <c r="DI322" s="1203">
        <f t="shared" si="2427"/>
        <v>0.10199999999999999</v>
      </c>
      <c r="DJ322" s="1203">
        <f t="shared" si="2427"/>
        <v>12.239999999999998</v>
      </c>
      <c r="DK322" s="1203">
        <f t="shared" si="2427"/>
        <v>0.34023517680989918</v>
      </c>
      <c r="DL322" s="1203">
        <f t="shared" si="2427"/>
        <v>2.5499999999999998E-2</v>
      </c>
      <c r="DM322" s="1203">
        <f t="shared" si="2427"/>
        <v>3.0599999999999996</v>
      </c>
      <c r="DN322" s="1203">
        <f t="shared" si="2427"/>
        <v>8.0401386361792601E-2</v>
      </c>
      <c r="DO322" s="1203">
        <f t="shared" si="2427"/>
        <v>2.5499999999999998E-2</v>
      </c>
      <c r="DP322" s="1203">
        <f t="shared" si="2427"/>
        <v>3.0599999999999996</v>
      </c>
      <c r="DQ322" s="1203">
        <f t="shared" si="2427"/>
        <v>7.8252530777249002E-2</v>
      </c>
      <c r="DR322" s="1203">
        <f t="shared" si="2427"/>
        <v>2.5499999999999998E-2</v>
      </c>
      <c r="DS322" s="1203">
        <f t="shared" si="2427"/>
        <v>3.0599999999999996</v>
      </c>
      <c r="DT322" s="1203">
        <f t="shared" si="2427"/>
        <v>9.0583535019615399E-2</v>
      </c>
      <c r="DU322" s="1203">
        <f t="shared" si="2427"/>
        <v>2.5499999999999998E-2</v>
      </c>
      <c r="DV322" s="1203">
        <f t="shared" si="2427"/>
        <v>3.0599999999999996</v>
      </c>
      <c r="DW322" s="1203">
        <f t="shared" si="2427"/>
        <v>9.0997724651242159E-2</v>
      </c>
      <c r="DX322" s="1203">
        <f t="shared" si="2427"/>
        <v>0.10199999999999999</v>
      </c>
      <c r="DY322" s="1203">
        <f t="shared" si="2427"/>
        <v>12.239999999999998</v>
      </c>
      <c r="DZ322" s="1203">
        <f t="shared" si="2427"/>
        <v>0.35462654019114842</v>
      </c>
      <c r="EA322" s="1203">
        <f t="shared" si="2427"/>
        <v>0.10199999999999999</v>
      </c>
      <c r="EB322" s="1203">
        <f t="shared" si="2427"/>
        <v>12.239999999999998</v>
      </c>
      <c r="EC322" s="1203">
        <f t="shared" si="2427"/>
        <v>0.37004778380329889</v>
      </c>
      <c r="ED322" s="1203">
        <f t="shared" ref="ED322:EI322" si="2429">SUM(ED319:ED320)</f>
        <v>0.10199999999999999</v>
      </c>
      <c r="EE322" s="1203">
        <f t="shared" si="2429"/>
        <v>12.239999999999998</v>
      </c>
      <c r="EF322" s="1203">
        <f t="shared" si="2429"/>
        <v>0.38614004102279303</v>
      </c>
      <c r="EG322" s="1203">
        <f t="shared" si="2429"/>
        <v>0.10199999999999999</v>
      </c>
      <c r="EH322" s="1203">
        <f t="shared" si="2429"/>
        <v>12.239999999999998</v>
      </c>
      <c r="EI322" s="1203">
        <f t="shared" si="2429"/>
        <v>0.40293251916197698</v>
      </c>
      <c r="EJ322" s="447"/>
      <c r="EK322" s="447"/>
      <c r="EL322" s="447"/>
      <c r="EM322" s="447"/>
      <c r="EN322" s="437">
        <f t="shared" si="2390"/>
        <v>0</v>
      </c>
      <c r="EO322" s="437">
        <f>SUM(EO319:EO320)</f>
        <v>0</v>
      </c>
      <c r="EP322" s="437">
        <f>SUM(EP319:EP320)</f>
        <v>0</v>
      </c>
      <c r="EQ322" s="437">
        <f>SUM(EQ319:EQ320)</f>
        <v>0</v>
      </c>
      <c r="ER322" s="437">
        <f>SUM(ER319:ER320)</f>
        <v>0</v>
      </c>
      <c r="ES322" s="437">
        <f>SUM(ES319:ES320)</f>
        <v>0</v>
      </c>
      <c r="ET322" s="814"/>
      <c r="EU322" s="814"/>
      <c r="EV322" s="814"/>
      <c r="EW322" s="814"/>
      <c r="EX322" s="437">
        <f>SUM(EX319:EX320)</f>
        <v>0</v>
      </c>
      <c r="EY322" s="437">
        <f t="shared" ref="EY322:FB322" si="2430">SUM(EY319:EY320)</f>
        <v>0</v>
      </c>
      <c r="EZ322" s="437">
        <f t="shared" si="2430"/>
        <v>0</v>
      </c>
      <c r="FA322" s="437">
        <f t="shared" si="2430"/>
        <v>0</v>
      </c>
      <c r="FB322" s="437">
        <f t="shared" si="2430"/>
        <v>0</v>
      </c>
      <c r="FC322" s="437">
        <f>SUM(FC319:FC320)</f>
        <v>0</v>
      </c>
      <c r="FD322" s="437">
        <f>SUM(FD319:FD320)</f>
        <v>0</v>
      </c>
      <c r="FE322" s="437">
        <f>SUM(FE319:FE320)</f>
        <v>0</v>
      </c>
      <c r="FF322" s="437">
        <f>SUM(FF319:FF320)</f>
        <v>0</v>
      </c>
      <c r="FG322" s="437">
        <f>SUM(FH322:FR322)</f>
        <v>0</v>
      </c>
      <c r="FH322" s="437">
        <f>SUM(FH319:FH320)</f>
        <v>0</v>
      </c>
      <c r="FI322" s="437">
        <f>SUM(FI319:FI320)</f>
        <v>0</v>
      </c>
      <c r="FJ322" s="437">
        <f>SUM(FJ319:FJ320)</f>
        <v>0</v>
      </c>
      <c r="FK322" s="437">
        <f>SUM(FK319:FK320)</f>
        <v>0</v>
      </c>
      <c r="FL322" s="992"/>
      <c r="FM322" s="437">
        <f>SUM(FM319:FM320)</f>
        <v>0</v>
      </c>
      <c r="FN322" s="814"/>
      <c r="FO322" s="814"/>
      <c r="FP322" s="814"/>
      <c r="FQ322" s="814"/>
      <c r="FR322" s="437">
        <f>SUM(FR319:FR320)</f>
        <v>0</v>
      </c>
      <c r="FS322" s="437">
        <f>SUM(FS319:FS320)</f>
        <v>0</v>
      </c>
      <c r="FT322" s="437">
        <f>SUM(FT319:FT320)</f>
        <v>0</v>
      </c>
      <c r="FU322" s="814"/>
      <c r="FV322" s="446"/>
      <c r="FW322" s="446"/>
      <c r="FX322" s="446"/>
    </row>
    <row r="323" spans="1:180" ht="18" customHeight="1" outlineLevel="1">
      <c r="A323" s="426" t="s">
        <v>485</v>
      </c>
      <c r="B323" s="378" t="s">
        <v>304</v>
      </c>
      <c r="C323" s="378"/>
      <c r="D323" s="378"/>
      <c r="E323" s="409" t="s">
        <v>44</v>
      </c>
      <c r="F323" s="343" t="s">
        <v>98</v>
      </c>
      <c r="G323" s="467"/>
      <c r="H323" s="330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  <c r="S323" s="313"/>
      <c r="T323" s="313"/>
      <c r="U323" s="313"/>
      <c r="V323" s="313"/>
      <c r="W323" s="313"/>
      <c r="X323" s="313"/>
      <c r="Y323" s="313"/>
      <c r="Z323" s="313"/>
      <c r="AA323" s="1155"/>
      <c r="AB323" s="313"/>
      <c r="AC323" s="313"/>
      <c r="AD323" s="358"/>
      <c r="AE323" s="313"/>
      <c r="AF323" s="313"/>
      <c r="AG323" s="313"/>
      <c r="AH323" s="313"/>
      <c r="AI323" s="313"/>
      <c r="AJ323" s="313"/>
      <c r="AK323" s="313"/>
      <c r="AL323" s="313"/>
      <c r="AM323" s="313"/>
      <c r="AN323" s="313"/>
      <c r="AO323" s="313"/>
      <c r="AP323" s="495"/>
      <c r="AQ323" s="335"/>
      <c r="AR323" s="1620"/>
      <c r="AS323" s="1620"/>
      <c r="AT323" s="314"/>
      <c r="AU323" s="314"/>
      <c r="AV323" s="314"/>
      <c r="AW323" s="314"/>
      <c r="AX323" s="314"/>
      <c r="AY323" s="314"/>
      <c r="AZ323" s="314"/>
      <c r="BA323" s="314"/>
      <c r="BB323" s="314"/>
      <c r="BC323" s="314"/>
      <c r="BD323" s="314"/>
      <c r="BE323" s="314"/>
      <c r="BF323" s="314"/>
      <c r="BG323" s="314"/>
      <c r="BH323" s="314"/>
      <c r="BI323" s="314"/>
      <c r="BJ323" s="314"/>
      <c r="BK323" s="314"/>
      <c r="BL323" s="313"/>
      <c r="BM323" s="313"/>
      <c r="BN323" s="313"/>
      <c r="BO323" s="313"/>
      <c r="BP323" s="313"/>
      <c r="BQ323" s="313"/>
      <c r="BR323" s="313"/>
      <c r="BS323" s="313"/>
      <c r="BT323" s="313"/>
      <c r="BU323" s="313"/>
      <c r="BV323" s="313"/>
      <c r="BW323" s="313"/>
      <c r="BX323" s="313"/>
      <c r="BY323" s="313"/>
      <c r="BZ323" s="313"/>
      <c r="CA323" s="313"/>
      <c r="CB323" s="313"/>
      <c r="CC323" s="313"/>
      <c r="CD323" s="313"/>
      <c r="CE323" s="313"/>
      <c r="CF323" s="313"/>
      <c r="CG323" s="999"/>
      <c r="CH323" s="313"/>
      <c r="CI323" s="313"/>
      <c r="CJ323" s="313"/>
      <c r="CK323" s="313"/>
      <c r="CL323" s="313"/>
      <c r="CM323" s="313"/>
      <c r="CN323" s="313"/>
      <c r="CO323" s="313"/>
      <c r="CP323" s="313"/>
      <c r="CQ323" s="313"/>
      <c r="CR323" s="313"/>
      <c r="CS323" s="313"/>
      <c r="CT323" s="313"/>
      <c r="CU323" s="313"/>
      <c r="CV323" s="313"/>
      <c r="CW323" s="1512"/>
      <c r="CX323" s="313"/>
      <c r="CY323" s="313"/>
      <c r="CZ323" s="313"/>
      <c r="DA323" s="313"/>
      <c r="DB323" s="313"/>
      <c r="DC323" s="313"/>
      <c r="DD323" s="313"/>
      <c r="DE323" s="313"/>
      <c r="DF323" s="313"/>
      <c r="DG323" s="313"/>
      <c r="DH323" s="313"/>
      <c r="DI323" s="1155"/>
      <c r="DJ323" s="1155"/>
      <c r="DK323" s="1155"/>
      <c r="DL323" s="1155"/>
      <c r="DM323" s="1155"/>
      <c r="DN323" s="1155"/>
      <c r="DO323" s="1155"/>
      <c r="DP323" s="1155"/>
      <c r="DQ323" s="1155"/>
      <c r="DR323" s="1155"/>
      <c r="DS323" s="1155"/>
      <c r="DT323" s="1155"/>
      <c r="DU323" s="1155"/>
      <c r="DV323" s="1155"/>
      <c r="DW323" s="1155"/>
      <c r="DX323" s="1155"/>
      <c r="DY323" s="1155"/>
      <c r="DZ323" s="1155"/>
      <c r="EA323" s="1155"/>
      <c r="EB323" s="1155"/>
      <c r="EC323" s="1155"/>
      <c r="ED323" s="1155"/>
      <c r="EE323" s="1155"/>
      <c r="EF323" s="1155"/>
      <c r="EG323" s="1155"/>
      <c r="EH323" s="1155"/>
      <c r="EI323" s="1155"/>
      <c r="EJ323" s="313"/>
      <c r="EK323" s="313"/>
      <c r="EL323" s="313"/>
      <c r="EM323" s="313"/>
      <c r="EN323" s="313"/>
      <c r="EO323" s="313"/>
      <c r="EP323" s="313"/>
      <c r="EQ323" s="313"/>
      <c r="ER323" s="313"/>
      <c r="ES323" s="313"/>
      <c r="ET323" s="655"/>
      <c r="EU323" s="655"/>
      <c r="EV323" s="655"/>
      <c r="EW323" s="655"/>
      <c r="EX323" s="313"/>
      <c r="EY323" s="655"/>
      <c r="EZ323" s="655"/>
      <c r="FA323" s="655"/>
      <c r="FB323" s="655"/>
      <c r="FC323" s="313"/>
      <c r="FD323" s="313"/>
      <c r="FE323" s="313"/>
      <c r="FF323" s="313"/>
      <c r="FG323" s="313"/>
      <c r="FH323" s="313"/>
      <c r="FI323" s="313"/>
      <c r="FJ323" s="313"/>
      <c r="FK323" s="313"/>
      <c r="FL323" s="999"/>
      <c r="FM323" s="313"/>
      <c r="FN323" s="655"/>
      <c r="FO323" s="655"/>
      <c r="FP323" s="655"/>
      <c r="FQ323" s="655"/>
      <c r="FR323" s="313"/>
      <c r="FS323" s="313"/>
      <c r="FT323" s="313"/>
      <c r="FU323" s="655"/>
      <c r="FV323" s="313"/>
      <c r="FW323" s="313"/>
      <c r="FX323" s="313"/>
    </row>
    <row r="324" spans="1:180" ht="12.75" customHeight="1" outlineLevel="1">
      <c r="A324" s="426"/>
      <c r="B324" s="378"/>
      <c r="C324" s="378"/>
      <c r="D324" s="378"/>
      <c r="E324" s="409"/>
      <c r="F324" s="343"/>
      <c r="G324" s="491"/>
      <c r="H324" s="316"/>
      <c r="I324" s="437"/>
      <c r="J324" s="356"/>
      <c r="K324" s="858"/>
      <c r="L324" s="858"/>
      <c r="M324" s="440"/>
      <c r="N324" s="440"/>
      <c r="O324" s="356"/>
      <c r="P324" s="356"/>
      <c r="Q324" s="356"/>
      <c r="R324" s="356"/>
      <c r="S324" s="366">
        <f t="shared" ref="S324:S327" si="2431">SUM(T324:W324)</f>
        <v>0</v>
      </c>
      <c r="T324" s="356"/>
      <c r="U324" s="356"/>
      <c r="V324" s="356"/>
      <c r="W324" s="356"/>
      <c r="X324" s="356"/>
      <c r="Y324" s="356"/>
      <c r="Z324" s="356"/>
      <c r="AA324" s="1166"/>
      <c r="AB324" s="356"/>
      <c r="AC324" s="356"/>
      <c r="AD324" s="356"/>
      <c r="AE324" s="356"/>
      <c r="AF324" s="440"/>
      <c r="AG324" s="440"/>
      <c r="AH324" s="356"/>
      <c r="AI324" s="356"/>
      <c r="AJ324" s="356"/>
      <c r="AK324" s="356"/>
      <c r="AL324" s="356"/>
      <c r="AM324" s="356"/>
      <c r="AN324" s="356"/>
      <c r="AO324" s="356"/>
      <c r="AP324" s="337"/>
      <c r="AQ324" s="437"/>
      <c r="AR324" s="1621"/>
      <c r="AS324" s="1621"/>
      <c r="AT324" s="315"/>
      <c r="AU324" s="476"/>
      <c r="AV324" s="315"/>
      <c r="AW324" s="315"/>
      <c r="AX324" s="476"/>
      <c r="AY324" s="315"/>
      <c r="AZ324" s="315"/>
      <c r="BA324" s="476"/>
      <c r="BB324" s="315"/>
      <c r="BC324" s="315"/>
      <c r="BD324" s="476"/>
      <c r="BE324" s="315"/>
      <c r="BF324" s="315"/>
      <c r="BG324" s="476"/>
      <c r="BH324" s="315"/>
      <c r="BI324" s="315"/>
      <c r="BJ324" s="476"/>
      <c r="BK324" s="315"/>
      <c r="BL324" s="315"/>
      <c r="BM324" s="476"/>
      <c r="BN324" s="315"/>
      <c r="BO324" s="315"/>
      <c r="BP324" s="476"/>
      <c r="BQ324" s="315"/>
      <c r="BR324" s="476"/>
      <c r="BS324" s="476"/>
      <c r="BT324" s="476"/>
      <c r="BU324" s="315"/>
      <c r="BV324" s="476"/>
      <c r="BW324" s="315"/>
      <c r="BX324" s="315"/>
      <c r="BY324" s="476"/>
      <c r="BZ324" s="315"/>
      <c r="CA324" s="315"/>
      <c r="CB324" s="476"/>
      <c r="CC324" s="315"/>
      <c r="CD324" s="315"/>
      <c r="CE324" s="476"/>
      <c r="CF324" s="315"/>
      <c r="CG324" s="995"/>
      <c r="CH324" s="476"/>
      <c r="CI324" s="476"/>
      <c r="CJ324" s="476"/>
      <c r="CK324" s="315"/>
      <c r="CL324" s="476"/>
      <c r="CM324" s="315"/>
      <c r="CN324" s="315"/>
      <c r="CO324" s="476"/>
      <c r="CP324" s="315"/>
      <c r="CQ324" s="315"/>
      <c r="CR324" s="476"/>
      <c r="CS324" s="315"/>
      <c r="CT324" s="315"/>
      <c r="CU324" s="476"/>
      <c r="CV324" s="315"/>
      <c r="CW324" s="1514"/>
      <c r="CX324" s="476"/>
      <c r="CY324" s="315"/>
      <c r="CZ324" s="315"/>
      <c r="DA324" s="476"/>
      <c r="DB324" s="315"/>
      <c r="DC324" s="315"/>
      <c r="DD324" s="476"/>
      <c r="DE324" s="315"/>
      <c r="DF324" s="315"/>
      <c r="DG324" s="476"/>
      <c r="DH324" s="315"/>
      <c r="DI324" s="1204"/>
      <c r="DJ324" s="1203"/>
      <c r="DK324" s="1204"/>
      <c r="DL324" s="1204"/>
      <c r="DM324" s="1204"/>
      <c r="DN324" s="1204"/>
      <c r="DO324" s="1204"/>
      <c r="DP324" s="1204"/>
      <c r="DQ324" s="1204"/>
      <c r="DR324" s="1204"/>
      <c r="DS324" s="1204"/>
      <c r="DT324" s="1204"/>
      <c r="DU324" s="1204"/>
      <c r="DV324" s="1204"/>
      <c r="DW324" s="1204"/>
      <c r="DX324" s="1204"/>
      <c r="DY324" s="1203"/>
      <c r="DZ324" s="1204"/>
      <c r="EA324" s="1204"/>
      <c r="EB324" s="1203"/>
      <c r="EC324" s="1204"/>
      <c r="ED324" s="1204"/>
      <c r="EE324" s="1203"/>
      <c r="EF324" s="1204"/>
      <c r="EG324" s="1204"/>
      <c r="EH324" s="1204"/>
      <c r="EI324" s="1204"/>
      <c r="EJ324" s="316"/>
      <c r="EK324" s="316"/>
      <c r="EL324" s="316"/>
      <c r="EM324" s="316"/>
      <c r="EN324" s="437"/>
      <c r="EO324" s="312"/>
      <c r="EP324" s="622"/>
      <c r="EQ324" s="622"/>
      <c r="ER324" s="622"/>
      <c r="ES324" s="312"/>
      <c r="ET324" s="622"/>
      <c r="EU324" s="622"/>
      <c r="EV324" s="622"/>
      <c r="EW324" s="622"/>
      <c r="EX324" s="312"/>
      <c r="EY324" s="622"/>
      <c r="EZ324" s="622"/>
      <c r="FA324" s="622"/>
      <c r="FB324" s="622"/>
      <c r="FC324" s="312"/>
      <c r="FD324" s="312"/>
      <c r="FE324" s="312"/>
      <c r="FF324" s="312"/>
      <c r="FG324" s="437"/>
      <c r="FH324" s="622"/>
      <c r="FI324" s="622"/>
      <c r="FJ324" s="622"/>
      <c r="FK324" s="312"/>
      <c r="FL324" s="992"/>
      <c r="FM324" s="312"/>
      <c r="FN324" s="622"/>
      <c r="FO324" s="622"/>
      <c r="FP324" s="622"/>
      <c r="FQ324" s="622"/>
      <c r="FR324" s="312"/>
      <c r="FS324" s="312"/>
      <c r="FT324" s="312"/>
      <c r="FU324" s="622"/>
      <c r="FV324" s="316"/>
      <c r="FW324" s="316"/>
      <c r="FX324" s="316"/>
    </row>
    <row r="325" spans="1:180" ht="12.75" customHeight="1" outlineLevel="1">
      <c r="A325" s="426" t="s">
        <v>485</v>
      </c>
      <c r="B325" s="378" t="s">
        <v>304</v>
      </c>
      <c r="C325" s="378" t="s">
        <v>491</v>
      </c>
      <c r="D325" s="378" t="s">
        <v>493</v>
      </c>
      <c r="E325" s="409" t="s">
        <v>376</v>
      </c>
      <c r="F325" s="343" t="s">
        <v>361</v>
      </c>
      <c r="G325" s="470"/>
      <c r="H325" s="343" t="s">
        <v>10</v>
      </c>
      <c r="I325" s="437">
        <f t="shared" ref="I325:I327" si="2432">S325+X325+Y325+Z325+AA325</f>
        <v>0</v>
      </c>
      <c r="J325" s="359"/>
      <c r="K325" s="632"/>
      <c r="L325" s="632">
        <v>55.7</v>
      </c>
      <c r="M325" s="492">
        <v>55.7</v>
      </c>
      <c r="N325" s="492">
        <f>SUM(O325:R325)</f>
        <v>0</v>
      </c>
      <c r="O325" s="359"/>
      <c r="P325" s="359"/>
      <c r="Q325" s="359"/>
      <c r="R325" s="359"/>
      <c r="S325" s="366">
        <f t="shared" si="2431"/>
        <v>0</v>
      </c>
      <c r="T325" s="359"/>
      <c r="U325" s="359"/>
      <c r="V325" s="359"/>
      <c r="W325" s="359"/>
      <c r="X325" s="359"/>
      <c r="Y325" s="359"/>
      <c r="Z325" s="359"/>
      <c r="AA325" s="1171"/>
      <c r="AB325" s="359"/>
      <c r="AC325" s="359"/>
      <c r="AD325" s="359"/>
      <c r="AE325" s="359"/>
      <c r="AF325" s="492">
        <v>23</v>
      </c>
      <c r="AG325" s="492">
        <f>SUM(AH325:AK325)</f>
        <v>0</v>
      </c>
      <c r="AH325" s="359"/>
      <c r="AI325" s="359"/>
      <c r="AJ325" s="359"/>
      <c r="AK325" s="359"/>
      <c r="AL325" s="359"/>
      <c r="AM325" s="359"/>
      <c r="AN325" s="359"/>
      <c r="AO325" s="359"/>
      <c r="AP325" s="337" t="s">
        <v>584</v>
      </c>
      <c r="AQ325" s="437">
        <f t="shared" ref="AQ325:AQ328" si="2433">DI325+DX325+EA325+ED325+EG325</f>
        <v>0</v>
      </c>
      <c r="AR325" s="1621"/>
      <c r="AS325" s="1621"/>
      <c r="AT325" s="315"/>
      <c r="AU325" s="476">
        <f t="shared" ref="AU325:AU327" si="2434">AT325*0.12*1000</f>
        <v>0</v>
      </c>
      <c r="AV325" s="315"/>
      <c r="AW325" s="315"/>
      <c r="AX325" s="476">
        <f t="shared" ref="AX325:AX327" si="2435">AW325*0.12*1000</f>
        <v>0</v>
      </c>
      <c r="AY325" s="315"/>
      <c r="AZ325" s="315">
        <v>0.138155</v>
      </c>
      <c r="BA325" s="476">
        <f t="shared" ref="BA325:BA327" si="2436">AZ325*0.12*1000</f>
        <v>16.578599999999998</v>
      </c>
      <c r="BB325" s="315">
        <v>1.0813699999999999E-2</v>
      </c>
      <c r="BC325" s="315">
        <v>0.138155</v>
      </c>
      <c r="BD325" s="476">
        <f t="shared" ref="BD325:BD327" si="2437">BC325*0.12*1000</f>
        <v>16.578599999999998</v>
      </c>
      <c r="BE325" s="315">
        <v>0.37794831000000001</v>
      </c>
      <c r="BF325" s="315">
        <v>0.138155</v>
      </c>
      <c r="BG325" s="476">
        <f t="shared" ref="BG325:BG327" si="2438">BF325*0.12*1000</f>
        <v>16.578599999999998</v>
      </c>
      <c r="BH325" s="315">
        <v>0.39232849000000003</v>
      </c>
      <c r="BI325" s="315">
        <v>2.4565999999999998E-2</v>
      </c>
      <c r="BJ325" s="476">
        <f t="shared" ref="BJ325:BJ327" si="2439">BI325*0.12*1000</f>
        <v>2.9479199999999999</v>
      </c>
      <c r="BK325" s="315">
        <v>6.9520266999999997E-2</v>
      </c>
      <c r="BL325" s="315">
        <v>0</v>
      </c>
      <c r="BM325" s="476">
        <f t="shared" ref="BM325:BM327" si="2440">BL325*0.12*1000</f>
        <v>0</v>
      </c>
      <c r="BN325" s="315">
        <v>0</v>
      </c>
      <c r="BO325" s="315">
        <v>0</v>
      </c>
      <c r="BP325" s="476">
        <f t="shared" ref="BP325:BP327" si="2441">BO325*0.12*1000</f>
        <v>0</v>
      </c>
      <c r="BQ325" s="315">
        <v>0</v>
      </c>
      <c r="BR325" s="476">
        <f t="shared" ref="BR325:BR327" si="2442">BU325+BX325+CA325+CD325</f>
        <v>0</v>
      </c>
      <c r="BS325" s="476">
        <f t="shared" ref="BS325:BS327" si="2443">BV325+BY325+CB325+CE325</f>
        <v>0</v>
      </c>
      <c r="BT325" s="476">
        <f t="shared" ref="BT325:BT327" si="2444">BW325+BZ325+CC325+CF325</f>
        <v>0</v>
      </c>
      <c r="BU325" s="315"/>
      <c r="BV325" s="476">
        <f t="shared" ref="BV325:BV327" si="2445">BU325*0.12*1000</f>
        <v>0</v>
      </c>
      <c r="BW325" s="315"/>
      <c r="BX325" s="315"/>
      <c r="BY325" s="476">
        <f t="shared" ref="BY325:BY327" si="2446">BX325*0.12*1000</f>
        <v>0</v>
      </c>
      <c r="BZ325" s="315"/>
      <c r="CA325" s="315"/>
      <c r="CB325" s="476">
        <f t="shared" ref="CB325:CB327" si="2447">CA325*0.12*1000</f>
        <v>0</v>
      </c>
      <c r="CC325" s="315"/>
      <c r="CD325" s="315"/>
      <c r="CE325" s="476">
        <f t="shared" ref="CE325:CE327" si="2448">CD325*0.12*1000</f>
        <v>0</v>
      </c>
      <c r="CF325" s="315"/>
      <c r="CG325" s="995"/>
      <c r="CH325" s="476">
        <f t="shared" ref="CH325:CH327" si="2449">CK325+CN325+CQ325+CT325</f>
        <v>0</v>
      </c>
      <c r="CI325" s="476">
        <f t="shared" ref="CI325:CI327" si="2450">CL325+CO325+CR325+CU325</f>
        <v>0</v>
      </c>
      <c r="CJ325" s="476">
        <f t="shared" ref="CJ325:CJ327" si="2451">CM325+CP325+CS325+CV325</f>
        <v>0</v>
      </c>
      <c r="CK325" s="315"/>
      <c r="CL325" s="476">
        <f t="shared" ref="CL325:CL327" si="2452">CK325*0.12*1000</f>
        <v>0</v>
      </c>
      <c r="CM325" s="315"/>
      <c r="CN325" s="315"/>
      <c r="CO325" s="476">
        <f t="shared" ref="CO325:CO327" si="2453">CN325*0.12*1000</f>
        <v>0</v>
      </c>
      <c r="CP325" s="315"/>
      <c r="CQ325" s="315"/>
      <c r="CR325" s="476">
        <f t="shared" ref="CR325:CR327" si="2454">CQ325*0.12*1000</f>
        <v>0</v>
      </c>
      <c r="CS325" s="315"/>
      <c r="CT325" s="315"/>
      <c r="CU325" s="476">
        <f t="shared" ref="CU325:CU327" si="2455">CT325*0.12*1000</f>
        <v>0</v>
      </c>
      <c r="CV325" s="315"/>
      <c r="CW325" s="1514"/>
      <c r="CX325" s="476">
        <f t="shared" ref="CX325:CX327" si="2456">CW325*0.12*1000</f>
        <v>0</v>
      </c>
      <c r="CY325" s="315"/>
      <c r="CZ325" s="315"/>
      <c r="DA325" s="476">
        <f t="shared" ref="DA325:DA327" si="2457">CZ325*0.12*1000</f>
        <v>0</v>
      </c>
      <c r="DB325" s="315"/>
      <c r="DC325" s="315"/>
      <c r="DD325" s="476">
        <f t="shared" ref="DD325:DD327" si="2458">DC325*0.12*1000</f>
        <v>0</v>
      </c>
      <c r="DE325" s="315"/>
      <c r="DF325" s="315"/>
      <c r="DG325" s="476">
        <f t="shared" ref="DG325:DG327" si="2459">DF325*0.12*1000</f>
        <v>0</v>
      </c>
      <c r="DH325" s="315"/>
      <c r="DI325" s="1204"/>
      <c r="DJ325" s="1203">
        <f t="shared" ref="DJ325:DJ327" si="2460">DI325*0.12*1000</f>
        <v>0</v>
      </c>
      <c r="DK325" s="1204"/>
      <c r="DL325" s="1204"/>
      <c r="DM325" s="1204"/>
      <c r="DN325" s="1204"/>
      <c r="DO325" s="1204"/>
      <c r="DP325" s="1204"/>
      <c r="DQ325" s="1204"/>
      <c r="DR325" s="1204"/>
      <c r="DS325" s="1204"/>
      <c r="DT325" s="1204"/>
      <c r="DU325" s="1204"/>
      <c r="DV325" s="1204"/>
      <c r="DW325" s="1204"/>
      <c r="DX325" s="1204"/>
      <c r="DY325" s="1203">
        <f t="shared" ref="DY325:DY327" si="2461">DX325*0.12*1000</f>
        <v>0</v>
      </c>
      <c r="DZ325" s="1204"/>
      <c r="EA325" s="1204"/>
      <c r="EB325" s="1203">
        <f t="shared" ref="EB325:EB327" si="2462">EA325*0.12*1000</f>
        <v>0</v>
      </c>
      <c r="EC325" s="1204"/>
      <c r="ED325" s="1204"/>
      <c r="EE325" s="1203">
        <f t="shared" ref="EE325:EE327" si="2463">ED325*0.12*1000</f>
        <v>0</v>
      </c>
      <c r="EF325" s="1204"/>
      <c r="EG325" s="1204"/>
      <c r="EH325" s="1204"/>
      <c r="EI325" s="1204"/>
      <c r="EJ325" s="316"/>
      <c r="EK325" s="316"/>
      <c r="EL325" s="316"/>
      <c r="EM325" s="316"/>
      <c r="EN325" s="437">
        <f t="shared" ref="EN325:EN328" si="2464">EX325+FC325+FD325+FE325+FF325</f>
        <v>0</v>
      </c>
      <c r="EO325" s="312">
        <v>1.039579</v>
      </c>
      <c r="EP325" s="622"/>
      <c r="EQ325" s="622">
        <v>1.4343973999999999</v>
      </c>
      <c r="ER325" s="622"/>
      <c r="ES325" s="312"/>
      <c r="ET325" s="622"/>
      <c r="EU325" s="622"/>
      <c r="EV325" s="622"/>
      <c r="EW325" s="622"/>
      <c r="EX325" s="622">
        <f t="shared" ref="EX325:EX327" si="2465">EY325+EZ325+FA325+FB325</f>
        <v>0</v>
      </c>
      <c r="EY325" s="622"/>
      <c r="EZ325" s="622"/>
      <c r="FA325" s="622"/>
      <c r="FB325" s="622"/>
      <c r="FC325" s="312"/>
      <c r="FD325" s="312"/>
      <c r="FE325" s="312"/>
      <c r="FF325" s="312"/>
      <c r="FG325" s="437">
        <f t="shared" ref="FG325:FG329" si="2466">SUM(FH325:FR325)</f>
        <v>2.4739763999999997</v>
      </c>
      <c r="FH325" s="622">
        <v>1.039579</v>
      </c>
      <c r="FI325" s="622"/>
      <c r="FJ325" s="622">
        <v>1.4343973999999999</v>
      </c>
      <c r="FK325" s="312"/>
      <c r="FL325" s="992"/>
      <c r="FM325" s="312">
        <f t="shared" ref="FM325:FM327" si="2467">FN325+FO325+FP325+FQ325</f>
        <v>0</v>
      </c>
      <c r="FN325" s="622"/>
      <c r="FO325" s="622"/>
      <c r="FP325" s="622"/>
      <c r="FQ325" s="622"/>
      <c r="FR325" s="312"/>
      <c r="FS325" s="312"/>
      <c r="FT325" s="312"/>
      <c r="FU325" s="622"/>
      <c r="FV325" s="316" t="s">
        <v>297</v>
      </c>
      <c r="FW325" s="316"/>
      <c r="FX325" s="316" t="s">
        <v>300</v>
      </c>
    </row>
    <row r="326" spans="1:180" ht="12.75" customHeight="1" outlineLevel="1">
      <c r="A326" s="426" t="s">
        <v>485</v>
      </c>
      <c r="B326" s="378" t="s">
        <v>304</v>
      </c>
      <c r="C326" s="378" t="s">
        <v>491</v>
      </c>
      <c r="D326" s="378" t="s">
        <v>493</v>
      </c>
      <c r="E326" s="409" t="s">
        <v>394</v>
      </c>
      <c r="F326" s="429" t="s">
        <v>471</v>
      </c>
      <c r="G326" s="491" t="s">
        <v>70</v>
      </c>
      <c r="H326" s="343"/>
      <c r="I326" s="437">
        <f t="shared" si="2432"/>
        <v>0</v>
      </c>
      <c r="J326" s="312"/>
      <c r="K326" s="312"/>
      <c r="L326" s="312"/>
      <c r="M326" s="440">
        <v>1</v>
      </c>
      <c r="N326" s="440">
        <f t="shared" ref="N326:N327" si="2468">SUM(O326:R326)</f>
        <v>0</v>
      </c>
      <c r="O326" s="356"/>
      <c r="P326" s="366"/>
      <c r="Q326" s="366"/>
      <c r="R326" s="366"/>
      <c r="S326" s="366">
        <f t="shared" si="2431"/>
        <v>0</v>
      </c>
      <c r="T326" s="356"/>
      <c r="U326" s="366"/>
      <c r="V326" s="366"/>
      <c r="W326" s="366"/>
      <c r="X326" s="366"/>
      <c r="Y326" s="366"/>
      <c r="Z326" s="366"/>
      <c r="AA326" s="1167"/>
      <c r="AB326" s="319"/>
      <c r="AC326" s="319"/>
      <c r="AD326" s="360"/>
      <c r="AE326" s="319"/>
      <c r="AF326" s="440">
        <v>1</v>
      </c>
      <c r="AG326" s="440">
        <f t="shared" ref="AG326:AG327" si="2469">SUM(AH326:AK326)</f>
        <v>0</v>
      </c>
      <c r="AH326" s="356"/>
      <c r="AI326" s="366"/>
      <c r="AJ326" s="366"/>
      <c r="AK326" s="366"/>
      <c r="AL326" s="319"/>
      <c r="AM326" s="319"/>
      <c r="AN326" s="319"/>
      <c r="AO326" s="319"/>
      <c r="AP326" s="337" t="s">
        <v>584</v>
      </c>
      <c r="AQ326" s="437">
        <f t="shared" si="2433"/>
        <v>0</v>
      </c>
      <c r="AR326" s="1621"/>
      <c r="AS326" s="1621"/>
      <c r="AT326" s="315"/>
      <c r="AU326" s="476">
        <f t="shared" si="2434"/>
        <v>0</v>
      </c>
      <c r="AV326" s="315"/>
      <c r="AW326" s="315"/>
      <c r="AX326" s="476">
        <f t="shared" si="2435"/>
        <v>0</v>
      </c>
      <c r="AY326" s="315"/>
      <c r="AZ326" s="315"/>
      <c r="BA326" s="476">
        <f t="shared" si="2436"/>
        <v>0</v>
      </c>
      <c r="BB326" s="315"/>
      <c r="BC326" s="315"/>
      <c r="BD326" s="476">
        <f t="shared" si="2437"/>
        <v>0</v>
      </c>
      <c r="BE326" s="315"/>
      <c r="BF326" s="315"/>
      <c r="BG326" s="476">
        <f t="shared" si="2438"/>
        <v>0</v>
      </c>
      <c r="BH326" s="315"/>
      <c r="BI326" s="315"/>
      <c r="BJ326" s="476">
        <f t="shared" si="2439"/>
        <v>0</v>
      </c>
      <c r="BK326" s="315"/>
      <c r="BL326" s="315">
        <v>2.2800000000000001E-2</v>
      </c>
      <c r="BM326" s="476">
        <f t="shared" si="2440"/>
        <v>2.7360000000000002</v>
      </c>
      <c r="BN326" s="315">
        <v>7.239274712240043E-2</v>
      </c>
      <c r="BO326" s="625">
        <v>2.2800000000000001E-2</v>
      </c>
      <c r="BP326" s="476">
        <f t="shared" si="2441"/>
        <v>2.7360000000000002</v>
      </c>
      <c r="BQ326" s="625">
        <v>7.2387666261376299E-2</v>
      </c>
      <c r="BR326" s="476">
        <f t="shared" si="2442"/>
        <v>0</v>
      </c>
      <c r="BS326" s="476">
        <f t="shared" si="2443"/>
        <v>0</v>
      </c>
      <c r="BT326" s="476">
        <f t="shared" si="2444"/>
        <v>0</v>
      </c>
      <c r="BU326" s="315"/>
      <c r="BV326" s="476">
        <f t="shared" si="2445"/>
        <v>0</v>
      </c>
      <c r="BW326" s="315"/>
      <c r="BX326" s="315"/>
      <c r="BY326" s="476">
        <f t="shared" si="2446"/>
        <v>0</v>
      </c>
      <c r="BZ326" s="315"/>
      <c r="CA326" s="315"/>
      <c r="CB326" s="476">
        <f t="shared" si="2447"/>
        <v>0</v>
      </c>
      <c r="CC326" s="315"/>
      <c r="CD326" s="315"/>
      <c r="CE326" s="476">
        <f t="shared" si="2448"/>
        <v>0</v>
      </c>
      <c r="CF326" s="315"/>
      <c r="CG326" s="995"/>
      <c r="CH326" s="476">
        <f t="shared" si="2449"/>
        <v>0</v>
      </c>
      <c r="CI326" s="476">
        <f t="shared" si="2450"/>
        <v>0</v>
      </c>
      <c r="CJ326" s="476">
        <f t="shared" si="2451"/>
        <v>0</v>
      </c>
      <c r="CK326" s="315"/>
      <c r="CL326" s="476">
        <f t="shared" si="2452"/>
        <v>0</v>
      </c>
      <c r="CM326" s="315"/>
      <c r="CN326" s="315"/>
      <c r="CO326" s="476">
        <f t="shared" si="2453"/>
        <v>0</v>
      </c>
      <c r="CP326" s="315"/>
      <c r="CQ326" s="315"/>
      <c r="CR326" s="476">
        <f t="shared" si="2454"/>
        <v>0</v>
      </c>
      <c r="CS326" s="315"/>
      <c r="CT326" s="315"/>
      <c r="CU326" s="476">
        <f t="shared" si="2455"/>
        <v>0</v>
      </c>
      <c r="CV326" s="315"/>
      <c r="CW326" s="1514"/>
      <c r="CX326" s="476">
        <f t="shared" si="2456"/>
        <v>0</v>
      </c>
      <c r="CY326" s="315"/>
      <c r="CZ326" s="315"/>
      <c r="DA326" s="476">
        <f t="shared" si="2457"/>
        <v>0</v>
      </c>
      <c r="DB326" s="315"/>
      <c r="DC326" s="315"/>
      <c r="DD326" s="476">
        <f t="shared" si="2458"/>
        <v>0</v>
      </c>
      <c r="DE326" s="315"/>
      <c r="DF326" s="315"/>
      <c r="DG326" s="476">
        <f t="shared" si="2459"/>
        <v>0</v>
      </c>
      <c r="DH326" s="315"/>
      <c r="DI326" s="1204"/>
      <c r="DJ326" s="1203">
        <f t="shared" si="2460"/>
        <v>0</v>
      </c>
      <c r="DK326" s="1204"/>
      <c r="DL326" s="1204"/>
      <c r="DM326" s="1204"/>
      <c r="DN326" s="1204"/>
      <c r="DO326" s="1204"/>
      <c r="DP326" s="1204"/>
      <c r="DQ326" s="1204"/>
      <c r="DR326" s="1204"/>
      <c r="DS326" s="1204"/>
      <c r="DT326" s="1204"/>
      <c r="DU326" s="1204"/>
      <c r="DV326" s="1204"/>
      <c r="DW326" s="1204"/>
      <c r="DX326" s="1204"/>
      <c r="DY326" s="1203">
        <f t="shared" si="2461"/>
        <v>0</v>
      </c>
      <c r="DZ326" s="1204"/>
      <c r="EA326" s="1204"/>
      <c r="EB326" s="1203">
        <f t="shared" si="2462"/>
        <v>0</v>
      </c>
      <c r="EC326" s="1204"/>
      <c r="ED326" s="1204"/>
      <c r="EE326" s="1203">
        <f t="shared" si="2463"/>
        <v>0</v>
      </c>
      <c r="EF326" s="1204"/>
      <c r="EG326" s="1204"/>
      <c r="EH326" s="1204"/>
      <c r="EI326" s="1204"/>
      <c r="EJ326" s="316"/>
      <c r="EK326" s="316"/>
      <c r="EL326" s="316"/>
      <c r="EM326" s="316"/>
      <c r="EN326" s="437">
        <f t="shared" si="2464"/>
        <v>0</v>
      </c>
      <c r="EO326" s="312"/>
      <c r="EP326" s="622"/>
      <c r="EQ326" s="622"/>
      <c r="ER326" s="622">
        <v>1.0396339999999999</v>
      </c>
      <c r="ES326" s="312"/>
      <c r="ET326" s="622"/>
      <c r="EU326" s="622"/>
      <c r="EV326" s="622"/>
      <c r="EW326" s="622"/>
      <c r="EX326" s="622">
        <f t="shared" si="2465"/>
        <v>0</v>
      </c>
      <c r="EY326" s="622"/>
      <c r="EZ326" s="622"/>
      <c r="FA326" s="622"/>
      <c r="FB326" s="622"/>
      <c r="FC326" s="312"/>
      <c r="FD326" s="312"/>
      <c r="FE326" s="312"/>
      <c r="FF326" s="312"/>
      <c r="FG326" s="437">
        <f t="shared" si="2466"/>
        <v>1.0396339999999999</v>
      </c>
      <c r="FH326" s="312"/>
      <c r="FI326" s="312"/>
      <c r="FJ326" s="312"/>
      <c r="FK326" s="622">
        <v>1.0396339999999999</v>
      </c>
      <c r="FL326" s="992"/>
      <c r="FM326" s="312">
        <f t="shared" si="2467"/>
        <v>0</v>
      </c>
      <c r="FN326" s="622"/>
      <c r="FO326" s="622"/>
      <c r="FP326" s="622"/>
      <c r="FQ326" s="622"/>
      <c r="FR326" s="312"/>
      <c r="FS326" s="312"/>
      <c r="FT326" s="312"/>
      <c r="FU326" s="622"/>
      <c r="FV326" s="316" t="s">
        <v>297</v>
      </c>
      <c r="FW326" s="316"/>
      <c r="FX326" s="316" t="s">
        <v>300</v>
      </c>
    </row>
    <row r="327" spans="1:180" ht="12.75" customHeight="1" outlineLevel="1">
      <c r="A327" s="426" t="s">
        <v>485</v>
      </c>
      <c r="B327" s="378" t="s">
        <v>304</v>
      </c>
      <c r="C327" s="378" t="s">
        <v>491</v>
      </c>
      <c r="D327" s="378" t="s">
        <v>493</v>
      </c>
      <c r="E327" s="409" t="s">
        <v>470</v>
      </c>
      <c r="F327" s="429" t="s">
        <v>472</v>
      </c>
      <c r="G327" s="491" t="s">
        <v>70</v>
      </c>
      <c r="H327" s="343"/>
      <c r="I327" s="437">
        <f t="shared" si="2432"/>
        <v>0</v>
      </c>
      <c r="J327" s="312"/>
      <c r="K327" s="312"/>
      <c r="L327" s="312"/>
      <c r="M327" s="440">
        <v>1</v>
      </c>
      <c r="N327" s="440">
        <f t="shared" si="2468"/>
        <v>0</v>
      </c>
      <c r="O327" s="356"/>
      <c r="P327" s="366"/>
      <c r="Q327" s="366"/>
      <c r="R327" s="366"/>
      <c r="S327" s="366">
        <f t="shared" si="2431"/>
        <v>0</v>
      </c>
      <c r="T327" s="356"/>
      <c r="U327" s="366"/>
      <c r="V327" s="366"/>
      <c r="W327" s="366"/>
      <c r="X327" s="366"/>
      <c r="Y327" s="366"/>
      <c r="Z327" s="366"/>
      <c r="AA327" s="1167"/>
      <c r="AB327" s="319"/>
      <c r="AC327" s="319"/>
      <c r="AD327" s="360"/>
      <c r="AE327" s="319"/>
      <c r="AF327" s="440">
        <v>1</v>
      </c>
      <c r="AG327" s="440">
        <f t="shared" si="2469"/>
        <v>0</v>
      </c>
      <c r="AH327" s="356"/>
      <c r="AI327" s="366"/>
      <c r="AJ327" s="366"/>
      <c r="AK327" s="366"/>
      <c r="AL327" s="319"/>
      <c r="AM327" s="319"/>
      <c r="AN327" s="319"/>
      <c r="AO327" s="319"/>
      <c r="AP327" s="337" t="s">
        <v>584</v>
      </c>
      <c r="AQ327" s="437">
        <f t="shared" si="2433"/>
        <v>0</v>
      </c>
      <c r="AR327" s="1621"/>
      <c r="AS327" s="1621"/>
      <c r="AT327" s="315"/>
      <c r="AU327" s="476">
        <f t="shared" si="2434"/>
        <v>0</v>
      </c>
      <c r="AV327" s="315"/>
      <c r="AW327" s="315"/>
      <c r="AX327" s="476">
        <f t="shared" si="2435"/>
        <v>0</v>
      </c>
      <c r="AY327" s="315"/>
      <c r="AZ327" s="315"/>
      <c r="BA327" s="476">
        <f t="shared" si="2436"/>
        <v>0</v>
      </c>
      <c r="BB327" s="315"/>
      <c r="BC327" s="315"/>
      <c r="BD327" s="476">
        <f t="shared" si="2437"/>
        <v>0</v>
      </c>
      <c r="BE327" s="315"/>
      <c r="BF327" s="315"/>
      <c r="BG327" s="476">
        <f t="shared" si="2438"/>
        <v>0</v>
      </c>
      <c r="BH327" s="315"/>
      <c r="BI327" s="315"/>
      <c r="BJ327" s="476">
        <f t="shared" si="2439"/>
        <v>0</v>
      </c>
      <c r="BK327" s="315"/>
      <c r="BL327" s="315">
        <v>1.32E-2</v>
      </c>
      <c r="BM327" s="476">
        <f t="shared" si="2440"/>
        <v>1.5839999999999999</v>
      </c>
      <c r="BN327" s="315">
        <v>4.1911590439284455E-2</v>
      </c>
      <c r="BO327" s="625">
        <v>1.32E-2</v>
      </c>
      <c r="BP327" s="476">
        <f t="shared" si="2441"/>
        <v>1.5839999999999999</v>
      </c>
      <c r="BQ327" s="625">
        <v>4.1908648888165229E-2</v>
      </c>
      <c r="BR327" s="476">
        <f t="shared" si="2442"/>
        <v>0</v>
      </c>
      <c r="BS327" s="476">
        <f t="shared" si="2443"/>
        <v>0</v>
      </c>
      <c r="BT327" s="476">
        <f t="shared" si="2444"/>
        <v>0</v>
      </c>
      <c r="BU327" s="315"/>
      <c r="BV327" s="476">
        <f t="shared" si="2445"/>
        <v>0</v>
      </c>
      <c r="BW327" s="315"/>
      <c r="BX327" s="315"/>
      <c r="BY327" s="476">
        <f t="shared" si="2446"/>
        <v>0</v>
      </c>
      <c r="BZ327" s="315"/>
      <c r="CA327" s="315"/>
      <c r="CB327" s="476">
        <f t="shared" si="2447"/>
        <v>0</v>
      </c>
      <c r="CC327" s="315"/>
      <c r="CD327" s="315"/>
      <c r="CE327" s="476">
        <f t="shared" si="2448"/>
        <v>0</v>
      </c>
      <c r="CF327" s="315"/>
      <c r="CG327" s="995"/>
      <c r="CH327" s="476">
        <f t="shared" si="2449"/>
        <v>0</v>
      </c>
      <c r="CI327" s="476">
        <f t="shared" si="2450"/>
        <v>0</v>
      </c>
      <c r="CJ327" s="476">
        <f t="shared" si="2451"/>
        <v>0</v>
      </c>
      <c r="CK327" s="315"/>
      <c r="CL327" s="476">
        <f t="shared" si="2452"/>
        <v>0</v>
      </c>
      <c r="CM327" s="315"/>
      <c r="CN327" s="315"/>
      <c r="CO327" s="476">
        <f t="shared" si="2453"/>
        <v>0</v>
      </c>
      <c r="CP327" s="315"/>
      <c r="CQ327" s="315"/>
      <c r="CR327" s="476">
        <f t="shared" si="2454"/>
        <v>0</v>
      </c>
      <c r="CS327" s="315"/>
      <c r="CT327" s="315"/>
      <c r="CU327" s="476">
        <f t="shared" si="2455"/>
        <v>0</v>
      </c>
      <c r="CV327" s="315"/>
      <c r="CW327" s="1514"/>
      <c r="CX327" s="476">
        <f t="shared" si="2456"/>
        <v>0</v>
      </c>
      <c r="CY327" s="315"/>
      <c r="CZ327" s="315"/>
      <c r="DA327" s="476">
        <f t="shared" si="2457"/>
        <v>0</v>
      </c>
      <c r="DB327" s="315"/>
      <c r="DC327" s="315"/>
      <c r="DD327" s="476">
        <f t="shared" si="2458"/>
        <v>0</v>
      </c>
      <c r="DE327" s="315"/>
      <c r="DF327" s="315"/>
      <c r="DG327" s="476">
        <f t="shared" si="2459"/>
        <v>0</v>
      </c>
      <c r="DH327" s="315"/>
      <c r="DI327" s="1204"/>
      <c r="DJ327" s="1203">
        <f t="shared" si="2460"/>
        <v>0</v>
      </c>
      <c r="DK327" s="1204"/>
      <c r="DL327" s="1204"/>
      <c r="DM327" s="1204"/>
      <c r="DN327" s="1204"/>
      <c r="DO327" s="1204"/>
      <c r="DP327" s="1204"/>
      <c r="DQ327" s="1204"/>
      <c r="DR327" s="1204"/>
      <c r="DS327" s="1204"/>
      <c r="DT327" s="1204"/>
      <c r="DU327" s="1204"/>
      <c r="DV327" s="1204"/>
      <c r="DW327" s="1204"/>
      <c r="DX327" s="1204"/>
      <c r="DY327" s="1203">
        <f t="shared" si="2461"/>
        <v>0</v>
      </c>
      <c r="DZ327" s="1204"/>
      <c r="EA327" s="1204"/>
      <c r="EB327" s="1203">
        <f t="shared" si="2462"/>
        <v>0</v>
      </c>
      <c r="EC327" s="1204"/>
      <c r="ED327" s="1204"/>
      <c r="EE327" s="1203">
        <f t="shared" si="2463"/>
        <v>0</v>
      </c>
      <c r="EF327" s="1204"/>
      <c r="EG327" s="1204"/>
      <c r="EH327" s="1204"/>
      <c r="EI327" s="1204"/>
      <c r="EJ327" s="316"/>
      <c r="EK327" s="316"/>
      <c r="EL327" s="316"/>
      <c r="EM327" s="316"/>
      <c r="EN327" s="437">
        <f t="shared" si="2464"/>
        <v>0</v>
      </c>
      <c r="EO327" s="312"/>
      <c r="EP327" s="622"/>
      <c r="EQ327" s="622"/>
      <c r="ER327" s="622"/>
      <c r="ES327" s="312"/>
      <c r="ET327" s="622"/>
      <c r="EU327" s="622"/>
      <c r="EV327" s="622"/>
      <c r="EW327" s="622"/>
      <c r="EX327" s="622">
        <f t="shared" si="2465"/>
        <v>0</v>
      </c>
      <c r="EY327" s="622"/>
      <c r="EZ327" s="622"/>
      <c r="FA327" s="622"/>
      <c r="FB327" s="622"/>
      <c r="FC327" s="312"/>
      <c r="FD327" s="312"/>
      <c r="FE327" s="312"/>
      <c r="FF327" s="312"/>
      <c r="FG327" s="437">
        <f t="shared" si="2466"/>
        <v>0</v>
      </c>
      <c r="FH327" s="312"/>
      <c r="FI327" s="312"/>
      <c r="FJ327" s="312"/>
      <c r="FK327" s="312"/>
      <c r="FL327" s="992"/>
      <c r="FM327" s="312">
        <f t="shared" si="2467"/>
        <v>0</v>
      </c>
      <c r="FN327" s="622"/>
      <c r="FO327" s="622"/>
      <c r="FP327" s="622"/>
      <c r="FQ327" s="622"/>
      <c r="FR327" s="312"/>
      <c r="FS327" s="312"/>
      <c r="FT327" s="312"/>
      <c r="FU327" s="622"/>
      <c r="FV327" s="316" t="s">
        <v>297</v>
      </c>
      <c r="FW327" s="316"/>
      <c r="FX327" s="316" t="s">
        <v>300</v>
      </c>
    </row>
    <row r="328" spans="1:180" s="95" customFormat="1" ht="18" customHeight="1" outlineLevel="1">
      <c r="A328" s="426" t="s">
        <v>485</v>
      </c>
      <c r="B328" s="378" t="s">
        <v>304</v>
      </c>
      <c r="C328" s="378"/>
      <c r="D328" s="343"/>
      <c r="E328" s="443"/>
      <c r="F328" s="478" t="s">
        <v>11</v>
      </c>
      <c r="G328" s="438"/>
      <c r="H328" s="490"/>
      <c r="I328" s="335"/>
      <c r="J328" s="335"/>
      <c r="K328" s="335"/>
      <c r="L328" s="335"/>
      <c r="M328" s="335"/>
      <c r="N328" s="335"/>
      <c r="O328" s="335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  <c r="AA328" s="1157"/>
      <c r="AB328" s="335"/>
      <c r="AC328" s="335"/>
      <c r="AD328" s="345"/>
      <c r="AE328" s="335"/>
      <c r="AF328" s="335"/>
      <c r="AG328" s="335"/>
      <c r="AH328" s="335"/>
      <c r="AI328" s="335"/>
      <c r="AJ328" s="335"/>
      <c r="AK328" s="335"/>
      <c r="AL328" s="335"/>
      <c r="AM328" s="335"/>
      <c r="AN328" s="335"/>
      <c r="AO328" s="335"/>
      <c r="AP328" s="337" t="s">
        <v>584</v>
      </c>
      <c r="AQ328" s="437">
        <f t="shared" si="2433"/>
        <v>0</v>
      </c>
      <c r="AR328" s="1621"/>
      <c r="AS328" s="1621"/>
      <c r="AT328" s="476">
        <f t="shared" ref="AT328:BQ328" si="2470">SUM(AT324:AT327)</f>
        <v>0</v>
      </c>
      <c r="AU328" s="476">
        <f t="shared" si="2470"/>
        <v>0</v>
      </c>
      <c r="AV328" s="476">
        <f t="shared" si="2470"/>
        <v>0</v>
      </c>
      <c r="AW328" s="476">
        <f t="shared" si="2470"/>
        <v>0</v>
      </c>
      <c r="AX328" s="476">
        <f t="shared" si="2470"/>
        <v>0</v>
      </c>
      <c r="AY328" s="476">
        <f t="shared" si="2470"/>
        <v>0</v>
      </c>
      <c r="AZ328" s="476">
        <f t="shared" si="2470"/>
        <v>0.138155</v>
      </c>
      <c r="BA328" s="476">
        <f t="shared" si="2470"/>
        <v>16.578599999999998</v>
      </c>
      <c r="BB328" s="476">
        <f t="shared" si="2470"/>
        <v>1.0813699999999999E-2</v>
      </c>
      <c r="BC328" s="476">
        <f t="shared" si="2470"/>
        <v>0.138155</v>
      </c>
      <c r="BD328" s="476">
        <f t="shared" si="2470"/>
        <v>16.578599999999998</v>
      </c>
      <c r="BE328" s="476">
        <f t="shared" si="2470"/>
        <v>0.37794831000000001</v>
      </c>
      <c r="BF328" s="476">
        <f t="shared" si="2470"/>
        <v>0.138155</v>
      </c>
      <c r="BG328" s="476">
        <f t="shared" si="2470"/>
        <v>16.578599999999998</v>
      </c>
      <c r="BH328" s="476">
        <f t="shared" si="2470"/>
        <v>0.39232849000000003</v>
      </c>
      <c r="BI328" s="476">
        <f t="shared" si="2470"/>
        <v>2.4565999999999998E-2</v>
      </c>
      <c r="BJ328" s="476">
        <f t="shared" si="2470"/>
        <v>2.9479199999999999</v>
      </c>
      <c r="BK328" s="476">
        <f t="shared" si="2470"/>
        <v>6.9520266999999997E-2</v>
      </c>
      <c r="BL328" s="476">
        <f t="shared" si="2470"/>
        <v>3.6000000000000004E-2</v>
      </c>
      <c r="BM328" s="476">
        <f t="shared" si="2470"/>
        <v>4.32</v>
      </c>
      <c r="BN328" s="476">
        <f t="shared" si="2470"/>
        <v>0.11430433756168489</v>
      </c>
      <c r="BO328" s="476">
        <f t="shared" si="2470"/>
        <v>3.6000000000000004E-2</v>
      </c>
      <c r="BP328" s="476">
        <f t="shared" si="2470"/>
        <v>4.32</v>
      </c>
      <c r="BQ328" s="476">
        <f t="shared" si="2470"/>
        <v>0.11429631514954153</v>
      </c>
      <c r="BR328" s="476">
        <f t="shared" ref="BR328:EC328" si="2471">SUM(BR324:BR327)</f>
        <v>0</v>
      </c>
      <c r="BS328" s="476">
        <f t="shared" si="2471"/>
        <v>0</v>
      </c>
      <c r="BT328" s="476">
        <f t="shared" si="2471"/>
        <v>0</v>
      </c>
      <c r="BU328" s="476">
        <f t="shared" si="2471"/>
        <v>0</v>
      </c>
      <c r="BV328" s="476">
        <f t="shared" si="2471"/>
        <v>0</v>
      </c>
      <c r="BW328" s="476">
        <f t="shared" si="2471"/>
        <v>0</v>
      </c>
      <c r="BX328" s="476">
        <f t="shared" si="2471"/>
        <v>0</v>
      </c>
      <c r="BY328" s="476">
        <f t="shared" si="2471"/>
        <v>0</v>
      </c>
      <c r="BZ328" s="476">
        <f t="shared" si="2471"/>
        <v>0</v>
      </c>
      <c r="CA328" s="476">
        <f t="shared" si="2471"/>
        <v>0</v>
      </c>
      <c r="CB328" s="476">
        <f t="shared" si="2471"/>
        <v>0</v>
      </c>
      <c r="CC328" s="476">
        <f t="shared" si="2471"/>
        <v>0</v>
      </c>
      <c r="CD328" s="476">
        <f t="shared" si="2471"/>
        <v>0</v>
      </c>
      <c r="CE328" s="476">
        <f t="shared" si="2471"/>
        <v>0</v>
      </c>
      <c r="CF328" s="476">
        <f t="shared" si="2471"/>
        <v>0</v>
      </c>
      <c r="CG328" s="995"/>
      <c r="CH328" s="476">
        <f t="shared" ref="CH328:CV328" si="2472">SUM(CH324:CH327)</f>
        <v>0</v>
      </c>
      <c r="CI328" s="476">
        <f t="shared" si="2472"/>
        <v>0</v>
      </c>
      <c r="CJ328" s="476">
        <f t="shared" si="2472"/>
        <v>0</v>
      </c>
      <c r="CK328" s="476">
        <f t="shared" si="2472"/>
        <v>0</v>
      </c>
      <c r="CL328" s="476">
        <f t="shared" si="2472"/>
        <v>0</v>
      </c>
      <c r="CM328" s="476">
        <f t="shared" si="2472"/>
        <v>0</v>
      </c>
      <c r="CN328" s="476">
        <f t="shared" si="2472"/>
        <v>0</v>
      </c>
      <c r="CO328" s="476">
        <f t="shared" si="2472"/>
        <v>0</v>
      </c>
      <c r="CP328" s="476">
        <f t="shared" si="2472"/>
        <v>0</v>
      </c>
      <c r="CQ328" s="476">
        <f t="shared" si="2472"/>
        <v>0</v>
      </c>
      <c r="CR328" s="476">
        <f t="shared" si="2472"/>
        <v>0</v>
      </c>
      <c r="CS328" s="476">
        <f t="shared" si="2472"/>
        <v>0</v>
      </c>
      <c r="CT328" s="476">
        <f t="shared" si="2472"/>
        <v>0</v>
      </c>
      <c r="CU328" s="476">
        <f t="shared" si="2472"/>
        <v>0</v>
      </c>
      <c r="CV328" s="476">
        <f t="shared" si="2472"/>
        <v>0</v>
      </c>
      <c r="CW328" s="1514">
        <f t="shared" si="2471"/>
        <v>0</v>
      </c>
      <c r="CX328" s="476">
        <f t="shared" si="2471"/>
        <v>0</v>
      </c>
      <c r="CY328" s="476">
        <f t="shared" si="2471"/>
        <v>0</v>
      </c>
      <c r="CZ328" s="476">
        <f t="shared" si="2471"/>
        <v>0</v>
      </c>
      <c r="DA328" s="476">
        <f t="shared" si="2471"/>
        <v>0</v>
      </c>
      <c r="DB328" s="476">
        <f t="shared" si="2471"/>
        <v>0</v>
      </c>
      <c r="DC328" s="476">
        <f t="shared" si="2471"/>
        <v>0</v>
      </c>
      <c r="DD328" s="476">
        <f t="shared" si="2471"/>
        <v>0</v>
      </c>
      <c r="DE328" s="476">
        <f t="shared" si="2471"/>
        <v>0</v>
      </c>
      <c r="DF328" s="476">
        <f t="shared" si="2471"/>
        <v>0</v>
      </c>
      <c r="DG328" s="476">
        <f t="shared" si="2471"/>
        <v>0</v>
      </c>
      <c r="DH328" s="476">
        <f t="shared" si="2471"/>
        <v>0</v>
      </c>
      <c r="DI328" s="1203">
        <f t="shared" si="2471"/>
        <v>0</v>
      </c>
      <c r="DJ328" s="1203">
        <f t="shared" si="2471"/>
        <v>0</v>
      </c>
      <c r="DK328" s="1203">
        <f t="shared" si="2471"/>
        <v>0</v>
      </c>
      <c r="DL328" s="1203">
        <f t="shared" si="2471"/>
        <v>0</v>
      </c>
      <c r="DM328" s="1203">
        <f t="shared" si="2471"/>
        <v>0</v>
      </c>
      <c r="DN328" s="1203">
        <f t="shared" si="2471"/>
        <v>0</v>
      </c>
      <c r="DO328" s="1203">
        <f t="shared" si="2471"/>
        <v>0</v>
      </c>
      <c r="DP328" s="1203">
        <f t="shared" si="2471"/>
        <v>0</v>
      </c>
      <c r="DQ328" s="1203">
        <f t="shared" si="2471"/>
        <v>0</v>
      </c>
      <c r="DR328" s="1203">
        <f t="shared" si="2471"/>
        <v>0</v>
      </c>
      <c r="DS328" s="1203">
        <f t="shared" si="2471"/>
        <v>0</v>
      </c>
      <c r="DT328" s="1203">
        <f t="shared" si="2471"/>
        <v>0</v>
      </c>
      <c r="DU328" s="1203">
        <f t="shared" si="2471"/>
        <v>0</v>
      </c>
      <c r="DV328" s="1203">
        <f t="shared" si="2471"/>
        <v>0</v>
      </c>
      <c r="DW328" s="1203">
        <f t="shared" si="2471"/>
        <v>0</v>
      </c>
      <c r="DX328" s="1203">
        <f t="shared" si="2471"/>
        <v>0</v>
      </c>
      <c r="DY328" s="1203">
        <f t="shared" si="2471"/>
        <v>0</v>
      </c>
      <c r="DZ328" s="1203">
        <f t="shared" si="2471"/>
        <v>0</v>
      </c>
      <c r="EA328" s="1203">
        <f t="shared" si="2471"/>
        <v>0</v>
      </c>
      <c r="EB328" s="1203">
        <f t="shared" si="2471"/>
        <v>0</v>
      </c>
      <c r="EC328" s="1203">
        <f t="shared" si="2471"/>
        <v>0</v>
      </c>
      <c r="ED328" s="1203">
        <f t="shared" ref="ED328:EF328" si="2473">SUM(ED324:ED327)</f>
        <v>0</v>
      </c>
      <c r="EE328" s="1203">
        <f t="shared" si="2473"/>
        <v>0</v>
      </c>
      <c r="EF328" s="1203">
        <f t="shared" si="2473"/>
        <v>0</v>
      </c>
      <c r="EG328" s="1203"/>
      <c r="EH328" s="1203"/>
      <c r="EI328" s="1203"/>
      <c r="EJ328" s="444"/>
      <c r="EK328" s="444"/>
      <c r="EL328" s="444"/>
      <c r="EM328" s="444"/>
      <c r="EN328" s="437">
        <f t="shared" si="2464"/>
        <v>0</v>
      </c>
      <c r="EO328" s="437">
        <f>SUM(EO324:EO327)</f>
        <v>1.039579</v>
      </c>
      <c r="EP328" s="437">
        <f>SUM(EP324:EP327)</f>
        <v>0</v>
      </c>
      <c r="EQ328" s="437">
        <f>SUM(EQ324:EQ327)</f>
        <v>1.4343973999999999</v>
      </c>
      <c r="ER328" s="437">
        <f>SUM(ER324:ER327)</f>
        <v>1.0396339999999999</v>
      </c>
      <c r="ES328" s="437">
        <f>SUM(ES324:ES327)</f>
        <v>0</v>
      </c>
      <c r="ET328" s="437">
        <f t="shared" ref="ET328:EW328" si="2474">SUM(ET324:ET327)</f>
        <v>0</v>
      </c>
      <c r="EU328" s="437">
        <f t="shared" si="2474"/>
        <v>0</v>
      </c>
      <c r="EV328" s="437">
        <f t="shared" si="2474"/>
        <v>0</v>
      </c>
      <c r="EW328" s="437">
        <f t="shared" si="2474"/>
        <v>0</v>
      </c>
      <c r="EX328" s="437">
        <f>SUM(EX324:EX327)</f>
        <v>0</v>
      </c>
      <c r="EY328" s="437">
        <f t="shared" ref="EY328:FB328" si="2475">SUM(EY324:EY327)</f>
        <v>0</v>
      </c>
      <c r="EZ328" s="437">
        <f t="shared" si="2475"/>
        <v>0</v>
      </c>
      <c r="FA328" s="437">
        <f t="shared" si="2475"/>
        <v>0</v>
      </c>
      <c r="FB328" s="437">
        <f t="shared" si="2475"/>
        <v>0</v>
      </c>
      <c r="FC328" s="437">
        <f>SUM(FC324:FC327)</f>
        <v>0</v>
      </c>
      <c r="FD328" s="437">
        <f>SUM(FD324:FD327)</f>
        <v>0</v>
      </c>
      <c r="FE328" s="437">
        <f>SUM(FE324:FE327)</f>
        <v>0</v>
      </c>
      <c r="FF328" s="437">
        <f>SUM(FF324:FF327)</f>
        <v>0</v>
      </c>
      <c r="FG328" s="437">
        <f t="shared" si="2466"/>
        <v>3.5136103999999997</v>
      </c>
      <c r="FH328" s="437">
        <f>SUM(FH324:FH327)</f>
        <v>1.039579</v>
      </c>
      <c r="FI328" s="437">
        <f>SUM(FI324:FI327)</f>
        <v>0</v>
      </c>
      <c r="FJ328" s="437">
        <f>SUM(FJ324:FJ327)</f>
        <v>1.4343973999999999</v>
      </c>
      <c r="FK328" s="437">
        <f>SUM(FK324:FK327)</f>
        <v>1.0396339999999999</v>
      </c>
      <c r="FL328" s="992"/>
      <c r="FM328" s="437">
        <f>SUM(FM324:FM327)</f>
        <v>0</v>
      </c>
      <c r="FN328" s="437">
        <f t="shared" ref="FN328:FQ328" si="2476">SUM(FN324:FN327)</f>
        <v>0</v>
      </c>
      <c r="FO328" s="437">
        <f t="shared" si="2476"/>
        <v>0</v>
      </c>
      <c r="FP328" s="437">
        <f t="shared" si="2476"/>
        <v>0</v>
      </c>
      <c r="FQ328" s="437">
        <f t="shared" si="2476"/>
        <v>0</v>
      </c>
      <c r="FR328" s="437">
        <f>SUM(FR324:FR327)</f>
        <v>0</v>
      </c>
      <c r="FS328" s="437">
        <f>SUM(FS324:FS327)</f>
        <v>0</v>
      </c>
      <c r="FT328" s="437">
        <f>SUM(FT324:FT327)</f>
        <v>0</v>
      </c>
      <c r="FU328" s="814"/>
      <c r="FV328" s="445"/>
      <c r="FW328" s="445"/>
      <c r="FX328" s="445"/>
    </row>
    <row r="329" spans="1:180" ht="28.9" customHeight="1" outlineLevel="2">
      <c r="A329" s="426" t="s">
        <v>485</v>
      </c>
      <c r="B329" s="378" t="s">
        <v>304</v>
      </c>
      <c r="C329" s="378"/>
      <c r="D329" s="426"/>
      <c r="E329" s="428" t="s">
        <v>45</v>
      </c>
      <c r="F329" s="485" t="s">
        <v>276</v>
      </c>
      <c r="G329" s="467"/>
      <c r="H329" s="330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  <c r="S329" s="313"/>
      <c r="T329" s="313"/>
      <c r="U329" s="313"/>
      <c r="V329" s="313"/>
      <c r="W329" s="313"/>
      <c r="X329" s="313"/>
      <c r="Y329" s="313"/>
      <c r="Z329" s="313"/>
      <c r="AA329" s="1155"/>
      <c r="AB329" s="313"/>
      <c r="AC329" s="313"/>
      <c r="AD329" s="358"/>
      <c r="AE329" s="313"/>
      <c r="AF329" s="313"/>
      <c r="AG329" s="313"/>
      <c r="AH329" s="313"/>
      <c r="AI329" s="313"/>
      <c r="AJ329" s="313"/>
      <c r="AK329" s="313"/>
      <c r="AL329" s="313"/>
      <c r="AM329" s="313"/>
      <c r="AN329" s="313"/>
      <c r="AO329" s="313"/>
      <c r="AP329" s="306" t="s">
        <v>584</v>
      </c>
      <c r="AQ329" s="481">
        <f>DI329+DX329+EA329+ED329+EG329</f>
        <v>0</v>
      </c>
      <c r="AR329" s="1624"/>
      <c r="AS329" s="1624"/>
      <c r="AT329" s="482">
        <f t="shared" ref="AT329:BQ329" si="2477">AT332+AT335</f>
        <v>0</v>
      </c>
      <c r="AU329" s="482">
        <f t="shared" si="2477"/>
        <v>0</v>
      </c>
      <c r="AV329" s="482">
        <f t="shared" si="2477"/>
        <v>0</v>
      </c>
      <c r="AW329" s="482">
        <f t="shared" si="2477"/>
        <v>0</v>
      </c>
      <c r="AX329" s="482">
        <f t="shared" si="2477"/>
        <v>0</v>
      </c>
      <c r="AY329" s="482">
        <f t="shared" si="2477"/>
        <v>0</v>
      </c>
      <c r="AZ329" s="482">
        <f t="shared" si="2477"/>
        <v>0</v>
      </c>
      <c r="BA329" s="482">
        <f t="shared" si="2477"/>
        <v>0</v>
      </c>
      <c r="BB329" s="482">
        <f t="shared" si="2477"/>
        <v>0</v>
      </c>
      <c r="BC329" s="482">
        <f t="shared" si="2477"/>
        <v>0</v>
      </c>
      <c r="BD329" s="482">
        <f t="shared" si="2477"/>
        <v>0</v>
      </c>
      <c r="BE329" s="482">
        <f t="shared" si="2477"/>
        <v>0</v>
      </c>
      <c r="BF329" s="482">
        <f t="shared" si="2477"/>
        <v>0</v>
      </c>
      <c r="BG329" s="482">
        <f t="shared" si="2477"/>
        <v>0</v>
      </c>
      <c r="BH329" s="482">
        <f t="shared" si="2477"/>
        <v>0</v>
      </c>
      <c r="BI329" s="482">
        <f t="shared" si="2477"/>
        <v>0</v>
      </c>
      <c r="BJ329" s="482">
        <f t="shared" si="2477"/>
        <v>0</v>
      </c>
      <c r="BK329" s="482">
        <f t="shared" si="2477"/>
        <v>0</v>
      </c>
      <c r="BL329" s="482">
        <f t="shared" si="2477"/>
        <v>0</v>
      </c>
      <c r="BM329" s="482">
        <f t="shared" si="2477"/>
        <v>0</v>
      </c>
      <c r="BN329" s="482">
        <f t="shared" si="2477"/>
        <v>0</v>
      </c>
      <c r="BO329" s="482">
        <f t="shared" si="2477"/>
        <v>0</v>
      </c>
      <c r="BP329" s="482">
        <f t="shared" si="2477"/>
        <v>0</v>
      </c>
      <c r="BQ329" s="482">
        <f t="shared" si="2477"/>
        <v>0</v>
      </c>
      <c r="BR329" s="482">
        <f t="shared" ref="BR329:EC329" si="2478">BR332+BR335</f>
        <v>0</v>
      </c>
      <c r="BS329" s="482">
        <f t="shared" si="2478"/>
        <v>0</v>
      </c>
      <c r="BT329" s="482">
        <f t="shared" si="2478"/>
        <v>0</v>
      </c>
      <c r="BU329" s="482">
        <f t="shared" si="2478"/>
        <v>0</v>
      </c>
      <c r="BV329" s="482">
        <f t="shared" si="2478"/>
        <v>0</v>
      </c>
      <c r="BW329" s="482">
        <f t="shared" si="2478"/>
        <v>0</v>
      </c>
      <c r="BX329" s="482">
        <f t="shared" si="2478"/>
        <v>0</v>
      </c>
      <c r="BY329" s="482">
        <f t="shared" si="2478"/>
        <v>0</v>
      </c>
      <c r="BZ329" s="482">
        <f t="shared" si="2478"/>
        <v>0</v>
      </c>
      <c r="CA329" s="482">
        <f t="shared" si="2478"/>
        <v>0</v>
      </c>
      <c r="CB329" s="482">
        <f t="shared" si="2478"/>
        <v>0</v>
      </c>
      <c r="CC329" s="482">
        <f t="shared" si="2478"/>
        <v>0</v>
      </c>
      <c r="CD329" s="482">
        <f t="shared" si="2478"/>
        <v>0</v>
      </c>
      <c r="CE329" s="482">
        <f t="shared" si="2478"/>
        <v>0</v>
      </c>
      <c r="CF329" s="482">
        <f t="shared" si="2478"/>
        <v>0</v>
      </c>
      <c r="CG329" s="995"/>
      <c r="CH329" s="482">
        <f t="shared" ref="CH329:CV329" si="2479">CH332+CH335</f>
        <v>0</v>
      </c>
      <c r="CI329" s="482">
        <f t="shared" si="2479"/>
        <v>0</v>
      </c>
      <c r="CJ329" s="482">
        <f t="shared" si="2479"/>
        <v>0</v>
      </c>
      <c r="CK329" s="482">
        <f t="shared" si="2479"/>
        <v>0</v>
      </c>
      <c r="CL329" s="482">
        <f t="shared" si="2479"/>
        <v>0</v>
      </c>
      <c r="CM329" s="482">
        <f t="shared" si="2479"/>
        <v>0</v>
      </c>
      <c r="CN329" s="482">
        <f t="shared" si="2479"/>
        <v>0</v>
      </c>
      <c r="CO329" s="482">
        <f t="shared" si="2479"/>
        <v>0</v>
      </c>
      <c r="CP329" s="482">
        <f t="shared" si="2479"/>
        <v>0</v>
      </c>
      <c r="CQ329" s="482">
        <f t="shared" si="2479"/>
        <v>0</v>
      </c>
      <c r="CR329" s="482">
        <f t="shared" si="2479"/>
        <v>0</v>
      </c>
      <c r="CS329" s="482">
        <f t="shared" si="2479"/>
        <v>0</v>
      </c>
      <c r="CT329" s="482">
        <f t="shared" si="2479"/>
        <v>0</v>
      </c>
      <c r="CU329" s="482">
        <f t="shared" si="2479"/>
        <v>0</v>
      </c>
      <c r="CV329" s="482">
        <f t="shared" si="2479"/>
        <v>0</v>
      </c>
      <c r="CW329" s="1514">
        <f t="shared" si="2478"/>
        <v>0</v>
      </c>
      <c r="CX329" s="482">
        <f t="shared" si="2478"/>
        <v>0</v>
      </c>
      <c r="CY329" s="482">
        <f t="shared" si="2478"/>
        <v>0</v>
      </c>
      <c r="CZ329" s="482">
        <f t="shared" si="2478"/>
        <v>0</v>
      </c>
      <c r="DA329" s="482">
        <f t="shared" si="2478"/>
        <v>0</v>
      </c>
      <c r="DB329" s="482">
        <f t="shared" si="2478"/>
        <v>0</v>
      </c>
      <c r="DC329" s="482">
        <f t="shared" si="2478"/>
        <v>0</v>
      </c>
      <c r="DD329" s="482">
        <f t="shared" si="2478"/>
        <v>0</v>
      </c>
      <c r="DE329" s="482">
        <f t="shared" si="2478"/>
        <v>0</v>
      </c>
      <c r="DF329" s="482">
        <f t="shared" si="2478"/>
        <v>0</v>
      </c>
      <c r="DG329" s="482">
        <f t="shared" si="2478"/>
        <v>0</v>
      </c>
      <c r="DH329" s="482">
        <f t="shared" si="2478"/>
        <v>0</v>
      </c>
      <c r="DI329" s="1199">
        <f t="shared" si="2478"/>
        <v>0</v>
      </c>
      <c r="DJ329" s="1199">
        <f t="shared" si="2478"/>
        <v>0</v>
      </c>
      <c r="DK329" s="1199">
        <f t="shared" si="2478"/>
        <v>0</v>
      </c>
      <c r="DL329" s="1199"/>
      <c r="DM329" s="1199"/>
      <c r="DN329" s="1199"/>
      <c r="DO329" s="1199"/>
      <c r="DP329" s="1199"/>
      <c r="DQ329" s="1199"/>
      <c r="DR329" s="1199"/>
      <c r="DS329" s="1199"/>
      <c r="DT329" s="1199"/>
      <c r="DU329" s="1199"/>
      <c r="DV329" s="1199"/>
      <c r="DW329" s="1199"/>
      <c r="DX329" s="1199">
        <f t="shared" si="2478"/>
        <v>0</v>
      </c>
      <c r="DY329" s="1199">
        <f t="shared" si="2478"/>
        <v>0</v>
      </c>
      <c r="DZ329" s="1199">
        <f t="shared" si="2478"/>
        <v>0</v>
      </c>
      <c r="EA329" s="1199">
        <f t="shared" si="2478"/>
        <v>0</v>
      </c>
      <c r="EB329" s="1199">
        <f t="shared" si="2478"/>
        <v>0</v>
      </c>
      <c r="EC329" s="1199">
        <f t="shared" si="2478"/>
        <v>0</v>
      </c>
      <c r="ED329" s="1199">
        <f t="shared" ref="ED329:EF329" si="2480">ED332+ED335</f>
        <v>0</v>
      </c>
      <c r="EE329" s="1199">
        <f t="shared" si="2480"/>
        <v>0</v>
      </c>
      <c r="EF329" s="1199">
        <f t="shared" si="2480"/>
        <v>0</v>
      </c>
      <c r="EG329" s="1199"/>
      <c r="EH329" s="1199"/>
      <c r="EI329" s="1199"/>
      <c r="EJ329" s="482"/>
      <c r="EK329" s="482"/>
      <c r="EL329" s="482"/>
      <c r="EM329" s="482"/>
      <c r="EN329" s="484">
        <f t="shared" ref="EN329:EN362" si="2481">SUM(EO329:EX329)</f>
        <v>0</v>
      </c>
      <c r="EO329" s="484">
        <f>EO332+EO335</f>
        <v>0</v>
      </c>
      <c r="EP329" s="484">
        <f>EP332+EP335</f>
        <v>0</v>
      </c>
      <c r="EQ329" s="484">
        <f>EQ332+EQ335</f>
        <v>0</v>
      </c>
      <c r="ER329" s="484">
        <f>ER332+ER335</f>
        <v>0</v>
      </c>
      <c r="ES329" s="484">
        <f>ES332+ES335</f>
        <v>0</v>
      </c>
      <c r="ET329" s="484">
        <f t="shared" ref="ET329:EW329" si="2482">ET332+ET335</f>
        <v>0</v>
      </c>
      <c r="EU329" s="484">
        <f t="shared" si="2482"/>
        <v>0</v>
      </c>
      <c r="EV329" s="484">
        <f t="shared" si="2482"/>
        <v>0</v>
      </c>
      <c r="EW329" s="484">
        <f t="shared" si="2482"/>
        <v>0</v>
      </c>
      <c r="EX329" s="484">
        <f>EX332+EX335</f>
        <v>0</v>
      </c>
      <c r="EY329" s="484">
        <f t="shared" ref="EY329:FB329" si="2483">EY332+EY335</f>
        <v>0</v>
      </c>
      <c r="EZ329" s="484">
        <f t="shared" si="2483"/>
        <v>0</v>
      </c>
      <c r="FA329" s="484">
        <f t="shared" si="2483"/>
        <v>0</v>
      </c>
      <c r="FB329" s="484">
        <f t="shared" si="2483"/>
        <v>0</v>
      </c>
      <c r="FC329" s="484">
        <f>FC332+FC335</f>
        <v>0</v>
      </c>
      <c r="FD329" s="484">
        <f>FD332+FD335</f>
        <v>0</v>
      </c>
      <c r="FE329" s="484">
        <f>FE332+FE335</f>
        <v>0</v>
      </c>
      <c r="FF329" s="484">
        <f>FF332+FF335</f>
        <v>0</v>
      </c>
      <c r="FG329" s="484">
        <f t="shared" si="2466"/>
        <v>0</v>
      </c>
      <c r="FH329" s="484">
        <f>FH332+FH335</f>
        <v>0</v>
      </c>
      <c r="FI329" s="484">
        <f>FI332+FI335</f>
        <v>0</v>
      </c>
      <c r="FJ329" s="484">
        <f>FJ332+FJ335</f>
        <v>0</v>
      </c>
      <c r="FK329" s="484">
        <f>FK332+FK335</f>
        <v>0</v>
      </c>
      <c r="FL329" s="992"/>
      <c r="FM329" s="484">
        <f>FM332+FM335</f>
        <v>0</v>
      </c>
      <c r="FN329" s="484">
        <f t="shared" ref="FN329:FQ329" si="2484">FN332+FN335</f>
        <v>0</v>
      </c>
      <c r="FO329" s="484">
        <f t="shared" si="2484"/>
        <v>0</v>
      </c>
      <c r="FP329" s="484">
        <f t="shared" si="2484"/>
        <v>0</v>
      </c>
      <c r="FQ329" s="484">
        <f t="shared" si="2484"/>
        <v>0</v>
      </c>
      <c r="FR329" s="484">
        <f>FR332+FR335</f>
        <v>0</v>
      </c>
      <c r="FS329" s="484">
        <f>FS332+FS335</f>
        <v>0</v>
      </c>
      <c r="FT329" s="484">
        <f>FT332+FT335</f>
        <v>0</v>
      </c>
      <c r="FU329" s="813"/>
      <c r="FV329" s="445"/>
      <c r="FW329" s="445"/>
      <c r="FX329" s="445"/>
    </row>
    <row r="330" spans="1:180" ht="14.45" customHeight="1" outlineLevel="2">
      <c r="A330" s="426" t="s">
        <v>485</v>
      </c>
      <c r="B330" s="378" t="s">
        <v>304</v>
      </c>
      <c r="C330" s="331"/>
      <c r="D330" s="343"/>
      <c r="E330" s="409" t="s">
        <v>117</v>
      </c>
      <c r="F330" s="343" t="s">
        <v>95</v>
      </c>
      <c r="G330" s="467"/>
      <c r="H330" s="330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  <c r="S330" s="313"/>
      <c r="T330" s="313"/>
      <c r="U330" s="313"/>
      <c r="V330" s="313"/>
      <c r="W330" s="313"/>
      <c r="X330" s="313"/>
      <c r="Y330" s="313"/>
      <c r="Z330" s="313"/>
      <c r="AA330" s="1155"/>
      <c r="AB330" s="313"/>
      <c r="AC330" s="313"/>
      <c r="AD330" s="358"/>
      <c r="AE330" s="313"/>
      <c r="AF330" s="313"/>
      <c r="AG330" s="313"/>
      <c r="AH330" s="313"/>
      <c r="AI330" s="313"/>
      <c r="AJ330" s="313"/>
      <c r="AK330" s="313"/>
      <c r="AL330" s="313"/>
      <c r="AM330" s="313"/>
      <c r="AN330" s="313"/>
      <c r="AO330" s="313"/>
      <c r="AP330" s="495"/>
      <c r="AQ330" s="335"/>
      <c r="AR330" s="1620"/>
      <c r="AS330" s="1620"/>
      <c r="AT330" s="313"/>
      <c r="AU330" s="313"/>
      <c r="AV330" s="313"/>
      <c r="AW330" s="313"/>
      <c r="AX330" s="313"/>
      <c r="AY330" s="313"/>
      <c r="AZ330" s="313"/>
      <c r="BA330" s="313"/>
      <c r="BB330" s="313"/>
      <c r="BC330" s="313"/>
      <c r="BD330" s="313"/>
      <c r="BE330" s="313"/>
      <c r="BF330" s="313"/>
      <c r="BG330" s="313"/>
      <c r="BH330" s="313"/>
      <c r="BI330" s="313"/>
      <c r="BJ330" s="313"/>
      <c r="BK330" s="313"/>
      <c r="BL330" s="313"/>
      <c r="BM330" s="313"/>
      <c r="BN330" s="313"/>
      <c r="BO330" s="313"/>
      <c r="BP330" s="313"/>
      <c r="BQ330" s="313"/>
      <c r="BR330" s="313"/>
      <c r="BS330" s="313"/>
      <c r="BT330" s="313"/>
      <c r="BU330" s="313"/>
      <c r="BV330" s="313"/>
      <c r="BW330" s="313"/>
      <c r="BX330" s="313"/>
      <c r="BY330" s="313"/>
      <c r="BZ330" s="313"/>
      <c r="CA330" s="313"/>
      <c r="CB330" s="313"/>
      <c r="CC330" s="313"/>
      <c r="CD330" s="313"/>
      <c r="CE330" s="313"/>
      <c r="CF330" s="313"/>
      <c r="CG330" s="999"/>
      <c r="CH330" s="313"/>
      <c r="CI330" s="313"/>
      <c r="CJ330" s="313"/>
      <c r="CK330" s="313"/>
      <c r="CL330" s="313"/>
      <c r="CM330" s="313"/>
      <c r="CN330" s="313"/>
      <c r="CO330" s="313"/>
      <c r="CP330" s="313"/>
      <c r="CQ330" s="313"/>
      <c r="CR330" s="313"/>
      <c r="CS330" s="313"/>
      <c r="CT330" s="313"/>
      <c r="CU330" s="313"/>
      <c r="CV330" s="313"/>
      <c r="CW330" s="1512"/>
      <c r="CX330" s="313"/>
      <c r="CY330" s="313"/>
      <c r="CZ330" s="313"/>
      <c r="DA330" s="313"/>
      <c r="DB330" s="313"/>
      <c r="DC330" s="313"/>
      <c r="DD330" s="313"/>
      <c r="DE330" s="313"/>
      <c r="DF330" s="313"/>
      <c r="DG330" s="313"/>
      <c r="DH330" s="313"/>
      <c r="DI330" s="1155"/>
      <c r="DJ330" s="1155"/>
      <c r="DK330" s="1155"/>
      <c r="DL330" s="1155"/>
      <c r="DM330" s="1155"/>
      <c r="DN330" s="1155"/>
      <c r="DO330" s="1155"/>
      <c r="DP330" s="1155"/>
      <c r="DQ330" s="1155"/>
      <c r="DR330" s="1155"/>
      <c r="DS330" s="1155"/>
      <c r="DT330" s="1155"/>
      <c r="DU330" s="1155"/>
      <c r="DV330" s="1155"/>
      <c r="DW330" s="1155"/>
      <c r="DX330" s="1155"/>
      <c r="DY330" s="1155"/>
      <c r="DZ330" s="1155"/>
      <c r="EA330" s="1155"/>
      <c r="EB330" s="1155"/>
      <c r="EC330" s="1155"/>
      <c r="ED330" s="1155"/>
      <c r="EE330" s="1155"/>
      <c r="EF330" s="1155"/>
      <c r="EG330" s="1155"/>
      <c r="EH330" s="1155"/>
      <c r="EI330" s="1155"/>
      <c r="EJ330" s="313"/>
      <c r="EK330" s="313"/>
      <c r="EL330" s="313"/>
      <c r="EM330" s="313"/>
      <c r="EN330" s="313"/>
      <c r="EO330" s="313"/>
      <c r="EP330" s="313"/>
      <c r="EQ330" s="313"/>
      <c r="ER330" s="313"/>
      <c r="ES330" s="313"/>
      <c r="ET330" s="655"/>
      <c r="EU330" s="655"/>
      <c r="EV330" s="655"/>
      <c r="EW330" s="655"/>
      <c r="EX330" s="313"/>
      <c r="EY330" s="655"/>
      <c r="EZ330" s="655"/>
      <c r="FA330" s="655"/>
      <c r="FB330" s="655"/>
      <c r="FC330" s="313"/>
      <c r="FD330" s="313"/>
      <c r="FE330" s="313"/>
      <c r="FF330" s="313"/>
      <c r="FG330" s="313"/>
      <c r="FH330" s="313"/>
      <c r="FI330" s="313"/>
      <c r="FJ330" s="313"/>
      <c r="FK330" s="313"/>
      <c r="FL330" s="999"/>
      <c r="FM330" s="313"/>
      <c r="FN330" s="655"/>
      <c r="FO330" s="655"/>
      <c r="FP330" s="655"/>
      <c r="FQ330" s="655"/>
      <c r="FR330" s="313"/>
      <c r="FS330" s="313"/>
      <c r="FT330" s="313"/>
      <c r="FU330" s="655"/>
      <c r="FV330" s="313"/>
      <c r="FW330" s="313"/>
      <c r="FX330" s="313"/>
    </row>
    <row r="331" spans="1:180" ht="14.45" customHeight="1" outlineLevel="2">
      <c r="A331" s="426" t="s">
        <v>485</v>
      </c>
      <c r="B331" s="378" t="s">
        <v>304</v>
      </c>
      <c r="C331" s="331"/>
      <c r="D331" s="343"/>
      <c r="E331" s="409"/>
      <c r="F331" s="343"/>
      <c r="G331" s="470"/>
      <c r="H331" s="343"/>
      <c r="I331" s="437">
        <f>S331+X331+Y331+Z331+AA331</f>
        <v>0</v>
      </c>
      <c r="J331" s="312"/>
      <c r="K331" s="312"/>
      <c r="L331" s="312"/>
      <c r="M331" s="437">
        <v>0</v>
      </c>
      <c r="N331" s="437">
        <f t="shared" ref="N331" si="2485">SUM(O331:R331)</f>
        <v>0</v>
      </c>
      <c r="O331" s="366"/>
      <c r="P331" s="366"/>
      <c r="Q331" s="366"/>
      <c r="R331" s="366"/>
      <c r="S331" s="366">
        <f t="shared" ref="S331" si="2486">SUM(T331:W331)</f>
        <v>0</v>
      </c>
      <c r="T331" s="366"/>
      <c r="U331" s="366"/>
      <c r="V331" s="366"/>
      <c r="W331" s="366"/>
      <c r="X331" s="366"/>
      <c r="Y331" s="366"/>
      <c r="Z331" s="366"/>
      <c r="AA331" s="1167"/>
      <c r="AB331" s="319"/>
      <c r="AC331" s="319"/>
      <c r="AD331" s="360"/>
      <c r="AE331" s="319"/>
      <c r="AF331" s="437">
        <v>0</v>
      </c>
      <c r="AG331" s="437">
        <f t="shared" ref="AG331" si="2487">SUM(AH331:AK331)</f>
        <v>0</v>
      </c>
      <c r="AH331" s="366"/>
      <c r="AI331" s="366"/>
      <c r="AJ331" s="366"/>
      <c r="AK331" s="366"/>
      <c r="AL331" s="319"/>
      <c r="AM331" s="319"/>
      <c r="AN331" s="319"/>
      <c r="AO331" s="319"/>
      <c r="AP331" s="306"/>
      <c r="AQ331" s="437">
        <f t="shared" ref="AQ331:AQ332" si="2488">DI331+DX331+EA331+ED331+EG331</f>
        <v>0</v>
      </c>
      <c r="AR331" s="1621"/>
      <c r="AS331" s="1621"/>
      <c r="AT331" s="315"/>
      <c r="AU331" s="476">
        <f t="shared" ref="AU331" si="2489">AT331*0.12*1000</f>
        <v>0</v>
      </c>
      <c r="AV331" s="315"/>
      <c r="AW331" s="315"/>
      <c r="AX331" s="476">
        <f t="shared" ref="AX331" si="2490">AW331*0.12*1000</f>
        <v>0</v>
      </c>
      <c r="AY331" s="315"/>
      <c r="AZ331" s="315"/>
      <c r="BA331" s="476">
        <f t="shared" ref="BA331" si="2491">AZ331*0.12*1000</f>
        <v>0</v>
      </c>
      <c r="BB331" s="315"/>
      <c r="BC331" s="315"/>
      <c r="BD331" s="476">
        <f t="shared" ref="BD331" si="2492">BC331*0.12*1000</f>
        <v>0</v>
      </c>
      <c r="BE331" s="315"/>
      <c r="BF331" s="315"/>
      <c r="BG331" s="476">
        <f t="shared" ref="BG331" si="2493">BF331*0.12*1000</f>
        <v>0</v>
      </c>
      <c r="BH331" s="315"/>
      <c r="BI331" s="315"/>
      <c r="BJ331" s="476">
        <f t="shared" ref="BJ331" si="2494">BI331*0.12*1000</f>
        <v>0</v>
      </c>
      <c r="BK331" s="315"/>
      <c r="BL331" s="315"/>
      <c r="BM331" s="476">
        <f t="shared" ref="BM331" si="2495">BL331*0.12*1000</f>
        <v>0</v>
      </c>
      <c r="BN331" s="315"/>
      <c r="BO331" s="315"/>
      <c r="BP331" s="476">
        <f t="shared" ref="BP331" si="2496">BO331*0.12*1000</f>
        <v>0</v>
      </c>
      <c r="BQ331" s="315"/>
      <c r="BR331" s="476">
        <f>BU331+BX331+CA331+CD331</f>
        <v>0</v>
      </c>
      <c r="BS331" s="476">
        <f t="shared" ref="BS331" si="2497">BV331+BY331+CB331+CE331</f>
        <v>0</v>
      </c>
      <c r="BT331" s="476">
        <f t="shared" ref="BT331" si="2498">BW331+BZ331+CC331+CF331</f>
        <v>0</v>
      </c>
      <c r="BU331" s="315"/>
      <c r="BV331" s="476">
        <f t="shared" ref="BV331" si="2499">BU331*0.12*1000</f>
        <v>0</v>
      </c>
      <c r="BW331" s="315"/>
      <c r="BX331" s="315"/>
      <c r="BY331" s="476">
        <f t="shared" ref="BY331" si="2500">BX331*0.12*1000</f>
        <v>0</v>
      </c>
      <c r="BZ331" s="315"/>
      <c r="CA331" s="315"/>
      <c r="CB331" s="476">
        <f t="shared" ref="CB331" si="2501">CA331*0.12*1000</f>
        <v>0</v>
      </c>
      <c r="CC331" s="315"/>
      <c r="CD331" s="315"/>
      <c r="CE331" s="476">
        <f t="shared" ref="CE331" si="2502">CD331*0.12*1000</f>
        <v>0</v>
      </c>
      <c r="CF331" s="315"/>
      <c r="CG331" s="995"/>
      <c r="CH331" s="476">
        <f>CK331+CN331+CQ331+CT331</f>
        <v>0</v>
      </c>
      <c r="CI331" s="476">
        <f t="shared" ref="CI331" si="2503">CL331+CO331+CR331+CU331</f>
        <v>0</v>
      </c>
      <c r="CJ331" s="476">
        <f t="shared" ref="CJ331" si="2504">CM331+CP331+CS331+CV331</f>
        <v>0</v>
      </c>
      <c r="CK331" s="315"/>
      <c r="CL331" s="476">
        <f t="shared" ref="CL331" si="2505">CK331*0.12*1000</f>
        <v>0</v>
      </c>
      <c r="CM331" s="315"/>
      <c r="CN331" s="315"/>
      <c r="CO331" s="476">
        <f t="shared" ref="CO331" si="2506">CN331*0.12*1000</f>
        <v>0</v>
      </c>
      <c r="CP331" s="315"/>
      <c r="CQ331" s="315"/>
      <c r="CR331" s="476">
        <f t="shared" ref="CR331" si="2507">CQ331*0.12*1000</f>
        <v>0</v>
      </c>
      <c r="CS331" s="315"/>
      <c r="CT331" s="315"/>
      <c r="CU331" s="476">
        <f t="shared" ref="CU331" si="2508">CT331*0.12*1000</f>
        <v>0</v>
      </c>
      <c r="CV331" s="315"/>
      <c r="CW331" s="1514"/>
      <c r="CX331" s="476">
        <f t="shared" ref="CX331" si="2509">CW331*0.12*1000</f>
        <v>0</v>
      </c>
      <c r="CY331" s="315"/>
      <c r="CZ331" s="315"/>
      <c r="DA331" s="476">
        <f t="shared" ref="DA331" si="2510">CZ331*0.12*1000</f>
        <v>0</v>
      </c>
      <c r="DB331" s="315"/>
      <c r="DC331" s="315"/>
      <c r="DD331" s="476">
        <f t="shared" ref="DD331" si="2511">DC331*0.12*1000</f>
        <v>0</v>
      </c>
      <c r="DE331" s="315"/>
      <c r="DF331" s="315"/>
      <c r="DG331" s="476">
        <f t="shared" ref="DG331" si="2512">DF331*0.12*1000</f>
        <v>0</v>
      </c>
      <c r="DH331" s="315"/>
      <c r="DI331" s="1204"/>
      <c r="DJ331" s="1203">
        <f t="shared" ref="DJ331" si="2513">DI331*0.12*1000</f>
        <v>0</v>
      </c>
      <c r="DK331" s="1204"/>
      <c r="DL331" s="1204"/>
      <c r="DM331" s="1204"/>
      <c r="DN331" s="1204"/>
      <c r="DO331" s="1204"/>
      <c r="DP331" s="1204"/>
      <c r="DQ331" s="1204"/>
      <c r="DR331" s="1204"/>
      <c r="DS331" s="1204"/>
      <c r="DT331" s="1204"/>
      <c r="DU331" s="1204"/>
      <c r="DV331" s="1204"/>
      <c r="DW331" s="1204"/>
      <c r="DX331" s="1204"/>
      <c r="DY331" s="1203">
        <f t="shared" ref="DY331" si="2514">DX331*0.12*1000</f>
        <v>0</v>
      </c>
      <c r="DZ331" s="1204"/>
      <c r="EA331" s="1204"/>
      <c r="EB331" s="1203">
        <f t="shared" ref="EB331" si="2515">EA331*0.12*1000</f>
        <v>0</v>
      </c>
      <c r="EC331" s="1204"/>
      <c r="ED331" s="1204"/>
      <c r="EE331" s="1203">
        <f t="shared" ref="EE331" si="2516">ED331*0.12*1000</f>
        <v>0</v>
      </c>
      <c r="EF331" s="1204"/>
      <c r="EG331" s="1204"/>
      <c r="EH331" s="1204"/>
      <c r="EI331" s="1204"/>
      <c r="EJ331" s="316"/>
      <c r="EK331" s="316"/>
      <c r="EL331" s="316"/>
      <c r="EM331" s="316"/>
      <c r="EN331" s="437">
        <f t="shared" ref="EN331:EN332" si="2517">EX331+FC331+FD331+FE331+FF331</f>
        <v>0</v>
      </c>
      <c r="EO331" s="312"/>
      <c r="EP331" s="312"/>
      <c r="EQ331" s="312"/>
      <c r="ER331" s="312"/>
      <c r="ES331" s="312"/>
      <c r="ET331" s="622"/>
      <c r="EU331" s="622"/>
      <c r="EV331" s="622"/>
      <c r="EW331" s="622"/>
      <c r="EX331" s="312"/>
      <c r="EY331" s="622"/>
      <c r="EZ331" s="622"/>
      <c r="FA331" s="622"/>
      <c r="FB331" s="622"/>
      <c r="FC331" s="312"/>
      <c r="FD331" s="312"/>
      <c r="FE331" s="312"/>
      <c r="FF331" s="312"/>
      <c r="FG331" s="437">
        <f>SUM(FH331:FR331)</f>
        <v>0</v>
      </c>
      <c r="FH331" s="312"/>
      <c r="FI331" s="312"/>
      <c r="FJ331" s="312"/>
      <c r="FK331" s="312"/>
      <c r="FL331" s="992"/>
      <c r="FM331" s="312">
        <f t="shared" ref="FM331" si="2518">FN331+FO331+FP331+FQ331</f>
        <v>0</v>
      </c>
      <c r="FN331" s="622"/>
      <c r="FO331" s="622"/>
      <c r="FP331" s="622"/>
      <c r="FQ331" s="622"/>
      <c r="FR331" s="312"/>
      <c r="FS331" s="312"/>
      <c r="FT331" s="312"/>
      <c r="FU331" s="622"/>
      <c r="FV331" s="316"/>
      <c r="FW331" s="316"/>
      <c r="FX331" s="316"/>
    </row>
    <row r="332" spans="1:180" s="95" customFormat="1" ht="14.45" customHeight="1" outlineLevel="2">
      <c r="A332" s="426" t="s">
        <v>485</v>
      </c>
      <c r="B332" s="378" t="s">
        <v>304</v>
      </c>
      <c r="C332" s="331"/>
      <c r="D332" s="343"/>
      <c r="E332" s="443"/>
      <c r="F332" s="478" t="s">
        <v>11</v>
      </c>
      <c r="G332" s="438"/>
      <c r="H332" s="490"/>
      <c r="I332" s="335"/>
      <c r="J332" s="335"/>
      <c r="K332" s="335"/>
      <c r="L332" s="335"/>
      <c r="M332" s="335"/>
      <c r="N332" s="335"/>
      <c r="O332" s="335"/>
      <c r="P332" s="335"/>
      <c r="Q332" s="335"/>
      <c r="R332" s="335"/>
      <c r="S332" s="335"/>
      <c r="T332" s="335"/>
      <c r="U332" s="335"/>
      <c r="V332" s="335"/>
      <c r="W332" s="335"/>
      <c r="X332" s="335"/>
      <c r="Y332" s="335"/>
      <c r="Z332" s="335"/>
      <c r="AA332" s="1157"/>
      <c r="AB332" s="335"/>
      <c r="AC332" s="335"/>
      <c r="AD332" s="345"/>
      <c r="AE332" s="335"/>
      <c r="AF332" s="335"/>
      <c r="AG332" s="335"/>
      <c r="AH332" s="335"/>
      <c r="AI332" s="335"/>
      <c r="AJ332" s="335"/>
      <c r="AK332" s="335"/>
      <c r="AL332" s="335"/>
      <c r="AM332" s="335"/>
      <c r="AN332" s="335"/>
      <c r="AO332" s="335"/>
      <c r="AP332" s="306"/>
      <c r="AQ332" s="437">
        <f t="shared" si="2488"/>
        <v>0</v>
      </c>
      <c r="AR332" s="1621"/>
      <c r="AS332" s="1621"/>
      <c r="AT332" s="476">
        <f t="shared" ref="AT332:BQ332" si="2519">SUM(AT331:AT331)</f>
        <v>0</v>
      </c>
      <c r="AU332" s="476">
        <f t="shared" si="2519"/>
        <v>0</v>
      </c>
      <c r="AV332" s="476">
        <f t="shared" si="2519"/>
        <v>0</v>
      </c>
      <c r="AW332" s="476">
        <f t="shared" si="2519"/>
        <v>0</v>
      </c>
      <c r="AX332" s="476">
        <f t="shared" si="2519"/>
        <v>0</v>
      </c>
      <c r="AY332" s="476">
        <f t="shared" si="2519"/>
        <v>0</v>
      </c>
      <c r="AZ332" s="476">
        <f t="shared" si="2519"/>
        <v>0</v>
      </c>
      <c r="BA332" s="476">
        <f t="shared" si="2519"/>
        <v>0</v>
      </c>
      <c r="BB332" s="476">
        <f t="shared" si="2519"/>
        <v>0</v>
      </c>
      <c r="BC332" s="476">
        <f t="shared" si="2519"/>
        <v>0</v>
      </c>
      <c r="BD332" s="476">
        <f t="shared" si="2519"/>
        <v>0</v>
      </c>
      <c r="BE332" s="476">
        <f t="shared" si="2519"/>
        <v>0</v>
      </c>
      <c r="BF332" s="476">
        <f t="shared" si="2519"/>
        <v>0</v>
      </c>
      <c r="BG332" s="476">
        <f t="shared" si="2519"/>
        <v>0</v>
      </c>
      <c r="BH332" s="476">
        <f t="shared" si="2519"/>
        <v>0</v>
      </c>
      <c r="BI332" s="476">
        <f t="shared" si="2519"/>
        <v>0</v>
      </c>
      <c r="BJ332" s="476">
        <f t="shared" si="2519"/>
        <v>0</v>
      </c>
      <c r="BK332" s="476">
        <f t="shared" si="2519"/>
        <v>0</v>
      </c>
      <c r="BL332" s="476">
        <f t="shared" si="2519"/>
        <v>0</v>
      </c>
      <c r="BM332" s="476">
        <f t="shared" si="2519"/>
        <v>0</v>
      </c>
      <c r="BN332" s="476">
        <f t="shared" si="2519"/>
        <v>0</v>
      </c>
      <c r="BO332" s="476">
        <f t="shared" si="2519"/>
        <v>0</v>
      </c>
      <c r="BP332" s="476">
        <f t="shared" si="2519"/>
        <v>0</v>
      </c>
      <c r="BQ332" s="476">
        <f t="shared" si="2519"/>
        <v>0</v>
      </c>
      <c r="BR332" s="476">
        <f t="shared" ref="BR332:EC332" si="2520">SUM(BR331:BR331)</f>
        <v>0</v>
      </c>
      <c r="BS332" s="476">
        <f t="shared" si="2520"/>
        <v>0</v>
      </c>
      <c r="BT332" s="476">
        <f t="shared" si="2520"/>
        <v>0</v>
      </c>
      <c r="BU332" s="476">
        <f t="shared" si="2520"/>
        <v>0</v>
      </c>
      <c r="BV332" s="476">
        <f t="shared" si="2520"/>
        <v>0</v>
      </c>
      <c r="BW332" s="476">
        <f t="shared" si="2520"/>
        <v>0</v>
      </c>
      <c r="BX332" s="476">
        <f t="shared" si="2520"/>
        <v>0</v>
      </c>
      <c r="BY332" s="476">
        <f t="shared" si="2520"/>
        <v>0</v>
      </c>
      <c r="BZ332" s="476">
        <f t="shared" si="2520"/>
        <v>0</v>
      </c>
      <c r="CA332" s="476">
        <f t="shared" si="2520"/>
        <v>0</v>
      </c>
      <c r="CB332" s="476">
        <f t="shared" si="2520"/>
        <v>0</v>
      </c>
      <c r="CC332" s="476">
        <f t="shared" si="2520"/>
        <v>0</v>
      </c>
      <c r="CD332" s="476">
        <f t="shared" si="2520"/>
        <v>0</v>
      </c>
      <c r="CE332" s="476">
        <f t="shared" si="2520"/>
        <v>0</v>
      </c>
      <c r="CF332" s="476">
        <f t="shared" si="2520"/>
        <v>0</v>
      </c>
      <c r="CG332" s="995"/>
      <c r="CH332" s="476">
        <f t="shared" ref="CH332:CV332" si="2521">SUM(CH331:CH331)</f>
        <v>0</v>
      </c>
      <c r="CI332" s="476">
        <f t="shared" si="2521"/>
        <v>0</v>
      </c>
      <c r="CJ332" s="476">
        <f t="shared" si="2521"/>
        <v>0</v>
      </c>
      <c r="CK332" s="476">
        <f t="shared" si="2521"/>
        <v>0</v>
      </c>
      <c r="CL332" s="476">
        <f t="shared" si="2521"/>
        <v>0</v>
      </c>
      <c r="CM332" s="476">
        <f t="shared" si="2521"/>
        <v>0</v>
      </c>
      <c r="CN332" s="476">
        <f t="shared" si="2521"/>
        <v>0</v>
      </c>
      <c r="CO332" s="476">
        <f t="shared" si="2521"/>
        <v>0</v>
      </c>
      <c r="CP332" s="476">
        <f t="shared" si="2521"/>
        <v>0</v>
      </c>
      <c r="CQ332" s="476">
        <f t="shared" si="2521"/>
        <v>0</v>
      </c>
      <c r="CR332" s="476">
        <f t="shared" si="2521"/>
        <v>0</v>
      </c>
      <c r="CS332" s="476">
        <f t="shared" si="2521"/>
        <v>0</v>
      </c>
      <c r="CT332" s="476">
        <f t="shared" si="2521"/>
        <v>0</v>
      </c>
      <c r="CU332" s="476">
        <f t="shared" si="2521"/>
        <v>0</v>
      </c>
      <c r="CV332" s="476">
        <f t="shared" si="2521"/>
        <v>0</v>
      </c>
      <c r="CW332" s="1514">
        <f t="shared" si="2520"/>
        <v>0</v>
      </c>
      <c r="CX332" s="476">
        <f t="shared" si="2520"/>
        <v>0</v>
      </c>
      <c r="CY332" s="476">
        <f t="shared" si="2520"/>
        <v>0</v>
      </c>
      <c r="CZ332" s="476">
        <f t="shared" si="2520"/>
        <v>0</v>
      </c>
      <c r="DA332" s="476">
        <f t="shared" si="2520"/>
        <v>0</v>
      </c>
      <c r="DB332" s="476">
        <f t="shared" si="2520"/>
        <v>0</v>
      </c>
      <c r="DC332" s="476">
        <f t="shared" si="2520"/>
        <v>0</v>
      </c>
      <c r="DD332" s="476">
        <f t="shared" si="2520"/>
        <v>0</v>
      </c>
      <c r="DE332" s="476">
        <f t="shared" si="2520"/>
        <v>0</v>
      </c>
      <c r="DF332" s="476">
        <f t="shared" si="2520"/>
        <v>0</v>
      </c>
      <c r="DG332" s="476">
        <f t="shared" si="2520"/>
        <v>0</v>
      </c>
      <c r="DH332" s="476">
        <f t="shared" si="2520"/>
        <v>0</v>
      </c>
      <c r="DI332" s="1203">
        <f t="shared" si="2520"/>
        <v>0</v>
      </c>
      <c r="DJ332" s="1203">
        <f t="shared" si="2520"/>
        <v>0</v>
      </c>
      <c r="DK332" s="1203">
        <f t="shared" si="2520"/>
        <v>0</v>
      </c>
      <c r="DL332" s="1203">
        <f t="shared" si="2520"/>
        <v>0</v>
      </c>
      <c r="DM332" s="1203">
        <f t="shared" si="2520"/>
        <v>0</v>
      </c>
      <c r="DN332" s="1203">
        <f t="shared" si="2520"/>
        <v>0</v>
      </c>
      <c r="DO332" s="1203">
        <f t="shared" si="2520"/>
        <v>0</v>
      </c>
      <c r="DP332" s="1203">
        <f t="shared" si="2520"/>
        <v>0</v>
      </c>
      <c r="DQ332" s="1203">
        <f t="shared" si="2520"/>
        <v>0</v>
      </c>
      <c r="DR332" s="1203">
        <f t="shared" si="2520"/>
        <v>0</v>
      </c>
      <c r="DS332" s="1203">
        <f t="shared" si="2520"/>
        <v>0</v>
      </c>
      <c r="DT332" s="1203">
        <f t="shared" si="2520"/>
        <v>0</v>
      </c>
      <c r="DU332" s="1203">
        <f t="shared" si="2520"/>
        <v>0</v>
      </c>
      <c r="DV332" s="1203">
        <f t="shared" si="2520"/>
        <v>0</v>
      </c>
      <c r="DW332" s="1203">
        <f t="shared" si="2520"/>
        <v>0</v>
      </c>
      <c r="DX332" s="1203">
        <f t="shared" si="2520"/>
        <v>0</v>
      </c>
      <c r="DY332" s="1203">
        <f t="shared" si="2520"/>
        <v>0</v>
      </c>
      <c r="DZ332" s="1203">
        <f t="shared" si="2520"/>
        <v>0</v>
      </c>
      <c r="EA332" s="1203">
        <f t="shared" si="2520"/>
        <v>0</v>
      </c>
      <c r="EB332" s="1203">
        <f t="shared" si="2520"/>
        <v>0</v>
      </c>
      <c r="EC332" s="1203">
        <f t="shared" si="2520"/>
        <v>0</v>
      </c>
      <c r="ED332" s="1203">
        <f t="shared" ref="ED332:EF332" si="2522">SUM(ED331:ED331)</f>
        <v>0</v>
      </c>
      <c r="EE332" s="1203">
        <f t="shared" si="2522"/>
        <v>0</v>
      </c>
      <c r="EF332" s="1203">
        <f t="shared" si="2522"/>
        <v>0</v>
      </c>
      <c r="EG332" s="1203"/>
      <c r="EH332" s="1203"/>
      <c r="EI332" s="1203"/>
      <c r="EJ332" s="441"/>
      <c r="EK332" s="441"/>
      <c r="EL332" s="441"/>
      <c r="EM332" s="441"/>
      <c r="EN332" s="437">
        <f t="shared" si="2517"/>
        <v>0</v>
      </c>
      <c r="EO332" s="437">
        <f>SUM(EO331:EO331)</f>
        <v>0</v>
      </c>
      <c r="EP332" s="437">
        <f>SUM(EP331:EP331)</f>
        <v>0</v>
      </c>
      <c r="EQ332" s="437">
        <f>SUM(EQ331:EQ331)</f>
        <v>0</v>
      </c>
      <c r="ER332" s="437">
        <f>SUM(ER331:ER331)</f>
        <v>0</v>
      </c>
      <c r="ES332" s="437">
        <f>SUM(ES331:ES331)</f>
        <v>0</v>
      </c>
      <c r="ET332" s="814"/>
      <c r="EU332" s="814"/>
      <c r="EV332" s="814"/>
      <c r="EW332" s="814"/>
      <c r="EX332" s="437">
        <f>SUM(EX331:EX331)</f>
        <v>0</v>
      </c>
      <c r="EY332" s="437">
        <f t="shared" ref="EY332:FB332" si="2523">SUM(EY331:EY331)</f>
        <v>0</v>
      </c>
      <c r="EZ332" s="437">
        <f t="shared" si="2523"/>
        <v>0</v>
      </c>
      <c r="FA332" s="437">
        <f t="shared" si="2523"/>
        <v>0</v>
      </c>
      <c r="FB332" s="437">
        <f t="shared" si="2523"/>
        <v>0</v>
      </c>
      <c r="FC332" s="437">
        <f>SUM(FC331:FC331)</f>
        <v>0</v>
      </c>
      <c r="FD332" s="437">
        <f>SUM(FD331:FD331)</f>
        <v>0</v>
      </c>
      <c r="FE332" s="437">
        <f>SUM(FE331:FE331)</f>
        <v>0</v>
      </c>
      <c r="FF332" s="437">
        <f>SUM(FF331:FF331)</f>
        <v>0</v>
      </c>
      <c r="FG332" s="437">
        <f>SUM(FH332:FR332)</f>
        <v>0</v>
      </c>
      <c r="FH332" s="437">
        <f>SUM(FH331:FH331)</f>
        <v>0</v>
      </c>
      <c r="FI332" s="437">
        <f>SUM(FI331:FI331)</f>
        <v>0</v>
      </c>
      <c r="FJ332" s="437">
        <f>SUM(FJ331:FJ331)</f>
        <v>0</v>
      </c>
      <c r="FK332" s="437">
        <f>SUM(FK331:FK331)</f>
        <v>0</v>
      </c>
      <c r="FL332" s="992"/>
      <c r="FM332" s="437">
        <f>SUM(FM331:FM331)</f>
        <v>0</v>
      </c>
      <c r="FN332" s="437">
        <f t="shared" ref="FN332:FQ332" si="2524">SUM(FN331:FN331)</f>
        <v>0</v>
      </c>
      <c r="FO332" s="437">
        <f t="shared" si="2524"/>
        <v>0</v>
      </c>
      <c r="FP332" s="437">
        <f t="shared" si="2524"/>
        <v>0</v>
      </c>
      <c r="FQ332" s="437">
        <f t="shared" si="2524"/>
        <v>0</v>
      </c>
      <c r="FR332" s="437">
        <f>SUM(FR331:FR331)</f>
        <v>0</v>
      </c>
      <c r="FS332" s="437">
        <f>SUM(FS331:FS331)</f>
        <v>0</v>
      </c>
      <c r="FT332" s="437">
        <f>SUM(FT331:FT331)</f>
        <v>0</v>
      </c>
      <c r="FU332" s="814"/>
      <c r="FV332" s="320"/>
      <c r="FW332" s="320"/>
      <c r="FX332" s="320"/>
    </row>
    <row r="333" spans="1:180" ht="14.45" customHeight="1" outlineLevel="2">
      <c r="A333" s="426" t="s">
        <v>485</v>
      </c>
      <c r="B333" s="378" t="s">
        <v>304</v>
      </c>
      <c r="C333" s="331"/>
      <c r="D333" s="343"/>
      <c r="E333" s="409" t="s">
        <v>118</v>
      </c>
      <c r="F333" s="343" t="s">
        <v>98</v>
      </c>
      <c r="G333" s="467"/>
      <c r="H333" s="330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  <c r="S333" s="313"/>
      <c r="T333" s="313"/>
      <c r="U333" s="313"/>
      <c r="V333" s="313"/>
      <c r="W333" s="313"/>
      <c r="X333" s="313"/>
      <c r="Y333" s="313"/>
      <c r="Z333" s="313"/>
      <c r="AA333" s="1155"/>
      <c r="AB333" s="313"/>
      <c r="AC333" s="313"/>
      <c r="AD333" s="358"/>
      <c r="AE333" s="313"/>
      <c r="AF333" s="313"/>
      <c r="AG333" s="313"/>
      <c r="AH333" s="313"/>
      <c r="AI333" s="313"/>
      <c r="AJ333" s="313"/>
      <c r="AK333" s="313"/>
      <c r="AL333" s="313"/>
      <c r="AM333" s="313"/>
      <c r="AN333" s="313"/>
      <c r="AO333" s="313"/>
      <c r="AP333" s="495"/>
      <c r="AQ333" s="335"/>
      <c r="AR333" s="1620"/>
      <c r="AS333" s="1620"/>
      <c r="AT333" s="313"/>
      <c r="AU333" s="313"/>
      <c r="AV333" s="313"/>
      <c r="AW333" s="313"/>
      <c r="AX333" s="313"/>
      <c r="AY333" s="313"/>
      <c r="AZ333" s="313"/>
      <c r="BA333" s="313"/>
      <c r="BB333" s="313"/>
      <c r="BC333" s="313"/>
      <c r="BD333" s="313"/>
      <c r="BE333" s="313"/>
      <c r="BF333" s="313"/>
      <c r="BG333" s="313"/>
      <c r="BH333" s="313"/>
      <c r="BI333" s="313"/>
      <c r="BJ333" s="313"/>
      <c r="BK333" s="313"/>
      <c r="BL333" s="313"/>
      <c r="BM333" s="313"/>
      <c r="BN333" s="313"/>
      <c r="BO333" s="313"/>
      <c r="BP333" s="313"/>
      <c r="BQ333" s="313"/>
      <c r="BR333" s="313"/>
      <c r="BS333" s="313"/>
      <c r="BT333" s="313"/>
      <c r="BU333" s="313"/>
      <c r="BV333" s="313"/>
      <c r="BW333" s="313"/>
      <c r="BX333" s="313"/>
      <c r="BY333" s="313"/>
      <c r="BZ333" s="313"/>
      <c r="CA333" s="313"/>
      <c r="CB333" s="313"/>
      <c r="CC333" s="313"/>
      <c r="CD333" s="313"/>
      <c r="CE333" s="313"/>
      <c r="CF333" s="313"/>
      <c r="CG333" s="999"/>
      <c r="CH333" s="313"/>
      <c r="CI333" s="313"/>
      <c r="CJ333" s="313"/>
      <c r="CK333" s="313"/>
      <c r="CL333" s="313"/>
      <c r="CM333" s="313"/>
      <c r="CN333" s="313"/>
      <c r="CO333" s="313"/>
      <c r="CP333" s="313"/>
      <c r="CQ333" s="313"/>
      <c r="CR333" s="313"/>
      <c r="CS333" s="313"/>
      <c r="CT333" s="313"/>
      <c r="CU333" s="313"/>
      <c r="CV333" s="313"/>
      <c r="CW333" s="1512"/>
      <c r="CX333" s="313"/>
      <c r="CY333" s="313"/>
      <c r="CZ333" s="313"/>
      <c r="DA333" s="313"/>
      <c r="DB333" s="313"/>
      <c r="DC333" s="313"/>
      <c r="DD333" s="313"/>
      <c r="DE333" s="313"/>
      <c r="DF333" s="313"/>
      <c r="DG333" s="313"/>
      <c r="DH333" s="313"/>
      <c r="DI333" s="1155"/>
      <c r="DJ333" s="1155"/>
      <c r="DK333" s="1155"/>
      <c r="DL333" s="1155"/>
      <c r="DM333" s="1155"/>
      <c r="DN333" s="1155"/>
      <c r="DO333" s="1155"/>
      <c r="DP333" s="1155"/>
      <c r="DQ333" s="1155"/>
      <c r="DR333" s="1155"/>
      <c r="DS333" s="1155"/>
      <c r="DT333" s="1155"/>
      <c r="DU333" s="1155"/>
      <c r="DV333" s="1155"/>
      <c r="DW333" s="1155"/>
      <c r="DX333" s="1155"/>
      <c r="DY333" s="1155"/>
      <c r="DZ333" s="1155"/>
      <c r="EA333" s="1155"/>
      <c r="EB333" s="1155"/>
      <c r="EC333" s="1155"/>
      <c r="ED333" s="1155"/>
      <c r="EE333" s="1155"/>
      <c r="EF333" s="1155"/>
      <c r="EG333" s="1155"/>
      <c r="EH333" s="1155"/>
      <c r="EI333" s="1155"/>
      <c r="EJ333" s="313"/>
      <c r="EK333" s="313"/>
      <c r="EL333" s="313"/>
      <c r="EM333" s="313"/>
      <c r="EN333" s="313"/>
      <c r="EO333" s="313"/>
      <c r="EP333" s="313"/>
      <c r="EQ333" s="313"/>
      <c r="ER333" s="313"/>
      <c r="ES333" s="313"/>
      <c r="ET333" s="655"/>
      <c r="EU333" s="655"/>
      <c r="EV333" s="655"/>
      <c r="EW333" s="655"/>
      <c r="EX333" s="313"/>
      <c r="EY333" s="655"/>
      <c r="EZ333" s="655"/>
      <c r="FA333" s="655"/>
      <c r="FB333" s="655"/>
      <c r="FC333" s="313"/>
      <c r="FD333" s="313"/>
      <c r="FE333" s="313"/>
      <c r="FF333" s="313"/>
      <c r="FG333" s="313"/>
      <c r="FH333" s="313"/>
      <c r="FI333" s="313"/>
      <c r="FJ333" s="313"/>
      <c r="FK333" s="313"/>
      <c r="FL333" s="999"/>
      <c r="FM333" s="313"/>
      <c r="FN333" s="655"/>
      <c r="FO333" s="655"/>
      <c r="FP333" s="655"/>
      <c r="FQ333" s="655"/>
      <c r="FR333" s="313"/>
      <c r="FS333" s="313"/>
      <c r="FT333" s="313"/>
      <c r="FU333" s="655"/>
      <c r="FV333" s="313"/>
      <c r="FW333" s="313"/>
      <c r="FX333" s="313"/>
    </row>
    <row r="334" spans="1:180" ht="14.45" customHeight="1" outlineLevel="2">
      <c r="A334" s="426" t="s">
        <v>485</v>
      </c>
      <c r="B334" s="378" t="s">
        <v>304</v>
      </c>
      <c r="C334" s="331"/>
      <c r="D334" s="343"/>
      <c r="E334" s="430"/>
      <c r="F334" s="343"/>
      <c r="G334" s="470"/>
      <c r="H334" s="343"/>
      <c r="I334" s="437">
        <f>S334+X334+Y334+Z334+AA334</f>
        <v>0</v>
      </c>
      <c r="J334" s="312"/>
      <c r="K334" s="312"/>
      <c r="L334" s="312"/>
      <c r="M334" s="437">
        <v>0</v>
      </c>
      <c r="N334" s="437">
        <f t="shared" ref="N334" si="2525">SUM(O334:R334)</f>
        <v>0</v>
      </c>
      <c r="O334" s="316"/>
      <c r="P334" s="316"/>
      <c r="Q334" s="316"/>
      <c r="R334" s="316"/>
      <c r="S334" s="366">
        <f t="shared" ref="S334" si="2526">SUM(T334:W334)</f>
        <v>0</v>
      </c>
      <c r="T334" s="316"/>
      <c r="U334" s="316"/>
      <c r="V334" s="316"/>
      <c r="W334" s="316"/>
      <c r="X334" s="316"/>
      <c r="Y334" s="316"/>
      <c r="Z334" s="316"/>
      <c r="AA334" s="1162"/>
      <c r="AB334" s="316"/>
      <c r="AC334" s="316"/>
      <c r="AD334" s="356"/>
      <c r="AE334" s="316"/>
      <c r="AF334" s="437">
        <v>0</v>
      </c>
      <c r="AG334" s="437">
        <f t="shared" ref="AG334" si="2527">SUM(AH334:AK334)</f>
        <v>0</v>
      </c>
      <c r="AH334" s="316"/>
      <c r="AI334" s="316"/>
      <c r="AJ334" s="316"/>
      <c r="AK334" s="316"/>
      <c r="AL334" s="316"/>
      <c r="AM334" s="316"/>
      <c r="AN334" s="316"/>
      <c r="AO334" s="316"/>
      <c r="AP334" s="306"/>
      <c r="AQ334" s="437">
        <f t="shared" ref="AQ334:AQ335" si="2528">DI334+DX334+EA334+ED334+EG334</f>
        <v>0</v>
      </c>
      <c r="AR334" s="1621"/>
      <c r="AS334" s="1621"/>
      <c r="AT334" s="315"/>
      <c r="AU334" s="476">
        <f>AT334*0.12*1000</f>
        <v>0</v>
      </c>
      <c r="AV334" s="315"/>
      <c r="AW334" s="315"/>
      <c r="AX334" s="476">
        <f>AW334*0.12*1000</f>
        <v>0</v>
      </c>
      <c r="AY334" s="315"/>
      <c r="AZ334" s="315"/>
      <c r="BA334" s="476">
        <f>AZ334*0.12*1000</f>
        <v>0</v>
      </c>
      <c r="BB334" s="315"/>
      <c r="BC334" s="315"/>
      <c r="BD334" s="476">
        <f>BC334*0.12*1000</f>
        <v>0</v>
      </c>
      <c r="BE334" s="315"/>
      <c r="BF334" s="315"/>
      <c r="BG334" s="476">
        <f>BF334*0.12*1000</f>
        <v>0</v>
      </c>
      <c r="BH334" s="315"/>
      <c r="BI334" s="315"/>
      <c r="BJ334" s="476">
        <f>BI334*0.12*1000</f>
        <v>0</v>
      </c>
      <c r="BK334" s="315"/>
      <c r="BL334" s="315"/>
      <c r="BM334" s="476">
        <f>BL334*0.12*1000</f>
        <v>0</v>
      </c>
      <c r="BN334" s="315"/>
      <c r="BO334" s="315"/>
      <c r="BP334" s="476">
        <f>BO334*0.12*1000</f>
        <v>0</v>
      </c>
      <c r="BQ334" s="315"/>
      <c r="BR334" s="476">
        <f>BU334+BX334+CA334+CD334</f>
        <v>0</v>
      </c>
      <c r="BS334" s="476">
        <f t="shared" ref="BS334" si="2529">BV334+BY334+CB334+CE334</f>
        <v>0</v>
      </c>
      <c r="BT334" s="476">
        <f t="shared" ref="BT334" si="2530">BW334+BZ334+CC334+CF334</f>
        <v>0</v>
      </c>
      <c r="BU334" s="315"/>
      <c r="BV334" s="476">
        <f>BU334*0.12*1000</f>
        <v>0</v>
      </c>
      <c r="BW334" s="315"/>
      <c r="BX334" s="315"/>
      <c r="BY334" s="476">
        <f>BX334*0.12*1000</f>
        <v>0</v>
      </c>
      <c r="BZ334" s="315"/>
      <c r="CA334" s="315"/>
      <c r="CB334" s="476">
        <f>CA334*0.12*1000</f>
        <v>0</v>
      </c>
      <c r="CC334" s="315"/>
      <c r="CD334" s="315"/>
      <c r="CE334" s="476">
        <f>CD334*0.12*1000</f>
        <v>0</v>
      </c>
      <c r="CF334" s="315"/>
      <c r="CG334" s="995"/>
      <c r="CH334" s="476">
        <f>CK334+CN334+CQ334+CT334</f>
        <v>0</v>
      </c>
      <c r="CI334" s="476">
        <f t="shared" ref="CI334" si="2531">CL334+CO334+CR334+CU334</f>
        <v>0</v>
      </c>
      <c r="CJ334" s="476">
        <f t="shared" ref="CJ334" si="2532">CM334+CP334+CS334+CV334</f>
        <v>0</v>
      </c>
      <c r="CK334" s="315"/>
      <c r="CL334" s="476">
        <f>CK334*0.12*1000</f>
        <v>0</v>
      </c>
      <c r="CM334" s="315"/>
      <c r="CN334" s="315"/>
      <c r="CO334" s="476">
        <f>CN334*0.12*1000</f>
        <v>0</v>
      </c>
      <c r="CP334" s="315"/>
      <c r="CQ334" s="315"/>
      <c r="CR334" s="476">
        <f>CQ334*0.12*1000</f>
        <v>0</v>
      </c>
      <c r="CS334" s="315"/>
      <c r="CT334" s="315"/>
      <c r="CU334" s="476">
        <f>CT334*0.12*1000</f>
        <v>0</v>
      </c>
      <c r="CV334" s="315"/>
      <c r="CW334" s="1514"/>
      <c r="CX334" s="476">
        <f>CW334*0.12*1000</f>
        <v>0</v>
      </c>
      <c r="CY334" s="315"/>
      <c r="CZ334" s="315"/>
      <c r="DA334" s="476">
        <f>CZ334*0.12*1000</f>
        <v>0</v>
      </c>
      <c r="DB334" s="315"/>
      <c r="DC334" s="315"/>
      <c r="DD334" s="476">
        <f>DC334*0.12*1000</f>
        <v>0</v>
      </c>
      <c r="DE334" s="315"/>
      <c r="DF334" s="315"/>
      <c r="DG334" s="476">
        <f>DF334*0.12*1000</f>
        <v>0</v>
      </c>
      <c r="DH334" s="315"/>
      <c r="DI334" s="1204"/>
      <c r="DJ334" s="1203">
        <f>DI334*0.12*1000</f>
        <v>0</v>
      </c>
      <c r="DK334" s="1204"/>
      <c r="DL334" s="1204"/>
      <c r="DM334" s="1204"/>
      <c r="DN334" s="1204"/>
      <c r="DO334" s="1204"/>
      <c r="DP334" s="1204"/>
      <c r="DQ334" s="1204"/>
      <c r="DR334" s="1204"/>
      <c r="DS334" s="1204"/>
      <c r="DT334" s="1204"/>
      <c r="DU334" s="1204"/>
      <c r="DV334" s="1204"/>
      <c r="DW334" s="1204"/>
      <c r="DX334" s="1204"/>
      <c r="DY334" s="1203">
        <f>DX334*0.12*1000</f>
        <v>0</v>
      </c>
      <c r="DZ334" s="1204"/>
      <c r="EA334" s="1204"/>
      <c r="EB334" s="1203">
        <f>EA334*0.12*1000</f>
        <v>0</v>
      </c>
      <c r="EC334" s="1204"/>
      <c r="ED334" s="1204"/>
      <c r="EE334" s="1203">
        <f>ED334*0.12*1000</f>
        <v>0</v>
      </c>
      <c r="EF334" s="1204"/>
      <c r="EG334" s="1204"/>
      <c r="EH334" s="1204"/>
      <c r="EI334" s="1204"/>
      <c r="EJ334" s="316"/>
      <c r="EK334" s="316"/>
      <c r="EL334" s="316"/>
      <c r="EM334" s="316"/>
      <c r="EN334" s="437">
        <f t="shared" ref="EN334:EN335" si="2533">EX334+FC334+FD334+FE334+FF334</f>
        <v>0</v>
      </c>
      <c r="EO334" s="312"/>
      <c r="EP334" s="312"/>
      <c r="EQ334" s="312"/>
      <c r="ER334" s="312"/>
      <c r="ES334" s="312"/>
      <c r="ET334" s="622"/>
      <c r="EU334" s="622"/>
      <c r="EV334" s="622"/>
      <c r="EW334" s="622"/>
      <c r="EX334" s="312"/>
      <c r="EY334" s="622"/>
      <c r="EZ334" s="622"/>
      <c r="FA334" s="622"/>
      <c r="FB334" s="622"/>
      <c r="FC334" s="312"/>
      <c r="FD334" s="312"/>
      <c r="FE334" s="312"/>
      <c r="FF334" s="312"/>
      <c r="FG334" s="437">
        <f>SUM(FH334:FR334)</f>
        <v>0</v>
      </c>
      <c r="FH334" s="312"/>
      <c r="FI334" s="312"/>
      <c r="FJ334" s="312"/>
      <c r="FK334" s="312"/>
      <c r="FL334" s="992"/>
      <c r="FM334" s="312">
        <f t="shared" ref="FM334" si="2534">FN334+FO334+FP334+FQ334</f>
        <v>0</v>
      </c>
      <c r="FN334" s="622"/>
      <c r="FO334" s="622"/>
      <c r="FP334" s="622"/>
      <c r="FQ334" s="622"/>
      <c r="FR334" s="312"/>
      <c r="FS334" s="312"/>
      <c r="FT334" s="312"/>
      <c r="FU334" s="622"/>
      <c r="FV334" s="316"/>
      <c r="FW334" s="316"/>
      <c r="FX334" s="316"/>
    </row>
    <row r="335" spans="1:180" s="95" customFormat="1" ht="14.45" customHeight="1" outlineLevel="2">
      <c r="A335" s="426" t="s">
        <v>485</v>
      </c>
      <c r="B335" s="378" t="s">
        <v>304</v>
      </c>
      <c r="C335" s="331"/>
      <c r="D335" s="343"/>
      <c r="E335" s="430"/>
      <c r="F335" s="478" t="s">
        <v>11</v>
      </c>
      <c r="G335" s="438"/>
      <c r="H335" s="438"/>
      <c r="I335" s="437"/>
      <c r="J335" s="437"/>
      <c r="K335" s="437"/>
      <c r="L335" s="437"/>
      <c r="M335" s="437"/>
      <c r="N335" s="437"/>
      <c r="O335" s="437"/>
      <c r="P335" s="437"/>
      <c r="Q335" s="437"/>
      <c r="R335" s="437"/>
      <c r="S335" s="437"/>
      <c r="T335" s="437"/>
      <c r="U335" s="437"/>
      <c r="V335" s="437"/>
      <c r="W335" s="437"/>
      <c r="X335" s="437"/>
      <c r="Y335" s="437"/>
      <c r="Z335" s="437"/>
      <c r="AA335" s="1163"/>
      <c r="AB335" s="437"/>
      <c r="AC335" s="437"/>
      <c r="AD335" s="440"/>
      <c r="AE335" s="437"/>
      <c r="AF335" s="437"/>
      <c r="AG335" s="437"/>
      <c r="AH335" s="437"/>
      <c r="AI335" s="437"/>
      <c r="AJ335" s="437"/>
      <c r="AK335" s="437"/>
      <c r="AL335" s="437"/>
      <c r="AM335" s="437"/>
      <c r="AN335" s="437"/>
      <c r="AO335" s="437"/>
      <c r="AP335" s="306"/>
      <c r="AQ335" s="437">
        <f t="shared" si="2528"/>
        <v>0</v>
      </c>
      <c r="AR335" s="1621"/>
      <c r="AS335" s="1621"/>
      <c r="AT335" s="476">
        <f t="shared" ref="AT335:BQ335" si="2535">SUM(AT334:AT334)</f>
        <v>0</v>
      </c>
      <c r="AU335" s="476">
        <f t="shared" si="2535"/>
        <v>0</v>
      </c>
      <c r="AV335" s="476">
        <f t="shared" si="2535"/>
        <v>0</v>
      </c>
      <c r="AW335" s="476">
        <f t="shared" si="2535"/>
        <v>0</v>
      </c>
      <c r="AX335" s="476">
        <f t="shared" si="2535"/>
        <v>0</v>
      </c>
      <c r="AY335" s="476">
        <f t="shared" si="2535"/>
        <v>0</v>
      </c>
      <c r="AZ335" s="476">
        <f t="shared" si="2535"/>
        <v>0</v>
      </c>
      <c r="BA335" s="476">
        <f t="shared" si="2535"/>
        <v>0</v>
      </c>
      <c r="BB335" s="476">
        <f t="shared" si="2535"/>
        <v>0</v>
      </c>
      <c r="BC335" s="476">
        <f t="shared" si="2535"/>
        <v>0</v>
      </c>
      <c r="BD335" s="476">
        <f t="shared" si="2535"/>
        <v>0</v>
      </c>
      <c r="BE335" s="476">
        <f t="shared" si="2535"/>
        <v>0</v>
      </c>
      <c r="BF335" s="476">
        <f t="shared" si="2535"/>
        <v>0</v>
      </c>
      <c r="BG335" s="476">
        <f t="shared" si="2535"/>
        <v>0</v>
      </c>
      <c r="BH335" s="476">
        <f t="shared" si="2535"/>
        <v>0</v>
      </c>
      <c r="BI335" s="476">
        <f t="shared" si="2535"/>
        <v>0</v>
      </c>
      <c r="BJ335" s="476">
        <f t="shared" si="2535"/>
        <v>0</v>
      </c>
      <c r="BK335" s="476">
        <f t="shared" si="2535"/>
        <v>0</v>
      </c>
      <c r="BL335" s="476">
        <f t="shared" si="2535"/>
        <v>0</v>
      </c>
      <c r="BM335" s="476">
        <f t="shared" si="2535"/>
        <v>0</v>
      </c>
      <c r="BN335" s="476">
        <f t="shared" si="2535"/>
        <v>0</v>
      </c>
      <c r="BO335" s="476">
        <f t="shared" si="2535"/>
        <v>0</v>
      </c>
      <c r="BP335" s="476">
        <f t="shared" si="2535"/>
        <v>0</v>
      </c>
      <c r="BQ335" s="476">
        <f t="shared" si="2535"/>
        <v>0</v>
      </c>
      <c r="BR335" s="476">
        <f t="shared" ref="BR335:EC335" si="2536">SUM(BR334:BR334)</f>
        <v>0</v>
      </c>
      <c r="BS335" s="476">
        <f t="shared" si="2536"/>
        <v>0</v>
      </c>
      <c r="BT335" s="476">
        <f t="shared" si="2536"/>
        <v>0</v>
      </c>
      <c r="BU335" s="476">
        <f t="shared" si="2536"/>
        <v>0</v>
      </c>
      <c r="BV335" s="476">
        <f t="shared" si="2536"/>
        <v>0</v>
      </c>
      <c r="BW335" s="476">
        <f t="shared" si="2536"/>
        <v>0</v>
      </c>
      <c r="BX335" s="476">
        <f t="shared" si="2536"/>
        <v>0</v>
      </c>
      <c r="BY335" s="476">
        <f t="shared" si="2536"/>
        <v>0</v>
      </c>
      <c r="BZ335" s="476">
        <f t="shared" si="2536"/>
        <v>0</v>
      </c>
      <c r="CA335" s="476">
        <f t="shared" si="2536"/>
        <v>0</v>
      </c>
      <c r="CB335" s="476">
        <f t="shared" si="2536"/>
        <v>0</v>
      </c>
      <c r="CC335" s="476">
        <f t="shared" si="2536"/>
        <v>0</v>
      </c>
      <c r="CD335" s="476">
        <f t="shared" si="2536"/>
        <v>0</v>
      </c>
      <c r="CE335" s="476">
        <f t="shared" si="2536"/>
        <v>0</v>
      </c>
      <c r="CF335" s="476">
        <f t="shared" si="2536"/>
        <v>0</v>
      </c>
      <c r="CG335" s="995"/>
      <c r="CH335" s="476">
        <f t="shared" ref="CH335:CV335" si="2537">SUM(CH334:CH334)</f>
        <v>0</v>
      </c>
      <c r="CI335" s="476">
        <f t="shared" si="2537"/>
        <v>0</v>
      </c>
      <c r="CJ335" s="476">
        <f t="shared" si="2537"/>
        <v>0</v>
      </c>
      <c r="CK335" s="476">
        <f t="shared" si="2537"/>
        <v>0</v>
      </c>
      <c r="CL335" s="476">
        <f t="shared" si="2537"/>
        <v>0</v>
      </c>
      <c r="CM335" s="476">
        <f t="shared" si="2537"/>
        <v>0</v>
      </c>
      <c r="CN335" s="476">
        <f t="shared" si="2537"/>
        <v>0</v>
      </c>
      <c r="CO335" s="476">
        <f t="shared" si="2537"/>
        <v>0</v>
      </c>
      <c r="CP335" s="476">
        <f t="shared" si="2537"/>
        <v>0</v>
      </c>
      <c r="CQ335" s="476">
        <f t="shared" si="2537"/>
        <v>0</v>
      </c>
      <c r="CR335" s="476">
        <f t="shared" si="2537"/>
        <v>0</v>
      </c>
      <c r="CS335" s="476">
        <f t="shared" si="2537"/>
        <v>0</v>
      </c>
      <c r="CT335" s="476">
        <f t="shared" si="2537"/>
        <v>0</v>
      </c>
      <c r="CU335" s="476">
        <f t="shared" si="2537"/>
        <v>0</v>
      </c>
      <c r="CV335" s="476">
        <f t="shared" si="2537"/>
        <v>0</v>
      </c>
      <c r="CW335" s="1514">
        <f t="shared" si="2536"/>
        <v>0</v>
      </c>
      <c r="CX335" s="476">
        <f t="shared" si="2536"/>
        <v>0</v>
      </c>
      <c r="CY335" s="476">
        <f t="shared" si="2536"/>
        <v>0</v>
      </c>
      <c r="CZ335" s="476">
        <f t="shared" si="2536"/>
        <v>0</v>
      </c>
      <c r="DA335" s="476">
        <f t="shared" si="2536"/>
        <v>0</v>
      </c>
      <c r="DB335" s="476">
        <f t="shared" si="2536"/>
        <v>0</v>
      </c>
      <c r="DC335" s="476">
        <f t="shared" si="2536"/>
        <v>0</v>
      </c>
      <c r="DD335" s="476">
        <f t="shared" si="2536"/>
        <v>0</v>
      </c>
      <c r="DE335" s="476">
        <f t="shared" si="2536"/>
        <v>0</v>
      </c>
      <c r="DF335" s="476">
        <f t="shared" si="2536"/>
        <v>0</v>
      </c>
      <c r="DG335" s="476">
        <f t="shared" si="2536"/>
        <v>0</v>
      </c>
      <c r="DH335" s="476">
        <f t="shared" si="2536"/>
        <v>0</v>
      </c>
      <c r="DI335" s="1203">
        <f t="shared" si="2536"/>
        <v>0</v>
      </c>
      <c r="DJ335" s="1203">
        <f t="shared" si="2536"/>
        <v>0</v>
      </c>
      <c r="DK335" s="1203">
        <f t="shared" si="2536"/>
        <v>0</v>
      </c>
      <c r="DL335" s="1203">
        <f t="shared" si="2536"/>
        <v>0</v>
      </c>
      <c r="DM335" s="1203">
        <f t="shared" si="2536"/>
        <v>0</v>
      </c>
      <c r="DN335" s="1203">
        <f t="shared" si="2536"/>
        <v>0</v>
      </c>
      <c r="DO335" s="1203">
        <f t="shared" si="2536"/>
        <v>0</v>
      </c>
      <c r="DP335" s="1203">
        <f t="shared" si="2536"/>
        <v>0</v>
      </c>
      <c r="DQ335" s="1203">
        <f t="shared" si="2536"/>
        <v>0</v>
      </c>
      <c r="DR335" s="1203">
        <f t="shared" si="2536"/>
        <v>0</v>
      </c>
      <c r="DS335" s="1203">
        <f t="shared" si="2536"/>
        <v>0</v>
      </c>
      <c r="DT335" s="1203">
        <f t="shared" si="2536"/>
        <v>0</v>
      </c>
      <c r="DU335" s="1203">
        <f t="shared" si="2536"/>
        <v>0</v>
      </c>
      <c r="DV335" s="1203">
        <f t="shared" si="2536"/>
        <v>0</v>
      </c>
      <c r="DW335" s="1203">
        <f t="shared" si="2536"/>
        <v>0</v>
      </c>
      <c r="DX335" s="1203">
        <f t="shared" si="2536"/>
        <v>0</v>
      </c>
      <c r="DY335" s="1203">
        <f t="shared" si="2536"/>
        <v>0</v>
      </c>
      <c r="DZ335" s="1203">
        <f t="shared" si="2536"/>
        <v>0</v>
      </c>
      <c r="EA335" s="1203">
        <f t="shared" si="2536"/>
        <v>0</v>
      </c>
      <c r="EB335" s="1203">
        <f t="shared" si="2536"/>
        <v>0</v>
      </c>
      <c r="EC335" s="1203">
        <f t="shared" si="2536"/>
        <v>0</v>
      </c>
      <c r="ED335" s="1203">
        <f t="shared" ref="ED335:EF335" si="2538">SUM(ED334:ED334)</f>
        <v>0</v>
      </c>
      <c r="EE335" s="1203">
        <f t="shared" si="2538"/>
        <v>0</v>
      </c>
      <c r="EF335" s="1203">
        <f t="shared" si="2538"/>
        <v>0</v>
      </c>
      <c r="EG335" s="1203"/>
      <c r="EH335" s="1203"/>
      <c r="EI335" s="1203"/>
      <c r="EJ335" s="441"/>
      <c r="EK335" s="441"/>
      <c r="EL335" s="441"/>
      <c r="EM335" s="441"/>
      <c r="EN335" s="437">
        <f t="shared" si="2533"/>
        <v>0</v>
      </c>
      <c r="EO335" s="437">
        <f>SUM(EO334:EO334)</f>
        <v>0</v>
      </c>
      <c r="EP335" s="437">
        <f>SUM(EP334:EP334)</f>
        <v>0</v>
      </c>
      <c r="EQ335" s="437">
        <f>SUM(EQ334:EQ334)</f>
        <v>0</v>
      </c>
      <c r="ER335" s="437">
        <f>SUM(ER334:ER334)</f>
        <v>0</v>
      </c>
      <c r="ES335" s="437">
        <f>SUM(ES334:ES334)</f>
        <v>0</v>
      </c>
      <c r="ET335" s="814"/>
      <c r="EU335" s="814"/>
      <c r="EV335" s="814"/>
      <c r="EW335" s="814"/>
      <c r="EX335" s="437">
        <f>SUM(EX334:EX334)</f>
        <v>0</v>
      </c>
      <c r="EY335" s="437">
        <f t="shared" ref="EY335:FB335" si="2539">SUM(EY334:EY334)</f>
        <v>0</v>
      </c>
      <c r="EZ335" s="437">
        <f t="shared" si="2539"/>
        <v>0</v>
      </c>
      <c r="FA335" s="437">
        <f t="shared" si="2539"/>
        <v>0</v>
      </c>
      <c r="FB335" s="437">
        <f t="shared" si="2539"/>
        <v>0</v>
      </c>
      <c r="FC335" s="437">
        <f>SUM(FC334:FC334)</f>
        <v>0</v>
      </c>
      <c r="FD335" s="437">
        <f>SUM(FD334:FD334)</f>
        <v>0</v>
      </c>
      <c r="FE335" s="437">
        <f>SUM(FE334:FE334)</f>
        <v>0</v>
      </c>
      <c r="FF335" s="437">
        <f>SUM(FF334:FF334)</f>
        <v>0</v>
      </c>
      <c r="FG335" s="437">
        <f>SUM(FH335:FR335)</f>
        <v>0</v>
      </c>
      <c r="FH335" s="437">
        <f>SUM(FH334:FH334)</f>
        <v>0</v>
      </c>
      <c r="FI335" s="437">
        <f>SUM(FI334:FI334)</f>
        <v>0</v>
      </c>
      <c r="FJ335" s="437">
        <f>SUM(FJ334:FJ334)</f>
        <v>0</v>
      </c>
      <c r="FK335" s="437">
        <f>SUM(FK334:FK334)</f>
        <v>0</v>
      </c>
      <c r="FL335" s="992"/>
      <c r="FM335" s="437">
        <f>SUM(FM334:FM334)</f>
        <v>0</v>
      </c>
      <c r="FN335" s="437">
        <f t="shared" ref="FN335:FQ335" si="2540">SUM(FN334:FN334)</f>
        <v>0</v>
      </c>
      <c r="FO335" s="437">
        <f t="shared" si="2540"/>
        <v>0</v>
      </c>
      <c r="FP335" s="437">
        <f t="shared" si="2540"/>
        <v>0</v>
      </c>
      <c r="FQ335" s="437">
        <f t="shared" si="2540"/>
        <v>0</v>
      </c>
      <c r="FR335" s="437">
        <f>SUM(FR334:FR334)</f>
        <v>0</v>
      </c>
      <c r="FS335" s="437">
        <f>SUM(FS334:FS334)</f>
        <v>0</v>
      </c>
      <c r="FT335" s="437">
        <f>SUM(FT334:FT334)</f>
        <v>0</v>
      </c>
      <c r="FU335" s="814"/>
      <c r="FV335" s="320"/>
      <c r="FW335" s="320"/>
      <c r="FX335" s="320"/>
    </row>
    <row r="336" spans="1:180" ht="46.9" customHeight="1" outlineLevel="1">
      <c r="A336" s="426" t="s">
        <v>485</v>
      </c>
      <c r="B336" s="378" t="s">
        <v>304</v>
      </c>
      <c r="C336" s="343"/>
      <c r="D336" s="427"/>
      <c r="E336" s="428">
        <v>2</v>
      </c>
      <c r="F336" s="483" t="s">
        <v>277</v>
      </c>
      <c r="G336" s="467"/>
      <c r="H336" s="330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  <c r="S336" s="313"/>
      <c r="T336" s="313"/>
      <c r="U336" s="313"/>
      <c r="V336" s="313"/>
      <c r="W336" s="313"/>
      <c r="X336" s="313"/>
      <c r="Y336" s="313"/>
      <c r="Z336" s="313"/>
      <c r="AA336" s="1155"/>
      <c r="AB336" s="313"/>
      <c r="AC336" s="313"/>
      <c r="AD336" s="358"/>
      <c r="AE336" s="313"/>
      <c r="AF336" s="313"/>
      <c r="AG336" s="313"/>
      <c r="AH336" s="313"/>
      <c r="AI336" s="313"/>
      <c r="AJ336" s="313"/>
      <c r="AK336" s="313"/>
      <c r="AL336" s="313"/>
      <c r="AM336" s="313"/>
      <c r="AN336" s="313"/>
      <c r="AO336" s="313"/>
      <c r="AP336" s="335"/>
      <c r="AQ336" s="481">
        <f>DI336+DX336+EA336+ED336+EG336</f>
        <v>0</v>
      </c>
      <c r="AR336" s="1624"/>
      <c r="AS336" s="1624"/>
      <c r="AT336" s="314"/>
      <c r="AU336" s="482">
        <f>AU341+AU345+AU351+AU354+AU357+AU361+AU367+AU370+AU376+AU379+AU382+AU385</f>
        <v>9.1023999999999994</v>
      </c>
      <c r="AV336" s="482">
        <f>AV341+AV345+AV351+AV354+AV357+AV361+AV367+AV370+AV376+AV379+AV382+AV385</f>
        <v>0.14695999999999998</v>
      </c>
      <c r="AW336" s="313"/>
      <c r="AX336" s="482">
        <f>AX341+AX345+AX351+AX354+AX357+AX361+AX367+AX370+AX376+AX379+AX382+AX385</f>
        <v>9.1023999999999994</v>
      </c>
      <c r="AY336" s="482">
        <f>AY341+AY345+AY351+AY354+AY357+AY361+AY367+AY370+AY376+AY379+AY382+AY385</f>
        <v>0.14695999999999998</v>
      </c>
      <c r="AZ336" s="313"/>
      <c r="BA336" s="482">
        <f>BA341+BA345+BA351+BA354+BA357+BA361+BA367+BA370+BA376+BA379+BA382+BA385</f>
        <v>9.1023999999999994</v>
      </c>
      <c r="BB336" s="482">
        <f>BB341+BB345+BB351+BB354+BB357+BB361+BB367+BB370+BB376+BB379+BB382+BB385</f>
        <v>0.14695999999999998</v>
      </c>
      <c r="BC336" s="313"/>
      <c r="BD336" s="482">
        <f>BD341+BD345+BD351+BD354+BD357+BD361+BD367+BD370+BD376+BD379+BD382+BD385</f>
        <v>9.1023999999999994</v>
      </c>
      <c r="BE336" s="482">
        <f>BE341+BE345+BE351+BE354+BE357+BE361+BE367+BE370+BE376+BE379+BE382+BE385</f>
        <v>0.14695999999999998</v>
      </c>
      <c r="BF336" s="313"/>
      <c r="BG336" s="482">
        <f>BG341+BG345+BG351+BG354+BG357+BG361+BG367+BG370+BG376+BG379+BG382+BG385</f>
        <v>9.9</v>
      </c>
      <c r="BH336" s="482">
        <f>BH341+BH345+BH351+BH354+BH357+BH361+BH367+BH370+BH376+BH379+BH382+BH385</f>
        <v>0.25162499999999999</v>
      </c>
      <c r="BI336" s="313"/>
      <c r="BJ336" s="482">
        <f>BJ341+BJ345+BJ351+BJ354+BJ357+BJ361+BJ367+BJ370+BJ376+BJ379+BJ382+BJ385</f>
        <v>31.627247199999996</v>
      </c>
      <c r="BK336" s="482">
        <f>BK341+BK345+BK351+BK354+BK357+BK361+BK367+BK370+BK376+BK379+BK382+BK385</f>
        <v>0.56292640000000005</v>
      </c>
      <c r="BL336" s="313"/>
      <c r="BM336" s="482">
        <f>BM341+BM345+BM351+BM354+BM357+BM361+BM367+BM370+BM376+BM379+BM382+BM385</f>
        <v>47.25809559999999</v>
      </c>
      <c r="BN336" s="482">
        <f>BN341+BN345+BN351+BN354+BN357+BN361+BN367+BN370+BN376+BN379+BN382+BN385</f>
        <v>1.0730496700000001</v>
      </c>
      <c r="BO336" s="313"/>
      <c r="BP336" s="482">
        <f>BP341+BP345+BP351+BP354+BP357+BP361+BP367+BP370+BP376+BP379+BP382+BP385</f>
        <v>64.746890799999989</v>
      </c>
      <c r="BQ336" s="482">
        <f>BQ341+BQ345+BQ351+BQ354+BQ357+BQ361+BQ367+BQ370+BQ376+BQ379+BQ382+BQ385</f>
        <v>1.9520868</v>
      </c>
      <c r="BR336" s="313"/>
      <c r="BS336" s="482">
        <f>BS341+BS345+BS351+BS354+BS357+BS361+BS367+BS370+BS376+BS379+BS382+BS385</f>
        <v>47.25809559999999</v>
      </c>
      <c r="BT336" s="482">
        <f>BT341+BT345+BT351+BT354+BT357+BT361+BT367+BT370+BT376+BT379+BT382+BT385</f>
        <v>1.1030024</v>
      </c>
      <c r="BU336" s="313"/>
      <c r="BV336" s="482">
        <f>BV341+BV345+BV351+BV354+BV357+BV361+BV367+BV370+BV376+BV379+BV382+BV385</f>
        <v>7.9721700000000002</v>
      </c>
      <c r="BW336" s="482">
        <f>BW341+BW345+BW351+BW354+BW357+BW361+BW367+BW370+BW376+BW379+BW382+BW385</f>
        <v>0.20196140000000001</v>
      </c>
      <c r="BX336" s="313"/>
      <c r="BY336" s="482">
        <f>BY341+BY345+BY351+BY354+BY357+BY361+BY367+BY370+BY376+BY379+BY382+BY385</f>
        <v>5.4610783999999999</v>
      </c>
      <c r="BZ336" s="482">
        <f>BZ341+BZ345+BZ351+BZ354+BZ357+BZ361+BZ367+BZ370+BZ376+BZ379+BZ382+BZ385</f>
        <v>0.15763919999999998</v>
      </c>
      <c r="CA336" s="313"/>
      <c r="CB336" s="482">
        <f>CB341+CB345+CB351+CB354+CB357+CB361+CB367+CB370+CB376+CB379+CB382+CB385</f>
        <v>20.979832399999999</v>
      </c>
      <c r="CC336" s="482">
        <f>CC341+CC345+CC351+CC354+CC357+CC361+CC367+CC370+CC376+CC379+CC382+CC385</f>
        <v>0.33118500000000001</v>
      </c>
      <c r="CD336" s="313"/>
      <c r="CE336" s="482">
        <f>CE341+CE345+CE351+CE354+CE357+CE361+CE367+CE370+CE376+CE379+CE382+CE385</f>
        <v>12.8450148</v>
      </c>
      <c r="CF336" s="482">
        <f>CF341+CF345+CF351+CF354+CF357+CF361+CF367+CF370+CF376+CF379+CF382+CF385</f>
        <v>0.41221679999999999</v>
      </c>
      <c r="CG336" s="995"/>
      <c r="CH336" s="313"/>
      <c r="CI336" s="482">
        <f>CI341+CI345+CI351+CI354+CI357+CI361+CI367+CI370+CI376+CI379+CI382+CI385</f>
        <v>44.373095599999992</v>
      </c>
      <c r="CJ336" s="482">
        <f>CJ341+CJ345+CJ351+CJ354+CJ357+CJ361+CJ367+CJ370+CJ376+CJ379+CJ382+CJ385</f>
        <v>1.0897474</v>
      </c>
      <c r="CK336" s="313"/>
      <c r="CL336" s="482">
        <f>CL341+CL345+CL351+CL354+CL357+CL361+CL367+CL370+CL376+CL379+CL382+CL385</f>
        <v>7.9721700000000002</v>
      </c>
      <c r="CM336" s="482">
        <f>CM341+CM345+CM351+CM354+CM357+CM361+CM367+CM370+CM376+CM379+CM382+CM385</f>
        <v>0.20196140000000001</v>
      </c>
      <c r="CN336" s="313"/>
      <c r="CO336" s="482">
        <f>CO341+CO345+CO351+CO354+CO357+CO361+CO367+CO370+CO376+CO379+CO382+CO385</f>
        <v>8.3460783999999997</v>
      </c>
      <c r="CP336" s="482">
        <f>CP341+CP345+CP351+CP354+CP357+CP361+CP367+CP370+CP376+CP379+CP382+CP385</f>
        <v>0.17089419999999997</v>
      </c>
      <c r="CQ336" s="313"/>
      <c r="CR336" s="482">
        <f>CR341+CR345+CR351+CR354+CR357+CR361+CR367+CR370+CR376+CR379+CR382+CR385</f>
        <v>15.2098324</v>
      </c>
      <c r="CS336" s="482">
        <f>CS341+CS345+CS351+CS354+CS357+CS361+CS367+CS370+CS376+CS379+CS382+CS385</f>
        <v>0.30467500000000003</v>
      </c>
      <c r="CT336" s="313"/>
      <c r="CU336" s="482">
        <f>CU341+CU345+CU351+CU354+CU357+CU361+CU367+CU370+CU376+CU379+CU382+CU385</f>
        <v>12.8450148</v>
      </c>
      <c r="CV336" s="482">
        <f>CV341+CV345+CV351+CV354+CV357+CV361+CV367+CV370+CV376+CV379+CV382+CV385</f>
        <v>0.41221679999999999</v>
      </c>
      <c r="CW336" s="1512"/>
      <c r="CX336" s="482">
        <f>CX341+CX345+CX351+CX354+CX357+CX361+CX367+CX370+CX376+CX379+CX382+CX385</f>
        <v>75.198495600000001</v>
      </c>
      <c r="CY336" s="482">
        <f>CY341+CY345+CY351+CY354+CY357+CY361+CY367+CY370+CY376+CY379+CY382+CY385</f>
        <v>2.8297485999999998</v>
      </c>
      <c r="CZ336" s="313"/>
      <c r="DA336" s="482">
        <f>DA341+DA345+DA351+DA354+DA357+DA361+DA367+DA370+DA376+DA379+DA382+DA385</f>
        <v>40.128495599999994</v>
      </c>
      <c r="DB336" s="482">
        <f>DB341+DB345+DB351+DB354+DB357+DB361+DB367+DB370+DB376+DB379+DB382+DB385</f>
        <v>1.0594048666386209</v>
      </c>
      <c r="DC336" s="313"/>
      <c r="DD336" s="482">
        <f>DD341+DD345+DD351+DD354+DD357+DD361+DD367+DD370+DD376+DD379+DD382+DD385</f>
        <v>25.532589359999996</v>
      </c>
      <c r="DE336" s="482">
        <f>DE341+DE345+DE351+DE354+DE357+DE361+DE367+DE370+DE376+DE379+DE382+DE385</f>
        <v>0.658825732676519</v>
      </c>
      <c r="DF336" s="313"/>
      <c r="DG336" s="482">
        <f>DG341+DG345+DG351+DG354+DG357+DG361+DG367+DG370+DG376+DG379+DG382+DG385</f>
        <v>25.532589359999996</v>
      </c>
      <c r="DH336" s="482">
        <f>DH341+DH345+DH351+DH354+DH357+DH361+DH367+DH370+DH376+DH379+DH382+DH385</f>
        <v>0.66388762067651896</v>
      </c>
      <c r="DI336" s="1155"/>
      <c r="DJ336" s="1199">
        <f>DJ341+DJ345+DJ351+DJ354+DJ357+DJ361+DJ367+DJ370+DJ376+DJ379+DJ382+DJ385</f>
        <v>46.104024800000005</v>
      </c>
      <c r="DK336" s="1199">
        <f>DK341+DK345+DK351+DK354+DK357+DK361+DK367+DK370+DK376+DK379+DK382+DK385</f>
        <v>1.1760438000000002</v>
      </c>
      <c r="DL336" s="1199"/>
      <c r="DM336" s="1199">
        <f>DM341+DM345+DM351+DM354+DM357+DM361+DM367+DM370+DM376+DM379+DM382+DM385</f>
        <v>7.9721999999999991</v>
      </c>
      <c r="DN336" s="1199">
        <f>DN341+DN345+DN351+DN354+DN357+DN361+DN367+DN370+DN376+DN379+DN382+DN385</f>
        <v>0.22319240000000001</v>
      </c>
      <c r="DO336" s="1199"/>
      <c r="DP336" s="1199">
        <f>DP341+DP345+DP351+DP354+DP357+DP361+DP367+DP370+DP376+DP379+DP382+DP385</f>
        <v>5.4610399999999997</v>
      </c>
      <c r="DQ336" s="1199">
        <f>DQ341+DQ345+DQ351+DQ354+DQ357+DQ361+DQ367+DQ370+DQ376+DQ379+DQ382+DQ385</f>
        <v>0.1757165</v>
      </c>
      <c r="DR336" s="1199"/>
      <c r="DS336" s="1199">
        <f>DS341+DS345+DS351+DS354+DS357+DS361+DS367+DS370+DS376+DS379+DS382+DS385</f>
        <v>19.825769999999999</v>
      </c>
      <c r="DT336" s="1199">
        <f>DT341+DT345+DT351+DT354+DT357+DT361+DT367+DT370+DT376+DT379+DT382+DT385</f>
        <v>0.34230830000000001</v>
      </c>
      <c r="DU336" s="1199"/>
      <c r="DV336" s="1199">
        <f>DV341+DV345+DV351+DV354+DV357+DV361+DV367+DV370+DV376+DV379+DV382+DV385</f>
        <v>12.8450148</v>
      </c>
      <c r="DW336" s="1199">
        <f>DW341+DW345+DW351+DW354+DW357+DW361+DW367+DW370+DW376+DW379+DW382+DW385</f>
        <v>0.43482660000000001</v>
      </c>
      <c r="DX336" s="1155"/>
      <c r="DY336" s="1199">
        <f>DY341+DY345+DY351+DY354+DY357+DY361+DY367+DY370+DY376+DY379+DY382+DY385</f>
        <v>102.52292999999999</v>
      </c>
      <c r="DZ336" s="1199">
        <f>DZ341+DZ345+DZ351+DZ354+DZ357+DZ361+DZ367+DZ370+DZ376+DZ379+DZ382+DZ385</f>
        <v>1.1613178800000001</v>
      </c>
      <c r="EA336" s="1155"/>
      <c r="EB336" s="1199">
        <f>EB341+EB345+EB351+EB354+EB357+EB361+EB367+EB370+EB376+EB379+EB382+EB385</f>
        <v>15.952529999999998</v>
      </c>
      <c r="EC336" s="1199">
        <f>EC341+EC345+EC351+EC354+EC357+EC361+EC367+EC370+EC376+EC379+EC382+EC385</f>
        <v>0.38099857120000002</v>
      </c>
      <c r="ED336" s="1155"/>
      <c r="EE336" s="1199">
        <f>EE341+EE345+EE351+EE354+EE357+EE361+EE367+EE370+EE376+EE379+EE382+EE385</f>
        <v>15.952529999999998</v>
      </c>
      <c r="EF336" s="1199">
        <f>EF341+EF345+EF351+EF354+EF357+EF361+EF367+EF370+EF376+EF379+EF382+EF385</f>
        <v>0.38606617004799998</v>
      </c>
      <c r="EG336" s="1155"/>
      <c r="EH336" s="1199">
        <f>EH341+EH345+EH351+EH354+EH357+EH361+EH367+EH370+EH376+EH379+EH382+EH385</f>
        <v>15.952529999999998</v>
      </c>
      <c r="EI336" s="1199">
        <f>EI341+EI345+EI351+EI354+EI357+EI361+EI367+EI370+EI376+EI379+EI382+EI385</f>
        <v>0.39133647284992001</v>
      </c>
      <c r="EJ336" s="484"/>
      <c r="EK336" s="484"/>
      <c r="EL336" s="484"/>
      <c r="EM336" s="484"/>
      <c r="EN336" s="484">
        <f t="shared" si="2481"/>
        <v>7.5560251999999997</v>
      </c>
      <c r="EO336" s="484">
        <f>EO341+EO345+EO351+EO354+EO357+EO361+EO367+EO370+EO376+EO379+EO382+EO385</f>
        <v>0.16411999999999999</v>
      </c>
      <c r="EP336" s="484">
        <f>EP341+EP345+EP351+EP354+EP357+EP361+EP367+EP370+EP376+EP379+EP382+EP385</f>
        <v>0.22562100000000002</v>
      </c>
      <c r="EQ336" s="484">
        <f>EQ341+EQ345+EQ351+EQ354+EQ357+EQ361+EQ367+EQ370+EQ376+EQ379+EQ382+EQ385</f>
        <v>0.73599999999999999</v>
      </c>
      <c r="ER336" s="484">
        <f>ER341+ER345+ER351+ER354+ER357+ER361+ER367+ER370+ER376+ER379+ER382+ER385</f>
        <v>1.562651</v>
      </c>
      <c r="ES336" s="484">
        <f>ES341+ES345+ES351+ES354+ES357+ES361+ES367+ES370+ES376+ES379+ES382+ES385</f>
        <v>1.8339516</v>
      </c>
      <c r="ET336" s="484">
        <f t="shared" ref="ET336:EW336" si="2541">ET341+ET345+ET351+ET354+ET357+ET361+ET367+ET370+ET376+ET379+ET382+ET385</f>
        <v>0.1924506</v>
      </c>
      <c r="EU336" s="484">
        <f t="shared" si="2541"/>
        <v>0.14870359999999999</v>
      </c>
      <c r="EV336" s="484">
        <f t="shared" si="2541"/>
        <v>0.1397986</v>
      </c>
      <c r="EW336" s="484">
        <f t="shared" si="2541"/>
        <v>1.3529987999999999</v>
      </c>
      <c r="EX336" s="484">
        <f>EX341+EX345+EX351+EX354+EX357+EX361+EX367+EX370+EX376+EX379+EX382+EX385</f>
        <v>1.19973</v>
      </c>
      <c r="EY336" s="484">
        <f t="shared" ref="EY336:FB336" si="2542">EY341+EY345+EY351+EY354+EY357+EY361+EY367+EY370+EY376+EY379+EY382+EY385</f>
        <v>0.19425600000000001</v>
      </c>
      <c r="EZ336" s="484">
        <f t="shared" si="2542"/>
        <v>0.151619</v>
      </c>
      <c r="FA336" s="484">
        <f t="shared" si="2542"/>
        <v>0.47202900000000003</v>
      </c>
      <c r="FB336" s="484">
        <f t="shared" si="2542"/>
        <v>0.381826</v>
      </c>
      <c r="FC336" s="484">
        <f>FC341+FC345+FC351+FC354+FC357+FC361+FC367+FC370+FC376+FC379+FC382+FC385</f>
        <v>0.86541999999999997</v>
      </c>
      <c r="FD336" s="484">
        <f>FD341+FD345+FD351+FD354+FD357+FD361+FD367+FD370+FD376+FD379+FD382+FD385</f>
        <v>0</v>
      </c>
      <c r="FE336" s="484">
        <f>FE341+FE345+FE351+FE354+FE357+FE361+FE367+FE370+FE376+FE379+FE382+FE385</f>
        <v>0</v>
      </c>
      <c r="FF336" s="484">
        <f>FF341+FF345+FF351+FF354+FF357+FF361+FF367+FF370+FF376+FF379+FF382+FF385</f>
        <v>0</v>
      </c>
      <c r="FG336" s="484">
        <f>SUM(FH336:FR336)</f>
        <v>3.2832019999999997</v>
      </c>
      <c r="FH336" s="484">
        <f>FH341+FH345+FH351+FH354+FH357+FH361+FH367+FH370+FH376+FH379+FH382+FH385</f>
        <v>0.16411999999999999</v>
      </c>
      <c r="FI336" s="484">
        <f>FI341+FI345+FI351+FI354+FI357+FI361+FI367+FI370+FI376+FI379+FI382+FI385</f>
        <v>0.22562100000000002</v>
      </c>
      <c r="FJ336" s="484">
        <f>FJ341+FJ345+FJ351+FJ354+FJ357+FJ361+FJ367+FJ370+FJ376+FJ379+FJ382+FJ385</f>
        <v>0.73642999999999992</v>
      </c>
      <c r="FK336" s="484">
        <f>FK341+FK345+FK351+FK354+FK357+FK361+FK367+FK370+FK376+FK379+FK382+FK385</f>
        <v>1.3990309999999999</v>
      </c>
      <c r="FL336" s="992"/>
      <c r="FM336" s="484">
        <f>FM341+FM345+FM351+FM354+FM357+FM361+FM367+FM370+FM376+FM379+FM382+FM385</f>
        <v>0.379</v>
      </c>
      <c r="FN336" s="484">
        <f t="shared" ref="FN336:FQ336" si="2543">FN341+FN345+FN351+FN354+FN357+FN361+FN367+FN370+FN376+FN379+FN382+FN385</f>
        <v>0.16800000000000001</v>
      </c>
      <c r="FO336" s="484">
        <f t="shared" si="2543"/>
        <v>0.21099999999999999</v>
      </c>
      <c r="FP336" s="484">
        <f t="shared" si="2543"/>
        <v>0</v>
      </c>
      <c r="FQ336" s="484">
        <f t="shared" si="2543"/>
        <v>0</v>
      </c>
      <c r="FR336" s="484">
        <f>FR341+FR345+FR351+FR354+FR357+FR361+FR367+FR370+FR376+FR379+FR382+FR385</f>
        <v>0</v>
      </c>
      <c r="FS336" s="484">
        <f>FS341+FS345+FS351+FS354+FS357+FS361+FS367+FS370+FS376+FS379+FS382+FS385</f>
        <v>0</v>
      </c>
      <c r="FT336" s="484">
        <f>FT341+FT345+FT351+FT354+FT357+FT361+FT367+FT370+FT376+FT379+FT382+FT385</f>
        <v>0</v>
      </c>
      <c r="FU336" s="813"/>
      <c r="FV336" s="313"/>
      <c r="FW336" s="313"/>
      <c r="FX336" s="313"/>
    </row>
    <row r="337" spans="1:180" ht="14.45" customHeight="1" outlineLevel="1">
      <c r="A337" s="426" t="s">
        <v>485</v>
      </c>
      <c r="B337" s="378" t="s">
        <v>304</v>
      </c>
      <c r="C337" s="331"/>
      <c r="D337" s="343"/>
      <c r="E337" s="409" t="s">
        <v>49</v>
      </c>
      <c r="F337" s="477" t="s">
        <v>95</v>
      </c>
      <c r="G337" s="467"/>
      <c r="H337" s="330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  <c r="S337" s="313"/>
      <c r="T337" s="313"/>
      <c r="U337" s="313"/>
      <c r="V337" s="313"/>
      <c r="W337" s="313"/>
      <c r="X337" s="313"/>
      <c r="Y337" s="313"/>
      <c r="Z337" s="313"/>
      <c r="AA337" s="1155"/>
      <c r="AB337" s="313"/>
      <c r="AC337" s="313"/>
      <c r="AD337" s="358"/>
      <c r="AE337" s="313"/>
      <c r="AF337" s="313"/>
      <c r="AG337" s="313"/>
      <c r="AH337" s="313"/>
      <c r="AI337" s="313"/>
      <c r="AJ337" s="313"/>
      <c r="AK337" s="313"/>
      <c r="AL337" s="313"/>
      <c r="AM337" s="313"/>
      <c r="AN337" s="313"/>
      <c r="AO337" s="313"/>
      <c r="AP337" s="335"/>
      <c r="AQ337" s="481">
        <f t="shared" ref="AQ337" si="2544">DI337+DX337+EA337+ED337+EG337</f>
        <v>0</v>
      </c>
      <c r="AR337" s="1624"/>
      <c r="AS337" s="1624"/>
      <c r="AT337" s="313"/>
      <c r="AU337" s="482">
        <f>AU341+AU345+AU351+AU354+AU357+AU361</f>
        <v>9.1023999999999994</v>
      </c>
      <c r="AV337" s="482">
        <f>AV341+AV345+AV351+AV354+AV357+AV361</f>
        <v>0.14695999999999998</v>
      </c>
      <c r="AW337" s="313"/>
      <c r="AX337" s="482">
        <f>AX341+AX345+AX351+AX354+AX357+AX361</f>
        <v>9.1023999999999994</v>
      </c>
      <c r="AY337" s="482">
        <f>AY341+AY345+AY351+AY354+AY357+AY361</f>
        <v>0.14695999999999998</v>
      </c>
      <c r="AZ337" s="313"/>
      <c r="BA337" s="482">
        <f>BA341+BA345+BA351+BA354+BA357+BA361</f>
        <v>9.1023999999999994</v>
      </c>
      <c r="BB337" s="482">
        <f>BB341+BB345+BB351+BB354+BB357+BB361</f>
        <v>0.14695999999999998</v>
      </c>
      <c r="BC337" s="313"/>
      <c r="BD337" s="482">
        <f>BD341+BD345+BD351+BD354+BD357+BD361</f>
        <v>9.1023999999999994</v>
      </c>
      <c r="BE337" s="482">
        <f>BE341+BE345+BE351+BE354+BE357+BE361</f>
        <v>0.14695999999999998</v>
      </c>
      <c r="BF337" s="313"/>
      <c r="BG337" s="482">
        <f>BG341+BG345+BG351+BG354+BG357+BG361</f>
        <v>0</v>
      </c>
      <c r="BH337" s="482">
        <f>BH341+BH345+BH351+BH354+BH357+BH361</f>
        <v>0</v>
      </c>
      <c r="BI337" s="313"/>
      <c r="BJ337" s="482">
        <f>BJ341+BJ345+BJ351+BJ354+BJ357+BJ361</f>
        <v>13.148129999999998</v>
      </c>
      <c r="BK337" s="482">
        <f>BK341+BK345+BK351+BK354+BK357+BK361</f>
        <v>0.18645200000000001</v>
      </c>
      <c r="BL337" s="313"/>
      <c r="BM337" s="482">
        <f>BM341+BM345+BM351+BM354+BM357+BM361</f>
        <v>13.148129999999998</v>
      </c>
      <c r="BN337" s="482">
        <f>BN341+BN345+BN351+BN354+BN357+BN361</f>
        <v>0.18645200000000001</v>
      </c>
      <c r="BO337" s="313"/>
      <c r="BP337" s="482">
        <f>BP341+BP345+BP351+BP354+BP357+BP361</f>
        <v>13.148129999999998</v>
      </c>
      <c r="BQ337" s="482">
        <f>BQ341+BQ345+BQ351+BQ354+BQ357+BQ361</f>
        <v>0.18645200000000001</v>
      </c>
      <c r="BR337" s="313"/>
      <c r="BS337" s="482">
        <f>BS341+BS345+BS351+BS354+BS357+BS361</f>
        <v>13.148129999999998</v>
      </c>
      <c r="BT337" s="482">
        <f>BT341+BT345+BT351+BT354+BT357+BT361</f>
        <v>0.19254080000000001</v>
      </c>
      <c r="BU337" s="313"/>
      <c r="BV337" s="482">
        <f>BV341+BV345+BV351+BV354+BV357+BV361</f>
        <v>1.3847999999999998</v>
      </c>
      <c r="BW337" s="482">
        <f>BW341+BW345+BW351+BW354+BW357+BW361</f>
        <v>9.5107999999999998E-3</v>
      </c>
      <c r="BX337" s="313"/>
      <c r="BY337" s="482">
        <f>BY341+BY345+BY351+BY354+BY357+BY361</f>
        <v>0.58160000000000001</v>
      </c>
      <c r="BZ337" s="482">
        <f>BZ341+BZ345+BZ351+BZ354+BZ357+BZ361</f>
        <v>8.9356000000000001E-3</v>
      </c>
      <c r="CA337" s="313"/>
      <c r="CB337" s="482">
        <f>CB341+CB345+CB351+CB354+CB357+CB361</f>
        <v>9.7969299999999997</v>
      </c>
      <c r="CC337" s="482">
        <f>CC341+CC345+CC351+CC354+CC357+CC361</f>
        <v>0.16487640000000003</v>
      </c>
      <c r="CD337" s="313"/>
      <c r="CE337" s="482">
        <f>CE341+CE345+CE351+CE354+CE357+CE361</f>
        <v>1.3847999999999998</v>
      </c>
      <c r="CF337" s="482">
        <f>CF341+CF345+CF351+CF354+CF357+CF361</f>
        <v>9.2180000000000005E-3</v>
      </c>
      <c r="CG337" s="995"/>
      <c r="CH337" s="313"/>
      <c r="CI337" s="482">
        <f>CI341+CI345+CI351+CI354+CI357+CI361</f>
        <v>13.148129999999998</v>
      </c>
      <c r="CJ337" s="482">
        <f>CJ341+CJ345+CJ351+CJ354+CJ357+CJ361</f>
        <v>0.19254080000000001</v>
      </c>
      <c r="CK337" s="313"/>
      <c r="CL337" s="482">
        <f>CL341+CL345+CL351+CL354+CL357+CL361</f>
        <v>1.3847999999999998</v>
      </c>
      <c r="CM337" s="482">
        <f>CM341+CM345+CM351+CM354+CM357+CM361</f>
        <v>9.5107999999999998E-3</v>
      </c>
      <c r="CN337" s="313"/>
      <c r="CO337" s="482">
        <f>CO341+CO345+CO351+CO354+CO357+CO361</f>
        <v>0.58160000000000001</v>
      </c>
      <c r="CP337" s="482">
        <f>CP341+CP345+CP351+CP354+CP357+CP361</f>
        <v>8.9356000000000001E-3</v>
      </c>
      <c r="CQ337" s="313"/>
      <c r="CR337" s="482">
        <f>CR341+CR345+CR351+CR354+CR357+CR361</f>
        <v>9.7969299999999997</v>
      </c>
      <c r="CS337" s="482">
        <f>CS341+CS345+CS351+CS354+CS357+CS361</f>
        <v>0.16487640000000003</v>
      </c>
      <c r="CT337" s="313"/>
      <c r="CU337" s="482">
        <f>CU341+CU345+CU351+CU354+CU357+CU361</f>
        <v>1.3847999999999998</v>
      </c>
      <c r="CV337" s="482">
        <f>CV341+CV345+CV351+CV354+CV357+CV361</f>
        <v>9.2180000000000005E-3</v>
      </c>
      <c r="CW337" s="1512"/>
      <c r="CX337" s="482">
        <f>CX341+CX345+CX351+CX354+CX357+CX361</f>
        <v>13.148129999999998</v>
      </c>
      <c r="CY337" s="482">
        <f>CY341+CY345+CY351+CY354+CY357+CY361</f>
        <v>0.21768000000000001</v>
      </c>
      <c r="CZ337" s="313"/>
      <c r="DA337" s="482">
        <f>DA341+DA345+DA351+DA354+DA357+DA361</f>
        <v>13.148129999999998</v>
      </c>
      <c r="DB337" s="482">
        <f>DB341+DB345+DB351+DB354+DB357+DB361</f>
        <v>0.23254</v>
      </c>
      <c r="DC337" s="313"/>
      <c r="DD337" s="482">
        <f>DD341+DD345+DD351+DD354+DD357+DD361</f>
        <v>13.148129999999998</v>
      </c>
      <c r="DE337" s="482">
        <f>DE341+DE345+DE351+DE354+DE357+DE361</f>
        <v>0.2457772</v>
      </c>
      <c r="DF337" s="313"/>
      <c r="DG337" s="482">
        <f>DG341+DG345+DG351+DG354+DG357+DG361</f>
        <v>13.148129999999998</v>
      </c>
      <c r="DH337" s="482">
        <f>DH341+DH345+DH351+DH354+DH357+DH361</f>
        <v>0.25083908799999999</v>
      </c>
      <c r="DI337" s="1155"/>
      <c r="DJ337" s="1199">
        <f>DJ341+DJ345+DJ351+DJ354+DJ357+DJ361</f>
        <v>13.148129999999998</v>
      </c>
      <c r="DK337" s="1199">
        <f>DK341+DK345+DK351+DK354+DK357+DK361</f>
        <v>0.19254080000000001</v>
      </c>
      <c r="DL337" s="1199"/>
      <c r="DM337" s="1199">
        <f>DM341+DM345+DM351+DM354+DM357+DM361</f>
        <v>1.3847999999999998</v>
      </c>
      <c r="DN337" s="1199">
        <f>DN341+DN345+DN351+DN354+DN357+DN361</f>
        <v>9.5107999999999998E-3</v>
      </c>
      <c r="DO337" s="1199"/>
      <c r="DP337" s="1199">
        <f>DP341+DP345+DP351+DP354+DP357+DP361</f>
        <v>0.58160000000000001</v>
      </c>
      <c r="DQ337" s="1199">
        <f>DQ341+DQ345+DQ351+DQ354+DQ357+DQ361</f>
        <v>8.9356000000000001E-3</v>
      </c>
      <c r="DR337" s="1199"/>
      <c r="DS337" s="1199">
        <f>DS341+DS345+DS351+DS354+DS357+DS361</f>
        <v>9.7969299999999997</v>
      </c>
      <c r="DT337" s="1199">
        <f>DT341+DT345+DT351+DT354+DT357+DT361</f>
        <v>0.16487640000000003</v>
      </c>
      <c r="DU337" s="1199"/>
      <c r="DV337" s="1199">
        <f>DV341+DV345+DV351+DV354+DV357+DV361</f>
        <v>1.3847999999999998</v>
      </c>
      <c r="DW337" s="1199">
        <f>DW341+DW345+DW351+DW354+DW357+DW361</f>
        <v>9.2180000000000005E-3</v>
      </c>
      <c r="DX337" s="1155"/>
      <c r="DY337" s="1199">
        <f>DY341+DY345+DY351+DY354+DY357+DY361</f>
        <v>13.148129999999998</v>
      </c>
      <c r="DZ337" s="1199">
        <f>DZ341+DZ345+DZ351+DZ354+DZ357+DZ361</f>
        <v>0.23267728000000001</v>
      </c>
      <c r="EA337" s="1155"/>
      <c r="EB337" s="1199">
        <f>EB341+EB345+EB351+EB354+EB357+EB361</f>
        <v>13.148129999999998</v>
      </c>
      <c r="EC337" s="1199">
        <f>EC341+EC345+EC351+EC354+EC357+EC361</f>
        <v>0.2459199712</v>
      </c>
      <c r="ED337" s="1155"/>
      <c r="EE337" s="1199">
        <f>EE341+EE345+EE351+EE354+EE357+EE361</f>
        <v>13.148129999999998</v>
      </c>
      <c r="EF337" s="1199">
        <f>EF341+EF345+EF351+EF354+EF357+EF361</f>
        <v>0.25098757004799999</v>
      </c>
      <c r="EG337" s="1155"/>
      <c r="EH337" s="1199">
        <f>EH341+EH345+EH351+EH354+EH357+EH361</f>
        <v>13.148129999999998</v>
      </c>
      <c r="EI337" s="1199">
        <f>EI341+EI345+EI351+EI354+EI357+EI361</f>
        <v>0.25625787284992002</v>
      </c>
      <c r="EJ337" s="313"/>
      <c r="EK337" s="313"/>
      <c r="EL337" s="313"/>
      <c r="EM337" s="313"/>
      <c r="EN337" s="313"/>
      <c r="EO337" s="335"/>
      <c r="EP337" s="335"/>
      <c r="EQ337" s="335"/>
      <c r="ER337" s="335"/>
      <c r="ES337" s="335"/>
      <c r="ET337" s="815"/>
      <c r="EU337" s="815"/>
      <c r="EV337" s="815"/>
      <c r="EW337" s="815"/>
      <c r="EX337" s="335"/>
      <c r="EY337" s="815"/>
      <c r="EZ337" s="815"/>
      <c r="FA337" s="815"/>
      <c r="FB337" s="815"/>
      <c r="FC337" s="335"/>
      <c r="FD337" s="335"/>
      <c r="FE337" s="335"/>
      <c r="FF337" s="335"/>
      <c r="FG337" s="313"/>
      <c r="FH337" s="335"/>
      <c r="FI337" s="335"/>
      <c r="FJ337" s="335"/>
      <c r="FK337" s="335"/>
      <c r="FL337" s="999"/>
      <c r="FM337" s="335"/>
      <c r="FN337" s="815"/>
      <c r="FO337" s="815"/>
      <c r="FP337" s="815"/>
      <c r="FQ337" s="815"/>
      <c r="FR337" s="335"/>
      <c r="FS337" s="335"/>
      <c r="FT337" s="335"/>
      <c r="FU337" s="815"/>
      <c r="FV337" s="313"/>
      <c r="FW337" s="313"/>
      <c r="FX337" s="313"/>
    </row>
    <row r="338" spans="1:180" ht="14.45" customHeight="1" outlineLevel="1">
      <c r="A338" s="426" t="s">
        <v>485</v>
      </c>
      <c r="B338" s="378" t="s">
        <v>304</v>
      </c>
      <c r="C338" s="331"/>
      <c r="D338" s="431"/>
      <c r="E338" s="430" t="s">
        <v>119</v>
      </c>
      <c r="F338" s="431" t="s">
        <v>99</v>
      </c>
      <c r="G338" s="467"/>
      <c r="H338" s="330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  <c r="S338" s="313"/>
      <c r="T338" s="313"/>
      <c r="U338" s="313"/>
      <c r="V338" s="313"/>
      <c r="W338" s="313"/>
      <c r="X338" s="313"/>
      <c r="Y338" s="313"/>
      <c r="Z338" s="313"/>
      <c r="AA338" s="1155"/>
      <c r="AB338" s="313"/>
      <c r="AC338" s="313"/>
      <c r="AD338" s="358"/>
      <c r="AE338" s="313"/>
      <c r="AF338" s="313"/>
      <c r="AG338" s="313"/>
      <c r="AH338" s="313"/>
      <c r="AI338" s="313"/>
      <c r="AJ338" s="313"/>
      <c r="AK338" s="313"/>
      <c r="AL338" s="313"/>
      <c r="AM338" s="313"/>
      <c r="AN338" s="313"/>
      <c r="AO338" s="313"/>
      <c r="AP338" s="495"/>
      <c r="AQ338" s="335"/>
      <c r="AR338" s="1620"/>
      <c r="AS338" s="1620"/>
      <c r="AT338" s="317"/>
      <c r="AU338" s="317"/>
      <c r="AV338" s="317"/>
      <c r="AW338" s="317"/>
      <c r="AX338" s="317"/>
      <c r="AY338" s="317"/>
      <c r="AZ338" s="317"/>
      <c r="BA338" s="317"/>
      <c r="BB338" s="317"/>
      <c r="BC338" s="317"/>
      <c r="BD338" s="317"/>
      <c r="BE338" s="317"/>
      <c r="BF338" s="317"/>
      <c r="BG338" s="317"/>
      <c r="BH338" s="317"/>
      <c r="BI338" s="317"/>
      <c r="BJ338" s="317"/>
      <c r="BK338" s="317"/>
      <c r="BL338" s="313"/>
      <c r="BM338" s="313"/>
      <c r="BN338" s="313"/>
      <c r="BO338" s="313"/>
      <c r="BP338" s="313"/>
      <c r="BQ338" s="313"/>
      <c r="BR338" s="313"/>
      <c r="BS338" s="313"/>
      <c r="BT338" s="313"/>
      <c r="BU338" s="313"/>
      <c r="BV338" s="313"/>
      <c r="BW338" s="313"/>
      <c r="BX338" s="313"/>
      <c r="BY338" s="313"/>
      <c r="BZ338" s="313"/>
      <c r="CA338" s="313"/>
      <c r="CB338" s="313"/>
      <c r="CC338" s="313"/>
      <c r="CD338" s="313"/>
      <c r="CE338" s="313"/>
      <c r="CF338" s="313"/>
      <c r="CG338" s="999"/>
      <c r="CH338" s="313"/>
      <c r="CI338" s="313"/>
      <c r="CJ338" s="313"/>
      <c r="CK338" s="313"/>
      <c r="CL338" s="313"/>
      <c r="CM338" s="313"/>
      <c r="CN338" s="313"/>
      <c r="CO338" s="313"/>
      <c r="CP338" s="313"/>
      <c r="CQ338" s="313"/>
      <c r="CR338" s="313"/>
      <c r="CS338" s="313"/>
      <c r="CT338" s="313"/>
      <c r="CU338" s="313"/>
      <c r="CV338" s="313"/>
      <c r="CW338" s="1512"/>
      <c r="CX338" s="313"/>
      <c r="CY338" s="313"/>
      <c r="CZ338" s="313"/>
      <c r="DA338" s="313"/>
      <c r="DB338" s="313"/>
      <c r="DC338" s="313"/>
      <c r="DD338" s="313"/>
      <c r="DE338" s="313"/>
      <c r="DF338" s="313"/>
      <c r="DG338" s="313"/>
      <c r="DH338" s="313"/>
      <c r="DI338" s="1155"/>
      <c r="DJ338" s="1155"/>
      <c r="DK338" s="1155"/>
      <c r="DL338" s="1155"/>
      <c r="DM338" s="1155"/>
      <c r="DN338" s="1155"/>
      <c r="DO338" s="1155"/>
      <c r="DP338" s="1155"/>
      <c r="DQ338" s="1155"/>
      <c r="DR338" s="1155"/>
      <c r="DS338" s="1155"/>
      <c r="DT338" s="1155"/>
      <c r="DU338" s="1155"/>
      <c r="DV338" s="1155"/>
      <c r="DW338" s="1155"/>
      <c r="DX338" s="1155"/>
      <c r="DY338" s="1155"/>
      <c r="DZ338" s="1155"/>
      <c r="EA338" s="1155"/>
      <c r="EB338" s="1155"/>
      <c r="EC338" s="1155"/>
      <c r="ED338" s="1155"/>
      <c r="EE338" s="1155"/>
      <c r="EF338" s="1155"/>
      <c r="EG338" s="1155"/>
      <c r="EH338" s="1155"/>
      <c r="EI338" s="1155"/>
      <c r="EJ338" s="313"/>
      <c r="EK338" s="313"/>
      <c r="EL338" s="313"/>
      <c r="EM338" s="313"/>
      <c r="EN338" s="313"/>
      <c r="EO338" s="313"/>
      <c r="EP338" s="313"/>
      <c r="EQ338" s="313"/>
      <c r="ER338" s="313"/>
      <c r="ES338" s="313"/>
      <c r="ET338" s="655"/>
      <c r="EU338" s="655"/>
      <c r="EV338" s="655"/>
      <c r="EW338" s="655"/>
      <c r="EX338" s="313"/>
      <c r="EY338" s="655"/>
      <c r="EZ338" s="655"/>
      <c r="FA338" s="655"/>
      <c r="FB338" s="655"/>
      <c r="FC338" s="313"/>
      <c r="FD338" s="313"/>
      <c r="FE338" s="313"/>
      <c r="FF338" s="313"/>
      <c r="FG338" s="313"/>
      <c r="FH338" s="313"/>
      <c r="FI338" s="313"/>
      <c r="FJ338" s="313"/>
      <c r="FK338" s="313"/>
      <c r="FL338" s="999"/>
      <c r="FM338" s="313"/>
      <c r="FN338" s="655"/>
      <c r="FO338" s="655"/>
      <c r="FP338" s="655"/>
      <c r="FQ338" s="655"/>
      <c r="FR338" s="313"/>
      <c r="FS338" s="313"/>
      <c r="FT338" s="313"/>
      <c r="FU338" s="655"/>
      <c r="FV338" s="313"/>
      <c r="FW338" s="313"/>
      <c r="FX338" s="313"/>
    </row>
    <row r="339" spans="1:180" ht="14.45" customHeight="1" outlineLevel="1">
      <c r="A339" s="426" t="s">
        <v>485</v>
      </c>
      <c r="B339" s="378" t="s">
        <v>304</v>
      </c>
      <c r="C339" s="378" t="s">
        <v>489</v>
      </c>
      <c r="D339" s="378" t="s">
        <v>18</v>
      </c>
      <c r="E339" s="430" t="s">
        <v>327</v>
      </c>
      <c r="F339" s="378" t="s">
        <v>378</v>
      </c>
      <c r="G339" s="470"/>
      <c r="H339" s="343"/>
      <c r="I339" s="437">
        <f t="shared" ref="I339:I340" si="2545">S339+X339+Y339+Z339+AA339</f>
        <v>0</v>
      </c>
      <c r="J339" s="312"/>
      <c r="K339" s="312"/>
      <c r="L339" s="312"/>
      <c r="M339" s="437">
        <v>0</v>
      </c>
      <c r="N339" s="437">
        <f t="shared" ref="N339:N340" si="2546">SUM(O339:R339)</f>
        <v>0</v>
      </c>
      <c r="O339" s="316"/>
      <c r="P339" s="316"/>
      <c r="Q339" s="316"/>
      <c r="R339" s="316"/>
      <c r="S339" s="366">
        <f t="shared" ref="S339:S340" si="2547">SUM(T339:W339)</f>
        <v>0</v>
      </c>
      <c r="T339" s="316"/>
      <c r="U339" s="316"/>
      <c r="V339" s="316"/>
      <c r="W339" s="316"/>
      <c r="X339" s="316"/>
      <c r="Y339" s="316"/>
      <c r="Z339" s="316"/>
      <c r="AA339" s="1162"/>
      <c r="AB339" s="316"/>
      <c r="AC339" s="316"/>
      <c r="AD339" s="316"/>
      <c r="AE339" s="316"/>
      <c r="AF339" s="437">
        <v>0</v>
      </c>
      <c r="AG339" s="437">
        <f t="shared" ref="AG339:AG340" si="2548">SUM(AH339:AK339)</f>
        <v>0</v>
      </c>
      <c r="AH339" s="316"/>
      <c r="AI339" s="316"/>
      <c r="AJ339" s="316"/>
      <c r="AK339" s="316"/>
      <c r="AL339" s="316"/>
      <c r="AM339" s="316"/>
      <c r="AN339" s="316"/>
      <c r="AO339" s="316"/>
      <c r="AP339" s="306" t="s">
        <v>591</v>
      </c>
      <c r="AQ339" s="437">
        <f t="shared" ref="AQ339:AQ341" si="2549">DI339+DX339+EA339+ED339+EG339</f>
        <v>0.1</v>
      </c>
      <c r="AR339" s="1621"/>
      <c r="AS339" s="1621"/>
      <c r="AT339" s="315">
        <v>0.02</v>
      </c>
      <c r="AU339" s="476">
        <f>AT339*0.12*1000</f>
        <v>2.4</v>
      </c>
      <c r="AV339" s="315">
        <v>0.1038</v>
      </c>
      <c r="AW339" s="315">
        <v>0.02</v>
      </c>
      <c r="AX339" s="476">
        <f>AW339*0.12*1000</f>
        <v>2.4</v>
      </c>
      <c r="AY339" s="315">
        <v>0.1038</v>
      </c>
      <c r="AZ339" s="315">
        <v>0.02</v>
      </c>
      <c r="BA339" s="476">
        <f>AZ339*0.12*1000</f>
        <v>2.4</v>
      </c>
      <c r="BB339" s="315">
        <v>0.1038</v>
      </c>
      <c r="BC339" s="315">
        <v>0.02</v>
      </c>
      <c r="BD339" s="476">
        <f>BC339*0.12*1000</f>
        <v>2.4</v>
      </c>
      <c r="BE339" s="315">
        <v>0.1038</v>
      </c>
      <c r="BF339" s="315"/>
      <c r="BG339" s="476">
        <f>BF339*0.12*1000</f>
        <v>0</v>
      </c>
      <c r="BH339" s="315"/>
      <c r="BI339" s="315">
        <v>0.02</v>
      </c>
      <c r="BJ339" s="476">
        <f>BI339*0.12*1000</f>
        <v>2.4</v>
      </c>
      <c r="BK339" s="315">
        <v>0.1038</v>
      </c>
      <c r="BL339" s="315">
        <v>0.02</v>
      </c>
      <c r="BM339" s="476">
        <f>BL339*0.12*1000</f>
        <v>2.4</v>
      </c>
      <c r="BN339" s="315">
        <v>0.1038</v>
      </c>
      <c r="BO339" s="315">
        <v>0.02</v>
      </c>
      <c r="BP339" s="476">
        <f>BO339*0.12*1000</f>
        <v>2.4</v>
      </c>
      <c r="BQ339" s="315">
        <v>0.1038</v>
      </c>
      <c r="BR339" s="476">
        <f>BU339+BX339+CA339+CD339</f>
        <v>0.02</v>
      </c>
      <c r="BS339" s="476">
        <f t="shared" ref="BS339:BS340" si="2550">BV339+BY339+CB339+CE339</f>
        <v>2.4</v>
      </c>
      <c r="BT339" s="476">
        <f t="shared" ref="BT339:BT340" si="2551">BW339+BZ339+CC339+CF339</f>
        <v>0.10795200000000001</v>
      </c>
      <c r="BU339" s="315"/>
      <c r="BV339" s="476">
        <f>BU339*0.12*1000</f>
        <v>0</v>
      </c>
      <c r="BW339" s="315"/>
      <c r="BX339" s="315"/>
      <c r="BY339" s="476">
        <f>BX339*0.12*1000</f>
        <v>0</v>
      </c>
      <c r="BZ339" s="315"/>
      <c r="CA339" s="315">
        <v>0.02</v>
      </c>
      <c r="CB339" s="476">
        <f>CA339*0.12*1000</f>
        <v>2.4</v>
      </c>
      <c r="CC339" s="625">
        <f>0.1038*1.04</f>
        <v>0.10795200000000001</v>
      </c>
      <c r="CD339" s="625"/>
      <c r="CE339" s="476">
        <f>CD339*0.12*1000</f>
        <v>0</v>
      </c>
      <c r="CF339" s="315"/>
      <c r="CG339" s="995"/>
      <c r="CH339" s="476">
        <f>CK339+CN339+CQ339+CT339</f>
        <v>0.02</v>
      </c>
      <c r="CI339" s="476">
        <f t="shared" ref="CI339:CI340" si="2552">CL339+CO339+CR339+CU339</f>
        <v>2.4</v>
      </c>
      <c r="CJ339" s="476">
        <f t="shared" ref="CJ339:CJ340" si="2553">CM339+CP339+CS339+CV339</f>
        <v>0.10795200000000001</v>
      </c>
      <c r="CK339" s="315"/>
      <c r="CL339" s="476">
        <f>CK339*0.12*1000</f>
        <v>0</v>
      </c>
      <c r="CM339" s="315"/>
      <c r="CN339" s="315"/>
      <c r="CO339" s="476">
        <f>CN339*0.12*1000</f>
        <v>0</v>
      </c>
      <c r="CP339" s="315"/>
      <c r="CQ339" s="1474">
        <v>0.02</v>
      </c>
      <c r="CR339" s="476">
        <f>CQ339*0.12*1000</f>
        <v>2.4</v>
      </c>
      <c r="CS339" s="1474">
        <f>0.1038*1.04</f>
        <v>0.10795200000000001</v>
      </c>
      <c r="CT339" s="625"/>
      <c r="CU339" s="476">
        <f>CT339*0.12*1000</f>
        <v>0</v>
      </c>
      <c r="CV339" s="315"/>
      <c r="CW339" s="1514">
        <v>0.02</v>
      </c>
      <c r="CX339" s="476">
        <f>CW339*0.12*1000</f>
        <v>2.4</v>
      </c>
      <c r="CY339" s="315">
        <v>0.107</v>
      </c>
      <c r="CZ339" s="315">
        <v>0.02</v>
      </c>
      <c r="DA339" s="476">
        <f>CZ339*0.12*1000</f>
        <v>2.4</v>
      </c>
      <c r="DB339" s="625">
        <f>CY339*1.04</f>
        <v>0.11128</v>
      </c>
      <c r="DC339" s="625">
        <v>0.02</v>
      </c>
      <c r="DD339" s="476">
        <f>DC339*0.12*1000</f>
        <v>2.4</v>
      </c>
      <c r="DE339" s="625">
        <f>DB339*1.04</f>
        <v>0.11573120000000001</v>
      </c>
      <c r="DF339" s="625">
        <v>0.02</v>
      </c>
      <c r="DG339" s="476">
        <f>DF339*0.12*1000</f>
        <v>2.4</v>
      </c>
      <c r="DH339" s="625">
        <f>DE339*1.04</f>
        <v>0.12036044800000001</v>
      </c>
      <c r="DI339" s="1243">
        <f>DL339+DO339+DR339+DU339</f>
        <v>0.02</v>
      </c>
      <c r="DJ339" s="1203">
        <f>DI339*0.12*1000</f>
        <v>2.4</v>
      </c>
      <c r="DK339" s="1243">
        <f>DN339+DQ339+DT339+DW339</f>
        <v>0.10795200000000001</v>
      </c>
      <c r="DL339" s="1204"/>
      <c r="DM339" s="1204"/>
      <c r="DN339" s="1204"/>
      <c r="DO339" s="1204"/>
      <c r="DP339" s="1204"/>
      <c r="DQ339" s="1204"/>
      <c r="DR339" s="1204">
        <v>0.02</v>
      </c>
      <c r="DS339" s="1203">
        <f>DR339*0.12*1000</f>
        <v>2.4</v>
      </c>
      <c r="DT339" s="1204">
        <f>0.1038*1.04</f>
        <v>0.10795200000000001</v>
      </c>
      <c r="DU339" s="1204"/>
      <c r="DV339" s="1203">
        <f>DU339*0.12*1000</f>
        <v>0</v>
      </c>
      <c r="DW339" s="1204"/>
      <c r="DX339" s="1204">
        <v>0.02</v>
      </c>
      <c r="DY339" s="1203">
        <f>DX339*0.12*1000</f>
        <v>2.4</v>
      </c>
      <c r="DZ339" s="1204">
        <f>DK339*1.04</f>
        <v>0.11227008000000001</v>
      </c>
      <c r="EA339" s="1204">
        <v>0.02</v>
      </c>
      <c r="EB339" s="1203">
        <f>EA339*0.12*1000</f>
        <v>2.4</v>
      </c>
      <c r="EC339" s="1204">
        <f>DZ339*1.04</f>
        <v>0.11676088320000001</v>
      </c>
      <c r="ED339" s="1204">
        <v>0.02</v>
      </c>
      <c r="EE339" s="1203">
        <f>ED339*0.12*1000</f>
        <v>2.4</v>
      </c>
      <c r="EF339" s="1204">
        <f>EC339*1.04</f>
        <v>0.12143131852800002</v>
      </c>
      <c r="EG339" s="1204">
        <v>0.02</v>
      </c>
      <c r="EH339" s="1203">
        <f>EG339*0.12*1000</f>
        <v>2.4</v>
      </c>
      <c r="EI339" s="1204">
        <f>EF339*1.04</f>
        <v>0.12628857126912002</v>
      </c>
      <c r="EJ339" s="315"/>
      <c r="EK339" s="315"/>
      <c r="EL339" s="315"/>
      <c r="EM339" s="315"/>
      <c r="EN339" s="437">
        <f t="shared" ref="EN339:EN341" si="2554">EX339+FC339+FD339+FE339+FF339</f>
        <v>0</v>
      </c>
      <c r="EO339" s="312"/>
      <c r="EP339" s="312"/>
      <c r="EQ339" s="312"/>
      <c r="ER339" s="312"/>
      <c r="ES339" s="312"/>
      <c r="ET339" s="622"/>
      <c r="EU339" s="622"/>
      <c r="EV339" s="622"/>
      <c r="EW339" s="622"/>
      <c r="EX339" s="622">
        <f t="shared" ref="EX339:EX340" si="2555">EY339+EZ339+FA339+FB339</f>
        <v>0</v>
      </c>
      <c r="EY339" s="622"/>
      <c r="EZ339" s="622"/>
      <c r="FA339" s="622"/>
      <c r="FB339" s="622"/>
      <c r="FC339" s="312"/>
      <c r="FD339" s="312"/>
      <c r="FE339" s="312"/>
      <c r="FF339" s="312"/>
      <c r="FG339" s="437">
        <f>SUM(FH339:FR339)</f>
        <v>0</v>
      </c>
      <c r="FH339" s="312"/>
      <c r="FI339" s="312">
        <v>0</v>
      </c>
      <c r="FJ339" s="312"/>
      <c r="FK339" s="312"/>
      <c r="FL339" s="992"/>
      <c r="FM339" s="312">
        <f t="shared" ref="FM339:FM340" si="2556">FN339+FO339+FP339+FQ339</f>
        <v>0</v>
      </c>
      <c r="FN339" s="622"/>
      <c r="FO339" s="622"/>
      <c r="FP339" s="622"/>
      <c r="FQ339" s="622"/>
      <c r="FR339" s="312"/>
      <c r="FS339" s="312"/>
      <c r="FT339" s="312"/>
      <c r="FU339" s="622"/>
      <c r="FV339" s="316"/>
      <c r="FW339" s="316"/>
      <c r="FX339" s="316"/>
    </row>
    <row r="340" spans="1:180" ht="28.9" customHeight="1" outlineLevel="1">
      <c r="A340" s="426" t="s">
        <v>485</v>
      </c>
      <c r="B340" s="378" t="s">
        <v>304</v>
      </c>
      <c r="C340" s="378" t="s">
        <v>489</v>
      </c>
      <c r="D340" s="378" t="s">
        <v>18</v>
      </c>
      <c r="E340" s="430" t="s">
        <v>328</v>
      </c>
      <c r="F340" s="378" t="s">
        <v>379</v>
      </c>
      <c r="G340" s="470"/>
      <c r="H340" s="343"/>
      <c r="I340" s="437">
        <f t="shared" si="2545"/>
        <v>0</v>
      </c>
      <c r="J340" s="312"/>
      <c r="K340" s="312"/>
      <c r="L340" s="312"/>
      <c r="M340" s="437">
        <v>0</v>
      </c>
      <c r="N340" s="437">
        <f t="shared" si="2546"/>
        <v>0</v>
      </c>
      <c r="O340" s="316"/>
      <c r="P340" s="316"/>
      <c r="Q340" s="316"/>
      <c r="R340" s="316"/>
      <c r="S340" s="366">
        <f t="shared" si="2547"/>
        <v>0</v>
      </c>
      <c r="T340" s="316"/>
      <c r="U340" s="316"/>
      <c r="V340" s="316"/>
      <c r="W340" s="316"/>
      <c r="X340" s="316"/>
      <c r="Y340" s="316"/>
      <c r="Z340" s="316"/>
      <c r="AA340" s="1162"/>
      <c r="AB340" s="316"/>
      <c r="AC340" s="316"/>
      <c r="AD340" s="316"/>
      <c r="AE340" s="316"/>
      <c r="AF340" s="437">
        <v>0</v>
      </c>
      <c r="AG340" s="437">
        <f t="shared" si="2548"/>
        <v>0</v>
      </c>
      <c r="AH340" s="316"/>
      <c r="AI340" s="316"/>
      <c r="AJ340" s="316"/>
      <c r="AK340" s="316"/>
      <c r="AL340" s="316"/>
      <c r="AM340" s="316"/>
      <c r="AN340" s="316"/>
      <c r="AO340" s="316"/>
      <c r="AP340" s="306" t="s">
        <v>591</v>
      </c>
      <c r="AQ340" s="437">
        <f t="shared" si="2549"/>
        <v>0.01</v>
      </c>
      <c r="AR340" s="1621"/>
      <c r="AS340" s="1621"/>
      <c r="AT340" s="315">
        <v>2E-3</v>
      </c>
      <c r="AU340" s="476">
        <f t="shared" ref="AU340" si="2557">AT340*0.12*1000</f>
        <v>0.24000000000000002</v>
      </c>
      <c r="AV340" s="315">
        <v>8.9999999999999993E-3</v>
      </c>
      <c r="AW340" s="315">
        <v>2E-3</v>
      </c>
      <c r="AX340" s="476">
        <f t="shared" ref="AX340" si="2558">AW340*0.12*1000</f>
        <v>0.24000000000000002</v>
      </c>
      <c r="AY340" s="315">
        <v>8.9999999999999993E-3</v>
      </c>
      <c r="AZ340" s="315">
        <v>2E-3</v>
      </c>
      <c r="BA340" s="476">
        <f t="shared" ref="BA340" si="2559">AZ340*0.12*1000</f>
        <v>0.24000000000000002</v>
      </c>
      <c r="BB340" s="315">
        <v>8.9999999999999993E-3</v>
      </c>
      <c r="BC340" s="315">
        <v>2E-3</v>
      </c>
      <c r="BD340" s="476">
        <f t="shared" ref="BD340" si="2560">BC340*0.12*1000</f>
        <v>0.24000000000000002</v>
      </c>
      <c r="BE340" s="315">
        <v>8.9999999999999993E-3</v>
      </c>
      <c r="BF340" s="315"/>
      <c r="BG340" s="476">
        <f t="shared" ref="BG340" si="2561">BF340*0.12*1000</f>
        <v>0</v>
      </c>
      <c r="BH340" s="315"/>
      <c r="BI340" s="315">
        <v>2E-3</v>
      </c>
      <c r="BJ340" s="476">
        <f t="shared" ref="BJ340" si="2562">BI340*0.12*1000</f>
        <v>0.24000000000000002</v>
      </c>
      <c r="BK340" s="315">
        <v>8.9999999999999993E-3</v>
      </c>
      <c r="BL340" s="315">
        <v>2E-3</v>
      </c>
      <c r="BM340" s="476">
        <f t="shared" ref="BM340" si="2563">BL340*0.12*1000</f>
        <v>0.24000000000000002</v>
      </c>
      <c r="BN340" s="315">
        <v>8.9999999999999993E-3</v>
      </c>
      <c r="BO340" s="315">
        <v>2E-3</v>
      </c>
      <c r="BP340" s="476">
        <f t="shared" ref="BP340" si="2564">BO340*0.12*1000</f>
        <v>0.24000000000000002</v>
      </c>
      <c r="BQ340" s="315">
        <v>8.9999999999999993E-3</v>
      </c>
      <c r="BR340" s="476">
        <f t="shared" ref="BR340" si="2565">BU340+BX340+CA340+CD340</f>
        <v>2E-3</v>
      </c>
      <c r="BS340" s="476">
        <f t="shared" si="2550"/>
        <v>0.24000000000000002</v>
      </c>
      <c r="BT340" s="476">
        <f t="shared" si="2551"/>
        <v>9.1800000000000007E-3</v>
      </c>
      <c r="BU340" s="315"/>
      <c r="BV340" s="476">
        <f t="shared" ref="BV340" si="2566">BU340*0.12*1000</f>
        <v>0</v>
      </c>
      <c r="BW340" s="315"/>
      <c r="BX340" s="315">
        <v>1E-3</v>
      </c>
      <c r="BY340" s="476">
        <f t="shared" ref="BY340" si="2567">BX340*0.12*1000</f>
        <v>0.12000000000000001</v>
      </c>
      <c r="BZ340" s="315">
        <v>4.4999999999999997E-3</v>
      </c>
      <c r="CA340" s="315">
        <v>1E-3</v>
      </c>
      <c r="CB340" s="476">
        <f t="shared" ref="CB340" si="2568">CA340*0.12*1000</f>
        <v>0.12000000000000001</v>
      </c>
      <c r="CC340" s="625">
        <f>0.0045*1.04</f>
        <v>4.6800000000000001E-3</v>
      </c>
      <c r="CD340" s="625"/>
      <c r="CE340" s="476">
        <f t="shared" ref="CE340" si="2569">CD340*0.12*1000</f>
        <v>0</v>
      </c>
      <c r="CF340" s="315"/>
      <c r="CG340" s="995"/>
      <c r="CH340" s="476">
        <f t="shared" ref="CH340" si="2570">CK340+CN340+CQ340+CT340</f>
        <v>2E-3</v>
      </c>
      <c r="CI340" s="476">
        <f t="shared" si="2552"/>
        <v>0.24000000000000002</v>
      </c>
      <c r="CJ340" s="476">
        <f t="shared" si="2553"/>
        <v>9.1800000000000007E-3</v>
      </c>
      <c r="CK340" s="315"/>
      <c r="CL340" s="476">
        <f t="shared" ref="CL340" si="2571">CK340*0.12*1000</f>
        <v>0</v>
      </c>
      <c r="CM340" s="315"/>
      <c r="CN340" s="315">
        <v>1E-3</v>
      </c>
      <c r="CO340" s="476">
        <f t="shared" ref="CO340" si="2572">CN340*0.12*1000</f>
        <v>0.12000000000000001</v>
      </c>
      <c r="CP340" s="315">
        <v>4.4999999999999997E-3</v>
      </c>
      <c r="CQ340" s="1474">
        <v>1E-3</v>
      </c>
      <c r="CR340" s="476">
        <f t="shared" ref="CR340" si="2573">CQ340*0.12*1000</f>
        <v>0.12000000000000001</v>
      </c>
      <c r="CS340" s="1474">
        <f>0.0045*1.04</f>
        <v>4.6800000000000001E-3</v>
      </c>
      <c r="CT340" s="625"/>
      <c r="CU340" s="476">
        <f t="shared" ref="CU340" si="2574">CT340*0.12*1000</f>
        <v>0</v>
      </c>
      <c r="CV340" s="315"/>
      <c r="CW340" s="1514">
        <v>2E-3</v>
      </c>
      <c r="CX340" s="476">
        <f t="shared" ref="CX340" si="2575">CW340*0.12*1000</f>
        <v>0.24000000000000002</v>
      </c>
      <c r="CY340" s="315">
        <v>0.01</v>
      </c>
      <c r="CZ340" s="315">
        <v>2E-3</v>
      </c>
      <c r="DA340" s="476">
        <f t="shared" ref="DA340" si="2576">CZ340*0.12*1000</f>
        <v>0.24000000000000002</v>
      </c>
      <c r="DB340" s="625">
        <f>CY340*1.04</f>
        <v>1.0400000000000001E-2</v>
      </c>
      <c r="DC340" s="625">
        <v>2E-3</v>
      </c>
      <c r="DD340" s="476">
        <f t="shared" ref="DD340" si="2577">DC340*0.12*1000</f>
        <v>0.24000000000000002</v>
      </c>
      <c r="DE340" s="625">
        <f>DB340*1.04</f>
        <v>1.0816000000000001E-2</v>
      </c>
      <c r="DF340" s="625">
        <v>2E-3</v>
      </c>
      <c r="DG340" s="476">
        <f t="shared" ref="DG340" si="2578">DF340*0.12*1000</f>
        <v>0.24000000000000002</v>
      </c>
      <c r="DH340" s="625">
        <f>DE340*1.04</f>
        <v>1.1248640000000001E-2</v>
      </c>
      <c r="DI340" s="1243">
        <f>DL340+DO340+DR340+DU340</f>
        <v>2E-3</v>
      </c>
      <c r="DJ340" s="1203">
        <f t="shared" ref="DJ340" si="2579">DI340*0.12*1000</f>
        <v>0.24000000000000002</v>
      </c>
      <c r="DK340" s="1243">
        <f>DN340+DQ340+DT340+DW340</f>
        <v>9.1800000000000007E-3</v>
      </c>
      <c r="DL340" s="1204"/>
      <c r="DM340" s="1204"/>
      <c r="DN340" s="1204"/>
      <c r="DO340" s="1204">
        <v>1E-3</v>
      </c>
      <c r="DP340" s="1203">
        <f t="shared" ref="DP340" si="2580">DO340*0.12*1000</f>
        <v>0.12000000000000001</v>
      </c>
      <c r="DQ340" s="1204">
        <v>4.4999999999999997E-3</v>
      </c>
      <c r="DR340" s="1204">
        <v>1E-3</v>
      </c>
      <c r="DS340" s="1203">
        <f t="shared" ref="DS340" si="2581">DR340*0.12*1000</f>
        <v>0.12000000000000001</v>
      </c>
      <c r="DT340" s="1204">
        <f>0.0045*1.04</f>
        <v>4.6800000000000001E-3</v>
      </c>
      <c r="DU340" s="1204"/>
      <c r="DV340" s="1204"/>
      <c r="DW340" s="1204"/>
      <c r="DX340" s="1204">
        <v>2E-3</v>
      </c>
      <c r="DY340" s="1203">
        <f t="shared" ref="DY340" si="2582">DX340*0.12*1000</f>
        <v>0.24000000000000002</v>
      </c>
      <c r="DZ340" s="1204">
        <f>DK340*1.04</f>
        <v>9.5472000000000005E-3</v>
      </c>
      <c r="EA340" s="1204">
        <v>2E-3</v>
      </c>
      <c r="EB340" s="1203">
        <f t="shared" ref="EB340" si="2583">EA340*0.12*1000</f>
        <v>0.24000000000000002</v>
      </c>
      <c r="EC340" s="1204">
        <f>DZ340*1.04</f>
        <v>9.9290880000000008E-3</v>
      </c>
      <c r="ED340" s="1204">
        <v>2E-3</v>
      </c>
      <c r="EE340" s="1203">
        <f t="shared" ref="EE340" si="2584">ED340*0.12*1000</f>
        <v>0.24000000000000002</v>
      </c>
      <c r="EF340" s="1204">
        <f>EC340*1.04</f>
        <v>1.0326251520000001E-2</v>
      </c>
      <c r="EG340" s="1204">
        <v>2E-3</v>
      </c>
      <c r="EH340" s="1203">
        <f t="shared" ref="EH340" si="2585">EG340*0.12*1000</f>
        <v>0.24000000000000002</v>
      </c>
      <c r="EI340" s="1204">
        <f>EF340*1.04</f>
        <v>1.0739301580800002E-2</v>
      </c>
      <c r="EJ340" s="315"/>
      <c r="EK340" s="315"/>
      <c r="EL340" s="315"/>
      <c r="EM340" s="315"/>
      <c r="EN340" s="437">
        <f t="shared" si="2554"/>
        <v>0</v>
      </c>
      <c r="EO340" s="312"/>
      <c r="EP340" s="312"/>
      <c r="EQ340" s="312"/>
      <c r="ER340" s="312"/>
      <c r="ES340" s="312"/>
      <c r="ET340" s="622"/>
      <c r="EU340" s="622"/>
      <c r="EV340" s="622"/>
      <c r="EW340" s="622"/>
      <c r="EX340" s="622">
        <f t="shared" si="2555"/>
        <v>0</v>
      </c>
      <c r="EY340" s="622"/>
      <c r="EZ340" s="622"/>
      <c r="FA340" s="622"/>
      <c r="FB340" s="622"/>
      <c r="FC340" s="312"/>
      <c r="FD340" s="312"/>
      <c r="FE340" s="312"/>
      <c r="FF340" s="312"/>
      <c r="FG340" s="437">
        <f>SUM(FH340:FR340)</f>
        <v>0</v>
      </c>
      <c r="FH340" s="312"/>
      <c r="FI340" s="312"/>
      <c r="FJ340" s="312"/>
      <c r="FK340" s="312"/>
      <c r="FL340" s="992"/>
      <c r="FM340" s="312">
        <f t="shared" si="2556"/>
        <v>0</v>
      </c>
      <c r="FN340" s="622"/>
      <c r="FO340" s="622"/>
      <c r="FP340" s="622"/>
      <c r="FQ340" s="622"/>
      <c r="FR340" s="312"/>
      <c r="FS340" s="312"/>
      <c r="FT340" s="312"/>
      <c r="FU340" s="622"/>
      <c r="FV340" s="316"/>
      <c r="FW340" s="316"/>
      <c r="FX340" s="316"/>
    </row>
    <row r="341" spans="1:180" s="95" customFormat="1" ht="14.45" customHeight="1" outlineLevel="1">
      <c r="A341" s="426" t="s">
        <v>485</v>
      </c>
      <c r="B341" s="378" t="s">
        <v>304</v>
      </c>
      <c r="C341" s="331"/>
      <c r="D341" s="431"/>
      <c r="E341" s="430"/>
      <c r="F341" s="439" t="s">
        <v>100</v>
      </c>
      <c r="G341" s="471"/>
      <c r="H341" s="493"/>
      <c r="I341" s="494"/>
      <c r="J341" s="494"/>
      <c r="K341" s="494"/>
      <c r="L341" s="494"/>
      <c r="M341" s="494"/>
      <c r="N341" s="494"/>
      <c r="O341" s="494"/>
      <c r="P341" s="494"/>
      <c r="Q341" s="494"/>
      <c r="R341" s="494"/>
      <c r="S341" s="494"/>
      <c r="T341" s="494"/>
      <c r="U341" s="494"/>
      <c r="V341" s="494"/>
      <c r="W341" s="494"/>
      <c r="X341" s="494"/>
      <c r="Y341" s="494"/>
      <c r="Z341" s="494"/>
      <c r="AA341" s="1164"/>
      <c r="AB341" s="494"/>
      <c r="AC341" s="494"/>
      <c r="AD341" s="494"/>
      <c r="AE341" s="494"/>
      <c r="AF341" s="494"/>
      <c r="AG341" s="494"/>
      <c r="AH341" s="494"/>
      <c r="AI341" s="494"/>
      <c r="AJ341" s="494"/>
      <c r="AK341" s="494"/>
      <c r="AL341" s="494"/>
      <c r="AM341" s="494"/>
      <c r="AN341" s="494"/>
      <c r="AO341" s="494"/>
      <c r="AP341" s="495"/>
      <c r="AQ341" s="437">
        <f t="shared" si="2549"/>
        <v>0.10999999999999999</v>
      </c>
      <c r="AR341" s="1621"/>
      <c r="AS341" s="1621"/>
      <c r="AT341" s="476">
        <f t="shared" ref="AT341:BQ341" si="2586">SUM(AT339:AT340)</f>
        <v>2.1999999999999999E-2</v>
      </c>
      <c r="AU341" s="476">
        <f t="shared" si="2586"/>
        <v>2.64</v>
      </c>
      <c r="AV341" s="476">
        <f t="shared" si="2586"/>
        <v>0.1128</v>
      </c>
      <c r="AW341" s="476">
        <f t="shared" si="2586"/>
        <v>2.1999999999999999E-2</v>
      </c>
      <c r="AX341" s="476">
        <f t="shared" si="2586"/>
        <v>2.64</v>
      </c>
      <c r="AY341" s="476">
        <f t="shared" si="2586"/>
        <v>0.1128</v>
      </c>
      <c r="AZ341" s="476">
        <f t="shared" si="2586"/>
        <v>2.1999999999999999E-2</v>
      </c>
      <c r="BA341" s="476">
        <f t="shared" si="2586"/>
        <v>2.64</v>
      </c>
      <c r="BB341" s="476">
        <f t="shared" si="2586"/>
        <v>0.1128</v>
      </c>
      <c r="BC341" s="476">
        <f t="shared" si="2586"/>
        <v>2.1999999999999999E-2</v>
      </c>
      <c r="BD341" s="476">
        <f t="shared" si="2586"/>
        <v>2.64</v>
      </c>
      <c r="BE341" s="476">
        <f t="shared" si="2586"/>
        <v>0.1128</v>
      </c>
      <c r="BF341" s="476">
        <f t="shared" si="2586"/>
        <v>0</v>
      </c>
      <c r="BG341" s="476">
        <f t="shared" si="2586"/>
        <v>0</v>
      </c>
      <c r="BH341" s="476">
        <f t="shared" si="2586"/>
        <v>0</v>
      </c>
      <c r="BI341" s="476">
        <f t="shared" si="2586"/>
        <v>2.1999999999999999E-2</v>
      </c>
      <c r="BJ341" s="476">
        <f t="shared" si="2586"/>
        <v>2.64</v>
      </c>
      <c r="BK341" s="476">
        <f t="shared" si="2586"/>
        <v>0.1128</v>
      </c>
      <c r="BL341" s="476">
        <f t="shared" si="2586"/>
        <v>2.1999999999999999E-2</v>
      </c>
      <c r="BM341" s="476">
        <f t="shared" si="2586"/>
        <v>2.64</v>
      </c>
      <c r="BN341" s="476">
        <f t="shared" si="2586"/>
        <v>0.1128</v>
      </c>
      <c r="BO341" s="476">
        <f t="shared" si="2586"/>
        <v>2.1999999999999999E-2</v>
      </c>
      <c r="BP341" s="476">
        <f t="shared" si="2586"/>
        <v>2.64</v>
      </c>
      <c r="BQ341" s="476">
        <f t="shared" si="2586"/>
        <v>0.1128</v>
      </c>
      <c r="BR341" s="476">
        <f t="shared" ref="BR341:EC341" si="2587">SUM(BR339:BR340)</f>
        <v>2.1999999999999999E-2</v>
      </c>
      <c r="BS341" s="476">
        <f t="shared" si="2587"/>
        <v>2.64</v>
      </c>
      <c r="BT341" s="476">
        <f t="shared" si="2587"/>
        <v>0.11713200000000001</v>
      </c>
      <c r="BU341" s="476">
        <f t="shared" si="2587"/>
        <v>0</v>
      </c>
      <c r="BV341" s="476">
        <f t="shared" si="2587"/>
        <v>0</v>
      </c>
      <c r="BW341" s="476">
        <f t="shared" si="2587"/>
        <v>0</v>
      </c>
      <c r="BX341" s="476">
        <f t="shared" si="2587"/>
        <v>1E-3</v>
      </c>
      <c r="BY341" s="476">
        <f t="shared" si="2587"/>
        <v>0.12000000000000001</v>
      </c>
      <c r="BZ341" s="476">
        <f t="shared" si="2587"/>
        <v>4.4999999999999997E-3</v>
      </c>
      <c r="CA341" s="476">
        <f t="shared" si="2587"/>
        <v>2.1000000000000001E-2</v>
      </c>
      <c r="CB341" s="476">
        <f t="shared" si="2587"/>
        <v>2.52</v>
      </c>
      <c r="CC341" s="476">
        <f t="shared" si="2587"/>
        <v>0.11263200000000001</v>
      </c>
      <c r="CD341" s="476">
        <f t="shared" si="2587"/>
        <v>0</v>
      </c>
      <c r="CE341" s="476">
        <f t="shared" si="2587"/>
        <v>0</v>
      </c>
      <c r="CF341" s="476">
        <f t="shared" si="2587"/>
        <v>0</v>
      </c>
      <c r="CG341" s="995"/>
      <c r="CH341" s="476">
        <f t="shared" ref="CH341:CV341" si="2588">SUM(CH339:CH340)</f>
        <v>2.1999999999999999E-2</v>
      </c>
      <c r="CI341" s="476">
        <f t="shared" si="2588"/>
        <v>2.64</v>
      </c>
      <c r="CJ341" s="476">
        <f t="shared" si="2588"/>
        <v>0.11713200000000001</v>
      </c>
      <c r="CK341" s="476">
        <f t="shared" si="2588"/>
        <v>0</v>
      </c>
      <c r="CL341" s="476">
        <f t="shared" si="2588"/>
        <v>0</v>
      </c>
      <c r="CM341" s="476">
        <f t="shared" si="2588"/>
        <v>0</v>
      </c>
      <c r="CN341" s="476">
        <f t="shared" si="2588"/>
        <v>1E-3</v>
      </c>
      <c r="CO341" s="476">
        <f t="shared" si="2588"/>
        <v>0.12000000000000001</v>
      </c>
      <c r="CP341" s="476">
        <f t="shared" si="2588"/>
        <v>4.4999999999999997E-3</v>
      </c>
      <c r="CQ341" s="476">
        <f t="shared" si="2588"/>
        <v>2.1000000000000001E-2</v>
      </c>
      <c r="CR341" s="476">
        <f t="shared" si="2588"/>
        <v>2.52</v>
      </c>
      <c r="CS341" s="476">
        <f t="shared" si="2588"/>
        <v>0.11263200000000001</v>
      </c>
      <c r="CT341" s="476">
        <f t="shared" si="2588"/>
        <v>0</v>
      </c>
      <c r="CU341" s="476">
        <f t="shared" si="2588"/>
        <v>0</v>
      </c>
      <c r="CV341" s="476">
        <f t="shared" si="2588"/>
        <v>0</v>
      </c>
      <c r="CW341" s="1514">
        <f t="shared" si="2587"/>
        <v>2.1999999999999999E-2</v>
      </c>
      <c r="CX341" s="476">
        <f t="shared" si="2587"/>
        <v>2.64</v>
      </c>
      <c r="CY341" s="476">
        <f t="shared" si="2587"/>
        <v>0.11699999999999999</v>
      </c>
      <c r="CZ341" s="476">
        <f t="shared" si="2587"/>
        <v>2.1999999999999999E-2</v>
      </c>
      <c r="DA341" s="476">
        <f t="shared" si="2587"/>
        <v>2.64</v>
      </c>
      <c r="DB341" s="476">
        <f t="shared" si="2587"/>
        <v>0.12168000000000001</v>
      </c>
      <c r="DC341" s="476">
        <f t="shared" si="2587"/>
        <v>2.1999999999999999E-2</v>
      </c>
      <c r="DD341" s="476">
        <f t="shared" si="2587"/>
        <v>2.64</v>
      </c>
      <c r="DE341" s="476">
        <f t="shared" si="2587"/>
        <v>0.1265472</v>
      </c>
      <c r="DF341" s="476">
        <f t="shared" si="2587"/>
        <v>2.1999999999999999E-2</v>
      </c>
      <c r="DG341" s="476">
        <f t="shared" si="2587"/>
        <v>2.64</v>
      </c>
      <c r="DH341" s="476">
        <f t="shared" si="2587"/>
        <v>0.13160908800000001</v>
      </c>
      <c r="DI341" s="1203">
        <f t="shared" si="2587"/>
        <v>2.1999999999999999E-2</v>
      </c>
      <c r="DJ341" s="1203">
        <f t="shared" si="2587"/>
        <v>2.64</v>
      </c>
      <c r="DK341" s="1203">
        <f t="shared" ref="DK341" si="2589">SUM(DK339:DK340)</f>
        <v>0.11713200000000001</v>
      </c>
      <c r="DL341" s="1203">
        <f t="shared" si="2587"/>
        <v>0</v>
      </c>
      <c r="DM341" s="1203">
        <f t="shared" si="2587"/>
        <v>0</v>
      </c>
      <c r="DN341" s="1203">
        <f t="shared" si="2587"/>
        <v>0</v>
      </c>
      <c r="DO341" s="1203">
        <f t="shared" si="2587"/>
        <v>1E-3</v>
      </c>
      <c r="DP341" s="1203">
        <f t="shared" si="2587"/>
        <v>0.12000000000000001</v>
      </c>
      <c r="DQ341" s="1203">
        <f t="shared" si="2587"/>
        <v>4.4999999999999997E-3</v>
      </c>
      <c r="DR341" s="1203">
        <f t="shared" si="2587"/>
        <v>2.1000000000000001E-2</v>
      </c>
      <c r="DS341" s="1203">
        <f t="shared" si="2587"/>
        <v>2.52</v>
      </c>
      <c r="DT341" s="1203">
        <f t="shared" si="2587"/>
        <v>0.11263200000000001</v>
      </c>
      <c r="DU341" s="1203">
        <f t="shared" si="2587"/>
        <v>0</v>
      </c>
      <c r="DV341" s="1203">
        <f t="shared" si="2587"/>
        <v>0</v>
      </c>
      <c r="DW341" s="1203">
        <f t="shared" si="2587"/>
        <v>0</v>
      </c>
      <c r="DX341" s="1203">
        <f t="shared" si="2587"/>
        <v>2.1999999999999999E-2</v>
      </c>
      <c r="DY341" s="1203">
        <f t="shared" si="2587"/>
        <v>2.64</v>
      </c>
      <c r="DZ341" s="1203">
        <f>SUM(DZ339:DZ340)</f>
        <v>0.12181728000000001</v>
      </c>
      <c r="EA341" s="1203">
        <f t="shared" si="2587"/>
        <v>2.1999999999999999E-2</v>
      </c>
      <c r="EB341" s="1203">
        <f t="shared" si="2587"/>
        <v>2.64</v>
      </c>
      <c r="EC341" s="1203">
        <f t="shared" si="2587"/>
        <v>0.1266899712</v>
      </c>
      <c r="ED341" s="1203">
        <f t="shared" ref="ED341:EF341" si="2590">SUM(ED339:ED340)</f>
        <v>2.1999999999999999E-2</v>
      </c>
      <c r="EE341" s="1203">
        <f t="shared" si="2590"/>
        <v>2.64</v>
      </c>
      <c r="EF341" s="1203">
        <f t="shared" si="2590"/>
        <v>0.13175757004800001</v>
      </c>
      <c r="EG341" s="1203">
        <f t="shared" ref="EG341:EI341" si="2591">SUM(EG339:EG340)</f>
        <v>2.1999999999999999E-2</v>
      </c>
      <c r="EH341" s="1203">
        <f t="shared" si="2591"/>
        <v>2.64</v>
      </c>
      <c r="EI341" s="1203">
        <f t="shared" si="2591"/>
        <v>0.13702787284992002</v>
      </c>
      <c r="EJ341" s="476"/>
      <c r="EK341" s="476"/>
      <c r="EL341" s="476"/>
      <c r="EM341" s="476"/>
      <c r="EN341" s="437">
        <f t="shared" si="2554"/>
        <v>0</v>
      </c>
      <c r="EO341" s="437">
        <f>SUM(EO339:EO340)</f>
        <v>0</v>
      </c>
      <c r="EP341" s="437">
        <f>SUM(EP339:EP340)</f>
        <v>0</v>
      </c>
      <c r="EQ341" s="437">
        <f>SUM(EQ339:EQ340)</f>
        <v>0</v>
      </c>
      <c r="ER341" s="437">
        <f>SUM(ER339:ER340)</f>
        <v>0</v>
      </c>
      <c r="ES341" s="437">
        <f>SUM(ES339:ES340)</f>
        <v>0</v>
      </c>
      <c r="ET341" s="814"/>
      <c r="EU341" s="814"/>
      <c r="EV341" s="814"/>
      <c r="EW341" s="814"/>
      <c r="EX341" s="437">
        <f>SUM(EX339:EX340)</f>
        <v>0</v>
      </c>
      <c r="EY341" s="437">
        <f t="shared" ref="EY341:FB341" si="2592">SUM(EY339:EY340)</f>
        <v>0</v>
      </c>
      <c r="EZ341" s="437">
        <f t="shared" si="2592"/>
        <v>0</v>
      </c>
      <c r="FA341" s="437">
        <f t="shared" si="2592"/>
        <v>0</v>
      </c>
      <c r="FB341" s="437">
        <f t="shared" si="2592"/>
        <v>0</v>
      </c>
      <c r="FC341" s="437">
        <f>SUM(FC339:FC340)</f>
        <v>0</v>
      </c>
      <c r="FD341" s="437">
        <f>SUM(FD339:FD340)</f>
        <v>0</v>
      </c>
      <c r="FE341" s="437">
        <f>SUM(FE339:FE340)</f>
        <v>0</v>
      </c>
      <c r="FF341" s="437">
        <f>SUM(FF339:FF340)</f>
        <v>0</v>
      </c>
      <c r="FG341" s="437">
        <f>SUM(FH341:FR341)</f>
        <v>0</v>
      </c>
      <c r="FH341" s="437">
        <f>SUM(FH339:FH340)</f>
        <v>0</v>
      </c>
      <c r="FI341" s="437">
        <f>SUM(FI339:FI340)</f>
        <v>0</v>
      </c>
      <c r="FJ341" s="437">
        <f>SUM(FJ339:FJ340)</f>
        <v>0</v>
      </c>
      <c r="FK341" s="437">
        <f>SUM(FK339:FK340)</f>
        <v>0</v>
      </c>
      <c r="FL341" s="992"/>
      <c r="FM341" s="437">
        <f>SUM(FM339:FM340)</f>
        <v>0</v>
      </c>
      <c r="FN341" s="437">
        <f t="shared" ref="FN341:FQ341" si="2593">SUM(FN339:FN340)</f>
        <v>0</v>
      </c>
      <c r="FO341" s="437">
        <f t="shared" si="2593"/>
        <v>0</v>
      </c>
      <c r="FP341" s="437">
        <f t="shared" si="2593"/>
        <v>0</v>
      </c>
      <c r="FQ341" s="437">
        <f t="shared" si="2593"/>
        <v>0</v>
      </c>
      <c r="FR341" s="437">
        <f>SUM(FR339:FR340)</f>
        <v>0</v>
      </c>
      <c r="FS341" s="437">
        <f>SUM(FS339:FS340)</f>
        <v>0</v>
      </c>
      <c r="FT341" s="437">
        <f>SUM(FT339:FT340)</f>
        <v>0</v>
      </c>
      <c r="FU341" s="814"/>
      <c r="FV341" s="313"/>
      <c r="FW341" s="313"/>
      <c r="FX341" s="313"/>
    </row>
    <row r="342" spans="1:180" ht="14.25" customHeight="1" outlineLevel="1">
      <c r="A342" s="426" t="s">
        <v>485</v>
      </c>
      <c r="B342" s="378" t="s">
        <v>304</v>
      </c>
      <c r="C342" s="331"/>
      <c r="D342" s="431"/>
      <c r="E342" s="430" t="s">
        <v>120</v>
      </c>
      <c r="F342" s="431" t="s">
        <v>259</v>
      </c>
      <c r="G342" s="472"/>
      <c r="H342" s="473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  <c r="T342" s="361"/>
      <c r="U342" s="361"/>
      <c r="V342" s="361"/>
      <c r="W342" s="361"/>
      <c r="X342" s="361"/>
      <c r="Y342" s="361"/>
      <c r="Z342" s="361"/>
      <c r="AA342" s="1165"/>
      <c r="AB342" s="361"/>
      <c r="AC342" s="361"/>
      <c r="AD342" s="361"/>
      <c r="AE342" s="361"/>
      <c r="AF342" s="361"/>
      <c r="AG342" s="361"/>
      <c r="AH342" s="361"/>
      <c r="AI342" s="361"/>
      <c r="AJ342" s="361"/>
      <c r="AK342" s="361"/>
      <c r="AL342" s="361"/>
      <c r="AM342" s="361"/>
      <c r="AN342" s="361"/>
      <c r="AO342" s="361"/>
      <c r="AP342" s="495"/>
      <c r="AQ342" s="335"/>
      <c r="AR342" s="1620"/>
      <c r="AS342" s="1620"/>
      <c r="AT342" s="313"/>
      <c r="AU342" s="313"/>
      <c r="AV342" s="313"/>
      <c r="AW342" s="313"/>
      <c r="AX342" s="313"/>
      <c r="AY342" s="313"/>
      <c r="AZ342" s="313"/>
      <c r="BA342" s="313"/>
      <c r="BB342" s="313"/>
      <c r="BC342" s="313"/>
      <c r="BD342" s="313"/>
      <c r="BE342" s="313"/>
      <c r="BF342" s="313"/>
      <c r="BG342" s="313"/>
      <c r="BH342" s="313"/>
      <c r="BI342" s="313"/>
      <c r="BJ342" s="313"/>
      <c r="BK342" s="313"/>
      <c r="BL342" s="313"/>
      <c r="BM342" s="313"/>
      <c r="BN342" s="313"/>
      <c r="BO342" s="313"/>
      <c r="BP342" s="313"/>
      <c r="BQ342" s="313"/>
      <c r="BR342" s="313"/>
      <c r="BS342" s="313"/>
      <c r="BT342" s="313"/>
      <c r="BU342" s="313"/>
      <c r="BV342" s="313"/>
      <c r="BW342" s="313"/>
      <c r="BX342" s="313"/>
      <c r="BY342" s="313"/>
      <c r="BZ342" s="313"/>
      <c r="CA342" s="313"/>
      <c r="CB342" s="313"/>
      <c r="CC342" s="313"/>
      <c r="CD342" s="313"/>
      <c r="CE342" s="313"/>
      <c r="CF342" s="313"/>
      <c r="CG342" s="999"/>
      <c r="CH342" s="313"/>
      <c r="CI342" s="313"/>
      <c r="CJ342" s="313"/>
      <c r="CK342" s="313"/>
      <c r="CL342" s="313"/>
      <c r="CM342" s="313"/>
      <c r="CN342" s="313"/>
      <c r="CO342" s="313"/>
      <c r="CP342" s="313"/>
      <c r="CQ342" s="313"/>
      <c r="CR342" s="313"/>
      <c r="CS342" s="313"/>
      <c r="CT342" s="313"/>
      <c r="CU342" s="313"/>
      <c r="CV342" s="313"/>
      <c r="CW342" s="1512"/>
      <c r="CX342" s="313"/>
      <c r="CY342" s="313"/>
      <c r="CZ342" s="313"/>
      <c r="DA342" s="313"/>
      <c r="DB342" s="313"/>
      <c r="DC342" s="313"/>
      <c r="DD342" s="313"/>
      <c r="DE342" s="313"/>
      <c r="DF342" s="313"/>
      <c r="DG342" s="313"/>
      <c r="DH342" s="313"/>
      <c r="DI342" s="1155"/>
      <c r="DJ342" s="1155"/>
      <c r="DK342" s="1155"/>
      <c r="DL342" s="1155"/>
      <c r="DM342" s="1155"/>
      <c r="DN342" s="1155"/>
      <c r="DO342" s="1155"/>
      <c r="DP342" s="1155"/>
      <c r="DQ342" s="1155"/>
      <c r="DR342" s="1155"/>
      <c r="DS342" s="1155"/>
      <c r="DT342" s="1155"/>
      <c r="DU342" s="1155"/>
      <c r="DV342" s="1155"/>
      <c r="DW342" s="1155"/>
      <c r="DX342" s="1155"/>
      <c r="DY342" s="1155"/>
      <c r="DZ342" s="1155"/>
      <c r="EA342" s="1155"/>
      <c r="EB342" s="1155"/>
      <c r="EC342" s="1155"/>
      <c r="ED342" s="1155"/>
      <c r="EE342" s="1155"/>
      <c r="EF342" s="1155"/>
      <c r="EG342" s="1155"/>
      <c r="EH342" s="1155"/>
      <c r="EI342" s="1155"/>
      <c r="EJ342" s="313"/>
      <c r="EK342" s="313"/>
      <c r="EL342" s="313"/>
      <c r="EM342" s="313"/>
      <c r="EN342" s="313"/>
      <c r="EO342" s="313"/>
      <c r="EP342" s="313"/>
      <c r="EQ342" s="313"/>
      <c r="ER342" s="313"/>
      <c r="ES342" s="313"/>
      <c r="ET342" s="655"/>
      <c r="EU342" s="655"/>
      <c r="EV342" s="655"/>
      <c r="EW342" s="655"/>
      <c r="EX342" s="313"/>
      <c r="EY342" s="655"/>
      <c r="EZ342" s="655"/>
      <c r="FA342" s="655"/>
      <c r="FB342" s="655"/>
      <c r="FC342" s="313"/>
      <c r="FD342" s="313"/>
      <c r="FE342" s="313"/>
      <c r="FF342" s="313"/>
      <c r="FG342" s="313"/>
      <c r="FH342" s="313"/>
      <c r="FI342" s="313"/>
      <c r="FJ342" s="313"/>
      <c r="FK342" s="313"/>
      <c r="FL342" s="999"/>
      <c r="FM342" s="313"/>
      <c r="FN342" s="655"/>
      <c r="FO342" s="655"/>
      <c r="FP342" s="655"/>
      <c r="FQ342" s="655"/>
      <c r="FR342" s="313"/>
      <c r="FS342" s="313"/>
      <c r="FT342" s="313"/>
      <c r="FU342" s="655"/>
      <c r="FV342" s="313"/>
      <c r="FW342" s="313"/>
      <c r="FX342" s="313"/>
    </row>
    <row r="343" spans="1:180" s="95" customFormat="1" ht="24" customHeight="1" outlineLevel="1">
      <c r="A343" s="426" t="s">
        <v>485</v>
      </c>
      <c r="B343" s="378" t="s">
        <v>304</v>
      </c>
      <c r="C343" s="378" t="s">
        <v>489</v>
      </c>
      <c r="D343" s="378" t="s">
        <v>19</v>
      </c>
      <c r="E343" s="430" t="s">
        <v>331</v>
      </c>
      <c r="F343" s="1446" t="s">
        <v>377</v>
      </c>
      <c r="G343" s="343"/>
      <c r="H343" s="343" t="s">
        <v>496</v>
      </c>
      <c r="I343" s="437">
        <f t="shared" ref="I343:I344" si="2594">S343+X343+Y343+Z343+AA343</f>
        <v>0</v>
      </c>
      <c r="J343" s="356"/>
      <c r="K343" s="356"/>
      <c r="L343" s="356">
        <v>24</v>
      </c>
      <c r="M343" s="356">
        <v>12</v>
      </c>
      <c r="N343" s="356">
        <f t="shared" ref="N343:N344" si="2595">SUM(O343:R343)</f>
        <v>15</v>
      </c>
      <c r="O343" s="858">
        <v>3</v>
      </c>
      <c r="P343" s="858">
        <v>3</v>
      </c>
      <c r="Q343" s="858">
        <v>3</v>
      </c>
      <c r="R343" s="858">
        <v>6</v>
      </c>
      <c r="S343" s="366">
        <f t="shared" ref="S343:S344" si="2596">SUM(T343:W343)</f>
        <v>0</v>
      </c>
      <c r="T343" s="858"/>
      <c r="U343" s="858"/>
      <c r="V343" s="858"/>
      <c r="W343" s="858"/>
      <c r="X343" s="858"/>
      <c r="Y343" s="858"/>
      <c r="Z343" s="858"/>
      <c r="AA343" s="1166"/>
      <c r="AB343" s="356"/>
      <c r="AC343" s="356"/>
      <c r="AD343" s="356"/>
      <c r="AE343" s="356"/>
      <c r="AF343" s="356">
        <v>24</v>
      </c>
      <c r="AG343" s="440">
        <f t="shared" ref="AG343:AG344" si="2597">SUM(AH343:AK343)</f>
        <v>9</v>
      </c>
      <c r="AH343" s="356">
        <v>3</v>
      </c>
      <c r="AI343" s="356">
        <v>3</v>
      </c>
      <c r="AJ343" s="356">
        <v>3</v>
      </c>
      <c r="AK343" s="356"/>
      <c r="AL343" s="356"/>
      <c r="AM343" s="356"/>
      <c r="AN343" s="356"/>
      <c r="AO343" s="356"/>
      <c r="AP343" s="316" t="s">
        <v>54</v>
      </c>
      <c r="AQ343" s="437">
        <f t="shared" ref="AQ343:AQ345" si="2598">DI343+DX343+EA343+ED343+EG343</f>
        <v>0</v>
      </c>
      <c r="AR343" s="1621"/>
      <c r="AS343" s="1621"/>
      <c r="AT343" s="476"/>
      <c r="AU343" s="476">
        <f>AT343*0.1429</f>
        <v>0</v>
      </c>
      <c r="AV343" s="476"/>
      <c r="AW343" s="476"/>
      <c r="AX343" s="476">
        <f>AW343*0.1429</f>
        <v>0</v>
      </c>
      <c r="AY343" s="476"/>
      <c r="AZ343" s="476"/>
      <c r="BA343" s="476">
        <f>AZ343*0.1429</f>
        <v>0</v>
      </c>
      <c r="BB343" s="476"/>
      <c r="BC343" s="476"/>
      <c r="BD343" s="476">
        <f>BC343*0.1429</f>
        <v>0</v>
      </c>
      <c r="BE343" s="476"/>
      <c r="BF343" s="476"/>
      <c r="BG343" s="476">
        <f>BF343*0.1429</f>
        <v>0</v>
      </c>
      <c r="BH343" s="476"/>
      <c r="BI343" s="476"/>
      <c r="BJ343" s="476">
        <f>BI343*0.1429</f>
        <v>0</v>
      </c>
      <c r="BK343" s="476"/>
      <c r="BL343" s="476">
        <v>0</v>
      </c>
      <c r="BM343" s="476">
        <f>BL343*0.1429</f>
        <v>0</v>
      </c>
      <c r="BN343" s="476">
        <v>0</v>
      </c>
      <c r="BO343" s="476">
        <v>0</v>
      </c>
      <c r="BP343" s="476">
        <f>BO343*0.1429</f>
        <v>0</v>
      </c>
      <c r="BQ343" s="476">
        <v>0</v>
      </c>
      <c r="BR343" s="476">
        <f>BU343+BX343+CA343+CD343</f>
        <v>0</v>
      </c>
      <c r="BS343" s="476">
        <f t="shared" ref="BS343:BS344" si="2599">BV343+BY343+CB343+CE343</f>
        <v>0</v>
      </c>
      <c r="BT343" s="476">
        <f t="shared" ref="BT343:BT344" si="2600">BW343+BZ343+CC343+CF343</f>
        <v>0</v>
      </c>
      <c r="BU343" s="476"/>
      <c r="BV343" s="476">
        <f>BU343*0.1429</f>
        <v>0</v>
      </c>
      <c r="BW343" s="476"/>
      <c r="BX343" s="476"/>
      <c r="BY343" s="476">
        <f>BX343*0.1429</f>
        <v>0</v>
      </c>
      <c r="BZ343" s="476"/>
      <c r="CA343" s="476"/>
      <c r="CB343" s="476">
        <f>CA343*0.1429</f>
        <v>0</v>
      </c>
      <c r="CC343" s="476"/>
      <c r="CD343" s="476"/>
      <c r="CE343" s="476">
        <f>CD343*0.1429</f>
        <v>0</v>
      </c>
      <c r="CF343" s="476"/>
      <c r="CG343" s="1806"/>
      <c r="CH343" s="476">
        <f>CK343+CN343+CQ343+CT343</f>
        <v>0</v>
      </c>
      <c r="CI343" s="476">
        <f t="shared" ref="CI343:CI344" si="2601">CL343+CO343+CR343+CU343</f>
        <v>0</v>
      </c>
      <c r="CJ343" s="476">
        <f t="shared" ref="CJ343:CJ344" si="2602">CM343+CP343+CS343+CV343</f>
        <v>0</v>
      </c>
      <c r="CK343" s="476"/>
      <c r="CL343" s="476">
        <f>CK343*0.1429</f>
        <v>0</v>
      </c>
      <c r="CM343" s="476"/>
      <c r="CN343" s="476"/>
      <c r="CO343" s="476">
        <f>CN343*0.1429</f>
        <v>0</v>
      </c>
      <c r="CP343" s="476"/>
      <c r="CQ343" s="476"/>
      <c r="CR343" s="476">
        <f>CQ343*0.1429</f>
        <v>0</v>
      </c>
      <c r="CS343" s="476"/>
      <c r="CT343" s="476"/>
      <c r="CU343" s="476">
        <f>CT343*0.1429</f>
        <v>0</v>
      </c>
      <c r="CV343" s="476"/>
      <c r="CW343" s="476"/>
      <c r="CX343" s="476">
        <f>CW343*0.1429</f>
        <v>0</v>
      </c>
      <c r="CY343" s="476"/>
      <c r="CZ343" s="476"/>
      <c r="DA343" s="476">
        <f>CZ343*0.1429</f>
        <v>0</v>
      </c>
      <c r="DB343" s="476"/>
      <c r="DC343" s="476"/>
      <c r="DD343" s="476">
        <f>DC343*0.1429</f>
        <v>0</v>
      </c>
      <c r="DE343" s="476"/>
      <c r="DF343" s="476"/>
      <c r="DG343" s="476">
        <f>DF343*0.1429</f>
        <v>0</v>
      </c>
      <c r="DH343" s="476"/>
      <c r="DI343" s="1243">
        <f>DL343+DO343+DR343+DU343</f>
        <v>0</v>
      </c>
      <c r="DJ343" s="1203">
        <f>DI343*0.1429</f>
        <v>0</v>
      </c>
      <c r="DK343" s="1243">
        <f>DN343+DQ343+DT343+DW343</f>
        <v>0</v>
      </c>
      <c r="DL343" s="1204"/>
      <c r="DM343" s="1204"/>
      <c r="DN343" s="1204"/>
      <c r="DO343" s="1204"/>
      <c r="DP343" s="1204"/>
      <c r="DQ343" s="1204"/>
      <c r="DR343" s="1204"/>
      <c r="DS343" s="1203"/>
      <c r="DT343" s="1204"/>
      <c r="DU343" s="1204"/>
      <c r="DV343" s="1203"/>
      <c r="DW343" s="1204"/>
      <c r="DX343" s="1204"/>
      <c r="DY343" s="1203">
        <f>DX343*0.1429</f>
        <v>0</v>
      </c>
      <c r="DZ343" s="1204"/>
      <c r="EA343" s="1204"/>
      <c r="EB343" s="1203">
        <f>EA343*0.1429</f>
        <v>0</v>
      </c>
      <c r="EC343" s="1204"/>
      <c r="ED343" s="1204"/>
      <c r="EE343" s="1203">
        <f>ED343*0.1429</f>
        <v>0</v>
      </c>
      <c r="EF343" s="1204"/>
      <c r="EG343" s="1204"/>
      <c r="EH343" s="1203">
        <f>EG343*0.1429</f>
        <v>0</v>
      </c>
      <c r="EI343" s="1204"/>
      <c r="EJ343" s="315"/>
      <c r="EK343" s="315"/>
      <c r="EL343" s="315"/>
      <c r="EM343" s="315"/>
      <c r="EN343" s="437">
        <f t="shared" ref="EN343:EN345" si="2603">EX343+FC343+FD343+FE343+FF343</f>
        <v>0</v>
      </c>
      <c r="EO343" s="312"/>
      <c r="EP343" s="312"/>
      <c r="EQ343" s="312"/>
      <c r="ER343" s="312"/>
      <c r="ES343" s="312"/>
      <c r="ET343" s="622"/>
      <c r="EU343" s="622"/>
      <c r="EV343" s="622"/>
      <c r="EW343" s="622"/>
      <c r="EX343" s="622">
        <f t="shared" ref="EX343:EX344" si="2604">EY343+EZ343+FA343+FB343</f>
        <v>0</v>
      </c>
      <c r="EY343" s="622"/>
      <c r="EZ343" s="622"/>
      <c r="FA343" s="622"/>
      <c r="FB343" s="622"/>
      <c r="FC343" s="312"/>
      <c r="FD343" s="312"/>
      <c r="FE343" s="312"/>
      <c r="FF343" s="312"/>
      <c r="FG343" s="312">
        <f>SUM(FH343:FR343)</f>
        <v>0</v>
      </c>
      <c r="FH343" s="312"/>
      <c r="FI343" s="312"/>
      <c r="FJ343" s="312"/>
      <c r="FK343" s="312"/>
      <c r="FL343" s="1805"/>
      <c r="FM343" s="312">
        <f t="shared" ref="FM343:FM344" si="2605">FN343+FO343+FP343+FQ343</f>
        <v>0</v>
      </c>
      <c r="FN343" s="622"/>
      <c r="FO343" s="622"/>
      <c r="FP343" s="622"/>
      <c r="FQ343" s="622"/>
      <c r="FR343" s="312"/>
      <c r="FS343" s="312"/>
      <c r="FT343" s="312"/>
      <c r="FU343" s="622"/>
      <c r="FV343" s="316"/>
      <c r="FW343" s="316"/>
      <c r="FX343" s="316"/>
    </row>
    <row r="344" spans="1:180" ht="28.9" customHeight="1" outlineLevel="1">
      <c r="A344" s="426" t="s">
        <v>485</v>
      </c>
      <c r="B344" s="378" t="s">
        <v>304</v>
      </c>
      <c r="C344" s="378" t="s">
        <v>489</v>
      </c>
      <c r="D344" s="378" t="s">
        <v>19</v>
      </c>
      <c r="E344" s="430" t="s">
        <v>380</v>
      </c>
      <c r="F344" s="1446" t="s">
        <v>378</v>
      </c>
      <c r="G344" s="470"/>
      <c r="H344" s="343"/>
      <c r="I344" s="437">
        <f t="shared" si="2594"/>
        <v>0</v>
      </c>
      <c r="J344" s="312"/>
      <c r="K344" s="312"/>
      <c r="L344" s="312"/>
      <c r="M344" s="437">
        <v>0</v>
      </c>
      <c r="N344" s="437">
        <f t="shared" si="2595"/>
        <v>0</v>
      </c>
      <c r="O344" s="316"/>
      <c r="P344" s="316"/>
      <c r="Q344" s="316"/>
      <c r="R344" s="316"/>
      <c r="S344" s="366">
        <f t="shared" si="2596"/>
        <v>0</v>
      </c>
      <c r="T344" s="316"/>
      <c r="U344" s="316"/>
      <c r="V344" s="316"/>
      <c r="W344" s="316"/>
      <c r="X344" s="316"/>
      <c r="Y344" s="316"/>
      <c r="Z344" s="316"/>
      <c r="AA344" s="1162"/>
      <c r="AB344" s="316"/>
      <c r="AC344" s="316"/>
      <c r="AD344" s="316"/>
      <c r="AE344" s="316"/>
      <c r="AF344" s="437">
        <v>0</v>
      </c>
      <c r="AG344" s="437">
        <f t="shared" si="2597"/>
        <v>0</v>
      </c>
      <c r="AH344" s="316"/>
      <c r="AI344" s="316"/>
      <c r="AJ344" s="316"/>
      <c r="AK344" s="316"/>
      <c r="AL344" s="316"/>
      <c r="AM344" s="316"/>
      <c r="AN344" s="316"/>
      <c r="AO344" s="316"/>
      <c r="AP344" s="306" t="s">
        <v>54</v>
      </c>
      <c r="AQ344" s="437">
        <f t="shared" si="2598"/>
        <v>28.5</v>
      </c>
      <c r="AR344" s="1621"/>
      <c r="AS344" s="1621"/>
      <c r="AT344" s="315"/>
      <c r="AU344" s="476">
        <f t="shared" ref="AU344" si="2606">AT344*0.1429</f>
        <v>0</v>
      </c>
      <c r="AV344" s="315"/>
      <c r="AW344" s="315"/>
      <c r="AX344" s="476">
        <f t="shared" ref="AX344" si="2607">AW344*0.1429</f>
        <v>0</v>
      </c>
      <c r="AY344" s="315"/>
      <c r="AZ344" s="315"/>
      <c r="BA344" s="476">
        <f t="shared" ref="BA344" si="2608">AZ344*0.1429</f>
        <v>0</v>
      </c>
      <c r="BB344" s="315"/>
      <c r="BC344" s="315"/>
      <c r="BD344" s="476">
        <f t="shared" ref="BD344" si="2609">BC344*0.1429</f>
        <v>0</v>
      </c>
      <c r="BE344" s="315"/>
      <c r="BF344" s="315"/>
      <c r="BG344" s="476">
        <f t="shared" ref="BG344" si="2610">BF344*0.1429</f>
        <v>0</v>
      </c>
      <c r="BH344" s="315"/>
      <c r="BI344" s="315">
        <v>5.7</v>
      </c>
      <c r="BJ344" s="476">
        <f t="shared" ref="BJ344" si="2611">BI344*0.1429</f>
        <v>0.81452999999999998</v>
      </c>
      <c r="BK344" s="315">
        <v>1.482E-2</v>
      </c>
      <c r="BL344" s="315">
        <v>5.7</v>
      </c>
      <c r="BM344" s="476">
        <f t="shared" ref="BM344" si="2612">BL344*0.1429</f>
        <v>0.81452999999999998</v>
      </c>
      <c r="BN344" s="315">
        <v>1.482E-2</v>
      </c>
      <c r="BO344" s="315">
        <v>5.7</v>
      </c>
      <c r="BP344" s="476">
        <f t="shared" ref="BP344" si="2613">BO344*0.1429</f>
        <v>0.81452999999999998</v>
      </c>
      <c r="BQ344" s="315">
        <v>1.482E-2</v>
      </c>
      <c r="BR344" s="476">
        <f>BU344+BX344+CA344+CD344</f>
        <v>5.7</v>
      </c>
      <c r="BS344" s="476">
        <f t="shared" si="2599"/>
        <v>0.81452999999999998</v>
      </c>
      <c r="BT344" s="476">
        <f t="shared" si="2600"/>
        <v>1.482E-2</v>
      </c>
      <c r="BU344" s="315"/>
      <c r="BV344" s="476">
        <f t="shared" ref="BV344" si="2614">BU344*0.1429</f>
        <v>0</v>
      </c>
      <c r="BW344" s="315"/>
      <c r="BX344" s="315"/>
      <c r="BY344" s="476">
        <f t="shared" ref="BY344" si="2615">BX344*0.1429</f>
        <v>0</v>
      </c>
      <c r="BZ344" s="315"/>
      <c r="CA344" s="315">
        <v>5.7</v>
      </c>
      <c r="CB344" s="476">
        <f t="shared" ref="CB344" si="2616">CA344*0.1429</f>
        <v>0.81452999999999998</v>
      </c>
      <c r="CC344" s="315">
        <v>1.482E-2</v>
      </c>
      <c r="CD344" s="315"/>
      <c r="CE344" s="476">
        <f t="shared" ref="CE344" si="2617">CD344*0.1429</f>
        <v>0</v>
      </c>
      <c r="CF344" s="315"/>
      <c r="CG344" s="995"/>
      <c r="CH344" s="476">
        <f>CK344+CN344+CQ344+CT344</f>
        <v>5.7</v>
      </c>
      <c r="CI344" s="476">
        <f t="shared" si="2601"/>
        <v>0.81452999999999998</v>
      </c>
      <c r="CJ344" s="476">
        <f t="shared" si="2602"/>
        <v>1.482E-2</v>
      </c>
      <c r="CK344" s="315"/>
      <c r="CL344" s="476">
        <f t="shared" ref="CL344" si="2618">CK344*0.1429</f>
        <v>0</v>
      </c>
      <c r="CM344" s="315"/>
      <c r="CN344" s="315"/>
      <c r="CO344" s="476">
        <f t="shared" ref="CO344" si="2619">CN344*0.1429</f>
        <v>0</v>
      </c>
      <c r="CP344" s="315"/>
      <c r="CQ344" s="1474">
        <v>5.7</v>
      </c>
      <c r="CR344" s="476">
        <f t="shared" ref="CR344" si="2620">CQ344*0.1429</f>
        <v>0.81452999999999998</v>
      </c>
      <c r="CS344" s="1474">
        <v>1.482E-2</v>
      </c>
      <c r="CT344" s="315"/>
      <c r="CU344" s="476">
        <f t="shared" ref="CU344" si="2621">CT344*0.1429</f>
        <v>0</v>
      </c>
      <c r="CV344" s="315"/>
      <c r="CW344" s="1514">
        <v>5.7</v>
      </c>
      <c r="CX344" s="476">
        <f t="shared" ref="CX344" si="2622">CW344*0.1429</f>
        <v>0.81452999999999998</v>
      </c>
      <c r="CY344" s="315">
        <v>1.8240000000000003E-2</v>
      </c>
      <c r="CZ344" s="315">
        <v>5.7</v>
      </c>
      <c r="DA344" s="476">
        <f t="shared" ref="DA344" si="2623">CZ344*0.1429</f>
        <v>0.81452999999999998</v>
      </c>
      <c r="DB344" s="315">
        <v>1.9950000000000002E-2</v>
      </c>
      <c r="DC344" s="315">
        <v>5.7</v>
      </c>
      <c r="DD344" s="476">
        <f t="shared" ref="DD344" si="2624">DC344*0.1429</f>
        <v>0.81452999999999998</v>
      </c>
      <c r="DE344" s="315">
        <v>2.1660000000000002E-2</v>
      </c>
      <c r="DF344" s="315">
        <v>5.7</v>
      </c>
      <c r="DG344" s="476">
        <f t="shared" ref="DG344" si="2625">DF344*0.1429</f>
        <v>0.81452999999999998</v>
      </c>
      <c r="DH344" s="315">
        <v>2.1660000000000002E-2</v>
      </c>
      <c r="DI344" s="1243">
        <f>DL344+DO344+DR344+DU344</f>
        <v>5.7</v>
      </c>
      <c r="DJ344" s="1203">
        <f t="shared" ref="DJ344" si="2626">DI344*0.1429</f>
        <v>0.81452999999999998</v>
      </c>
      <c r="DK344" s="1243">
        <f>DN344+DQ344+DT344+DW344</f>
        <v>1.482E-2</v>
      </c>
      <c r="DL344" s="1204"/>
      <c r="DM344" s="1204"/>
      <c r="DN344" s="1204"/>
      <c r="DO344" s="1204"/>
      <c r="DP344" s="1204"/>
      <c r="DQ344" s="1204"/>
      <c r="DR344" s="1204">
        <v>5.7</v>
      </c>
      <c r="DS344" s="1203">
        <f t="shared" ref="DS344" si="2627">DR344*0.1429</f>
        <v>0.81452999999999998</v>
      </c>
      <c r="DT344" s="1204">
        <v>1.482E-2</v>
      </c>
      <c r="DU344" s="1204"/>
      <c r="DV344" s="1203">
        <f t="shared" ref="DV344" si="2628">DU344*0.1429</f>
        <v>0</v>
      </c>
      <c r="DW344" s="1204"/>
      <c r="DX344" s="1204">
        <v>5.7</v>
      </c>
      <c r="DY344" s="1203">
        <f t="shared" ref="DY344" si="2629">DX344*0.1429</f>
        <v>0.81452999999999998</v>
      </c>
      <c r="DZ344" s="1204">
        <v>1.9950000000000002E-2</v>
      </c>
      <c r="EA344" s="1204">
        <v>5.7</v>
      </c>
      <c r="EB344" s="1203">
        <f t="shared" ref="EB344" si="2630">EA344*0.1429</f>
        <v>0.81452999999999998</v>
      </c>
      <c r="EC344" s="1204">
        <v>2.1660000000000002E-2</v>
      </c>
      <c r="ED344" s="1204">
        <v>5.7</v>
      </c>
      <c r="EE344" s="1203">
        <f t="shared" ref="EE344" si="2631">ED344*0.1429</f>
        <v>0.81452999999999998</v>
      </c>
      <c r="EF344" s="1204">
        <v>2.1660000000000002E-2</v>
      </c>
      <c r="EG344" s="1204">
        <v>5.7</v>
      </c>
      <c r="EH344" s="1203">
        <f t="shared" ref="EH344" si="2632">EG344*0.1429</f>
        <v>0.81452999999999998</v>
      </c>
      <c r="EI344" s="1204">
        <v>2.1660000000000002E-2</v>
      </c>
      <c r="EJ344" s="315"/>
      <c r="EK344" s="315"/>
      <c r="EL344" s="315"/>
      <c r="EM344" s="315"/>
      <c r="EN344" s="437">
        <f t="shared" si="2603"/>
        <v>0</v>
      </c>
      <c r="EO344" s="312"/>
      <c r="EP344" s="312"/>
      <c r="EQ344" s="312"/>
      <c r="ER344" s="312"/>
      <c r="ES344" s="312"/>
      <c r="ET344" s="622"/>
      <c r="EU344" s="622"/>
      <c r="EV344" s="622"/>
      <c r="EW344" s="622"/>
      <c r="EX344" s="622">
        <f t="shared" si="2604"/>
        <v>0</v>
      </c>
      <c r="EY344" s="622"/>
      <c r="EZ344" s="622"/>
      <c r="FA344" s="622"/>
      <c r="FB344" s="622"/>
      <c r="FC344" s="312"/>
      <c r="FD344" s="312"/>
      <c r="FE344" s="312"/>
      <c r="FF344" s="312"/>
      <c r="FG344" s="437">
        <f>SUM(FH344:FR344)</f>
        <v>0</v>
      </c>
      <c r="FH344" s="312"/>
      <c r="FI344" s="312">
        <v>0</v>
      </c>
      <c r="FJ344" s="312"/>
      <c r="FK344" s="312"/>
      <c r="FL344" s="992"/>
      <c r="FM344" s="312">
        <f t="shared" si="2605"/>
        <v>0</v>
      </c>
      <c r="FN344" s="622"/>
      <c r="FO344" s="622"/>
      <c r="FP344" s="622"/>
      <c r="FQ344" s="622"/>
      <c r="FR344" s="312"/>
      <c r="FS344" s="312"/>
      <c r="FT344" s="312"/>
      <c r="FU344" s="622"/>
      <c r="FV344" s="316"/>
      <c r="FW344" s="316"/>
      <c r="FX344" s="316"/>
    </row>
    <row r="345" spans="1:180" s="95" customFormat="1" ht="14.45" customHeight="1" outlineLevel="1">
      <c r="A345" s="426" t="s">
        <v>485</v>
      </c>
      <c r="B345" s="378" t="s">
        <v>304</v>
      </c>
      <c r="C345" s="331"/>
      <c r="D345" s="431"/>
      <c r="E345" s="430"/>
      <c r="F345" s="439" t="s">
        <v>100</v>
      </c>
      <c r="G345" s="438"/>
      <c r="H345" s="490"/>
      <c r="I345" s="335"/>
      <c r="J345" s="335"/>
      <c r="K345" s="335"/>
      <c r="L345" s="335"/>
      <c r="M345" s="335"/>
      <c r="N345" s="335"/>
      <c r="O345" s="335"/>
      <c r="P345" s="335"/>
      <c r="Q345" s="335"/>
      <c r="R345" s="335"/>
      <c r="S345" s="335"/>
      <c r="T345" s="335"/>
      <c r="U345" s="335"/>
      <c r="V345" s="335"/>
      <c r="W345" s="335"/>
      <c r="X345" s="335"/>
      <c r="Y345" s="335"/>
      <c r="Z345" s="335"/>
      <c r="AA345" s="1157"/>
      <c r="AB345" s="335"/>
      <c r="AC345" s="335"/>
      <c r="AD345" s="345"/>
      <c r="AE345" s="335"/>
      <c r="AF345" s="335"/>
      <c r="AG345" s="335"/>
      <c r="AH345" s="335"/>
      <c r="AI345" s="335"/>
      <c r="AJ345" s="335"/>
      <c r="AK345" s="335"/>
      <c r="AL345" s="335"/>
      <c r="AM345" s="335"/>
      <c r="AN345" s="335"/>
      <c r="AO345" s="335"/>
      <c r="AP345" s="495"/>
      <c r="AQ345" s="437">
        <f t="shared" si="2598"/>
        <v>28.5</v>
      </c>
      <c r="AR345" s="1621"/>
      <c r="AS345" s="1621"/>
      <c r="AT345" s="476">
        <f t="shared" ref="AT345:BQ345" si="2633">SUM(AT343:AT344)</f>
        <v>0</v>
      </c>
      <c r="AU345" s="476">
        <f t="shared" si="2633"/>
        <v>0</v>
      </c>
      <c r="AV345" s="476">
        <f t="shared" si="2633"/>
        <v>0</v>
      </c>
      <c r="AW345" s="476">
        <f t="shared" si="2633"/>
        <v>0</v>
      </c>
      <c r="AX345" s="476">
        <f t="shared" si="2633"/>
        <v>0</v>
      </c>
      <c r="AY345" s="476">
        <f t="shared" si="2633"/>
        <v>0</v>
      </c>
      <c r="AZ345" s="476">
        <f t="shared" si="2633"/>
        <v>0</v>
      </c>
      <c r="BA345" s="476">
        <f t="shared" si="2633"/>
        <v>0</v>
      </c>
      <c r="BB345" s="476">
        <f t="shared" si="2633"/>
        <v>0</v>
      </c>
      <c r="BC345" s="476">
        <f t="shared" si="2633"/>
        <v>0</v>
      </c>
      <c r="BD345" s="476">
        <f t="shared" si="2633"/>
        <v>0</v>
      </c>
      <c r="BE345" s="476">
        <f t="shared" si="2633"/>
        <v>0</v>
      </c>
      <c r="BF345" s="476">
        <f t="shared" si="2633"/>
        <v>0</v>
      </c>
      <c r="BG345" s="476">
        <f t="shared" si="2633"/>
        <v>0</v>
      </c>
      <c r="BH345" s="476">
        <f t="shared" si="2633"/>
        <v>0</v>
      </c>
      <c r="BI345" s="476">
        <f t="shared" si="2633"/>
        <v>5.7</v>
      </c>
      <c r="BJ345" s="476">
        <f t="shared" si="2633"/>
        <v>0.81452999999999998</v>
      </c>
      <c r="BK345" s="476">
        <f t="shared" si="2633"/>
        <v>1.482E-2</v>
      </c>
      <c r="BL345" s="476">
        <f t="shared" si="2633"/>
        <v>5.7</v>
      </c>
      <c r="BM345" s="476">
        <f t="shared" si="2633"/>
        <v>0.81452999999999998</v>
      </c>
      <c r="BN345" s="476">
        <f t="shared" si="2633"/>
        <v>1.482E-2</v>
      </c>
      <c r="BO345" s="476">
        <f t="shared" si="2633"/>
        <v>5.7</v>
      </c>
      <c r="BP345" s="476">
        <f t="shared" si="2633"/>
        <v>0.81452999999999998</v>
      </c>
      <c r="BQ345" s="476">
        <f t="shared" si="2633"/>
        <v>1.482E-2</v>
      </c>
      <c r="BR345" s="476">
        <f t="shared" ref="BR345:EC345" si="2634">SUM(BR343:BR344)</f>
        <v>5.7</v>
      </c>
      <c r="BS345" s="476">
        <f t="shared" si="2634"/>
        <v>0.81452999999999998</v>
      </c>
      <c r="BT345" s="476">
        <f t="shared" si="2634"/>
        <v>1.482E-2</v>
      </c>
      <c r="BU345" s="476">
        <f t="shared" si="2634"/>
        <v>0</v>
      </c>
      <c r="BV345" s="476">
        <f t="shared" si="2634"/>
        <v>0</v>
      </c>
      <c r="BW345" s="476">
        <f t="shared" si="2634"/>
        <v>0</v>
      </c>
      <c r="BX345" s="476">
        <f t="shared" si="2634"/>
        <v>0</v>
      </c>
      <c r="BY345" s="476">
        <f t="shared" si="2634"/>
        <v>0</v>
      </c>
      <c r="BZ345" s="476">
        <f t="shared" si="2634"/>
        <v>0</v>
      </c>
      <c r="CA345" s="476">
        <f t="shared" si="2634"/>
        <v>5.7</v>
      </c>
      <c r="CB345" s="476">
        <f t="shared" si="2634"/>
        <v>0.81452999999999998</v>
      </c>
      <c r="CC345" s="476">
        <f t="shared" si="2634"/>
        <v>1.482E-2</v>
      </c>
      <c r="CD345" s="476">
        <f t="shared" si="2634"/>
        <v>0</v>
      </c>
      <c r="CE345" s="476">
        <f t="shared" si="2634"/>
        <v>0</v>
      </c>
      <c r="CF345" s="476">
        <f t="shared" si="2634"/>
        <v>0</v>
      </c>
      <c r="CG345" s="995"/>
      <c r="CH345" s="476">
        <f t="shared" ref="CH345:CV345" si="2635">SUM(CH343:CH344)</f>
        <v>5.7</v>
      </c>
      <c r="CI345" s="476">
        <f t="shared" si="2635"/>
        <v>0.81452999999999998</v>
      </c>
      <c r="CJ345" s="476">
        <f t="shared" si="2635"/>
        <v>1.482E-2</v>
      </c>
      <c r="CK345" s="476">
        <f t="shared" si="2635"/>
        <v>0</v>
      </c>
      <c r="CL345" s="476">
        <f t="shared" si="2635"/>
        <v>0</v>
      </c>
      <c r="CM345" s="476">
        <f t="shared" si="2635"/>
        <v>0</v>
      </c>
      <c r="CN345" s="476">
        <f t="shared" si="2635"/>
        <v>0</v>
      </c>
      <c r="CO345" s="476">
        <f t="shared" si="2635"/>
        <v>0</v>
      </c>
      <c r="CP345" s="476">
        <f t="shared" si="2635"/>
        <v>0</v>
      </c>
      <c r="CQ345" s="476">
        <f t="shared" si="2635"/>
        <v>5.7</v>
      </c>
      <c r="CR345" s="476">
        <f t="shared" si="2635"/>
        <v>0.81452999999999998</v>
      </c>
      <c r="CS345" s="476">
        <f t="shared" si="2635"/>
        <v>1.482E-2</v>
      </c>
      <c r="CT345" s="476">
        <f t="shared" si="2635"/>
        <v>0</v>
      </c>
      <c r="CU345" s="476">
        <f t="shared" si="2635"/>
        <v>0</v>
      </c>
      <c r="CV345" s="476">
        <f t="shared" si="2635"/>
        <v>0</v>
      </c>
      <c r="CW345" s="1514">
        <f t="shared" si="2634"/>
        <v>5.7</v>
      </c>
      <c r="CX345" s="476">
        <f t="shared" si="2634"/>
        <v>0.81452999999999998</v>
      </c>
      <c r="CY345" s="476">
        <f t="shared" si="2634"/>
        <v>1.8240000000000003E-2</v>
      </c>
      <c r="CZ345" s="476">
        <f t="shared" si="2634"/>
        <v>5.7</v>
      </c>
      <c r="DA345" s="476">
        <f t="shared" si="2634"/>
        <v>0.81452999999999998</v>
      </c>
      <c r="DB345" s="476">
        <f t="shared" si="2634"/>
        <v>1.9950000000000002E-2</v>
      </c>
      <c r="DC345" s="476">
        <f t="shared" si="2634"/>
        <v>5.7</v>
      </c>
      <c r="DD345" s="476">
        <f t="shared" si="2634"/>
        <v>0.81452999999999998</v>
      </c>
      <c r="DE345" s="476">
        <f t="shared" si="2634"/>
        <v>2.1660000000000002E-2</v>
      </c>
      <c r="DF345" s="476">
        <f t="shared" si="2634"/>
        <v>5.7</v>
      </c>
      <c r="DG345" s="476">
        <f t="shared" si="2634"/>
        <v>0.81452999999999998</v>
      </c>
      <c r="DH345" s="476">
        <f t="shared" si="2634"/>
        <v>2.1660000000000002E-2</v>
      </c>
      <c r="DI345" s="1203">
        <f t="shared" si="2634"/>
        <v>5.7</v>
      </c>
      <c r="DJ345" s="1203">
        <f t="shared" si="2634"/>
        <v>0.81452999999999998</v>
      </c>
      <c r="DK345" s="1203">
        <f t="shared" si="2634"/>
        <v>1.482E-2</v>
      </c>
      <c r="DL345" s="1203">
        <f t="shared" si="2634"/>
        <v>0</v>
      </c>
      <c r="DM345" s="1203">
        <f t="shared" si="2634"/>
        <v>0</v>
      </c>
      <c r="DN345" s="1203">
        <f t="shared" si="2634"/>
        <v>0</v>
      </c>
      <c r="DO345" s="1203">
        <f t="shared" si="2634"/>
        <v>0</v>
      </c>
      <c r="DP345" s="1203">
        <f t="shared" si="2634"/>
        <v>0</v>
      </c>
      <c r="DQ345" s="1203">
        <f t="shared" si="2634"/>
        <v>0</v>
      </c>
      <c r="DR345" s="1203">
        <f t="shared" si="2634"/>
        <v>5.7</v>
      </c>
      <c r="DS345" s="1203">
        <f t="shared" si="2634"/>
        <v>0.81452999999999998</v>
      </c>
      <c r="DT345" s="1203">
        <f t="shared" si="2634"/>
        <v>1.482E-2</v>
      </c>
      <c r="DU345" s="1203">
        <f t="shared" si="2634"/>
        <v>0</v>
      </c>
      <c r="DV345" s="1203">
        <f t="shared" si="2634"/>
        <v>0</v>
      </c>
      <c r="DW345" s="1203">
        <f t="shared" si="2634"/>
        <v>0</v>
      </c>
      <c r="DX345" s="1203">
        <f t="shared" si="2634"/>
        <v>5.7</v>
      </c>
      <c r="DY345" s="1203">
        <f t="shared" si="2634"/>
        <v>0.81452999999999998</v>
      </c>
      <c r="DZ345" s="1203">
        <f t="shared" si="2634"/>
        <v>1.9950000000000002E-2</v>
      </c>
      <c r="EA345" s="1203">
        <f t="shared" si="2634"/>
        <v>5.7</v>
      </c>
      <c r="EB345" s="1203">
        <f t="shared" si="2634"/>
        <v>0.81452999999999998</v>
      </c>
      <c r="EC345" s="1203">
        <f t="shared" si="2634"/>
        <v>2.1660000000000002E-2</v>
      </c>
      <c r="ED345" s="1203">
        <f t="shared" ref="ED345:EF345" si="2636">SUM(ED343:ED344)</f>
        <v>5.7</v>
      </c>
      <c r="EE345" s="1203">
        <f t="shared" si="2636"/>
        <v>0.81452999999999998</v>
      </c>
      <c r="EF345" s="1203">
        <f t="shared" si="2636"/>
        <v>2.1660000000000002E-2</v>
      </c>
      <c r="EG345" s="1203">
        <f t="shared" ref="EG345:EI345" si="2637">SUM(EG343:EG344)</f>
        <v>5.7</v>
      </c>
      <c r="EH345" s="1203">
        <f t="shared" si="2637"/>
        <v>0.81452999999999998</v>
      </c>
      <c r="EI345" s="1203">
        <f t="shared" si="2637"/>
        <v>2.1660000000000002E-2</v>
      </c>
      <c r="EJ345" s="476"/>
      <c r="EK345" s="476"/>
      <c r="EL345" s="476"/>
      <c r="EM345" s="476"/>
      <c r="EN345" s="437">
        <f t="shared" si="2603"/>
        <v>0</v>
      </c>
      <c r="EO345" s="437">
        <f>SUM(EO343:EO344)</f>
        <v>0</v>
      </c>
      <c r="EP345" s="437">
        <f>SUM(EP343:EP344)</f>
        <v>0</v>
      </c>
      <c r="EQ345" s="437">
        <f>SUM(EQ343:EQ344)</f>
        <v>0</v>
      </c>
      <c r="ER345" s="437">
        <f>SUM(ER343:ER344)</f>
        <v>0</v>
      </c>
      <c r="ES345" s="437">
        <f>SUM(ES343:ES344)</f>
        <v>0</v>
      </c>
      <c r="ET345" s="814"/>
      <c r="EU345" s="814"/>
      <c r="EV345" s="814"/>
      <c r="EW345" s="814"/>
      <c r="EX345" s="437">
        <f>SUM(EX343:EX344)</f>
        <v>0</v>
      </c>
      <c r="EY345" s="437">
        <f t="shared" ref="EY345:FB345" si="2638">SUM(EY343:EY344)</f>
        <v>0</v>
      </c>
      <c r="EZ345" s="437">
        <f t="shared" si="2638"/>
        <v>0</v>
      </c>
      <c r="FA345" s="437">
        <f t="shared" si="2638"/>
        <v>0</v>
      </c>
      <c r="FB345" s="437">
        <f t="shared" si="2638"/>
        <v>0</v>
      </c>
      <c r="FC345" s="437">
        <f>SUM(FC343:FC344)</f>
        <v>0</v>
      </c>
      <c r="FD345" s="437">
        <f>SUM(FD343:FD344)</f>
        <v>0</v>
      </c>
      <c r="FE345" s="437">
        <f>SUM(FE343:FE344)</f>
        <v>0</v>
      </c>
      <c r="FF345" s="437">
        <f>SUM(FF343:FF344)</f>
        <v>0</v>
      </c>
      <c r="FG345" s="437">
        <f>SUM(FH345:FR345)</f>
        <v>0</v>
      </c>
      <c r="FH345" s="437">
        <f>SUM(FH343:FH344)</f>
        <v>0</v>
      </c>
      <c r="FI345" s="437">
        <f>SUM(FI343:FI344)</f>
        <v>0</v>
      </c>
      <c r="FJ345" s="437">
        <f>SUM(FJ343:FJ344)</f>
        <v>0</v>
      </c>
      <c r="FK345" s="437">
        <f>SUM(FK343:FK344)</f>
        <v>0</v>
      </c>
      <c r="FL345" s="992"/>
      <c r="FM345" s="437">
        <f>SUM(FM343:FM344)</f>
        <v>0</v>
      </c>
      <c r="FN345" s="437">
        <f t="shared" ref="FN345:FQ345" si="2639">SUM(FN343:FN344)</f>
        <v>0</v>
      </c>
      <c r="FO345" s="437">
        <f t="shared" si="2639"/>
        <v>0</v>
      </c>
      <c r="FP345" s="437">
        <f t="shared" si="2639"/>
        <v>0</v>
      </c>
      <c r="FQ345" s="437">
        <f t="shared" si="2639"/>
        <v>0</v>
      </c>
      <c r="FR345" s="437">
        <f>SUM(FR343:FR344)</f>
        <v>0</v>
      </c>
      <c r="FS345" s="437">
        <f>SUM(FS343:FS344)</f>
        <v>0</v>
      </c>
      <c r="FT345" s="437">
        <f>SUM(FT343:FT344)</f>
        <v>0</v>
      </c>
      <c r="FU345" s="814"/>
      <c r="FV345" s="313"/>
      <c r="FW345" s="313"/>
      <c r="FX345" s="313"/>
    </row>
    <row r="346" spans="1:180" ht="14.45" customHeight="1" outlineLevel="1">
      <c r="A346" s="426" t="s">
        <v>485</v>
      </c>
      <c r="B346" s="378" t="s">
        <v>304</v>
      </c>
      <c r="C346" s="331"/>
      <c r="D346" s="431"/>
      <c r="E346" s="430" t="s">
        <v>121</v>
      </c>
      <c r="F346" s="431" t="s">
        <v>260</v>
      </c>
      <c r="G346" s="467"/>
      <c r="H346" s="330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  <c r="S346" s="313"/>
      <c r="T346" s="313"/>
      <c r="U346" s="313"/>
      <c r="V346" s="313"/>
      <c r="W346" s="313"/>
      <c r="X346" s="313"/>
      <c r="Y346" s="313"/>
      <c r="Z346" s="313"/>
      <c r="AA346" s="1155"/>
      <c r="AB346" s="313"/>
      <c r="AC346" s="313"/>
      <c r="AD346" s="358"/>
      <c r="AE346" s="313"/>
      <c r="AF346" s="313"/>
      <c r="AG346" s="313"/>
      <c r="AH346" s="313"/>
      <c r="AI346" s="313"/>
      <c r="AJ346" s="313"/>
      <c r="AK346" s="313"/>
      <c r="AL346" s="313"/>
      <c r="AM346" s="313"/>
      <c r="AN346" s="313"/>
      <c r="AO346" s="313"/>
      <c r="AP346" s="495"/>
      <c r="AQ346" s="335"/>
      <c r="AR346" s="1620"/>
      <c r="AS346" s="1620"/>
      <c r="AT346" s="313"/>
      <c r="AU346" s="313"/>
      <c r="AV346" s="313"/>
      <c r="AW346" s="313"/>
      <c r="AX346" s="313"/>
      <c r="AY346" s="313"/>
      <c r="AZ346" s="313"/>
      <c r="BA346" s="313"/>
      <c r="BB346" s="313"/>
      <c r="BC346" s="313"/>
      <c r="BD346" s="313"/>
      <c r="BE346" s="313"/>
      <c r="BF346" s="313"/>
      <c r="BG346" s="313"/>
      <c r="BH346" s="313"/>
      <c r="BI346" s="313"/>
      <c r="BJ346" s="313"/>
      <c r="BK346" s="313"/>
      <c r="BL346" s="313"/>
      <c r="BM346" s="313"/>
      <c r="BN346" s="313"/>
      <c r="BO346" s="313"/>
      <c r="BP346" s="313"/>
      <c r="BQ346" s="313"/>
      <c r="BR346" s="313"/>
      <c r="BS346" s="313"/>
      <c r="BT346" s="313"/>
      <c r="BU346" s="313"/>
      <c r="BV346" s="313"/>
      <c r="BW346" s="313"/>
      <c r="BX346" s="313"/>
      <c r="BY346" s="313"/>
      <c r="BZ346" s="313"/>
      <c r="CA346" s="313"/>
      <c r="CB346" s="313"/>
      <c r="CC346" s="313"/>
      <c r="CD346" s="313"/>
      <c r="CE346" s="313"/>
      <c r="CF346" s="313"/>
      <c r="CG346" s="999"/>
      <c r="CH346" s="313"/>
      <c r="CI346" s="313"/>
      <c r="CJ346" s="313"/>
      <c r="CK346" s="313"/>
      <c r="CL346" s="313"/>
      <c r="CM346" s="313"/>
      <c r="CN346" s="313"/>
      <c r="CO346" s="313"/>
      <c r="CP346" s="313"/>
      <c r="CQ346" s="313"/>
      <c r="CR346" s="313"/>
      <c r="CS346" s="313"/>
      <c r="CT346" s="313"/>
      <c r="CU346" s="313"/>
      <c r="CV346" s="313"/>
      <c r="CW346" s="1512"/>
      <c r="CX346" s="313"/>
      <c r="CY346" s="313"/>
      <c r="CZ346" s="313"/>
      <c r="DA346" s="313"/>
      <c r="DB346" s="313"/>
      <c r="DC346" s="313"/>
      <c r="DD346" s="313"/>
      <c r="DE346" s="313"/>
      <c r="DF346" s="313"/>
      <c r="DG346" s="313"/>
      <c r="DH346" s="313"/>
      <c r="DI346" s="1155"/>
      <c r="DJ346" s="1155"/>
      <c r="DK346" s="1155"/>
      <c r="DL346" s="1155"/>
      <c r="DM346" s="1155"/>
      <c r="DN346" s="1155"/>
      <c r="DO346" s="1155"/>
      <c r="DP346" s="1155"/>
      <c r="DQ346" s="1155"/>
      <c r="DR346" s="1155"/>
      <c r="DS346" s="1155"/>
      <c r="DT346" s="1155"/>
      <c r="DU346" s="1155"/>
      <c r="DV346" s="1155"/>
      <c r="DW346" s="1155"/>
      <c r="DX346" s="1155"/>
      <c r="DY346" s="1155"/>
      <c r="DZ346" s="1155"/>
      <c r="EA346" s="1155"/>
      <c r="EB346" s="1155"/>
      <c r="EC346" s="1155"/>
      <c r="ED346" s="1155"/>
      <c r="EE346" s="1155"/>
      <c r="EF346" s="1155"/>
      <c r="EG346" s="1155"/>
      <c r="EH346" s="1155"/>
      <c r="EI346" s="1155"/>
      <c r="EJ346" s="313"/>
      <c r="EK346" s="313"/>
      <c r="EL346" s="313"/>
      <c r="EM346" s="313"/>
      <c r="EN346" s="313"/>
      <c r="EO346" s="313"/>
      <c r="EP346" s="313"/>
      <c r="EQ346" s="313"/>
      <c r="ER346" s="313"/>
      <c r="ES346" s="313"/>
      <c r="ET346" s="655"/>
      <c r="EU346" s="655"/>
      <c r="EV346" s="655"/>
      <c r="EW346" s="655"/>
      <c r="EX346" s="313"/>
      <c r="EY346" s="655"/>
      <c r="EZ346" s="655"/>
      <c r="FA346" s="655"/>
      <c r="FB346" s="655"/>
      <c r="FC346" s="313"/>
      <c r="FD346" s="313"/>
      <c r="FE346" s="313"/>
      <c r="FF346" s="313"/>
      <c r="FG346" s="313"/>
      <c r="FH346" s="313"/>
      <c r="FI346" s="313"/>
      <c r="FJ346" s="313"/>
      <c r="FK346" s="313"/>
      <c r="FL346" s="999"/>
      <c r="FM346" s="313"/>
      <c r="FN346" s="655"/>
      <c r="FO346" s="655"/>
      <c r="FP346" s="655"/>
      <c r="FQ346" s="655"/>
      <c r="FR346" s="313"/>
      <c r="FS346" s="313"/>
      <c r="FT346" s="313"/>
      <c r="FU346" s="655"/>
      <c r="FV346" s="313"/>
      <c r="FW346" s="313"/>
      <c r="FX346" s="313"/>
    </row>
    <row r="347" spans="1:180" ht="43.15" customHeight="1" outlineLevel="1">
      <c r="A347" s="426" t="s">
        <v>485</v>
      </c>
      <c r="B347" s="378" t="s">
        <v>304</v>
      </c>
      <c r="C347" s="378" t="s">
        <v>489</v>
      </c>
      <c r="D347" s="378" t="s">
        <v>492</v>
      </c>
      <c r="E347" s="430" t="s">
        <v>381</v>
      </c>
      <c r="F347" s="432" t="s">
        <v>377</v>
      </c>
      <c r="G347" s="470"/>
      <c r="H347" s="343" t="s">
        <v>496</v>
      </c>
      <c r="I347" s="437">
        <f t="shared" ref="I347:I350" si="2640">S347+X347+Y347+Z347+AA347</f>
        <v>780</v>
      </c>
      <c r="J347" s="356"/>
      <c r="K347" s="356"/>
      <c r="L347" s="356">
        <v>156</v>
      </c>
      <c r="M347" s="440">
        <v>156</v>
      </c>
      <c r="N347" s="440">
        <f t="shared" ref="N347:N350" si="2641">SUM(O347:R347)</f>
        <v>156</v>
      </c>
      <c r="O347" s="356">
        <v>39</v>
      </c>
      <c r="P347" s="356">
        <v>39</v>
      </c>
      <c r="Q347" s="356">
        <v>39</v>
      </c>
      <c r="R347" s="356">
        <v>39</v>
      </c>
      <c r="S347" s="366">
        <f t="shared" ref="S347:S350" si="2642">SUM(T347:W347)</f>
        <v>156</v>
      </c>
      <c r="T347" s="356">
        <v>39</v>
      </c>
      <c r="U347" s="356">
        <v>39</v>
      </c>
      <c r="V347" s="356">
        <v>39</v>
      </c>
      <c r="W347" s="356">
        <v>39</v>
      </c>
      <c r="X347" s="356">
        <v>156</v>
      </c>
      <c r="Y347" s="356">
        <v>156</v>
      </c>
      <c r="Z347" s="356">
        <v>156</v>
      </c>
      <c r="AA347" s="1166">
        <v>156</v>
      </c>
      <c r="AB347" s="316"/>
      <c r="AC347" s="316"/>
      <c r="AD347" s="316"/>
      <c r="AE347" s="316"/>
      <c r="AF347" s="440">
        <v>156</v>
      </c>
      <c r="AG347" s="440">
        <f t="shared" ref="AG347:AG350" si="2643">SUM(AH347:AK347)</f>
        <v>0</v>
      </c>
      <c r="AH347" s="356"/>
      <c r="AI347" s="356"/>
      <c r="AJ347" s="356"/>
      <c r="AK347" s="356"/>
      <c r="AL347" s="316"/>
      <c r="AM347" s="316"/>
      <c r="AN347" s="316"/>
      <c r="AO347" s="316"/>
      <c r="AP347" s="306" t="s">
        <v>349</v>
      </c>
      <c r="AQ347" s="437">
        <f t="shared" ref="AQ347:AQ351" si="2644">DI347+DX347+EA347+ED347+EG347</f>
        <v>0</v>
      </c>
      <c r="AR347" s="1621"/>
      <c r="AS347" s="1621"/>
      <c r="AT347" s="315"/>
      <c r="AU347" s="476">
        <f>AT347*1.154</f>
        <v>0</v>
      </c>
      <c r="AV347" s="315"/>
      <c r="AW347" s="315"/>
      <c r="AX347" s="476">
        <f>AW347*1.154</f>
        <v>0</v>
      </c>
      <c r="AY347" s="315"/>
      <c r="AZ347" s="315"/>
      <c r="BA347" s="476">
        <f>AZ347*1.154</f>
        <v>0</v>
      </c>
      <c r="BB347" s="315"/>
      <c r="BC347" s="315"/>
      <c r="BD347" s="476">
        <f>BC347*1.154</f>
        <v>0</v>
      </c>
      <c r="BE347" s="315"/>
      <c r="BF347" s="315"/>
      <c r="BG347" s="476">
        <f>BF347*1.154</f>
        <v>0</v>
      </c>
      <c r="BH347" s="315"/>
      <c r="BI347" s="315"/>
      <c r="BJ347" s="476">
        <f>BI347*1.154</f>
        <v>0</v>
      </c>
      <c r="BK347" s="315"/>
      <c r="BL347" s="315">
        <v>0</v>
      </c>
      <c r="BM347" s="476">
        <f>BL347*1.154</f>
        <v>0</v>
      </c>
      <c r="BN347" s="315">
        <v>0</v>
      </c>
      <c r="BO347" s="315">
        <v>0</v>
      </c>
      <c r="BP347" s="476">
        <f>BO347*1.154</f>
        <v>0</v>
      </c>
      <c r="BQ347" s="315">
        <v>0</v>
      </c>
      <c r="BR347" s="476">
        <f>BU347+BX347+CA347+CD347</f>
        <v>0</v>
      </c>
      <c r="BS347" s="476">
        <f t="shared" ref="BS347:BS350" si="2645">BV347+BY347+CB347+CE347</f>
        <v>0</v>
      </c>
      <c r="BT347" s="476">
        <f t="shared" ref="BT347:BT350" si="2646">BW347+BZ347+CC347+CF347</f>
        <v>0</v>
      </c>
      <c r="BU347" s="315"/>
      <c r="BV347" s="476">
        <f>BU347*1.154</f>
        <v>0</v>
      </c>
      <c r="BW347" s="315"/>
      <c r="BX347" s="315"/>
      <c r="BY347" s="476">
        <f>BX347*1.154</f>
        <v>0</v>
      </c>
      <c r="BZ347" s="625"/>
      <c r="CA347" s="625"/>
      <c r="CB347" s="476">
        <f>CA347*1.154</f>
        <v>0</v>
      </c>
      <c r="CC347" s="625"/>
      <c r="CD347" s="625"/>
      <c r="CE347" s="476">
        <f>CD347*1.154</f>
        <v>0</v>
      </c>
      <c r="CF347" s="315"/>
      <c r="CG347" s="995"/>
      <c r="CH347" s="476">
        <f>CK347+CN347+CQ347+CT347</f>
        <v>0</v>
      </c>
      <c r="CI347" s="476">
        <f t="shared" ref="CI347:CI350" si="2647">CL347+CO347+CR347+CU347</f>
        <v>0</v>
      </c>
      <c r="CJ347" s="476">
        <f t="shared" ref="CJ347:CJ350" si="2648">CM347+CP347+CS347+CV347</f>
        <v>0</v>
      </c>
      <c r="CK347" s="315"/>
      <c r="CL347" s="476">
        <f>CK347*1.154</f>
        <v>0</v>
      </c>
      <c r="CM347" s="315"/>
      <c r="CN347" s="315"/>
      <c r="CO347" s="476">
        <f>CN347*1.154</f>
        <v>0</v>
      </c>
      <c r="CP347" s="625"/>
      <c r="CQ347" s="625"/>
      <c r="CR347" s="476">
        <f>CQ347*1.154</f>
        <v>0</v>
      </c>
      <c r="CS347" s="625"/>
      <c r="CT347" s="625"/>
      <c r="CU347" s="476">
        <f>CT347*1.154</f>
        <v>0</v>
      </c>
      <c r="CV347" s="315"/>
      <c r="CW347" s="1514"/>
      <c r="CX347" s="476">
        <f>CW347*1.154</f>
        <v>0</v>
      </c>
      <c r="CY347" s="315"/>
      <c r="CZ347" s="315"/>
      <c r="DA347" s="476">
        <f>CZ347*1.154</f>
        <v>0</v>
      </c>
      <c r="DB347" s="315"/>
      <c r="DC347" s="315"/>
      <c r="DD347" s="476">
        <f>DC347*1.154</f>
        <v>0</v>
      </c>
      <c r="DE347" s="315"/>
      <c r="DF347" s="315"/>
      <c r="DG347" s="476">
        <f>DF347*1.154</f>
        <v>0</v>
      </c>
      <c r="DH347" s="315"/>
      <c r="DI347" s="1243">
        <f>DL347+DO347+DR347+DU347</f>
        <v>0</v>
      </c>
      <c r="DJ347" s="1203">
        <f>DI347*1.154</f>
        <v>0</v>
      </c>
      <c r="DK347" s="1243">
        <f>DN347+DQ347+DT347+DW347</f>
        <v>0</v>
      </c>
      <c r="DL347" s="1204"/>
      <c r="DM347" s="1204"/>
      <c r="DN347" s="1204"/>
      <c r="DO347" s="1204"/>
      <c r="DP347" s="1204"/>
      <c r="DQ347" s="1204"/>
      <c r="DR347" s="1204"/>
      <c r="DS347" s="1204"/>
      <c r="DT347" s="1204"/>
      <c r="DU347" s="1204"/>
      <c r="DV347" s="1204"/>
      <c r="DW347" s="1204"/>
      <c r="DX347" s="1204"/>
      <c r="DY347" s="1203">
        <f>DX347*1.154</f>
        <v>0</v>
      </c>
      <c r="DZ347" s="1204"/>
      <c r="EA347" s="1204"/>
      <c r="EB347" s="1203">
        <f>EA347*1.154</f>
        <v>0</v>
      </c>
      <c r="EC347" s="1204"/>
      <c r="ED347" s="1204"/>
      <c r="EE347" s="1203">
        <f>ED347*1.154</f>
        <v>0</v>
      </c>
      <c r="EF347" s="1204"/>
      <c r="EG347" s="1204"/>
      <c r="EH347" s="1203">
        <f>EG347*1.154</f>
        <v>0</v>
      </c>
      <c r="EI347" s="1204"/>
      <c r="EJ347" s="315"/>
      <c r="EK347" s="315"/>
      <c r="EL347" s="315"/>
      <c r="EM347" s="315"/>
      <c r="EN347" s="437">
        <f t="shared" ref="EN347:EN351" si="2649">EX347+FC347+FD347+FE347+FF347</f>
        <v>0</v>
      </c>
      <c r="EO347" s="312"/>
      <c r="EP347" s="312"/>
      <c r="EQ347" s="312"/>
      <c r="ER347" s="312"/>
      <c r="ES347" s="312"/>
      <c r="ET347" s="622"/>
      <c r="EU347" s="622"/>
      <c r="EV347" s="622"/>
      <c r="EW347" s="622"/>
      <c r="EX347" s="622">
        <f t="shared" ref="EX347:EX350" si="2650">EY347+EZ347+FA347+FB347</f>
        <v>0</v>
      </c>
      <c r="EY347" s="622"/>
      <c r="EZ347" s="622"/>
      <c r="FA347" s="622"/>
      <c r="FB347" s="622"/>
      <c r="FC347" s="312"/>
      <c r="FD347" s="312"/>
      <c r="FE347" s="312"/>
      <c r="FF347" s="312"/>
      <c r="FG347" s="437">
        <f>SUM(FH347:FR347)</f>
        <v>0</v>
      </c>
      <c r="FH347" s="312"/>
      <c r="FI347" s="312"/>
      <c r="FJ347" s="312"/>
      <c r="FK347" s="312">
        <f>SUM(FM347:FX347)</f>
        <v>0</v>
      </c>
      <c r="FL347" s="992"/>
      <c r="FM347" s="312">
        <f t="shared" ref="FM347:FM350" si="2651">FN347+FO347+FP347+FQ347</f>
        <v>0</v>
      </c>
      <c r="FN347" s="622"/>
      <c r="FO347" s="622"/>
      <c r="FP347" s="622"/>
      <c r="FQ347" s="622"/>
      <c r="FR347" s="312"/>
      <c r="FS347" s="312"/>
      <c r="FT347" s="312"/>
      <c r="FU347" s="622"/>
      <c r="FV347" s="316"/>
      <c r="FW347" s="316"/>
      <c r="FX347" s="316"/>
    </row>
    <row r="348" spans="1:180" ht="33.75" customHeight="1" outlineLevel="1">
      <c r="A348" s="426" t="s">
        <v>485</v>
      </c>
      <c r="B348" s="378" t="s">
        <v>304</v>
      </c>
      <c r="C348" s="378" t="s">
        <v>489</v>
      </c>
      <c r="D348" s="378" t="s">
        <v>492</v>
      </c>
      <c r="E348" s="430" t="s">
        <v>365</v>
      </c>
      <c r="F348" s="432" t="s">
        <v>378</v>
      </c>
      <c r="G348" s="470"/>
      <c r="H348" s="343"/>
      <c r="I348" s="437">
        <f t="shared" si="2640"/>
        <v>0</v>
      </c>
      <c r="J348" s="312"/>
      <c r="K348" s="312"/>
      <c r="L348" s="312"/>
      <c r="M348" s="437">
        <v>0</v>
      </c>
      <c r="N348" s="437">
        <f t="shared" si="2641"/>
        <v>0</v>
      </c>
      <c r="O348" s="316"/>
      <c r="P348" s="316"/>
      <c r="Q348" s="316"/>
      <c r="R348" s="316"/>
      <c r="S348" s="366">
        <f t="shared" si="2642"/>
        <v>0</v>
      </c>
      <c r="T348" s="316"/>
      <c r="U348" s="316"/>
      <c r="V348" s="316"/>
      <c r="W348" s="316"/>
      <c r="X348" s="316"/>
      <c r="Y348" s="316"/>
      <c r="Z348" s="316"/>
      <c r="AA348" s="1162"/>
      <c r="AB348" s="316"/>
      <c r="AC348" s="316"/>
      <c r="AD348" s="316"/>
      <c r="AE348" s="316"/>
      <c r="AF348" s="437">
        <v>0</v>
      </c>
      <c r="AG348" s="437">
        <f t="shared" si="2643"/>
        <v>0</v>
      </c>
      <c r="AH348" s="316"/>
      <c r="AI348" s="316"/>
      <c r="AJ348" s="316"/>
      <c r="AK348" s="316"/>
      <c r="AL348" s="316"/>
      <c r="AM348" s="316"/>
      <c r="AN348" s="316"/>
      <c r="AO348" s="316"/>
      <c r="AP348" s="306" t="s">
        <v>349</v>
      </c>
      <c r="AQ348" s="437">
        <f t="shared" si="2644"/>
        <v>14</v>
      </c>
      <c r="AR348" s="1621"/>
      <c r="AS348" s="1621"/>
      <c r="AT348" s="315">
        <v>2.8</v>
      </c>
      <c r="AU348" s="476">
        <f>AT348*1.154</f>
        <v>3.2311999999999994</v>
      </c>
      <c r="AV348" s="315">
        <v>1.7080000000000001E-2</v>
      </c>
      <c r="AW348" s="315">
        <v>2.8</v>
      </c>
      <c r="AX348" s="476">
        <f>AW348*1.154</f>
        <v>3.2311999999999994</v>
      </c>
      <c r="AY348" s="315">
        <v>1.7080000000000001E-2</v>
      </c>
      <c r="AZ348" s="315">
        <v>2.8</v>
      </c>
      <c r="BA348" s="476">
        <f>AZ348*1.154</f>
        <v>3.2311999999999994</v>
      </c>
      <c r="BB348" s="315">
        <v>1.7080000000000001E-2</v>
      </c>
      <c r="BC348" s="315">
        <v>2.8</v>
      </c>
      <c r="BD348" s="476">
        <f>BC348*1.154</f>
        <v>3.2311999999999994</v>
      </c>
      <c r="BE348" s="315">
        <v>1.7080000000000001E-2</v>
      </c>
      <c r="BF348" s="315"/>
      <c r="BG348" s="476">
        <f>BF348*1.154</f>
        <v>0</v>
      </c>
      <c r="BH348" s="315"/>
      <c r="BI348" s="315">
        <v>2.8</v>
      </c>
      <c r="BJ348" s="476">
        <f>BI348*1.154</f>
        <v>3.2311999999999994</v>
      </c>
      <c r="BK348" s="315">
        <v>1.7080000000000001E-2</v>
      </c>
      <c r="BL348" s="315">
        <v>2.8</v>
      </c>
      <c r="BM348" s="476">
        <f>BL348*1.154</f>
        <v>3.2311999999999994</v>
      </c>
      <c r="BN348" s="315">
        <v>1.7080000000000001E-2</v>
      </c>
      <c r="BO348" s="315">
        <v>2.8</v>
      </c>
      <c r="BP348" s="476">
        <f>BO348*1.154</f>
        <v>3.2311999999999994</v>
      </c>
      <c r="BQ348" s="315">
        <v>1.7080000000000001E-2</v>
      </c>
      <c r="BR348" s="476">
        <f t="shared" ref="BR348:BR350" si="2652">BU348+BX348+CA348+CD348</f>
        <v>2.8</v>
      </c>
      <c r="BS348" s="476">
        <f t="shared" si="2645"/>
        <v>3.2311999999999994</v>
      </c>
      <c r="BT348" s="476">
        <f t="shared" si="2646"/>
        <v>1.7763200000000003E-2</v>
      </c>
      <c r="BU348" s="315"/>
      <c r="BV348" s="476">
        <f>BU348*1.154</f>
        <v>0</v>
      </c>
      <c r="BW348" s="315"/>
      <c r="BX348" s="315"/>
      <c r="BY348" s="476">
        <f>BX348*1.154</f>
        <v>0</v>
      </c>
      <c r="BZ348" s="625"/>
      <c r="CA348" s="625">
        <v>2.8</v>
      </c>
      <c r="CB348" s="476">
        <f>CA348*1.154</f>
        <v>3.2311999999999994</v>
      </c>
      <c r="CC348" s="625">
        <f>0.01708*1.04</f>
        <v>1.7763200000000003E-2</v>
      </c>
      <c r="CD348" s="625"/>
      <c r="CE348" s="476">
        <f>CD348*1.154</f>
        <v>0</v>
      </c>
      <c r="CF348" s="315"/>
      <c r="CG348" s="995"/>
      <c r="CH348" s="476">
        <f t="shared" ref="CH348:CH350" si="2653">CK348+CN348+CQ348+CT348</f>
        <v>2.8</v>
      </c>
      <c r="CI348" s="476">
        <f t="shared" si="2647"/>
        <v>3.2311999999999994</v>
      </c>
      <c r="CJ348" s="476">
        <f t="shared" si="2648"/>
        <v>1.7763200000000003E-2</v>
      </c>
      <c r="CK348" s="315"/>
      <c r="CL348" s="476">
        <f>CK348*1.154</f>
        <v>0</v>
      </c>
      <c r="CM348" s="315"/>
      <c r="CN348" s="315"/>
      <c r="CO348" s="476">
        <f>CN348*1.154</f>
        <v>0</v>
      </c>
      <c r="CP348" s="625"/>
      <c r="CQ348" s="1474">
        <v>2.8</v>
      </c>
      <c r="CR348" s="476">
        <f>CQ348*1.154</f>
        <v>3.2311999999999994</v>
      </c>
      <c r="CS348" s="1474">
        <f>0.01708*1.04</f>
        <v>1.7763200000000003E-2</v>
      </c>
      <c r="CT348" s="625"/>
      <c r="CU348" s="476">
        <f>CT348*1.154</f>
        <v>0</v>
      </c>
      <c r="CV348" s="315"/>
      <c r="CW348" s="1514">
        <v>2.8</v>
      </c>
      <c r="CX348" s="476">
        <f>CW348*1.154</f>
        <v>3.2311999999999994</v>
      </c>
      <c r="CY348" s="315">
        <v>2.4359999999999996E-2</v>
      </c>
      <c r="CZ348" s="315">
        <v>2.8</v>
      </c>
      <c r="DA348" s="476">
        <f>CZ348*1.154</f>
        <v>3.2311999999999994</v>
      </c>
      <c r="DB348" s="315">
        <v>2.6879999999999998E-2</v>
      </c>
      <c r="DC348" s="315">
        <v>2.8</v>
      </c>
      <c r="DD348" s="476">
        <f>DC348*1.154</f>
        <v>3.2311999999999994</v>
      </c>
      <c r="DE348" s="315">
        <v>2.8839999999999998E-2</v>
      </c>
      <c r="DF348" s="315">
        <v>2.8</v>
      </c>
      <c r="DG348" s="476">
        <f>DF348*1.154</f>
        <v>3.2311999999999994</v>
      </c>
      <c r="DH348" s="315">
        <v>2.8839999999999998E-2</v>
      </c>
      <c r="DI348" s="1243">
        <f>DL348+DO348+DR348+DU348</f>
        <v>2.8</v>
      </c>
      <c r="DJ348" s="1203">
        <f>DI348*1.154</f>
        <v>3.2311999999999994</v>
      </c>
      <c r="DK348" s="1243">
        <f>DN348+DQ348+DT348+DW348</f>
        <v>1.7763200000000003E-2</v>
      </c>
      <c r="DL348" s="1204"/>
      <c r="DM348" s="1204"/>
      <c r="DN348" s="1204"/>
      <c r="DO348" s="1204"/>
      <c r="DP348" s="1204"/>
      <c r="DQ348" s="1204"/>
      <c r="DR348" s="1204">
        <v>2.8</v>
      </c>
      <c r="DS348" s="1203">
        <f>DR348*1.154</f>
        <v>3.2311999999999994</v>
      </c>
      <c r="DT348" s="1204">
        <f>0.01708*1.04</f>
        <v>1.7763200000000003E-2</v>
      </c>
      <c r="DU348" s="1204"/>
      <c r="DV348" s="1204"/>
      <c r="DW348" s="1204"/>
      <c r="DX348" s="1204">
        <v>2.8</v>
      </c>
      <c r="DY348" s="1203">
        <f>DX348*1.154</f>
        <v>3.2311999999999994</v>
      </c>
      <c r="DZ348" s="1204">
        <v>2.6879999999999998E-2</v>
      </c>
      <c r="EA348" s="1204">
        <v>2.8</v>
      </c>
      <c r="EB348" s="1203">
        <f>EA348*1.154</f>
        <v>3.2311999999999994</v>
      </c>
      <c r="EC348" s="1204">
        <v>2.8839999999999998E-2</v>
      </c>
      <c r="ED348" s="1204">
        <v>2.8</v>
      </c>
      <c r="EE348" s="1203">
        <f>ED348*1.154</f>
        <v>3.2311999999999994</v>
      </c>
      <c r="EF348" s="1204">
        <v>2.8839999999999998E-2</v>
      </c>
      <c r="EG348" s="1204">
        <v>2.8</v>
      </c>
      <c r="EH348" s="1203">
        <f>EG348*1.154</f>
        <v>3.2311999999999994</v>
      </c>
      <c r="EI348" s="1204">
        <v>2.8839999999999998E-2</v>
      </c>
      <c r="EJ348" s="315"/>
      <c r="EK348" s="315"/>
      <c r="EL348" s="315"/>
      <c r="EM348" s="315"/>
      <c r="EN348" s="437">
        <f t="shared" si="2649"/>
        <v>0</v>
      </c>
      <c r="EO348" s="312"/>
      <c r="EP348" s="312"/>
      <c r="EQ348" s="312"/>
      <c r="ER348" s="312"/>
      <c r="ES348" s="312"/>
      <c r="ET348" s="622"/>
      <c r="EU348" s="622"/>
      <c r="EV348" s="622"/>
      <c r="EW348" s="622"/>
      <c r="EX348" s="622">
        <f t="shared" si="2650"/>
        <v>0</v>
      </c>
      <c r="EY348" s="622"/>
      <c r="EZ348" s="622"/>
      <c r="FA348" s="622"/>
      <c r="FB348" s="622"/>
      <c r="FC348" s="312"/>
      <c r="FD348" s="312"/>
      <c r="FE348" s="312"/>
      <c r="FF348" s="312"/>
      <c r="FG348" s="437">
        <f>SUM(FH348:FR348)</f>
        <v>0</v>
      </c>
      <c r="FH348" s="312"/>
      <c r="FI348" s="312"/>
      <c r="FJ348" s="312"/>
      <c r="FK348" s="312"/>
      <c r="FL348" s="992"/>
      <c r="FM348" s="312">
        <f t="shared" si="2651"/>
        <v>0</v>
      </c>
      <c r="FN348" s="622"/>
      <c r="FO348" s="622"/>
      <c r="FP348" s="622"/>
      <c r="FQ348" s="622"/>
      <c r="FR348" s="312"/>
      <c r="FS348" s="312"/>
      <c r="FT348" s="312"/>
      <c r="FU348" s="622"/>
      <c r="FV348" s="316"/>
      <c r="FW348" s="316"/>
      <c r="FX348" s="316"/>
    </row>
    <row r="349" spans="1:180" ht="28.9" customHeight="1" outlineLevel="1">
      <c r="A349" s="426" t="s">
        <v>485</v>
      </c>
      <c r="B349" s="378" t="s">
        <v>304</v>
      </c>
      <c r="C349" s="378" t="s">
        <v>489</v>
      </c>
      <c r="D349" s="378" t="s">
        <v>492</v>
      </c>
      <c r="E349" s="430" t="s">
        <v>382</v>
      </c>
      <c r="F349" s="432" t="s">
        <v>346</v>
      </c>
      <c r="G349" s="470"/>
      <c r="H349" s="343"/>
      <c r="I349" s="437">
        <f t="shared" si="2640"/>
        <v>0</v>
      </c>
      <c r="J349" s="312"/>
      <c r="K349" s="312"/>
      <c r="L349" s="312"/>
      <c r="M349" s="437">
        <v>0</v>
      </c>
      <c r="N349" s="437">
        <f t="shared" si="2641"/>
        <v>0</v>
      </c>
      <c r="O349" s="316"/>
      <c r="P349" s="316"/>
      <c r="Q349" s="316"/>
      <c r="R349" s="316"/>
      <c r="S349" s="366">
        <f t="shared" si="2642"/>
        <v>0</v>
      </c>
      <c r="T349" s="316"/>
      <c r="U349" s="316"/>
      <c r="V349" s="316"/>
      <c r="W349" s="316"/>
      <c r="X349" s="316"/>
      <c r="Y349" s="316"/>
      <c r="Z349" s="316"/>
      <c r="AA349" s="1162"/>
      <c r="AB349" s="316"/>
      <c r="AC349" s="316"/>
      <c r="AD349" s="316"/>
      <c r="AE349" s="316"/>
      <c r="AF349" s="437">
        <v>0</v>
      </c>
      <c r="AG349" s="437">
        <f t="shared" si="2643"/>
        <v>0</v>
      </c>
      <c r="AH349" s="316"/>
      <c r="AI349" s="316"/>
      <c r="AJ349" s="316"/>
      <c r="AK349" s="316"/>
      <c r="AL349" s="316"/>
      <c r="AM349" s="316"/>
      <c r="AN349" s="316"/>
      <c r="AO349" s="316"/>
      <c r="AP349" s="306" t="s">
        <v>349</v>
      </c>
      <c r="AQ349" s="437">
        <f t="shared" si="2644"/>
        <v>14</v>
      </c>
      <c r="AR349" s="1621"/>
      <c r="AS349" s="1621"/>
      <c r="AT349" s="315">
        <v>2.8</v>
      </c>
      <c r="AU349" s="476">
        <f>AT349*1.154</f>
        <v>3.2311999999999994</v>
      </c>
      <c r="AV349" s="315">
        <v>1.7079999999999998E-2</v>
      </c>
      <c r="AW349" s="315">
        <v>2.8</v>
      </c>
      <c r="AX349" s="476">
        <f>AW349*1.154</f>
        <v>3.2311999999999994</v>
      </c>
      <c r="AY349" s="315">
        <v>1.7079999999999998E-2</v>
      </c>
      <c r="AZ349" s="315">
        <v>2.8</v>
      </c>
      <c r="BA349" s="476">
        <f>AZ349*1.154</f>
        <v>3.2311999999999994</v>
      </c>
      <c r="BB349" s="315">
        <v>1.7079999999999998E-2</v>
      </c>
      <c r="BC349" s="315">
        <v>2.8</v>
      </c>
      <c r="BD349" s="476">
        <f>BC349*1.154</f>
        <v>3.2311999999999994</v>
      </c>
      <c r="BE349" s="315">
        <v>1.7079999999999998E-2</v>
      </c>
      <c r="BF349" s="315"/>
      <c r="BG349" s="476">
        <f>BF349*1.154</f>
        <v>0</v>
      </c>
      <c r="BH349" s="315"/>
      <c r="BI349" s="315">
        <v>2.8</v>
      </c>
      <c r="BJ349" s="476">
        <f>BI349*1.154</f>
        <v>3.2311999999999994</v>
      </c>
      <c r="BK349" s="315">
        <v>1.7079999999999998E-2</v>
      </c>
      <c r="BL349" s="315">
        <v>2.8</v>
      </c>
      <c r="BM349" s="476">
        <f>BL349*1.154</f>
        <v>3.2311999999999994</v>
      </c>
      <c r="BN349" s="315">
        <v>1.7079999999999998E-2</v>
      </c>
      <c r="BO349" s="315">
        <v>2.8</v>
      </c>
      <c r="BP349" s="476">
        <f>BO349*1.154</f>
        <v>3.2311999999999994</v>
      </c>
      <c r="BQ349" s="315">
        <v>1.7079999999999998E-2</v>
      </c>
      <c r="BR349" s="476">
        <f t="shared" si="2652"/>
        <v>2.8</v>
      </c>
      <c r="BS349" s="476">
        <f t="shared" si="2645"/>
        <v>3.2311999999999994</v>
      </c>
      <c r="BT349" s="476">
        <f t="shared" si="2646"/>
        <v>1.7470400000000001E-2</v>
      </c>
      <c r="BU349" s="315">
        <v>1.2</v>
      </c>
      <c r="BV349" s="476">
        <f>BU349*1.154</f>
        <v>1.3847999999999998</v>
      </c>
      <c r="BW349" s="625">
        <f>0.00732*1.04</f>
        <v>7.6128000000000003E-3</v>
      </c>
      <c r="BX349" s="625">
        <v>0.4</v>
      </c>
      <c r="BY349" s="476">
        <f>BX349*1.154</f>
        <v>0.46160000000000001</v>
      </c>
      <c r="BZ349" s="625">
        <f>0.00244*1.04</f>
        <v>2.5376000000000001E-3</v>
      </c>
      <c r="CA349" s="625"/>
      <c r="CB349" s="476">
        <f>CA349*1.154</f>
        <v>0</v>
      </c>
      <c r="CC349" s="625"/>
      <c r="CD349" s="625">
        <v>1.2</v>
      </c>
      <c r="CE349" s="476">
        <f>CD349*1.154</f>
        <v>1.3847999999999998</v>
      </c>
      <c r="CF349" s="315">
        <v>7.3200000000000001E-3</v>
      </c>
      <c r="CG349" s="995"/>
      <c r="CH349" s="476">
        <f t="shared" si="2653"/>
        <v>2.8</v>
      </c>
      <c r="CI349" s="476">
        <f t="shared" si="2647"/>
        <v>3.2311999999999994</v>
      </c>
      <c r="CJ349" s="476">
        <f t="shared" si="2648"/>
        <v>1.7470400000000001E-2</v>
      </c>
      <c r="CK349" s="315">
        <v>1.2</v>
      </c>
      <c r="CL349" s="476">
        <f>CK349*1.154</f>
        <v>1.3847999999999998</v>
      </c>
      <c r="CM349" s="625">
        <v>7.6128000000000003E-3</v>
      </c>
      <c r="CN349" s="1049">
        <v>0.4</v>
      </c>
      <c r="CO349" s="476">
        <f>CN349*1.154</f>
        <v>0.46160000000000001</v>
      </c>
      <c r="CP349" s="1049">
        <f>0.00244*1.04</f>
        <v>2.5376000000000001E-3</v>
      </c>
      <c r="CQ349" s="1474"/>
      <c r="CR349" s="476">
        <f>CQ349*1.154</f>
        <v>0</v>
      </c>
      <c r="CS349" s="1474"/>
      <c r="CT349" s="1474">
        <v>1.2</v>
      </c>
      <c r="CU349" s="476">
        <f>CT349*1.154</f>
        <v>1.3847999999999998</v>
      </c>
      <c r="CV349" s="1474">
        <v>7.3200000000000001E-3</v>
      </c>
      <c r="CW349" s="1514">
        <v>2.8</v>
      </c>
      <c r="CX349" s="476">
        <f>CW349*1.154</f>
        <v>3.2311999999999994</v>
      </c>
      <c r="CY349" s="315">
        <v>2.4359999999999996E-2</v>
      </c>
      <c r="CZ349" s="315">
        <v>2.8</v>
      </c>
      <c r="DA349" s="476">
        <f>CZ349*1.154</f>
        <v>3.2311999999999994</v>
      </c>
      <c r="DB349" s="315">
        <v>2.6879999999999998E-2</v>
      </c>
      <c r="DC349" s="315">
        <v>2.8</v>
      </c>
      <c r="DD349" s="476">
        <f>DC349*1.154</f>
        <v>3.2311999999999994</v>
      </c>
      <c r="DE349" s="315">
        <v>2.8839999999999998E-2</v>
      </c>
      <c r="DF349" s="315">
        <v>2.8</v>
      </c>
      <c r="DG349" s="476">
        <f>DF349*1.154</f>
        <v>3.2311999999999994</v>
      </c>
      <c r="DH349" s="315">
        <v>2.8839999999999998E-2</v>
      </c>
      <c r="DI349" s="1243">
        <f>DL349+DO349+DR349+DU349</f>
        <v>2.8</v>
      </c>
      <c r="DJ349" s="1203">
        <f>DI349*1.154</f>
        <v>3.2311999999999994</v>
      </c>
      <c r="DK349" s="1243">
        <f>DN349+DQ349+DT349+DW349</f>
        <v>1.7470400000000001E-2</v>
      </c>
      <c r="DL349" s="1204">
        <v>1.2</v>
      </c>
      <c r="DM349" s="1203">
        <f>DL349*1.154</f>
        <v>1.3847999999999998</v>
      </c>
      <c r="DN349" s="1204">
        <f>0.00732*1.04</f>
        <v>7.6128000000000003E-3</v>
      </c>
      <c r="DO349" s="1204">
        <v>0.4</v>
      </c>
      <c r="DP349" s="1203">
        <f>DO349*1.154</f>
        <v>0.46160000000000001</v>
      </c>
      <c r="DQ349" s="1204">
        <f>0.00244*1.04</f>
        <v>2.5376000000000001E-3</v>
      </c>
      <c r="DR349" s="1204"/>
      <c r="DS349" s="1203">
        <f>DR349*1.154</f>
        <v>0</v>
      </c>
      <c r="DT349" s="1204"/>
      <c r="DU349" s="1204">
        <v>1.2</v>
      </c>
      <c r="DV349" s="1203">
        <f>DU349*1.154</f>
        <v>1.3847999999999998</v>
      </c>
      <c r="DW349" s="1204">
        <v>7.3200000000000001E-3</v>
      </c>
      <c r="DX349" s="1204">
        <v>2.8</v>
      </c>
      <c r="DY349" s="1203">
        <f>DX349*1.154</f>
        <v>3.2311999999999994</v>
      </c>
      <c r="DZ349" s="1204">
        <v>2.6879999999999998E-2</v>
      </c>
      <c r="EA349" s="1204">
        <v>2.8</v>
      </c>
      <c r="EB349" s="1203">
        <f>EA349*1.154</f>
        <v>3.2311999999999994</v>
      </c>
      <c r="EC349" s="1204">
        <v>2.8839999999999998E-2</v>
      </c>
      <c r="ED349" s="1204">
        <v>2.8</v>
      </c>
      <c r="EE349" s="1203">
        <f>ED349*1.154</f>
        <v>3.2311999999999994</v>
      </c>
      <c r="EF349" s="1204">
        <v>2.8839999999999998E-2</v>
      </c>
      <c r="EG349" s="1204">
        <v>2.8</v>
      </c>
      <c r="EH349" s="1203">
        <f>EG349*1.154</f>
        <v>3.2311999999999994</v>
      </c>
      <c r="EI349" s="1204">
        <v>2.8839999999999998E-2</v>
      </c>
      <c r="EJ349" s="315"/>
      <c r="EK349" s="315"/>
      <c r="EL349" s="315"/>
      <c r="EM349" s="315"/>
      <c r="EN349" s="437">
        <f t="shared" si="2649"/>
        <v>0</v>
      </c>
      <c r="EO349" s="312"/>
      <c r="EP349" s="312"/>
      <c r="EQ349" s="312"/>
      <c r="ER349" s="312"/>
      <c r="ES349" s="312"/>
      <c r="ET349" s="622"/>
      <c r="EU349" s="622"/>
      <c r="EV349" s="622"/>
      <c r="EW349" s="622"/>
      <c r="EX349" s="622">
        <f t="shared" si="2650"/>
        <v>0</v>
      </c>
      <c r="EY349" s="622"/>
      <c r="EZ349" s="622"/>
      <c r="FA349" s="622"/>
      <c r="FB349" s="622"/>
      <c r="FC349" s="312"/>
      <c r="FD349" s="312"/>
      <c r="FE349" s="312"/>
      <c r="FF349" s="312"/>
      <c r="FG349" s="437">
        <f>SUM(FH349:FR349)</f>
        <v>0</v>
      </c>
      <c r="FH349" s="312"/>
      <c r="FI349" s="312">
        <v>0</v>
      </c>
      <c r="FJ349" s="312"/>
      <c r="FK349" s="312"/>
      <c r="FL349" s="992"/>
      <c r="FM349" s="312">
        <f t="shared" si="2651"/>
        <v>0</v>
      </c>
      <c r="FN349" s="622"/>
      <c r="FO349" s="622"/>
      <c r="FP349" s="622"/>
      <c r="FQ349" s="622"/>
      <c r="FR349" s="312"/>
      <c r="FS349" s="312"/>
      <c r="FT349" s="312"/>
      <c r="FU349" s="622"/>
      <c r="FV349" s="316"/>
      <c r="FW349" s="316"/>
      <c r="FX349" s="316"/>
    </row>
    <row r="350" spans="1:180" ht="57.6" customHeight="1" outlineLevel="1">
      <c r="A350" s="426" t="s">
        <v>485</v>
      </c>
      <c r="B350" s="378" t="s">
        <v>304</v>
      </c>
      <c r="C350" s="378" t="s">
        <v>489</v>
      </c>
      <c r="D350" s="378" t="s">
        <v>492</v>
      </c>
      <c r="E350" s="430" t="s">
        <v>383</v>
      </c>
      <c r="F350" s="432" t="s">
        <v>384</v>
      </c>
      <c r="G350" s="470"/>
      <c r="H350" s="343"/>
      <c r="I350" s="437">
        <f t="shared" si="2640"/>
        <v>0</v>
      </c>
      <c r="J350" s="312"/>
      <c r="K350" s="312"/>
      <c r="L350" s="312"/>
      <c r="M350" s="437">
        <v>0</v>
      </c>
      <c r="N350" s="437">
        <f t="shared" si="2641"/>
        <v>0</v>
      </c>
      <c r="O350" s="366"/>
      <c r="P350" s="366"/>
      <c r="Q350" s="366"/>
      <c r="R350" s="366"/>
      <c r="S350" s="366">
        <f t="shared" si="2642"/>
        <v>0</v>
      </c>
      <c r="T350" s="366"/>
      <c r="U350" s="366"/>
      <c r="V350" s="366"/>
      <c r="W350" s="366"/>
      <c r="X350" s="366"/>
      <c r="Y350" s="366"/>
      <c r="Z350" s="366"/>
      <c r="AA350" s="1167"/>
      <c r="AB350" s="319"/>
      <c r="AC350" s="319"/>
      <c r="AD350" s="319"/>
      <c r="AE350" s="319"/>
      <c r="AF350" s="437">
        <v>0</v>
      </c>
      <c r="AG350" s="437">
        <f t="shared" si="2643"/>
        <v>0</v>
      </c>
      <c r="AH350" s="366"/>
      <c r="AI350" s="366"/>
      <c r="AJ350" s="366"/>
      <c r="AK350" s="366"/>
      <c r="AL350" s="319"/>
      <c r="AM350" s="319"/>
      <c r="AN350" s="319"/>
      <c r="AO350" s="319"/>
      <c r="AP350" s="306" t="s">
        <v>349</v>
      </c>
      <c r="AQ350" s="437">
        <f t="shared" si="2644"/>
        <v>14</v>
      </c>
      <c r="AR350" s="1621"/>
      <c r="AS350" s="1621"/>
      <c r="AT350" s="315"/>
      <c r="AU350" s="476">
        <f t="shared" ref="AU350" si="2654">AT350*1.154</f>
        <v>0</v>
      </c>
      <c r="AV350" s="315"/>
      <c r="AW350" s="315"/>
      <c r="AX350" s="476">
        <f t="shared" ref="AX350" si="2655">AW350*1.154</f>
        <v>0</v>
      </c>
      <c r="AY350" s="315"/>
      <c r="AZ350" s="315"/>
      <c r="BA350" s="476">
        <f t="shared" ref="BA350" si="2656">AZ350*1.154</f>
        <v>0</v>
      </c>
      <c r="BB350" s="315"/>
      <c r="BC350" s="315"/>
      <c r="BD350" s="476">
        <f t="shared" ref="BD350" si="2657">BC350*1.154</f>
        <v>0</v>
      </c>
      <c r="BE350" s="315"/>
      <c r="BF350" s="315"/>
      <c r="BG350" s="476">
        <f t="shared" ref="BG350" si="2658">BF350*1.154</f>
        <v>0</v>
      </c>
      <c r="BH350" s="315"/>
      <c r="BI350" s="315">
        <v>2.8</v>
      </c>
      <c r="BJ350" s="476">
        <f t="shared" ref="BJ350" si="2659">BI350*1.154</f>
        <v>3.2311999999999994</v>
      </c>
      <c r="BK350" s="315">
        <v>1.7080000000000001E-2</v>
      </c>
      <c r="BL350" s="315">
        <v>2.8</v>
      </c>
      <c r="BM350" s="476">
        <f t="shared" ref="BM350" si="2660">BL350*1.154</f>
        <v>3.2311999999999994</v>
      </c>
      <c r="BN350" s="315">
        <v>1.7080000000000001E-2</v>
      </c>
      <c r="BO350" s="315">
        <v>2.8</v>
      </c>
      <c r="BP350" s="476">
        <f t="shared" ref="BP350" si="2661">BO350*1.154</f>
        <v>3.2311999999999994</v>
      </c>
      <c r="BQ350" s="315">
        <v>1.7080000000000001E-2</v>
      </c>
      <c r="BR350" s="476">
        <f t="shared" si="2652"/>
        <v>2.8</v>
      </c>
      <c r="BS350" s="476">
        <f t="shared" si="2645"/>
        <v>3.2311999999999994</v>
      </c>
      <c r="BT350" s="476">
        <f t="shared" si="2646"/>
        <v>1.7763200000000003E-2</v>
      </c>
      <c r="BU350" s="315"/>
      <c r="BV350" s="476">
        <f t="shared" ref="BV350" si="2662">BU350*1.154</f>
        <v>0</v>
      </c>
      <c r="BW350" s="315"/>
      <c r="BX350" s="315"/>
      <c r="BY350" s="476">
        <f t="shared" ref="BY350" si="2663">BX350*1.154</f>
        <v>0</v>
      </c>
      <c r="BZ350" s="625"/>
      <c r="CA350" s="625">
        <v>2.8</v>
      </c>
      <c r="CB350" s="476">
        <f t="shared" ref="CB350" si="2664">CA350*1.154</f>
        <v>3.2311999999999994</v>
      </c>
      <c r="CC350" s="625">
        <f>0.01708*1.04</f>
        <v>1.7763200000000003E-2</v>
      </c>
      <c r="CD350" s="625"/>
      <c r="CE350" s="476">
        <f t="shared" ref="CE350" si="2665">CD350*1.154</f>
        <v>0</v>
      </c>
      <c r="CF350" s="315"/>
      <c r="CG350" s="995"/>
      <c r="CH350" s="476">
        <f t="shared" si="2653"/>
        <v>2.8</v>
      </c>
      <c r="CI350" s="476">
        <f t="shared" si="2647"/>
        <v>3.2311999999999994</v>
      </c>
      <c r="CJ350" s="476">
        <f t="shared" si="2648"/>
        <v>1.7763200000000003E-2</v>
      </c>
      <c r="CK350" s="315"/>
      <c r="CL350" s="476">
        <f t="shared" ref="CL350" si="2666">CK350*1.154</f>
        <v>0</v>
      </c>
      <c r="CM350" s="315"/>
      <c r="CN350" s="315"/>
      <c r="CO350" s="476">
        <f t="shared" ref="CO350" si="2667">CN350*1.154</f>
        <v>0</v>
      </c>
      <c r="CP350" s="625"/>
      <c r="CQ350" s="1474">
        <v>2.8</v>
      </c>
      <c r="CR350" s="476">
        <f t="shared" ref="CR350" si="2668">CQ350*1.154</f>
        <v>3.2311999999999994</v>
      </c>
      <c r="CS350" s="1474">
        <f>0.01708*1.04</f>
        <v>1.7763200000000003E-2</v>
      </c>
      <c r="CT350" s="625"/>
      <c r="CU350" s="476">
        <f t="shared" ref="CU350" si="2669">CT350*1.154</f>
        <v>0</v>
      </c>
      <c r="CV350" s="315"/>
      <c r="CW350" s="1514">
        <v>2.8</v>
      </c>
      <c r="CX350" s="476">
        <f t="shared" ref="CX350" si="2670">CW350*1.154</f>
        <v>3.2311999999999994</v>
      </c>
      <c r="CY350" s="315">
        <v>2.4359999999999996E-2</v>
      </c>
      <c r="CZ350" s="315">
        <v>2.8</v>
      </c>
      <c r="DA350" s="476">
        <f t="shared" ref="DA350" si="2671">CZ350*1.154</f>
        <v>3.2311999999999994</v>
      </c>
      <c r="DB350" s="315">
        <v>2.6879999999999998E-2</v>
      </c>
      <c r="DC350" s="315">
        <v>2.8</v>
      </c>
      <c r="DD350" s="476">
        <f t="shared" ref="DD350" si="2672">DC350*1.154</f>
        <v>3.2311999999999994</v>
      </c>
      <c r="DE350" s="315">
        <v>2.8839999999999998E-2</v>
      </c>
      <c r="DF350" s="315">
        <v>2.8</v>
      </c>
      <c r="DG350" s="476">
        <f t="shared" ref="DG350" si="2673">DF350*1.154</f>
        <v>3.2311999999999994</v>
      </c>
      <c r="DH350" s="315">
        <v>2.8839999999999998E-2</v>
      </c>
      <c r="DI350" s="1243">
        <f>DL350+DO350+DR350+DU350</f>
        <v>2.8</v>
      </c>
      <c r="DJ350" s="1203">
        <f t="shared" ref="DJ350" si="2674">DI350*1.154</f>
        <v>3.2311999999999994</v>
      </c>
      <c r="DK350" s="1243">
        <f>DN350+DQ350+DT350+DW350</f>
        <v>1.7763200000000003E-2</v>
      </c>
      <c r="DL350" s="1204"/>
      <c r="DM350" s="1203">
        <f t="shared" ref="DM350" si="2675">DL350*1.154</f>
        <v>0</v>
      </c>
      <c r="DN350" s="1204"/>
      <c r="DO350" s="1204"/>
      <c r="DP350" s="1203">
        <f t="shared" ref="DP350" si="2676">DO350*1.154</f>
        <v>0</v>
      </c>
      <c r="DQ350" s="1204"/>
      <c r="DR350" s="1204">
        <v>2.8</v>
      </c>
      <c r="DS350" s="1203">
        <f t="shared" ref="DS350" si="2677">DR350*1.154</f>
        <v>3.2311999999999994</v>
      </c>
      <c r="DT350" s="1204">
        <f>0.01708*1.04</f>
        <v>1.7763200000000003E-2</v>
      </c>
      <c r="DU350" s="1204"/>
      <c r="DV350" s="1203">
        <f t="shared" ref="DV350" si="2678">DU350*1.154</f>
        <v>0</v>
      </c>
      <c r="DW350" s="1204"/>
      <c r="DX350" s="1204">
        <v>2.8</v>
      </c>
      <c r="DY350" s="1203">
        <f t="shared" ref="DY350" si="2679">DX350*1.154</f>
        <v>3.2311999999999994</v>
      </c>
      <c r="DZ350" s="1204">
        <v>2.6879999999999998E-2</v>
      </c>
      <c r="EA350" s="1204">
        <v>2.8</v>
      </c>
      <c r="EB350" s="1203">
        <f t="shared" ref="EB350" si="2680">EA350*1.154</f>
        <v>3.2311999999999994</v>
      </c>
      <c r="EC350" s="1204">
        <v>2.8839999999999998E-2</v>
      </c>
      <c r="ED350" s="1204">
        <v>2.8</v>
      </c>
      <c r="EE350" s="1203">
        <f t="shared" ref="EE350" si="2681">ED350*1.154</f>
        <v>3.2311999999999994</v>
      </c>
      <c r="EF350" s="1204">
        <v>2.8839999999999998E-2</v>
      </c>
      <c r="EG350" s="1204">
        <v>2.8</v>
      </c>
      <c r="EH350" s="1203">
        <f t="shared" ref="EH350" si="2682">EG350*1.154</f>
        <v>3.2311999999999994</v>
      </c>
      <c r="EI350" s="1204">
        <v>2.8839999999999998E-2</v>
      </c>
      <c r="EJ350" s="315"/>
      <c r="EK350" s="315"/>
      <c r="EL350" s="315"/>
      <c r="EM350" s="315"/>
      <c r="EN350" s="437">
        <f t="shared" si="2649"/>
        <v>0</v>
      </c>
      <c r="EO350" s="312"/>
      <c r="EP350" s="312"/>
      <c r="EQ350" s="312"/>
      <c r="ER350" s="312"/>
      <c r="ES350" s="312"/>
      <c r="ET350" s="622"/>
      <c r="EU350" s="622"/>
      <c r="EV350" s="622"/>
      <c r="EW350" s="622"/>
      <c r="EX350" s="622">
        <f t="shared" si="2650"/>
        <v>0</v>
      </c>
      <c r="EY350" s="622"/>
      <c r="EZ350" s="622"/>
      <c r="FA350" s="622"/>
      <c r="FB350" s="622"/>
      <c r="FC350" s="312"/>
      <c r="FD350" s="312"/>
      <c r="FE350" s="312"/>
      <c r="FF350" s="312"/>
      <c r="FG350" s="437">
        <f>SUM(FH350:FR350)</f>
        <v>0</v>
      </c>
      <c r="FH350" s="312"/>
      <c r="FI350" s="312"/>
      <c r="FJ350" s="312"/>
      <c r="FK350" s="312">
        <f>SUM(FM350:FX350)</f>
        <v>0</v>
      </c>
      <c r="FL350" s="992"/>
      <c r="FM350" s="312">
        <f t="shared" si="2651"/>
        <v>0</v>
      </c>
      <c r="FN350" s="622"/>
      <c r="FO350" s="622"/>
      <c r="FP350" s="622"/>
      <c r="FQ350" s="622"/>
      <c r="FR350" s="312"/>
      <c r="FS350" s="312"/>
      <c r="FT350" s="312"/>
      <c r="FU350" s="622"/>
      <c r="FV350" s="319"/>
      <c r="FW350" s="319"/>
      <c r="FX350" s="319"/>
    </row>
    <row r="351" spans="1:180" s="95" customFormat="1" ht="14.45" customHeight="1" outlineLevel="1">
      <c r="A351" s="426" t="s">
        <v>485</v>
      </c>
      <c r="B351" s="378" t="s">
        <v>304</v>
      </c>
      <c r="C351" s="331"/>
      <c r="D351" s="431"/>
      <c r="E351" s="430"/>
      <c r="F351" s="439" t="s">
        <v>100</v>
      </c>
      <c r="G351" s="438"/>
      <c r="H351" s="490"/>
      <c r="I351" s="335"/>
      <c r="J351" s="335"/>
      <c r="K351" s="335"/>
      <c r="L351" s="335"/>
      <c r="M351" s="335"/>
      <c r="N351" s="335"/>
      <c r="O351" s="335"/>
      <c r="P351" s="335"/>
      <c r="Q351" s="335"/>
      <c r="R351" s="335"/>
      <c r="S351" s="335"/>
      <c r="T351" s="335"/>
      <c r="U351" s="335"/>
      <c r="V351" s="335"/>
      <c r="W351" s="335"/>
      <c r="X351" s="335"/>
      <c r="Y351" s="335"/>
      <c r="Z351" s="335"/>
      <c r="AA351" s="1157"/>
      <c r="AB351" s="335"/>
      <c r="AC351" s="335"/>
      <c r="AD351" s="345"/>
      <c r="AE351" s="335"/>
      <c r="AF351" s="335"/>
      <c r="AG351" s="335"/>
      <c r="AH351" s="335"/>
      <c r="AI351" s="335"/>
      <c r="AJ351" s="335"/>
      <c r="AK351" s="335"/>
      <c r="AL351" s="335"/>
      <c r="AM351" s="335"/>
      <c r="AN351" s="335"/>
      <c r="AO351" s="335"/>
      <c r="AP351" s="495"/>
      <c r="AQ351" s="437">
        <f t="shared" si="2644"/>
        <v>41.999999999999993</v>
      </c>
      <c r="AR351" s="1621"/>
      <c r="AS351" s="1621"/>
      <c r="AT351" s="476">
        <f t="shared" ref="AT351:BQ351" si="2683">SUM(AT347:AT350)</f>
        <v>5.6</v>
      </c>
      <c r="AU351" s="476">
        <f t="shared" si="2683"/>
        <v>6.4623999999999988</v>
      </c>
      <c r="AV351" s="476">
        <f t="shared" si="2683"/>
        <v>3.4159999999999996E-2</v>
      </c>
      <c r="AW351" s="476">
        <f t="shared" si="2683"/>
        <v>5.6</v>
      </c>
      <c r="AX351" s="476">
        <f t="shared" si="2683"/>
        <v>6.4623999999999988</v>
      </c>
      <c r="AY351" s="476">
        <f t="shared" si="2683"/>
        <v>3.4159999999999996E-2</v>
      </c>
      <c r="AZ351" s="476">
        <f t="shared" si="2683"/>
        <v>5.6</v>
      </c>
      <c r="BA351" s="476">
        <f t="shared" si="2683"/>
        <v>6.4623999999999988</v>
      </c>
      <c r="BB351" s="476">
        <f t="shared" si="2683"/>
        <v>3.4159999999999996E-2</v>
      </c>
      <c r="BC351" s="476">
        <f t="shared" si="2683"/>
        <v>5.6</v>
      </c>
      <c r="BD351" s="476">
        <f t="shared" si="2683"/>
        <v>6.4623999999999988</v>
      </c>
      <c r="BE351" s="476">
        <f t="shared" si="2683"/>
        <v>3.4159999999999996E-2</v>
      </c>
      <c r="BF351" s="476">
        <f t="shared" si="2683"/>
        <v>0</v>
      </c>
      <c r="BG351" s="476">
        <f t="shared" si="2683"/>
        <v>0</v>
      </c>
      <c r="BH351" s="476">
        <f t="shared" si="2683"/>
        <v>0</v>
      </c>
      <c r="BI351" s="476">
        <f t="shared" si="2683"/>
        <v>8.3999999999999986</v>
      </c>
      <c r="BJ351" s="476">
        <f t="shared" si="2683"/>
        <v>9.6935999999999982</v>
      </c>
      <c r="BK351" s="476">
        <f t="shared" si="2683"/>
        <v>5.1239999999999994E-2</v>
      </c>
      <c r="BL351" s="476">
        <f t="shared" si="2683"/>
        <v>8.3999999999999986</v>
      </c>
      <c r="BM351" s="476">
        <f t="shared" si="2683"/>
        <v>9.6935999999999982</v>
      </c>
      <c r="BN351" s="476">
        <f t="shared" si="2683"/>
        <v>5.1239999999999994E-2</v>
      </c>
      <c r="BO351" s="476">
        <f t="shared" si="2683"/>
        <v>8.3999999999999986</v>
      </c>
      <c r="BP351" s="476">
        <f t="shared" si="2683"/>
        <v>9.6935999999999982</v>
      </c>
      <c r="BQ351" s="476">
        <f t="shared" si="2683"/>
        <v>5.1239999999999994E-2</v>
      </c>
      <c r="BR351" s="476">
        <f t="shared" ref="BR351:EC351" si="2684">SUM(BR347:BR350)</f>
        <v>8.3999999999999986</v>
      </c>
      <c r="BS351" s="476">
        <f t="shared" si="2684"/>
        <v>9.6935999999999982</v>
      </c>
      <c r="BT351" s="476">
        <f t="shared" si="2684"/>
        <v>5.2996800000000011E-2</v>
      </c>
      <c r="BU351" s="476">
        <f t="shared" si="2684"/>
        <v>1.2</v>
      </c>
      <c r="BV351" s="476">
        <f t="shared" si="2684"/>
        <v>1.3847999999999998</v>
      </c>
      <c r="BW351" s="476">
        <f t="shared" si="2684"/>
        <v>7.6128000000000003E-3</v>
      </c>
      <c r="BX351" s="476">
        <f t="shared" si="2684"/>
        <v>0.4</v>
      </c>
      <c r="BY351" s="476">
        <f t="shared" si="2684"/>
        <v>0.46160000000000001</v>
      </c>
      <c r="BZ351" s="476">
        <f t="shared" si="2684"/>
        <v>2.5376000000000001E-3</v>
      </c>
      <c r="CA351" s="476">
        <f t="shared" si="2684"/>
        <v>5.6</v>
      </c>
      <c r="CB351" s="476">
        <f t="shared" si="2684"/>
        <v>6.4623999999999988</v>
      </c>
      <c r="CC351" s="476">
        <f t="shared" si="2684"/>
        <v>3.5526400000000007E-2</v>
      </c>
      <c r="CD351" s="476">
        <f t="shared" si="2684"/>
        <v>1.2</v>
      </c>
      <c r="CE351" s="476">
        <f t="shared" si="2684"/>
        <v>1.3847999999999998</v>
      </c>
      <c r="CF351" s="476">
        <f t="shared" si="2684"/>
        <v>7.3200000000000001E-3</v>
      </c>
      <c r="CG351" s="995"/>
      <c r="CH351" s="476">
        <f t="shared" ref="CH351:CV351" si="2685">SUM(CH347:CH350)</f>
        <v>8.3999999999999986</v>
      </c>
      <c r="CI351" s="476">
        <f t="shared" si="2685"/>
        <v>9.6935999999999982</v>
      </c>
      <c r="CJ351" s="476">
        <f t="shared" si="2685"/>
        <v>5.2996800000000011E-2</v>
      </c>
      <c r="CK351" s="476">
        <f t="shared" si="2685"/>
        <v>1.2</v>
      </c>
      <c r="CL351" s="476">
        <f t="shared" si="2685"/>
        <v>1.3847999999999998</v>
      </c>
      <c r="CM351" s="476">
        <f t="shared" si="2685"/>
        <v>7.6128000000000003E-3</v>
      </c>
      <c r="CN351" s="476">
        <f t="shared" si="2685"/>
        <v>0.4</v>
      </c>
      <c r="CO351" s="476">
        <f t="shared" si="2685"/>
        <v>0.46160000000000001</v>
      </c>
      <c r="CP351" s="476">
        <f t="shared" si="2685"/>
        <v>2.5376000000000001E-3</v>
      </c>
      <c r="CQ351" s="476">
        <f t="shared" si="2685"/>
        <v>5.6</v>
      </c>
      <c r="CR351" s="476">
        <f t="shared" si="2685"/>
        <v>6.4623999999999988</v>
      </c>
      <c r="CS351" s="476">
        <f t="shared" si="2685"/>
        <v>3.5526400000000007E-2</v>
      </c>
      <c r="CT351" s="476">
        <f t="shared" si="2685"/>
        <v>1.2</v>
      </c>
      <c r="CU351" s="476">
        <f t="shared" si="2685"/>
        <v>1.3847999999999998</v>
      </c>
      <c r="CV351" s="476">
        <f t="shared" si="2685"/>
        <v>7.3200000000000001E-3</v>
      </c>
      <c r="CW351" s="1514">
        <f t="shared" si="2684"/>
        <v>8.3999999999999986</v>
      </c>
      <c r="CX351" s="476">
        <f t="shared" si="2684"/>
        <v>9.6935999999999982</v>
      </c>
      <c r="CY351" s="476">
        <f t="shared" si="2684"/>
        <v>7.3079999999999992E-2</v>
      </c>
      <c r="CZ351" s="476">
        <f t="shared" si="2684"/>
        <v>8.3999999999999986</v>
      </c>
      <c r="DA351" s="476">
        <f t="shared" si="2684"/>
        <v>9.6935999999999982</v>
      </c>
      <c r="DB351" s="476">
        <f t="shared" si="2684"/>
        <v>8.0639999999999989E-2</v>
      </c>
      <c r="DC351" s="476">
        <f t="shared" si="2684"/>
        <v>8.3999999999999986</v>
      </c>
      <c r="DD351" s="476">
        <f t="shared" si="2684"/>
        <v>9.6935999999999982</v>
      </c>
      <c r="DE351" s="476">
        <f t="shared" si="2684"/>
        <v>8.6519999999999986E-2</v>
      </c>
      <c r="DF351" s="476">
        <f t="shared" si="2684"/>
        <v>8.3999999999999986</v>
      </c>
      <c r="DG351" s="476">
        <f t="shared" si="2684"/>
        <v>9.6935999999999982</v>
      </c>
      <c r="DH351" s="476">
        <f t="shared" si="2684"/>
        <v>8.6519999999999986E-2</v>
      </c>
      <c r="DI351" s="1203">
        <f>SUM(DI347:DI350)</f>
        <v>8.3999999999999986</v>
      </c>
      <c r="DJ351" s="1203">
        <f t="shared" si="2684"/>
        <v>9.6935999999999982</v>
      </c>
      <c r="DK351" s="1203">
        <f t="shared" si="2684"/>
        <v>5.2996800000000011E-2</v>
      </c>
      <c r="DL351" s="1203">
        <f t="shared" ref="DL351:DW351" si="2686">SUM(DL347:DL350)</f>
        <v>1.2</v>
      </c>
      <c r="DM351" s="1203">
        <f t="shared" si="2686"/>
        <v>1.3847999999999998</v>
      </c>
      <c r="DN351" s="1203">
        <f t="shared" si="2686"/>
        <v>7.6128000000000003E-3</v>
      </c>
      <c r="DO351" s="1203">
        <f t="shared" si="2686"/>
        <v>0.4</v>
      </c>
      <c r="DP351" s="1203">
        <f t="shared" si="2686"/>
        <v>0.46160000000000001</v>
      </c>
      <c r="DQ351" s="1203">
        <f t="shared" si="2686"/>
        <v>2.5376000000000001E-3</v>
      </c>
      <c r="DR351" s="1203">
        <f t="shared" si="2686"/>
        <v>5.6</v>
      </c>
      <c r="DS351" s="1203">
        <f t="shared" si="2686"/>
        <v>6.4623999999999988</v>
      </c>
      <c r="DT351" s="1203">
        <f t="shared" si="2686"/>
        <v>3.5526400000000007E-2</v>
      </c>
      <c r="DU351" s="1203">
        <f t="shared" si="2686"/>
        <v>1.2</v>
      </c>
      <c r="DV351" s="1203">
        <f t="shared" si="2686"/>
        <v>1.3847999999999998</v>
      </c>
      <c r="DW351" s="1203">
        <f t="shared" si="2686"/>
        <v>7.3200000000000001E-3</v>
      </c>
      <c r="DX351" s="1203">
        <f t="shared" si="2684"/>
        <v>8.3999999999999986</v>
      </c>
      <c r="DY351" s="1203">
        <f t="shared" si="2684"/>
        <v>9.6935999999999982</v>
      </c>
      <c r="DZ351" s="1203">
        <f>SUM(DZ347:DZ350)</f>
        <v>8.0639999999999989E-2</v>
      </c>
      <c r="EA351" s="1203">
        <f t="shared" si="2684"/>
        <v>8.3999999999999986</v>
      </c>
      <c r="EB351" s="1203">
        <f t="shared" si="2684"/>
        <v>9.6935999999999982</v>
      </c>
      <c r="EC351" s="1203">
        <f t="shared" si="2684"/>
        <v>8.6519999999999986E-2</v>
      </c>
      <c r="ED351" s="1203">
        <f t="shared" ref="ED351:EF351" si="2687">SUM(ED347:ED350)</f>
        <v>8.3999999999999986</v>
      </c>
      <c r="EE351" s="1203">
        <f t="shared" si="2687"/>
        <v>9.6935999999999982</v>
      </c>
      <c r="EF351" s="1203">
        <f t="shared" si="2687"/>
        <v>8.6519999999999986E-2</v>
      </c>
      <c r="EG351" s="1203">
        <f t="shared" ref="EG351:EI351" si="2688">SUM(EG347:EG350)</f>
        <v>8.3999999999999986</v>
      </c>
      <c r="EH351" s="1203">
        <f t="shared" si="2688"/>
        <v>9.6935999999999982</v>
      </c>
      <c r="EI351" s="1203">
        <f t="shared" si="2688"/>
        <v>8.6519999999999986E-2</v>
      </c>
      <c r="EJ351" s="476"/>
      <c r="EK351" s="476"/>
      <c r="EL351" s="476"/>
      <c r="EM351" s="476"/>
      <c r="EN351" s="437">
        <f t="shared" si="2649"/>
        <v>0</v>
      </c>
      <c r="EO351" s="437">
        <f>SUM(EO347:EO350)</f>
        <v>0</v>
      </c>
      <c r="EP351" s="437">
        <f>SUM(EP347:EP350)</f>
        <v>0</v>
      </c>
      <c r="EQ351" s="437">
        <f>SUM(EQ347:EQ350)</f>
        <v>0</v>
      </c>
      <c r="ER351" s="437">
        <f>SUM(ER347:ER350)</f>
        <v>0</v>
      </c>
      <c r="ES351" s="437">
        <f>SUM(ES347:ES350)</f>
        <v>0</v>
      </c>
      <c r="ET351" s="814"/>
      <c r="EU351" s="814"/>
      <c r="EV351" s="814"/>
      <c r="EW351" s="814"/>
      <c r="EX351" s="437">
        <f>SUM(EX347:EX350)</f>
        <v>0</v>
      </c>
      <c r="EY351" s="437">
        <f t="shared" ref="EY351:FB351" si="2689">SUM(EY347:EY350)</f>
        <v>0</v>
      </c>
      <c r="EZ351" s="437">
        <f t="shared" si="2689"/>
        <v>0</v>
      </c>
      <c r="FA351" s="437">
        <f t="shared" si="2689"/>
        <v>0</v>
      </c>
      <c r="FB351" s="437">
        <f t="shared" si="2689"/>
        <v>0</v>
      </c>
      <c r="FC351" s="437">
        <f>SUM(FC347:FC350)</f>
        <v>0</v>
      </c>
      <c r="FD351" s="437">
        <f>SUM(FD347:FD350)</f>
        <v>0</v>
      </c>
      <c r="FE351" s="437">
        <f>SUM(FE347:FE350)</f>
        <v>0</v>
      </c>
      <c r="FF351" s="437">
        <f>SUM(FF347:FF350)</f>
        <v>0</v>
      </c>
      <c r="FG351" s="437">
        <f>SUM(FH351:FR351)</f>
        <v>0</v>
      </c>
      <c r="FH351" s="437">
        <f>SUM(FH347:FH350)</f>
        <v>0</v>
      </c>
      <c r="FI351" s="437">
        <f>SUM(FI347:FI350)</f>
        <v>0</v>
      </c>
      <c r="FJ351" s="437">
        <f>SUM(FJ347:FJ350)</f>
        <v>0</v>
      </c>
      <c r="FK351" s="437">
        <f>SUM(FK347:FK350)</f>
        <v>0</v>
      </c>
      <c r="FL351" s="992"/>
      <c r="FM351" s="437">
        <f>SUM(FM347:FM350)</f>
        <v>0</v>
      </c>
      <c r="FN351" s="437">
        <f t="shared" ref="FN351:FQ351" si="2690">SUM(FN347:FN350)</f>
        <v>0</v>
      </c>
      <c r="FO351" s="437">
        <f t="shared" si="2690"/>
        <v>0</v>
      </c>
      <c r="FP351" s="437">
        <f t="shared" si="2690"/>
        <v>0</v>
      </c>
      <c r="FQ351" s="437">
        <f t="shared" si="2690"/>
        <v>0</v>
      </c>
      <c r="FR351" s="437">
        <f>SUM(FR347:FR350)</f>
        <v>0</v>
      </c>
      <c r="FS351" s="437">
        <f>SUM(FS347:FS350)</f>
        <v>0</v>
      </c>
      <c r="FT351" s="437">
        <f>SUM(FT347:FT350)</f>
        <v>0</v>
      </c>
      <c r="FU351" s="814"/>
      <c r="FV351" s="313"/>
      <c r="FW351" s="313"/>
      <c r="FX351" s="313"/>
    </row>
    <row r="352" spans="1:180" ht="14.45" customHeight="1" outlineLevel="2">
      <c r="A352" s="426" t="s">
        <v>485</v>
      </c>
      <c r="B352" s="378" t="s">
        <v>304</v>
      </c>
      <c r="C352" s="331"/>
      <c r="D352" s="431"/>
      <c r="E352" s="430" t="s">
        <v>122</v>
      </c>
      <c r="F352" s="431" t="s">
        <v>202</v>
      </c>
      <c r="G352" s="467"/>
      <c r="H352" s="330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  <c r="S352" s="313"/>
      <c r="T352" s="313"/>
      <c r="U352" s="313"/>
      <c r="V352" s="313"/>
      <c r="W352" s="313"/>
      <c r="X352" s="313"/>
      <c r="Y352" s="313"/>
      <c r="Z352" s="313"/>
      <c r="AA352" s="1155"/>
      <c r="AB352" s="313"/>
      <c r="AC352" s="313"/>
      <c r="AD352" s="358"/>
      <c r="AE352" s="313"/>
      <c r="AF352" s="313"/>
      <c r="AG352" s="313"/>
      <c r="AH352" s="313"/>
      <c r="AI352" s="313"/>
      <c r="AJ352" s="313"/>
      <c r="AK352" s="313"/>
      <c r="AL352" s="313"/>
      <c r="AM352" s="313"/>
      <c r="AN352" s="313"/>
      <c r="AO352" s="313"/>
      <c r="AP352" s="495"/>
      <c r="AQ352" s="335"/>
      <c r="AR352" s="1620"/>
      <c r="AS352" s="1620"/>
      <c r="AT352" s="313"/>
      <c r="AU352" s="313"/>
      <c r="AV352" s="313"/>
      <c r="AW352" s="313"/>
      <c r="AX352" s="313"/>
      <c r="AY352" s="313"/>
      <c r="AZ352" s="313"/>
      <c r="BA352" s="313"/>
      <c r="BB352" s="313"/>
      <c r="BC352" s="313"/>
      <c r="BD352" s="313"/>
      <c r="BE352" s="313"/>
      <c r="BF352" s="313"/>
      <c r="BG352" s="313"/>
      <c r="BH352" s="313"/>
      <c r="BI352" s="313"/>
      <c r="BJ352" s="313"/>
      <c r="BK352" s="313"/>
      <c r="BL352" s="313"/>
      <c r="BM352" s="313"/>
      <c r="BN352" s="313"/>
      <c r="BO352" s="313"/>
      <c r="BP352" s="313"/>
      <c r="BQ352" s="313"/>
      <c r="BR352" s="313"/>
      <c r="BS352" s="313"/>
      <c r="BT352" s="313"/>
      <c r="BU352" s="313"/>
      <c r="BV352" s="313"/>
      <c r="BW352" s="313"/>
      <c r="BX352" s="313"/>
      <c r="BY352" s="313"/>
      <c r="BZ352" s="313"/>
      <c r="CA352" s="313"/>
      <c r="CB352" s="313"/>
      <c r="CC352" s="313"/>
      <c r="CD352" s="313"/>
      <c r="CE352" s="313"/>
      <c r="CF352" s="313"/>
      <c r="CG352" s="999"/>
      <c r="CH352" s="313"/>
      <c r="CI352" s="313"/>
      <c r="CJ352" s="313"/>
      <c r="CK352" s="313"/>
      <c r="CL352" s="313"/>
      <c r="CM352" s="313"/>
      <c r="CN352" s="313"/>
      <c r="CO352" s="313"/>
      <c r="CP352" s="313"/>
      <c r="CQ352" s="313"/>
      <c r="CR352" s="313"/>
      <c r="CS352" s="313"/>
      <c r="CT352" s="313"/>
      <c r="CU352" s="313"/>
      <c r="CV352" s="313"/>
      <c r="CW352" s="1512"/>
      <c r="CX352" s="313"/>
      <c r="CY352" s="313"/>
      <c r="CZ352" s="313"/>
      <c r="DA352" s="313"/>
      <c r="DB352" s="313"/>
      <c r="DC352" s="313"/>
      <c r="DD352" s="313"/>
      <c r="DE352" s="313"/>
      <c r="DF352" s="313"/>
      <c r="DG352" s="313"/>
      <c r="DH352" s="313"/>
      <c r="DI352" s="1155"/>
      <c r="DJ352" s="1155"/>
      <c r="DK352" s="1155"/>
      <c r="DL352" s="1155"/>
      <c r="DM352" s="1155"/>
      <c r="DN352" s="1155"/>
      <c r="DO352" s="1155"/>
      <c r="DP352" s="1155"/>
      <c r="DQ352" s="1155"/>
      <c r="DR352" s="1155"/>
      <c r="DS352" s="1155"/>
      <c r="DT352" s="1155"/>
      <c r="DU352" s="1155"/>
      <c r="DV352" s="1155"/>
      <c r="DW352" s="1155"/>
      <c r="DX352" s="1155"/>
      <c r="DY352" s="1155"/>
      <c r="DZ352" s="1155"/>
      <c r="EA352" s="1155"/>
      <c r="EB352" s="1155"/>
      <c r="EC352" s="1155"/>
      <c r="ED352" s="1155"/>
      <c r="EE352" s="1155"/>
      <c r="EF352" s="1155"/>
      <c r="EG352" s="1155"/>
      <c r="EH352" s="1155"/>
      <c r="EI352" s="1155"/>
      <c r="EJ352" s="313"/>
      <c r="EK352" s="313"/>
      <c r="EL352" s="313"/>
      <c r="EM352" s="313"/>
      <c r="EN352" s="313"/>
      <c r="EO352" s="313"/>
      <c r="EP352" s="313"/>
      <c r="EQ352" s="313"/>
      <c r="ER352" s="313"/>
      <c r="ES352" s="313"/>
      <c r="ET352" s="655"/>
      <c r="EU352" s="655"/>
      <c r="EV352" s="655"/>
      <c r="EW352" s="655"/>
      <c r="EX352" s="313"/>
      <c r="EY352" s="655"/>
      <c r="EZ352" s="655"/>
      <c r="FA352" s="655"/>
      <c r="FB352" s="655"/>
      <c r="FC352" s="313"/>
      <c r="FD352" s="313"/>
      <c r="FE352" s="313"/>
      <c r="FF352" s="313"/>
      <c r="FG352" s="313"/>
      <c r="FH352" s="313"/>
      <c r="FI352" s="313"/>
      <c r="FJ352" s="313"/>
      <c r="FK352" s="313"/>
      <c r="FL352" s="999"/>
      <c r="FM352" s="313"/>
      <c r="FN352" s="655"/>
      <c r="FO352" s="655"/>
      <c r="FP352" s="655"/>
      <c r="FQ352" s="655"/>
      <c r="FR352" s="313"/>
      <c r="FS352" s="313"/>
      <c r="FT352" s="313"/>
      <c r="FU352" s="655"/>
      <c r="FV352" s="313"/>
      <c r="FW352" s="313"/>
      <c r="FX352" s="313"/>
    </row>
    <row r="353" spans="1:180" ht="14.45" customHeight="1" outlineLevel="2">
      <c r="A353" s="426" t="s">
        <v>485</v>
      </c>
      <c r="B353" s="378" t="s">
        <v>304</v>
      </c>
      <c r="C353" s="331"/>
      <c r="D353" s="433"/>
      <c r="E353" s="430"/>
      <c r="F353" s="433"/>
      <c r="G353" s="470"/>
      <c r="H353" s="343"/>
      <c r="I353" s="437">
        <f>S353+X353+Y353+Z353+AA353</f>
        <v>0</v>
      </c>
      <c r="J353" s="312"/>
      <c r="K353" s="312"/>
      <c r="L353" s="312"/>
      <c r="M353" s="312">
        <v>0</v>
      </c>
      <c r="N353" s="312">
        <f t="shared" ref="N353" si="2691">SUM(O353:R353)</f>
        <v>0</v>
      </c>
      <c r="O353" s="316"/>
      <c r="P353" s="316"/>
      <c r="Q353" s="316"/>
      <c r="R353" s="316"/>
      <c r="S353" s="366">
        <f t="shared" ref="S353" si="2692">SUM(T353:W353)</f>
        <v>0</v>
      </c>
      <c r="T353" s="316"/>
      <c r="U353" s="316"/>
      <c r="V353" s="316"/>
      <c r="W353" s="316"/>
      <c r="X353" s="316"/>
      <c r="Y353" s="316"/>
      <c r="Z353" s="316"/>
      <c r="AA353" s="1162"/>
      <c r="AB353" s="316"/>
      <c r="AC353" s="316"/>
      <c r="AD353" s="356"/>
      <c r="AE353" s="316"/>
      <c r="AF353" s="312">
        <v>0</v>
      </c>
      <c r="AG353" s="312">
        <f t="shared" ref="AG353" si="2693">SUM(AH353:AK353)</f>
        <v>0</v>
      </c>
      <c r="AH353" s="316"/>
      <c r="AI353" s="316"/>
      <c r="AJ353" s="316"/>
      <c r="AK353" s="316"/>
      <c r="AL353" s="316"/>
      <c r="AM353" s="316"/>
      <c r="AN353" s="316"/>
      <c r="AO353" s="316"/>
      <c r="AP353" s="306"/>
      <c r="AQ353" s="437">
        <f t="shared" ref="AQ353:AQ354" si="2694">DI353+DX353+EA353+ED353+EG353</f>
        <v>0</v>
      </c>
      <c r="AR353" s="1621"/>
      <c r="AS353" s="1621"/>
      <c r="AT353" s="316"/>
      <c r="AU353" s="316"/>
      <c r="AV353" s="316"/>
      <c r="AW353" s="316"/>
      <c r="AX353" s="316"/>
      <c r="AY353" s="316"/>
      <c r="AZ353" s="316"/>
      <c r="BA353" s="316"/>
      <c r="BB353" s="316"/>
      <c r="BC353" s="316"/>
      <c r="BD353" s="316"/>
      <c r="BE353" s="316"/>
      <c r="BF353" s="316"/>
      <c r="BG353" s="316"/>
      <c r="BH353" s="316"/>
      <c r="BI353" s="316"/>
      <c r="BJ353" s="316"/>
      <c r="BK353" s="316"/>
      <c r="BL353" s="315"/>
      <c r="BM353" s="315"/>
      <c r="BN353" s="315"/>
      <c r="BO353" s="316"/>
      <c r="BP353" s="316"/>
      <c r="BQ353" s="316"/>
      <c r="BR353" s="476">
        <f>BU353+BX353+CA353+CD353</f>
        <v>0</v>
      </c>
      <c r="BS353" s="476">
        <f t="shared" ref="BS353" si="2695">BV353+BY353+CB353+CE353</f>
        <v>0</v>
      </c>
      <c r="BT353" s="476">
        <f t="shared" ref="BT353" si="2696">BW353+BZ353+CC353+CF353</f>
        <v>0</v>
      </c>
      <c r="BU353" s="316"/>
      <c r="BV353" s="316"/>
      <c r="BW353" s="316"/>
      <c r="BX353" s="316"/>
      <c r="BY353" s="316"/>
      <c r="BZ353" s="316"/>
      <c r="CA353" s="316"/>
      <c r="CB353" s="316"/>
      <c r="CC353" s="316"/>
      <c r="CD353" s="316"/>
      <c r="CE353" s="316"/>
      <c r="CF353" s="316"/>
      <c r="CG353" s="1000"/>
      <c r="CH353" s="476">
        <f>CK353+CN353+CQ353+CT353</f>
        <v>0</v>
      </c>
      <c r="CI353" s="476">
        <f t="shared" ref="CI353" si="2697">CL353+CO353+CR353+CU353</f>
        <v>0</v>
      </c>
      <c r="CJ353" s="476">
        <f t="shared" ref="CJ353" si="2698">CM353+CP353+CS353+CV353</f>
        <v>0</v>
      </c>
      <c r="CK353" s="316"/>
      <c r="CL353" s="316"/>
      <c r="CM353" s="316"/>
      <c r="CN353" s="316"/>
      <c r="CO353" s="316"/>
      <c r="CP353" s="316"/>
      <c r="CQ353" s="316"/>
      <c r="CR353" s="316"/>
      <c r="CS353" s="316"/>
      <c r="CT353" s="316"/>
      <c r="CU353" s="316"/>
      <c r="CV353" s="316"/>
      <c r="CW353" s="1519"/>
      <c r="CX353" s="316"/>
      <c r="CY353" s="316"/>
      <c r="CZ353" s="316"/>
      <c r="DA353" s="316"/>
      <c r="DB353" s="316"/>
      <c r="DC353" s="316"/>
      <c r="DD353" s="316"/>
      <c r="DE353" s="316"/>
      <c r="DF353" s="316"/>
      <c r="DG353" s="316"/>
      <c r="DH353" s="316"/>
      <c r="DI353" s="1162"/>
      <c r="DJ353" s="1162"/>
      <c r="DK353" s="1162"/>
      <c r="DL353" s="1162"/>
      <c r="DM353" s="1162"/>
      <c r="DN353" s="1162"/>
      <c r="DO353" s="1162"/>
      <c r="DP353" s="1162"/>
      <c r="DQ353" s="1162"/>
      <c r="DR353" s="1162"/>
      <c r="DS353" s="1162"/>
      <c r="DT353" s="1162"/>
      <c r="DU353" s="1162"/>
      <c r="DV353" s="1162"/>
      <c r="DW353" s="1162"/>
      <c r="DX353" s="1162"/>
      <c r="DY353" s="1162"/>
      <c r="DZ353" s="1162"/>
      <c r="EA353" s="1162"/>
      <c r="EB353" s="1162"/>
      <c r="EC353" s="1162"/>
      <c r="ED353" s="1162"/>
      <c r="EE353" s="1162"/>
      <c r="EF353" s="1162"/>
      <c r="EG353" s="1162"/>
      <c r="EH353" s="1162"/>
      <c r="EI353" s="1162"/>
      <c r="EJ353" s="316"/>
      <c r="EK353" s="316"/>
      <c r="EL353" s="316"/>
      <c r="EM353" s="316"/>
      <c r="EN353" s="437">
        <f t="shared" ref="EN353:EN354" si="2699">EX353+FC353+FD353+FE353+FF353</f>
        <v>0</v>
      </c>
      <c r="EO353" s="312"/>
      <c r="EP353" s="312"/>
      <c r="EQ353" s="312"/>
      <c r="ER353" s="312"/>
      <c r="ES353" s="312"/>
      <c r="ET353" s="622"/>
      <c r="EU353" s="622"/>
      <c r="EV353" s="622"/>
      <c r="EW353" s="622"/>
      <c r="EX353" s="622">
        <f>EY353+EZ353+FA353+FB353</f>
        <v>0</v>
      </c>
      <c r="EY353" s="622"/>
      <c r="EZ353" s="622"/>
      <c r="FA353" s="622"/>
      <c r="FB353" s="622"/>
      <c r="FC353" s="312"/>
      <c r="FD353" s="312"/>
      <c r="FE353" s="312"/>
      <c r="FF353" s="312"/>
      <c r="FG353" s="437">
        <f>SUM(FH353:FR353)</f>
        <v>0</v>
      </c>
      <c r="FH353" s="312"/>
      <c r="FI353" s="312"/>
      <c r="FJ353" s="312"/>
      <c r="FK353" s="312"/>
      <c r="FL353" s="992"/>
      <c r="FM353" s="312">
        <f t="shared" ref="FM353" si="2700">FN353+FO353+FP353+FQ353</f>
        <v>0</v>
      </c>
      <c r="FN353" s="622"/>
      <c r="FO353" s="622"/>
      <c r="FP353" s="622"/>
      <c r="FQ353" s="622"/>
      <c r="FR353" s="312"/>
      <c r="FS353" s="312"/>
      <c r="FT353" s="312"/>
      <c r="FU353" s="622"/>
      <c r="FV353" s="316"/>
      <c r="FW353" s="316"/>
      <c r="FX353" s="316"/>
    </row>
    <row r="354" spans="1:180" s="95" customFormat="1" ht="14.45" customHeight="1" outlineLevel="2">
      <c r="A354" s="426" t="s">
        <v>485</v>
      </c>
      <c r="B354" s="378" t="s">
        <v>304</v>
      </c>
      <c r="C354" s="331"/>
      <c r="D354" s="431"/>
      <c r="E354" s="430"/>
      <c r="F354" s="439" t="s">
        <v>100</v>
      </c>
      <c r="G354" s="438"/>
      <c r="H354" s="490"/>
      <c r="I354" s="335"/>
      <c r="J354" s="335"/>
      <c r="K354" s="335"/>
      <c r="L354" s="335"/>
      <c r="M354" s="335"/>
      <c r="N354" s="335"/>
      <c r="O354" s="335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  <c r="AA354" s="1157"/>
      <c r="AB354" s="335"/>
      <c r="AC354" s="335"/>
      <c r="AD354" s="345"/>
      <c r="AE354" s="335"/>
      <c r="AF354" s="335"/>
      <c r="AG354" s="335"/>
      <c r="AH354" s="335"/>
      <c r="AI354" s="335"/>
      <c r="AJ354" s="335"/>
      <c r="AK354" s="335"/>
      <c r="AL354" s="335"/>
      <c r="AM354" s="335"/>
      <c r="AN354" s="335"/>
      <c r="AO354" s="335"/>
      <c r="AP354" s="495"/>
      <c r="AQ354" s="437">
        <f t="shared" si="2694"/>
        <v>0</v>
      </c>
      <c r="AR354" s="1621"/>
      <c r="AS354" s="1621"/>
      <c r="AT354" s="437">
        <f t="shared" ref="AT354:BQ354" si="2701">SUM(AT352:AT353)</f>
        <v>0</v>
      </c>
      <c r="AU354" s="437">
        <f t="shared" si="2701"/>
        <v>0</v>
      </c>
      <c r="AV354" s="437">
        <f t="shared" si="2701"/>
        <v>0</v>
      </c>
      <c r="AW354" s="437">
        <f t="shared" si="2701"/>
        <v>0</v>
      </c>
      <c r="AX354" s="437">
        <f t="shared" si="2701"/>
        <v>0</v>
      </c>
      <c r="AY354" s="437">
        <f t="shared" si="2701"/>
        <v>0</v>
      </c>
      <c r="AZ354" s="437">
        <f t="shared" si="2701"/>
        <v>0</v>
      </c>
      <c r="BA354" s="437">
        <f t="shared" si="2701"/>
        <v>0</v>
      </c>
      <c r="BB354" s="437">
        <f t="shared" si="2701"/>
        <v>0</v>
      </c>
      <c r="BC354" s="437">
        <f t="shared" si="2701"/>
        <v>0</v>
      </c>
      <c r="BD354" s="437">
        <f t="shared" si="2701"/>
        <v>0</v>
      </c>
      <c r="BE354" s="437">
        <f t="shared" si="2701"/>
        <v>0</v>
      </c>
      <c r="BF354" s="437">
        <f t="shared" si="2701"/>
        <v>0</v>
      </c>
      <c r="BG354" s="437">
        <f t="shared" si="2701"/>
        <v>0</v>
      </c>
      <c r="BH354" s="437">
        <f t="shared" si="2701"/>
        <v>0</v>
      </c>
      <c r="BI354" s="437">
        <f t="shared" si="2701"/>
        <v>0</v>
      </c>
      <c r="BJ354" s="437">
        <f t="shared" si="2701"/>
        <v>0</v>
      </c>
      <c r="BK354" s="437">
        <f t="shared" si="2701"/>
        <v>0</v>
      </c>
      <c r="BL354" s="437">
        <f t="shared" si="2701"/>
        <v>0</v>
      </c>
      <c r="BM354" s="437">
        <f t="shared" si="2701"/>
        <v>0</v>
      </c>
      <c r="BN354" s="437">
        <f t="shared" si="2701"/>
        <v>0</v>
      </c>
      <c r="BO354" s="437">
        <f t="shared" si="2701"/>
        <v>0</v>
      </c>
      <c r="BP354" s="437">
        <f t="shared" si="2701"/>
        <v>0</v>
      </c>
      <c r="BQ354" s="437">
        <f t="shared" si="2701"/>
        <v>0</v>
      </c>
      <c r="BR354" s="437">
        <f t="shared" ref="BR354:EC354" si="2702">SUM(BR352:BR353)</f>
        <v>0</v>
      </c>
      <c r="BS354" s="437">
        <f t="shared" si="2702"/>
        <v>0</v>
      </c>
      <c r="BT354" s="437">
        <f t="shared" si="2702"/>
        <v>0</v>
      </c>
      <c r="BU354" s="437">
        <f t="shared" si="2702"/>
        <v>0</v>
      </c>
      <c r="BV354" s="437">
        <f t="shared" si="2702"/>
        <v>0</v>
      </c>
      <c r="BW354" s="437">
        <f t="shared" si="2702"/>
        <v>0</v>
      </c>
      <c r="BX354" s="437">
        <f t="shared" si="2702"/>
        <v>0</v>
      </c>
      <c r="BY354" s="437">
        <f t="shared" si="2702"/>
        <v>0</v>
      </c>
      <c r="BZ354" s="437">
        <f t="shared" si="2702"/>
        <v>0</v>
      </c>
      <c r="CA354" s="437">
        <f t="shared" si="2702"/>
        <v>0</v>
      </c>
      <c r="CB354" s="437">
        <f t="shared" si="2702"/>
        <v>0</v>
      </c>
      <c r="CC354" s="437">
        <f t="shared" si="2702"/>
        <v>0</v>
      </c>
      <c r="CD354" s="437">
        <f t="shared" si="2702"/>
        <v>0</v>
      </c>
      <c r="CE354" s="437">
        <f t="shared" si="2702"/>
        <v>0</v>
      </c>
      <c r="CF354" s="437">
        <f t="shared" si="2702"/>
        <v>0</v>
      </c>
      <c r="CG354" s="992"/>
      <c r="CH354" s="437">
        <f t="shared" ref="CH354:CV354" si="2703">SUM(CH352:CH353)</f>
        <v>0</v>
      </c>
      <c r="CI354" s="437">
        <f t="shared" si="2703"/>
        <v>0</v>
      </c>
      <c r="CJ354" s="437">
        <f t="shared" si="2703"/>
        <v>0</v>
      </c>
      <c r="CK354" s="437">
        <f t="shared" si="2703"/>
        <v>0</v>
      </c>
      <c r="CL354" s="437">
        <f t="shared" si="2703"/>
        <v>0</v>
      </c>
      <c r="CM354" s="437">
        <f t="shared" si="2703"/>
        <v>0</v>
      </c>
      <c r="CN354" s="437">
        <f t="shared" si="2703"/>
        <v>0</v>
      </c>
      <c r="CO354" s="437">
        <f t="shared" si="2703"/>
        <v>0</v>
      </c>
      <c r="CP354" s="437">
        <f t="shared" si="2703"/>
        <v>0</v>
      </c>
      <c r="CQ354" s="437">
        <f t="shared" si="2703"/>
        <v>0</v>
      </c>
      <c r="CR354" s="437">
        <f t="shared" si="2703"/>
        <v>0</v>
      </c>
      <c r="CS354" s="437">
        <f t="shared" si="2703"/>
        <v>0</v>
      </c>
      <c r="CT354" s="437">
        <f t="shared" si="2703"/>
        <v>0</v>
      </c>
      <c r="CU354" s="437">
        <f t="shared" si="2703"/>
        <v>0</v>
      </c>
      <c r="CV354" s="437">
        <f t="shared" si="2703"/>
        <v>0</v>
      </c>
      <c r="CW354" s="1510">
        <f t="shared" si="2702"/>
        <v>0</v>
      </c>
      <c r="CX354" s="437">
        <f t="shared" si="2702"/>
        <v>0</v>
      </c>
      <c r="CY354" s="437">
        <f t="shared" si="2702"/>
        <v>0</v>
      </c>
      <c r="CZ354" s="437">
        <f t="shared" si="2702"/>
        <v>0</v>
      </c>
      <c r="DA354" s="437">
        <f t="shared" si="2702"/>
        <v>0</v>
      </c>
      <c r="DB354" s="437">
        <f t="shared" si="2702"/>
        <v>0</v>
      </c>
      <c r="DC354" s="437">
        <f t="shared" si="2702"/>
        <v>0</v>
      </c>
      <c r="DD354" s="437">
        <f t="shared" si="2702"/>
        <v>0</v>
      </c>
      <c r="DE354" s="437">
        <f t="shared" si="2702"/>
        <v>0</v>
      </c>
      <c r="DF354" s="437">
        <f t="shared" si="2702"/>
        <v>0</v>
      </c>
      <c r="DG354" s="437">
        <f t="shared" si="2702"/>
        <v>0</v>
      </c>
      <c r="DH354" s="437">
        <f t="shared" si="2702"/>
        <v>0</v>
      </c>
      <c r="DI354" s="1163">
        <f t="shared" si="2702"/>
        <v>0</v>
      </c>
      <c r="DJ354" s="1163">
        <f t="shared" si="2702"/>
        <v>0</v>
      </c>
      <c r="DK354" s="1163">
        <f t="shared" si="2702"/>
        <v>0</v>
      </c>
      <c r="DL354" s="1163">
        <f t="shared" si="2702"/>
        <v>0</v>
      </c>
      <c r="DM354" s="1163">
        <f t="shared" si="2702"/>
        <v>0</v>
      </c>
      <c r="DN354" s="1163">
        <f t="shared" si="2702"/>
        <v>0</v>
      </c>
      <c r="DO354" s="1163">
        <f t="shared" si="2702"/>
        <v>0</v>
      </c>
      <c r="DP354" s="1163">
        <f t="shared" si="2702"/>
        <v>0</v>
      </c>
      <c r="DQ354" s="1163">
        <f t="shared" si="2702"/>
        <v>0</v>
      </c>
      <c r="DR354" s="1163">
        <f t="shared" si="2702"/>
        <v>0</v>
      </c>
      <c r="DS354" s="1163">
        <f t="shared" si="2702"/>
        <v>0</v>
      </c>
      <c r="DT354" s="1163">
        <f t="shared" si="2702"/>
        <v>0</v>
      </c>
      <c r="DU354" s="1163">
        <f t="shared" si="2702"/>
        <v>0</v>
      </c>
      <c r="DV354" s="1163">
        <f t="shared" si="2702"/>
        <v>0</v>
      </c>
      <c r="DW354" s="1163">
        <f t="shared" si="2702"/>
        <v>0</v>
      </c>
      <c r="DX354" s="1163">
        <f t="shared" si="2702"/>
        <v>0</v>
      </c>
      <c r="DY354" s="1163">
        <f t="shared" si="2702"/>
        <v>0</v>
      </c>
      <c r="DZ354" s="1163">
        <f t="shared" si="2702"/>
        <v>0</v>
      </c>
      <c r="EA354" s="1163">
        <f t="shared" si="2702"/>
        <v>0</v>
      </c>
      <c r="EB354" s="1163">
        <f t="shared" si="2702"/>
        <v>0</v>
      </c>
      <c r="EC354" s="1163">
        <f t="shared" si="2702"/>
        <v>0</v>
      </c>
      <c r="ED354" s="1163">
        <f t="shared" ref="ED354:EI354" si="2704">SUM(ED352:ED353)</f>
        <v>0</v>
      </c>
      <c r="EE354" s="1163">
        <f t="shared" si="2704"/>
        <v>0</v>
      </c>
      <c r="EF354" s="1163">
        <f t="shared" si="2704"/>
        <v>0</v>
      </c>
      <c r="EG354" s="1163">
        <f t="shared" si="2704"/>
        <v>0</v>
      </c>
      <c r="EH354" s="1163">
        <f t="shared" si="2704"/>
        <v>0</v>
      </c>
      <c r="EI354" s="1163">
        <f t="shared" si="2704"/>
        <v>0</v>
      </c>
      <c r="EJ354" s="437"/>
      <c r="EK354" s="437"/>
      <c r="EL354" s="437"/>
      <c r="EM354" s="437"/>
      <c r="EN354" s="437">
        <f t="shared" si="2699"/>
        <v>0</v>
      </c>
      <c r="EO354" s="437">
        <f>SUM(EO352:EO353)</f>
        <v>0</v>
      </c>
      <c r="EP354" s="437">
        <f>SUM(EP352:EP353)</f>
        <v>0</v>
      </c>
      <c r="EQ354" s="437">
        <f>SUM(EQ352:EQ353)</f>
        <v>0</v>
      </c>
      <c r="ER354" s="437">
        <f>SUM(ER352:ER353)</f>
        <v>0</v>
      </c>
      <c r="ES354" s="437">
        <f>SUM(ES352:ES353)</f>
        <v>0</v>
      </c>
      <c r="ET354" s="814"/>
      <c r="EU354" s="814"/>
      <c r="EV354" s="814"/>
      <c r="EW354" s="814"/>
      <c r="EX354" s="437">
        <f>SUM(EX352:EX353)</f>
        <v>0</v>
      </c>
      <c r="EY354" s="437">
        <f t="shared" ref="EY354:FB354" si="2705">SUM(EY352:EY353)</f>
        <v>0</v>
      </c>
      <c r="EZ354" s="437">
        <f t="shared" si="2705"/>
        <v>0</v>
      </c>
      <c r="FA354" s="437">
        <f t="shared" si="2705"/>
        <v>0</v>
      </c>
      <c r="FB354" s="437">
        <f t="shared" si="2705"/>
        <v>0</v>
      </c>
      <c r="FC354" s="437">
        <f>SUM(FC352:FC353)</f>
        <v>0</v>
      </c>
      <c r="FD354" s="437">
        <f>SUM(FD352:FD353)</f>
        <v>0</v>
      </c>
      <c r="FE354" s="437">
        <f>SUM(FE352:FE353)</f>
        <v>0</v>
      </c>
      <c r="FF354" s="437">
        <f>SUM(FF352:FF353)</f>
        <v>0</v>
      </c>
      <c r="FG354" s="437">
        <f>SUM(FH354:FR354)</f>
        <v>0</v>
      </c>
      <c r="FH354" s="437">
        <f>SUM(FH352:FH353)</f>
        <v>0</v>
      </c>
      <c r="FI354" s="437">
        <f>SUM(FI352:FI353)</f>
        <v>0</v>
      </c>
      <c r="FJ354" s="437">
        <f>SUM(FJ352:FJ353)</f>
        <v>0</v>
      </c>
      <c r="FK354" s="437">
        <f>SUM(FK352:FK353)</f>
        <v>0</v>
      </c>
      <c r="FL354" s="992"/>
      <c r="FM354" s="437">
        <f>SUM(FM352:FM353)</f>
        <v>0</v>
      </c>
      <c r="FN354" s="437">
        <f t="shared" ref="FN354:FQ354" si="2706">SUM(FN352:FN353)</f>
        <v>0</v>
      </c>
      <c r="FO354" s="437">
        <f t="shared" si="2706"/>
        <v>0</v>
      </c>
      <c r="FP354" s="437">
        <f t="shared" si="2706"/>
        <v>0</v>
      </c>
      <c r="FQ354" s="437">
        <f t="shared" si="2706"/>
        <v>0</v>
      </c>
      <c r="FR354" s="437">
        <f>SUM(FR352:FR353)</f>
        <v>0</v>
      </c>
      <c r="FS354" s="437">
        <f>SUM(FS352:FS353)</f>
        <v>0</v>
      </c>
      <c r="FT354" s="437">
        <f>SUM(FT352:FT353)</f>
        <v>0</v>
      </c>
      <c r="FU354" s="814"/>
      <c r="FV354" s="313"/>
      <c r="FW354" s="313"/>
      <c r="FX354" s="313"/>
    </row>
    <row r="355" spans="1:180" ht="14.45" customHeight="1" outlineLevel="2">
      <c r="A355" s="426" t="s">
        <v>485</v>
      </c>
      <c r="B355" s="378" t="s">
        <v>304</v>
      </c>
      <c r="C355" s="331"/>
      <c r="D355" s="431"/>
      <c r="E355" s="430" t="s">
        <v>123</v>
      </c>
      <c r="F355" s="431" t="s">
        <v>57</v>
      </c>
      <c r="G355" s="467"/>
      <c r="H355" s="330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  <c r="S355" s="313"/>
      <c r="T355" s="313"/>
      <c r="U355" s="313"/>
      <c r="V355" s="313"/>
      <c r="W355" s="313"/>
      <c r="X355" s="313"/>
      <c r="Y355" s="313"/>
      <c r="Z355" s="313"/>
      <c r="AA355" s="1155"/>
      <c r="AB355" s="313"/>
      <c r="AC355" s="313"/>
      <c r="AD355" s="358"/>
      <c r="AE355" s="313"/>
      <c r="AF355" s="313"/>
      <c r="AG355" s="313"/>
      <c r="AH355" s="313"/>
      <c r="AI355" s="313"/>
      <c r="AJ355" s="313"/>
      <c r="AK355" s="313"/>
      <c r="AL355" s="313"/>
      <c r="AM355" s="313"/>
      <c r="AN355" s="313"/>
      <c r="AO355" s="313"/>
      <c r="AP355" s="495"/>
      <c r="AQ355" s="335"/>
      <c r="AR355" s="1620"/>
      <c r="AS355" s="1620"/>
      <c r="AT355" s="313"/>
      <c r="AU355" s="313"/>
      <c r="AV355" s="313"/>
      <c r="AW355" s="313"/>
      <c r="AX355" s="313"/>
      <c r="AY355" s="313"/>
      <c r="AZ355" s="313"/>
      <c r="BA355" s="313"/>
      <c r="BB355" s="313"/>
      <c r="BC355" s="313"/>
      <c r="BD355" s="313"/>
      <c r="BE355" s="313"/>
      <c r="BF355" s="313"/>
      <c r="BG355" s="313"/>
      <c r="BH355" s="313"/>
      <c r="BI355" s="313"/>
      <c r="BJ355" s="313"/>
      <c r="BK355" s="313"/>
      <c r="BL355" s="313"/>
      <c r="BM355" s="313"/>
      <c r="BN355" s="313"/>
      <c r="BO355" s="313"/>
      <c r="BP355" s="313"/>
      <c r="BQ355" s="313"/>
      <c r="BR355" s="313"/>
      <c r="BS355" s="313"/>
      <c r="BT355" s="313"/>
      <c r="BU355" s="313"/>
      <c r="BV355" s="313"/>
      <c r="BW355" s="313"/>
      <c r="BX355" s="313"/>
      <c r="BY355" s="313"/>
      <c r="BZ355" s="313"/>
      <c r="CA355" s="313"/>
      <c r="CB355" s="313"/>
      <c r="CC355" s="313"/>
      <c r="CD355" s="313"/>
      <c r="CE355" s="313"/>
      <c r="CF355" s="313"/>
      <c r="CG355" s="999"/>
      <c r="CH355" s="313"/>
      <c r="CI355" s="313"/>
      <c r="CJ355" s="313"/>
      <c r="CK355" s="313"/>
      <c r="CL355" s="313"/>
      <c r="CM355" s="313"/>
      <c r="CN355" s="313"/>
      <c r="CO355" s="313"/>
      <c r="CP355" s="313"/>
      <c r="CQ355" s="313"/>
      <c r="CR355" s="313"/>
      <c r="CS355" s="313"/>
      <c r="CT355" s="313"/>
      <c r="CU355" s="313"/>
      <c r="CV355" s="313"/>
      <c r="CW355" s="1512"/>
      <c r="CX355" s="313"/>
      <c r="CY355" s="313"/>
      <c r="CZ355" s="313"/>
      <c r="DA355" s="313"/>
      <c r="DB355" s="313"/>
      <c r="DC355" s="313"/>
      <c r="DD355" s="313"/>
      <c r="DE355" s="313"/>
      <c r="DF355" s="313"/>
      <c r="DG355" s="313"/>
      <c r="DH355" s="313"/>
      <c r="DI355" s="1155"/>
      <c r="DJ355" s="1155"/>
      <c r="DK355" s="1155"/>
      <c r="DL355" s="1155"/>
      <c r="DM355" s="1155"/>
      <c r="DN355" s="1155"/>
      <c r="DO355" s="1155"/>
      <c r="DP355" s="1155"/>
      <c r="DQ355" s="1155"/>
      <c r="DR355" s="1155"/>
      <c r="DS355" s="1155"/>
      <c r="DT355" s="1155"/>
      <c r="DU355" s="1155"/>
      <c r="DV355" s="1155"/>
      <c r="DW355" s="1155"/>
      <c r="DX355" s="1155"/>
      <c r="DY355" s="1155"/>
      <c r="DZ355" s="1155"/>
      <c r="EA355" s="1155"/>
      <c r="EB355" s="1155"/>
      <c r="EC355" s="1155"/>
      <c r="ED355" s="1155"/>
      <c r="EE355" s="1155"/>
      <c r="EF355" s="1155"/>
      <c r="EG355" s="1155"/>
      <c r="EH355" s="1155"/>
      <c r="EI355" s="1155"/>
      <c r="EJ355" s="313"/>
      <c r="EK355" s="313"/>
      <c r="EL355" s="313"/>
      <c r="EM355" s="313"/>
      <c r="EN355" s="313"/>
      <c r="EO355" s="313"/>
      <c r="EP355" s="313"/>
      <c r="EQ355" s="313"/>
      <c r="ER355" s="313"/>
      <c r="ES355" s="313"/>
      <c r="ET355" s="655"/>
      <c r="EU355" s="655"/>
      <c r="EV355" s="655"/>
      <c r="EW355" s="655"/>
      <c r="EX355" s="313"/>
      <c r="EY355" s="655"/>
      <c r="EZ355" s="655"/>
      <c r="FA355" s="655"/>
      <c r="FB355" s="655"/>
      <c r="FC355" s="313"/>
      <c r="FD355" s="313"/>
      <c r="FE355" s="313"/>
      <c r="FF355" s="313"/>
      <c r="FG355" s="313"/>
      <c r="FH355" s="313"/>
      <c r="FI355" s="313"/>
      <c r="FJ355" s="313"/>
      <c r="FK355" s="313"/>
      <c r="FL355" s="999"/>
      <c r="FM355" s="313"/>
      <c r="FN355" s="655"/>
      <c r="FO355" s="655"/>
      <c r="FP355" s="655"/>
      <c r="FQ355" s="655"/>
      <c r="FR355" s="313"/>
      <c r="FS355" s="313"/>
      <c r="FT355" s="313"/>
      <c r="FU355" s="655"/>
      <c r="FV355" s="313"/>
      <c r="FW355" s="313"/>
      <c r="FX355" s="313"/>
    </row>
    <row r="356" spans="1:180" ht="14.45" customHeight="1" outlineLevel="2">
      <c r="A356" s="426" t="s">
        <v>485</v>
      </c>
      <c r="B356" s="378" t="s">
        <v>304</v>
      </c>
      <c r="C356" s="331"/>
      <c r="D356" s="433"/>
      <c r="E356" s="430"/>
      <c r="F356" s="433"/>
      <c r="G356" s="470"/>
      <c r="H356" s="343"/>
      <c r="I356" s="437">
        <f>S356+X356+Y356+Z356+AA356</f>
        <v>0</v>
      </c>
      <c r="J356" s="312"/>
      <c r="K356" s="312"/>
      <c r="L356" s="312"/>
      <c r="M356" s="312"/>
      <c r="N356" s="312"/>
      <c r="O356" s="366"/>
      <c r="P356" s="366"/>
      <c r="Q356" s="366"/>
      <c r="R356" s="366"/>
      <c r="S356" s="366">
        <f t="shared" ref="S356" si="2707">SUM(T356:W356)</f>
        <v>0</v>
      </c>
      <c r="T356" s="366"/>
      <c r="U356" s="366"/>
      <c r="V356" s="366"/>
      <c r="W356" s="366"/>
      <c r="X356" s="366"/>
      <c r="Y356" s="366"/>
      <c r="Z356" s="366"/>
      <c r="AA356" s="1167"/>
      <c r="AB356" s="319"/>
      <c r="AC356" s="319"/>
      <c r="AD356" s="360"/>
      <c r="AE356" s="319"/>
      <c r="AF356" s="312"/>
      <c r="AG356" s="312">
        <f t="shared" ref="AG356" si="2708">SUM(AH356:AK356)</f>
        <v>0</v>
      </c>
      <c r="AH356" s="366"/>
      <c r="AI356" s="366"/>
      <c r="AJ356" s="366"/>
      <c r="AK356" s="366"/>
      <c r="AL356" s="319"/>
      <c r="AM356" s="319"/>
      <c r="AN356" s="319"/>
      <c r="AO356" s="319"/>
      <c r="AP356" s="337"/>
      <c r="AQ356" s="437">
        <f t="shared" ref="AQ356:AQ357" si="2709">DI356+DX356+EA356+ED356+EG356</f>
        <v>0</v>
      </c>
      <c r="AR356" s="1621"/>
      <c r="AS356" s="1621"/>
      <c r="AT356" s="312"/>
      <c r="AU356" s="312"/>
      <c r="AV356" s="312"/>
      <c r="AW356" s="312"/>
      <c r="AX356" s="312"/>
      <c r="AY356" s="312"/>
      <c r="AZ356" s="312"/>
      <c r="BA356" s="312"/>
      <c r="BB356" s="312"/>
      <c r="BC356" s="312"/>
      <c r="BD356" s="312"/>
      <c r="BE356" s="312"/>
      <c r="BF356" s="312"/>
      <c r="BG356" s="312"/>
      <c r="BH356" s="312"/>
      <c r="BI356" s="312"/>
      <c r="BJ356" s="312"/>
      <c r="BK356" s="312"/>
      <c r="BL356" s="315"/>
      <c r="BM356" s="315"/>
      <c r="BN356" s="315"/>
      <c r="BO356" s="319"/>
      <c r="BP356" s="319"/>
      <c r="BQ356" s="319"/>
      <c r="BR356" s="476">
        <f>BU356+BX356+CA356+CD356</f>
        <v>0</v>
      </c>
      <c r="BS356" s="476">
        <f t="shared" ref="BS356" si="2710">BV356+BY356+CB356+CE356</f>
        <v>0</v>
      </c>
      <c r="BT356" s="476">
        <f t="shared" ref="BT356" si="2711">BW356+BZ356+CC356+CF356</f>
        <v>0</v>
      </c>
      <c r="BU356" s="319"/>
      <c r="BV356" s="319"/>
      <c r="BW356" s="319"/>
      <c r="BX356" s="319"/>
      <c r="BY356" s="319"/>
      <c r="BZ356" s="319"/>
      <c r="CA356" s="319"/>
      <c r="CB356" s="319"/>
      <c r="CC356" s="319"/>
      <c r="CD356" s="319"/>
      <c r="CE356" s="319"/>
      <c r="CF356" s="319"/>
      <c r="CG356" s="1001"/>
      <c r="CH356" s="476">
        <f>CK356+CN356+CQ356+CT356</f>
        <v>0</v>
      </c>
      <c r="CI356" s="476">
        <f t="shared" ref="CI356" si="2712">CL356+CO356+CR356+CU356</f>
        <v>0</v>
      </c>
      <c r="CJ356" s="476">
        <f t="shared" ref="CJ356" si="2713">CM356+CP356+CS356+CV356</f>
        <v>0</v>
      </c>
      <c r="CK356" s="319"/>
      <c r="CL356" s="319"/>
      <c r="CM356" s="319"/>
      <c r="CN356" s="319"/>
      <c r="CO356" s="319"/>
      <c r="CP356" s="319"/>
      <c r="CQ356" s="319"/>
      <c r="CR356" s="319"/>
      <c r="CS356" s="319"/>
      <c r="CT356" s="319"/>
      <c r="CU356" s="319"/>
      <c r="CV356" s="319"/>
      <c r="CW356" s="1520"/>
      <c r="CX356" s="319"/>
      <c r="CY356" s="319"/>
      <c r="CZ356" s="319"/>
      <c r="DA356" s="319"/>
      <c r="DB356" s="319"/>
      <c r="DC356" s="319"/>
      <c r="DD356" s="319"/>
      <c r="DE356" s="319"/>
      <c r="DF356" s="319"/>
      <c r="DG356" s="319"/>
      <c r="DH356" s="319"/>
      <c r="DI356" s="1205"/>
      <c r="DJ356" s="1205"/>
      <c r="DK356" s="1205"/>
      <c r="DL356" s="1205"/>
      <c r="DM356" s="1205"/>
      <c r="DN356" s="1205"/>
      <c r="DO356" s="1205"/>
      <c r="DP356" s="1205"/>
      <c r="DQ356" s="1205"/>
      <c r="DR356" s="1205"/>
      <c r="DS356" s="1205"/>
      <c r="DT356" s="1205"/>
      <c r="DU356" s="1205"/>
      <c r="DV356" s="1205"/>
      <c r="DW356" s="1205"/>
      <c r="DX356" s="1205"/>
      <c r="DY356" s="1205"/>
      <c r="DZ356" s="1205"/>
      <c r="EA356" s="1205"/>
      <c r="EB356" s="1205"/>
      <c r="EC356" s="1205"/>
      <c r="ED356" s="1205"/>
      <c r="EE356" s="1205"/>
      <c r="EF356" s="1205"/>
      <c r="EG356" s="1205"/>
      <c r="EH356" s="1205"/>
      <c r="EI356" s="1205"/>
      <c r="EJ356" s="319"/>
      <c r="EK356" s="319"/>
      <c r="EL356" s="319"/>
      <c r="EM356" s="319"/>
      <c r="EN356" s="437">
        <f t="shared" ref="EN356:EN357" si="2714">EX356+FC356+FD356+FE356+FF356</f>
        <v>0</v>
      </c>
      <c r="EO356" s="486"/>
      <c r="EP356" s="312"/>
      <c r="EQ356" s="312"/>
      <c r="ER356" s="312"/>
      <c r="ES356" s="312"/>
      <c r="ET356" s="622"/>
      <c r="EU356" s="622"/>
      <c r="EV356" s="622"/>
      <c r="EW356" s="622"/>
      <c r="EX356" s="622">
        <f>EY356+EZ356+FA356+FB356</f>
        <v>0</v>
      </c>
      <c r="EY356" s="622"/>
      <c r="EZ356" s="622"/>
      <c r="FA356" s="622"/>
      <c r="FB356" s="622"/>
      <c r="FC356" s="312"/>
      <c r="FD356" s="312"/>
      <c r="FE356" s="312"/>
      <c r="FF356" s="312"/>
      <c r="FG356" s="437">
        <f>SUM(FH356:FR356)</f>
        <v>0</v>
      </c>
      <c r="FH356" s="486"/>
      <c r="FI356" s="312"/>
      <c r="FJ356" s="312"/>
      <c r="FK356" s="312"/>
      <c r="FL356" s="992"/>
      <c r="FM356" s="312">
        <f t="shared" ref="FM356" si="2715">FN356+FO356+FP356+FQ356</f>
        <v>0</v>
      </c>
      <c r="FN356" s="622"/>
      <c r="FO356" s="622"/>
      <c r="FP356" s="622"/>
      <c r="FQ356" s="622"/>
      <c r="FR356" s="312"/>
      <c r="FS356" s="312"/>
      <c r="FT356" s="312"/>
      <c r="FU356" s="622"/>
      <c r="FV356" s="316"/>
      <c r="FW356" s="316"/>
      <c r="FX356" s="316"/>
    </row>
    <row r="357" spans="1:180" s="95" customFormat="1" ht="14.45" customHeight="1" outlineLevel="2">
      <c r="A357" s="426" t="s">
        <v>485</v>
      </c>
      <c r="B357" s="378" t="s">
        <v>304</v>
      </c>
      <c r="C357" s="331"/>
      <c r="D357" s="431"/>
      <c r="E357" s="430"/>
      <c r="F357" s="439" t="s">
        <v>100</v>
      </c>
      <c r="G357" s="438"/>
      <c r="H357" s="490"/>
      <c r="I357" s="335"/>
      <c r="J357" s="335"/>
      <c r="K357" s="335"/>
      <c r="L357" s="335"/>
      <c r="M357" s="335"/>
      <c r="N357" s="335"/>
      <c r="O357" s="335"/>
      <c r="P357" s="335"/>
      <c r="Q357" s="335"/>
      <c r="R357" s="335"/>
      <c r="S357" s="335"/>
      <c r="T357" s="335"/>
      <c r="U357" s="335"/>
      <c r="V357" s="335"/>
      <c r="W357" s="335"/>
      <c r="X357" s="335"/>
      <c r="Y357" s="335"/>
      <c r="Z357" s="335"/>
      <c r="AA357" s="1157"/>
      <c r="AB357" s="335"/>
      <c r="AC357" s="335"/>
      <c r="AD357" s="345"/>
      <c r="AE357" s="335"/>
      <c r="AF357" s="335"/>
      <c r="AG357" s="335"/>
      <c r="AH357" s="335"/>
      <c r="AI357" s="335"/>
      <c r="AJ357" s="335"/>
      <c r="AK357" s="335"/>
      <c r="AL357" s="335"/>
      <c r="AM357" s="335"/>
      <c r="AN357" s="335"/>
      <c r="AO357" s="335"/>
      <c r="AP357" s="495"/>
      <c r="AQ357" s="437">
        <f t="shared" si="2709"/>
        <v>0</v>
      </c>
      <c r="AR357" s="1621"/>
      <c r="AS357" s="1621"/>
      <c r="AT357" s="437">
        <f t="shared" ref="AT357:BQ357" si="2716">SUM(AT355:AT356)</f>
        <v>0</v>
      </c>
      <c r="AU357" s="437">
        <f t="shared" si="2716"/>
        <v>0</v>
      </c>
      <c r="AV357" s="437">
        <f t="shared" si="2716"/>
        <v>0</v>
      </c>
      <c r="AW357" s="437">
        <f t="shared" si="2716"/>
        <v>0</v>
      </c>
      <c r="AX357" s="437">
        <f t="shared" si="2716"/>
        <v>0</v>
      </c>
      <c r="AY357" s="437">
        <f t="shared" si="2716"/>
        <v>0</v>
      </c>
      <c r="AZ357" s="437">
        <f t="shared" si="2716"/>
        <v>0</v>
      </c>
      <c r="BA357" s="437">
        <f t="shared" si="2716"/>
        <v>0</v>
      </c>
      <c r="BB357" s="437">
        <f t="shared" si="2716"/>
        <v>0</v>
      </c>
      <c r="BC357" s="437">
        <f t="shared" si="2716"/>
        <v>0</v>
      </c>
      <c r="BD357" s="437">
        <f t="shared" si="2716"/>
        <v>0</v>
      </c>
      <c r="BE357" s="437">
        <f t="shared" si="2716"/>
        <v>0</v>
      </c>
      <c r="BF357" s="437">
        <f t="shared" si="2716"/>
        <v>0</v>
      </c>
      <c r="BG357" s="437">
        <f t="shared" si="2716"/>
        <v>0</v>
      </c>
      <c r="BH357" s="437">
        <f t="shared" si="2716"/>
        <v>0</v>
      </c>
      <c r="BI357" s="437">
        <f t="shared" si="2716"/>
        <v>0</v>
      </c>
      <c r="BJ357" s="437">
        <f t="shared" si="2716"/>
        <v>0</v>
      </c>
      <c r="BK357" s="437">
        <f t="shared" si="2716"/>
        <v>0</v>
      </c>
      <c r="BL357" s="437">
        <f t="shared" si="2716"/>
        <v>0</v>
      </c>
      <c r="BM357" s="437">
        <f t="shared" si="2716"/>
        <v>0</v>
      </c>
      <c r="BN357" s="437">
        <f t="shared" si="2716"/>
        <v>0</v>
      </c>
      <c r="BO357" s="437">
        <f t="shared" si="2716"/>
        <v>0</v>
      </c>
      <c r="BP357" s="437">
        <f t="shared" si="2716"/>
        <v>0</v>
      </c>
      <c r="BQ357" s="437">
        <f t="shared" si="2716"/>
        <v>0</v>
      </c>
      <c r="BR357" s="437">
        <f t="shared" ref="BR357:EC357" si="2717">SUM(BR355:BR356)</f>
        <v>0</v>
      </c>
      <c r="BS357" s="437">
        <f t="shared" si="2717"/>
        <v>0</v>
      </c>
      <c r="BT357" s="437">
        <f t="shared" si="2717"/>
        <v>0</v>
      </c>
      <c r="BU357" s="437">
        <f t="shared" si="2717"/>
        <v>0</v>
      </c>
      <c r="BV357" s="437">
        <f t="shared" si="2717"/>
        <v>0</v>
      </c>
      <c r="BW357" s="437">
        <f t="shared" si="2717"/>
        <v>0</v>
      </c>
      <c r="BX357" s="437">
        <f t="shared" si="2717"/>
        <v>0</v>
      </c>
      <c r="BY357" s="437">
        <f t="shared" si="2717"/>
        <v>0</v>
      </c>
      <c r="BZ357" s="437">
        <f t="shared" si="2717"/>
        <v>0</v>
      </c>
      <c r="CA357" s="437">
        <f t="shared" si="2717"/>
        <v>0</v>
      </c>
      <c r="CB357" s="437">
        <f t="shared" si="2717"/>
        <v>0</v>
      </c>
      <c r="CC357" s="437">
        <f t="shared" si="2717"/>
        <v>0</v>
      </c>
      <c r="CD357" s="437">
        <f t="shared" si="2717"/>
        <v>0</v>
      </c>
      <c r="CE357" s="437">
        <f t="shared" si="2717"/>
        <v>0</v>
      </c>
      <c r="CF357" s="437">
        <f t="shared" si="2717"/>
        <v>0</v>
      </c>
      <c r="CG357" s="992"/>
      <c r="CH357" s="437">
        <f t="shared" ref="CH357:CV357" si="2718">SUM(CH355:CH356)</f>
        <v>0</v>
      </c>
      <c r="CI357" s="437">
        <f t="shared" si="2718"/>
        <v>0</v>
      </c>
      <c r="CJ357" s="437">
        <f t="shared" si="2718"/>
        <v>0</v>
      </c>
      <c r="CK357" s="437">
        <f t="shared" si="2718"/>
        <v>0</v>
      </c>
      <c r="CL357" s="437">
        <f t="shared" si="2718"/>
        <v>0</v>
      </c>
      <c r="CM357" s="437">
        <f t="shared" si="2718"/>
        <v>0</v>
      </c>
      <c r="CN357" s="437">
        <f t="shared" si="2718"/>
        <v>0</v>
      </c>
      <c r="CO357" s="437">
        <f t="shared" si="2718"/>
        <v>0</v>
      </c>
      <c r="CP357" s="437">
        <f t="shared" si="2718"/>
        <v>0</v>
      </c>
      <c r="CQ357" s="437">
        <f t="shared" si="2718"/>
        <v>0</v>
      </c>
      <c r="CR357" s="437">
        <f t="shared" si="2718"/>
        <v>0</v>
      </c>
      <c r="CS357" s="437">
        <f t="shared" si="2718"/>
        <v>0</v>
      </c>
      <c r="CT357" s="437">
        <f t="shared" si="2718"/>
        <v>0</v>
      </c>
      <c r="CU357" s="437">
        <f t="shared" si="2718"/>
        <v>0</v>
      </c>
      <c r="CV357" s="437">
        <f t="shared" si="2718"/>
        <v>0</v>
      </c>
      <c r="CW357" s="1510">
        <f t="shared" si="2717"/>
        <v>0</v>
      </c>
      <c r="CX357" s="437">
        <f t="shared" si="2717"/>
        <v>0</v>
      </c>
      <c r="CY357" s="437">
        <f t="shared" si="2717"/>
        <v>0</v>
      </c>
      <c r="CZ357" s="437">
        <f t="shared" si="2717"/>
        <v>0</v>
      </c>
      <c r="DA357" s="437">
        <f t="shared" si="2717"/>
        <v>0</v>
      </c>
      <c r="DB357" s="437">
        <f t="shared" si="2717"/>
        <v>0</v>
      </c>
      <c r="DC357" s="437">
        <f t="shared" si="2717"/>
        <v>0</v>
      </c>
      <c r="DD357" s="437">
        <f t="shared" si="2717"/>
        <v>0</v>
      </c>
      <c r="DE357" s="437">
        <f t="shared" si="2717"/>
        <v>0</v>
      </c>
      <c r="DF357" s="437">
        <f t="shared" si="2717"/>
        <v>0</v>
      </c>
      <c r="DG357" s="437">
        <f t="shared" si="2717"/>
        <v>0</v>
      </c>
      <c r="DH357" s="437">
        <f t="shared" si="2717"/>
        <v>0</v>
      </c>
      <c r="DI357" s="1163">
        <f t="shared" si="2717"/>
        <v>0</v>
      </c>
      <c r="DJ357" s="1163">
        <f t="shared" si="2717"/>
        <v>0</v>
      </c>
      <c r="DK357" s="1163">
        <f t="shared" si="2717"/>
        <v>0</v>
      </c>
      <c r="DL357" s="1163">
        <f t="shared" si="2717"/>
        <v>0</v>
      </c>
      <c r="DM357" s="1163">
        <f t="shared" si="2717"/>
        <v>0</v>
      </c>
      <c r="DN357" s="1163">
        <f t="shared" si="2717"/>
        <v>0</v>
      </c>
      <c r="DO357" s="1163">
        <f t="shared" si="2717"/>
        <v>0</v>
      </c>
      <c r="DP357" s="1163">
        <f t="shared" si="2717"/>
        <v>0</v>
      </c>
      <c r="DQ357" s="1163">
        <f t="shared" si="2717"/>
        <v>0</v>
      </c>
      <c r="DR357" s="1163">
        <f t="shared" si="2717"/>
        <v>0</v>
      </c>
      <c r="DS357" s="1163">
        <f t="shared" si="2717"/>
        <v>0</v>
      </c>
      <c r="DT357" s="1163">
        <f t="shared" si="2717"/>
        <v>0</v>
      </c>
      <c r="DU357" s="1163">
        <f t="shared" si="2717"/>
        <v>0</v>
      </c>
      <c r="DV357" s="1163">
        <f t="shared" si="2717"/>
        <v>0</v>
      </c>
      <c r="DW357" s="1163">
        <f t="shared" si="2717"/>
        <v>0</v>
      </c>
      <c r="DX357" s="1163">
        <f t="shared" si="2717"/>
        <v>0</v>
      </c>
      <c r="DY357" s="1163">
        <f t="shared" si="2717"/>
        <v>0</v>
      </c>
      <c r="DZ357" s="1163">
        <f t="shared" si="2717"/>
        <v>0</v>
      </c>
      <c r="EA357" s="1163">
        <f t="shared" si="2717"/>
        <v>0</v>
      </c>
      <c r="EB357" s="1163">
        <f t="shared" si="2717"/>
        <v>0</v>
      </c>
      <c r="EC357" s="1163">
        <f t="shared" si="2717"/>
        <v>0</v>
      </c>
      <c r="ED357" s="1163">
        <f t="shared" ref="ED357:EI357" si="2719">SUM(ED355:ED356)</f>
        <v>0</v>
      </c>
      <c r="EE357" s="1163">
        <f t="shared" si="2719"/>
        <v>0</v>
      </c>
      <c r="EF357" s="1163">
        <f t="shared" si="2719"/>
        <v>0</v>
      </c>
      <c r="EG357" s="1163">
        <f t="shared" si="2719"/>
        <v>0</v>
      </c>
      <c r="EH357" s="1163">
        <f t="shared" si="2719"/>
        <v>0</v>
      </c>
      <c r="EI357" s="1163">
        <f t="shared" si="2719"/>
        <v>0</v>
      </c>
      <c r="EJ357" s="437"/>
      <c r="EK357" s="437"/>
      <c r="EL357" s="437"/>
      <c r="EM357" s="437"/>
      <c r="EN357" s="437">
        <f t="shared" si="2714"/>
        <v>0</v>
      </c>
      <c r="EO357" s="437">
        <f>SUM(EO355:EO356)</f>
        <v>0</v>
      </c>
      <c r="EP357" s="437">
        <f>SUM(EP355:EP356)</f>
        <v>0</v>
      </c>
      <c r="EQ357" s="437">
        <f>SUM(EQ355:EQ356)</f>
        <v>0</v>
      </c>
      <c r="ER357" s="437">
        <f>SUM(ER355:ER356)</f>
        <v>0</v>
      </c>
      <c r="ES357" s="437">
        <f>SUM(ES355:ES356)</f>
        <v>0</v>
      </c>
      <c r="ET357" s="814"/>
      <c r="EU357" s="814"/>
      <c r="EV357" s="814"/>
      <c r="EW357" s="814"/>
      <c r="EX357" s="437">
        <f>SUM(EX355:EX356)</f>
        <v>0</v>
      </c>
      <c r="EY357" s="437">
        <f t="shared" ref="EY357:FB357" si="2720">SUM(EY355:EY356)</f>
        <v>0</v>
      </c>
      <c r="EZ357" s="437">
        <f t="shared" si="2720"/>
        <v>0</v>
      </c>
      <c r="FA357" s="437">
        <f t="shared" si="2720"/>
        <v>0</v>
      </c>
      <c r="FB357" s="437">
        <f t="shared" si="2720"/>
        <v>0</v>
      </c>
      <c r="FC357" s="437">
        <f>SUM(FC355:FC356)</f>
        <v>0</v>
      </c>
      <c r="FD357" s="437">
        <f>SUM(FD355:FD356)</f>
        <v>0</v>
      </c>
      <c r="FE357" s="437">
        <f>SUM(FE355:FE356)</f>
        <v>0</v>
      </c>
      <c r="FF357" s="437">
        <f>SUM(FF355:FF356)</f>
        <v>0</v>
      </c>
      <c r="FG357" s="437">
        <f>SUM(FH357:FR357)</f>
        <v>0</v>
      </c>
      <c r="FH357" s="437">
        <f>SUM(FH355:FH356)</f>
        <v>0</v>
      </c>
      <c r="FI357" s="437">
        <f>SUM(FI355:FI356)</f>
        <v>0</v>
      </c>
      <c r="FJ357" s="437">
        <f>SUM(FJ355:FJ356)</f>
        <v>0</v>
      </c>
      <c r="FK357" s="437">
        <f>SUM(FK355:FK356)</f>
        <v>0</v>
      </c>
      <c r="FL357" s="992"/>
      <c r="FM357" s="437">
        <f>SUM(FM355:FM356)</f>
        <v>0</v>
      </c>
      <c r="FN357" s="437">
        <f t="shared" ref="FN357:FQ357" si="2721">SUM(FN355:FN356)</f>
        <v>0</v>
      </c>
      <c r="FO357" s="437">
        <f t="shared" si="2721"/>
        <v>0</v>
      </c>
      <c r="FP357" s="437">
        <f t="shared" si="2721"/>
        <v>0</v>
      </c>
      <c r="FQ357" s="437">
        <f t="shared" si="2721"/>
        <v>0</v>
      </c>
      <c r="FR357" s="437">
        <f>SUM(FR355:FR356)</f>
        <v>0</v>
      </c>
      <c r="FS357" s="437">
        <f>SUM(FS355:FS356)</f>
        <v>0</v>
      </c>
      <c r="FT357" s="437">
        <f>SUM(FT355:FT356)</f>
        <v>0</v>
      </c>
      <c r="FU357" s="814"/>
      <c r="FV357" s="313"/>
      <c r="FW357" s="313"/>
      <c r="FX357" s="313"/>
    </row>
    <row r="358" spans="1:180" ht="14.45" customHeight="1" outlineLevel="1">
      <c r="A358" s="426" t="s">
        <v>485</v>
      </c>
      <c r="B358" s="378" t="s">
        <v>304</v>
      </c>
      <c r="C358" s="331"/>
      <c r="D358" s="431"/>
      <c r="E358" s="430" t="s">
        <v>124</v>
      </c>
      <c r="F358" s="431" t="s">
        <v>58</v>
      </c>
      <c r="G358" s="467"/>
      <c r="H358" s="330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  <c r="S358" s="313"/>
      <c r="T358" s="313"/>
      <c r="U358" s="313"/>
      <c r="V358" s="313"/>
      <c r="W358" s="313"/>
      <c r="X358" s="313"/>
      <c r="Y358" s="313"/>
      <c r="Z358" s="313"/>
      <c r="AA358" s="1155"/>
      <c r="AB358" s="313"/>
      <c r="AC358" s="313"/>
      <c r="AD358" s="358"/>
      <c r="AE358" s="313"/>
      <c r="AF358" s="313"/>
      <c r="AG358" s="313"/>
      <c r="AH358" s="313"/>
      <c r="AI358" s="313"/>
      <c r="AJ358" s="313"/>
      <c r="AK358" s="313"/>
      <c r="AL358" s="313"/>
      <c r="AM358" s="313"/>
      <c r="AN358" s="313"/>
      <c r="AO358" s="313"/>
      <c r="AP358" s="495"/>
      <c r="AQ358" s="335"/>
      <c r="AR358" s="1620"/>
      <c r="AS358" s="1620"/>
      <c r="AT358" s="320"/>
      <c r="AU358" s="320"/>
      <c r="AV358" s="320"/>
      <c r="AW358" s="320"/>
      <c r="AX358" s="320"/>
      <c r="AY358" s="320"/>
      <c r="AZ358" s="320"/>
      <c r="BA358" s="320"/>
      <c r="BB358" s="320"/>
      <c r="BC358" s="320"/>
      <c r="BD358" s="320"/>
      <c r="BE358" s="320"/>
      <c r="BF358" s="320"/>
      <c r="BG358" s="320"/>
      <c r="BH358" s="320"/>
      <c r="BI358" s="320"/>
      <c r="BJ358" s="320"/>
      <c r="BK358" s="320"/>
      <c r="BL358" s="313"/>
      <c r="BM358" s="313"/>
      <c r="BN358" s="313"/>
      <c r="BO358" s="313"/>
      <c r="BP358" s="313"/>
      <c r="BQ358" s="313"/>
      <c r="BR358" s="313"/>
      <c r="BS358" s="313"/>
      <c r="BT358" s="313"/>
      <c r="BU358" s="313"/>
      <c r="BV358" s="313"/>
      <c r="BW358" s="313"/>
      <c r="BX358" s="313"/>
      <c r="BY358" s="313"/>
      <c r="BZ358" s="313"/>
      <c r="CA358" s="313"/>
      <c r="CB358" s="313"/>
      <c r="CC358" s="313"/>
      <c r="CD358" s="313"/>
      <c r="CE358" s="313"/>
      <c r="CF358" s="313"/>
      <c r="CG358" s="999"/>
      <c r="CH358" s="313"/>
      <c r="CI358" s="313"/>
      <c r="CJ358" s="313"/>
      <c r="CK358" s="313"/>
      <c r="CL358" s="313"/>
      <c r="CM358" s="313"/>
      <c r="CN358" s="313"/>
      <c r="CO358" s="313"/>
      <c r="CP358" s="313"/>
      <c r="CQ358" s="313"/>
      <c r="CR358" s="313"/>
      <c r="CS358" s="313"/>
      <c r="CT358" s="313"/>
      <c r="CU358" s="313"/>
      <c r="CV358" s="313"/>
      <c r="CW358" s="1512"/>
      <c r="CX358" s="313"/>
      <c r="CY358" s="313"/>
      <c r="CZ358" s="313"/>
      <c r="DA358" s="313"/>
      <c r="DB358" s="313"/>
      <c r="DC358" s="313"/>
      <c r="DD358" s="313"/>
      <c r="DE358" s="313"/>
      <c r="DF358" s="313"/>
      <c r="DG358" s="313"/>
      <c r="DH358" s="313"/>
      <c r="DI358" s="1155"/>
      <c r="DJ358" s="1155"/>
      <c r="DK358" s="1155"/>
      <c r="DL358" s="1155"/>
      <c r="DM358" s="1155"/>
      <c r="DN358" s="1155"/>
      <c r="DO358" s="1155"/>
      <c r="DP358" s="1155"/>
      <c r="DQ358" s="1155"/>
      <c r="DR358" s="1155"/>
      <c r="DS358" s="1155"/>
      <c r="DT358" s="1155"/>
      <c r="DU358" s="1155"/>
      <c r="DV358" s="1155"/>
      <c r="DW358" s="1155"/>
      <c r="DX358" s="1155"/>
      <c r="DY358" s="1155"/>
      <c r="DZ358" s="1155"/>
      <c r="EA358" s="1155"/>
      <c r="EB358" s="1155"/>
      <c r="EC358" s="1155"/>
      <c r="ED358" s="1155"/>
      <c r="EE358" s="1155"/>
      <c r="EF358" s="1155"/>
      <c r="EG358" s="1155"/>
      <c r="EH358" s="1155"/>
      <c r="EI358" s="1155"/>
      <c r="EJ358" s="313"/>
      <c r="EK358" s="313"/>
      <c r="EL358" s="313"/>
      <c r="EM358" s="313"/>
      <c r="EN358" s="313"/>
      <c r="EO358" s="313"/>
      <c r="EP358" s="313"/>
      <c r="EQ358" s="313"/>
      <c r="ER358" s="313"/>
      <c r="ES358" s="313"/>
      <c r="ET358" s="655"/>
      <c r="EU358" s="655"/>
      <c r="EV358" s="655"/>
      <c r="EW358" s="655"/>
      <c r="EX358" s="313"/>
      <c r="EY358" s="655"/>
      <c r="EZ358" s="655"/>
      <c r="FA358" s="655"/>
      <c r="FB358" s="655"/>
      <c r="FC358" s="313"/>
      <c r="FD358" s="313"/>
      <c r="FE358" s="313"/>
      <c r="FF358" s="313"/>
      <c r="FG358" s="313"/>
      <c r="FH358" s="313"/>
      <c r="FI358" s="313"/>
      <c r="FJ358" s="313"/>
      <c r="FK358" s="313"/>
      <c r="FL358" s="999"/>
      <c r="FM358" s="313"/>
      <c r="FN358" s="655"/>
      <c r="FO358" s="655"/>
      <c r="FP358" s="655"/>
      <c r="FQ358" s="655"/>
      <c r="FR358" s="313"/>
      <c r="FS358" s="313"/>
      <c r="FT358" s="313"/>
      <c r="FU358" s="655"/>
      <c r="FV358" s="313"/>
      <c r="FW358" s="313"/>
      <c r="FX358" s="313"/>
    </row>
    <row r="359" spans="1:180" ht="43.15" customHeight="1" outlineLevel="1">
      <c r="A359" s="426" t="s">
        <v>485</v>
      </c>
      <c r="B359" s="378" t="s">
        <v>304</v>
      </c>
      <c r="C359" s="378" t="s">
        <v>489</v>
      </c>
      <c r="D359" s="378" t="s">
        <v>22</v>
      </c>
      <c r="E359" s="430" t="s">
        <v>385</v>
      </c>
      <c r="F359" s="432" t="s">
        <v>377</v>
      </c>
      <c r="G359" s="470"/>
      <c r="H359" s="343" t="s">
        <v>496</v>
      </c>
      <c r="I359" s="437">
        <f t="shared" ref="I359:I360" si="2722">S359+X359+Y359+Z359+AA359</f>
        <v>420</v>
      </c>
      <c r="J359" s="356"/>
      <c r="K359" s="356"/>
      <c r="L359" s="356"/>
      <c r="M359" s="356">
        <v>84</v>
      </c>
      <c r="N359" s="356">
        <f t="shared" ref="N359:N360" si="2723">SUM(O359:R359)</f>
        <v>84</v>
      </c>
      <c r="O359" s="356">
        <v>21</v>
      </c>
      <c r="P359" s="356">
        <v>21</v>
      </c>
      <c r="Q359" s="356">
        <v>21</v>
      </c>
      <c r="R359" s="356">
        <v>21</v>
      </c>
      <c r="S359" s="366">
        <f t="shared" ref="S359:S360" si="2724">SUM(T359:W359)</f>
        <v>84</v>
      </c>
      <c r="T359" s="356">
        <v>21</v>
      </c>
      <c r="U359" s="356">
        <v>21</v>
      </c>
      <c r="V359" s="356">
        <v>21</v>
      </c>
      <c r="W359" s="356">
        <v>21</v>
      </c>
      <c r="X359" s="356">
        <v>84</v>
      </c>
      <c r="Y359" s="356">
        <v>84</v>
      </c>
      <c r="Z359" s="356">
        <v>84</v>
      </c>
      <c r="AA359" s="1166">
        <v>84</v>
      </c>
      <c r="AB359" s="356"/>
      <c r="AC359" s="356"/>
      <c r="AD359" s="356"/>
      <c r="AE359" s="356"/>
      <c r="AF359" s="356">
        <v>84</v>
      </c>
      <c r="AG359" s="440">
        <f t="shared" ref="AG359:AG360" si="2725">SUM(AH359:AK359)</f>
        <v>0</v>
      </c>
      <c r="AH359" s="356"/>
      <c r="AI359" s="356"/>
      <c r="AJ359" s="356"/>
      <c r="AK359" s="356"/>
      <c r="AL359" s="356"/>
      <c r="AM359" s="356"/>
      <c r="AN359" s="316"/>
      <c r="AO359" s="316"/>
      <c r="AP359" s="306" t="s">
        <v>349</v>
      </c>
      <c r="AQ359" s="437">
        <f t="shared" ref="AQ359:AQ361" si="2726">DI359+DX359+EA359+ED359+EG359</f>
        <v>0.3</v>
      </c>
      <c r="AR359" s="1621"/>
      <c r="AS359" s="1621"/>
      <c r="AT359" s="315"/>
      <c r="AU359" s="315"/>
      <c r="AV359" s="315"/>
      <c r="AW359" s="315"/>
      <c r="AX359" s="315"/>
      <c r="AY359" s="315"/>
      <c r="AZ359" s="315"/>
      <c r="BA359" s="315"/>
      <c r="BB359" s="315"/>
      <c r="BC359" s="315"/>
      <c r="BD359" s="315"/>
      <c r="BE359" s="315"/>
      <c r="BF359" s="315"/>
      <c r="BG359" s="315"/>
      <c r="BH359" s="315"/>
      <c r="BI359" s="315">
        <v>0.06</v>
      </c>
      <c r="BJ359" s="315"/>
      <c r="BK359" s="315">
        <v>3.5039999999999997E-3</v>
      </c>
      <c r="BL359" s="315">
        <v>0.06</v>
      </c>
      <c r="BM359" s="315"/>
      <c r="BN359" s="315">
        <v>3.5039999999999997E-3</v>
      </c>
      <c r="BO359" s="625">
        <v>0.06</v>
      </c>
      <c r="BP359" s="315"/>
      <c r="BQ359" s="625">
        <v>3.5039999999999997E-3</v>
      </c>
      <c r="BR359" s="476">
        <f>BU359+BX359+CA359+CD359</f>
        <v>0.06</v>
      </c>
      <c r="BS359" s="476">
        <f t="shared" ref="BS359:BS360" si="2727">BV359+BY359+CB359+CE359</f>
        <v>0</v>
      </c>
      <c r="BT359" s="476">
        <f t="shared" ref="BT359:BT360" si="2728">BW359+BZ359+CC359+CF359</f>
        <v>3.5039999999999997E-3</v>
      </c>
      <c r="BU359" s="315">
        <v>1.4999999999999999E-2</v>
      </c>
      <c r="BV359" s="315"/>
      <c r="BW359" s="315">
        <v>8.7599999999999993E-4</v>
      </c>
      <c r="BX359" s="315">
        <v>1.4999999999999999E-2</v>
      </c>
      <c r="BY359" s="315"/>
      <c r="BZ359" s="315">
        <v>8.7599999999999993E-4</v>
      </c>
      <c r="CA359" s="315">
        <v>1.4999999999999999E-2</v>
      </c>
      <c r="CB359" s="315"/>
      <c r="CC359" s="315">
        <v>8.7599999999999993E-4</v>
      </c>
      <c r="CD359" s="315">
        <v>1.4999999999999999E-2</v>
      </c>
      <c r="CE359" s="315"/>
      <c r="CF359" s="315">
        <v>8.7599999999999993E-4</v>
      </c>
      <c r="CG359" s="995"/>
      <c r="CH359" s="476">
        <f>CK359+CN359+CQ359+CT359</f>
        <v>0.06</v>
      </c>
      <c r="CI359" s="476">
        <f t="shared" ref="CI359:CI360" si="2729">CL359+CO359+CR359+CU359</f>
        <v>0</v>
      </c>
      <c r="CJ359" s="476">
        <f t="shared" ref="CJ359:CJ360" si="2730">CM359+CP359+CS359+CV359</f>
        <v>3.5039999999999997E-3</v>
      </c>
      <c r="CK359" s="315">
        <v>1.4999999999999999E-2</v>
      </c>
      <c r="CL359" s="315"/>
      <c r="CM359" s="315">
        <v>8.7599999999999993E-4</v>
      </c>
      <c r="CN359" s="1049">
        <v>1.4999999999999999E-2</v>
      </c>
      <c r="CO359" s="315"/>
      <c r="CP359" s="1049">
        <v>8.7599999999999993E-4</v>
      </c>
      <c r="CQ359" s="1474">
        <v>1.4999999999999999E-2</v>
      </c>
      <c r="CR359" s="1474"/>
      <c r="CS359" s="1474">
        <v>8.7599999999999993E-4</v>
      </c>
      <c r="CT359" s="1474">
        <v>1.4999999999999999E-2</v>
      </c>
      <c r="CU359" s="1474"/>
      <c r="CV359" s="1474">
        <v>8.7599999999999993E-4</v>
      </c>
      <c r="CW359" s="1514">
        <v>0.06</v>
      </c>
      <c r="CX359" s="315"/>
      <c r="CY359" s="315">
        <v>4.3199999999999992E-3</v>
      </c>
      <c r="CZ359" s="315">
        <v>0.06</v>
      </c>
      <c r="DA359" s="315"/>
      <c r="DB359" s="315">
        <v>4.7400000000000003E-3</v>
      </c>
      <c r="DC359" s="315">
        <v>0.06</v>
      </c>
      <c r="DD359" s="315"/>
      <c r="DE359" s="315">
        <v>5.1000000000000004E-3</v>
      </c>
      <c r="DF359" s="315">
        <v>0.06</v>
      </c>
      <c r="DG359" s="315"/>
      <c r="DH359" s="315">
        <v>5.1000000000000004E-3</v>
      </c>
      <c r="DI359" s="1243">
        <f>DL359+DO359+DR359+DU359</f>
        <v>0.06</v>
      </c>
      <c r="DJ359" s="1204"/>
      <c r="DK359" s="1243">
        <f>DN359+DQ359+DT359+DW359</f>
        <v>3.5039999999999997E-3</v>
      </c>
      <c r="DL359" s="1204">
        <v>1.4999999999999999E-2</v>
      </c>
      <c r="DM359" s="1204"/>
      <c r="DN359" s="1204">
        <v>8.7599999999999993E-4</v>
      </c>
      <c r="DO359" s="1204">
        <v>1.4999999999999999E-2</v>
      </c>
      <c r="DP359" s="1204"/>
      <c r="DQ359" s="1204">
        <v>8.7599999999999993E-4</v>
      </c>
      <c r="DR359" s="1204">
        <v>1.4999999999999999E-2</v>
      </c>
      <c r="DS359" s="1204"/>
      <c r="DT359" s="1204">
        <v>8.7599999999999993E-4</v>
      </c>
      <c r="DU359" s="1204">
        <v>1.4999999999999999E-2</v>
      </c>
      <c r="DV359" s="1204"/>
      <c r="DW359" s="1204">
        <v>8.7599999999999993E-4</v>
      </c>
      <c r="DX359" s="1204">
        <v>0.06</v>
      </c>
      <c r="DY359" s="1204"/>
      <c r="DZ359" s="1204">
        <v>4.7400000000000003E-3</v>
      </c>
      <c r="EA359" s="1204">
        <v>0.06</v>
      </c>
      <c r="EB359" s="1204"/>
      <c r="EC359" s="1204">
        <v>5.1000000000000004E-3</v>
      </c>
      <c r="ED359" s="1204">
        <v>0.06</v>
      </c>
      <c r="EE359" s="1204"/>
      <c r="EF359" s="1204">
        <v>5.1000000000000004E-3</v>
      </c>
      <c r="EG359" s="1204">
        <v>0.06</v>
      </c>
      <c r="EH359" s="1204"/>
      <c r="EI359" s="1204">
        <v>5.1000000000000004E-3</v>
      </c>
      <c r="EJ359" s="315"/>
      <c r="EK359" s="315"/>
      <c r="EL359" s="315"/>
      <c r="EM359" s="315"/>
      <c r="EN359" s="437">
        <f t="shared" ref="EN359:EN361" si="2731">EX359+FC359+FD359+FE359+FF359</f>
        <v>0</v>
      </c>
      <c r="EO359" s="312"/>
      <c r="EP359" s="312"/>
      <c r="EQ359" s="312"/>
      <c r="ER359" s="312"/>
      <c r="ES359" s="312"/>
      <c r="ET359" s="622"/>
      <c r="EU359" s="622"/>
      <c r="EV359" s="622"/>
      <c r="EW359" s="622"/>
      <c r="EX359" s="622">
        <f t="shared" ref="EX359:EX360" si="2732">EY359+EZ359+FA359+FB359</f>
        <v>0</v>
      </c>
      <c r="EY359" s="622"/>
      <c r="EZ359" s="622"/>
      <c r="FA359" s="622"/>
      <c r="FB359" s="622"/>
      <c r="FC359" s="312"/>
      <c r="FD359" s="312"/>
      <c r="FE359" s="312"/>
      <c r="FF359" s="312"/>
      <c r="FG359" s="437">
        <f>SUM(FH359:FR359)</f>
        <v>0</v>
      </c>
      <c r="FH359" s="312"/>
      <c r="FI359" s="312"/>
      <c r="FJ359" s="312"/>
      <c r="FK359" s="312">
        <f>SUM(FM359:FX359)</f>
        <v>0</v>
      </c>
      <c r="FL359" s="992"/>
      <c r="FM359" s="312">
        <f t="shared" ref="FM359:FM360" si="2733">FN359+FO359+FP359+FQ359</f>
        <v>0</v>
      </c>
      <c r="FN359" s="622"/>
      <c r="FO359" s="622"/>
      <c r="FP359" s="622"/>
      <c r="FQ359" s="622"/>
      <c r="FR359" s="312"/>
      <c r="FS359" s="312"/>
      <c r="FT359" s="312"/>
      <c r="FU359" s="622"/>
      <c r="FV359" s="316"/>
      <c r="FW359" s="316"/>
      <c r="FX359" s="316"/>
    </row>
    <row r="360" spans="1:180" ht="28.9" customHeight="1" outlineLevel="1">
      <c r="A360" s="426" t="s">
        <v>485</v>
      </c>
      <c r="B360" s="378" t="s">
        <v>304</v>
      </c>
      <c r="C360" s="378" t="s">
        <v>489</v>
      </c>
      <c r="D360" s="378" t="s">
        <v>22</v>
      </c>
      <c r="E360" s="430" t="s">
        <v>386</v>
      </c>
      <c r="F360" s="432" t="s">
        <v>387</v>
      </c>
      <c r="G360" s="470"/>
      <c r="H360" s="343"/>
      <c r="I360" s="437">
        <f t="shared" si="2722"/>
        <v>0</v>
      </c>
      <c r="J360" s="312"/>
      <c r="K360" s="312"/>
      <c r="L360" s="312"/>
      <c r="M360" s="312">
        <v>0</v>
      </c>
      <c r="N360" s="312">
        <f t="shared" si="2723"/>
        <v>0</v>
      </c>
      <c r="O360" s="366"/>
      <c r="P360" s="366"/>
      <c r="Q360" s="366"/>
      <c r="R360" s="366"/>
      <c r="S360" s="366">
        <f t="shared" si="2724"/>
        <v>0</v>
      </c>
      <c r="T360" s="366"/>
      <c r="U360" s="366"/>
      <c r="V360" s="366"/>
      <c r="W360" s="366"/>
      <c r="X360" s="366"/>
      <c r="Y360" s="366"/>
      <c r="Z360" s="366"/>
      <c r="AA360" s="1167"/>
      <c r="AB360" s="319"/>
      <c r="AC360" s="319"/>
      <c r="AD360" s="319"/>
      <c r="AE360" s="319"/>
      <c r="AF360" s="312">
        <v>0</v>
      </c>
      <c r="AG360" s="437">
        <f t="shared" si="2725"/>
        <v>0</v>
      </c>
      <c r="AH360" s="366"/>
      <c r="AI360" s="366"/>
      <c r="AJ360" s="366"/>
      <c r="AK360" s="366"/>
      <c r="AL360" s="319"/>
      <c r="AM360" s="319"/>
      <c r="AN360" s="319"/>
      <c r="AO360" s="319"/>
      <c r="AP360" s="306" t="s">
        <v>349</v>
      </c>
      <c r="AQ360" s="437">
        <f t="shared" si="2726"/>
        <v>0.35000000000000003</v>
      </c>
      <c r="AR360" s="1621"/>
      <c r="AS360" s="1621"/>
      <c r="AT360" s="315"/>
      <c r="AU360" s="315"/>
      <c r="AV360" s="315"/>
      <c r="AW360" s="315"/>
      <c r="AX360" s="315"/>
      <c r="AY360" s="315"/>
      <c r="AZ360" s="315"/>
      <c r="BA360" s="315"/>
      <c r="BB360" s="315"/>
      <c r="BC360" s="315"/>
      <c r="BD360" s="315"/>
      <c r="BE360" s="315"/>
      <c r="BF360" s="315"/>
      <c r="BG360" s="315"/>
      <c r="BH360" s="315"/>
      <c r="BI360" s="315">
        <v>7.0000000000000007E-2</v>
      </c>
      <c r="BJ360" s="315"/>
      <c r="BK360" s="315">
        <v>4.0880000000000005E-3</v>
      </c>
      <c r="BL360" s="315">
        <v>7.0000000000000007E-2</v>
      </c>
      <c r="BM360" s="315"/>
      <c r="BN360" s="315">
        <v>4.0880000000000005E-3</v>
      </c>
      <c r="BO360" s="625">
        <v>7.0000000000000007E-2</v>
      </c>
      <c r="BP360" s="315"/>
      <c r="BQ360" s="625">
        <v>4.0880000000000005E-3</v>
      </c>
      <c r="BR360" s="476">
        <f t="shared" ref="BR360" si="2734">BU360+BX360+CA360+CD360</f>
        <v>7.0000000000000007E-2</v>
      </c>
      <c r="BS360" s="476">
        <f t="shared" si="2727"/>
        <v>0</v>
      </c>
      <c r="BT360" s="476">
        <f t="shared" si="2728"/>
        <v>4.0880000000000005E-3</v>
      </c>
      <c r="BU360" s="315">
        <v>1.7500000000000002E-2</v>
      </c>
      <c r="BV360" s="315"/>
      <c r="BW360" s="315">
        <v>1.0220000000000001E-3</v>
      </c>
      <c r="BX360" s="315">
        <v>1.7500000000000002E-2</v>
      </c>
      <c r="BY360" s="315"/>
      <c r="BZ360" s="315">
        <v>1.0220000000000001E-3</v>
      </c>
      <c r="CA360" s="315">
        <v>1.7500000000000002E-2</v>
      </c>
      <c r="CB360" s="315"/>
      <c r="CC360" s="315">
        <v>1.0220000000000001E-3</v>
      </c>
      <c r="CD360" s="315">
        <v>1.7500000000000002E-2</v>
      </c>
      <c r="CE360" s="315"/>
      <c r="CF360" s="315">
        <v>1.0220000000000001E-3</v>
      </c>
      <c r="CG360" s="995"/>
      <c r="CH360" s="476">
        <f t="shared" ref="CH360" si="2735">CK360+CN360+CQ360+CT360</f>
        <v>7.0000000000000007E-2</v>
      </c>
      <c r="CI360" s="476">
        <f t="shared" si="2729"/>
        <v>0</v>
      </c>
      <c r="CJ360" s="476">
        <f t="shared" si="2730"/>
        <v>4.0880000000000005E-3</v>
      </c>
      <c r="CK360" s="315">
        <v>1.7500000000000002E-2</v>
      </c>
      <c r="CL360" s="315"/>
      <c r="CM360" s="315">
        <v>1.0220000000000001E-3</v>
      </c>
      <c r="CN360" s="1049">
        <v>1.7500000000000002E-2</v>
      </c>
      <c r="CO360" s="315"/>
      <c r="CP360" s="1049">
        <v>1.0220000000000001E-3</v>
      </c>
      <c r="CQ360" s="1474">
        <v>1.7500000000000002E-2</v>
      </c>
      <c r="CR360" s="1474"/>
      <c r="CS360" s="1474">
        <v>1.0220000000000001E-3</v>
      </c>
      <c r="CT360" s="1474">
        <v>1.7500000000000002E-2</v>
      </c>
      <c r="CU360" s="1474"/>
      <c r="CV360" s="1474">
        <v>1.0220000000000001E-3</v>
      </c>
      <c r="CW360" s="1514">
        <v>7.0000000000000007E-2</v>
      </c>
      <c r="CX360" s="315"/>
      <c r="CY360" s="315">
        <v>5.0400000000000002E-3</v>
      </c>
      <c r="CZ360" s="315">
        <v>7.0000000000000007E-2</v>
      </c>
      <c r="DA360" s="315"/>
      <c r="DB360" s="315">
        <v>5.5300000000000002E-3</v>
      </c>
      <c r="DC360" s="315">
        <v>7.0000000000000007E-2</v>
      </c>
      <c r="DD360" s="315"/>
      <c r="DE360" s="315">
        <v>5.9500000000000013E-3</v>
      </c>
      <c r="DF360" s="315">
        <v>7.0000000000000007E-2</v>
      </c>
      <c r="DG360" s="315"/>
      <c r="DH360" s="315">
        <v>5.9500000000000013E-3</v>
      </c>
      <c r="DI360" s="1243">
        <f>DL360+DO360+DR360+DU360</f>
        <v>7.0000000000000007E-2</v>
      </c>
      <c r="DJ360" s="1204"/>
      <c r="DK360" s="1243">
        <f>DN360+DQ360+DT360+DW360</f>
        <v>4.0880000000000005E-3</v>
      </c>
      <c r="DL360" s="1204">
        <v>1.7500000000000002E-2</v>
      </c>
      <c r="DM360" s="1204"/>
      <c r="DN360" s="1204">
        <v>1.0220000000000001E-3</v>
      </c>
      <c r="DO360" s="1204">
        <v>1.7500000000000002E-2</v>
      </c>
      <c r="DP360" s="1204"/>
      <c r="DQ360" s="1204">
        <v>1.0220000000000001E-3</v>
      </c>
      <c r="DR360" s="1204">
        <v>1.7500000000000002E-2</v>
      </c>
      <c r="DS360" s="1204"/>
      <c r="DT360" s="1204">
        <v>1.0220000000000001E-3</v>
      </c>
      <c r="DU360" s="1204">
        <v>1.7500000000000002E-2</v>
      </c>
      <c r="DV360" s="1204"/>
      <c r="DW360" s="1204">
        <v>1.0220000000000001E-3</v>
      </c>
      <c r="DX360" s="1204">
        <v>7.0000000000000007E-2</v>
      </c>
      <c r="DY360" s="1204"/>
      <c r="DZ360" s="1204">
        <v>5.5300000000000002E-3</v>
      </c>
      <c r="EA360" s="1204">
        <v>7.0000000000000007E-2</v>
      </c>
      <c r="EB360" s="1204"/>
      <c r="EC360" s="1204">
        <v>5.9500000000000013E-3</v>
      </c>
      <c r="ED360" s="1204">
        <v>7.0000000000000007E-2</v>
      </c>
      <c r="EE360" s="1204"/>
      <c r="EF360" s="1204">
        <v>5.9500000000000013E-3</v>
      </c>
      <c r="EG360" s="1204">
        <v>7.0000000000000007E-2</v>
      </c>
      <c r="EH360" s="1204"/>
      <c r="EI360" s="1204">
        <v>5.9500000000000013E-3</v>
      </c>
      <c r="EJ360" s="315"/>
      <c r="EK360" s="315"/>
      <c r="EL360" s="315"/>
      <c r="EM360" s="315"/>
      <c r="EN360" s="437">
        <f t="shared" si="2731"/>
        <v>0</v>
      </c>
      <c r="EO360" s="312"/>
      <c r="EP360" s="312"/>
      <c r="EQ360" s="312"/>
      <c r="ER360" s="312"/>
      <c r="ES360" s="312"/>
      <c r="ET360" s="622"/>
      <c r="EU360" s="622"/>
      <c r="EV360" s="622"/>
      <c r="EW360" s="622"/>
      <c r="EX360" s="622">
        <f t="shared" si="2732"/>
        <v>0</v>
      </c>
      <c r="EY360" s="622"/>
      <c r="EZ360" s="622"/>
      <c r="FA360" s="622"/>
      <c r="FB360" s="622"/>
      <c r="FC360" s="312"/>
      <c r="FD360" s="312"/>
      <c r="FE360" s="312"/>
      <c r="FF360" s="312"/>
      <c r="FG360" s="437">
        <f>SUM(FH360:FR360)</f>
        <v>0</v>
      </c>
      <c r="FH360" s="312"/>
      <c r="FI360" s="312">
        <v>0</v>
      </c>
      <c r="FJ360" s="312"/>
      <c r="FK360" s="312">
        <f>SUM(FM360:FX360)</f>
        <v>0</v>
      </c>
      <c r="FL360" s="992"/>
      <c r="FM360" s="312">
        <f t="shared" si="2733"/>
        <v>0</v>
      </c>
      <c r="FN360" s="622"/>
      <c r="FO360" s="622"/>
      <c r="FP360" s="622"/>
      <c r="FQ360" s="622"/>
      <c r="FR360" s="312"/>
      <c r="FS360" s="312"/>
      <c r="FT360" s="312"/>
      <c r="FU360" s="622"/>
      <c r="FV360" s="319"/>
      <c r="FW360" s="319"/>
      <c r="FX360" s="319"/>
    </row>
    <row r="361" spans="1:180" s="95" customFormat="1" ht="14.45" customHeight="1" outlineLevel="1">
      <c r="A361" s="426" t="s">
        <v>485</v>
      </c>
      <c r="B361" s="378" t="s">
        <v>304</v>
      </c>
      <c r="C361" s="331"/>
      <c r="D361" s="431"/>
      <c r="E361" s="430"/>
      <c r="F361" s="439" t="s">
        <v>100</v>
      </c>
      <c r="G361" s="438"/>
      <c r="H361" s="490"/>
      <c r="I361" s="335"/>
      <c r="J361" s="335"/>
      <c r="K361" s="335"/>
      <c r="L361" s="335"/>
      <c r="M361" s="335"/>
      <c r="N361" s="335"/>
      <c r="O361" s="335"/>
      <c r="P361" s="335"/>
      <c r="Q361" s="335"/>
      <c r="R361" s="335"/>
      <c r="S361" s="335"/>
      <c r="T361" s="335"/>
      <c r="U361" s="335"/>
      <c r="V361" s="335"/>
      <c r="W361" s="335"/>
      <c r="X361" s="335"/>
      <c r="Y361" s="335"/>
      <c r="Z361" s="335"/>
      <c r="AA361" s="1157"/>
      <c r="AB361" s="335"/>
      <c r="AC361" s="335"/>
      <c r="AD361" s="345"/>
      <c r="AE361" s="335"/>
      <c r="AF361" s="335"/>
      <c r="AG361" s="335"/>
      <c r="AH361" s="335"/>
      <c r="AI361" s="335"/>
      <c r="AJ361" s="335"/>
      <c r="AK361" s="335"/>
      <c r="AL361" s="335"/>
      <c r="AM361" s="335"/>
      <c r="AN361" s="335"/>
      <c r="AO361" s="335"/>
      <c r="AP361" s="495"/>
      <c r="AQ361" s="437">
        <f t="shared" si="2726"/>
        <v>0.65</v>
      </c>
      <c r="AR361" s="1621"/>
      <c r="AS361" s="1621"/>
      <c r="AT361" s="476">
        <f t="shared" ref="AT361:BQ361" si="2736">SUM(AT359:AT360)</f>
        <v>0</v>
      </c>
      <c r="AU361" s="476">
        <f t="shared" si="2736"/>
        <v>0</v>
      </c>
      <c r="AV361" s="476">
        <f t="shared" si="2736"/>
        <v>0</v>
      </c>
      <c r="AW361" s="476">
        <f t="shared" si="2736"/>
        <v>0</v>
      </c>
      <c r="AX361" s="476">
        <f t="shared" si="2736"/>
        <v>0</v>
      </c>
      <c r="AY361" s="476">
        <f t="shared" si="2736"/>
        <v>0</v>
      </c>
      <c r="AZ361" s="476">
        <f t="shared" si="2736"/>
        <v>0</v>
      </c>
      <c r="BA361" s="476">
        <f t="shared" si="2736"/>
        <v>0</v>
      </c>
      <c r="BB361" s="476">
        <f t="shared" si="2736"/>
        <v>0</v>
      </c>
      <c r="BC361" s="476">
        <f t="shared" si="2736"/>
        <v>0</v>
      </c>
      <c r="BD361" s="476">
        <f t="shared" si="2736"/>
        <v>0</v>
      </c>
      <c r="BE361" s="476">
        <f t="shared" si="2736"/>
        <v>0</v>
      </c>
      <c r="BF361" s="476">
        <f t="shared" si="2736"/>
        <v>0</v>
      </c>
      <c r="BG361" s="476">
        <f t="shared" si="2736"/>
        <v>0</v>
      </c>
      <c r="BH361" s="476">
        <f t="shared" si="2736"/>
        <v>0</v>
      </c>
      <c r="BI361" s="476">
        <f t="shared" si="2736"/>
        <v>0.13</v>
      </c>
      <c r="BJ361" s="476">
        <f t="shared" si="2736"/>
        <v>0</v>
      </c>
      <c r="BK361" s="476">
        <f t="shared" si="2736"/>
        <v>7.5919999999999998E-3</v>
      </c>
      <c r="BL361" s="476">
        <f t="shared" si="2736"/>
        <v>0.13</v>
      </c>
      <c r="BM361" s="476">
        <f t="shared" si="2736"/>
        <v>0</v>
      </c>
      <c r="BN361" s="476">
        <f t="shared" si="2736"/>
        <v>7.5919999999999998E-3</v>
      </c>
      <c r="BO361" s="476">
        <f t="shared" si="2736"/>
        <v>0.13</v>
      </c>
      <c r="BP361" s="476">
        <f t="shared" si="2736"/>
        <v>0</v>
      </c>
      <c r="BQ361" s="476">
        <f t="shared" si="2736"/>
        <v>7.5919999999999998E-3</v>
      </c>
      <c r="BR361" s="476">
        <f t="shared" ref="BR361:EC361" si="2737">SUM(BR359:BR360)</f>
        <v>0.13</v>
      </c>
      <c r="BS361" s="476">
        <f t="shared" si="2737"/>
        <v>0</v>
      </c>
      <c r="BT361" s="476">
        <f t="shared" si="2737"/>
        <v>7.5919999999999998E-3</v>
      </c>
      <c r="BU361" s="476">
        <f t="shared" si="2737"/>
        <v>3.2500000000000001E-2</v>
      </c>
      <c r="BV361" s="476">
        <f t="shared" si="2737"/>
        <v>0</v>
      </c>
      <c r="BW361" s="476">
        <f t="shared" si="2737"/>
        <v>1.8979999999999999E-3</v>
      </c>
      <c r="BX361" s="476">
        <f t="shared" si="2737"/>
        <v>3.2500000000000001E-2</v>
      </c>
      <c r="BY361" s="476">
        <f t="shared" si="2737"/>
        <v>0</v>
      </c>
      <c r="BZ361" s="476">
        <f t="shared" si="2737"/>
        <v>1.8979999999999999E-3</v>
      </c>
      <c r="CA361" s="476">
        <f t="shared" si="2737"/>
        <v>3.2500000000000001E-2</v>
      </c>
      <c r="CB361" s="476">
        <f t="shared" si="2737"/>
        <v>0</v>
      </c>
      <c r="CC361" s="476">
        <f t="shared" si="2737"/>
        <v>1.8979999999999999E-3</v>
      </c>
      <c r="CD361" s="476">
        <f t="shared" si="2737"/>
        <v>3.2500000000000001E-2</v>
      </c>
      <c r="CE361" s="476">
        <f t="shared" si="2737"/>
        <v>0</v>
      </c>
      <c r="CF361" s="476">
        <f t="shared" si="2737"/>
        <v>1.8979999999999999E-3</v>
      </c>
      <c r="CG361" s="995"/>
      <c r="CH361" s="476">
        <f t="shared" ref="CH361:CV361" si="2738">SUM(CH359:CH360)</f>
        <v>0.13</v>
      </c>
      <c r="CI361" s="476">
        <f t="shared" si="2738"/>
        <v>0</v>
      </c>
      <c r="CJ361" s="476">
        <f t="shared" si="2738"/>
        <v>7.5919999999999998E-3</v>
      </c>
      <c r="CK361" s="476">
        <f t="shared" si="2738"/>
        <v>3.2500000000000001E-2</v>
      </c>
      <c r="CL361" s="476">
        <f t="shared" si="2738"/>
        <v>0</v>
      </c>
      <c r="CM361" s="476">
        <f t="shared" si="2738"/>
        <v>1.8979999999999999E-3</v>
      </c>
      <c r="CN361" s="476">
        <f t="shared" si="2738"/>
        <v>3.2500000000000001E-2</v>
      </c>
      <c r="CO361" s="476">
        <f t="shared" si="2738"/>
        <v>0</v>
      </c>
      <c r="CP361" s="476">
        <f t="shared" si="2738"/>
        <v>1.8979999999999999E-3</v>
      </c>
      <c r="CQ361" s="476">
        <f t="shared" si="2738"/>
        <v>3.2500000000000001E-2</v>
      </c>
      <c r="CR361" s="476">
        <f t="shared" si="2738"/>
        <v>0</v>
      </c>
      <c r="CS361" s="476">
        <f t="shared" si="2738"/>
        <v>1.8979999999999999E-3</v>
      </c>
      <c r="CT361" s="476">
        <f t="shared" si="2738"/>
        <v>3.2500000000000001E-2</v>
      </c>
      <c r="CU361" s="476">
        <f t="shared" si="2738"/>
        <v>0</v>
      </c>
      <c r="CV361" s="476">
        <f t="shared" si="2738"/>
        <v>1.8979999999999999E-3</v>
      </c>
      <c r="CW361" s="1514">
        <f t="shared" si="2737"/>
        <v>0.13</v>
      </c>
      <c r="CX361" s="476">
        <f t="shared" si="2737"/>
        <v>0</v>
      </c>
      <c r="CY361" s="476">
        <f t="shared" si="2737"/>
        <v>9.3600000000000003E-3</v>
      </c>
      <c r="CZ361" s="476">
        <f t="shared" si="2737"/>
        <v>0.13</v>
      </c>
      <c r="DA361" s="476">
        <f t="shared" si="2737"/>
        <v>0</v>
      </c>
      <c r="DB361" s="476">
        <f t="shared" si="2737"/>
        <v>1.0270000000000001E-2</v>
      </c>
      <c r="DC361" s="476">
        <f t="shared" si="2737"/>
        <v>0.13</v>
      </c>
      <c r="DD361" s="476">
        <f t="shared" si="2737"/>
        <v>0</v>
      </c>
      <c r="DE361" s="476">
        <f t="shared" si="2737"/>
        <v>1.1050000000000001E-2</v>
      </c>
      <c r="DF361" s="476">
        <f t="shared" si="2737"/>
        <v>0.13</v>
      </c>
      <c r="DG361" s="476">
        <f t="shared" si="2737"/>
        <v>0</v>
      </c>
      <c r="DH361" s="476">
        <f t="shared" si="2737"/>
        <v>1.1050000000000001E-2</v>
      </c>
      <c r="DI361" s="1203">
        <f t="shared" si="2737"/>
        <v>0.13</v>
      </c>
      <c r="DJ361" s="1203">
        <f t="shared" si="2737"/>
        <v>0</v>
      </c>
      <c r="DK361" s="1203">
        <f t="shared" si="2737"/>
        <v>7.5919999999999998E-3</v>
      </c>
      <c r="DL361" s="1203">
        <f t="shared" si="2737"/>
        <v>3.2500000000000001E-2</v>
      </c>
      <c r="DM361" s="1203">
        <f t="shared" si="2737"/>
        <v>0</v>
      </c>
      <c r="DN361" s="1203">
        <f t="shared" si="2737"/>
        <v>1.8979999999999999E-3</v>
      </c>
      <c r="DO361" s="1203">
        <f t="shared" si="2737"/>
        <v>3.2500000000000001E-2</v>
      </c>
      <c r="DP361" s="1203">
        <f t="shared" si="2737"/>
        <v>0</v>
      </c>
      <c r="DQ361" s="1203">
        <f t="shared" si="2737"/>
        <v>1.8979999999999999E-3</v>
      </c>
      <c r="DR361" s="1203">
        <f t="shared" si="2737"/>
        <v>3.2500000000000001E-2</v>
      </c>
      <c r="DS361" s="1203">
        <f t="shared" si="2737"/>
        <v>0</v>
      </c>
      <c r="DT361" s="1203">
        <f t="shared" si="2737"/>
        <v>1.8979999999999999E-3</v>
      </c>
      <c r="DU361" s="1203">
        <f t="shared" si="2737"/>
        <v>3.2500000000000001E-2</v>
      </c>
      <c r="DV361" s="1203">
        <f t="shared" si="2737"/>
        <v>0</v>
      </c>
      <c r="DW361" s="1203">
        <f t="shared" si="2737"/>
        <v>1.8979999999999999E-3</v>
      </c>
      <c r="DX361" s="1203">
        <f t="shared" si="2737"/>
        <v>0.13</v>
      </c>
      <c r="DY361" s="1203">
        <f t="shared" si="2737"/>
        <v>0</v>
      </c>
      <c r="DZ361" s="1203">
        <f t="shared" si="2737"/>
        <v>1.0270000000000001E-2</v>
      </c>
      <c r="EA361" s="1203">
        <f t="shared" si="2737"/>
        <v>0.13</v>
      </c>
      <c r="EB361" s="1203">
        <f t="shared" si="2737"/>
        <v>0</v>
      </c>
      <c r="EC361" s="1203">
        <f t="shared" si="2737"/>
        <v>1.1050000000000001E-2</v>
      </c>
      <c r="ED361" s="1203">
        <f t="shared" ref="ED361:EF361" si="2739">SUM(ED359:ED360)</f>
        <v>0.13</v>
      </c>
      <c r="EE361" s="1203">
        <f t="shared" si="2739"/>
        <v>0</v>
      </c>
      <c r="EF361" s="1203">
        <f t="shared" si="2739"/>
        <v>1.1050000000000001E-2</v>
      </c>
      <c r="EG361" s="1203">
        <f t="shared" ref="EG361:EI361" si="2740">SUM(EG359:EG360)</f>
        <v>0.13</v>
      </c>
      <c r="EH361" s="1203">
        <f t="shared" si="2740"/>
        <v>0</v>
      </c>
      <c r="EI361" s="1203">
        <f t="shared" si="2740"/>
        <v>1.1050000000000001E-2</v>
      </c>
      <c r="EJ361" s="476"/>
      <c r="EK361" s="476"/>
      <c r="EL361" s="476"/>
      <c r="EM361" s="476"/>
      <c r="EN361" s="437">
        <f t="shared" si="2731"/>
        <v>0</v>
      </c>
      <c r="EO361" s="437">
        <f>SUM(EO359:EO360)</f>
        <v>0</v>
      </c>
      <c r="EP361" s="437">
        <f>SUM(EP359:EP360)</f>
        <v>0</v>
      </c>
      <c r="EQ361" s="437">
        <f>SUM(EQ359:EQ360)</f>
        <v>0</v>
      </c>
      <c r="ER361" s="437">
        <f>SUM(ER359:ER360)</f>
        <v>0</v>
      </c>
      <c r="ES361" s="437">
        <f>SUM(ES359:ES360)</f>
        <v>0</v>
      </c>
      <c r="ET361" s="437">
        <f t="shared" ref="ET361:EW361" si="2741">SUM(ET359:ET360)</f>
        <v>0</v>
      </c>
      <c r="EU361" s="437">
        <f t="shared" si="2741"/>
        <v>0</v>
      </c>
      <c r="EV361" s="437">
        <f t="shared" si="2741"/>
        <v>0</v>
      </c>
      <c r="EW361" s="437">
        <f t="shared" si="2741"/>
        <v>0</v>
      </c>
      <c r="EX361" s="437">
        <f>SUM(EX359:EX360)</f>
        <v>0</v>
      </c>
      <c r="EY361" s="437">
        <f t="shared" ref="EY361:FB361" si="2742">SUM(EY359:EY360)</f>
        <v>0</v>
      </c>
      <c r="EZ361" s="437">
        <f t="shared" si="2742"/>
        <v>0</v>
      </c>
      <c r="FA361" s="437">
        <f t="shared" si="2742"/>
        <v>0</v>
      </c>
      <c r="FB361" s="437">
        <f t="shared" si="2742"/>
        <v>0</v>
      </c>
      <c r="FC361" s="437">
        <f>SUM(FC359:FC360)</f>
        <v>0</v>
      </c>
      <c r="FD361" s="437">
        <f>SUM(FD359:FD360)</f>
        <v>0</v>
      </c>
      <c r="FE361" s="437">
        <f>SUM(FE359:FE360)</f>
        <v>0</v>
      </c>
      <c r="FF361" s="437">
        <f>SUM(FF359:FF360)</f>
        <v>0</v>
      </c>
      <c r="FG361" s="437">
        <f>SUM(FH361:FR361)</f>
        <v>0</v>
      </c>
      <c r="FH361" s="437">
        <f>SUM(FH359:FH360)</f>
        <v>0</v>
      </c>
      <c r="FI361" s="437">
        <f>SUM(FI359:FI360)</f>
        <v>0</v>
      </c>
      <c r="FJ361" s="437">
        <f>SUM(FJ359:FJ360)</f>
        <v>0</v>
      </c>
      <c r="FK361" s="437">
        <f>SUM(FK359:FK360)</f>
        <v>0</v>
      </c>
      <c r="FL361" s="992"/>
      <c r="FM361" s="437">
        <f>SUM(FM359:FM360)</f>
        <v>0</v>
      </c>
      <c r="FN361" s="437">
        <f t="shared" ref="FN361:FQ361" si="2743">SUM(FN359:FN360)</f>
        <v>0</v>
      </c>
      <c r="FO361" s="437">
        <f t="shared" si="2743"/>
        <v>0</v>
      </c>
      <c r="FP361" s="437">
        <f t="shared" si="2743"/>
        <v>0</v>
      </c>
      <c r="FQ361" s="437">
        <f t="shared" si="2743"/>
        <v>0</v>
      </c>
      <c r="FR361" s="437">
        <f>SUM(FR359:FR360)</f>
        <v>0</v>
      </c>
      <c r="FS361" s="437">
        <f>SUM(FS359:FS360)</f>
        <v>0</v>
      </c>
      <c r="FT361" s="437">
        <f>SUM(FT359:FT360)</f>
        <v>0</v>
      </c>
      <c r="FU361" s="814"/>
      <c r="FV361" s="320"/>
      <c r="FW361" s="320"/>
      <c r="FX361" s="320"/>
    </row>
    <row r="362" spans="1:180" ht="14.45" customHeight="1" outlineLevel="1">
      <c r="A362" s="426" t="s">
        <v>485</v>
      </c>
      <c r="B362" s="378" t="s">
        <v>304</v>
      </c>
      <c r="C362" s="331"/>
      <c r="D362" s="343"/>
      <c r="E362" s="409" t="s">
        <v>50</v>
      </c>
      <c r="F362" s="477" t="s">
        <v>98</v>
      </c>
      <c r="G362" s="467"/>
      <c r="H362" s="330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  <c r="S362" s="313"/>
      <c r="T362" s="313"/>
      <c r="U362" s="313"/>
      <c r="V362" s="313"/>
      <c r="W362" s="313"/>
      <c r="X362" s="313"/>
      <c r="Y362" s="313"/>
      <c r="Z362" s="313"/>
      <c r="AA362" s="1155"/>
      <c r="AB362" s="313"/>
      <c r="AC362" s="313"/>
      <c r="AD362" s="358"/>
      <c r="AE362" s="313"/>
      <c r="AF362" s="313"/>
      <c r="AG362" s="313"/>
      <c r="AH362" s="313"/>
      <c r="AI362" s="313"/>
      <c r="AJ362" s="313"/>
      <c r="AK362" s="313"/>
      <c r="AL362" s="313"/>
      <c r="AM362" s="313"/>
      <c r="AN362" s="313"/>
      <c r="AO362" s="313"/>
      <c r="AP362" s="335"/>
      <c r="AQ362" s="335"/>
      <c r="AR362" s="1620"/>
      <c r="AS362" s="1620"/>
      <c r="AT362" s="313"/>
      <c r="AU362" s="482">
        <f>AU367+AU370+AU376+AU379+AU382+AU385</f>
        <v>0</v>
      </c>
      <c r="AV362" s="482">
        <f>AV367+AV370+AV376+AV379+AV382+AV385</f>
        <v>0</v>
      </c>
      <c r="AW362" s="313"/>
      <c r="AX362" s="482">
        <f>AX367+AX370+AX376+AX379+AX382+AX385</f>
        <v>0</v>
      </c>
      <c r="AY362" s="482">
        <f>AY367+AY370+AY376+AY379+AY382+AY385</f>
        <v>0</v>
      </c>
      <c r="AZ362" s="313"/>
      <c r="BA362" s="482">
        <f>BA367+BA370+BA376+BA379+BA382+BA385</f>
        <v>0</v>
      </c>
      <c r="BB362" s="482">
        <f>BB367+BB370+BB376+BB379+BB382+BB385</f>
        <v>0</v>
      </c>
      <c r="BC362" s="313"/>
      <c r="BD362" s="482">
        <f>BD367+BD370+BD376+BD379+BD382+BD385</f>
        <v>0</v>
      </c>
      <c r="BE362" s="482">
        <f>BE367+BE370+BE376+BE379+BE382+BE385</f>
        <v>0</v>
      </c>
      <c r="BF362" s="313"/>
      <c r="BG362" s="482">
        <f>BG367+BG370+BG376+BG379+BG382+BG385</f>
        <v>9.9</v>
      </c>
      <c r="BH362" s="482">
        <f>BH367+BH370+BH376+BH379+BH382+BH385</f>
        <v>0.25162499999999999</v>
      </c>
      <c r="BI362" s="313"/>
      <c r="BJ362" s="482">
        <f>BJ367+BJ370+BJ376+BJ379+BJ382+BJ385</f>
        <v>18.479117199999997</v>
      </c>
      <c r="BK362" s="482">
        <f>BK367+BK370+BK376+BK379+BK382+BK385</f>
        <v>0.37647439999999993</v>
      </c>
      <c r="BL362" s="313"/>
      <c r="BM362" s="482">
        <f>BM367+BM370+BM376+BM379+BM382+BM385</f>
        <v>34.109965599999995</v>
      </c>
      <c r="BN362" s="482">
        <f>BN367+BN370+BN376+BN379+BN382+BN385</f>
        <v>0.88659767</v>
      </c>
      <c r="BO362" s="313"/>
      <c r="BP362" s="482">
        <f>BP367+BP370+BP376+BP379+BP382+BP385</f>
        <v>51.598760799999994</v>
      </c>
      <c r="BQ362" s="482">
        <f>BQ367+BQ370+BQ376+BQ379+BQ382+BQ385</f>
        <v>1.7656347999999999</v>
      </c>
      <c r="BR362" s="313"/>
      <c r="BS362" s="482">
        <f>BS367+BS370+BS376+BS379+BS382+BS385</f>
        <v>34.109965599999995</v>
      </c>
      <c r="BT362" s="482">
        <f>BT367+BT370+BT376+BT379+BT382+BT385</f>
        <v>0.91046159999999998</v>
      </c>
      <c r="BU362" s="313"/>
      <c r="BV362" s="482">
        <f>BV367+BV370+BV376+BV379+BV382+BV385</f>
        <v>6.5873699999999999</v>
      </c>
      <c r="BW362" s="482">
        <f>BW367+BW370+BW376+BW379+BW382+BW385</f>
        <v>0.1924506</v>
      </c>
      <c r="BX362" s="313"/>
      <c r="BY362" s="482">
        <f>BY367+BY370+BY376+BY379+BY382+BY385</f>
        <v>4.8794784</v>
      </c>
      <c r="BZ362" s="482">
        <f>BZ367+BZ370+BZ376+BZ379+BZ382+BZ385</f>
        <v>0.14870359999999999</v>
      </c>
      <c r="CA362" s="313"/>
      <c r="CB362" s="482">
        <f>CB367+CB370+CB376+CB379+CB382+CB385</f>
        <v>11.1829024</v>
      </c>
      <c r="CC362" s="482">
        <f>CC367+CC370+CC376+CC379+CC382+CC385</f>
        <v>0.1663086</v>
      </c>
      <c r="CD362" s="313"/>
      <c r="CE362" s="482">
        <f>CE367+CE370+CE376+CE379+CE382+CE385</f>
        <v>11.460214799999999</v>
      </c>
      <c r="CF362" s="482">
        <f>CF367+CF370+CF376+CF379+CF382+CF385</f>
        <v>0.40299879999999999</v>
      </c>
      <c r="CG362" s="995"/>
      <c r="CH362" s="313"/>
      <c r="CI362" s="482">
        <f>CI367+CI370+CI376+CI379+CI382+CI385</f>
        <v>31.224965599999997</v>
      </c>
      <c r="CJ362" s="482">
        <f>CJ367+CJ370+CJ376+CJ379+CJ382+CJ385</f>
        <v>0.89720659999999997</v>
      </c>
      <c r="CK362" s="313"/>
      <c r="CL362" s="482">
        <f>CL367+CL370+CL376+CL379+CL382+CL385</f>
        <v>6.5873699999999999</v>
      </c>
      <c r="CM362" s="482">
        <f>CM367+CM370+CM376+CM379+CM382+CM385</f>
        <v>0.1924506</v>
      </c>
      <c r="CN362" s="313"/>
      <c r="CO362" s="482">
        <f>CO367+CO370+CO376+CO379+CO382+CO385</f>
        <v>7.7644783999999998</v>
      </c>
      <c r="CP362" s="482">
        <f>CP367+CP370+CP376+CP379+CP382+CP385</f>
        <v>0.16195859999999998</v>
      </c>
      <c r="CQ362" s="313"/>
      <c r="CR362" s="482">
        <f>CR367+CR370+CR376+CR379+CR382+CR385</f>
        <v>5.4129024000000001</v>
      </c>
      <c r="CS362" s="482">
        <f>CS367+CS370+CS376+CS379+CS382+CS385</f>
        <v>0.1397986</v>
      </c>
      <c r="CT362" s="313"/>
      <c r="CU362" s="482">
        <f>CU367+CU370+CU376+CU379+CU382+CU385</f>
        <v>11.460214799999999</v>
      </c>
      <c r="CV362" s="482">
        <f>CV367+CV370+CV376+CV379+CV382+CV385</f>
        <v>0.40299879999999999</v>
      </c>
      <c r="CW362" s="1512"/>
      <c r="CX362" s="482">
        <f>CX367+CX370+CX376+CX379+CX382+CX385</f>
        <v>62.050365600000006</v>
      </c>
      <c r="CY362" s="482">
        <f>CY367+CY370+CY376+CY379+CY382+CY385</f>
        <v>2.6120686000000002</v>
      </c>
      <c r="CZ362" s="313"/>
      <c r="DA362" s="482">
        <f>DA367+DA370+DA376+DA379+DA382+DA385</f>
        <v>26.980365599999999</v>
      </c>
      <c r="DB362" s="482">
        <f>DB367+DB370+DB376+DB379+DB382+DB385</f>
        <v>0.82686486663862091</v>
      </c>
      <c r="DC362" s="313"/>
      <c r="DD362" s="482">
        <f>DD367+DD370+DD376+DD379+DD382+DD385</f>
        <v>12.384459359999997</v>
      </c>
      <c r="DE362" s="482">
        <f>DE367+DE370+DE376+DE379+DE382+DE385</f>
        <v>0.41304853267651898</v>
      </c>
      <c r="DF362" s="313"/>
      <c r="DG362" s="482">
        <f>DG367+DG370+DG376+DG379+DG382+DG385</f>
        <v>12.384459359999997</v>
      </c>
      <c r="DH362" s="482">
        <f>DH367+DH370+DH376+DH379+DH382+DH385</f>
        <v>0.41304853267651898</v>
      </c>
      <c r="DI362" s="1155"/>
      <c r="DJ362" s="1199">
        <f>DJ367+DJ370+DJ376+DJ379+DJ382+DJ385</f>
        <v>32.955894800000003</v>
      </c>
      <c r="DK362" s="1199">
        <f>DK367+DK370+DK376+DK379+DK382+DK385</f>
        <v>0.98350300000000002</v>
      </c>
      <c r="DL362" s="1199"/>
      <c r="DM362" s="1199">
        <f>DM367+DM370+DM376+DM379+DM382+DM385</f>
        <v>6.5873999999999997</v>
      </c>
      <c r="DN362" s="1199">
        <f>DN367+DN370+DN376+DN379+DN382+DN385</f>
        <v>0.21368160000000003</v>
      </c>
      <c r="DO362" s="1199"/>
      <c r="DP362" s="1199">
        <f>DP367+DP370+DP376+DP379+DP382+DP385</f>
        <v>4.8794399999999998</v>
      </c>
      <c r="DQ362" s="1199">
        <f>DQ367+DQ370+DQ376+DQ379+DQ382+DQ385</f>
        <v>0.16678090000000001</v>
      </c>
      <c r="DR362" s="1199"/>
      <c r="DS362" s="1199">
        <f>DS367+DS370+DS376+DS379+DS382+DS385</f>
        <v>10.028839999999999</v>
      </c>
      <c r="DT362" s="1199">
        <f>DT367+DT370+DT376+DT379+DT382+DT385</f>
        <v>0.1774319</v>
      </c>
      <c r="DU362" s="1199"/>
      <c r="DV362" s="1199">
        <f>DV367+DV370+DV376+DV379+DV382+DV385</f>
        <v>11.460214799999999</v>
      </c>
      <c r="DW362" s="1199">
        <f>DW367+DW370+DW376+DW379+DW382+DW385</f>
        <v>0.4256086</v>
      </c>
      <c r="DX362" s="1155"/>
      <c r="DY362" s="1199">
        <f>DY367+DY370+DY376+DY379+DY382+DY385</f>
        <v>89.374799999999993</v>
      </c>
      <c r="DZ362" s="1199">
        <f>DZ367+DZ370+DZ376+DZ379+DZ382+DZ385</f>
        <v>0.92864060000000004</v>
      </c>
      <c r="EA362" s="1155"/>
      <c r="EB362" s="1199">
        <f>EB367+EB370+EB376+EB379+EB382+EB385</f>
        <v>2.8043999999999998</v>
      </c>
      <c r="EC362" s="1199">
        <f>EC367+EC370+EC376+EC379+EC382+EC385</f>
        <v>0.13507859999999999</v>
      </c>
      <c r="ED362" s="1155"/>
      <c r="EE362" s="1199">
        <f>EE367+EE370+EE376+EE379+EE382+EE385</f>
        <v>2.8043999999999998</v>
      </c>
      <c r="EF362" s="1199">
        <f>EF367+EF370+EF376+EF379+EF382+EF385</f>
        <v>0.13507859999999999</v>
      </c>
      <c r="EG362" s="1199"/>
      <c r="EH362" s="1199">
        <f>EH367+EH370+EH376+EH379+EH382+EH385</f>
        <v>2.8043999999999998</v>
      </c>
      <c r="EI362" s="1199">
        <f>EI367+EI370+EI376+EI379+EI382+EI385</f>
        <v>0.13507859999999999</v>
      </c>
      <c r="EJ362" s="482"/>
      <c r="EK362" s="482"/>
      <c r="EL362" s="482"/>
      <c r="EM362" s="482"/>
      <c r="EN362" s="484">
        <f t="shared" si="2481"/>
        <v>7.5560251999999997</v>
      </c>
      <c r="EO362" s="484">
        <f>EO367+EO370+EO376+EO379+EO382+EO385</f>
        <v>0.16411999999999999</v>
      </c>
      <c r="EP362" s="484">
        <f>EP367+EP370+EP376+EP379+EP382+EP385</f>
        <v>0.22562100000000002</v>
      </c>
      <c r="EQ362" s="484">
        <f>EQ367+EQ370+EQ376+EQ379+EQ382+EQ385</f>
        <v>0.73599999999999999</v>
      </c>
      <c r="ER362" s="484">
        <f>ER367+ER370+ER376+ER379+ER382+ER385</f>
        <v>1.562651</v>
      </c>
      <c r="ES362" s="484">
        <f>ES367+ES370+ES376+ES379+ES382+ES385</f>
        <v>1.8339516</v>
      </c>
      <c r="ET362" s="484">
        <f t="shared" ref="ET362:EW362" si="2744">ET367+ET370+ET376+ET379+ET382+ET385</f>
        <v>0.1924506</v>
      </c>
      <c r="EU362" s="484">
        <f t="shared" si="2744"/>
        <v>0.14870359999999999</v>
      </c>
      <c r="EV362" s="484">
        <f t="shared" si="2744"/>
        <v>0.1397986</v>
      </c>
      <c r="EW362" s="484">
        <f t="shared" si="2744"/>
        <v>1.3529987999999999</v>
      </c>
      <c r="EX362" s="484">
        <f>EX367+EX370+EX376+EX379+EX382+EX385</f>
        <v>1.19973</v>
      </c>
      <c r="EY362" s="484">
        <f t="shared" ref="EY362:FB362" si="2745">EY367+EY370+EY376+EY379+EY382+EY385</f>
        <v>0.19425600000000001</v>
      </c>
      <c r="EZ362" s="484">
        <f t="shared" si="2745"/>
        <v>0.151619</v>
      </c>
      <c r="FA362" s="484">
        <f t="shared" si="2745"/>
        <v>0.47202900000000003</v>
      </c>
      <c r="FB362" s="484">
        <f t="shared" si="2745"/>
        <v>0.381826</v>
      </c>
      <c r="FC362" s="484">
        <f>FC367+FC370+FC376+FC379+FC382+FC385</f>
        <v>0.86541999999999997</v>
      </c>
      <c r="FD362" s="484">
        <f>FD367+FD370+FD376+FD379+FD382+FD385</f>
        <v>0</v>
      </c>
      <c r="FE362" s="484">
        <f>FE367+FE370+FE376+FE379+FE382+FE385</f>
        <v>0</v>
      </c>
      <c r="FF362" s="484">
        <f>FF367+FF370+FF376+FF379+FF382+FF385</f>
        <v>0</v>
      </c>
      <c r="FG362" s="484">
        <f>SUM(FH362:FR362)</f>
        <v>3.2832019999999997</v>
      </c>
      <c r="FH362" s="484">
        <f>FH367+FH370+FH376+FH379+FH382+FH385</f>
        <v>0.16411999999999999</v>
      </c>
      <c r="FI362" s="484">
        <f>FI367+FI370+FI376+FI379+FI382+FI385</f>
        <v>0.22562100000000002</v>
      </c>
      <c r="FJ362" s="484">
        <f>FJ367+FJ370+FJ376+FJ379+FJ382+FJ385</f>
        <v>0.73642999999999992</v>
      </c>
      <c r="FK362" s="484">
        <f>FK367+FK370+FK376+FK379+FK382+FK385</f>
        <v>1.3990309999999999</v>
      </c>
      <c r="FL362" s="992"/>
      <c r="FM362" s="484">
        <f>FM367+FM370+FM376+FM379+FM382+FM385</f>
        <v>0.379</v>
      </c>
      <c r="FN362" s="484">
        <f t="shared" ref="FN362:FQ362" si="2746">FN367+FN370+FN376+FN379+FN382+FN385</f>
        <v>0.16800000000000001</v>
      </c>
      <c r="FO362" s="484">
        <f t="shared" si="2746"/>
        <v>0.21099999999999999</v>
      </c>
      <c r="FP362" s="484">
        <f t="shared" si="2746"/>
        <v>0</v>
      </c>
      <c r="FQ362" s="484">
        <f t="shared" si="2746"/>
        <v>0</v>
      </c>
      <c r="FR362" s="484">
        <f>FR367+FR370+FR376+FR379+FR382+FR385</f>
        <v>0</v>
      </c>
      <c r="FS362" s="484">
        <f>FS367+FS370+FS376+FS379+FS382+FS385</f>
        <v>0</v>
      </c>
      <c r="FT362" s="484">
        <f>FT367+FT370+FT376+FT379+FT382+FT385</f>
        <v>0</v>
      </c>
      <c r="FU362" s="813"/>
      <c r="FV362" s="313"/>
      <c r="FW362" s="313"/>
      <c r="FX362" s="313"/>
    </row>
    <row r="363" spans="1:180" ht="14.45" customHeight="1" outlineLevel="1">
      <c r="A363" s="426" t="s">
        <v>485</v>
      </c>
      <c r="B363" s="378" t="s">
        <v>304</v>
      </c>
      <c r="C363" s="331"/>
      <c r="D363" s="431"/>
      <c r="E363" s="430" t="s">
        <v>125</v>
      </c>
      <c r="F363" s="431" t="s">
        <v>99</v>
      </c>
      <c r="G363" s="467"/>
      <c r="H363" s="330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  <c r="S363" s="313"/>
      <c r="T363" s="313"/>
      <c r="U363" s="313"/>
      <c r="V363" s="313"/>
      <c r="W363" s="313"/>
      <c r="X363" s="313"/>
      <c r="Y363" s="313"/>
      <c r="Z363" s="313"/>
      <c r="AA363" s="1155"/>
      <c r="AB363" s="313"/>
      <c r="AC363" s="313"/>
      <c r="AD363" s="358"/>
      <c r="AE363" s="313"/>
      <c r="AF363" s="313"/>
      <c r="AG363" s="313"/>
      <c r="AH363" s="313"/>
      <c r="AI363" s="313"/>
      <c r="AJ363" s="313"/>
      <c r="AK363" s="313"/>
      <c r="AL363" s="313"/>
      <c r="AM363" s="313"/>
      <c r="AN363" s="313"/>
      <c r="AO363" s="313"/>
      <c r="AP363" s="495"/>
      <c r="AQ363" s="335"/>
      <c r="AR363" s="1620"/>
      <c r="AS363" s="1620"/>
      <c r="AT363" s="313"/>
      <c r="AU363" s="313"/>
      <c r="AV363" s="313"/>
      <c r="AW363" s="313"/>
      <c r="AX363" s="313"/>
      <c r="AY363" s="313"/>
      <c r="AZ363" s="313"/>
      <c r="BA363" s="313"/>
      <c r="BB363" s="313"/>
      <c r="BC363" s="313"/>
      <c r="BD363" s="313"/>
      <c r="BE363" s="313"/>
      <c r="BF363" s="313"/>
      <c r="BG363" s="313"/>
      <c r="BH363" s="313"/>
      <c r="BI363" s="313"/>
      <c r="BJ363" s="313"/>
      <c r="BK363" s="313"/>
      <c r="BL363" s="313"/>
      <c r="BM363" s="313"/>
      <c r="BN363" s="313"/>
      <c r="BO363" s="313"/>
      <c r="BP363" s="313"/>
      <c r="BQ363" s="313"/>
      <c r="BR363" s="313"/>
      <c r="BS363" s="313"/>
      <c r="BT363" s="313"/>
      <c r="BU363" s="313"/>
      <c r="BV363" s="313"/>
      <c r="BW363" s="313"/>
      <c r="BX363" s="313"/>
      <c r="BY363" s="313"/>
      <c r="BZ363" s="313"/>
      <c r="CA363" s="313"/>
      <c r="CB363" s="313"/>
      <c r="CC363" s="313"/>
      <c r="CD363" s="313"/>
      <c r="CE363" s="313"/>
      <c r="CF363" s="313"/>
      <c r="CG363" s="999"/>
      <c r="CH363" s="313"/>
      <c r="CI363" s="313"/>
      <c r="CJ363" s="313"/>
      <c r="CK363" s="313"/>
      <c r="CL363" s="313"/>
      <c r="CM363" s="313"/>
      <c r="CN363" s="313"/>
      <c r="CO363" s="313"/>
      <c r="CP363" s="313"/>
      <c r="CQ363" s="313"/>
      <c r="CR363" s="313"/>
      <c r="CS363" s="313"/>
      <c r="CT363" s="313"/>
      <c r="CU363" s="313"/>
      <c r="CV363" s="313"/>
      <c r="CW363" s="1512"/>
      <c r="CX363" s="313"/>
      <c r="CY363" s="313"/>
      <c r="CZ363" s="313"/>
      <c r="DA363" s="313"/>
      <c r="DB363" s="313"/>
      <c r="DC363" s="313"/>
      <c r="DD363" s="313"/>
      <c r="DE363" s="313"/>
      <c r="DF363" s="313"/>
      <c r="DG363" s="313"/>
      <c r="DH363" s="313"/>
      <c r="DI363" s="1155"/>
      <c r="DJ363" s="1155"/>
      <c r="DK363" s="1155"/>
      <c r="DL363" s="1155"/>
      <c r="DM363" s="1155"/>
      <c r="DN363" s="1155"/>
      <c r="DO363" s="1155"/>
      <c r="DP363" s="1155"/>
      <c r="DQ363" s="1155"/>
      <c r="DR363" s="1155"/>
      <c r="DS363" s="1155"/>
      <c r="DT363" s="1155"/>
      <c r="DU363" s="1155"/>
      <c r="DV363" s="1155"/>
      <c r="DW363" s="1155"/>
      <c r="DX363" s="1155"/>
      <c r="DY363" s="1155"/>
      <c r="DZ363" s="1155"/>
      <c r="EA363" s="1155"/>
      <c r="EB363" s="1155"/>
      <c r="EC363" s="1155"/>
      <c r="ED363" s="1155"/>
      <c r="EE363" s="1155"/>
      <c r="EF363" s="1155"/>
      <c r="EG363" s="1155"/>
      <c r="EH363" s="1155"/>
      <c r="EI363" s="1155"/>
      <c r="EJ363" s="313"/>
      <c r="EK363" s="313"/>
      <c r="EL363" s="313"/>
      <c r="EM363" s="313"/>
      <c r="EN363" s="313"/>
      <c r="EO363" s="313"/>
      <c r="EP363" s="313"/>
      <c r="EQ363" s="313"/>
      <c r="ER363" s="313"/>
      <c r="ES363" s="313"/>
      <c r="ET363" s="655"/>
      <c r="EU363" s="655"/>
      <c r="EV363" s="655"/>
      <c r="EW363" s="655"/>
      <c r="EX363" s="313"/>
      <c r="EY363" s="655"/>
      <c r="EZ363" s="655"/>
      <c r="FA363" s="655"/>
      <c r="FB363" s="655"/>
      <c r="FC363" s="313"/>
      <c r="FD363" s="313"/>
      <c r="FE363" s="313"/>
      <c r="FF363" s="313"/>
      <c r="FG363" s="313"/>
      <c r="FH363" s="313"/>
      <c r="FI363" s="313"/>
      <c r="FJ363" s="313"/>
      <c r="FK363" s="313"/>
      <c r="FL363" s="999"/>
      <c r="FM363" s="313"/>
      <c r="FN363" s="655"/>
      <c r="FO363" s="655"/>
      <c r="FP363" s="655"/>
      <c r="FQ363" s="655"/>
      <c r="FR363" s="313"/>
      <c r="FS363" s="313"/>
      <c r="FT363" s="313"/>
      <c r="FU363" s="655"/>
      <c r="FV363" s="313"/>
      <c r="FW363" s="313"/>
      <c r="FX363" s="313"/>
    </row>
    <row r="364" spans="1:180" ht="43.15" customHeight="1" outlineLevel="1">
      <c r="A364" s="426" t="s">
        <v>485</v>
      </c>
      <c r="B364" s="378" t="s">
        <v>304</v>
      </c>
      <c r="C364" s="378" t="s">
        <v>491</v>
      </c>
      <c r="D364" s="378" t="s">
        <v>18</v>
      </c>
      <c r="E364" s="430" t="s">
        <v>429</v>
      </c>
      <c r="F364" s="432" t="s">
        <v>388</v>
      </c>
      <c r="G364" s="470"/>
      <c r="H364" s="343" t="s">
        <v>496</v>
      </c>
      <c r="I364" s="437">
        <f t="shared" ref="I364:I366" si="2747">S364+X364+Y364+Z364+AA364</f>
        <v>0</v>
      </c>
      <c r="J364" s="356"/>
      <c r="K364" s="356"/>
      <c r="L364" s="356"/>
      <c r="M364" s="356">
        <v>2</v>
      </c>
      <c r="N364" s="356">
        <f t="shared" ref="N364:N366" si="2748">SUM(O364:R364)</f>
        <v>2</v>
      </c>
      <c r="O364" s="356"/>
      <c r="P364" s="356">
        <v>2</v>
      </c>
      <c r="Q364" s="356"/>
      <c r="R364" s="356"/>
      <c r="S364" s="366">
        <f t="shared" ref="S364:S366" si="2749">SUM(T364:W364)</f>
        <v>0</v>
      </c>
      <c r="T364" s="356"/>
      <c r="U364" s="356"/>
      <c r="V364" s="356"/>
      <c r="W364" s="356"/>
      <c r="X364" s="356"/>
      <c r="Y364" s="356"/>
      <c r="Z364" s="356"/>
      <c r="AA364" s="1166"/>
      <c r="AB364" s="356"/>
      <c r="AC364" s="356"/>
      <c r="AD364" s="356"/>
      <c r="AE364" s="356"/>
      <c r="AF364" s="356">
        <v>0</v>
      </c>
      <c r="AG364" s="440">
        <f>SUM(AH364:AK364)</f>
        <v>0</v>
      </c>
      <c r="AH364" s="356"/>
      <c r="AI364" s="356"/>
      <c r="AJ364" s="356"/>
      <c r="AK364" s="356"/>
      <c r="AL364" s="356"/>
      <c r="AM364" s="356"/>
      <c r="AN364" s="356"/>
      <c r="AO364" s="356"/>
      <c r="AP364" s="306" t="s">
        <v>584</v>
      </c>
      <c r="AQ364" s="437">
        <f>DI364+DX364+EA364+ED364+EG364</f>
        <v>0</v>
      </c>
      <c r="AR364" s="1621"/>
      <c r="AS364" s="1621"/>
      <c r="AT364" s="315"/>
      <c r="AU364" s="476">
        <f>AT364*0.12*1000</f>
        <v>0</v>
      </c>
      <c r="AV364" s="315"/>
      <c r="AW364" s="315"/>
      <c r="AX364" s="476">
        <f>AW364*0.12*1000</f>
        <v>0</v>
      </c>
      <c r="AY364" s="315"/>
      <c r="AZ364" s="315"/>
      <c r="BA364" s="476">
        <f>AZ364*0.12*1000</f>
        <v>0</v>
      </c>
      <c r="BB364" s="315"/>
      <c r="BC364" s="315"/>
      <c r="BD364" s="476">
        <f>BC364*0.12*1000</f>
        <v>0</v>
      </c>
      <c r="BE364" s="315"/>
      <c r="BF364" s="315"/>
      <c r="BG364" s="476">
        <f>BF364*0.12*1000</f>
        <v>0</v>
      </c>
      <c r="BH364" s="315"/>
      <c r="BI364" s="315"/>
      <c r="BJ364" s="476">
        <f>BI364*0.12*1000</f>
        <v>0</v>
      </c>
      <c r="BK364" s="315"/>
      <c r="BL364" s="315">
        <v>0</v>
      </c>
      <c r="BM364" s="476">
        <f>BL364*0.12*1000</f>
        <v>0</v>
      </c>
      <c r="BN364" s="315">
        <v>0</v>
      </c>
      <c r="BO364" s="315">
        <v>0</v>
      </c>
      <c r="BP364" s="476">
        <f>BO364*0.12*1000</f>
        <v>0</v>
      </c>
      <c r="BQ364" s="315">
        <v>0</v>
      </c>
      <c r="BR364" s="476">
        <f>BU364+BX364+CA364+CD364</f>
        <v>0</v>
      </c>
      <c r="BS364" s="476">
        <f t="shared" ref="BS364:BS366" si="2750">BV364+BY364+CB364+CE364</f>
        <v>0</v>
      </c>
      <c r="BT364" s="476">
        <f t="shared" ref="BT364:BT366" si="2751">BW364+BZ364+CC364+CF364</f>
        <v>0</v>
      </c>
      <c r="BU364" s="315"/>
      <c r="BV364" s="476">
        <f>BU364*0.12*1000</f>
        <v>0</v>
      </c>
      <c r="BW364" s="625"/>
      <c r="BX364" s="625"/>
      <c r="BY364" s="476">
        <f>BX364*0.12*1000</f>
        <v>0</v>
      </c>
      <c r="BZ364" s="625"/>
      <c r="CA364" s="625"/>
      <c r="CB364" s="476">
        <f>CA364*0.12*1000</f>
        <v>0</v>
      </c>
      <c r="CC364" s="625"/>
      <c r="CD364" s="625"/>
      <c r="CE364" s="476">
        <f>CD364*0.12*1000</f>
        <v>0</v>
      </c>
      <c r="CF364" s="625"/>
      <c r="CG364" s="995"/>
      <c r="CH364" s="476">
        <f>CK364+CN364+CQ364+CT364</f>
        <v>0</v>
      </c>
      <c r="CI364" s="476">
        <f t="shared" ref="CI364:CI366" si="2752">CL364+CO364+CR364+CU364</f>
        <v>0</v>
      </c>
      <c r="CJ364" s="476">
        <f t="shared" ref="CJ364:CJ366" si="2753">CM364+CP364+CS364+CV364</f>
        <v>0</v>
      </c>
      <c r="CK364" s="315"/>
      <c r="CL364" s="476">
        <f>CK364*0.12*1000</f>
        <v>0</v>
      </c>
      <c r="CM364" s="625"/>
      <c r="CN364" s="625"/>
      <c r="CO364" s="476">
        <f>CN364*0.12*1000</f>
        <v>0</v>
      </c>
      <c r="CP364" s="625"/>
      <c r="CQ364" s="625"/>
      <c r="CR364" s="476">
        <f>CQ364*0.12*1000</f>
        <v>0</v>
      </c>
      <c r="CS364" s="625"/>
      <c r="CT364" s="625"/>
      <c r="CU364" s="476">
        <f>CT364*0.12*1000</f>
        <v>0</v>
      </c>
      <c r="CV364" s="625"/>
      <c r="CW364" s="1518">
        <v>0.2</v>
      </c>
      <c r="CX364" s="476">
        <f>CW364*0.12*1000</f>
        <v>24</v>
      </c>
      <c r="CY364" s="625">
        <v>1.1560000000000001</v>
      </c>
      <c r="CZ364" s="625"/>
      <c r="DA364" s="476">
        <f>CZ364*0.12*1000</f>
        <v>0</v>
      </c>
      <c r="DB364" s="315">
        <v>0</v>
      </c>
      <c r="DC364" s="315"/>
      <c r="DD364" s="476">
        <f>DC364*0.12*1000</f>
        <v>0</v>
      </c>
      <c r="DE364" s="315">
        <v>0</v>
      </c>
      <c r="DF364" s="315"/>
      <c r="DG364" s="476">
        <f>DF364*0.12*1000</f>
        <v>0</v>
      </c>
      <c r="DH364" s="315">
        <v>0</v>
      </c>
      <c r="DI364" s="1243">
        <f>DL364+DO364+DR364+DU364</f>
        <v>0</v>
      </c>
      <c r="DJ364" s="1203">
        <f>DI364*0.12*1000</f>
        <v>0</v>
      </c>
      <c r="DK364" s="1243">
        <f>DN364+DQ364+DT364+DW364</f>
        <v>0</v>
      </c>
      <c r="DL364" s="1204"/>
      <c r="DM364" s="1204"/>
      <c r="DN364" s="1204"/>
      <c r="DO364" s="1204"/>
      <c r="DP364" s="1204"/>
      <c r="DQ364" s="1204"/>
      <c r="DR364" s="1204"/>
      <c r="DS364" s="1204"/>
      <c r="DT364" s="1204"/>
      <c r="DU364" s="1204"/>
      <c r="DV364" s="1204"/>
      <c r="DW364" s="1204"/>
      <c r="DX364" s="1204"/>
      <c r="DY364" s="1203">
        <f>DX364*0.12*1000</f>
        <v>0</v>
      </c>
      <c r="DZ364" s="1204">
        <v>0</v>
      </c>
      <c r="EA364" s="1204"/>
      <c r="EB364" s="1203">
        <f>EA364*0.12*1000</f>
        <v>0</v>
      </c>
      <c r="EC364" s="1204">
        <v>0</v>
      </c>
      <c r="ED364" s="1204"/>
      <c r="EE364" s="1203">
        <f>ED364*0.12*1000</f>
        <v>0</v>
      </c>
      <c r="EF364" s="1204">
        <v>0</v>
      </c>
      <c r="EG364" s="1204"/>
      <c r="EH364" s="1203">
        <f>EG364*0.12*1000</f>
        <v>0</v>
      </c>
      <c r="EI364" s="1204">
        <v>0</v>
      </c>
      <c r="EJ364" s="315"/>
      <c r="EK364" s="315"/>
      <c r="EL364" s="315"/>
      <c r="EM364" s="315"/>
      <c r="EN364" s="437">
        <f t="shared" ref="EN364:EN367" si="2754">EX364+FC364+FD364+FE364+FF364</f>
        <v>0.04</v>
      </c>
      <c r="EO364" s="312">
        <v>0.105</v>
      </c>
      <c r="EP364" s="312"/>
      <c r="EQ364" s="622"/>
      <c r="ER364" s="622">
        <v>0.04</v>
      </c>
      <c r="ES364" s="622">
        <v>0.04</v>
      </c>
      <c r="ET364" s="622">
        <v>0</v>
      </c>
      <c r="EU364" s="622">
        <v>0</v>
      </c>
      <c r="EV364" s="622">
        <v>0</v>
      </c>
      <c r="EW364" s="622">
        <v>0.04</v>
      </c>
      <c r="EX364" s="622">
        <f>EY364+EZ364+FA364+FB364</f>
        <v>0.04</v>
      </c>
      <c r="EY364" s="622">
        <v>0</v>
      </c>
      <c r="EZ364" s="622">
        <v>0</v>
      </c>
      <c r="FA364" s="622">
        <v>0</v>
      </c>
      <c r="FB364" s="622">
        <v>0.04</v>
      </c>
      <c r="FC364" s="622"/>
      <c r="FD364" s="312"/>
      <c r="FE364" s="312"/>
      <c r="FF364" s="312"/>
      <c r="FG364" s="437">
        <f>SUM(FH364:FR364)</f>
        <v>0.105</v>
      </c>
      <c r="FH364" s="622">
        <v>0.105</v>
      </c>
      <c r="FI364" s="622"/>
      <c r="FJ364" s="622"/>
      <c r="FK364" s="622"/>
      <c r="FL364" s="992"/>
      <c r="FM364" s="312">
        <f t="shared" ref="FM364:FM366" si="2755">FN364+FO364+FP364+FQ364</f>
        <v>0</v>
      </c>
      <c r="FN364" s="622"/>
      <c r="FO364" s="622"/>
      <c r="FP364" s="622"/>
      <c r="FQ364" s="622"/>
      <c r="FR364" s="312"/>
      <c r="FS364" s="312"/>
      <c r="FT364" s="312"/>
      <c r="FU364" s="622"/>
      <c r="FV364" s="316" t="s">
        <v>297</v>
      </c>
      <c r="FW364" s="316"/>
      <c r="FX364" s="316" t="s">
        <v>300</v>
      </c>
    </row>
    <row r="365" spans="1:180" ht="34.15" customHeight="1" outlineLevel="1">
      <c r="A365" s="426" t="s">
        <v>485</v>
      </c>
      <c r="B365" s="378" t="s">
        <v>304</v>
      </c>
      <c r="C365" s="378" t="s">
        <v>491</v>
      </c>
      <c r="D365" s="378" t="s">
        <v>18</v>
      </c>
      <c r="E365" s="430" t="s">
        <v>419</v>
      </c>
      <c r="F365" s="432" t="s">
        <v>430</v>
      </c>
      <c r="G365" s="470"/>
      <c r="H365" s="343" t="s">
        <v>496</v>
      </c>
      <c r="I365" s="437">
        <f t="shared" si="2747"/>
        <v>450</v>
      </c>
      <c r="J365" s="356"/>
      <c r="K365" s="356"/>
      <c r="L365" s="356">
        <v>253</v>
      </c>
      <c r="M365" s="356">
        <v>120</v>
      </c>
      <c r="N365" s="356">
        <f t="shared" si="2748"/>
        <v>120</v>
      </c>
      <c r="O365" s="356"/>
      <c r="P365" s="356"/>
      <c r="Q365" s="356"/>
      <c r="R365" s="356">
        <v>120</v>
      </c>
      <c r="S365" s="366">
        <f>SUM(T365:W365)</f>
        <v>90</v>
      </c>
      <c r="T365" s="356"/>
      <c r="U365" s="356"/>
      <c r="V365" s="356"/>
      <c r="W365" s="356">
        <v>90</v>
      </c>
      <c r="X365" s="356">
        <v>90</v>
      </c>
      <c r="Y365" s="356">
        <v>90</v>
      </c>
      <c r="Z365" s="356">
        <v>90</v>
      </c>
      <c r="AA365" s="1166">
        <v>90</v>
      </c>
      <c r="AB365" s="356"/>
      <c r="AC365" s="356"/>
      <c r="AD365" s="356"/>
      <c r="AE365" s="356"/>
      <c r="AF365" s="356">
        <v>120</v>
      </c>
      <c r="AG365" s="440">
        <f t="shared" ref="AG365:AG366" si="2756">SUM(AH365:AK365)</f>
        <v>0</v>
      </c>
      <c r="AH365" s="356"/>
      <c r="AI365" s="356"/>
      <c r="AJ365" s="356"/>
      <c r="AK365" s="356"/>
      <c r="AL365" s="356"/>
      <c r="AM365" s="356"/>
      <c r="AN365" s="356"/>
      <c r="AO365" s="356"/>
      <c r="AP365" s="306" t="s">
        <v>584</v>
      </c>
      <c r="AQ365" s="437">
        <f>DI365+DX365+EA365+ED365+EG365</f>
        <v>0.12817999999999999</v>
      </c>
      <c r="AR365" s="1621"/>
      <c r="AS365" s="1621"/>
      <c r="AT365" s="315"/>
      <c r="AU365" s="476">
        <f t="shared" ref="AU365:AU366" si="2757">AT365*0.12*1000</f>
        <v>0</v>
      </c>
      <c r="AV365" s="315"/>
      <c r="AW365" s="315"/>
      <c r="AX365" s="476">
        <f t="shared" ref="AX365:AX366" si="2758">AW365*0.12*1000</f>
        <v>0</v>
      </c>
      <c r="AY365" s="315"/>
      <c r="AZ365" s="315"/>
      <c r="BA365" s="476">
        <f t="shared" ref="BA365:BA366" si="2759">AZ365*0.12*1000</f>
        <v>0</v>
      </c>
      <c r="BB365" s="315"/>
      <c r="BC365" s="315"/>
      <c r="BD365" s="476">
        <f t="shared" ref="BD365:BD366" si="2760">BC365*0.12*1000</f>
        <v>0</v>
      </c>
      <c r="BE365" s="315"/>
      <c r="BF365" s="315"/>
      <c r="BG365" s="476">
        <f t="shared" ref="BG365:BG366" si="2761">BF365*0.12*1000</f>
        <v>0</v>
      </c>
      <c r="BH365" s="315"/>
      <c r="BI365" s="315"/>
      <c r="BJ365" s="476">
        <f t="shared" ref="BJ365:BJ366" si="2762">BI365*0.12*1000</f>
        <v>0</v>
      </c>
      <c r="BK365" s="315"/>
      <c r="BL365" s="315">
        <v>3.4700000000000002E-2</v>
      </c>
      <c r="BM365" s="476">
        <f t="shared" ref="BM365:BM366" si="2763">BL365*0.12*1000</f>
        <v>4.1640000000000006</v>
      </c>
      <c r="BN365" s="315">
        <v>0.20799999999999999</v>
      </c>
      <c r="BO365" s="315">
        <v>0.18044000000000002</v>
      </c>
      <c r="BP365" s="476">
        <f t="shared" ref="BP365:BP366" si="2764">BO365*0.12*1000</f>
        <v>21.652799999999999</v>
      </c>
      <c r="BQ365" s="315">
        <v>1.0815999999999999</v>
      </c>
      <c r="BR365" s="476">
        <f>BU365+BX365+CA365+CD365</f>
        <v>3.4700000000000002E-2</v>
      </c>
      <c r="BS365" s="476">
        <f t="shared" si="2750"/>
        <v>4.1640000000000006</v>
      </c>
      <c r="BT365" s="476">
        <f t="shared" si="2751"/>
        <v>0.20799999999999999</v>
      </c>
      <c r="BU365" s="315"/>
      <c r="BV365" s="476">
        <f t="shared" ref="BV365:BV366" si="2765">BU365*0.12*1000</f>
        <v>0</v>
      </c>
      <c r="BW365" s="625"/>
      <c r="BX365" s="625"/>
      <c r="BY365" s="476">
        <f t="shared" ref="BY365:BY366" si="2766">BX365*0.12*1000</f>
        <v>0</v>
      </c>
      <c r="BZ365" s="625"/>
      <c r="CA365" s="625"/>
      <c r="CB365" s="476">
        <f t="shared" ref="CB365:CB366" si="2767">CA365*0.12*1000</f>
        <v>0</v>
      </c>
      <c r="CC365" s="625"/>
      <c r="CD365" s="625">
        <v>3.4700000000000002E-2</v>
      </c>
      <c r="CE365" s="476">
        <f t="shared" ref="CE365:CE366" si="2768">CD365*0.12*1000</f>
        <v>4.1640000000000006</v>
      </c>
      <c r="CF365" s="625">
        <v>0.20799999999999999</v>
      </c>
      <c r="CG365" s="995"/>
      <c r="CH365" s="476">
        <f>CK365+CN365+CQ365+CT365</f>
        <v>3.4700000000000002E-2</v>
      </c>
      <c r="CI365" s="476">
        <f t="shared" si="2752"/>
        <v>4.1640000000000006</v>
      </c>
      <c r="CJ365" s="476">
        <f t="shared" si="2753"/>
        <v>0.20799999999999999</v>
      </c>
      <c r="CK365" s="315"/>
      <c r="CL365" s="476">
        <f t="shared" ref="CL365:CL366" si="2769">CK365*0.12*1000</f>
        <v>0</v>
      </c>
      <c r="CM365" s="625"/>
      <c r="CN365" s="625"/>
      <c r="CO365" s="476">
        <f t="shared" ref="CO365:CO366" si="2770">CN365*0.12*1000</f>
        <v>0</v>
      </c>
      <c r="CP365" s="625"/>
      <c r="CQ365" s="625"/>
      <c r="CR365" s="476">
        <f t="shared" ref="CR365:CR366" si="2771">CQ365*0.12*1000</f>
        <v>0</v>
      </c>
      <c r="CS365" s="1474"/>
      <c r="CT365" s="1474">
        <v>3.4700000000000002E-2</v>
      </c>
      <c r="CU365" s="476">
        <f t="shared" ref="CU365:CU366" si="2772">CT365*0.12*1000</f>
        <v>4.1640000000000006</v>
      </c>
      <c r="CV365" s="1474">
        <v>0.20799999999999999</v>
      </c>
      <c r="CW365" s="1518">
        <v>2.3369999999999998E-2</v>
      </c>
      <c r="CX365" s="476">
        <f t="shared" ref="CX365:CX366" si="2773">CW365*0.12*1000</f>
        <v>2.8043999999999998</v>
      </c>
      <c r="CY365" s="625">
        <v>0.13507859999999999</v>
      </c>
      <c r="CZ365" s="625">
        <v>2.3369999999999998E-2</v>
      </c>
      <c r="DA365" s="476">
        <f t="shared" ref="DA365:DA366" si="2774">CZ365*0.12*1000</f>
        <v>2.8043999999999998</v>
      </c>
      <c r="DB365" s="315">
        <v>0.13507859999999999</v>
      </c>
      <c r="DC365" s="315">
        <v>2.3369999999999998E-2</v>
      </c>
      <c r="DD365" s="476">
        <f t="shared" ref="DD365:DD366" si="2775">DC365*0.12*1000</f>
        <v>2.8043999999999998</v>
      </c>
      <c r="DE365" s="315">
        <v>0.13507859999999999</v>
      </c>
      <c r="DF365" s="315">
        <v>2.3369999999999998E-2</v>
      </c>
      <c r="DG365" s="476">
        <f t="shared" ref="DG365:DG366" si="2776">DF365*0.12*1000</f>
        <v>2.8043999999999998</v>
      </c>
      <c r="DH365" s="315">
        <v>0.13507859999999999</v>
      </c>
      <c r="DI365" s="1243">
        <f>DL365+DO365+DR365+DU365</f>
        <v>3.4700000000000002E-2</v>
      </c>
      <c r="DJ365" s="1203">
        <f>DI365*0.12*1000</f>
        <v>4.1640000000000006</v>
      </c>
      <c r="DK365" s="1243">
        <f>DN365+DQ365+DT365+DW365</f>
        <v>0.20799999999999999</v>
      </c>
      <c r="DL365" s="1204"/>
      <c r="DM365" s="1204"/>
      <c r="DN365" s="1204"/>
      <c r="DO365" s="1204"/>
      <c r="DP365" s="1204"/>
      <c r="DQ365" s="1204"/>
      <c r="DR365" s="1204"/>
      <c r="DS365" s="1204"/>
      <c r="DT365" s="1204"/>
      <c r="DU365" s="1204">
        <v>3.4700000000000002E-2</v>
      </c>
      <c r="DV365" s="1203">
        <f t="shared" ref="DV365:DV366" si="2777">DU365*0.12*1000</f>
        <v>4.1640000000000006</v>
      </c>
      <c r="DW365" s="1204">
        <v>0.20799999999999999</v>
      </c>
      <c r="DX365" s="1204">
        <v>2.3369999999999998E-2</v>
      </c>
      <c r="DY365" s="1203">
        <f t="shared" ref="DY365:DY366" si="2778">DX365*0.12*1000</f>
        <v>2.8043999999999998</v>
      </c>
      <c r="DZ365" s="1204">
        <v>0.13507859999999999</v>
      </c>
      <c r="EA365" s="1204">
        <v>2.3369999999999998E-2</v>
      </c>
      <c r="EB365" s="1203">
        <f t="shared" ref="EB365:EB366" si="2779">EA365*0.12*1000</f>
        <v>2.8043999999999998</v>
      </c>
      <c r="EC365" s="1204">
        <v>0.13507859999999999</v>
      </c>
      <c r="ED365" s="1204">
        <v>2.3369999999999998E-2</v>
      </c>
      <c r="EE365" s="1203">
        <f t="shared" ref="EE365:EE366" si="2780">ED365*0.12*1000</f>
        <v>2.8043999999999998</v>
      </c>
      <c r="EF365" s="1204">
        <v>0.13507859999999999</v>
      </c>
      <c r="EG365" s="1204">
        <v>2.3369999999999998E-2</v>
      </c>
      <c r="EH365" s="1203">
        <f t="shared" ref="EH365:EH366" si="2781">EG365*0.12*1000</f>
        <v>2.8043999999999998</v>
      </c>
      <c r="EI365" s="1204">
        <v>0.13507859999999999</v>
      </c>
      <c r="EJ365" s="315"/>
      <c r="EK365" s="315"/>
      <c r="EL365" s="315"/>
      <c r="EM365" s="315"/>
      <c r="EN365" s="437">
        <f t="shared" si="2754"/>
        <v>0.28799999999999998</v>
      </c>
      <c r="EO365" s="312">
        <v>5.9119999999999999E-2</v>
      </c>
      <c r="EP365" s="312">
        <v>3.2620999999999997E-2</v>
      </c>
      <c r="EQ365" s="622"/>
      <c r="ER365" s="622">
        <v>0.192</v>
      </c>
      <c r="ES365" s="622">
        <v>0.14399999999999999</v>
      </c>
      <c r="ET365" s="622">
        <v>0</v>
      </c>
      <c r="EU365" s="622">
        <v>0</v>
      </c>
      <c r="EV365" s="622">
        <v>0</v>
      </c>
      <c r="EW365" s="622">
        <v>0.14399999999999999</v>
      </c>
      <c r="EX365" s="622">
        <f>EY365+EZ365+FA365+FB365</f>
        <v>0.14399999999999999</v>
      </c>
      <c r="EY365" s="622">
        <v>0</v>
      </c>
      <c r="EZ365" s="622">
        <v>0</v>
      </c>
      <c r="FA365" s="622">
        <v>0</v>
      </c>
      <c r="FB365" s="622">
        <v>0.14399999999999999</v>
      </c>
      <c r="FC365" s="622">
        <v>0.14399999999999999</v>
      </c>
      <c r="FD365" s="622"/>
      <c r="FE365" s="622"/>
      <c r="FF365" s="622"/>
      <c r="FG365" s="437">
        <f>SUM(FH365:FR365)</f>
        <v>9.1740999999999989E-2</v>
      </c>
      <c r="FH365" s="622">
        <v>5.9119999999999999E-2</v>
      </c>
      <c r="FI365" s="622">
        <v>3.2620999999999997E-2</v>
      </c>
      <c r="FJ365" s="622"/>
      <c r="FK365" s="622"/>
      <c r="FL365" s="992"/>
      <c r="FM365" s="312">
        <f t="shared" si="2755"/>
        <v>0</v>
      </c>
      <c r="FN365" s="622"/>
      <c r="FO365" s="622"/>
      <c r="FP365" s="622"/>
      <c r="FQ365" s="622"/>
      <c r="FR365" s="312"/>
      <c r="FS365" s="312"/>
      <c r="FT365" s="312"/>
      <c r="FU365" s="622"/>
      <c r="FV365" s="316" t="s">
        <v>297</v>
      </c>
      <c r="FW365" s="316"/>
      <c r="FX365" s="316" t="s">
        <v>300</v>
      </c>
    </row>
    <row r="366" spans="1:180" ht="34.15" customHeight="1" outlineLevel="1">
      <c r="A366" s="426" t="s">
        <v>485</v>
      </c>
      <c r="B366" s="378" t="s">
        <v>304</v>
      </c>
      <c r="C366" s="378" t="s">
        <v>491</v>
      </c>
      <c r="D366" s="378" t="s">
        <v>18</v>
      </c>
      <c r="E366" s="430" t="s">
        <v>449</v>
      </c>
      <c r="F366" s="432" t="s">
        <v>447</v>
      </c>
      <c r="G366" s="470"/>
      <c r="H366" s="316" t="s">
        <v>496</v>
      </c>
      <c r="I366" s="437">
        <f t="shared" si="2747"/>
        <v>0</v>
      </c>
      <c r="J366" s="356"/>
      <c r="K366" s="356"/>
      <c r="L366" s="356">
        <v>448</v>
      </c>
      <c r="M366" s="440">
        <v>0</v>
      </c>
      <c r="N366" s="440">
        <f t="shared" si="2748"/>
        <v>0</v>
      </c>
      <c r="O366" s="356"/>
      <c r="P366" s="356"/>
      <c r="Q366" s="356"/>
      <c r="R366" s="356"/>
      <c r="S366" s="366">
        <f t="shared" si="2749"/>
        <v>0</v>
      </c>
      <c r="T366" s="356"/>
      <c r="U366" s="356"/>
      <c r="V366" s="356"/>
      <c r="W366" s="356"/>
      <c r="X366" s="356"/>
      <c r="Y366" s="356"/>
      <c r="Z366" s="356"/>
      <c r="AA366" s="1166"/>
      <c r="AB366" s="316"/>
      <c r="AC366" s="316"/>
      <c r="AD366" s="316"/>
      <c r="AE366" s="316"/>
      <c r="AF366" s="440">
        <v>0</v>
      </c>
      <c r="AG366" s="440">
        <f t="shared" si="2756"/>
        <v>0</v>
      </c>
      <c r="AH366" s="356"/>
      <c r="AI366" s="356"/>
      <c r="AJ366" s="356"/>
      <c r="AK366" s="356"/>
      <c r="AL366" s="316"/>
      <c r="AM366" s="316"/>
      <c r="AN366" s="316"/>
      <c r="AO366" s="316"/>
      <c r="AP366" s="306" t="s">
        <v>584</v>
      </c>
      <c r="AQ366" s="437">
        <f>DI366+DX366+EA366+ED366+EG366</f>
        <v>0.92288578999999993</v>
      </c>
      <c r="AR366" s="1621"/>
      <c r="AS366" s="1621"/>
      <c r="AT366" s="315"/>
      <c r="AU366" s="476">
        <f t="shared" si="2757"/>
        <v>0</v>
      </c>
      <c r="AV366" s="315"/>
      <c r="AW366" s="315"/>
      <c r="AX366" s="476">
        <f t="shared" si="2758"/>
        <v>0</v>
      </c>
      <c r="AY366" s="315"/>
      <c r="AZ366" s="315"/>
      <c r="BA366" s="476">
        <f t="shared" si="2759"/>
        <v>0</v>
      </c>
      <c r="BB366" s="315"/>
      <c r="BC366" s="315"/>
      <c r="BD366" s="476">
        <f t="shared" si="2760"/>
        <v>0</v>
      </c>
      <c r="BE366" s="315"/>
      <c r="BF366" s="315">
        <v>8.2500000000000004E-2</v>
      </c>
      <c r="BG366" s="476">
        <f t="shared" si="2761"/>
        <v>9.9</v>
      </c>
      <c r="BH366" s="315">
        <v>0.25162499999999999</v>
      </c>
      <c r="BI366" s="315">
        <v>0.10590931000000001</v>
      </c>
      <c r="BJ366" s="476">
        <f t="shared" si="2762"/>
        <v>12.7091172</v>
      </c>
      <c r="BK366" s="315">
        <v>0.34996439999999995</v>
      </c>
      <c r="BL366" s="315">
        <v>0.20146637999999997</v>
      </c>
      <c r="BM366" s="476">
        <f t="shared" si="2763"/>
        <v>24.175965599999994</v>
      </c>
      <c r="BN366" s="315">
        <v>0.65208767000000001</v>
      </c>
      <c r="BO366" s="315">
        <v>0.20146634000000002</v>
      </c>
      <c r="BP366" s="476">
        <f t="shared" si="2764"/>
        <v>24.175960799999999</v>
      </c>
      <c r="BQ366" s="625">
        <v>0.65752480000000002</v>
      </c>
      <c r="BR366" s="476">
        <f>BU366+BX366+CA366+CD366</f>
        <v>0.20146637999999997</v>
      </c>
      <c r="BS366" s="476">
        <f t="shared" si="2750"/>
        <v>24.175965599999998</v>
      </c>
      <c r="BT366" s="476">
        <f t="shared" si="2751"/>
        <v>0.67595159999999999</v>
      </c>
      <c r="BU366" s="315">
        <v>5.4894749999999999E-2</v>
      </c>
      <c r="BV366" s="476">
        <f t="shared" si="2765"/>
        <v>6.5873699999999999</v>
      </c>
      <c r="BW366" s="625">
        <v>0.1924506</v>
      </c>
      <c r="BX366" s="625">
        <v>4.0662320000000002E-2</v>
      </c>
      <c r="BY366" s="476">
        <f t="shared" si="2766"/>
        <v>4.8794784</v>
      </c>
      <c r="BZ366" s="625">
        <v>0.14870359999999999</v>
      </c>
      <c r="CA366" s="625">
        <v>4.5107519999999998E-2</v>
      </c>
      <c r="CB366" s="476">
        <f t="shared" si="2767"/>
        <v>5.4129024000000001</v>
      </c>
      <c r="CC366" s="625">
        <v>0.1397986</v>
      </c>
      <c r="CD366" s="625">
        <v>6.0801790000000001E-2</v>
      </c>
      <c r="CE366" s="476">
        <f t="shared" si="2768"/>
        <v>7.2962147999999996</v>
      </c>
      <c r="CF366" s="625">
        <v>0.1949988</v>
      </c>
      <c r="CG366" s="995"/>
      <c r="CH366" s="476">
        <f>CK366+CN366+CQ366+CT366</f>
        <v>0.20146637999999997</v>
      </c>
      <c r="CI366" s="476">
        <f t="shared" si="2752"/>
        <v>24.175965599999998</v>
      </c>
      <c r="CJ366" s="476">
        <f t="shared" si="2753"/>
        <v>0.67595159999999999</v>
      </c>
      <c r="CK366" s="315">
        <v>5.4894749999999999E-2</v>
      </c>
      <c r="CL366" s="476">
        <f t="shared" si="2769"/>
        <v>6.5873699999999999</v>
      </c>
      <c r="CM366" s="625">
        <v>0.1924506</v>
      </c>
      <c r="CN366" s="1049">
        <v>4.0662320000000002E-2</v>
      </c>
      <c r="CO366" s="476">
        <f t="shared" si="2770"/>
        <v>4.8794784</v>
      </c>
      <c r="CP366" s="1049">
        <v>0.14870359999999999</v>
      </c>
      <c r="CQ366" s="1474">
        <v>4.5107519999999998E-2</v>
      </c>
      <c r="CR366" s="476">
        <f t="shared" si="2771"/>
        <v>5.4129024000000001</v>
      </c>
      <c r="CS366" s="1474">
        <v>0.1397986</v>
      </c>
      <c r="CT366" s="1474">
        <v>6.0801790000000001E-2</v>
      </c>
      <c r="CU366" s="476">
        <f t="shared" si="2772"/>
        <v>7.2962147999999996</v>
      </c>
      <c r="CV366" s="1474">
        <v>0.1949988</v>
      </c>
      <c r="CW366" s="1518">
        <v>0.20146638</v>
      </c>
      <c r="CX366" s="476">
        <f t="shared" si="2773"/>
        <v>24.175965599999998</v>
      </c>
      <c r="CY366" s="625">
        <v>0.70299</v>
      </c>
      <c r="CZ366" s="625">
        <v>0.20146638</v>
      </c>
      <c r="DA366" s="476">
        <f t="shared" si="2774"/>
        <v>24.175965599999998</v>
      </c>
      <c r="DB366" s="315">
        <v>0.69178626663862097</v>
      </c>
      <c r="DC366" s="315">
        <v>7.9833827999999996E-2</v>
      </c>
      <c r="DD366" s="476">
        <f t="shared" si="2775"/>
        <v>9.5800593599999981</v>
      </c>
      <c r="DE366" s="315">
        <v>0.27796993267651898</v>
      </c>
      <c r="DF366" s="315">
        <v>7.9833827999999996E-2</v>
      </c>
      <c r="DG366" s="476">
        <f t="shared" si="2776"/>
        <v>9.5800593599999981</v>
      </c>
      <c r="DH366" s="315">
        <v>0.27796993267651898</v>
      </c>
      <c r="DI366" s="1243">
        <f>DL366+DO366+DR366+DU366</f>
        <v>0.20146579000000001</v>
      </c>
      <c r="DJ366" s="1203">
        <f t="shared" ref="DJ366" si="2782">DI366*0.12*1000</f>
        <v>24.175894800000002</v>
      </c>
      <c r="DK366" s="1243">
        <f>DN366+DQ366+DT366+DW366</f>
        <v>0.75430300000000006</v>
      </c>
      <c r="DL366" s="1204">
        <v>5.4894999999999999E-2</v>
      </c>
      <c r="DM366" s="1203">
        <f t="shared" ref="DM366" si="2783">DL366*0.12*1000</f>
        <v>6.5873999999999997</v>
      </c>
      <c r="DN366" s="1204">
        <f>0.194256*1.1</f>
        <v>0.21368160000000003</v>
      </c>
      <c r="DO366" s="1204">
        <v>4.0661999999999997E-2</v>
      </c>
      <c r="DP366" s="1203">
        <f t="shared" ref="DP366" si="2784">DO366*0.12*1000</f>
        <v>4.8794399999999998</v>
      </c>
      <c r="DQ366" s="1204">
        <f>0.151619*1.1</f>
        <v>0.16678090000000001</v>
      </c>
      <c r="DR366" s="1204">
        <v>4.5107000000000001E-2</v>
      </c>
      <c r="DS366" s="1203">
        <f t="shared" ref="DS366" si="2785">DR366*0.12*1000</f>
        <v>5.4128400000000001</v>
      </c>
      <c r="DT366" s="1204">
        <f>0.142029*1.1</f>
        <v>0.15623190000000001</v>
      </c>
      <c r="DU366" s="1204">
        <v>6.0801790000000001E-2</v>
      </c>
      <c r="DV366" s="1203">
        <f t="shared" si="2777"/>
        <v>7.2962147999999996</v>
      </c>
      <c r="DW366" s="1204">
        <f>0.197826*1.1</f>
        <v>0.21760860000000001</v>
      </c>
      <c r="DX366" s="1204">
        <v>0.72141999999999995</v>
      </c>
      <c r="DY366" s="1203">
        <f t="shared" si="2778"/>
        <v>86.570399999999992</v>
      </c>
      <c r="DZ366" s="1204">
        <f>0.72142*1.1</f>
        <v>0.79356199999999999</v>
      </c>
      <c r="EA366" s="1204"/>
      <c r="EB366" s="1203">
        <f t="shared" si="2779"/>
        <v>0</v>
      </c>
      <c r="EC366" s="1204"/>
      <c r="ED366" s="1204"/>
      <c r="EE366" s="1203">
        <f t="shared" si="2780"/>
        <v>0</v>
      </c>
      <c r="EF366" s="1204"/>
      <c r="EG366" s="1204"/>
      <c r="EH366" s="1203">
        <f t="shared" si="2781"/>
        <v>0</v>
      </c>
      <c r="EI366" s="1204"/>
      <c r="EJ366" s="315"/>
      <c r="EK366" s="315"/>
      <c r="EL366" s="315"/>
      <c r="EM366" s="315"/>
      <c r="EN366" s="437">
        <f>EX366+FC366+FD366+FE366+FF366</f>
        <v>1.4071499999999999</v>
      </c>
      <c r="EO366" s="312"/>
      <c r="EP366" s="312"/>
      <c r="EQ366" s="622">
        <v>0.23599999999999999</v>
      </c>
      <c r="ER366" s="622">
        <v>0.56165100000000001</v>
      </c>
      <c r="ES366" s="622">
        <f>SUM(ET366:EW366)</f>
        <v>0.67595159999999999</v>
      </c>
      <c r="ET366" s="622">
        <v>0.1924506</v>
      </c>
      <c r="EU366" s="622">
        <v>0.14870359999999999</v>
      </c>
      <c r="EV366" s="622">
        <v>0.1397986</v>
      </c>
      <c r="EW366" s="622">
        <v>0.1949988</v>
      </c>
      <c r="EX366" s="1195">
        <f>EY366+EZ366+FA366+FB366</f>
        <v>0.68572999999999995</v>
      </c>
      <c r="EY366" s="622">
        <v>0.19425600000000001</v>
      </c>
      <c r="EZ366" s="622">
        <v>0.151619</v>
      </c>
      <c r="FA366" s="622">
        <v>0.14202899999999999</v>
      </c>
      <c r="FB366" s="1304">
        <v>0.197826</v>
      </c>
      <c r="FC366" s="1304">
        <v>0.72141999999999995</v>
      </c>
      <c r="FD366" s="312"/>
      <c r="FE366" s="312"/>
      <c r="FF366" s="312"/>
      <c r="FG366" s="437">
        <f>SUM(FH366:FR366)</f>
        <v>1.4436009999999999</v>
      </c>
      <c r="FH366" s="622"/>
      <c r="FI366" s="622"/>
      <c r="FJ366" s="622">
        <v>0.23599999999999999</v>
      </c>
      <c r="FK366" s="622">
        <v>0.62960099999999997</v>
      </c>
      <c r="FL366" s="992"/>
      <c r="FM366" s="312">
        <f t="shared" si="2755"/>
        <v>0.28900000000000003</v>
      </c>
      <c r="FN366" s="1070">
        <v>0.16800000000000001</v>
      </c>
      <c r="FO366" s="1070">
        <v>0.121</v>
      </c>
      <c r="FP366" s="622"/>
      <c r="FQ366" s="622"/>
      <c r="FR366" s="312"/>
      <c r="FS366" s="312"/>
      <c r="FT366" s="312"/>
      <c r="FU366" s="622"/>
      <c r="FV366" s="316" t="s">
        <v>297</v>
      </c>
      <c r="FW366" s="316"/>
      <c r="FX366" s="316" t="s">
        <v>300</v>
      </c>
    </row>
    <row r="367" spans="1:180" s="125" customFormat="1" ht="14.45" customHeight="1" outlineLevel="1">
      <c r="A367" s="426" t="s">
        <v>485</v>
      </c>
      <c r="B367" s="378" t="s">
        <v>304</v>
      </c>
      <c r="C367" s="331"/>
      <c r="D367" s="431"/>
      <c r="E367" s="430"/>
      <c r="F367" s="439" t="s">
        <v>100</v>
      </c>
      <c r="G367" s="438"/>
      <c r="H367" s="490"/>
      <c r="I367" s="335"/>
      <c r="J367" s="335"/>
      <c r="K367" s="335"/>
      <c r="L367" s="335"/>
      <c r="M367" s="335"/>
      <c r="N367" s="335"/>
      <c r="O367" s="335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  <c r="AA367" s="1157"/>
      <c r="AB367" s="335"/>
      <c r="AC367" s="335"/>
      <c r="AD367" s="345"/>
      <c r="AE367" s="335"/>
      <c r="AF367" s="335"/>
      <c r="AG367" s="335"/>
      <c r="AH367" s="335"/>
      <c r="AI367" s="335"/>
      <c r="AJ367" s="335"/>
      <c r="AK367" s="335"/>
      <c r="AL367" s="335"/>
      <c r="AM367" s="335"/>
      <c r="AN367" s="335"/>
      <c r="AO367" s="335"/>
      <c r="AP367" s="495"/>
      <c r="AQ367" s="437">
        <f>DI367+DX367+EA367+ED367+EG367</f>
        <v>1.0510657899999998</v>
      </c>
      <c r="AR367" s="1621"/>
      <c r="AS367" s="1621"/>
      <c r="AT367" s="476">
        <f t="shared" ref="AT367:BQ367" si="2786">SUM(AT364:AT366)</f>
        <v>0</v>
      </c>
      <c r="AU367" s="476">
        <f t="shared" si="2786"/>
        <v>0</v>
      </c>
      <c r="AV367" s="476">
        <f t="shared" si="2786"/>
        <v>0</v>
      </c>
      <c r="AW367" s="476">
        <f t="shared" si="2786"/>
        <v>0</v>
      </c>
      <c r="AX367" s="476">
        <f t="shared" si="2786"/>
        <v>0</v>
      </c>
      <c r="AY367" s="476">
        <f t="shared" si="2786"/>
        <v>0</v>
      </c>
      <c r="AZ367" s="476">
        <f t="shared" si="2786"/>
        <v>0</v>
      </c>
      <c r="BA367" s="476">
        <f t="shared" si="2786"/>
        <v>0</v>
      </c>
      <c r="BB367" s="476">
        <f t="shared" si="2786"/>
        <v>0</v>
      </c>
      <c r="BC367" s="476">
        <f t="shared" si="2786"/>
        <v>0</v>
      </c>
      <c r="BD367" s="476">
        <f t="shared" si="2786"/>
        <v>0</v>
      </c>
      <c r="BE367" s="476">
        <f t="shared" si="2786"/>
        <v>0</v>
      </c>
      <c r="BF367" s="476">
        <f t="shared" si="2786"/>
        <v>8.2500000000000004E-2</v>
      </c>
      <c r="BG367" s="476">
        <f t="shared" si="2786"/>
        <v>9.9</v>
      </c>
      <c r="BH367" s="476">
        <f t="shared" si="2786"/>
        <v>0.25162499999999999</v>
      </c>
      <c r="BI367" s="476">
        <f t="shared" si="2786"/>
        <v>0.10590931000000001</v>
      </c>
      <c r="BJ367" s="476">
        <f t="shared" si="2786"/>
        <v>12.7091172</v>
      </c>
      <c r="BK367" s="476">
        <f t="shared" si="2786"/>
        <v>0.34996439999999995</v>
      </c>
      <c r="BL367" s="476">
        <f t="shared" si="2786"/>
        <v>0.23616637999999998</v>
      </c>
      <c r="BM367" s="476">
        <f t="shared" si="2786"/>
        <v>28.339965599999996</v>
      </c>
      <c r="BN367" s="476">
        <f t="shared" si="2786"/>
        <v>0.86008766999999997</v>
      </c>
      <c r="BO367" s="476">
        <f t="shared" si="2786"/>
        <v>0.38190634000000001</v>
      </c>
      <c r="BP367" s="476">
        <f t="shared" si="2786"/>
        <v>45.828760799999998</v>
      </c>
      <c r="BQ367" s="476">
        <f t="shared" si="2786"/>
        <v>1.7391247999999999</v>
      </c>
      <c r="BR367" s="476">
        <f t="shared" ref="BR367:EC367" si="2787">SUM(BR364:BR366)</f>
        <v>0.23616637999999998</v>
      </c>
      <c r="BS367" s="476">
        <f t="shared" si="2787"/>
        <v>28.339965599999999</v>
      </c>
      <c r="BT367" s="476">
        <f t="shared" si="2787"/>
        <v>0.88395159999999995</v>
      </c>
      <c r="BU367" s="476">
        <f t="shared" si="2787"/>
        <v>5.4894749999999999E-2</v>
      </c>
      <c r="BV367" s="476">
        <f t="shared" si="2787"/>
        <v>6.5873699999999999</v>
      </c>
      <c r="BW367" s="476">
        <f t="shared" si="2787"/>
        <v>0.1924506</v>
      </c>
      <c r="BX367" s="476">
        <f t="shared" si="2787"/>
        <v>4.0662320000000002E-2</v>
      </c>
      <c r="BY367" s="476">
        <f t="shared" si="2787"/>
        <v>4.8794784</v>
      </c>
      <c r="BZ367" s="476">
        <f t="shared" si="2787"/>
        <v>0.14870359999999999</v>
      </c>
      <c r="CA367" s="476">
        <f t="shared" si="2787"/>
        <v>4.5107519999999998E-2</v>
      </c>
      <c r="CB367" s="476">
        <f t="shared" si="2787"/>
        <v>5.4129024000000001</v>
      </c>
      <c r="CC367" s="476">
        <f t="shared" si="2787"/>
        <v>0.1397986</v>
      </c>
      <c r="CD367" s="476">
        <f t="shared" si="2787"/>
        <v>9.5501790000000003E-2</v>
      </c>
      <c r="CE367" s="476">
        <f t="shared" si="2787"/>
        <v>11.460214799999999</v>
      </c>
      <c r="CF367" s="476">
        <f t="shared" si="2787"/>
        <v>0.40299879999999999</v>
      </c>
      <c r="CG367" s="995"/>
      <c r="CH367" s="476">
        <f t="shared" ref="CH367:CV367" si="2788">SUM(CH364:CH366)</f>
        <v>0.23616637999999998</v>
      </c>
      <c r="CI367" s="476">
        <f t="shared" si="2788"/>
        <v>28.339965599999999</v>
      </c>
      <c r="CJ367" s="476">
        <f t="shared" si="2788"/>
        <v>0.88395159999999995</v>
      </c>
      <c r="CK367" s="476">
        <f t="shared" si="2788"/>
        <v>5.4894749999999999E-2</v>
      </c>
      <c r="CL367" s="476">
        <f t="shared" si="2788"/>
        <v>6.5873699999999999</v>
      </c>
      <c r="CM367" s="476">
        <f t="shared" si="2788"/>
        <v>0.1924506</v>
      </c>
      <c r="CN367" s="476">
        <f t="shared" si="2788"/>
        <v>4.0662320000000002E-2</v>
      </c>
      <c r="CO367" s="476">
        <f t="shared" si="2788"/>
        <v>4.8794784</v>
      </c>
      <c r="CP367" s="476">
        <f t="shared" si="2788"/>
        <v>0.14870359999999999</v>
      </c>
      <c r="CQ367" s="476">
        <f t="shared" si="2788"/>
        <v>4.5107519999999998E-2</v>
      </c>
      <c r="CR367" s="476">
        <f t="shared" si="2788"/>
        <v>5.4129024000000001</v>
      </c>
      <c r="CS367" s="476">
        <f t="shared" si="2788"/>
        <v>0.1397986</v>
      </c>
      <c r="CT367" s="476">
        <f t="shared" si="2788"/>
        <v>9.5501790000000003E-2</v>
      </c>
      <c r="CU367" s="476">
        <f t="shared" si="2788"/>
        <v>11.460214799999999</v>
      </c>
      <c r="CV367" s="476">
        <f t="shared" si="2788"/>
        <v>0.40299879999999999</v>
      </c>
      <c r="CW367" s="1514">
        <f t="shared" si="2787"/>
        <v>0.42483638000000001</v>
      </c>
      <c r="CX367" s="476">
        <f t="shared" si="2787"/>
        <v>50.980365599999999</v>
      </c>
      <c r="CY367" s="476">
        <f t="shared" si="2787"/>
        <v>1.9940686000000001</v>
      </c>
      <c r="CZ367" s="476">
        <f t="shared" si="2787"/>
        <v>0.22483638</v>
      </c>
      <c r="DA367" s="476">
        <f t="shared" si="2787"/>
        <v>26.980365599999999</v>
      </c>
      <c r="DB367" s="476">
        <f t="shared" si="2787"/>
        <v>0.82686486663862091</v>
      </c>
      <c r="DC367" s="476">
        <f t="shared" si="2787"/>
        <v>0.103203828</v>
      </c>
      <c r="DD367" s="476">
        <f t="shared" si="2787"/>
        <v>12.384459359999997</v>
      </c>
      <c r="DE367" s="476">
        <f t="shared" si="2787"/>
        <v>0.41304853267651898</v>
      </c>
      <c r="DF367" s="476">
        <f t="shared" si="2787"/>
        <v>0.103203828</v>
      </c>
      <c r="DG367" s="476">
        <f t="shared" si="2787"/>
        <v>12.384459359999997</v>
      </c>
      <c r="DH367" s="476">
        <f t="shared" si="2787"/>
        <v>0.41304853267651898</v>
      </c>
      <c r="DI367" s="1203">
        <f t="shared" si="2787"/>
        <v>0.23616579000000001</v>
      </c>
      <c r="DJ367" s="1203">
        <f t="shared" si="2787"/>
        <v>28.339894800000003</v>
      </c>
      <c r="DK367" s="1203">
        <f t="shared" si="2787"/>
        <v>0.96230300000000002</v>
      </c>
      <c r="DL367" s="1203">
        <f t="shared" si="2787"/>
        <v>5.4894999999999999E-2</v>
      </c>
      <c r="DM367" s="1203">
        <f t="shared" si="2787"/>
        <v>6.5873999999999997</v>
      </c>
      <c r="DN367" s="1203">
        <f t="shared" si="2787"/>
        <v>0.21368160000000003</v>
      </c>
      <c r="DO367" s="1203">
        <f t="shared" si="2787"/>
        <v>4.0661999999999997E-2</v>
      </c>
      <c r="DP367" s="1203">
        <f t="shared" si="2787"/>
        <v>4.8794399999999998</v>
      </c>
      <c r="DQ367" s="1203">
        <f t="shared" si="2787"/>
        <v>0.16678090000000001</v>
      </c>
      <c r="DR367" s="1203">
        <f t="shared" si="2787"/>
        <v>4.5107000000000001E-2</v>
      </c>
      <c r="DS367" s="1203">
        <f t="shared" si="2787"/>
        <v>5.4128400000000001</v>
      </c>
      <c r="DT367" s="1203">
        <f t="shared" si="2787"/>
        <v>0.15623190000000001</v>
      </c>
      <c r="DU367" s="1203">
        <f t="shared" si="2787"/>
        <v>9.5501790000000003E-2</v>
      </c>
      <c r="DV367" s="1203">
        <f t="shared" si="2787"/>
        <v>11.460214799999999</v>
      </c>
      <c r="DW367" s="1203">
        <f t="shared" si="2787"/>
        <v>0.4256086</v>
      </c>
      <c r="DX367" s="1203">
        <f t="shared" si="2787"/>
        <v>0.74478999999999995</v>
      </c>
      <c r="DY367" s="1203">
        <f t="shared" si="2787"/>
        <v>89.374799999999993</v>
      </c>
      <c r="DZ367" s="1203">
        <f t="shared" si="2787"/>
        <v>0.92864060000000004</v>
      </c>
      <c r="EA367" s="1203">
        <f t="shared" si="2787"/>
        <v>2.3369999999999998E-2</v>
      </c>
      <c r="EB367" s="1203">
        <f t="shared" si="2787"/>
        <v>2.8043999999999998</v>
      </c>
      <c r="EC367" s="1203">
        <f t="shared" si="2787"/>
        <v>0.13507859999999999</v>
      </c>
      <c r="ED367" s="1203">
        <f t="shared" ref="ED367:EI367" si="2789">SUM(ED364:ED366)</f>
        <v>2.3369999999999998E-2</v>
      </c>
      <c r="EE367" s="1203">
        <f t="shared" si="2789"/>
        <v>2.8043999999999998</v>
      </c>
      <c r="EF367" s="1203">
        <f t="shared" si="2789"/>
        <v>0.13507859999999999</v>
      </c>
      <c r="EG367" s="1203">
        <f t="shared" si="2789"/>
        <v>2.3369999999999998E-2</v>
      </c>
      <c r="EH367" s="1203">
        <f t="shared" si="2789"/>
        <v>2.8043999999999998</v>
      </c>
      <c r="EI367" s="1203">
        <f t="shared" si="2789"/>
        <v>0.13507859999999999</v>
      </c>
      <c r="EJ367" s="476"/>
      <c r="EK367" s="476"/>
      <c r="EL367" s="476"/>
      <c r="EM367" s="476"/>
      <c r="EN367" s="437">
        <f t="shared" si="2754"/>
        <v>1.73515</v>
      </c>
      <c r="EO367" s="437">
        <f>SUM(EO364:EO366)</f>
        <v>0.16411999999999999</v>
      </c>
      <c r="EP367" s="437">
        <f>SUM(EP364:EP366)</f>
        <v>3.2620999999999997E-2</v>
      </c>
      <c r="EQ367" s="437">
        <f>SUM(EQ364:EQ366)</f>
        <v>0.23599999999999999</v>
      </c>
      <c r="ER367" s="437">
        <f>SUM(ER364:ER366)</f>
        <v>0.793651</v>
      </c>
      <c r="ES367" s="437">
        <f>SUM(ES364:ES366)</f>
        <v>0.85995160000000004</v>
      </c>
      <c r="ET367" s="437">
        <f t="shared" ref="ET367:EW367" si="2790">SUM(ET364:ET366)</f>
        <v>0.1924506</v>
      </c>
      <c r="EU367" s="437">
        <f t="shared" si="2790"/>
        <v>0.14870359999999999</v>
      </c>
      <c r="EV367" s="437">
        <f t="shared" si="2790"/>
        <v>0.1397986</v>
      </c>
      <c r="EW367" s="437">
        <f t="shared" si="2790"/>
        <v>0.37899879999999997</v>
      </c>
      <c r="EX367" s="437">
        <f>SUM(EX364:EX366)</f>
        <v>0.86972999999999989</v>
      </c>
      <c r="EY367" s="437">
        <f t="shared" ref="EY367:FB367" si="2791">SUM(EY364:EY366)</f>
        <v>0.19425600000000001</v>
      </c>
      <c r="EZ367" s="437">
        <f t="shared" si="2791"/>
        <v>0.151619</v>
      </c>
      <c r="FA367" s="437">
        <f t="shared" si="2791"/>
        <v>0.14202899999999999</v>
      </c>
      <c r="FB367" s="437">
        <f t="shared" si="2791"/>
        <v>0.381826</v>
      </c>
      <c r="FC367" s="437">
        <f>SUM(FC364:FC366)</f>
        <v>0.86541999999999997</v>
      </c>
      <c r="FD367" s="437">
        <f>SUM(FD364:FD366)</f>
        <v>0</v>
      </c>
      <c r="FE367" s="437">
        <f>SUM(FE364:FE366)</f>
        <v>0</v>
      </c>
      <c r="FF367" s="437">
        <f>SUM(FF364:FF366)</f>
        <v>0</v>
      </c>
      <c r="FG367" s="437">
        <f>SUM(FH367:FR367)</f>
        <v>1.6403419999999997</v>
      </c>
      <c r="FH367" s="437">
        <f>SUM(FH364:FH366)</f>
        <v>0.16411999999999999</v>
      </c>
      <c r="FI367" s="437">
        <f>SUM(FI364:FI366)</f>
        <v>3.2620999999999997E-2</v>
      </c>
      <c r="FJ367" s="437">
        <f>SUM(FJ364:FJ366)</f>
        <v>0.23599999999999999</v>
      </c>
      <c r="FK367" s="437">
        <f>SUM(FK364:FK366)</f>
        <v>0.62960099999999997</v>
      </c>
      <c r="FL367" s="992"/>
      <c r="FM367" s="437">
        <f>SUM(FM364:FM366)</f>
        <v>0.28900000000000003</v>
      </c>
      <c r="FN367" s="437">
        <f t="shared" ref="FN367:FQ367" si="2792">SUM(FN364:FN366)</f>
        <v>0.16800000000000001</v>
      </c>
      <c r="FO367" s="437">
        <f t="shared" si="2792"/>
        <v>0.121</v>
      </c>
      <c r="FP367" s="437">
        <f t="shared" si="2792"/>
        <v>0</v>
      </c>
      <c r="FQ367" s="437">
        <f t="shared" si="2792"/>
        <v>0</v>
      </c>
      <c r="FR367" s="437">
        <f>SUM(FR364:FR366)</f>
        <v>0</v>
      </c>
      <c r="FS367" s="437">
        <f>SUM(FS364:FS366)</f>
        <v>0</v>
      </c>
      <c r="FT367" s="437">
        <f>SUM(FT364:FT366)</f>
        <v>0</v>
      </c>
      <c r="FU367" s="814"/>
      <c r="FV367" s="335"/>
      <c r="FW367" s="335"/>
      <c r="FX367" s="335"/>
    </row>
    <row r="368" spans="1:180" ht="14.45" customHeight="1" outlineLevel="1">
      <c r="A368" s="426" t="s">
        <v>485</v>
      </c>
      <c r="B368" s="378" t="s">
        <v>304</v>
      </c>
      <c r="C368" s="331"/>
      <c r="D368" s="431"/>
      <c r="E368" s="430" t="s">
        <v>126</v>
      </c>
      <c r="F368" s="431" t="s">
        <v>259</v>
      </c>
      <c r="G368" s="467"/>
      <c r="H368" s="330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  <c r="S368" s="313"/>
      <c r="T368" s="313"/>
      <c r="U368" s="313"/>
      <c r="V368" s="313"/>
      <c r="W368" s="313"/>
      <c r="X368" s="313"/>
      <c r="Y368" s="313"/>
      <c r="Z368" s="313"/>
      <c r="AA368" s="1155"/>
      <c r="AB368" s="313"/>
      <c r="AC368" s="313"/>
      <c r="AD368" s="358"/>
      <c r="AE368" s="313"/>
      <c r="AF368" s="313"/>
      <c r="AG368" s="313"/>
      <c r="AH368" s="313"/>
      <c r="AI368" s="313"/>
      <c r="AJ368" s="313"/>
      <c r="AK368" s="313"/>
      <c r="AL368" s="313"/>
      <c r="AM368" s="313"/>
      <c r="AN368" s="313"/>
      <c r="AO368" s="313"/>
      <c r="AP368" s="495"/>
      <c r="AQ368" s="335"/>
      <c r="AR368" s="1620"/>
      <c r="AS368" s="1620"/>
      <c r="AT368" s="313"/>
      <c r="AU368" s="313"/>
      <c r="AV368" s="313"/>
      <c r="AW368" s="313"/>
      <c r="AX368" s="313"/>
      <c r="AY368" s="313"/>
      <c r="AZ368" s="313"/>
      <c r="BA368" s="313"/>
      <c r="BB368" s="313"/>
      <c r="BC368" s="313"/>
      <c r="BD368" s="313"/>
      <c r="BE368" s="313"/>
      <c r="BF368" s="313"/>
      <c r="BG368" s="313"/>
      <c r="BH368" s="313"/>
      <c r="BI368" s="313"/>
      <c r="BJ368" s="313"/>
      <c r="BK368" s="313"/>
      <c r="BL368" s="313"/>
      <c r="BM368" s="313"/>
      <c r="BN368" s="313"/>
      <c r="BO368" s="313"/>
      <c r="BP368" s="313"/>
      <c r="BQ368" s="313"/>
      <c r="BR368" s="313"/>
      <c r="BS368" s="313"/>
      <c r="BT368" s="313"/>
      <c r="BU368" s="313"/>
      <c r="BV368" s="313"/>
      <c r="BW368" s="313"/>
      <c r="BX368" s="313"/>
      <c r="BY368" s="313"/>
      <c r="BZ368" s="313"/>
      <c r="CA368" s="313"/>
      <c r="CB368" s="313"/>
      <c r="CC368" s="313"/>
      <c r="CD368" s="313"/>
      <c r="CE368" s="313"/>
      <c r="CF368" s="313"/>
      <c r="CG368" s="999"/>
      <c r="CH368" s="313"/>
      <c r="CI368" s="313"/>
      <c r="CJ368" s="313"/>
      <c r="CK368" s="313"/>
      <c r="CL368" s="313"/>
      <c r="CM368" s="313"/>
      <c r="CN368" s="313"/>
      <c r="CO368" s="313"/>
      <c r="CP368" s="313"/>
      <c r="CQ368" s="313"/>
      <c r="CR368" s="313"/>
      <c r="CS368" s="313"/>
      <c r="CT368" s="313"/>
      <c r="CU368" s="313"/>
      <c r="CV368" s="313"/>
      <c r="CW368" s="1512"/>
      <c r="CX368" s="313"/>
      <c r="CY368" s="313"/>
      <c r="CZ368" s="313"/>
      <c r="DA368" s="313"/>
      <c r="DB368" s="313"/>
      <c r="DC368" s="313"/>
      <c r="DD368" s="313"/>
      <c r="DE368" s="313"/>
      <c r="DF368" s="313"/>
      <c r="DG368" s="313"/>
      <c r="DH368" s="313"/>
      <c r="DI368" s="1155"/>
      <c r="DJ368" s="1155"/>
      <c r="DK368" s="1155"/>
      <c r="DL368" s="1155"/>
      <c r="DM368" s="1155"/>
      <c r="DN368" s="1155"/>
      <c r="DO368" s="1155"/>
      <c r="DP368" s="1155"/>
      <c r="DQ368" s="1155"/>
      <c r="DR368" s="1155"/>
      <c r="DS368" s="1155"/>
      <c r="DT368" s="1155"/>
      <c r="DU368" s="1155"/>
      <c r="DV368" s="1155"/>
      <c r="DW368" s="1155"/>
      <c r="DX368" s="1155"/>
      <c r="DY368" s="1155"/>
      <c r="DZ368" s="1155"/>
      <c r="EA368" s="1155"/>
      <c r="EB368" s="1155"/>
      <c r="EC368" s="1155"/>
      <c r="ED368" s="1155"/>
      <c r="EE368" s="1155"/>
      <c r="EF368" s="1155"/>
      <c r="EG368" s="1155"/>
      <c r="EH368" s="1155"/>
      <c r="EI368" s="1155"/>
      <c r="EJ368" s="313"/>
      <c r="EK368" s="313"/>
      <c r="EL368" s="313"/>
      <c r="EM368" s="313"/>
      <c r="EN368" s="313"/>
      <c r="EO368" s="313"/>
      <c r="EP368" s="313"/>
      <c r="EQ368" s="313"/>
      <c r="ER368" s="313"/>
      <c r="ES368" s="313"/>
      <c r="ET368" s="655"/>
      <c r="EU368" s="655"/>
      <c r="EV368" s="655"/>
      <c r="EW368" s="655"/>
      <c r="EX368" s="313"/>
      <c r="EY368" s="655"/>
      <c r="EZ368" s="655"/>
      <c r="FA368" s="655"/>
      <c r="FB368" s="655"/>
      <c r="FC368" s="313"/>
      <c r="FD368" s="313"/>
      <c r="FE368" s="313"/>
      <c r="FF368" s="313"/>
      <c r="FG368" s="313"/>
      <c r="FH368" s="313"/>
      <c r="FI368" s="313"/>
      <c r="FJ368" s="313"/>
      <c r="FK368" s="313"/>
      <c r="FL368" s="999"/>
      <c r="FM368" s="313"/>
      <c r="FN368" s="655"/>
      <c r="FO368" s="655"/>
      <c r="FP368" s="655"/>
      <c r="FQ368" s="655"/>
      <c r="FR368" s="313"/>
      <c r="FS368" s="313"/>
      <c r="FT368" s="313"/>
      <c r="FU368" s="655"/>
      <c r="FV368" s="313"/>
      <c r="FW368" s="313"/>
      <c r="FX368" s="313"/>
    </row>
    <row r="369" spans="1:180" ht="17.25" customHeight="1" outlineLevel="1">
      <c r="A369" s="426" t="s">
        <v>485</v>
      </c>
      <c r="B369" s="378" t="s">
        <v>304</v>
      </c>
      <c r="C369" s="331"/>
      <c r="D369" s="433"/>
      <c r="E369" s="430" t="s">
        <v>510</v>
      </c>
      <c r="F369" s="433"/>
      <c r="G369" s="470"/>
      <c r="H369" s="343" t="s">
        <v>496</v>
      </c>
      <c r="I369" s="437">
        <f>S369+X369+Y369+Z369+AA369</f>
        <v>0</v>
      </c>
      <c r="J369" s="312"/>
      <c r="K369" s="312"/>
      <c r="L369" s="312"/>
      <c r="M369" s="312">
        <v>0</v>
      </c>
      <c r="N369" s="312">
        <f t="shared" ref="N369" si="2793">SUM(O369:R369)</f>
        <v>2</v>
      </c>
      <c r="O369" s="366"/>
      <c r="P369" s="366"/>
      <c r="Q369" s="924">
        <v>2</v>
      </c>
      <c r="R369" s="366"/>
      <c r="S369" s="366">
        <f>SUM(T369:W369)</f>
        <v>0</v>
      </c>
      <c r="T369" s="366"/>
      <c r="U369" s="366"/>
      <c r="V369" s="924"/>
      <c r="W369" s="366"/>
      <c r="X369" s="366"/>
      <c r="Y369" s="366"/>
      <c r="Z369" s="366"/>
      <c r="AA369" s="1167"/>
      <c r="AB369" s="319"/>
      <c r="AC369" s="319"/>
      <c r="AD369" s="360"/>
      <c r="AE369" s="319"/>
      <c r="AF369" s="312">
        <v>0</v>
      </c>
      <c r="AG369" s="437">
        <f t="shared" ref="AG369" si="2794">SUM(AH369:AK369)</f>
        <v>0</v>
      </c>
      <c r="AH369" s="366"/>
      <c r="AI369" s="366"/>
      <c r="AJ369" s="366"/>
      <c r="AK369" s="366"/>
      <c r="AL369" s="319"/>
      <c r="AM369" s="319"/>
      <c r="AN369" s="319"/>
      <c r="AO369" s="319"/>
      <c r="AP369" s="325" t="s">
        <v>54</v>
      </c>
      <c r="AQ369" s="437">
        <f>DI369+DX369+EA369+ED369+EG369</f>
        <v>0</v>
      </c>
      <c r="AR369" s="1621"/>
      <c r="AS369" s="1621"/>
      <c r="AT369" s="315"/>
      <c r="AU369" s="476">
        <f>AT369*0.1429</f>
        <v>0</v>
      </c>
      <c r="AV369" s="315"/>
      <c r="AW369" s="315"/>
      <c r="AX369" s="476">
        <f>AW369*0.1429</f>
        <v>0</v>
      </c>
      <c r="AY369" s="315"/>
      <c r="AZ369" s="315"/>
      <c r="BA369" s="476">
        <f>AZ369*0.1429</f>
        <v>0</v>
      </c>
      <c r="BB369" s="315"/>
      <c r="BC369" s="315"/>
      <c r="BD369" s="476">
        <f>BC369*0.1429</f>
        <v>0</v>
      </c>
      <c r="BE369" s="315"/>
      <c r="BF369" s="315"/>
      <c r="BG369" s="476">
        <f>BF369*0.1429</f>
        <v>0</v>
      </c>
      <c r="BH369" s="315"/>
      <c r="BI369" s="315"/>
      <c r="BJ369" s="476">
        <f>BI369*0.1429</f>
        <v>0</v>
      </c>
      <c r="BK369" s="315"/>
      <c r="BL369" s="315"/>
      <c r="BM369" s="476">
        <f>BL369*0.1429</f>
        <v>0</v>
      </c>
      <c r="BN369" s="315"/>
      <c r="BO369" s="315"/>
      <c r="BP369" s="476">
        <f>BO369*0.1429</f>
        <v>0</v>
      </c>
      <c r="BQ369" s="315"/>
      <c r="BR369" s="476">
        <f>BU369+BX369+CA369+CD369</f>
        <v>0</v>
      </c>
      <c r="BS369" s="476">
        <f t="shared" ref="BS369" si="2795">BV369+BY369+CB369+CE369</f>
        <v>0</v>
      </c>
      <c r="BT369" s="476">
        <f t="shared" ref="BT369" si="2796">BW369+BZ369+CC369+CF369</f>
        <v>0</v>
      </c>
      <c r="BU369" s="315"/>
      <c r="BV369" s="476">
        <f>BU369*0.1429</f>
        <v>0</v>
      </c>
      <c r="BW369" s="315"/>
      <c r="BX369" s="315"/>
      <c r="BY369" s="476">
        <f>BX369*0.1429</f>
        <v>0</v>
      </c>
      <c r="BZ369" s="315"/>
      <c r="CA369" s="315"/>
      <c r="CB369" s="476">
        <f>CA369*0.1429</f>
        <v>0</v>
      </c>
      <c r="CC369" s="315"/>
      <c r="CD369" s="315"/>
      <c r="CE369" s="476">
        <f>CD369*0.1429</f>
        <v>0</v>
      </c>
      <c r="CF369" s="315"/>
      <c r="CG369" s="995"/>
      <c r="CH369" s="476">
        <f>CK369+CN369+CQ369+CT369</f>
        <v>0</v>
      </c>
      <c r="CI369" s="476">
        <f t="shared" ref="CI369" si="2797">CL369+CO369+CR369+CU369</f>
        <v>0</v>
      </c>
      <c r="CJ369" s="476">
        <f t="shared" ref="CJ369" si="2798">CM369+CP369+CS369+CV369</f>
        <v>0</v>
      </c>
      <c r="CK369" s="315"/>
      <c r="CL369" s="476">
        <f>CK369*0.1429</f>
        <v>0</v>
      </c>
      <c r="CM369" s="315"/>
      <c r="CN369" s="315"/>
      <c r="CO369" s="476">
        <f>CN369*0.1429</f>
        <v>0</v>
      </c>
      <c r="CP369" s="315"/>
      <c r="CQ369" s="315"/>
      <c r="CR369" s="476">
        <f>CQ369*0.1429</f>
        <v>0</v>
      </c>
      <c r="CS369" s="315"/>
      <c r="CT369" s="315"/>
      <c r="CU369" s="476">
        <f>CT369*0.1429</f>
        <v>0</v>
      </c>
      <c r="CV369" s="315"/>
      <c r="CW369" s="1534">
        <v>250</v>
      </c>
      <c r="CX369" s="922">
        <f>CW369*0.1486-26.08</f>
        <v>11.070000000000007</v>
      </c>
      <c r="CY369" s="923">
        <f>CW369*0.0029-0.107</f>
        <v>0.61799999999999999</v>
      </c>
      <c r="CZ369" s="315"/>
      <c r="DA369" s="476">
        <f>CZ369*0.1429</f>
        <v>0</v>
      </c>
      <c r="DB369" s="315"/>
      <c r="DC369" s="315"/>
      <c r="DD369" s="476">
        <f>DC369*0.1429</f>
        <v>0</v>
      </c>
      <c r="DE369" s="315"/>
      <c r="DF369" s="315"/>
      <c r="DG369" s="476">
        <f>DF369*0.1429</f>
        <v>0</v>
      </c>
      <c r="DH369" s="315"/>
      <c r="DI369" s="1243">
        <f>DL369+DO369+DR369+DU369</f>
        <v>0</v>
      </c>
      <c r="DJ369" s="1253"/>
      <c r="DK369" s="1243">
        <f>DN369+DQ369+DT369+DW369</f>
        <v>0</v>
      </c>
      <c r="DL369" s="1252"/>
      <c r="DM369" s="1253"/>
      <c r="DN369" s="1252"/>
      <c r="DO369" s="1254"/>
      <c r="DP369" s="1254"/>
      <c r="DQ369" s="1254"/>
      <c r="DR369" s="1254"/>
      <c r="DS369" s="1254"/>
      <c r="DT369" s="1254"/>
      <c r="DU369" s="1254"/>
      <c r="DV369" s="1254"/>
      <c r="DW369" s="1254"/>
      <c r="DX369" s="1204"/>
      <c r="DY369" s="1203">
        <f>DX369*0.1429</f>
        <v>0</v>
      </c>
      <c r="DZ369" s="1204"/>
      <c r="EA369" s="1204"/>
      <c r="EB369" s="1203">
        <f>EA369*0.1429</f>
        <v>0</v>
      </c>
      <c r="EC369" s="1204"/>
      <c r="ED369" s="1204"/>
      <c r="EE369" s="1203">
        <f>ED369*0.1429</f>
        <v>0</v>
      </c>
      <c r="EF369" s="1204"/>
      <c r="EG369" s="1204"/>
      <c r="EH369" s="1203">
        <f>EG369*0.1429</f>
        <v>0</v>
      </c>
      <c r="EI369" s="1204"/>
      <c r="EJ369" s="315"/>
      <c r="EK369" s="315"/>
      <c r="EL369" s="315"/>
      <c r="EM369" s="315"/>
      <c r="EN369" s="437">
        <f t="shared" ref="EN369:EN370" si="2799">EX369+FC369+FD369+FE369+FF369</f>
        <v>0</v>
      </c>
      <c r="EO369" s="312"/>
      <c r="EP369" s="312"/>
      <c r="EQ369" s="312"/>
      <c r="ER369" s="622">
        <v>0.26900000000000002</v>
      </c>
      <c r="ES369" s="622">
        <v>0.97399999999999998</v>
      </c>
      <c r="ET369" s="622">
        <v>0</v>
      </c>
      <c r="EU369" s="622">
        <v>0</v>
      </c>
      <c r="EV369" s="622">
        <v>0</v>
      </c>
      <c r="EW369" s="622">
        <v>0.97399999999999998</v>
      </c>
      <c r="EX369" s="1195">
        <f>EY369+EZ369+FA369+FB369</f>
        <v>0</v>
      </c>
      <c r="EY369" s="622">
        <v>0</v>
      </c>
      <c r="EZ369" s="622">
        <v>0</v>
      </c>
      <c r="FA369" s="622">
        <v>0</v>
      </c>
      <c r="FB369" s="622"/>
      <c r="FC369" s="312"/>
      <c r="FD369" s="312"/>
      <c r="FE369" s="312"/>
      <c r="FF369" s="312"/>
      <c r="FG369" s="437">
        <f>SUM(FH369:FR369)</f>
        <v>0.26900000000000002</v>
      </c>
      <c r="FH369" s="312"/>
      <c r="FI369" s="312"/>
      <c r="FJ369" s="312"/>
      <c r="FK369" s="950">
        <v>0.26900000000000002</v>
      </c>
      <c r="FL369" s="992"/>
      <c r="FM369" s="312">
        <f t="shared" ref="FM369" si="2800">FN369+FO369+FP369+FQ369</f>
        <v>0</v>
      </c>
      <c r="FN369" s="622"/>
      <c r="FO369" s="622"/>
      <c r="FP369" s="622"/>
      <c r="FQ369" s="622"/>
      <c r="FR369" s="312"/>
      <c r="FS369" s="312"/>
      <c r="FT369" s="312"/>
      <c r="FU369" s="622"/>
      <c r="FV369" s="316"/>
      <c r="FW369" s="429"/>
      <c r="FX369" s="316"/>
    </row>
    <row r="370" spans="1:180" s="125" customFormat="1" ht="14.45" customHeight="1" outlineLevel="1">
      <c r="A370" s="426" t="s">
        <v>485</v>
      </c>
      <c r="B370" s="378" t="s">
        <v>304</v>
      </c>
      <c r="C370" s="331"/>
      <c r="D370" s="431"/>
      <c r="E370" s="430"/>
      <c r="F370" s="439" t="s">
        <v>100</v>
      </c>
      <c r="G370" s="438"/>
      <c r="H370" s="490"/>
      <c r="I370" s="335"/>
      <c r="J370" s="335"/>
      <c r="K370" s="335"/>
      <c r="L370" s="335"/>
      <c r="M370" s="335"/>
      <c r="N370" s="335"/>
      <c r="O370" s="335"/>
      <c r="P370" s="335"/>
      <c r="Q370" s="335"/>
      <c r="R370" s="335"/>
      <c r="S370" s="335"/>
      <c r="T370" s="335"/>
      <c r="U370" s="335"/>
      <c r="V370" s="335"/>
      <c r="W370" s="335"/>
      <c r="X370" s="335"/>
      <c r="Y370" s="335"/>
      <c r="Z370" s="335"/>
      <c r="AA370" s="1157"/>
      <c r="AB370" s="335"/>
      <c r="AC370" s="335"/>
      <c r="AD370" s="345"/>
      <c r="AE370" s="335"/>
      <c r="AF370" s="335"/>
      <c r="AG370" s="335"/>
      <c r="AH370" s="335"/>
      <c r="AI370" s="335"/>
      <c r="AJ370" s="335"/>
      <c r="AK370" s="335"/>
      <c r="AL370" s="335"/>
      <c r="AM370" s="335"/>
      <c r="AN370" s="335"/>
      <c r="AO370" s="335"/>
      <c r="AP370" s="495"/>
      <c r="AQ370" s="437">
        <f>DI370+DX370+EA370+ED370+EG370</f>
        <v>0</v>
      </c>
      <c r="AR370" s="1621"/>
      <c r="AS370" s="1621"/>
      <c r="AT370" s="476">
        <f t="shared" ref="AT370:BY370" si="2801">SUM(AT369:AT369)</f>
        <v>0</v>
      </c>
      <c r="AU370" s="476">
        <f t="shared" si="2801"/>
        <v>0</v>
      </c>
      <c r="AV370" s="476">
        <f t="shared" si="2801"/>
        <v>0</v>
      </c>
      <c r="AW370" s="476">
        <f t="shared" si="2801"/>
        <v>0</v>
      </c>
      <c r="AX370" s="476">
        <f t="shared" si="2801"/>
        <v>0</v>
      </c>
      <c r="AY370" s="476">
        <f t="shared" si="2801"/>
        <v>0</v>
      </c>
      <c r="AZ370" s="476">
        <f t="shared" si="2801"/>
        <v>0</v>
      </c>
      <c r="BA370" s="476">
        <f t="shared" si="2801"/>
        <v>0</v>
      </c>
      <c r="BB370" s="476">
        <f t="shared" si="2801"/>
        <v>0</v>
      </c>
      <c r="BC370" s="476">
        <f t="shared" si="2801"/>
        <v>0</v>
      </c>
      <c r="BD370" s="476">
        <f t="shared" si="2801"/>
        <v>0</v>
      </c>
      <c r="BE370" s="476">
        <f t="shared" si="2801"/>
        <v>0</v>
      </c>
      <c r="BF370" s="476">
        <f t="shared" si="2801"/>
        <v>0</v>
      </c>
      <c r="BG370" s="476">
        <f t="shared" si="2801"/>
        <v>0</v>
      </c>
      <c r="BH370" s="476">
        <f t="shared" si="2801"/>
        <v>0</v>
      </c>
      <c r="BI370" s="476">
        <f t="shared" si="2801"/>
        <v>0</v>
      </c>
      <c r="BJ370" s="476">
        <f t="shared" si="2801"/>
        <v>0</v>
      </c>
      <c r="BK370" s="476">
        <f t="shared" si="2801"/>
        <v>0</v>
      </c>
      <c r="BL370" s="476">
        <f t="shared" si="2801"/>
        <v>0</v>
      </c>
      <c r="BM370" s="476">
        <f t="shared" si="2801"/>
        <v>0</v>
      </c>
      <c r="BN370" s="476">
        <f t="shared" si="2801"/>
        <v>0</v>
      </c>
      <c r="BO370" s="476">
        <f t="shared" si="2801"/>
        <v>0</v>
      </c>
      <c r="BP370" s="476">
        <f t="shared" si="2801"/>
        <v>0</v>
      </c>
      <c r="BQ370" s="476">
        <f t="shared" si="2801"/>
        <v>0</v>
      </c>
      <c r="BR370" s="476">
        <f t="shared" si="2801"/>
        <v>0</v>
      </c>
      <c r="BS370" s="476">
        <f t="shared" si="2801"/>
        <v>0</v>
      </c>
      <c r="BT370" s="476">
        <f t="shared" si="2801"/>
        <v>0</v>
      </c>
      <c r="BU370" s="476">
        <f t="shared" si="2801"/>
        <v>0</v>
      </c>
      <c r="BV370" s="476">
        <f t="shared" si="2801"/>
        <v>0</v>
      </c>
      <c r="BW370" s="476">
        <f t="shared" si="2801"/>
        <v>0</v>
      </c>
      <c r="BX370" s="476">
        <f t="shared" si="2801"/>
        <v>0</v>
      </c>
      <c r="BY370" s="476">
        <f t="shared" si="2801"/>
        <v>0</v>
      </c>
      <c r="BZ370" s="476">
        <f t="shared" ref="BZ370:EF370" si="2802">SUM(BZ369:BZ369)</f>
        <v>0</v>
      </c>
      <c r="CA370" s="476">
        <f t="shared" si="2802"/>
        <v>0</v>
      </c>
      <c r="CB370" s="476">
        <f t="shared" si="2802"/>
        <v>0</v>
      </c>
      <c r="CC370" s="476">
        <f t="shared" si="2802"/>
        <v>0</v>
      </c>
      <c r="CD370" s="476">
        <f t="shared" si="2802"/>
        <v>0</v>
      </c>
      <c r="CE370" s="476">
        <f t="shared" si="2802"/>
        <v>0</v>
      </c>
      <c r="CF370" s="476">
        <f t="shared" si="2802"/>
        <v>0</v>
      </c>
      <c r="CG370" s="995"/>
      <c r="CH370" s="476">
        <f t="shared" ref="CH370:CO370" si="2803">SUM(CH369:CH369)</f>
        <v>0</v>
      </c>
      <c r="CI370" s="476">
        <f t="shared" si="2803"/>
        <v>0</v>
      </c>
      <c r="CJ370" s="476">
        <f t="shared" si="2803"/>
        <v>0</v>
      </c>
      <c r="CK370" s="476">
        <f t="shared" si="2803"/>
        <v>0</v>
      </c>
      <c r="CL370" s="476">
        <f t="shared" si="2803"/>
        <v>0</v>
      </c>
      <c r="CM370" s="476">
        <f t="shared" si="2803"/>
        <v>0</v>
      </c>
      <c r="CN370" s="476">
        <f t="shared" si="2803"/>
        <v>0</v>
      </c>
      <c r="CO370" s="476">
        <f t="shared" si="2803"/>
        <v>0</v>
      </c>
      <c r="CP370" s="476">
        <f t="shared" ref="CP370:CV370" si="2804">SUM(CP369:CP369)</f>
        <v>0</v>
      </c>
      <c r="CQ370" s="476">
        <f t="shared" si="2804"/>
        <v>0</v>
      </c>
      <c r="CR370" s="476">
        <f t="shared" si="2804"/>
        <v>0</v>
      </c>
      <c r="CS370" s="476">
        <f t="shared" si="2804"/>
        <v>0</v>
      </c>
      <c r="CT370" s="476">
        <f t="shared" si="2804"/>
        <v>0</v>
      </c>
      <c r="CU370" s="476">
        <f t="shared" si="2804"/>
        <v>0</v>
      </c>
      <c r="CV370" s="476">
        <f t="shared" si="2804"/>
        <v>0</v>
      </c>
      <c r="CW370" s="1514">
        <f t="shared" si="2802"/>
        <v>250</v>
      </c>
      <c r="CX370" s="476">
        <f t="shared" si="2802"/>
        <v>11.070000000000007</v>
      </c>
      <c r="CY370" s="476">
        <f t="shared" si="2802"/>
        <v>0.61799999999999999</v>
      </c>
      <c r="CZ370" s="476">
        <f t="shared" si="2802"/>
        <v>0</v>
      </c>
      <c r="DA370" s="476">
        <f t="shared" si="2802"/>
        <v>0</v>
      </c>
      <c r="DB370" s="476">
        <f t="shared" si="2802"/>
        <v>0</v>
      </c>
      <c r="DC370" s="476">
        <f t="shared" si="2802"/>
        <v>0</v>
      </c>
      <c r="DD370" s="476">
        <f t="shared" si="2802"/>
        <v>0</v>
      </c>
      <c r="DE370" s="476">
        <f t="shared" si="2802"/>
        <v>0</v>
      </c>
      <c r="DF370" s="476">
        <f t="shared" si="2802"/>
        <v>0</v>
      </c>
      <c r="DG370" s="476">
        <f t="shared" si="2802"/>
        <v>0</v>
      </c>
      <c r="DH370" s="476">
        <f t="shared" si="2802"/>
        <v>0</v>
      </c>
      <c r="DI370" s="1203">
        <f t="shared" si="2802"/>
        <v>0</v>
      </c>
      <c r="DJ370" s="1203">
        <f t="shared" si="2802"/>
        <v>0</v>
      </c>
      <c r="DK370" s="1203">
        <f t="shared" si="2802"/>
        <v>0</v>
      </c>
      <c r="DL370" s="1203">
        <f t="shared" si="2802"/>
        <v>0</v>
      </c>
      <c r="DM370" s="1203">
        <f t="shared" si="2802"/>
        <v>0</v>
      </c>
      <c r="DN370" s="1203">
        <f t="shared" si="2802"/>
        <v>0</v>
      </c>
      <c r="DO370" s="1203">
        <f t="shared" si="2802"/>
        <v>0</v>
      </c>
      <c r="DP370" s="1203">
        <f t="shared" si="2802"/>
        <v>0</v>
      </c>
      <c r="DQ370" s="1203">
        <f t="shared" si="2802"/>
        <v>0</v>
      </c>
      <c r="DR370" s="1203">
        <f t="shared" si="2802"/>
        <v>0</v>
      </c>
      <c r="DS370" s="1203">
        <f t="shared" si="2802"/>
        <v>0</v>
      </c>
      <c r="DT370" s="1203">
        <f t="shared" si="2802"/>
        <v>0</v>
      </c>
      <c r="DU370" s="1203">
        <f t="shared" si="2802"/>
        <v>0</v>
      </c>
      <c r="DV370" s="1203">
        <f t="shared" si="2802"/>
        <v>0</v>
      </c>
      <c r="DW370" s="1203">
        <f t="shared" si="2802"/>
        <v>0</v>
      </c>
      <c r="DX370" s="1203">
        <f t="shared" si="2802"/>
        <v>0</v>
      </c>
      <c r="DY370" s="1203">
        <f t="shared" si="2802"/>
        <v>0</v>
      </c>
      <c r="DZ370" s="1203">
        <f t="shared" si="2802"/>
        <v>0</v>
      </c>
      <c r="EA370" s="1203">
        <f t="shared" si="2802"/>
        <v>0</v>
      </c>
      <c r="EB370" s="1203">
        <f t="shared" si="2802"/>
        <v>0</v>
      </c>
      <c r="EC370" s="1203">
        <f t="shared" si="2802"/>
        <v>0</v>
      </c>
      <c r="ED370" s="1203">
        <f t="shared" si="2802"/>
        <v>0</v>
      </c>
      <c r="EE370" s="1203">
        <f t="shared" si="2802"/>
        <v>0</v>
      </c>
      <c r="EF370" s="1203">
        <f t="shared" si="2802"/>
        <v>0</v>
      </c>
      <c r="EG370" s="1203">
        <f t="shared" ref="EG370:EI370" si="2805">SUM(EG369:EG369)</f>
        <v>0</v>
      </c>
      <c r="EH370" s="1203">
        <f t="shared" si="2805"/>
        <v>0</v>
      </c>
      <c r="EI370" s="1203">
        <f t="shared" si="2805"/>
        <v>0</v>
      </c>
      <c r="EJ370" s="476"/>
      <c r="EK370" s="476"/>
      <c r="EL370" s="476"/>
      <c r="EM370" s="476"/>
      <c r="EN370" s="437">
        <f t="shared" si="2799"/>
        <v>0</v>
      </c>
      <c r="EO370" s="437">
        <f>SUM(EO369:EO369)</f>
        <v>0</v>
      </c>
      <c r="EP370" s="437">
        <f>SUM(EP369:EP369)</f>
        <v>0</v>
      </c>
      <c r="EQ370" s="437">
        <f>SUM(EQ369:EQ369)</f>
        <v>0</v>
      </c>
      <c r="ER370" s="437">
        <f>SUM(ER369:ER369)</f>
        <v>0.26900000000000002</v>
      </c>
      <c r="ES370" s="437">
        <f>SUM(ES369:ES369)</f>
        <v>0.97399999999999998</v>
      </c>
      <c r="ET370" s="437">
        <f t="shared" ref="ET370:EW370" si="2806">SUM(ET369:ET369)</f>
        <v>0</v>
      </c>
      <c r="EU370" s="437">
        <f t="shared" si="2806"/>
        <v>0</v>
      </c>
      <c r="EV370" s="437">
        <f t="shared" si="2806"/>
        <v>0</v>
      </c>
      <c r="EW370" s="437">
        <f t="shared" si="2806"/>
        <v>0.97399999999999998</v>
      </c>
      <c r="EX370" s="437">
        <f>SUM(EX369:EX369)</f>
        <v>0</v>
      </c>
      <c r="EY370" s="437">
        <f t="shared" ref="EY370:FB370" si="2807">SUM(EY369:EY369)</f>
        <v>0</v>
      </c>
      <c r="EZ370" s="437">
        <f t="shared" si="2807"/>
        <v>0</v>
      </c>
      <c r="FA370" s="437">
        <f t="shared" si="2807"/>
        <v>0</v>
      </c>
      <c r="FB370" s="437">
        <f t="shared" si="2807"/>
        <v>0</v>
      </c>
      <c r="FC370" s="437">
        <f>SUM(FC369:FC369)</f>
        <v>0</v>
      </c>
      <c r="FD370" s="437">
        <f>SUM(FD369:FD369)</f>
        <v>0</v>
      </c>
      <c r="FE370" s="437">
        <f>SUM(FE369:FE369)</f>
        <v>0</v>
      </c>
      <c r="FF370" s="437">
        <f>SUM(FF369:FF369)</f>
        <v>0</v>
      </c>
      <c r="FG370" s="437">
        <f>SUM(FH370:FR370)</f>
        <v>0.26900000000000002</v>
      </c>
      <c r="FH370" s="437">
        <f>SUM(FH369:FH369)</f>
        <v>0</v>
      </c>
      <c r="FI370" s="437">
        <f>SUM(FI369:FI369)</f>
        <v>0</v>
      </c>
      <c r="FJ370" s="437">
        <f>SUM(FJ369:FJ369)</f>
        <v>0</v>
      </c>
      <c r="FK370" s="437">
        <f>SUM(FK369:FK369)</f>
        <v>0.26900000000000002</v>
      </c>
      <c r="FL370" s="992"/>
      <c r="FM370" s="437">
        <f>SUM(FM369:FM369)</f>
        <v>0</v>
      </c>
      <c r="FN370" s="437">
        <f t="shared" ref="FN370:FQ370" si="2808">SUM(FN369:FN369)</f>
        <v>0</v>
      </c>
      <c r="FO370" s="437">
        <f t="shared" si="2808"/>
        <v>0</v>
      </c>
      <c r="FP370" s="437">
        <f t="shared" si="2808"/>
        <v>0</v>
      </c>
      <c r="FQ370" s="437">
        <f t="shared" si="2808"/>
        <v>0</v>
      </c>
      <c r="FR370" s="437">
        <f>SUM(FR369:FR369)</f>
        <v>0</v>
      </c>
      <c r="FS370" s="437">
        <f>SUM(FS369:FS369)</f>
        <v>0</v>
      </c>
      <c r="FT370" s="437">
        <f>SUM(FT369:FT369)</f>
        <v>0</v>
      </c>
      <c r="FU370" s="814"/>
      <c r="FV370" s="335"/>
      <c r="FW370" s="335"/>
      <c r="FX370" s="335"/>
    </row>
    <row r="371" spans="1:180" ht="14.25" customHeight="1" outlineLevel="1">
      <c r="A371" s="426" t="s">
        <v>485</v>
      </c>
      <c r="B371" s="378" t="s">
        <v>304</v>
      </c>
      <c r="C371" s="331"/>
      <c r="D371" s="431"/>
      <c r="E371" s="430" t="s">
        <v>127</v>
      </c>
      <c r="F371" s="431" t="s">
        <v>260</v>
      </c>
      <c r="G371" s="467"/>
      <c r="H371" s="330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  <c r="S371" s="313"/>
      <c r="T371" s="313"/>
      <c r="U371" s="313"/>
      <c r="V371" s="313"/>
      <c r="W371" s="313"/>
      <c r="X371" s="313"/>
      <c r="Y371" s="313"/>
      <c r="Z371" s="313"/>
      <c r="AA371" s="1155"/>
      <c r="AB371" s="313"/>
      <c r="AC371" s="313"/>
      <c r="AD371" s="358"/>
      <c r="AE371" s="313"/>
      <c r="AF371" s="313"/>
      <c r="AG371" s="313"/>
      <c r="AH371" s="313"/>
      <c r="AI371" s="313"/>
      <c r="AJ371" s="313"/>
      <c r="AK371" s="313"/>
      <c r="AL371" s="313"/>
      <c r="AM371" s="313"/>
      <c r="AN371" s="313"/>
      <c r="AO371" s="313"/>
      <c r="AP371" s="495"/>
      <c r="AQ371" s="335"/>
      <c r="AR371" s="1620"/>
      <c r="AS371" s="1620"/>
      <c r="AT371" s="317"/>
      <c r="AU371" s="320"/>
      <c r="AV371" s="317"/>
      <c r="AW371" s="317"/>
      <c r="AX371" s="320"/>
      <c r="AY371" s="317"/>
      <c r="AZ371" s="317"/>
      <c r="BA371" s="320"/>
      <c r="BB371" s="317"/>
      <c r="BC371" s="317"/>
      <c r="BD371" s="320"/>
      <c r="BE371" s="317"/>
      <c r="BF371" s="317"/>
      <c r="BG371" s="317"/>
      <c r="BH371" s="317"/>
      <c r="BI371" s="317"/>
      <c r="BJ371" s="317"/>
      <c r="BK371" s="317"/>
      <c r="BL371" s="313"/>
      <c r="BM371" s="313"/>
      <c r="BN371" s="313"/>
      <c r="BO371" s="313"/>
      <c r="BP371" s="313"/>
      <c r="BQ371" s="313"/>
      <c r="BR371" s="313"/>
      <c r="BS371" s="313"/>
      <c r="BT371" s="313"/>
      <c r="BU371" s="313"/>
      <c r="BV371" s="313"/>
      <c r="BW371" s="313"/>
      <c r="BX371" s="313"/>
      <c r="BY371" s="313"/>
      <c r="BZ371" s="313"/>
      <c r="CA371" s="313"/>
      <c r="CB371" s="313"/>
      <c r="CC371" s="313"/>
      <c r="CD371" s="313"/>
      <c r="CE371" s="313"/>
      <c r="CF371" s="313"/>
      <c r="CG371" s="999"/>
      <c r="CH371" s="313"/>
      <c r="CI371" s="313"/>
      <c r="CJ371" s="313"/>
      <c r="CK371" s="313"/>
      <c r="CL371" s="313"/>
      <c r="CM371" s="313"/>
      <c r="CN371" s="313"/>
      <c r="CO371" s="313"/>
      <c r="CP371" s="313"/>
      <c r="CQ371" s="313"/>
      <c r="CR371" s="313"/>
      <c r="CS371" s="313"/>
      <c r="CT371" s="313"/>
      <c r="CU371" s="313"/>
      <c r="CV371" s="313"/>
      <c r="CW371" s="1512"/>
      <c r="CX371" s="313"/>
      <c r="CY371" s="313"/>
      <c r="CZ371" s="313"/>
      <c r="DA371" s="313"/>
      <c r="DB371" s="313"/>
      <c r="DC371" s="313"/>
      <c r="DD371" s="313"/>
      <c r="DE371" s="313"/>
      <c r="DF371" s="313"/>
      <c r="DG371" s="313"/>
      <c r="DH371" s="313"/>
      <c r="DI371" s="1155"/>
      <c r="DJ371" s="1155"/>
      <c r="DK371" s="1155"/>
      <c r="DL371" s="1155"/>
      <c r="DM371" s="1155"/>
      <c r="DN371" s="1155"/>
      <c r="DO371" s="1155"/>
      <c r="DP371" s="1155"/>
      <c r="DQ371" s="1155"/>
      <c r="DR371" s="1155"/>
      <c r="DS371" s="1155"/>
      <c r="DT371" s="1155"/>
      <c r="DU371" s="1155"/>
      <c r="DV371" s="1155"/>
      <c r="DW371" s="1155"/>
      <c r="DX371" s="1155"/>
      <c r="DY371" s="1155"/>
      <c r="DZ371" s="1155"/>
      <c r="EA371" s="1155"/>
      <c r="EB371" s="1155"/>
      <c r="EC371" s="1155"/>
      <c r="ED371" s="1155"/>
      <c r="EE371" s="1155"/>
      <c r="EF371" s="1155"/>
      <c r="EG371" s="1155"/>
      <c r="EH371" s="1155"/>
      <c r="EI371" s="1155"/>
      <c r="EJ371" s="313"/>
      <c r="EK371" s="313"/>
      <c r="EL371" s="313"/>
      <c r="EM371" s="313"/>
      <c r="EN371" s="313"/>
      <c r="EO371" s="313"/>
      <c r="EP371" s="313"/>
      <c r="EQ371" s="313"/>
      <c r="ER371" s="313"/>
      <c r="ES371" s="313"/>
      <c r="ET371" s="655"/>
      <c r="EU371" s="655"/>
      <c r="EV371" s="655"/>
      <c r="EW371" s="655"/>
      <c r="EX371" s="313"/>
      <c r="EY371" s="655"/>
      <c r="EZ371" s="655"/>
      <c r="FA371" s="655"/>
      <c r="FB371" s="655"/>
      <c r="FC371" s="313"/>
      <c r="FD371" s="313"/>
      <c r="FE371" s="313"/>
      <c r="FF371" s="313"/>
      <c r="FG371" s="313"/>
      <c r="FH371" s="313"/>
      <c r="FI371" s="313"/>
      <c r="FJ371" s="313"/>
      <c r="FK371" s="313"/>
      <c r="FL371" s="999"/>
      <c r="FM371" s="313"/>
      <c r="FN371" s="655"/>
      <c r="FO371" s="655"/>
      <c r="FP371" s="655"/>
      <c r="FQ371" s="655"/>
      <c r="FR371" s="313"/>
      <c r="FS371" s="313"/>
      <c r="FT371" s="313"/>
      <c r="FU371" s="655"/>
      <c r="FV371" s="313"/>
      <c r="FW371" s="313"/>
      <c r="FX371" s="313"/>
    </row>
    <row r="372" spans="1:180" ht="28.5" customHeight="1" outlineLevel="1">
      <c r="A372" s="426" t="s">
        <v>485</v>
      </c>
      <c r="B372" s="378" t="s">
        <v>304</v>
      </c>
      <c r="C372" s="378" t="s">
        <v>491</v>
      </c>
      <c r="D372" s="378" t="s">
        <v>492</v>
      </c>
      <c r="E372" s="430" t="s">
        <v>389</v>
      </c>
      <c r="F372" s="432" t="s">
        <v>431</v>
      </c>
      <c r="G372" s="470"/>
      <c r="H372" s="343"/>
      <c r="I372" s="437">
        <f t="shared" ref="I372:I375" si="2809">S372+X372+Y372+Z372+AA372</f>
        <v>0</v>
      </c>
      <c r="J372" s="312"/>
      <c r="K372" s="312"/>
      <c r="L372" s="622"/>
      <c r="M372" s="622">
        <v>8</v>
      </c>
      <c r="N372" s="312">
        <f t="shared" ref="N372:N373" si="2810">SUM(O372:R372)</f>
        <v>0</v>
      </c>
      <c r="O372" s="366"/>
      <c r="P372" s="366"/>
      <c r="Q372" s="366"/>
      <c r="R372" s="366"/>
      <c r="S372" s="366"/>
      <c r="T372" s="366"/>
      <c r="U372" s="366"/>
      <c r="V372" s="366"/>
      <c r="W372" s="366"/>
      <c r="X372" s="366"/>
      <c r="Y372" s="366"/>
      <c r="Z372" s="366"/>
      <c r="AA372" s="1167"/>
      <c r="AB372" s="319"/>
      <c r="AC372" s="319"/>
      <c r="AD372" s="319"/>
      <c r="AE372" s="319"/>
      <c r="AF372" s="312">
        <v>0</v>
      </c>
      <c r="AG372" s="437">
        <f t="shared" ref="AG372:AG373" si="2811">SUM(AH372:AK372)</f>
        <v>0</v>
      </c>
      <c r="AH372" s="366"/>
      <c r="AI372" s="366"/>
      <c r="AJ372" s="366"/>
      <c r="AK372" s="366"/>
      <c r="AL372" s="319"/>
      <c r="AM372" s="319"/>
      <c r="AN372" s="319"/>
      <c r="AO372" s="319"/>
      <c r="AP372" s="306" t="s">
        <v>349</v>
      </c>
      <c r="AQ372" s="437">
        <f t="shared" ref="AQ372:AQ375" si="2812">DI372+DX372+EA372+ED372+EG372</f>
        <v>0</v>
      </c>
      <c r="AR372" s="1621"/>
      <c r="AS372" s="1621"/>
      <c r="AT372" s="315"/>
      <c r="AU372" s="476">
        <f>AT372*1.154</f>
        <v>0</v>
      </c>
      <c r="AV372" s="315"/>
      <c r="AW372" s="315"/>
      <c r="AX372" s="476">
        <f>AW372*1.154</f>
        <v>0</v>
      </c>
      <c r="AY372" s="315"/>
      <c r="AZ372" s="315"/>
      <c r="BA372" s="476">
        <f>AZ372*1.154</f>
        <v>0</v>
      </c>
      <c r="BB372" s="315"/>
      <c r="BC372" s="315"/>
      <c r="BD372" s="476">
        <f>BC372*1.154</f>
        <v>0</v>
      </c>
      <c r="BE372" s="315"/>
      <c r="BF372" s="315"/>
      <c r="BG372" s="476">
        <f>BF372*1.154</f>
        <v>0</v>
      </c>
      <c r="BH372" s="315"/>
      <c r="BI372" s="315">
        <v>2.5</v>
      </c>
      <c r="BJ372" s="476">
        <f>BI372*1.154</f>
        <v>2.8849999999999998</v>
      </c>
      <c r="BK372" s="315">
        <v>1.3255000000000001E-2</v>
      </c>
      <c r="BL372" s="315">
        <v>2.5</v>
      </c>
      <c r="BM372" s="476">
        <f>BL372*1.154</f>
        <v>2.8849999999999998</v>
      </c>
      <c r="BN372" s="315">
        <v>1.3255000000000001E-2</v>
      </c>
      <c r="BO372" s="315">
        <v>2.5</v>
      </c>
      <c r="BP372" s="476">
        <f>BO372*1.154</f>
        <v>2.8849999999999998</v>
      </c>
      <c r="BQ372" s="315">
        <v>1.3255000000000001E-2</v>
      </c>
      <c r="BR372" s="476">
        <f>BU372+BX372+CA372+CD372</f>
        <v>2.5</v>
      </c>
      <c r="BS372" s="476">
        <f t="shared" ref="BS372:BS373" si="2813">BV372+BY372+CB372+CE372</f>
        <v>2.8849999999999998</v>
      </c>
      <c r="BT372" s="476">
        <f t="shared" ref="BT372:BT373" si="2814">BW372+BZ372+CC372+CF372</f>
        <v>1.3255000000000001E-2</v>
      </c>
      <c r="BU372" s="315"/>
      <c r="BV372" s="476">
        <f>BU372*1.154</f>
        <v>0</v>
      </c>
      <c r="BW372" s="315"/>
      <c r="BX372" s="315"/>
      <c r="BY372" s="476">
        <f>BX372*1.154</f>
        <v>0</v>
      </c>
      <c r="BZ372" s="315"/>
      <c r="CA372" s="315">
        <v>2.5</v>
      </c>
      <c r="CB372" s="476">
        <f>CA372*1.154</f>
        <v>2.8849999999999998</v>
      </c>
      <c r="CC372" s="315">
        <v>1.3255000000000001E-2</v>
      </c>
      <c r="CD372" s="315"/>
      <c r="CE372" s="476">
        <f>CD372*1.154</f>
        <v>0</v>
      </c>
      <c r="CF372" s="315"/>
      <c r="CG372" s="995"/>
      <c r="CH372" s="476">
        <f>CK372+CN372+CQ372+CT372</f>
        <v>0</v>
      </c>
      <c r="CI372" s="476">
        <f t="shared" ref="CI372:CI373" si="2815">CL372+CO372+CR372+CU372</f>
        <v>0</v>
      </c>
      <c r="CJ372" s="476">
        <f t="shared" ref="CJ372:CJ373" si="2816">CM372+CP372+CS372+CV372</f>
        <v>0</v>
      </c>
      <c r="CK372" s="315"/>
      <c r="CL372" s="476">
        <f>CK372*1.154</f>
        <v>0</v>
      </c>
      <c r="CM372" s="315"/>
      <c r="CN372" s="315"/>
      <c r="CO372" s="476">
        <f>CN372*1.154</f>
        <v>0</v>
      </c>
      <c r="CP372" s="315"/>
      <c r="CQ372" s="315"/>
      <c r="CR372" s="476">
        <f>CQ372*1.154</f>
        <v>0</v>
      </c>
      <c r="CS372" s="315"/>
      <c r="CT372" s="315"/>
      <c r="CU372" s="476">
        <f>CT372*1.154</f>
        <v>0</v>
      </c>
      <c r="CV372" s="315"/>
      <c r="CW372" s="1514"/>
      <c r="CX372" s="476">
        <f>CW372*1.154</f>
        <v>0</v>
      </c>
      <c r="CY372" s="315"/>
      <c r="CZ372" s="315"/>
      <c r="DA372" s="476">
        <f>CZ372*1.154</f>
        <v>0</v>
      </c>
      <c r="DB372" s="315"/>
      <c r="DC372" s="315"/>
      <c r="DD372" s="476">
        <f>DC372*1.154</f>
        <v>0</v>
      </c>
      <c r="DE372" s="315"/>
      <c r="DF372" s="315"/>
      <c r="DG372" s="476">
        <f>DF372*1.154</f>
        <v>0</v>
      </c>
      <c r="DH372" s="315"/>
      <c r="DI372" s="1204"/>
      <c r="DJ372" s="1203">
        <f>DI372*1.154</f>
        <v>0</v>
      </c>
      <c r="DK372" s="1204"/>
      <c r="DL372" s="1204"/>
      <c r="DM372" s="1204"/>
      <c r="DN372" s="1204"/>
      <c r="DO372" s="1204"/>
      <c r="DP372" s="1204"/>
      <c r="DQ372" s="1204"/>
      <c r="DR372" s="1204"/>
      <c r="DS372" s="1204"/>
      <c r="DT372" s="1204"/>
      <c r="DU372" s="1204"/>
      <c r="DV372" s="1204"/>
      <c r="DW372" s="1204"/>
      <c r="DX372" s="1204"/>
      <c r="DY372" s="1203">
        <f>DX372*1.154</f>
        <v>0</v>
      </c>
      <c r="DZ372" s="1204"/>
      <c r="EA372" s="1204"/>
      <c r="EB372" s="1203">
        <f>EA372*1.154</f>
        <v>0</v>
      </c>
      <c r="EC372" s="1204"/>
      <c r="ED372" s="1204"/>
      <c r="EE372" s="1203">
        <f>ED372*1.154</f>
        <v>0</v>
      </c>
      <c r="EF372" s="1204"/>
      <c r="EG372" s="1204"/>
      <c r="EH372" s="1203">
        <f>EG372*1.154</f>
        <v>0</v>
      </c>
      <c r="EI372" s="1204"/>
      <c r="EJ372" s="315"/>
      <c r="EK372" s="315"/>
      <c r="EL372" s="315"/>
      <c r="EM372" s="315"/>
      <c r="EN372" s="437">
        <f t="shared" ref="EN372:EN376" si="2817">EX372+FC372+FD372+FE372+FF372</f>
        <v>0</v>
      </c>
      <c r="EO372" s="312"/>
      <c r="EP372" s="622">
        <v>0.13800000000000001</v>
      </c>
      <c r="EQ372" s="622">
        <v>0.2</v>
      </c>
      <c r="ER372" s="622">
        <v>0.2</v>
      </c>
      <c r="ES372" s="312"/>
      <c r="ET372" s="622"/>
      <c r="EU372" s="622"/>
      <c r="EV372" s="622"/>
      <c r="EW372" s="622"/>
      <c r="EX372" s="312"/>
      <c r="EY372" s="622"/>
      <c r="EZ372" s="622"/>
      <c r="FA372" s="622"/>
      <c r="FB372" s="622"/>
      <c r="FC372" s="312"/>
      <c r="FD372" s="312"/>
      <c r="FE372" s="312"/>
      <c r="FF372" s="312"/>
      <c r="FG372" s="437">
        <f>SUM(FH372:FR372)</f>
        <v>0.53959800000000002</v>
      </c>
      <c r="FH372" s="622"/>
      <c r="FI372" s="622">
        <v>0.13800000000000001</v>
      </c>
      <c r="FJ372" s="622">
        <v>0.20079900000000001</v>
      </c>
      <c r="FK372" s="622">
        <v>0.20079900000000001</v>
      </c>
      <c r="FL372" s="992"/>
      <c r="FM372" s="312">
        <f t="shared" ref="FM372:FM373" si="2818">FN372+FO372+FP372+FQ372</f>
        <v>0</v>
      </c>
      <c r="FN372" s="622"/>
      <c r="FO372" s="622"/>
      <c r="FP372" s="622"/>
      <c r="FQ372" s="622"/>
      <c r="FR372" s="312"/>
      <c r="FS372" s="312"/>
      <c r="FT372" s="312"/>
      <c r="FU372" s="622"/>
      <c r="FV372" s="316" t="s">
        <v>297</v>
      </c>
      <c r="FW372" s="316"/>
      <c r="FX372" s="316" t="s">
        <v>300</v>
      </c>
    </row>
    <row r="373" spans="1:180" ht="30" customHeight="1" outlineLevel="1">
      <c r="A373" s="426" t="s">
        <v>485</v>
      </c>
      <c r="B373" s="378" t="s">
        <v>304</v>
      </c>
      <c r="C373" s="378" t="s">
        <v>491</v>
      </c>
      <c r="D373" s="378" t="s">
        <v>492</v>
      </c>
      <c r="E373" s="430" t="s">
        <v>390</v>
      </c>
      <c r="F373" s="432" t="s">
        <v>443</v>
      </c>
      <c r="G373" s="470"/>
      <c r="H373" s="343"/>
      <c r="I373" s="437">
        <f t="shared" si="2809"/>
        <v>0</v>
      </c>
      <c r="J373" s="312"/>
      <c r="K373" s="312"/>
      <c r="L373" s="622">
        <v>7</v>
      </c>
      <c r="M373" s="622">
        <v>10</v>
      </c>
      <c r="N373" s="312">
        <f t="shared" si="2810"/>
        <v>0</v>
      </c>
      <c r="O373" s="316"/>
      <c r="P373" s="316"/>
      <c r="Q373" s="316"/>
      <c r="R373" s="316"/>
      <c r="S373" s="316"/>
      <c r="T373" s="316"/>
      <c r="U373" s="316"/>
      <c r="V373" s="316"/>
      <c r="W373" s="316"/>
      <c r="X373" s="316"/>
      <c r="Y373" s="316"/>
      <c r="Z373" s="316"/>
      <c r="AA373" s="1162"/>
      <c r="AB373" s="316"/>
      <c r="AC373" s="316"/>
      <c r="AD373" s="316"/>
      <c r="AE373" s="316"/>
      <c r="AF373" s="312">
        <v>0</v>
      </c>
      <c r="AG373" s="437">
        <f t="shared" si="2811"/>
        <v>2</v>
      </c>
      <c r="AH373" s="316"/>
      <c r="AI373" s="316">
        <v>2</v>
      </c>
      <c r="AJ373" s="316"/>
      <c r="AK373" s="316"/>
      <c r="AL373" s="316"/>
      <c r="AM373" s="316"/>
      <c r="AN373" s="316"/>
      <c r="AO373" s="316"/>
      <c r="AP373" s="306" t="s">
        <v>349</v>
      </c>
      <c r="AQ373" s="437">
        <f t="shared" si="2812"/>
        <v>0</v>
      </c>
      <c r="AR373" s="1621"/>
      <c r="AS373" s="1621"/>
      <c r="AT373" s="315"/>
      <c r="AU373" s="476">
        <f t="shared" ref="AU373" si="2819">AT373*1.154</f>
        <v>0</v>
      </c>
      <c r="AV373" s="315"/>
      <c r="AW373" s="315"/>
      <c r="AX373" s="476">
        <f t="shared" ref="AX373" si="2820">AW373*1.154</f>
        <v>0</v>
      </c>
      <c r="AY373" s="315"/>
      <c r="AZ373" s="315"/>
      <c r="BA373" s="476">
        <f t="shared" ref="BA373" si="2821">AZ373*1.154</f>
        <v>0</v>
      </c>
      <c r="BB373" s="315"/>
      <c r="BC373" s="315"/>
      <c r="BD373" s="476">
        <f t="shared" ref="BD373" si="2822">BC373*1.154</f>
        <v>0</v>
      </c>
      <c r="BE373" s="315"/>
      <c r="BF373" s="315"/>
      <c r="BG373" s="476">
        <f t="shared" ref="BG373" si="2823">BF373*1.154</f>
        <v>0</v>
      </c>
      <c r="BH373" s="315"/>
      <c r="BI373" s="315">
        <v>2.5</v>
      </c>
      <c r="BJ373" s="476">
        <f t="shared" ref="BJ373" si="2824">BI373*1.154</f>
        <v>2.8849999999999998</v>
      </c>
      <c r="BK373" s="315">
        <v>1.3255000000000001E-2</v>
      </c>
      <c r="BL373" s="315">
        <v>2.5</v>
      </c>
      <c r="BM373" s="476">
        <f t="shared" ref="BM373" si="2825">BL373*1.154</f>
        <v>2.8849999999999998</v>
      </c>
      <c r="BN373" s="315">
        <v>1.3255000000000001E-2</v>
      </c>
      <c r="BO373" s="315">
        <v>2.5</v>
      </c>
      <c r="BP373" s="476">
        <f t="shared" ref="BP373" si="2826">BO373*1.154</f>
        <v>2.8849999999999998</v>
      </c>
      <c r="BQ373" s="315">
        <v>1.3255000000000001E-2</v>
      </c>
      <c r="BR373" s="476">
        <f t="shared" ref="BR373" si="2827">BU373+BX373+CA373+CD373</f>
        <v>2.5</v>
      </c>
      <c r="BS373" s="476">
        <f t="shared" si="2813"/>
        <v>2.8849999999999998</v>
      </c>
      <c r="BT373" s="476">
        <f t="shared" si="2814"/>
        <v>1.3255000000000001E-2</v>
      </c>
      <c r="BU373" s="315"/>
      <c r="BV373" s="476">
        <f t="shared" ref="BV373" si="2828">BU373*1.154</f>
        <v>0</v>
      </c>
      <c r="BW373" s="315"/>
      <c r="BX373" s="315"/>
      <c r="BY373" s="476">
        <f t="shared" ref="BY373" si="2829">BX373*1.154</f>
        <v>0</v>
      </c>
      <c r="BZ373" s="315"/>
      <c r="CA373" s="315">
        <v>2.5</v>
      </c>
      <c r="CB373" s="476">
        <f t="shared" ref="CB373" si="2830">CA373*1.154</f>
        <v>2.8849999999999998</v>
      </c>
      <c r="CC373" s="315">
        <v>1.3255000000000001E-2</v>
      </c>
      <c r="CD373" s="315"/>
      <c r="CE373" s="476">
        <f t="shared" ref="CE373" si="2831">CD373*1.154</f>
        <v>0</v>
      </c>
      <c r="CF373" s="315"/>
      <c r="CG373" s="995"/>
      <c r="CH373" s="476">
        <f t="shared" ref="CH373" si="2832">CK373+CN373+CQ373+CT373</f>
        <v>2.5</v>
      </c>
      <c r="CI373" s="476">
        <f t="shared" si="2815"/>
        <v>2.8849999999999998</v>
      </c>
      <c r="CJ373" s="476">
        <f t="shared" si="2816"/>
        <v>1.3255000000000001E-2</v>
      </c>
      <c r="CK373" s="315"/>
      <c r="CL373" s="476">
        <f t="shared" ref="CL373" si="2833">CK373*1.154</f>
        <v>0</v>
      </c>
      <c r="CM373" s="315"/>
      <c r="CN373" s="1069">
        <v>2.5</v>
      </c>
      <c r="CO373" s="476">
        <f t="shared" ref="CO373" si="2834">CN373*1.154</f>
        <v>2.8849999999999998</v>
      </c>
      <c r="CP373" s="1069">
        <v>1.3255000000000001E-2</v>
      </c>
      <c r="CQ373" s="315"/>
      <c r="CR373" s="476">
        <f t="shared" ref="CR373" si="2835">CQ373*1.154</f>
        <v>0</v>
      </c>
      <c r="CS373" s="315"/>
      <c r="CT373" s="315"/>
      <c r="CU373" s="476">
        <f t="shared" ref="CU373" si="2836">CT373*1.154</f>
        <v>0</v>
      </c>
      <c r="CV373" s="315"/>
      <c r="CW373" s="1514"/>
      <c r="CX373" s="476">
        <f t="shared" ref="CX373" si="2837">CW373*1.154</f>
        <v>0</v>
      </c>
      <c r="CY373" s="315"/>
      <c r="CZ373" s="315"/>
      <c r="DA373" s="476">
        <f t="shared" ref="DA373" si="2838">CZ373*1.154</f>
        <v>0</v>
      </c>
      <c r="DB373" s="315"/>
      <c r="DC373" s="315"/>
      <c r="DD373" s="476">
        <f t="shared" ref="DD373" si="2839">DC373*1.154</f>
        <v>0</v>
      </c>
      <c r="DE373" s="315"/>
      <c r="DF373" s="315"/>
      <c r="DG373" s="476">
        <f t="shared" ref="DG373" si="2840">DF373*1.154</f>
        <v>0</v>
      </c>
      <c r="DH373" s="315"/>
      <c r="DI373" s="1204"/>
      <c r="DJ373" s="1203">
        <f t="shared" ref="DJ373:DJ375" si="2841">DI373*1.154</f>
        <v>0</v>
      </c>
      <c r="DK373" s="1204"/>
      <c r="DL373" s="1204"/>
      <c r="DM373" s="1204"/>
      <c r="DN373" s="1204"/>
      <c r="DO373" s="1204"/>
      <c r="DP373" s="1204"/>
      <c r="DQ373" s="1204"/>
      <c r="DR373" s="1204"/>
      <c r="DS373" s="1204"/>
      <c r="DT373" s="1204"/>
      <c r="DU373" s="1204"/>
      <c r="DV373" s="1204"/>
      <c r="DW373" s="1204"/>
      <c r="DX373" s="1204"/>
      <c r="DY373" s="1203">
        <f t="shared" ref="DY373" si="2842">DX373*1.154</f>
        <v>0</v>
      </c>
      <c r="DZ373" s="1204"/>
      <c r="EA373" s="1204"/>
      <c r="EB373" s="1203">
        <f t="shared" ref="EB373" si="2843">EA373*1.154</f>
        <v>0</v>
      </c>
      <c r="EC373" s="1204"/>
      <c r="ED373" s="1204"/>
      <c r="EE373" s="1203">
        <f t="shared" ref="EE373" si="2844">ED373*1.154</f>
        <v>0</v>
      </c>
      <c r="EF373" s="1204"/>
      <c r="EG373" s="1204"/>
      <c r="EH373" s="1203">
        <f t="shared" ref="EH373:EH375" si="2845">EG373*1.154</f>
        <v>0</v>
      </c>
      <c r="EI373" s="1204"/>
      <c r="EJ373" s="315"/>
      <c r="EK373" s="315"/>
      <c r="EL373" s="315"/>
      <c r="EM373" s="315"/>
      <c r="EN373" s="437">
        <f t="shared" si="2817"/>
        <v>0</v>
      </c>
      <c r="EO373" s="312"/>
      <c r="EP373" s="622">
        <v>5.5E-2</v>
      </c>
      <c r="EQ373" s="622">
        <v>0.3</v>
      </c>
      <c r="ER373" s="622">
        <v>0.3</v>
      </c>
      <c r="ES373" s="312"/>
      <c r="ET373" s="622"/>
      <c r="EU373" s="622"/>
      <c r="EV373" s="622"/>
      <c r="EW373" s="622"/>
      <c r="EX373" s="312"/>
      <c r="EY373" s="622"/>
      <c r="EZ373" s="622"/>
      <c r="FA373" s="622"/>
      <c r="FB373" s="622"/>
      <c r="FC373" s="312"/>
      <c r="FD373" s="312"/>
      <c r="FE373" s="312"/>
      <c r="FF373" s="312"/>
      <c r="FG373" s="437">
        <f>SUM(FH373:FR373)</f>
        <v>0.83426199999999984</v>
      </c>
      <c r="FH373" s="622"/>
      <c r="FI373" s="622">
        <v>5.5E-2</v>
      </c>
      <c r="FJ373" s="622">
        <v>0.29963099999999998</v>
      </c>
      <c r="FK373" s="622">
        <v>0.29963099999999998</v>
      </c>
      <c r="FL373" s="992"/>
      <c r="FM373" s="312">
        <f t="shared" si="2818"/>
        <v>0.09</v>
      </c>
      <c r="FN373" s="622"/>
      <c r="FO373" s="622">
        <v>0.09</v>
      </c>
      <c r="FP373" s="622"/>
      <c r="FQ373" s="622"/>
      <c r="FR373" s="312"/>
      <c r="FS373" s="312"/>
      <c r="FT373" s="312"/>
      <c r="FU373" s="622"/>
      <c r="FV373" s="316" t="s">
        <v>297</v>
      </c>
      <c r="FW373" s="316"/>
      <c r="FX373" s="316" t="s">
        <v>300</v>
      </c>
    </row>
    <row r="374" spans="1:180" ht="28.9" customHeight="1" outlineLevel="1">
      <c r="A374" s="426" t="s">
        <v>485</v>
      </c>
      <c r="B374" s="378" t="s">
        <v>304</v>
      </c>
      <c r="C374" s="1298"/>
      <c r="D374" s="1298"/>
      <c r="E374" s="1299" t="s">
        <v>634</v>
      </c>
      <c r="F374" s="1453" t="s">
        <v>635</v>
      </c>
      <c r="G374" s="1300"/>
      <c r="H374" s="1301"/>
      <c r="I374" s="437">
        <f t="shared" si="2809"/>
        <v>5</v>
      </c>
      <c r="J374" s="1195"/>
      <c r="K374" s="1195"/>
      <c r="L374" s="1195"/>
      <c r="M374" s="1195"/>
      <c r="N374" s="1195"/>
      <c r="O374" s="1162"/>
      <c r="P374" s="1162"/>
      <c r="Q374" s="1162"/>
      <c r="R374" s="1162"/>
      <c r="S374" s="366">
        <f t="shared" ref="S374:S375" si="2846">SUM(T374:W374)</f>
        <v>5</v>
      </c>
      <c r="T374" s="1162"/>
      <c r="U374" s="1162"/>
      <c r="V374" s="1162">
        <v>5</v>
      </c>
      <c r="W374" s="1162"/>
      <c r="X374" s="1162"/>
      <c r="Y374" s="1162"/>
      <c r="Z374" s="1162"/>
      <c r="AA374" s="1162"/>
      <c r="AB374" s="1162"/>
      <c r="AC374" s="1162"/>
      <c r="AD374" s="1162"/>
      <c r="AE374" s="1162"/>
      <c r="AF374" s="1195"/>
      <c r="AG374" s="1163"/>
      <c r="AH374" s="1162"/>
      <c r="AI374" s="1162"/>
      <c r="AJ374" s="1162"/>
      <c r="AK374" s="1162"/>
      <c r="AL374" s="1162"/>
      <c r="AM374" s="1162"/>
      <c r="AN374" s="1162"/>
      <c r="AO374" s="1162"/>
      <c r="AP374" s="1180"/>
      <c r="AQ374" s="437">
        <f t="shared" si="2812"/>
        <v>2.1</v>
      </c>
      <c r="AR374" s="1621"/>
      <c r="AS374" s="1621"/>
      <c r="AT374" s="1204"/>
      <c r="AU374" s="1203"/>
      <c r="AV374" s="1204"/>
      <c r="AW374" s="1204"/>
      <c r="AX374" s="1203"/>
      <c r="AY374" s="1204"/>
      <c r="AZ374" s="1204"/>
      <c r="BA374" s="1203"/>
      <c r="BB374" s="1204"/>
      <c r="BC374" s="1204"/>
      <c r="BD374" s="1203"/>
      <c r="BE374" s="1204"/>
      <c r="BF374" s="1204"/>
      <c r="BG374" s="1203"/>
      <c r="BH374" s="1204"/>
      <c r="BI374" s="1204"/>
      <c r="BJ374" s="1203"/>
      <c r="BK374" s="1204"/>
      <c r="BL374" s="1204"/>
      <c r="BM374" s="1203"/>
      <c r="BN374" s="1204"/>
      <c r="BO374" s="1204"/>
      <c r="BP374" s="1203"/>
      <c r="BQ374" s="1204"/>
      <c r="BR374" s="1203"/>
      <c r="BS374" s="1203"/>
      <c r="BT374" s="1203"/>
      <c r="BU374" s="1204"/>
      <c r="BV374" s="1203"/>
      <c r="BW374" s="1204"/>
      <c r="BX374" s="1204"/>
      <c r="BY374" s="1203"/>
      <c r="BZ374" s="1204"/>
      <c r="CA374" s="1204"/>
      <c r="CB374" s="1203"/>
      <c r="CC374" s="1204"/>
      <c r="CD374" s="1204"/>
      <c r="CE374" s="1203"/>
      <c r="CF374" s="1204"/>
      <c r="CG374" s="1302"/>
      <c r="CH374" s="1203"/>
      <c r="CI374" s="1203"/>
      <c r="CJ374" s="1203"/>
      <c r="CK374" s="1204"/>
      <c r="CL374" s="1203"/>
      <c r="CM374" s="1204"/>
      <c r="CN374" s="1204"/>
      <c r="CO374" s="1203"/>
      <c r="CP374" s="1204"/>
      <c r="CQ374" s="1474">
        <v>2.5</v>
      </c>
      <c r="CR374" s="1203"/>
      <c r="CS374" s="1474">
        <v>1.3255000000000001E-2</v>
      </c>
      <c r="CT374" s="1204"/>
      <c r="CU374" s="1203"/>
      <c r="CV374" s="1204"/>
      <c r="CW374" s="1302"/>
      <c r="CX374" s="1203"/>
      <c r="CY374" s="1204"/>
      <c r="CZ374" s="1204"/>
      <c r="DA374" s="1203"/>
      <c r="DB374" s="1204"/>
      <c r="DC374" s="1204"/>
      <c r="DD374" s="1203"/>
      <c r="DE374" s="1204"/>
      <c r="DF374" s="1204"/>
      <c r="DG374" s="1203"/>
      <c r="DH374" s="1204"/>
      <c r="DI374" s="1243">
        <f>DL374+DO374+DR374+DU374</f>
        <v>2.1</v>
      </c>
      <c r="DJ374" s="1203">
        <f t="shared" si="2841"/>
        <v>2.4234</v>
      </c>
      <c r="DK374" s="1243">
        <f>DN374+DQ374+DT374+DW374</f>
        <v>1.0999999999999999E-2</v>
      </c>
      <c r="DL374" s="1204"/>
      <c r="DM374" s="1204"/>
      <c r="DN374" s="1204"/>
      <c r="DO374" s="1204"/>
      <c r="DP374" s="1204"/>
      <c r="DQ374" s="1204"/>
      <c r="DR374" s="1204">
        <v>2.1</v>
      </c>
      <c r="DS374" s="1203">
        <f t="shared" ref="DS374:DS375" si="2847">DR374*1.154</f>
        <v>2.4234</v>
      </c>
      <c r="DT374" s="1204">
        <v>1.0999999999999999E-2</v>
      </c>
      <c r="DU374" s="1204"/>
      <c r="DV374" s="1204"/>
      <c r="DW374" s="1204"/>
      <c r="DX374" s="1204"/>
      <c r="DY374" s="1203"/>
      <c r="DZ374" s="1204"/>
      <c r="EA374" s="1204"/>
      <c r="EB374" s="1203"/>
      <c r="EC374" s="1204"/>
      <c r="ED374" s="1204"/>
      <c r="EE374" s="1203"/>
      <c r="EF374" s="1204"/>
      <c r="EG374" s="1204"/>
      <c r="EH374" s="1203">
        <f t="shared" si="2845"/>
        <v>0</v>
      </c>
      <c r="EI374" s="1204"/>
      <c r="EJ374" s="1204"/>
      <c r="EK374" s="1204"/>
      <c r="EL374" s="1204"/>
      <c r="EM374" s="1204"/>
      <c r="EN374" s="437">
        <f t="shared" si="2817"/>
        <v>0.14000000000000001</v>
      </c>
      <c r="EO374" s="1195"/>
      <c r="EP374" s="1195"/>
      <c r="EQ374" s="1195"/>
      <c r="ER374" s="1195"/>
      <c r="ES374" s="1195"/>
      <c r="ET374" s="1195"/>
      <c r="EU374" s="1195"/>
      <c r="EV374" s="1195"/>
      <c r="EW374" s="1195"/>
      <c r="EX374" s="1195">
        <f>EY374+EZ374+FA374+FB374</f>
        <v>0.14000000000000001</v>
      </c>
      <c r="EY374" s="1304"/>
      <c r="EZ374" s="1195"/>
      <c r="FA374" s="1195">
        <v>0.14000000000000001</v>
      </c>
      <c r="FB374" s="1195"/>
      <c r="FC374" s="1195"/>
      <c r="FD374" s="1195"/>
      <c r="FE374" s="1195"/>
      <c r="FF374" s="1195"/>
      <c r="FG374" s="1163"/>
      <c r="FH374" s="1195"/>
      <c r="FI374" s="1195"/>
      <c r="FJ374" s="1195"/>
      <c r="FK374" s="1195"/>
      <c r="FL374" s="1303"/>
      <c r="FM374" s="1195"/>
      <c r="FN374" s="1195"/>
      <c r="FO374" s="1195"/>
      <c r="FP374" s="1195"/>
      <c r="FQ374" s="1195"/>
      <c r="FR374" s="1195"/>
      <c r="FS374" s="1195"/>
      <c r="FT374" s="1195"/>
      <c r="FU374" s="1195"/>
      <c r="FV374" s="316" t="s">
        <v>297</v>
      </c>
      <c r="FW374" s="316"/>
      <c r="FX374" s="316" t="s">
        <v>300</v>
      </c>
    </row>
    <row r="375" spans="1:180" ht="28.9" customHeight="1" outlineLevel="1">
      <c r="A375" s="426" t="s">
        <v>485</v>
      </c>
      <c r="B375" s="378" t="s">
        <v>304</v>
      </c>
      <c r="C375" s="1298"/>
      <c r="D375" s="1298"/>
      <c r="E375" s="1299" t="s">
        <v>636</v>
      </c>
      <c r="F375" s="1453" t="s">
        <v>637</v>
      </c>
      <c r="G375" s="1300"/>
      <c r="H375" s="1301"/>
      <c r="I375" s="437">
        <f t="shared" si="2809"/>
        <v>4</v>
      </c>
      <c r="J375" s="1195"/>
      <c r="K375" s="1195"/>
      <c r="L375" s="1195"/>
      <c r="M375" s="1195"/>
      <c r="N375" s="1195"/>
      <c r="O375" s="1162"/>
      <c r="P375" s="1162"/>
      <c r="Q375" s="1162"/>
      <c r="R375" s="1162"/>
      <c r="S375" s="366">
        <f t="shared" si="2846"/>
        <v>4</v>
      </c>
      <c r="T375" s="1162"/>
      <c r="U375" s="1162"/>
      <c r="V375" s="1162">
        <v>4</v>
      </c>
      <c r="W375" s="1162"/>
      <c r="X375" s="1162"/>
      <c r="Y375" s="1162"/>
      <c r="Z375" s="1162"/>
      <c r="AA375" s="1162"/>
      <c r="AB375" s="1162"/>
      <c r="AC375" s="1162"/>
      <c r="AD375" s="1162"/>
      <c r="AE375" s="1162"/>
      <c r="AF375" s="1195"/>
      <c r="AG375" s="1163"/>
      <c r="AH375" s="1162"/>
      <c r="AI375" s="1162"/>
      <c r="AJ375" s="1162"/>
      <c r="AK375" s="1162"/>
      <c r="AL375" s="1162"/>
      <c r="AM375" s="1162"/>
      <c r="AN375" s="1162"/>
      <c r="AO375" s="1162"/>
      <c r="AP375" s="1180"/>
      <c r="AQ375" s="437">
        <f t="shared" si="2812"/>
        <v>1.9</v>
      </c>
      <c r="AR375" s="1621"/>
      <c r="AS375" s="1621"/>
      <c r="AT375" s="1204"/>
      <c r="AU375" s="1203"/>
      <c r="AV375" s="1204"/>
      <c r="AW375" s="1204"/>
      <c r="AX375" s="1203"/>
      <c r="AY375" s="1204"/>
      <c r="AZ375" s="1204"/>
      <c r="BA375" s="1203"/>
      <c r="BB375" s="1204"/>
      <c r="BC375" s="1204"/>
      <c r="BD375" s="1203"/>
      <c r="BE375" s="1204"/>
      <c r="BF375" s="1204"/>
      <c r="BG375" s="1203"/>
      <c r="BH375" s="1204"/>
      <c r="BI375" s="1204"/>
      <c r="BJ375" s="1203"/>
      <c r="BK375" s="1204"/>
      <c r="BL375" s="1204"/>
      <c r="BM375" s="1203"/>
      <c r="BN375" s="1204"/>
      <c r="BO375" s="1204"/>
      <c r="BP375" s="1203"/>
      <c r="BQ375" s="1204"/>
      <c r="BR375" s="1203"/>
      <c r="BS375" s="1203"/>
      <c r="BT375" s="1203"/>
      <c r="BU375" s="1204"/>
      <c r="BV375" s="1203"/>
      <c r="BW375" s="1204"/>
      <c r="BX375" s="1204"/>
      <c r="BY375" s="1203"/>
      <c r="BZ375" s="1204"/>
      <c r="CA375" s="1204"/>
      <c r="CB375" s="1203"/>
      <c r="CC375" s="1204"/>
      <c r="CD375" s="1204"/>
      <c r="CE375" s="1203"/>
      <c r="CF375" s="1204"/>
      <c r="CG375" s="1302"/>
      <c r="CH375" s="1203"/>
      <c r="CI375" s="1203"/>
      <c r="CJ375" s="1203"/>
      <c r="CK375" s="1204"/>
      <c r="CL375" s="1203"/>
      <c r="CM375" s="1204"/>
      <c r="CN375" s="1204"/>
      <c r="CO375" s="1203"/>
      <c r="CP375" s="1204"/>
      <c r="CQ375" s="1474">
        <v>2.5</v>
      </c>
      <c r="CR375" s="1203"/>
      <c r="CS375" s="1474">
        <v>1.3255000000000001E-2</v>
      </c>
      <c r="CT375" s="1204"/>
      <c r="CU375" s="1203"/>
      <c r="CV375" s="1204"/>
      <c r="CW375" s="1302"/>
      <c r="CX375" s="1203"/>
      <c r="CY375" s="1204"/>
      <c r="CZ375" s="1204"/>
      <c r="DA375" s="1203"/>
      <c r="DB375" s="1204"/>
      <c r="DC375" s="1204"/>
      <c r="DD375" s="1203"/>
      <c r="DE375" s="1204"/>
      <c r="DF375" s="1204"/>
      <c r="DG375" s="1203"/>
      <c r="DH375" s="1204"/>
      <c r="DI375" s="1243">
        <f>DL375+DO375+DR375+DU375</f>
        <v>1.9</v>
      </c>
      <c r="DJ375" s="1203">
        <f t="shared" si="2841"/>
        <v>2.1925999999999997</v>
      </c>
      <c r="DK375" s="1243">
        <f>DN375+DQ375+DT375+DW375</f>
        <v>1.0200000000000001E-2</v>
      </c>
      <c r="DL375" s="1204"/>
      <c r="DM375" s="1204"/>
      <c r="DN375" s="1204"/>
      <c r="DO375" s="1204"/>
      <c r="DP375" s="1204"/>
      <c r="DQ375" s="1204"/>
      <c r="DR375" s="1204">
        <v>1.9</v>
      </c>
      <c r="DS375" s="1203">
        <f t="shared" si="2847"/>
        <v>2.1925999999999997</v>
      </c>
      <c r="DT375" s="1204">
        <v>1.0200000000000001E-2</v>
      </c>
      <c r="DU375" s="1204"/>
      <c r="DV375" s="1204"/>
      <c r="DW375" s="1204"/>
      <c r="DX375" s="1204"/>
      <c r="DY375" s="1203"/>
      <c r="DZ375" s="1204"/>
      <c r="EA375" s="1204"/>
      <c r="EB375" s="1203"/>
      <c r="EC375" s="1204"/>
      <c r="ED375" s="1204"/>
      <c r="EE375" s="1203"/>
      <c r="EF375" s="1204"/>
      <c r="EG375" s="1204"/>
      <c r="EH375" s="1203">
        <f t="shared" si="2845"/>
        <v>0</v>
      </c>
      <c r="EI375" s="1204"/>
      <c r="EJ375" s="1204"/>
      <c r="EK375" s="1204"/>
      <c r="EL375" s="1204"/>
      <c r="EM375" s="1204"/>
      <c r="EN375" s="437">
        <f>EX375+FC375+FD375+FE375+FF375</f>
        <v>0.19</v>
      </c>
      <c r="EO375" s="1195"/>
      <c r="EP375" s="1195"/>
      <c r="EQ375" s="1195"/>
      <c r="ER375" s="1195"/>
      <c r="ES375" s="1195"/>
      <c r="ET375" s="1195"/>
      <c r="EU375" s="1195"/>
      <c r="EV375" s="1195"/>
      <c r="EW375" s="1195"/>
      <c r="EX375" s="1195">
        <f>EY375+EZ375+FA375+FB375</f>
        <v>0.19</v>
      </c>
      <c r="EY375" s="1304"/>
      <c r="EZ375" s="1195"/>
      <c r="FA375" s="1195">
        <v>0.19</v>
      </c>
      <c r="FB375" s="1195"/>
      <c r="FC375" s="1195"/>
      <c r="FD375" s="1195"/>
      <c r="FE375" s="1195"/>
      <c r="FF375" s="1195"/>
      <c r="FG375" s="1163"/>
      <c r="FH375" s="1195"/>
      <c r="FI375" s="1195"/>
      <c r="FJ375" s="1195"/>
      <c r="FK375" s="1195"/>
      <c r="FL375" s="1303"/>
      <c r="FM375" s="1195"/>
      <c r="FN375" s="1195"/>
      <c r="FO375" s="1195"/>
      <c r="FP375" s="1195"/>
      <c r="FQ375" s="1195"/>
      <c r="FR375" s="1195"/>
      <c r="FS375" s="1195"/>
      <c r="FT375" s="1195"/>
      <c r="FU375" s="1195"/>
      <c r="FV375" s="316" t="s">
        <v>297</v>
      </c>
      <c r="FW375" s="316"/>
      <c r="FX375" s="316" t="s">
        <v>300</v>
      </c>
    </row>
    <row r="376" spans="1:180" s="95" customFormat="1" ht="14.45" customHeight="1" outlineLevel="1">
      <c r="A376" s="426" t="s">
        <v>485</v>
      </c>
      <c r="B376" s="378" t="s">
        <v>304</v>
      </c>
      <c r="C376" s="331"/>
      <c r="D376" s="431"/>
      <c r="E376" s="430"/>
      <c r="F376" s="439" t="s">
        <v>100</v>
      </c>
      <c r="G376" s="438"/>
      <c r="H376" s="490"/>
      <c r="I376" s="335"/>
      <c r="J376" s="335"/>
      <c r="K376" s="335"/>
      <c r="L376" s="335"/>
      <c r="M376" s="335"/>
      <c r="N376" s="335"/>
      <c r="O376" s="335"/>
      <c r="P376" s="335"/>
      <c r="Q376" s="335"/>
      <c r="R376" s="335"/>
      <c r="S376" s="335"/>
      <c r="T376" s="335"/>
      <c r="U376" s="335"/>
      <c r="V376" s="335"/>
      <c r="W376" s="335"/>
      <c r="X376" s="335"/>
      <c r="Y376" s="335"/>
      <c r="Z376" s="335"/>
      <c r="AA376" s="1157"/>
      <c r="AB376" s="335"/>
      <c r="AC376" s="335"/>
      <c r="AD376" s="345"/>
      <c r="AE376" s="335"/>
      <c r="AF376" s="335"/>
      <c r="AG376" s="335"/>
      <c r="AH376" s="335"/>
      <c r="AI376" s="335"/>
      <c r="AJ376" s="335"/>
      <c r="AK376" s="335"/>
      <c r="AL376" s="335"/>
      <c r="AM376" s="335"/>
      <c r="AN376" s="335"/>
      <c r="AO376" s="335"/>
      <c r="AP376" s="495"/>
      <c r="AQ376" s="437">
        <f>DI376+DX376+EA376+ED376+EG376</f>
        <v>4</v>
      </c>
      <c r="AR376" s="1621"/>
      <c r="AS376" s="1621"/>
      <c r="AT376" s="476">
        <f t="shared" ref="AT376:BQ376" si="2848">SUM(AT372:AT373)</f>
        <v>0</v>
      </c>
      <c r="AU376" s="476">
        <f t="shared" si="2848"/>
        <v>0</v>
      </c>
      <c r="AV376" s="476">
        <f t="shared" si="2848"/>
        <v>0</v>
      </c>
      <c r="AW376" s="476">
        <f t="shared" si="2848"/>
        <v>0</v>
      </c>
      <c r="AX376" s="476">
        <f t="shared" si="2848"/>
        <v>0</v>
      </c>
      <c r="AY376" s="476">
        <f t="shared" si="2848"/>
        <v>0</v>
      </c>
      <c r="AZ376" s="476">
        <f t="shared" si="2848"/>
        <v>0</v>
      </c>
      <c r="BA376" s="476">
        <f t="shared" si="2848"/>
        <v>0</v>
      </c>
      <c r="BB376" s="476">
        <f t="shared" si="2848"/>
        <v>0</v>
      </c>
      <c r="BC376" s="476">
        <f t="shared" si="2848"/>
        <v>0</v>
      </c>
      <c r="BD376" s="476">
        <f t="shared" si="2848"/>
        <v>0</v>
      </c>
      <c r="BE376" s="476">
        <f t="shared" si="2848"/>
        <v>0</v>
      </c>
      <c r="BF376" s="476">
        <f t="shared" si="2848"/>
        <v>0</v>
      </c>
      <c r="BG376" s="476">
        <f t="shared" si="2848"/>
        <v>0</v>
      </c>
      <c r="BH376" s="476">
        <f t="shared" si="2848"/>
        <v>0</v>
      </c>
      <c r="BI376" s="476">
        <f t="shared" si="2848"/>
        <v>5</v>
      </c>
      <c r="BJ376" s="476">
        <f t="shared" si="2848"/>
        <v>5.77</v>
      </c>
      <c r="BK376" s="476">
        <f t="shared" si="2848"/>
        <v>2.6510000000000002E-2</v>
      </c>
      <c r="BL376" s="476">
        <f t="shared" si="2848"/>
        <v>5</v>
      </c>
      <c r="BM376" s="476">
        <f t="shared" si="2848"/>
        <v>5.77</v>
      </c>
      <c r="BN376" s="476">
        <f t="shared" si="2848"/>
        <v>2.6510000000000002E-2</v>
      </c>
      <c r="BO376" s="476">
        <f t="shared" si="2848"/>
        <v>5</v>
      </c>
      <c r="BP376" s="476">
        <f t="shared" si="2848"/>
        <v>5.77</v>
      </c>
      <c r="BQ376" s="476">
        <f t="shared" si="2848"/>
        <v>2.6510000000000002E-2</v>
      </c>
      <c r="BR376" s="476">
        <f t="shared" ref="BR376:EC376" si="2849">SUM(BR372:BR373)</f>
        <v>5</v>
      </c>
      <c r="BS376" s="476">
        <f t="shared" si="2849"/>
        <v>5.77</v>
      </c>
      <c r="BT376" s="476">
        <f t="shared" si="2849"/>
        <v>2.6510000000000002E-2</v>
      </c>
      <c r="BU376" s="476">
        <f t="shared" si="2849"/>
        <v>0</v>
      </c>
      <c r="BV376" s="476">
        <f t="shared" si="2849"/>
        <v>0</v>
      </c>
      <c r="BW376" s="476">
        <f t="shared" si="2849"/>
        <v>0</v>
      </c>
      <c r="BX376" s="476">
        <f t="shared" si="2849"/>
        <v>0</v>
      </c>
      <c r="BY376" s="476">
        <f t="shared" si="2849"/>
        <v>0</v>
      </c>
      <c r="BZ376" s="476">
        <f t="shared" si="2849"/>
        <v>0</v>
      </c>
      <c r="CA376" s="476">
        <f t="shared" si="2849"/>
        <v>5</v>
      </c>
      <c r="CB376" s="476">
        <f t="shared" si="2849"/>
        <v>5.77</v>
      </c>
      <c r="CC376" s="476">
        <f t="shared" si="2849"/>
        <v>2.6510000000000002E-2</v>
      </c>
      <c r="CD376" s="476">
        <f t="shared" si="2849"/>
        <v>0</v>
      </c>
      <c r="CE376" s="476">
        <f t="shared" si="2849"/>
        <v>0</v>
      </c>
      <c r="CF376" s="476">
        <f t="shared" si="2849"/>
        <v>0</v>
      </c>
      <c r="CG376" s="995"/>
      <c r="CH376" s="476">
        <f t="shared" ref="CH376:CV376" si="2850">SUM(CH372:CH373)</f>
        <v>2.5</v>
      </c>
      <c r="CI376" s="476">
        <f t="shared" si="2850"/>
        <v>2.8849999999999998</v>
      </c>
      <c r="CJ376" s="476">
        <f t="shared" si="2850"/>
        <v>1.3255000000000001E-2</v>
      </c>
      <c r="CK376" s="476">
        <f t="shared" si="2850"/>
        <v>0</v>
      </c>
      <c r="CL376" s="476">
        <f t="shared" si="2850"/>
        <v>0</v>
      </c>
      <c r="CM376" s="476">
        <f t="shared" si="2850"/>
        <v>0</v>
      </c>
      <c r="CN376" s="476">
        <f t="shared" si="2850"/>
        <v>2.5</v>
      </c>
      <c r="CO376" s="476">
        <f t="shared" si="2850"/>
        <v>2.8849999999999998</v>
      </c>
      <c r="CP376" s="476">
        <f t="shared" si="2850"/>
        <v>1.3255000000000001E-2</v>
      </c>
      <c r="CQ376" s="476">
        <f t="shared" si="2850"/>
        <v>0</v>
      </c>
      <c r="CR376" s="476">
        <f t="shared" si="2850"/>
        <v>0</v>
      </c>
      <c r="CS376" s="476">
        <f t="shared" si="2850"/>
        <v>0</v>
      </c>
      <c r="CT376" s="476">
        <f t="shared" si="2850"/>
        <v>0</v>
      </c>
      <c r="CU376" s="476">
        <f t="shared" si="2850"/>
        <v>0</v>
      </c>
      <c r="CV376" s="476">
        <f t="shared" si="2850"/>
        <v>0</v>
      </c>
      <c r="CW376" s="1514">
        <f t="shared" si="2849"/>
        <v>0</v>
      </c>
      <c r="CX376" s="476">
        <f t="shared" si="2849"/>
        <v>0</v>
      </c>
      <c r="CY376" s="476">
        <f t="shared" si="2849"/>
        <v>0</v>
      </c>
      <c r="CZ376" s="476">
        <f t="shared" si="2849"/>
        <v>0</v>
      </c>
      <c r="DA376" s="476">
        <f t="shared" si="2849"/>
        <v>0</v>
      </c>
      <c r="DB376" s="476">
        <f t="shared" si="2849"/>
        <v>0</v>
      </c>
      <c r="DC376" s="476">
        <f t="shared" si="2849"/>
        <v>0</v>
      </c>
      <c r="DD376" s="476">
        <f t="shared" si="2849"/>
        <v>0</v>
      </c>
      <c r="DE376" s="476">
        <f t="shared" si="2849"/>
        <v>0</v>
      </c>
      <c r="DF376" s="476">
        <f t="shared" si="2849"/>
        <v>0</v>
      </c>
      <c r="DG376" s="476">
        <f t="shared" si="2849"/>
        <v>0</v>
      </c>
      <c r="DH376" s="476">
        <f t="shared" si="2849"/>
        <v>0</v>
      </c>
      <c r="DI376" s="1203">
        <f t="shared" ref="DI376:DK376" si="2851">SUM(DI372:DI375)</f>
        <v>4</v>
      </c>
      <c r="DJ376" s="1203">
        <f t="shared" si="2851"/>
        <v>4.6159999999999997</v>
      </c>
      <c r="DK376" s="1203">
        <f t="shared" si="2851"/>
        <v>2.12E-2</v>
      </c>
      <c r="DL376" s="1203">
        <f t="shared" ref="DL376:DN376" si="2852">SUM(DL372:DL375)</f>
        <v>0</v>
      </c>
      <c r="DM376" s="1203">
        <f t="shared" si="2852"/>
        <v>0</v>
      </c>
      <c r="DN376" s="1203">
        <f t="shared" si="2852"/>
        <v>0</v>
      </c>
      <c r="DO376" s="1203">
        <f t="shared" ref="DO376:DQ376" si="2853">SUM(DO372:DO375)</f>
        <v>0</v>
      </c>
      <c r="DP376" s="1203">
        <f t="shared" si="2853"/>
        <v>0</v>
      </c>
      <c r="DQ376" s="1203">
        <f t="shared" si="2853"/>
        <v>0</v>
      </c>
      <c r="DR376" s="1203">
        <f t="shared" ref="DR376:DW376" si="2854">SUM(DR372:DR375)</f>
        <v>4</v>
      </c>
      <c r="DS376" s="1203">
        <f t="shared" si="2854"/>
        <v>4.6159999999999997</v>
      </c>
      <c r="DT376" s="1203">
        <f t="shared" si="2854"/>
        <v>2.12E-2</v>
      </c>
      <c r="DU376" s="1203">
        <f t="shared" si="2854"/>
        <v>0</v>
      </c>
      <c r="DV376" s="1203">
        <f t="shared" si="2854"/>
        <v>0</v>
      </c>
      <c r="DW376" s="1203">
        <f t="shared" si="2854"/>
        <v>0</v>
      </c>
      <c r="DX376" s="1203">
        <f t="shared" si="2849"/>
        <v>0</v>
      </c>
      <c r="DY376" s="1203">
        <f t="shared" si="2849"/>
        <v>0</v>
      </c>
      <c r="DZ376" s="1203">
        <f t="shared" si="2849"/>
        <v>0</v>
      </c>
      <c r="EA376" s="1203">
        <f t="shared" si="2849"/>
        <v>0</v>
      </c>
      <c r="EB376" s="1203">
        <f t="shared" si="2849"/>
        <v>0</v>
      </c>
      <c r="EC376" s="1203">
        <f t="shared" si="2849"/>
        <v>0</v>
      </c>
      <c r="ED376" s="1203">
        <f t="shared" ref="ED376:EF376" si="2855">SUM(ED372:ED373)</f>
        <v>0</v>
      </c>
      <c r="EE376" s="1203">
        <f t="shared" si="2855"/>
        <v>0</v>
      </c>
      <c r="EF376" s="1203">
        <f t="shared" si="2855"/>
        <v>0</v>
      </c>
      <c r="EG376" s="1203">
        <f t="shared" ref="EG376:EI376" si="2856">SUM(EG372:EG375)</f>
        <v>0</v>
      </c>
      <c r="EH376" s="1203">
        <f t="shared" si="2856"/>
        <v>0</v>
      </c>
      <c r="EI376" s="1203">
        <f t="shared" si="2856"/>
        <v>0</v>
      </c>
      <c r="EJ376" s="476"/>
      <c r="EK376" s="476"/>
      <c r="EL376" s="476"/>
      <c r="EM376" s="476"/>
      <c r="EN376" s="437">
        <f t="shared" si="2817"/>
        <v>0.33</v>
      </c>
      <c r="EO376" s="437">
        <f>SUM(EO372:EO373)</f>
        <v>0</v>
      </c>
      <c r="EP376" s="437">
        <f>SUM(EP372:EP373)</f>
        <v>0.193</v>
      </c>
      <c r="EQ376" s="437">
        <f>SUM(EQ372:EQ373)</f>
        <v>0.5</v>
      </c>
      <c r="ER376" s="437">
        <f>SUM(ER372:ER373)</f>
        <v>0.5</v>
      </c>
      <c r="ES376" s="437">
        <f>SUM(ES372:ES373)</f>
        <v>0</v>
      </c>
      <c r="ET376" s="814"/>
      <c r="EU376" s="814"/>
      <c r="EV376" s="814"/>
      <c r="EW376" s="814"/>
      <c r="EX376" s="437">
        <f>SUM(EX372:EX375)</f>
        <v>0.33</v>
      </c>
      <c r="EY376" s="437">
        <f t="shared" ref="EY376:FB376" si="2857">SUM(EY372:EY375)</f>
        <v>0</v>
      </c>
      <c r="EZ376" s="437">
        <f t="shared" si="2857"/>
        <v>0</v>
      </c>
      <c r="FA376" s="437">
        <f t="shared" si="2857"/>
        <v>0.33</v>
      </c>
      <c r="FB376" s="437">
        <f t="shared" si="2857"/>
        <v>0</v>
      </c>
      <c r="FC376" s="437">
        <f>SUM(FC372:FC373)</f>
        <v>0</v>
      </c>
      <c r="FD376" s="437">
        <f>SUM(FD372:FD373)</f>
        <v>0</v>
      </c>
      <c r="FE376" s="437">
        <f>SUM(FE372:FE373)</f>
        <v>0</v>
      </c>
      <c r="FF376" s="437">
        <f>SUM(FF372:FF373)</f>
        <v>0</v>
      </c>
      <c r="FG376" s="437">
        <f>SUM(FH376:FR376)</f>
        <v>1.3738600000000001</v>
      </c>
      <c r="FH376" s="437">
        <f>SUM(FH372:FH373)</f>
        <v>0</v>
      </c>
      <c r="FI376" s="437">
        <f>SUM(FI372:FI373)</f>
        <v>0.193</v>
      </c>
      <c r="FJ376" s="437">
        <f>SUM(FJ372:FJ373)</f>
        <v>0.50042999999999993</v>
      </c>
      <c r="FK376" s="437">
        <f>SUM(FK372:FK373)</f>
        <v>0.50042999999999993</v>
      </c>
      <c r="FL376" s="992"/>
      <c r="FM376" s="437">
        <f>SUM(FM372:FM373)</f>
        <v>0.09</v>
      </c>
      <c r="FN376" s="437">
        <f t="shared" ref="FN376:FQ376" si="2858">SUM(FN372:FN373)</f>
        <v>0</v>
      </c>
      <c r="FO376" s="437">
        <f t="shared" si="2858"/>
        <v>0.09</v>
      </c>
      <c r="FP376" s="437">
        <f t="shared" si="2858"/>
        <v>0</v>
      </c>
      <c r="FQ376" s="437">
        <f t="shared" si="2858"/>
        <v>0</v>
      </c>
      <c r="FR376" s="437">
        <f>SUM(FR372:FR373)</f>
        <v>0</v>
      </c>
      <c r="FS376" s="437">
        <f>SUM(FS372:FS373)</f>
        <v>0</v>
      </c>
      <c r="FT376" s="437">
        <f>SUM(FT372:FT373)</f>
        <v>0</v>
      </c>
      <c r="FU376" s="814"/>
      <c r="FV376" s="442"/>
      <c r="FW376" s="442"/>
      <c r="FX376" s="442"/>
    </row>
    <row r="377" spans="1:180" ht="14.45" hidden="1" customHeight="1" outlineLevel="2">
      <c r="A377" s="426" t="s">
        <v>485</v>
      </c>
      <c r="B377" s="378" t="s">
        <v>304</v>
      </c>
      <c r="C377" s="331"/>
      <c r="D377" s="431"/>
      <c r="E377" s="430" t="s">
        <v>128</v>
      </c>
      <c r="F377" s="431" t="s">
        <v>202</v>
      </c>
      <c r="G377" s="467"/>
      <c r="H377" s="330"/>
      <c r="I377" s="313"/>
      <c r="J377" s="313"/>
      <c r="K377" s="313"/>
      <c r="L377" s="313"/>
      <c r="M377" s="313"/>
      <c r="N377" s="313"/>
      <c r="O377" s="313"/>
      <c r="P377" s="313"/>
      <c r="Q377" s="313"/>
      <c r="R377" s="313"/>
      <c r="S377" s="313"/>
      <c r="T377" s="313"/>
      <c r="U377" s="313"/>
      <c r="V377" s="313"/>
      <c r="W377" s="313"/>
      <c r="X377" s="313"/>
      <c r="Y377" s="313"/>
      <c r="Z377" s="313"/>
      <c r="AA377" s="1155"/>
      <c r="AB377" s="313"/>
      <c r="AC377" s="313"/>
      <c r="AD377" s="358"/>
      <c r="AE377" s="313"/>
      <c r="AF377" s="313"/>
      <c r="AG377" s="313"/>
      <c r="AH377" s="313"/>
      <c r="AI377" s="313"/>
      <c r="AJ377" s="313"/>
      <c r="AK377" s="313"/>
      <c r="AL377" s="313"/>
      <c r="AM377" s="313"/>
      <c r="AN377" s="313"/>
      <c r="AO377" s="313"/>
      <c r="AP377" s="495"/>
      <c r="AQ377" s="335"/>
      <c r="AR377" s="1620"/>
      <c r="AS377" s="1620"/>
      <c r="AT377" s="313"/>
      <c r="AU377" s="313"/>
      <c r="AV377" s="313"/>
      <c r="AW377" s="313"/>
      <c r="AX377" s="313"/>
      <c r="AY377" s="313"/>
      <c r="AZ377" s="313"/>
      <c r="BA377" s="313"/>
      <c r="BB377" s="313"/>
      <c r="BC377" s="313"/>
      <c r="BD377" s="313"/>
      <c r="BE377" s="313"/>
      <c r="BF377" s="313"/>
      <c r="BG377" s="313"/>
      <c r="BH377" s="313"/>
      <c r="BI377" s="313"/>
      <c r="BJ377" s="313"/>
      <c r="BK377" s="313"/>
      <c r="BL377" s="313"/>
      <c r="BM377" s="313"/>
      <c r="BN377" s="313"/>
      <c r="BO377" s="313"/>
      <c r="BP377" s="313"/>
      <c r="BQ377" s="313"/>
      <c r="BR377" s="313"/>
      <c r="BS377" s="313"/>
      <c r="BT377" s="313"/>
      <c r="BU377" s="313"/>
      <c r="BV377" s="313"/>
      <c r="BW377" s="313"/>
      <c r="BX377" s="313"/>
      <c r="BY377" s="313"/>
      <c r="BZ377" s="313"/>
      <c r="CA377" s="313"/>
      <c r="CB377" s="313"/>
      <c r="CC377" s="313"/>
      <c r="CD377" s="313"/>
      <c r="CE377" s="313"/>
      <c r="CF377" s="313"/>
      <c r="CG377" s="999"/>
      <c r="CH377" s="313"/>
      <c r="CI377" s="313"/>
      <c r="CJ377" s="313"/>
      <c r="CK377" s="313"/>
      <c r="CL377" s="313"/>
      <c r="CM377" s="313"/>
      <c r="CN377" s="313"/>
      <c r="CO377" s="313"/>
      <c r="CP377" s="313"/>
      <c r="CQ377" s="313"/>
      <c r="CR377" s="313"/>
      <c r="CS377" s="313"/>
      <c r="CT377" s="313"/>
      <c r="CU377" s="313"/>
      <c r="CV377" s="313"/>
      <c r="CW377" s="1512"/>
      <c r="CX377" s="313"/>
      <c r="CY377" s="313"/>
      <c r="CZ377" s="313"/>
      <c r="DA377" s="313"/>
      <c r="DB377" s="313"/>
      <c r="DC377" s="313"/>
      <c r="DD377" s="313"/>
      <c r="DE377" s="313"/>
      <c r="DF377" s="313"/>
      <c r="DG377" s="313"/>
      <c r="DH377" s="313"/>
      <c r="DI377" s="1155"/>
      <c r="DJ377" s="1155"/>
      <c r="DK377" s="1155"/>
      <c r="DL377" s="1155"/>
      <c r="DM377" s="1155"/>
      <c r="DN377" s="1155"/>
      <c r="DO377" s="1155"/>
      <c r="DP377" s="1155"/>
      <c r="DQ377" s="1155"/>
      <c r="DR377" s="1155"/>
      <c r="DS377" s="1155"/>
      <c r="DT377" s="1155"/>
      <c r="DU377" s="1155"/>
      <c r="DV377" s="1155"/>
      <c r="DW377" s="1155"/>
      <c r="DX377" s="1155"/>
      <c r="DY377" s="1155"/>
      <c r="DZ377" s="1155"/>
      <c r="EA377" s="1155"/>
      <c r="EB377" s="1155"/>
      <c r="EC377" s="1155"/>
      <c r="ED377" s="1155"/>
      <c r="EE377" s="1155"/>
      <c r="EF377" s="1155"/>
      <c r="EG377" s="1155"/>
      <c r="EH377" s="1155"/>
      <c r="EI377" s="1155"/>
      <c r="EJ377" s="313"/>
      <c r="EK377" s="313"/>
      <c r="EL377" s="313"/>
      <c r="EM377" s="313"/>
      <c r="EN377" s="313"/>
      <c r="EO377" s="313"/>
      <c r="EP377" s="313"/>
      <c r="EQ377" s="313"/>
      <c r="ER377" s="313"/>
      <c r="ES377" s="313"/>
      <c r="ET377" s="655"/>
      <c r="EU377" s="655"/>
      <c r="EV377" s="655"/>
      <c r="EW377" s="655"/>
      <c r="EX377" s="313"/>
      <c r="EY377" s="655"/>
      <c r="EZ377" s="655"/>
      <c r="FA377" s="655"/>
      <c r="FB377" s="655"/>
      <c r="FC377" s="313"/>
      <c r="FD377" s="313"/>
      <c r="FE377" s="313"/>
      <c r="FF377" s="313"/>
      <c r="FG377" s="313"/>
      <c r="FH377" s="313"/>
      <c r="FI377" s="313"/>
      <c r="FJ377" s="313"/>
      <c r="FK377" s="313"/>
      <c r="FL377" s="999"/>
      <c r="FM377" s="313"/>
      <c r="FN377" s="655"/>
      <c r="FO377" s="655"/>
      <c r="FP377" s="655"/>
      <c r="FQ377" s="655"/>
      <c r="FR377" s="313"/>
      <c r="FS377" s="313"/>
      <c r="FT377" s="313"/>
      <c r="FU377" s="655"/>
      <c r="FV377" s="313"/>
      <c r="FW377" s="313"/>
      <c r="FX377" s="313"/>
    </row>
    <row r="378" spans="1:180" ht="14.45" hidden="1" customHeight="1" outlineLevel="2">
      <c r="A378" s="426" t="s">
        <v>485</v>
      </c>
      <c r="B378" s="378" t="s">
        <v>304</v>
      </c>
      <c r="C378" s="331"/>
      <c r="D378" s="433"/>
      <c r="E378" s="430"/>
      <c r="F378" s="433"/>
      <c r="G378" s="470"/>
      <c r="H378" s="343"/>
      <c r="I378" s="437">
        <f>S378+X378+Y378+Z378+AA378</f>
        <v>0</v>
      </c>
      <c r="J378" s="312"/>
      <c r="K378" s="312"/>
      <c r="L378" s="312"/>
      <c r="M378" s="312">
        <v>0</v>
      </c>
      <c r="N378" s="312">
        <f t="shared" ref="N378" si="2859">SUM(O378:R378)</f>
        <v>0</v>
      </c>
      <c r="O378" s="316"/>
      <c r="P378" s="316"/>
      <c r="Q378" s="316"/>
      <c r="R378" s="316"/>
      <c r="S378" s="316"/>
      <c r="T378" s="316"/>
      <c r="U378" s="316"/>
      <c r="V378" s="316"/>
      <c r="W378" s="316"/>
      <c r="X378" s="316"/>
      <c r="Y378" s="316"/>
      <c r="Z378" s="316"/>
      <c r="AA378" s="1162"/>
      <c r="AB378" s="316"/>
      <c r="AC378" s="316"/>
      <c r="AD378" s="356"/>
      <c r="AE378" s="316"/>
      <c r="AF378" s="312">
        <v>0</v>
      </c>
      <c r="AG378" s="312">
        <f t="shared" ref="AG378" si="2860">SUM(AH378:AK378)</f>
        <v>0</v>
      </c>
      <c r="AH378" s="316"/>
      <c r="AI378" s="316"/>
      <c r="AJ378" s="316"/>
      <c r="AK378" s="316"/>
      <c r="AL378" s="316"/>
      <c r="AM378" s="316"/>
      <c r="AN378" s="316"/>
      <c r="AO378" s="316"/>
      <c r="AP378" s="306"/>
      <c r="AQ378" s="476">
        <f>AT378+AZ378+BF378+BL378+BR378+CW378</f>
        <v>0</v>
      </c>
      <c r="AR378" s="1623"/>
      <c r="AS378" s="1623"/>
      <c r="AT378" s="315"/>
      <c r="AU378" s="315"/>
      <c r="AV378" s="315"/>
      <c r="AW378" s="315"/>
      <c r="AX378" s="315"/>
      <c r="AY378" s="315"/>
      <c r="AZ378" s="315"/>
      <c r="BA378" s="315"/>
      <c r="BB378" s="315"/>
      <c r="BC378" s="315"/>
      <c r="BD378" s="315"/>
      <c r="BE378" s="315"/>
      <c r="BF378" s="315"/>
      <c r="BG378" s="315"/>
      <c r="BH378" s="315"/>
      <c r="BI378" s="315"/>
      <c r="BJ378" s="315"/>
      <c r="BK378" s="315"/>
      <c r="BL378" s="315"/>
      <c r="BM378" s="315"/>
      <c r="BN378" s="315"/>
      <c r="BO378" s="315"/>
      <c r="BP378" s="315"/>
      <c r="BQ378" s="315"/>
      <c r="BR378" s="476">
        <f>BU378+BX378+CA378+CD378</f>
        <v>0</v>
      </c>
      <c r="BS378" s="476">
        <f t="shared" ref="BS378" si="2861">BV378+BY378+CB378+CE378</f>
        <v>0</v>
      </c>
      <c r="BT378" s="476">
        <f t="shared" ref="BT378" si="2862">BW378+BZ378+CC378+CF378</f>
        <v>0</v>
      </c>
      <c r="BU378" s="315"/>
      <c r="BV378" s="315"/>
      <c r="BW378" s="315"/>
      <c r="BX378" s="315"/>
      <c r="BY378" s="315"/>
      <c r="BZ378" s="315"/>
      <c r="CA378" s="315"/>
      <c r="CB378" s="315"/>
      <c r="CC378" s="315"/>
      <c r="CD378" s="315"/>
      <c r="CE378" s="315"/>
      <c r="CF378" s="315"/>
      <c r="CG378" s="995"/>
      <c r="CH378" s="476">
        <f>CK378+CN378+CQ378+CT378</f>
        <v>0</v>
      </c>
      <c r="CI378" s="476">
        <f t="shared" ref="CI378" si="2863">CL378+CO378+CR378+CU378</f>
        <v>0</v>
      </c>
      <c r="CJ378" s="476">
        <f t="shared" ref="CJ378" si="2864">CM378+CP378+CS378+CV378</f>
        <v>0</v>
      </c>
      <c r="CK378" s="315"/>
      <c r="CL378" s="315"/>
      <c r="CM378" s="315"/>
      <c r="CN378" s="315"/>
      <c r="CO378" s="315"/>
      <c r="CP378" s="315"/>
      <c r="CQ378" s="315"/>
      <c r="CR378" s="315"/>
      <c r="CS378" s="315"/>
      <c r="CT378" s="315"/>
      <c r="CU378" s="315"/>
      <c r="CV378" s="315"/>
      <c r="CW378" s="1514"/>
      <c r="CX378" s="315"/>
      <c r="CY378" s="315"/>
      <c r="CZ378" s="315"/>
      <c r="DA378" s="315"/>
      <c r="DB378" s="315"/>
      <c r="DC378" s="315"/>
      <c r="DD378" s="315"/>
      <c r="DE378" s="315"/>
      <c r="DF378" s="315"/>
      <c r="DG378" s="315"/>
      <c r="DH378" s="315"/>
      <c r="DI378" s="1204"/>
      <c r="DJ378" s="1204"/>
      <c r="DK378" s="1204"/>
      <c r="DL378" s="1204"/>
      <c r="DM378" s="1204"/>
      <c r="DN378" s="1204"/>
      <c r="DO378" s="1204"/>
      <c r="DP378" s="1204"/>
      <c r="DQ378" s="1204"/>
      <c r="DR378" s="1204"/>
      <c r="DS378" s="1204"/>
      <c r="DT378" s="1204"/>
      <c r="DU378" s="1204"/>
      <c r="DV378" s="1204"/>
      <c r="DW378" s="1204"/>
      <c r="DX378" s="1204"/>
      <c r="DY378" s="1204"/>
      <c r="DZ378" s="1204"/>
      <c r="EA378" s="1204"/>
      <c r="EB378" s="1204"/>
      <c r="EC378" s="1204"/>
      <c r="ED378" s="1204"/>
      <c r="EE378" s="1204"/>
      <c r="EF378" s="1204"/>
      <c r="EG378" s="1204"/>
      <c r="EH378" s="1204"/>
      <c r="EI378" s="1204"/>
      <c r="EJ378" s="315"/>
      <c r="EK378" s="315"/>
      <c r="EL378" s="315"/>
      <c r="EM378" s="315"/>
      <c r="EN378" s="437">
        <f t="shared" ref="EN378:EN379" si="2865">EX378+FC378+FD378+FE378+FF378</f>
        <v>0</v>
      </c>
      <c r="EO378" s="312"/>
      <c r="EP378" s="312"/>
      <c r="EQ378" s="312"/>
      <c r="ER378" s="312"/>
      <c r="ES378" s="312"/>
      <c r="ET378" s="622"/>
      <c r="EU378" s="622"/>
      <c r="EV378" s="622"/>
      <c r="EW378" s="622"/>
      <c r="EX378" s="312"/>
      <c r="EY378" s="622"/>
      <c r="EZ378" s="622"/>
      <c r="FA378" s="622"/>
      <c r="FB378" s="622"/>
      <c r="FC378" s="312"/>
      <c r="FD378" s="312"/>
      <c r="FE378" s="312"/>
      <c r="FF378" s="312"/>
      <c r="FG378" s="437">
        <f>SUM(FH378:FR378)</f>
        <v>0</v>
      </c>
      <c r="FH378" s="312"/>
      <c r="FI378" s="312"/>
      <c r="FJ378" s="312"/>
      <c r="FK378" s="312"/>
      <c r="FL378" s="992"/>
      <c r="FM378" s="312">
        <f t="shared" ref="FM378" si="2866">FN378+FO378+FP378+FQ378</f>
        <v>0</v>
      </c>
      <c r="FN378" s="622"/>
      <c r="FO378" s="622"/>
      <c r="FP378" s="622"/>
      <c r="FQ378" s="622"/>
      <c r="FR378" s="312"/>
      <c r="FS378" s="312"/>
      <c r="FT378" s="312"/>
      <c r="FU378" s="622"/>
      <c r="FV378" s="316"/>
      <c r="FW378" s="316"/>
      <c r="FX378" s="316"/>
    </row>
    <row r="379" spans="1:180" s="95" customFormat="1" ht="14.45" hidden="1" customHeight="1" outlineLevel="2">
      <c r="A379" s="426" t="s">
        <v>485</v>
      </c>
      <c r="B379" s="378" t="s">
        <v>304</v>
      </c>
      <c r="C379" s="331"/>
      <c r="D379" s="431"/>
      <c r="E379" s="430"/>
      <c r="F379" s="439" t="s">
        <v>100</v>
      </c>
      <c r="G379" s="438"/>
      <c r="H379" s="490"/>
      <c r="I379" s="335"/>
      <c r="J379" s="335"/>
      <c r="K379" s="335"/>
      <c r="L379" s="335"/>
      <c r="M379" s="335"/>
      <c r="N379" s="335"/>
      <c r="O379" s="335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  <c r="AA379" s="1157"/>
      <c r="AB379" s="335"/>
      <c r="AC379" s="335"/>
      <c r="AD379" s="345"/>
      <c r="AE379" s="335"/>
      <c r="AF379" s="335"/>
      <c r="AG379" s="335"/>
      <c r="AH379" s="335"/>
      <c r="AI379" s="335"/>
      <c r="AJ379" s="335"/>
      <c r="AK379" s="335"/>
      <c r="AL379" s="335"/>
      <c r="AM379" s="335"/>
      <c r="AN379" s="335"/>
      <c r="AO379" s="335"/>
      <c r="AP379" s="495"/>
      <c r="AQ379" s="476">
        <f>AT379+AZ379+BF379+BL379+BR379+CW379</f>
        <v>0</v>
      </c>
      <c r="AR379" s="1623"/>
      <c r="AS379" s="1623"/>
      <c r="AT379" s="476">
        <f t="shared" ref="AT379:BQ379" si="2867">SUM(AT378:AT378)</f>
        <v>0</v>
      </c>
      <c r="AU379" s="476">
        <f t="shared" si="2867"/>
        <v>0</v>
      </c>
      <c r="AV379" s="476">
        <f t="shared" si="2867"/>
        <v>0</v>
      </c>
      <c r="AW379" s="476">
        <f t="shared" si="2867"/>
        <v>0</v>
      </c>
      <c r="AX379" s="476">
        <f t="shared" si="2867"/>
        <v>0</v>
      </c>
      <c r="AY379" s="476">
        <f t="shared" si="2867"/>
        <v>0</v>
      </c>
      <c r="AZ379" s="476">
        <f t="shared" si="2867"/>
        <v>0</v>
      </c>
      <c r="BA379" s="476">
        <f t="shared" si="2867"/>
        <v>0</v>
      </c>
      <c r="BB379" s="476">
        <f t="shared" si="2867"/>
        <v>0</v>
      </c>
      <c r="BC379" s="476">
        <f t="shared" si="2867"/>
        <v>0</v>
      </c>
      <c r="BD379" s="476">
        <f t="shared" si="2867"/>
        <v>0</v>
      </c>
      <c r="BE379" s="476">
        <f t="shared" si="2867"/>
        <v>0</v>
      </c>
      <c r="BF379" s="476">
        <f t="shared" si="2867"/>
        <v>0</v>
      </c>
      <c r="BG379" s="476">
        <f t="shared" si="2867"/>
        <v>0</v>
      </c>
      <c r="BH379" s="476">
        <f t="shared" si="2867"/>
        <v>0</v>
      </c>
      <c r="BI379" s="476">
        <f t="shared" si="2867"/>
        <v>0</v>
      </c>
      <c r="BJ379" s="476">
        <f t="shared" si="2867"/>
        <v>0</v>
      </c>
      <c r="BK379" s="476">
        <f t="shared" si="2867"/>
        <v>0</v>
      </c>
      <c r="BL379" s="476">
        <f t="shared" si="2867"/>
        <v>0</v>
      </c>
      <c r="BM379" s="476">
        <f t="shared" si="2867"/>
        <v>0</v>
      </c>
      <c r="BN379" s="476">
        <f t="shared" si="2867"/>
        <v>0</v>
      </c>
      <c r="BO379" s="476">
        <f t="shared" si="2867"/>
        <v>0</v>
      </c>
      <c r="BP379" s="476">
        <f t="shared" si="2867"/>
        <v>0</v>
      </c>
      <c r="BQ379" s="476">
        <f t="shared" si="2867"/>
        <v>0</v>
      </c>
      <c r="BR379" s="476">
        <f t="shared" ref="BR379:EC379" si="2868">SUM(BR378:BR378)</f>
        <v>0</v>
      </c>
      <c r="BS379" s="476">
        <f t="shared" si="2868"/>
        <v>0</v>
      </c>
      <c r="BT379" s="476">
        <f t="shared" si="2868"/>
        <v>0</v>
      </c>
      <c r="BU379" s="476">
        <f t="shared" si="2868"/>
        <v>0</v>
      </c>
      <c r="BV379" s="476">
        <f t="shared" si="2868"/>
        <v>0</v>
      </c>
      <c r="BW379" s="476">
        <f t="shared" si="2868"/>
        <v>0</v>
      </c>
      <c r="BX379" s="476">
        <f t="shared" si="2868"/>
        <v>0</v>
      </c>
      <c r="BY379" s="476">
        <f t="shared" si="2868"/>
        <v>0</v>
      </c>
      <c r="BZ379" s="476">
        <f t="shared" si="2868"/>
        <v>0</v>
      </c>
      <c r="CA379" s="476">
        <f t="shared" si="2868"/>
        <v>0</v>
      </c>
      <c r="CB379" s="476">
        <f t="shared" si="2868"/>
        <v>0</v>
      </c>
      <c r="CC379" s="476">
        <f t="shared" si="2868"/>
        <v>0</v>
      </c>
      <c r="CD379" s="476">
        <f t="shared" si="2868"/>
        <v>0</v>
      </c>
      <c r="CE379" s="476">
        <f t="shared" si="2868"/>
        <v>0</v>
      </c>
      <c r="CF379" s="476">
        <f t="shared" si="2868"/>
        <v>0</v>
      </c>
      <c r="CG379" s="995"/>
      <c r="CH379" s="476">
        <f t="shared" ref="CH379:CV379" si="2869">SUM(CH378:CH378)</f>
        <v>0</v>
      </c>
      <c r="CI379" s="476">
        <f t="shared" si="2869"/>
        <v>0</v>
      </c>
      <c r="CJ379" s="476">
        <f t="shared" si="2869"/>
        <v>0</v>
      </c>
      <c r="CK379" s="476">
        <f t="shared" si="2869"/>
        <v>0</v>
      </c>
      <c r="CL379" s="476">
        <f t="shared" si="2869"/>
        <v>0</v>
      </c>
      <c r="CM379" s="476">
        <f t="shared" si="2869"/>
        <v>0</v>
      </c>
      <c r="CN379" s="476">
        <f t="shared" si="2869"/>
        <v>0</v>
      </c>
      <c r="CO379" s="476">
        <f t="shared" si="2869"/>
        <v>0</v>
      </c>
      <c r="CP379" s="476">
        <f t="shared" si="2869"/>
        <v>0</v>
      </c>
      <c r="CQ379" s="476">
        <f t="shared" si="2869"/>
        <v>0</v>
      </c>
      <c r="CR379" s="476">
        <f t="shared" si="2869"/>
        <v>0</v>
      </c>
      <c r="CS379" s="476">
        <f t="shared" si="2869"/>
        <v>0</v>
      </c>
      <c r="CT379" s="476">
        <f t="shared" si="2869"/>
        <v>0</v>
      </c>
      <c r="CU379" s="476">
        <f t="shared" si="2869"/>
        <v>0</v>
      </c>
      <c r="CV379" s="476">
        <f t="shared" si="2869"/>
        <v>0</v>
      </c>
      <c r="CW379" s="1514">
        <f t="shared" si="2868"/>
        <v>0</v>
      </c>
      <c r="CX379" s="476">
        <f t="shared" si="2868"/>
        <v>0</v>
      </c>
      <c r="CY379" s="476">
        <f t="shared" si="2868"/>
        <v>0</v>
      </c>
      <c r="CZ379" s="476">
        <f t="shared" si="2868"/>
        <v>0</v>
      </c>
      <c r="DA379" s="476">
        <f t="shared" si="2868"/>
        <v>0</v>
      </c>
      <c r="DB379" s="476">
        <f t="shared" si="2868"/>
        <v>0</v>
      </c>
      <c r="DC379" s="476">
        <f t="shared" si="2868"/>
        <v>0</v>
      </c>
      <c r="DD379" s="476">
        <f t="shared" si="2868"/>
        <v>0</v>
      </c>
      <c r="DE379" s="476">
        <f t="shared" si="2868"/>
        <v>0</v>
      </c>
      <c r="DF379" s="476">
        <f t="shared" si="2868"/>
        <v>0</v>
      </c>
      <c r="DG379" s="476">
        <f t="shared" si="2868"/>
        <v>0</v>
      </c>
      <c r="DH379" s="476">
        <f t="shared" si="2868"/>
        <v>0</v>
      </c>
      <c r="DI379" s="1203">
        <f t="shared" si="2868"/>
        <v>0</v>
      </c>
      <c r="DJ379" s="1203">
        <f t="shared" si="2868"/>
        <v>0</v>
      </c>
      <c r="DK379" s="1203">
        <f t="shared" si="2868"/>
        <v>0</v>
      </c>
      <c r="DL379" s="1203">
        <f t="shared" si="2868"/>
        <v>0</v>
      </c>
      <c r="DM379" s="1203">
        <f t="shared" si="2868"/>
        <v>0</v>
      </c>
      <c r="DN379" s="1203">
        <f t="shared" si="2868"/>
        <v>0</v>
      </c>
      <c r="DO379" s="1203">
        <f t="shared" si="2868"/>
        <v>0</v>
      </c>
      <c r="DP379" s="1203">
        <f t="shared" si="2868"/>
        <v>0</v>
      </c>
      <c r="DQ379" s="1203">
        <f t="shared" si="2868"/>
        <v>0</v>
      </c>
      <c r="DR379" s="1203">
        <f t="shared" si="2868"/>
        <v>0</v>
      </c>
      <c r="DS379" s="1203">
        <f t="shared" si="2868"/>
        <v>0</v>
      </c>
      <c r="DT379" s="1203">
        <f t="shared" si="2868"/>
        <v>0</v>
      </c>
      <c r="DU379" s="1203">
        <f t="shared" si="2868"/>
        <v>0</v>
      </c>
      <c r="DV379" s="1203">
        <f t="shared" si="2868"/>
        <v>0</v>
      </c>
      <c r="DW379" s="1203">
        <f t="shared" si="2868"/>
        <v>0</v>
      </c>
      <c r="DX379" s="1203">
        <f t="shared" si="2868"/>
        <v>0</v>
      </c>
      <c r="DY379" s="1203">
        <f t="shared" si="2868"/>
        <v>0</v>
      </c>
      <c r="DZ379" s="1203">
        <f t="shared" si="2868"/>
        <v>0</v>
      </c>
      <c r="EA379" s="1203">
        <f t="shared" si="2868"/>
        <v>0</v>
      </c>
      <c r="EB379" s="1203">
        <f t="shared" si="2868"/>
        <v>0</v>
      </c>
      <c r="EC379" s="1203">
        <f t="shared" si="2868"/>
        <v>0</v>
      </c>
      <c r="ED379" s="1203">
        <f t="shared" ref="ED379:EI379" si="2870">SUM(ED378:ED378)</f>
        <v>0</v>
      </c>
      <c r="EE379" s="1203">
        <f t="shared" si="2870"/>
        <v>0</v>
      </c>
      <c r="EF379" s="1203">
        <f t="shared" si="2870"/>
        <v>0</v>
      </c>
      <c r="EG379" s="1203">
        <f t="shared" si="2870"/>
        <v>0</v>
      </c>
      <c r="EH379" s="1203">
        <f t="shared" si="2870"/>
        <v>0</v>
      </c>
      <c r="EI379" s="1203">
        <f t="shared" si="2870"/>
        <v>0</v>
      </c>
      <c r="EJ379" s="476"/>
      <c r="EK379" s="476"/>
      <c r="EL379" s="476"/>
      <c r="EM379" s="476"/>
      <c r="EN379" s="437">
        <f t="shared" si="2865"/>
        <v>0</v>
      </c>
      <c r="EO379" s="437">
        <f>SUM(EO378:EO378)</f>
        <v>0</v>
      </c>
      <c r="EP379" s="437">
        <f>SUM(EP378:EP378)</f>
        <v>0</v>
      </c>
      <c r="EQ379" s="437">
        <f>SUM(EQ378:EQ378)</f>
        <v>0</v>
      </c>
      <c r="ER379" s="437">
        <f>SUM(ER378:ER378)</f>
        <v>0</v>
      </c>
      <c r="ES379" s="437">
        <f>SUM(ES378:ES378)</f>
        <v>0</v>
      </c>
      <c r="ET379" s="814"/>
      <c r="EU379" s="814"/>
      <c r="EV379" s="814"/>
      <c r="EW379" s="814"/>
      <c r="EX379" s="437">
        <f>SUM(EX378:EX378)</f>
        <v>0</v>
      </c>
      <c r="EY379" s="437">
        <f t="shared" ref="EY379:FB379" si="2871">SUM(EY378:EY378)</f>
        <v>0</v>
      </c>
      <c r="EZ379" s="437">
        <f t="shared" si="2871"/>
        <v>0</v>
      </c>
      <c r="FA379" s="437">
        <f t="shared" si="2871"/>
        <v>0</v>
      </c>
      <c r="FB379" s="437">
        <f t="shared" si="2871"/>
        <v>0</v>
      </c>
      <c r="FC379" s="437">
        <f>SUM(FC378:FC378)</f>
        <v>0</v>
      </c>
      <c r="FD379" s="437">
        <f>SUM(FD378:FD378)</f>
        <v>0</v>
      </c>
      <c r="FE379" s="437">
        <f>SUM(FE378:FE378)</f>
        <v>0</v>
      </c>
      <c r="FF379" s="437">
        <f>SUM(FF378:FF378)</f>
        <v>0</v>
      </c>
      <c r="FG379" s="437">
        <f>SUM(FH379:FR379)</f>
        <v>0</v>
      </c>
      <c r="FH379" s="437">
        <f>SUM(FH378:FH378)</f>
        <v>0</v>
      </c>
      <c r="FI379" s="437">
        <f>SUM(FI378:FI378)</f>
        <v>0</v>
      </c>
      <c r="FJ379" s="437">
        <f>SUM(FJ378:FJ378)</f>
        <v>0</v>
      </c>
      <c r="FK379" s="437">
        <f>SUM(FK378:FK378)</f>
        <v>0</v>
      </c>
      <c r="FL379" s="992"/>
      <c r="FM379" s="437">
        <f>SUM(FM378:FM378)</f>
        <v>0</v>
      </c>
      <c r="FN379" s="437">
        <f t="shared" ref="FN379:FQ379" si="2872">SUM(FN378:FN378)</f>
        <v>0</v>
      </c>
      <c r="FO379" s="437">
        <f t="shared" si="2872"/>
        <v>0</v>
      </c>
      <c r="FP379" s="437">
        <f t="shared" si="2872"/>
        <v>0</v>
      </c>
      <c r="FQ379" s="437">
        <f t="shared" si="2872"/>
        <v>0</v>
      </c>
      <c r="FR379" s="437">
        <f>SUM(FR378:FR378)</f>
        <v>0</v>
      </c>
      <c r="FS379" s="437">
        <f>SUM(FS378:FS378)</f>
        <v>0</v>
      </c>
      <c r="FT379" s="437">
        <f>SUM(FT378:FT378)</f>
        <v>0</v>
      </c>
      <c r="FU379" s="814"/>
      <c r="FV379" s="320"/>
      <c r="FW379" s="320"/>
      <c r="FX379" s="320"/>
    </row>
    <row r="380" spans="1:180" ht="14.45" hidden="1" customHeight="1" outlineLevel="2">
      <c r="A380" s="426" t="s">
        <v>485</v>
      </c>
      <c r="B380" s="378" t="s">
        <v>304</v>
      </c>
      <c r="C380" s="331"/>
      <c r="D380" s="431"/>
      <c r="E380" s="430" t="s">
        <v>129</v>
      </c>
      <c r="F380" s="431" t="s">
        <v>57</v>
      </c>
      <c r="G380" s="467"/>
      <c r="H380" s="330"/>
      <c r="I380" s="313"/>
      <c r="J380" s="313"/>
      <c r="K380" s="313"/>
      <c r="L380" s="313"/>
      <c r="M380" s="313"/>
      <c r="N380" s="313"/>
      <c r="O380" s="313"/>
      <c r="P380" s="313"/>
      <c r="Q380" s="313"/>
      <c r="R380" s="313"/>
      <c r="S380" s="313"/>
      <c r="T380" s="313"/>
      <c r="U380" s="313"/>
      <c r="V380" s="313"/>
      <c r="W380" s="313"/>
      <c r="X380" s="313"/>
      <c r="Y380" s="313"/>
      <c r="Z380" s="313"/>
      <c r="AA380" s="1155"/>
      <c r="AB380" s="313"/>
      <c r="AC380" s="313"/>
      <c r="AD380" s="358"/>
      <c r="AE380" s="313"/>
      <c r="AF380" s="313"/>
      <c r="AG380" s="313"/>
      <c r="AH380" s="313"/>
      <c r="AI380" s="313"/>
      <c r="AJ380" s="313"/>
      <c r="AK380" s="313"/>
      <c r="AL380" s="313"/>
      <c r="AM380" s="313"/>
      <c r="AN380" s="313"/>
      <c r="AO380" s="313"/>
      <c r="AP380" s="495"/>
      <c r="AQ380" s="335"/>
      <c r="AR380" s="1620"/>
      <c r="AS380" s="1620"/>
      <c r="AT380" s="313"/>
      <c r="AU380" s="313"/>
      <c r="AV380" s="313"/>
      <c r="AW380" s="313"/>
      <c r="AX380" s="313"/>
      <c r="AY380" s="313"/>
      <c r="AZ380" s="313"/>
      <c r="BA380" s="313"/>
      <c r="BB380" s="313"/>
      <c r="BC380" s="313"/>
      <c r="BD380" s="313"/>
      <c r="BE380" s="313"/>
      <c r="BF380" s="313"/>
      <c r="BG380" s="313"/>
      <c r="BH380" s="313"/>
      <c r="BI380" s="313"/>
      <c r="BJ380" s="313"/>
      <c r="BK380" s="313"/>
      <c r="BL380" s="313"/>
      <c r="BM380" s="313"/>
      <c r="BN380" s="313"/>
      <c r="BO380" s="313"/>
      <c r="BP380" s="313"/>
      <c r="BQ380" s="313"/>
      <c r="BR380" s="313"/>
      <c r="BS380" s="313"/>
      <c r="BT380" s="313"/>
      <c r="BU380" s="313"/>
      <c r="BV380" s="313"/>
      <c r="BW380" s="313"/>
      <c r="BX380" s="313"/>
      <c r="BY380" s="313"/>
      <c r="BZ380" s="313"/>
      <c r="CA380" s="313"/>
      <c r="CB380" s="313"/>
      <c r="CC380" s="313"/>
      <c r="CD380" s="313"/>
      <c r="CE380" s="313"/>
      <c r="CF380" s="313"/>
      <c r="CG380" s="999"/>
      <c r="CH380" s="313"/>
      <c r="CI380" s="313"/>
      <c r="CJ380" s="313"/>
      <c r="CK380" s="313"/>
      <c r="CL380" s="313"/>
      <c r="CM380" s="313"/>
      <c r="CN380" s="313"/>
      <c r="CO380" s="313"/>
      <c r="CP380" s="313"/>
      <c r="CQ380" s="313"/>
      <c r="CR380" s="313"/>
      <c r="CS380" s="313"/>
      <c r="CT380" s="313"/>
      <c r="CU380" s="313"/>
      <c r="CV380" s="313"/>
      <c r="CW380" s="1512"/>
      <c r="CX380" s="313"/>
      <c r="CY380" s="313"/>
      <c r="CZ380" s="313"/>
      <c r="DA380" s="313"/>
      <c r="DB380" s="313"/>
      <c r="DC380" s="313"/>
      <c r="DD380" s="313"/>
      <c r="DE380" s="313"/>
      <c r="DF380" s="313"/>
      <c r="DG380" s="313"/>
      <c r="DH380" s="313"/>
      <c r="DI380" s="1155"/>
      <c r="DJ380" s="1155"/>
      <c r="DK380" s="1155"/>
      <c r="DL380" s="1155"/>
      <c r="DM380" s="1155"/>
      <c r="DN380" s="1155"/>
      <c r="DO380" s="1155"/>
      <c r="DP380" s="1155"/>
      <c r="DQ380" s="1155"/>
      <c r="DR380" s="1155"/>
      <c r="DS380" s="1155"/>
      <c r="DT380" s="1155"/>
      <c r="DU380" s="1155"/>
      <c r="DV380" s="1155"/>
      <c r="DW380" s="1155"/>
      <c r="DX380" s="1155"/>
      <c r="DY380" s="1155"/>
      <c r="DZ380" s="1155"/>
      <c r="EA380" s="1155"/>
      <c r="EB380" s="1155"/>
      <c r="EC380" s="1155"/>
      <c r="ED380" s="1155"/>
      <c r="EE380" s="1155"/>
      <c r="EF380" s="1155"/>
      <c r="EG380" s="1155"/>
      <c r="EH380" s="1155"/>
      <c r="EI380" s="1155"/>
      <c r="EJ380" s="313"/>
      <c r="EK380" s="313"/>
      <c r="EL380" s="313"/>
      <c r="EM380" s="313"/>
      <c r="EN380" s="313"/>
      <c r="EO380" s="313"/>
      <c r="EP380" s="313"/>
      <c r="EQ380" s="313"/>
      <c r="ER380" s="313"/>
      <c r="ES380" s="313"/>
      <c r="ET380" s="655"/>
      <c r="EU380" s="655"/>
      <c r="EV380" s="655"/>
      <c r="EW380" s="655"/>
      <c r="EX380" s="313"/>
      <c r="EY380" s="655"/>
      <c r="EZ380" s="655"/>
      <c r="FA380" s="655"/>
      <c r="FB380" s="655"/>
      <c r="FC380" s="313"/>
      <c r="FD380" s="313"/>
      <c r="FE380" s="313"/>
      <c r="FF380" s="313"/>
      <c r="FG380" s="313"/>
      <c r="FH380" s="313"/>
      <c r="FI380" s="313"/>
      <c r="FJ380" s="313"/>
      <c r="FK380" s="313"/>
      <c r="FL380" s="999"/>
      <c r="FM380" s="313"/>
      <c r="FN380" s="655"/>
      <c r="FO380" s="655"/>
      <c r="FP380" s="655"/>
      <c r="FQ380" s="655"/>
      <c r="FR380" s="313"/>
      <c r="FS380" s="313"/>
      <c r="FT380" s="313"/>
      <c r="FU380" s="655"/>
      <c r="FV380" s="313"/>
      <c r="FW380" s="313"/>
      <c r="FX380" s="313"/>
    </row>
    <row r="381" spans="1:180" ht="14.45" hidden="1" customHeight="1" outlineLevel="2">
      <c r="A381" s="426" t="s">
        <v>485</v>
      </c>
      <c r="B381" s="378" t="s">
        <v>304</v>
      </c>
      <c r="C381" s="331"/>
      <c r="D381" s="433"/>
      <c r="E381" s="430"/>
      <c r="F381" s="433"/>
      <c r="G381" s="470"/>
      <c r="H381" s="343"/>
      <c r="I381" s="437">
        <f>S381+X381+Y381+Z381+AA381</f>
        <v>0</v>
      </c>
      <c r="J381" s="312"/>
      <c r="K381" s="312"/>
      <c r="L381" s="312"/>
      <c r="M381" s="312">
        <v>0</v>
      </c>
      <c r="N381" s="312">
        <f t="shared" ref="N381" si="2873">SUM(O381:R381)</f>
        <v>0</v>
      </c>
      <c r="O381" s="316"/>
      <c r="P381" s="316"/>
      <c r="Q381" s="316"/>
      <c r="R381" s="316"/>
      <c r="S381" s="316"/>
      <c r="T381" s="316"/>
      <c r="U381" s="316"/>
      <c r="V381" s="316"/>
      <c r="W381" s="316"/>
      <c r="X381" s="316"/>
      <c r="Y381" s="316"/>
      <c r="Z381" s="316"/>
      <c r="AA381" s="1162"/>
      <c r="AB381" s="316"/>
      <c r="AC381" s="316"/>
      <c r="AD381" s="356"/>
      <c r="AE381" s="316"/>
      <c r="AF381" s="312">
        <v>0</v>
      </c>
      <c r="AG381" s="312">
        <f t="shared" ref="AG381" si="2874">SUM(AH381:AK381)</f>
        <v>0</v>
      </c>
      <c r="AH381" s="316"/>
      <c r="AI381" s="316"/>
      <c r="AJ381" s="316"/>
      <c r="AK381" s="316"/>
      <c r="AL381" s="316"/>
      <c r="AM381" s="316"/>
      <c r="AN381" s="316"/>
      <c r="AO381" s="316"/>
      <c r="AP381" s="306"/>
      <c r="AQ381" s="437">
        <f t="shared" ref="AQ381:AQ382" si="2875">DI381+DX381+EA381+ED381+EG381</f>
        <v>0</v>
      </c>
      <c r="AR381" s="1621"/>
      <c r="AS381" s="1621"/>
      <c r="AT381" s="315"/>
      <c r="AU381" s="315"/>
      <c r="AV381" s="315"/>
      <c r="AW381" s="315"/>
      <c r="AX381" s="315"/>
      <c r="AY381" s="315"/>
      <c r="AZ381" s="315"/>
      <c r="BA381" s="315"/>
      <c r="BB381" s="315"/>
      <c r="BC381" s="315"/>
      <c r="BD381" s="315"/>
      <c r="BE381" s="315"/>
      <c r="BF381" s="315"/>
      <c r="BG381" s="315"/>
      <c r="BH381" s="315"/>
      <c r="BI381" s="315"/>
      <c r="BJ381" s="315"/>
      <c r="BK381" s="315"/>
      <c r="BL381" s="315"/>
      <c r="BM381" s="315"/>
      <c r="BN381" s="315"/>
      <c r="BO381" s="315"/>
      <c r="BP381" s="315"/>
      <c r="BQ381" s="315"/>
      <c r="BR381" s="476">
        <f>BU381+BX381+CA381+CD381</f>
        <v>0</v>
      </c>
      <c r="BS381" s="476">
        <f t="shared" ref="BS381" si="2876">BV381+BY381+CB381+CE381</f>
        <v>0</v>
      </c>
      <c r="BT381" s="476">
        <f t="shared" ref="BT381" si="2877">BW381+BZ381+CC381+CF381</f>
        <v>0</v>
      </c>
      <c r="BU381" s="315"/>
      <c r="BV381" s="315"/>
      <c r="BW381" s="315"/>
      <c r="BX381" s="315"/>
      <c r="BY381" s="315"/>
      <c r="BZ381" s="315"/>
      <c r="CA381" s="315"/>
      <c r="CB381" s="315"/>
      <c r="CC381" s="315"/>
      <c r="CD381" s="315"/>
      <c r="CE381" s="315"/>
      <c r="CF381" s="315"/>
      <c r="CG381" s="995"/>
      <c r="CH381" s="476">
        <f>CK381+CN381+CQ381+CT381</f>
        <v>0</v>
      </c>
      <c r="CI381" s="476">
        <f t="shared" ref="CI381" si="2878">CL381+CO381+CR381+CU381</f>
        <v>0</v>
      </c>
      <c r="CJ381" s="476">
        <f t="shared" ref="CJ381" si="2879">CM381+CP381+CS381+CV381</f>
        <v>0</v>
      </c>
      <c r="CK381" s="315"/>
      <c r="CL381" s="315"/>
      <c r="CM381" s="315"/>
      <c r="CN381" s="315"/>
      <c r="CO381" s="315"/>
      <c r="CP381" s="315"/>
      <c r="CQ381" s="315"/>
      <c r="CR381" s="315"/>
      <c r="CS381" s="315"/>
      <c r="CT381" s="315"/>
      <c r="CU381" s="315"/>
      <c r="CV381" s="315"/>
      <c r="CW381" s="1514"/>
      <c r="CX381" s="315"/>
      <c r="CY381" s="315"/>
      <c r="CZ381" s="315"/>
      <c r="DA381" s="315"/>
      <c r="DB381" s="315"/>
      <c r="DC381" s="315"/>
      <c r="DD381" s="315"/>
      <c r="DE381" s="315"/>
      <c r="DF381" s="315"/>
      <c r="DG381" s="315"/>
      <c r="DH381" s="315"/>
      <c r="DI381" s="1204"/>
      <c r="DJ381" s="1204"/>
      <c r="DK381" s="1204"/>
      <c r="DL381" s="1204"/>
      <c r="DM381" s="1204"/>
      <c r="DN381" s="1204"/>
      <c r="DO381" s="1204"/>
      <c r="DP381" s="1204"/>
      <c r="DQ381" s="1204"/>
      <c r="DR381" s="1204"/>
      <c r="DS381" s="1204"/>
      <c r="DT381" s="1204"/>
      <c r="DU381" s="1204"/>
      <c r="DV381" s="1204"/>
      <c r="DW381" s="1204"/>
      <c r="DX381" s="1204"/>
      <c r="DY381" s="1204"/>
      <c r="DZ381" s="1204"/>
      <c r="EA381" s="1204"/>
      <c r="EB381" s="1204"/>
      <c r="EC381" s="1204"/>
      <c r="ED381" s="1204"/>
      <c r="EE381" s="1204"/>
      <c r="EF381" s="1204"/>
      <c r="EG381" s="1204"/>
      <c r="EH381" s="1204"/>
      <c r="EI381" s="1204"/>
      <c r="EJ381" s="315"/>
      <c r="EK381" s="315"/>
      <c r="EL381" s="315"/>
      <c r="EM381" s="315"/>
      <c r="EN381" s="437">
        <f t="shared" ref="EN381:EN382" si="2880">EX381+FC381+FD381+FE381+FF381</f>
        <v>0</v>
      </c>
      <c r="EO381" s="312"/>
      <c r="EP381" s="312"/>
      <c r="EQ381" s="312"/>
      <c r="ER381" s="312"/>
      <c r="ES381" s="312"/>
      <c r="ET381" s="622"/>
      <c r="EU381" s="622"/>
      <c r="EV381" s="622"/>
      <c r="EW381" s="622"/>
      <c r="EX381" s="312"/>
      <c r="EY381" s="622"/>
      <c r="EZ381" s="622"/>
      <c r="FA381" s="622"/>
      <c r="FB381" s="622"/>
      <c r="FC381" s="312"/>
      <c r="FD381" s="312"/>
      <c r="FE381" s="312"/>
      <c r="FF381" s="312"/>
      <c r="FG381" s="437">
        <f>SUM(FH381:FR381)</f>
        <v>0</v>
      </c>
      <c r="FH381" s="312"/>
      <c r="FI381" s="312"/>
      <c r="FJ381" s="312"/>
      <c r="FK381" s="312"/>
      <c r="FL381" s="992"/>
      <c r="FM381" s="312">
        <f t="shared" ref="FM381" si="2881">FN381+FO381+FP381+FQ381</f>
        <v>0</v>
      </c>
      <c r="FN381" s="622"/>
      <c r="FO381" s="622"/>
      <c r="FP381" s="622"/>
      <c r="FQ381" s="622"/>
      <c r="FR381" s="312"/>
      <c r="FS381" s="312"/>
      <c r="FT381" s="312"/>
      <c r="FU381" s="622"/>
      <c r="FV381" s="316"/>
      <c r="FW381" s="316"/>
      <c r="FX381" s="316"/>
    </row>
    <row r="382" spans="1:180" s="95" customFormat="1" ht="14.45" hidden="1" customHeight="1" outlineLevel="2">
      <c r="A382" s="426" t="s">
        <v>485</v>
      </c>
      <c r="B382" s="378" t="s">
        <v>304</v>
      </c>
      <c r="C382" s="331"/>
      <c r="D382" s="431"/>
      <c r="E382" s="430"/>
      <c r="F382" s="439" t="s">
        <v>100</v>
      </c>
      <c r="G382" s="438"/>
      <c r="H382" s="490"/>
      <c r="I382" s="335"/>
      <c r="J382" s="335"/>
      <c r="K382" s="335"/>
      <c r="L382" s="335"/>
      <c r="M382" s="335"/>
      <c r="N382" s="335"/>
      <c r="O382" s="335"/>
      <c r="P382" s="335"/>
      <c r="Q382" s="335"/>
      <c r="R382" s="335"/>
      <c r="S382" s="335"/>
      <c r="T382" s="335"/>
      <c r="U382" s="335"/>
      <c r="V382" s="335"/>
      <c r="W382" s="335"/>
      <c r="X382" s="335"/>
      <c r="Y382" s="335"/>
      <c r="Z382" s="335"/>
      <c r="AA382" s="1157"/>
      <c r="AB382" s="335"/>
      <c r="AC382" s="335"/>
      <c r="AD382" s="345"/>
      <c r="AE382" s="335"/>
      <c r="AF382" s="335"/>
      <c r="AG382" s="335"/>
      <c r="AH382" s="335"/>
      <c r="AI382" s="335"/>
      <c r="AJ382" s="335"/>
      <c r="AK382" s="335"/>
      <c r="AL382" s="335"/>
      <c r="AM382" s="335"/>
      <c r="AN382" s="335"/>
      <c r="AO382" s="335"/>
      <c r="AP382" s="495"/>
      <c r="AQ382" s="437">
        <f t="shared" si="2875"/>
        <v>0</v>
      </c>
      <c r="AR382" s="1621"/>
      <c r="AS382" s="1621"/>
      <c r="AT382" s="476">
        <f t="shared" ref="AT382:BQ382" si="2882">SUM(AT381:AT381)</f>
        <v>0</v>
      </c>
      <c r="AU382" s="476">
        <f t="shared" si="2882"/>
        <v>0</v>
      </c>
      <c r="AV382" s="476">
        <f t="shared" si="2882"/>
        <v>0</v>
      </c>
      <c r="AW382" s="476">
        <f t="shared" si="2882"/>
        <v>0</v>
      </c>
      <c r="AX382" s="476">
        <f t="shared" si="2882"/>
        <v>0</v>
      </c>
      <c r="AY382" s="476">
        <f t="shared" si="2882"/>
        <v>0</v>
      </c>
      <c r="AZ382" s="476">
        <f t="shared" si="2882"/>
        <v>0</v>
      </c>
      <c r="BA382" s="476">
        <f t="shared" si="2882"/>
        <v>0</v>
      </c>
      <c r="BB382" s="476">
        <f t="shared" si="2882"/>
        <v>0</v>
      </c>
      <c r="BC382" s="476">
        <f t="shared" si="2882"/>
        <v>0</v>
      </c>
      <c r="BD382" s="476">
        <f t="shared" si="2882"/>
        <v>0</v>
      </c>
      <c r="BE382" s="476">
        <f t="shared" si="2882"/>
        <v>0</v>
      </c>
      <c r="BF382" s="476">
        <f t="shared" si="2882"/>
        <v>0</v>
      </c>
      <c r="BG382" s="476">
        <f t="shared" si="2882"/>
        <v>0</v>
      </c>
      <c r="BH382" s="476">
        <f t="shared" si="2882"/>
        <v>0</v>
      </c>
      <c r="BI382" s="476">
        <f t="shared" si="2882"/>
        <v>0</v>
      </c>
      <c r="BJ382" s="476">
        <f t="shared" si="2882"/>
        <v>0</v>
      </c>
      <c r="BK382" s="476">
        <f t="shared" si="2882"/>
        <v>0</v>
      </c>
      <c r="BL382" s="476">
        <f t="shared" si="2882"/>
        <v>0</v>
      </c>
      <c r="BM382" s="476">
        <f t="shared" si="2882"/>
        <v>0</v>
      </c>
      <c r="BN382" s="476">
        <f t="shared" si="2882"/>
        <v>0</v>
      </c>
      <c r="BO382" s="476">
        <f t="shared" si="2882"/>
        <v>0</v>
      </c>
      <c r="BP382" s="476">
        <f t="shared" si="2882"/>
        <v>0</v>
      </c>
      <c r="BQ382" s="476">
        <f t="shared" si="2882"/>
        <v>0</v>
      </c>
      <c r="BR382" s="476">
        <f t="shared" ref="BR382:EC382" si="2883">SUM(BR381:BR381)</f>
        <v>0</v>
      </c>
      <c r="BS382" s="476">
        <f t="shared" si="2883"/>
        <v>0</v>
      </c>
      <c r="BT382" s="476">
        <f t="shared" si="2883"/>
        <v>0</v>
      </c>
      <c r="BU382" s="476">
        <f t="shared" si="2883"/>
        <v>0</v>
      </c>
      <c r="BV382" s="476">
        <f t="shared" si="2883"/>
        <v>0</v>
      </c>
      <c r="BW382" s="476">
        <f t="shared" si="2883"/>
        <v>0</v>
      </c>
      <c r="BX382" s="476">
        <f t="shared" si="2883"/>
        <v>0</v>
      </c>
      <c r="BY382" s="476">
        <f t="shared" si="2883"/>
        <v>0</v>
      </c>
      <c r="BZ382" s="476">
        <f t="shared" si="2883"/>
        <v>0</v>
      </c>
      <c r="CA382" s="476">
        <f t="shared" si="2883"/>
        <v>0</v>
      </c>
      <c r="CB382" s="476">
        <f t="shared" si="2883"/>
        <v>0</v>
      </c>
      <c r="CC382" s="476">
        <f t="shared" si="2883"/>
        <v>0</v>
      </c>
      <c r="CD382" s="476">
        <f t="shared" si="2883"/>
        <v>0</v>
      </c>
      <c r="CE382" s="476">
        <f t="shared" si="2883"/>
        <v>0</v>
      </c>
      <c r="CF382" s="476">
        <f t="shared" si="2883"/>
        <v>0</v>
      </c>
      <c r="CG382" s="995"/>
      <c r="CH382" s="476">
        <f t="shared" ref="CH382:CV382" si="2884">SUM(CH381:CH381)</f>
        <v>0</v>
      </c>
      <c r="CI382" s="476">
        <f t="shared" si="2884"/>
        <v>0</v>
      </c>
      <c r="CJ382" s="476">
        <f t="shared" si="2884"/>
        <v>0</v>
      </c>
      <c r="CK382" s="476">
        <f t="shared" si="2884"/>
        <v>0</v>
      </c>
      <c r="CL382" s="476">
        <f t="shared" si="2884"/>
        <v>0</v>
      </c>
      <c r="CM382" s="476">
        <f t="shared" si="2884"/>
        <v>0</v>
      </c>
      <c r="CN382" s="476">
        <f t="shared" si="2884"/>
        <v>0</v>
      </c>
      <c r="CO382" s="476">
        <f t="shared" si="2884"/>
        <v>0</v>
      </c>
      <c r="CP382" s="476">
        <f t="shared" si="2884"/>
        <v>0</v>
      </c>
      <c r="CQ382" s="476">
        <f t="shared" si="2884"/>
        <v>0</v>
      </c>
      <c r="CR382" s="476">
        <f t="shared" si="2884"/>
        <v>0</v>
      </c>
      <c r="CS382" s="476">
        <f t="shared" si="2884"/>
        <v>0</v>
      </c>
      <c r="CT382" s="476">
        <f t="shared" si="2884"/>
        <v>0</v>
      </c>
      <c r="CU382" s="476">
        <f t="shared" si="2884"/>
        <v>0</v>
      </c>
      <c r="CV382" s="476">
        <f t="shared" si="2884"/>
        <v>0</v>
      </c>
      <c r="CW382" s="1514">
        <f t="shared" si="2883"/>
        <v>0</v>
      </c>
      <c r="CX382" s="476">
        <f t="shared" si="2883"/>
        <v>0</v>
      </c>
      <c r="CY382" s="476">
        <f t="shared" si="2883"/>
        <v>0</v>
      </c>
      <c r="CZ382" s="476">
        <f t="shared" si="2883"/>
        <v>0</v>
      </c>
      <c r="DA382" s="476">
        <f t="shared" si="2883"/>
        <v>0</v>
      </c>
      <c r="DB382" s="476">
        <f t="shared" si="2883"/>
        <v>0</v>
      </c>
      <c r="DC382" s="476">
        <f t="shared" si="2883"/>
        <v>0</v>
      </c>
      <c r="DD382" s="476">
        <f t="shared" si="2883"/>
        <v>0</v>
      </c>
      <c r="DE382" s="476">
        <f t="shared" si="2883"/>
        <v>0</v>
      </c>
      <c r="DF382" s="476">
        <f t="shared" si="2883"/>
        <v>0</v>
      </c>
      <c r="DG382" s="476">
        <f t="shared" si="2883"/>
        <v>0</v>
      </c>
      <c r="DH382" s="476">
        <f t="shared" si="2883"/>
        <v>0</v>
      </c>
      <c r="DI382" s="1203">
        <f t="shared" si="2883"/>
        <v>0</v>
      </c>
      <c r="DJ382" s="1203">
        <f t="shared" si="2883"/>
        <v>0</v>
      </c>
      <c r="DK382" s="1203">
        <f t="shared" si="2883"/>
        <v>0</v>
      </c>
      <c r="DL382" s="1203">
        <f t="shared" si="2883"/>
        <v>0</v>
      </c>
      <c r="DM382" s="1203">
        <f t="shared" si="2883"/>
        <v>0</v>
      </c>
      <c r="DN382" s="1203">
        <f t="shared" si="2883"/>
        <v>0</v>
      </c>
      <c r="DO382" s="1203">
        <f t="shared" si="2883"/>
        <v>0</v>
      </c>
      <c r="DP382" s="1203">
        <f t="shared" si="2883"/>
        <v>0</v>
      </c>
      <c r="DQ382" s="1203">
        <f t="shared" si="2883"/>
        <v>0</v>
      </c>
      <c r="DR382" s="1203">
        <f t="shared" si="2883"/>
        <v>0</v>
      </c>
      <c r="DS382" s="1203">
        <f t="shared" si="2883"/>
        <v>0</v>
      </c>
      <c r="DT382" s="1203">
        <f t="shared" si="2883"/>
        <v>0</v>
      </c>
      <c r="DU382" s="1203">
        <f t="shared" si="2883"/>
        <v>0</v>
      </c>
      <c r="DV382" s="1203">
        <f t="shared" si="2883"/>
        <v>0</v>
      </c>
      <c r="DW382" s="1203">
        <f t="shared" si="2883"/>
        <v>0</v>
      </c>
      <c r="DX382" s="1203">
        <f t="shared" si="2883"/>
        <v>0</v>
      </c>
      <c r="DY382" s="1203">
        <f t="shared" si="2883"/>
        <v>0</v>
      </c>
      <c r="DZ382" s="1203">
        <f t="shared" si="2883"/>
        <v>0</v>
      </c>
      <c r="EA382" s="1203">
        <f t="shared" si="2883"/>
        <v>0</v>
      </c>
      <c r="EB382" s="1203">
        <f t="shared" si="2883"/>
        <v>0</v>
      </c>
      <c r="EC382" s="1203">
        <f t="shared" si="2883"/>
        <v>0</v>
      </c>
      <c r="ED382" s="1203">
        <f t="shared" ref="ED382:EI382" si="2885">SUM(ED381:ED381)</f>
        <v>0</v>
      </c>
      <c r="EE382" s="1203">
        <f t="shared" si="2885"/>
        <v>0</v>
      </c>
      <c r="EF382" s="1203">
        <f t="shared" si="2885"/>
        <v>0</v>
      </c>
      <c r="EG382" s="1203">
        <f t="shared" si="2885"/>
        <v>0</v>
      </c>
      <c r="EH382" s="1203">
        <f t="shared" si="2885"/>
        <v>0</v>
      </c>
      <c r="EI382" s="1203">
        <f t="shared" si="2885"/>
        <v>0</v>
      </c>
      <c r="EJ382" s="476"/>
      <c r="EK382" s="476"/>
      <c r="EL382" s="476"/>
      <c r="EM382" s="476"/>
      <c r="EN382" s="437">
        <f t="shared" si="2880"/>
        <v>0</v>
      </c>
      <c r="EO382" s="437">
        <f>SUM(EO381:EO381)</f>
        <v>0</v>
      </c>
      <c r="EP382" s="437">
        <f>SUM(EP381:EP381)</f>
        <v>0</v>
      </c>
      <c r="EQ382" s="437">
        <f>SUM(EQ381:EQ381)</f>
        <v>0</v>
      </c>
      <c r="ER382" s="437">
        <f>SUM(ER381:ER381)</f>
        <v>0</v>
      </c>
      <c r="ES382" s="437">
        <f>SUM(ES381:ES381)</f>
        <v>0</v>
      </c>
      <c r="ET382" s="814"/>
      <c r="EU382" s="814"/>
      <c r="EV382" s="814"/>
      <c r="EW382" s="814"/>
      <c r="EX382" s="437">
        <f>SUM(EX381:EX381)</f>
        <v>0</v>
      </c>
      <c r="EY382" s="437">
        <f t="shared" ref="EY382:FB382" si="2886">SUM(EY381:EY381)</f>
        <v>0</v>
      </c>
      <c r="EZ382" s="437">
        <f t="shared" si="2886"/>
        <v>0</v>
      </c>
      <c r="FA382" s="437">
        <f t="shared" si="2886"/>
        <v>0</v>
      </c>
      <c r="FB382" s="437">
        <f t="shared" si="2886"/>
        <v>0</v>
      </c>
      <c r="FC382" s="437">
        <f>SUM(FC381:FC381)</f>
        <v>0</v>
      </c>
      <c r="FD382" s="437">
        <f>SUM(FD381:FD381)</f>
        <v>0</v>
      </c>
      <c r="FE382" s="437">
        <f>SUM(FE381:FE381)</f>
        <v>0</v>
      </c>
      <c r="FF382" s="437">
        <f>SUM(FF381:FF381)</f>
        <v>0</v>
      </c>
      <c r="FG382" s="437">
        <f>SUM(FH382:FR382)</f>
        <v>0</v>
      </c>
      <c r="FH382" s="437">
        <f>SUM(FH381:FH381)</f>
        <v>0</v>
      </c>
      <c r="FI382" s="437">
        <f>SUM(FI381:FI381)</f>
        <v>0</v>
      </c>
      <c r="FJ382" s="437">
        <f>SUM(FJ381:FJ381)</f>
        <v>0</v>
      </c>
      <c r="FK382" s="437">
        <f>SUM(FK381:FK381)</f>
        <v>0</v>
      </c>
      <c r="FL382" s="992"/>
      <c r="FM382" s="437">
        <f>SUM(FM381:FM381)</f>
        <v>0</v>
      </c>
      <c r="FN382" s="437">
        <f t="shared" ref="FN382:FQ382" si="2887">SUM(FN381:FN381)</f>
        <v>0</v>
      </c>
      <c r="FO382" s="437">
        <f t="shared" si="2887"/>
        <v>0</v>
      </c>
      <c r="FP382" s="437">
        <f t="shared" si="2887"/>
        <v>0</v>
      </c>
      <c r="FQ382" s="437">
        <f t="shared" si="2887"/>
        <v>0</v>
      </c>
      <c r="FR382" s="437">
        <f>SUM(FR381:FR381)</f>
        <v>0</v>
      </c>
      <c r="FS382" s="437">
        <f>SUM(FS381:FS381)</f>
        <v>0</v>
      </c>
      <c r="FT382" s="437">
        <f>SUM(FT381:FT381)</f>
        <v>0</v>
      </c>
      <c r="FU382" s="814"/>
      <c r="FV382" s="320"/>
      <c r="FW382" s="320"/>
      <c r="FX382" s="320"/>
    </row>
    <row r="383" spans="1:180" ht="14.45" hidden="1" customHeight="1" outlineLevel="2">
      <c r="A383" s="426" t="s">
        <v>485</v>
      </c>
      <c r="B383" s="378" t="s">
        <v>304</v>
      </c>
      <c r="C383" s="331"/>
      <c r="D383" s="431"/>
      <c r="E383" s="430" t="s">
        <v>130</v>
      </c>
      <c r="F383" s="431" t="s">
        <v>58</v>
      </c>
      <c r="G383" s="467"/>
      <c r="H383" s="330"/>
      <c r="I383" s="313"/>
      <c r="J383" s="313"/>
      <c r="K383" s="313"/>
      <c r="L383" s="313"/>
      <c r="M383" s="313"/>
      <c r="N383" s="313"/>
      <c r="O383" s="313"/>
      <c r="P383" s="313"/>
      <c r="Q383" s="313"/>
      <c r="R383" s="313"/>
      <c r="S383" s="313"/>
      <c r="T383" s="313"/>
      <c r="U383" s="313"/>
      <c r="V383" s="313"/>
      <c r="W383" s="313"/>
      <c r="X383" s="313"/>
      <c r="Y383" s="313"/>
      <c r="Z383" s="313"/>
      <c r="AA383" s="1155"/>
      <c r="AB383" s="313"/>
      <c r="AC383" s="313"/>
      <c r="AD383" s="358"/>
      <c r="AE383" s="313"/>
      <c r="AF383" s="313"/>
      <c r="AG383" s="313"/>
      <c r="AH383" s="313"/>
      <c r="AI383" s="313"/>
      <c r="AJ383" s="313"/>
      <c r="AK383" s="313"/>
      <c r="AL383" s="313"/>
      <c r="AM383" s="313"/>
      <c r="AN383" s="313"/>
      <c r="AO383" s="313"/>
      <c r="AP383" s="495"/>
      <c r="AQ383" s="335"/>
      <c r="AR383" s="1620"/>
      <c r="AS383" s="1620"/>
      <c r="AT383" s="313"/>
      <c r="AU383" s="313"/>
      <c r="AV383" s="313"/>
      <c r="AW383" s="313"/>
      <c r="AX383" s="313"/>
      <c r="AY383" s="313"/>
      <c r="AZ383" s="313"/>
      <c r="BA383" s="313"/>
      <c r="BB383" s="313"/>
      <c r="BC383" s="313"/>
      <c r="BD383" s="313"/>
      <c r="BE383" s="313"/>
      <c r="BF383" s="313"/>
      <c r="BG383" s="313"/>
      <c r="BH383" s="313"/>
      <c r="BI383" s="313"/>
      <c r="BJ383" s="313"/>
      <c r="BK383" s="313"/>
      <c r="BL383" s="313"/>
      <c r="BM383" s="313"/>
      <c r="BN383" s="313"/>
      <c r="BO383" s="313"/>
      <c r="BP383" s="313"/>
      <c r="BQ383" s="313"/>
      <c r="BR383" s="313"/>
      <c r="BS383" s="313"/>
      <c r="BT383" s="313"/>
      <c r="BU383" s="313"/>
      <c r="BV383" s="313"/>
      <c r="BW383" s="313"/>
      <c r="BX383" s="313"/>
      <c r="BY383" s="313"/>
      <c r="BZ383" s="313"/>
      <c r="CA383" s="313"/>
      <c r="CB383" s="313"/>
      <c r="CC383" s="313"/>
      <c r="CD383" s="313"/>
      <c r="CE383" s="313"/>
      <c r="CF383" s="313"/>
      <c r="CG383" s="999"/>
      <c r="CH383" s="313"/>
      <c r="CI383" s="313"/>
      <c r="CJ383" s="313"/>
      <c r="CK383" s="313"/>
      <c r="CL383" s="313"/>
      <c r="CM383" s="313"/>
      <c r="CN383" s="313"/>
      <c r="CO383" s="313"/>
      <c r="CP383" s="313"/>
      <c r="CQ383" s="313"/>
      <c r="CR383" s="313"/>
      <c r="CS383" s="313"/>
      <c r="CT383" s="313"/>
      <c r="CU383" s="313"/>
      <c r="CV383" s="313"/>
      <c r="CW383" s="1512"/>
      <c r="CX383" s="313"/>
      <c r="CY383" s="313"/>
      <c r="CZ383" s="313"/>
      <c r="DA383" s="313"/>
      <c r="DB383" s="313"/>
      <c r="DC383" s="313"/>
      <c r="DD383" s="313"/>
      <c r="DE383" s="313"/>
      <c r="DF383" s="313"/>
      <c r="DG383" s="313"/>
      <c r="DH383" s="313"/>
      <c r="DI383" s="1155"/>
      <c r="DJ383" s="1155"/>
      <c r="DK383" s="1155"/>
      <c r="DL383" s="1155"/>
      <c r="DM383" s="1155"/>
      <c r="DN383" s="1155"/>
      <c r="DO383" s="1155"/>
      <c r="DP383" s="1155"/>
      <c r="DQ383" s="1155"/>
      <c r="DR383" s="1155"/>
      <c r="DS383" s="1155"/>
      <c r="DT383" s="1155"/>
      <c r="DU383" s="1155"/>
      <c r="DV383" s="1155"/>
      <c r="DW383" s="1155"/>
      <c r="DX383" s="1155"/>
      <c r="DY383" s="1155"/>
      <c r="DZ383" s="1155"/>
      <c r="EA383" s="1155"/>
      <c r="EB383" s="1155"/>
      <c r="EC383" s="1155"/>
      <c r="ED383" s="1155"/>
      <c r="EE383" s="1155"/>
      <c r="EF383" s="1155"/>
      <c r="EG383" s="1155"/>
      <c r="EH383" s="1155"/>
      <c r="EI383" s="1155"/>
      <c r="EJ383" s="313"/>
      <c r="EK383" s="313"/>
      <c r="EL383" s="313"/>
      <c r="EM383" s="313"/>
      <c r="EN383" s="313"/>
      <c r="EO383" s="313"/>
      <c r="EP383" s="313"/>
      <c r="EQ383" s="313"/>
      <c r="ER383" s="313"/>
      <c r="ES383" s="313"/>
      <c r="ET383" s="655"/>
      <c r="EU383" s="655"/>
      <c r="EV383" s="655"/>
      <c r="EW383" s="655"/>
      <c r="EX383" s="313"/>
      <c r="EY383" s="655"/>
      <c r="EZ383" s="655"/>
      <c r="FA383" s="655"/>
      <c r="FB383" s="655"/>
      <c r="FC383" s="313"/>
      <c r="FD383" s="313"/>
      <c r="FE383" s="313"/>
      <c r="FF383" s="313"/>
      <c r="FG383" s="313"/>
      <c r="FH383" s="313"/>
      <c r="FI383" s="313"/>
      <c r="FJ383" s="313"/>
      <c r="FK383" s="313"/>
      <c r="FL383" s="999"/>
      <c r="FM383" s="313"/>
      <c r="FN383" s="655"/>
      <c r="FO383" s="655"/>
      <c r="FP383" s="655"/>
      <c r="FQ383" s="655"/>
      <c r="FR383" s="313"/>
      <c r="FS383" s="313"/>
      <c r="FT383" s="313"/>
      <c r="FU383" s="655"/>
      <c r="FV383" s="313"/>
      <c r="FW383" s="313"/>
      <c r="FX383" s="313"/>
    </row>
    <row r="384" spans="1:180" ht="14.45" hidden="1" customHeight="1" outlineLevel="2">
      <c r="A384" s="426" t="s">
        <v>485</v>
      </c>
      <c r="B384" s="378" t="s">
        <v>304</v>
      </c>
      <c r="C384" s="331"/>
      <c r="D384" s="433"/>
      <c r="E384" s="430"/>
      <c r="F384" s="433"/>
      <c r="G384" s="470"/>
      <c r="H384" s="343"/>
      <c r="I384" s="437">
        <f>S384+X384+Y384+Z384+AA384</f>
        <v>0</v>
      </c>
      <c r="J384" s="312"/>
      <c r="K384" s="312"/>
      <c r="L384" s="312"/>
      <c r="M384" s="312">
        <v>0</v>
      </c>
      <c r="N384" s="312">
        <f t="shared" ref="N384" si="2888">SUM(O384:R384)</f>
        <v>0</v>
      </c>
      <c r="O384" s="316"/>
      <c r="P384" s="316"/>
      <c r="Q384" s="316"/>
      <c r="R384" s="316"/>
      <c r="S384" s="316"/>
      <c r="T384" s="316"/>
      <c r="U384" s="316"/>
      <c r="V384" s="316"/>
      <c r="W384" s="316"/>
      <c r="X384" s="316"/>
      <c r="Y384" s="316"/>
      <c r="Z384" s="316"/>
      <c r="AA384" s="1162"/>
      <c r="AB384" s="316"/>
      <c r="AC384" s="316"/>
      <c r="AD384" s="356"/>
      <c r="AE384" s="316"/>
      <c r="AF384" s="312">
        <v>0</v>
      </c>
      <c r="AG384" s="312">
        <f t="shared" ref="AG384" si="2889">SUM(AH384:AK384)</f>
        <v>0</v>
      </c>
      <c r="AH384" s="316"/>
      <c r="AI384" s="316"/>
      <c r="AJ384" s="316"/>
      <c r="AK384" s="316"/>
      <c r="AL384" s="316"/>
      <c r="AM384" s="316"/>
      <c r="AN384" s="316"/>
      <c r="AO384" s="316"/>
      <c r="AP384" s="306"/>
      <c r="AQ384" s="437">
        <f t="shared" ref="AQ384:AQ385" si="2890">DI384+DX384+EA384+ED384+EG384</f>
        <v>0</v>
      </c>
      <c r="AR384" s="1621"/>
      <c r="AS384" s="1621"/>
      <c r="AT384" s="315"/>
      <c r="AU384" s="315"/>
      <c r="AV384" s="315"/>
      <c r="AW384" s="315"/>
      <c r="AX384" s="315"/>
      <c r="AY384" s="315"/>
      <c r="AZ384" s="315"/>
      <c r="BA384" s="315"/>
      <c r="BB384" s="315"/>
      <c r="BC384" s="315"/>
      <c r="BD384" s="315"/>
      <c r="BE384" s="315"/>
      <c r="BF384" s="315"/>
      <c r="BG384" s="315"/>
      <c r="BH384" s="315"/>
      <c r="BI384" s="315"/>
      <c r="BJ384" s="315"/>
      <c r="BK384" s="315"/>
      <c r="BL384" s="315"/>
      <c r="BM384" s="315"/>
      <c r="BN384" s="315"/>
      <c r="BO384" s="315"/>
      <c r="BP384" s="315"/>
      <c r="BQ384" s="315"/>
      <c r="BR384" s="476">
        <f>BU384+BX384+CA384+CD384</f>
        <v>0</v>
      </c>
      <c r="BS384" s="476">
        <f t="shared" ref="BS384" si="2891">BV384+BY384+CB384+CE384</f>
        <v>0</v>
      </c>
      <c r="BT384" s="476">
        <f t="shared" ref="BT384" si="2892">BW384+BZ384+CC384+CF384</f>
        <v>0</v>
      </c>
      <c r="BU384" s="315"/>
      <c r="BV384" s="315"/>
      <c r="BW384" s="315"/>
      <c r="BX384" s="315"/>
      <c r="BY384" s="315"/>
      <c r="BZ384" s="315"/>
      <c r="CA384" s="315"/>
      <c r="CB384" s="315"/>
      <c r="CC384" s="315"/>
      <c r="CD384" s="315"/>
      <c r="CE384" s="315"/>
      <c r="CF384" s="315"/>
      <c r="CG384" s="995"/>
      <c r="CH384" s="476">
        <f>CK384+CN384+CQ384+CT384</f>
        <v>0</v>
      </c>
      <c r="CI384" s="476">
        <f t="shared" ref="CI384" si="2893">CL384+CO384+CR384+CU384</f>
        <v>0</v>
      </c>
      <c r="CJ384" s="476">
        <f t="shared" ref="CJ384" si="2894">CM384+CP384+CS384+CV384</f>
        <v>0</v>
      </c>
      <c r="CK384" s="315"/>
      <c r="CL384" s="315"/>
      <c r="CM384" s="315"/>
      <c r="CN384" s="315"/>
      <c r="CO384" s="315"/>
      <c r="CP384" s="315"/>
      <c r="CQ384" s="315"/>
      <c r="CR384" s="315"/>
      <c r="CS384" s="315"/>
      <c r="CT384" s="315"/>
      <c r="CU384" s="315"/>
      <c r="CV384" s="315"/>
      <c r="CW384" s="1514"/>
      <c r="CX384" s="315"/>
      <c r="CY384" s="315"/>
      <c r="CZ384" s="315"/>
      <c r="DA384" s="315"/>
      <c r="DB384" s="315"/>
      <c r="DC384" s="315"/>
      <c r="DD384" s="315"/>
      <c r="DE384" s="315"/>
      <c r="DF384" s="315"/>
      <c r="DG384" s="315"/>
      <c r="DH384" s="315"/>
      <c r="DI384" s="1204"/>
      <c r="DJ384" s="1204"/>
      <c r="DK384" s="1204"/>
      <c r="DL384" s="1204"/>
      <c r="DM384" s="1204"/>
      <c r="DN384" s="1204"/>
      <c r="DO384" s="1204"/>
      <c r="DP384" s="1204"/>
      <c r="DQ384" s="1204"/>
      <c r="DR384" s="1204"/>
      <c r="DS384" s="1204"/>
      <c r="DT384" s="1204"/>
      <c r="DU384" s="1204"/>
      <c r="DV384" s="1204"/>
      <c r="DW384" s="1204"/>
      <c r="DX384" s="1204"/>
      <c r="DY384" s="1204"/>
      <c r="DZ384" s="1204"/>
      <c r="EA384" s="1204"/>
      <c r="EB384" s="1204"/>
      <c r="EC384" s="1204"/>
      <c r="ED384" s="1204"/>
      <c r="EE384" s="1204"/>
      <c r="EF384" s="1204"/>
      <c r="EG384" s="1204"/>
      <c r="EH384" s="1204"/>
      <c r="EI384" s="1204"/>
      <c r="EJ384" s="315"/>
      <c r="EK384" s="315"/>
      <c r="EL384" s="315"/>
      <c r="EM384" s="315"/>
      <c r="EN384" s="437">
        <f t="shared" ref="EN384:EN385" si="2895">EX384+FC384+FD384+FE384+FF384</f>
        <v>0</v>
      </c>
      <c r="EO384" s="312"/>
      <c r="EP384" s="312"/>
      <c r="EQ384" s="312"/>
      <c r="ER384" s="312"/>
      <c r="ES384" s="312"/>
      <c r="ET384" s="622"/>
      <c r="EU384" s="622"/>
      <c r="EV384" s="622"/>
      <c r="EW384" s="622"/>
      <c r="EX384" s="312"/>
      <c r="EY384" s="622"/>
      <c r="EZ384" s="622"/>
      <c r="FA384" s="622"/>
      <c r="FB384" s="622"/>
      <c r="FC384" s="312"/>
      <c r="FD384" s="312"/>
      <c r="FE384" s="312"/>
      <c r="FF384" s="312"/>
      <c r="FG384" s="437">
        <f>SUM(FH384:FR384)</f>
        <v>0</v>
      </c>
      <c r="FH384" s="312"/>
      <c r="FI384" s="312"/>
      <c r="FJ384" s="312"/>
      <c r="FK384" s="312"/>
      <c r="FL384" s="992"/>
      <c r="FM384" s="312">
        <f t="shared" ref="FM384" si="2896">FN384+FO384+FP384+FQ384</f>
        <v>0</v>
      </c>
      <c r="FN384" s="622"/>
      <c r="FO384" s="622"/>
      <c r="FP384" s="622"/>
      <c r="FQ384" s="622"/>
      <c r="FR384" s="312"/>
      <c r="FS384" s="312"/>
      <c r="FT384" s="312"/>
      <c r="FU384" s="622"/>
      <c r="FV384" s="316"/>
      <c r="FW384" s="316"/>
      <c r="FX384" s="316"/>
    </row>
    <row r="385" spans="1:180" s="95" customFormat="1" ht="14.45" hidden="1" customHeight="1" outlineLevel="2">
      <c r="A385" s="426" t="s">
        <v>485</v>
      </c>
      <c r="B385" s="378" t="s">
        <v>304</v>
      </c>
      <c r="C385" s="331"/>
      <c r="D385" s="431"/>
      <c r="E385" s="430"/>
      <c r="F385" s="439" t="s">
        <v>100</v>
      </c>
      <c r="G385" s="438"/>
      <c r="H385" s="490"/>
      <c r="I385" s="335"/>
      <c r="J385" s="335"/>
      <c r="K385" s="335"/>
      <c r="L385" s="335"/>
      <c r="M385" s="335"/>
      <c r="N385" s="335"/>
      <c r="O385" s="335"/>
      <c r="P385" s="335"/>
      <c r="Q385" s="335"/>
      <c r="R385" s="335"/>
      <c r="S385" s="335"/>
      <c r="T385" s="335"/>
      <c r="U385" s="335"/>
      <c r="V385" s="335"/>
      <c r="W385" s="335"/>
      <c r="X385" s="335"/>
      <c r="Y385" s="335"/>
      <c r="Z385" s="335"/>
      <c r="AA385" s="1157"/>
      <c r="AB385" s="335"/>
      <c r="AC385" s="335"/>
      <c r="AD385" s="345"/>
      <c r="AE385" s="335"/>
      <c r="AF385" s="335"/>
      <c r="AG385" s="335"/>
      <c r="AH385" s="335"/>
      <c r="AI385" s="335"/>
      <c r="AJ385" s="335"/>
      <c r="AK385" s="335"/>
      <c r="AL385" s="335"/>
      <c r="AM385" s="335"/>
      <c r="AN385" s="335"/>
      <c r="AO385" s="335"/>
      <c r="AP385" s="495"/>
      <c r="AQ385" s="437">
        <f t="shared" si="2890"/>
        <v>0</v>
      </c>
      <c r="AR385" s="1621"/>
      <c r="AS385" s="1621"/>
      <c r="AT385" s="476">
        <f t="shared" ref="AT385:BQ385" si="2897">SUM(AT384:AT384)</f>
        <v>0</v>
      </c>
      <c r="AU385" s="476">
        <f t="shared" si="2897"/>
        <v>0</v>
      </c>
      <c r="AV385" s="476">
        <f t="shared" si="2897"/>
        <v>0</v>
      </c>
      <c r="AW385" s="476">
        <f t="shared" si="2897"/>
        <v>0</v>
      </c>
      <c r="AX385" s="476">
        <f t="shared" si="2897"/>
        <v>0</v>
      </c>
      <c r="AY385" s="476">
        <f t="shared" si="2897"/>
        <v>0</v>
      </c>
      <c r="AZ385" s="476">
        <f t="shared" si="2897"/>
        <v>0</v>
      </c>
      <c r="BA385" s="476">
        <f t="shared" si="2897"/>
        <v>0</v>
      </c>
      <c r="BB385" s="476">
        <f t="shared" si="2897"/>
        <v>0</v>
      </c>
      <c r="BC385" s="476">
        <f t="shared" si="2897"/>
        <v>0</v>
      </c>
      <c r="BD385" s="476">
        <f t="shared" si="2897"/>
        <v>0</v>
      </c>
      <c r="BE385" s="476">
        <f t="shared" si="2897"/>
        <v>0</v>
      </c>
      <c r="BF385" s="476">
        <f t="shared" si="2897"/>
        <v>0</v>
      </c>
      <c r="BG385" s="476">
        <f t="shared" si="2897"/>
        <v>0</v>
      </c>
      <c r="BH385" s="476">
        <f t="shared" si="2897"/>
        <v>0</v>
      </c>
      <c r="BI385" s="476">
        <f t="shared" si="2897"/>
        <v>0</v>
      </c>
      <c r="BJ385" s="476">
        <f t="shared" si="2897"/>
        <v>0</v>
      </c>
      <c r="BK385" s="476">
        <f t="shared" si="2897"/>
        <v>0</v>
      </c>
      <c r="BL385" s="476">
        <f t="shared" si="2897"/>
        <v>0</v>
      </c>
      <c r="BM385" s="476">
        <f t="shared" si="2897"/>
        <v>0</v>
      </c>
      <c r="BN385" s="476">
        <f t="shared" si="2897"/>
        <v>0</v>
      </c>
      <c r="BO385" s="476">
        <f t="shared" si="2897"/>
        <v>0</v>
      </c>
      <c r="BP385" s="476">
        <f t="shared" si="2897"/>
        <v>0</v>
      </c>
      <c r="BQ385" s="476">
        <f t="shared" si="2897"/>
        <v>0</v>
      </c>
      <c r="BR385" s="476">
        <f t="shared" ref="BR385:EC385" si="2898">SUM(BR384:BR384)</f>
        <v>0</v>
      </c>
      <c r="BS385" s="476">
        <f t="shared" si="2898"/>
        <v>0</v>
      </c>
      <c r="BT385" s="476">
        <f t="shared" si="2898"/>
        <v>0</v>
      </c>
      <c r="BU385" s="476">
        <f t="shared" si="2898"/>
        <v>0</v>
      </c>
      <c r="BV385" s="476">
        <f t="shared" si="2898"/>
        <v>0</v>
      </c>
      <c r="BW385" s="476">
        <f t="shared" si="2898"/>
        <v>0</v>
      </c>
      <c r="BX385" s="476">
        <f t="shared" si="2898"/>
        <v>0</v>
      </c>
      <c r="BY385" s="476">
        <f t="shared" si="2898"/>
        <v>0</v>
      </c>
      <c r="BZ385" s="476">
        <f t="shared" si="2898"/>
        <v>0</v>
      </c>
      <c r="CA385" s="476">
        <f t="shared" si="2898"/>
        <v>0</v>
      </c>
      <c r="CB385" s="476">
        <f t="shared" si="2898"/>
        <v>0</v>
      </c>
      <c r="CC385" s="476">
        <f t="shared" si="2898"/>
        <v>0</v>
      </c>
      <c r="CD385" s="476">
        <f t="shared" si="2898"/>
        <v>0</v>
      </c>
      <c r="CE385" s="476">
        <f t="shared" si="2898"/>
        <v>0</v>
      </c>
      <c r="CF385" s="476">
        <f t="shared" si="2898"/>
        <v>0</v>
      </c>
      <c r="CG385" s="995"/>
      <c r="CH385" s="476">
        <f t="shared" ref="CH385:CV385" si="2899">SUM(CH384:CH384)</f>
        <v>0</v>
      </c>
      <c r="CI385" s="476">
        <f t="shared" si="2899"/>
        <v>0</v>
      </c>
      <c r="CJ385" s="476">
        <f t="shared" si="2899"/>
        <v>0</v>
      </c>
      <c r="CK385" s="476">
        <f t="shared" si="2899"/>
        <v>0</v>
      </c>
      <c r="CL385" s="476">
        <f t="shared" si="2899"/>
        <v>0</v>
      </c>
      <c r="CM385" s="476">
        <f t="shared" si="2899"/>
        <v>0</v>
      </c>
      <c r="CN385" s="476">
        <f t="shared" si="2899"/>
        <v>0</v>
      </c>
      <c r="CO385" s="476">
        <f t="shared" si="2899"/>
        <v>0</v>
      </c>
      <c r="CP385" s="476">
        <f t="shared" si="2899"/>
        <v>0</v>
      </c>
      <c r="CQ385" s="476">
        <f t="shared" si="2899"/>
        <v>0</v>
      </c>
      <c r="CR385" s="476">
        <f t="shared" si="2899"/>
        <v>0</v>
      </c>
      <c r="CS385" s="476">
        <f t="shared" si="2899"/>
        <v>0</v>
      </c>
      <c r="CT385" s="476">
        <f t="shared" si="2899"/>
        <v>0</v>
      </c>
      <c r="CU385" s="476">
        <f t="shared" si="2899"/>
        <v>0</v>
      </c>
      <c r="CV385" s="476">
        <f t="shared" si="2899"/>
        <v>0</v>
      </c>
      <c r="CW385" s="1514">
        <f t="shared" si="2898"/>
        <v>0</v>
      </c>
      <c r="CX385" s="476">
        <f t="shared" si="2898"/>
        <v>0</v>
      </c>
      <c r="CY385" s="476">
        <f t="shared" si="2898"/>
        <v>0</v>
      </c>
      <c r="CZ385" s="476">
        <f t="shared" si="2898"/>
        <v>0</v>
      </c>
      <c r="DA385" s="476">
        <f t="shared" si="2898"/>
        <v>0</v>
      </c>
      <c r="DB385" s="476">
        <f t="shared" si="2898"/>
        <v>0</v>
      </c>
      <c r="DC385" s="476">
        <f t="shared" si="2898"/>
        <v>0</v>
      </c>
      <c r="DD385" s="476">
        <f t="shared" si="2898"/>
        <v>0</v>
      </c>
      <c r="DE385" s="476">
        <f t="shared" si="2898"/>
        <v>0</v>
      </c>
      <c r="DF385" s="476">
        <f t="shared" si="2898"/>
        <v>0</v>
      </c>
      <c r="DG385" s="476">
        <f t="shared" si="2898"/>
        <v>0</v>
      </c>
      <c r="DH385" s="476">
        <f t="shared" si="2898"/>
        <v>0</v>
      </c>
      <c r="DI385" s="1203">
        <f t="shared" si="2898"/>
        <v>0</v>
      </c>
      <c r="DJ385" s="1203">
        <f t="shared" si="2898"/>
        <v>0</v>
      </c>
      <c r="DK385" s="1203">
        <f t="shared" si="2898"/>
        <v>0</v>
      </c>
      <c r="DL385" s="1203">
        <f t="shared" si="2898"/>
        <v>0</v>
      </c>
      <c r="DM385" s="1203">
        <f t="shared" si="2898"/>
        <v>0</v>
      </c>
      <c r="DN385" s="1203">
        <f t="shared" si="2898"/>
        <v>0</v>
      </c>
      <c r="DO385" s="1203">
        <f t="shared" si="2898"/>
        <v>0</v>
      </c>
      <c r="DP385" s="1203">
        <f t="shared" si="2898"/>
        <v>0</v>
      </c>
      <c r="DQ385" s="1203">
        <f t="shared" si="2898"/>
        <v>0</v>
      </c>
      <c r="DR385" s="1203">
        <f t="shared" si="2898"/>
        <v>0</v>
      </c>
      <c r="DS385" s="1203">
        <f t="shared" si="2898"/>
        <v>0</v>
      </c>
      <c r="DT385" s="1203">
        <f t="shared" si="2898"/>
        <v>0</v>
      </c>
      <c r="DU385" s="1203">
        <f t="shared" si="2898"/>
        <v>0</v>
      </c>
      <c r="DV385" s="1203">
        <f t="shared" si="2898"/>
        <v>0</v>
      </c>
      <c r="DW385" s="1203">
        <f t="shared" si="2898"/>
        <v>0</v>
      </c>
      <c r="DX385" s="1203">
        <f t="shared" si="2898"/>
        <v>0</v>
      </c>
      <c r="DY385" s="1203">
        <f t="shared" si="2898"/>
        <v>0</v>
      </c>
      <c r="DZ385" s="1203">
        <f t="shared" si="2898"/>
        <v>0</v>
      </c>
      <c r="EA385" s="1203">
        <f t="shared" si="2898"/>
        <v>0</v>
      </c>
      <c r="EB385" s="1203">
        <f t="shared" si="2898"/>
        <v>0</v>
      </c>
      <c r="EC385" s="1203">
        <f t="shared" si="2898"/>
        <v>0</v>
      </c>
      <c r="ED385" s="1203">
        <f t="shared" ref="ED385:EI385" si="2900">SUM(ED384:ED384)</f>
        <v>0</v>
      </c>
      <c r="EE385" s="1203">
        <f t="shared" si="2900"/>
        <v>0</v>
      </c>
      <c r="EF385" s="1203">
        <f t="shared" si="2900"/>
        <v>0</v>
      </c>
      <c r="EG385" s="1203">
        <f t="shared" si="2900"/>
        <v>0</v>
      </c>
      <c r="EH385" s="1203">
        <f t="shared" si="2900"/>
        <v>0</v>
      </c>
      <c r="EI385" s="1203">
        <f t="shared" si="2900"/>
        <v>0</v>
      </c>
      <c r="EJ385" s="476"/>
      <c r="EK385" s="476"/>
      <c r="EL385" s="476"/>
      <c r="EM385" s="476"/>
      <c r="EN385" s="437">
        <f t="shared" si="2895"/>
        <v>0</v>
      </c>
      <c r="EO385" s="437">
        <f>SUM(EO384:EO384)</f>
        <v>0</v>
      </c>
      <c r="EP385" s="437">
        <f>SUM(EP384:EP384)</f>
        <v>0</v>
      </c>
      <c r="EQ385" s="437">
        <f>SUM(EQ384:EQ384)</f>
        <v>0</v>
      </c>
      <c r="ER385" s="437">
        <f>SUM(ER384:ER384)</f>
        <v>0</v>
      </c>
      <c r="ES385" s="437">
        <f>SUM(ES384:ES384)</f>
        <v>0</v>
      </c>
      <c r="ET385" s="814"/>
      <c r="EU385" s="814"/>
      <c r="EV385" s="814"/>
      <c r="EW385" s="814"/>
      <c r="EX385" s="437">
        <f>SUM(EX384:EX384)</f>
        <v>0</v>
      </c>
      <c r="EY385" s="437">
        <f t="shared" ref="EY385:FB385" si="2901">SUM(EY384:EY384)</f>
        <v>0</v>
      </c>
      <c r="EZ385" s="437">
        <f t="shared" si="2901"/>
        <v>0</v>
      </c>
      <c r="FA385" s="437">
        <f t="shared" si="2901"/>
        <v>0</v>
      </c>
      <c r="FB385" s="437">
        <f t="shared" si="2901"/>
        <v>0</v>
      </c>
      <c r="FC385" s="437">
        <f>SUM(FC384:FC384)</f>
        <v>0</v>
      </c>
      <c r="FD385" s="437">
        <f>SUM(FD384:FD384)</f>
        <v>0</v>
      </c>
      <c r="FE385" s="437">
        <f>SUM(FE384:FE384)</f>
        <v>0</v>
      </c>
      <c r="FF385" s="437">
        <f>SUM(FF384:FF384)</f>
        <v>0</v>
      </c>
      <c r="FG385" s="437">
        <f>SUM(FH385:FR385)</f>
        <v>0</v>
      </c>
      <c r="FH385" s="437">
        <f>SUM(FH384:FH384)</f>
        <v>0</v>
      </c>
      <c r="FI385" s="437">
        <f>SUM(FI384:FI384)</f>
        <v>0</v>
      </c>
      <c r="FJ385" s="437">
        <f>SUM(FJ384:FJ384)</f>
        <v>0</v>
      </c>
      <c r="FK385" s="437">
        <f>SUM(FK384:FK384)</f>
        <v>0</v>
      </c>
      <c r="FL385" s="992"/>
      <c r="FM385" s="437">
        <f>SUM(FM384:FM384)</f>
        <v>0</v>
      </c>
      <c r="FN385" s="437">
        <f t="shared" ref="FN385:FQ385" si="2902">SUM(FN384:FN384)</f>
        <v>0</v>
      </c>
      <c r="FO385" s="437">
        <f t="shared" si="2902"/>
        <v>0</v>
      </c>
      <c r="FP385" s="437">
        <f t="shared" si="2902"/>
        <v>0</v>
      </c>
      <c r="FQ385" s="437">
        <f t="shared" si="2902"/>
        <v>0</v>
      </c>
      <c r="FR385" s="437">
        <f>SUM(FR384:FR384)</f>
        <v>0</v>
      </c>
      <c r="FS385" s="437">
        <f>SUM(FS384:FS384)</f>
        <v>0</v>
      </c>
      <c r="FT385" s="437">
        <f>SUM(FT384:FT384)</f>
        <v>0</v>
      </c>
      <c r="FU385" s="814"/>
      <c r="FV385" s="320"/>
      <c r="FW385" s="320"/>
      <c r="FX385" s="320"/>
    </row>
    <row r="386" spans="1:180" ht="31.15" customHeight="1" outlineLevel="1" collapsed="1">
      <c r="A386" s="426" t="s">
        <v>485</v>
      </c>
      <c r="B386" s="378" t="s">
        <v>304</v>
      </c>
      <c r="C386" s="343"/>
      <c r="D386" s="427"/>
      <c r="E386" s="434">
        <v>3</v>
      </c>
      <c r="F386" s="483" t="s">
        <v>278</v>
      </c>
      <c r="G386" s="467"/>
      <c r="H386" s="490"/>
      <c r="I386" s="335"/>
      <c r="J386" s="335"/>
      <c r="K386" s="335"/>
      <c r="L386" s="335"/>
      <c r="M386" s="335"/>
      <c r="N386" s="335"/>
      <c r="O386" s="335"/>
      <c r="P386" s="335"/>
      <c r="Q386" s="335"/>
      <c r="R386" s="335"/>
      <c r="S386" s="335"/>
      <c r="T386" s="335"/>
      <c r="U386" s="335"/>
      <c r="V386" s="335"/>
      <c r="W386" s="335"/>
      <c r="X386" s="335"/>
      <c r="Y386" s="335"/>
      <c r="Z386" s="335"/>
      <c r="AA386" s="1157"/>
      <c r="AB386" s="335"/>
      <c r="AC386" s="335"/>
      <c r="AD386" s="345"/>
      <c r="AE386" s="335"/>
      <c r="AF386" s="335"/>
      <c r="AG386" s="335"/>
      <c r="AH386" s="335"/>
      <c r="AI386" s="335"/>
      <c r="AJ386" s="335"/>
      <c r="AK386" s="335"/>
      <c r="AL386" s="335"/>
      <c r="AM386" s="335"/>
      <c r="AN386" s="335"/>
      <c r="AO386" s="335"/>
      <c r="AP386" s="498" t="s">
        <v>391</v>
      </c>
      <c r="AQ386" s="481">
        <f>DI386+DX386+EA386+ED386+EG386</f>
        <v>163.95999999999998</v>
      </c>
      <c r="AR386" s="1624"/>
      <c r="AS386" s="1624"/>
      <c r="AT386" s="481">
        <f t="shared" ref="AT386:BQ386" si="2903">AT396+AT399+AT402+AT406+AT409+AT412</f>
        <v>38.569999999999993</v>
      </c>
      <c r="AU386" s="481">
        <f t="shared" si="2903"/>
        <v>43.676667999999999</v>
      </c>
      <c r="AV386" s="481">
        <f t="shared" si="2903"/>
        <v>0.90226877086494695</v>
      </c>
      <c r="AW386" s="481">
        <f t="shared" si="2903"/>
        <v>38.569999999999993</v>
      </c>
      <c r="AX386" s="481">
        <f t="shared" si="2903"/>
        <v>43.676667999999999</v>
      </c>
      <c r="AY386" s="481">
        <f t="shared" si="2903"/>
        <v>0.90226877086494695</v>
      </c>
      <c r="AZ386" s="481">
        <f t="shared" si="2903"/>
        <v>32.791999999999994</v>
      </c>
      <c r="BA386" s="481">
        <f t="shared" si="2903"/>
        <v>37.133660800000001</v>
      </c>
      <c r="BB386" s="481">
        <f t="shared" si="2903"/>
        <v>1.3487688000000002</v>
      </c>
      <c r="BC386" s="481">
        <f t="shared" si="2903"/>
        <v>32.791999999999994</v>
      </c>
      <c r="BD386" s="481">
        <f t="shared" si="2903"/>
        <v>37.133660800000001</v>
      </c>
      <c r="BE386" s="481">
        <f t="shared" si="2903"/>
        <v>1.3487688000000002</v>
      </c>
      <c r="BF386" s="481">
        <f t="shared" si="2903"/>
        <v>17.399999999999999</v>
      </c>
      <c r="BG386" s="481">
        <f t="shared" si="2903"/>
        <v>20.382438</v>
      </c>
      <c r="BH386" s="481">
        <f t="shared" si="2903"/>
        <v>0.68730000000000002</v>
      </c>
      <c r="BI386" s="481">
        <f t="shared" si="2903"/>
        <v>50.191999999999993</v>
      </c>
      <c r="BJ386" s="481">
        <f t="shared" si="2903"/>
        <v>57.516098800000002</v>
      </c>
      <c r="BK386" s="481">
        <f t="shared" si="2903"/>
        <v>1.9825840000000001</v>
      </c>
      <c r="BL386" s="481">
        <f t="shared" si="2903"/>
        <v>32.791999999999994</v>
      </c>
      <c r="BM386" s="481">
        <f t="shared" si="2903"/>
        <v>37.133660800000001</v>
      </c>
      <c r="BN386" s="481">
        <f t="shared" si="2903"/>
        <v>1.3487688000000002</v>
      </c>
      <c r="BO386" s="481">
        <f t="shared" si="2903"/>
        <v>32.791999999999994</v>
      </c>
      <c r="BP386" s="481">
        <f t="shared" si="2903"/>
        <v>37.133660800000001</v>
      </c>
      <c r="BQ386" s="481">
        <f t="shared" si="2903"/>
        <v>1.3487688000000002</v>
      </c>
      <c r="BR386" s="481">
        <f t="shared" ref="BR386:EC386" si="2904">BR396+BR399+BR402+BR406+BR409+BR412</f>
        <v>32.791999999999994</v>
      </c>
      <c r="BS386" s="481">
        <f t="shared" si="2904"/>
        <v>37.133660800000001</v>
      </c>
      <c r="BT386" s="481">
        <f t="shared" si="2904"/>
        <v>1.3487688000000002</v>
      </c>
      <c r="BU386" s="481">
        <f t="shared" si="2904"/>
        <v>8.9130000000000003</v>
      </c>
      <c r="BV386" s="481">
        <f t="shared" si="2904"/>
        <v>10.0930812</v>
      </c>
      <c r="BW386" s="481">
        <f t="shared" si="2904"/>
        <v>0.32888970000000001</v>
      </c>
      <c r="BX386" s="481">
        <f t="shared" si="2904"/>
        <v>9.2129999999999992</v>
      </c>
      <c r="BY386" s="481">
        <f t="shared" si="2904"/>
        <v>10.4328012</v>
      </c>
      <c r="BZ386" s="481">
        <f t="shared" si="2904"/>
        <v>0.33995969999999998</v>
      </c>
      <c r="CA386" s="481">
        <f t="shared" si="2904"/>
        <v>9.2129999999999992</v>
      </c>
      <c r="CB386" s="481">
        <f t="shared" si="2904"/>
        <v>10.4328012</v>
      </c>
      <c r="CC386" s="481">
        <f t="shared" si="2904"/>
        <v>0.33995969999999998</v>
      </c>
      <c r="CD386" s="481">
        <f t="shared" si="2904"/>
        <v>5.4530000000000003</v>
      </c>
      <c r="CE386" s="481">
        <f t="shared" si="2904"/>
        <v>6.1749772000000007</v>
      </c>
      <c r="CF386" s="481">
        <f t="shared" si="2904"/>
        <v>0.33995969999999998</v>
      </c>
      <c r="CG386" s="1002"/>
      <c r="CH386" s="481">
        <f t="shared" ref="CH386:CV386" si="2905">CH396+CH399+CH402+CH406+CH409+CH412</f>
        <v>32.791999999999994</v>
      </c>
      <c r="CI386" s="481">
        <f t="shared" si="2905"/>
        <v>37.133660800000001</v>
      </c>
      <c r="CJ386" s="481">
        <f t="shared" si="2905"/>
        <v>1.3487688000000002</v>
      </c>
      <c r="CK386" s="481">
        <f t="shared" si="2905"/>
        <v>8.9130000000000003</v>
      </c>
      <c r="CL386" s="481">
        <f t="shared" si="2905"/>
        <v>10.0930812</v>
      </c>
      <c r="CM386" s="481">
        <f t="shared" si="2905"/>
        <v>0.32888970000000001</v>
      </c>
      <c r="CN386" s="481">
        <f t="shared" si="2905"/>
        <v>9.2129999999999992</v>
      </c>
      <c r="CO386" s="481">
        <f t="shared" si="2905"/>
        <v>10.4328012</v>
      </c>
      <c r="CP386" s="481">
        <f t="shared" si="2905"/>
        <v>0.33995969999999998</v>
      </c>
      <c r="CQ386" s="481">
        <f t="shared" si="2905"/>
        <v>9.2129999999999992</v>
      </c>
      <c r="CR386" s="481">
        <f t="shared" si="2905"/>
        <v>10.4328012</v>
      </c>
      <c r="CS386" s="481">
        <f t="shared" si="2905"/>
        <v>0.33995969999999998</v>
      </c>
      <c r="CT386" s="481">
        <f t="shared" si="2905"/>
        <v>5.4530000000000003</v>
      </c>
      <c r="CU386" s="481">
        <f t="shared" si="2905"/>
        <v>6.1749772000000007</v>
      </c>
      <c r="CV386" s="481">
        <f t="shared" si="2905"/>
        <v>0.33995969999999998</v>
      </c>
      <c r="CW386" s="1522">
        <f t="shared" si="2904"/>
        <v>32.791999999999994</v>
      </c>
      <c r="CX386" s="481">
        <f t="shared" si="2904"/>
        <v>37.133660800000001</v>
      </c>
      <c r="CY386" s="481">
        <f t="shared" si="2904"/>
        <v>1.3087628236800002</v>
      </c>
      <c r="CZ386" s="481">
        <f t="shared" si="2904"/>
        <v>32.791999999999994</v>
      </c>
      <c r="DA386" s="481">
        <f t="shared" si="2904"/>
        <v>37.133660800000001</v>
      </c>
      <c r="DB386" s="481">
        <f t="shared" si="2904"/>
        <v>1.3611133366272004</v>
      </c>
      <c r="DC386" s="481">
        <f t="shared" si="2904"/>
        <v>32.791999999999994</v>
      </c>
      <c r="DD386" s="481">
        <f t="shared" si="2904"/>
        <v>37.133660800000001</v>
      </c>
      <c r="DE386" s="481">
        <f t="shared" si="2904"/>
        <v>1.4155578700922882</v>
      </c>
      <c r="DF386" s="481">
        <f t="shared" si="2904"/>
        <v>32.791999999999994</v>
      </c>
      <c r="DG386" s="481">
        <f t="shared" si="2904"/>
        <v>37.133660800000001</v>
      </c>
      <c r="DH386" s="481">
        <f t="shared" si="2904"/>
        <v>1.4155578700922882</v>
      </c>
      <c r="DI386" s="1206">
        <f>DI396+DI399+DI402+DI406+DI409+DI412</f>
        <v>32.791999999999994</v>
      </c>
      <c r="DJ386" s="1206">
        <f>DJ396+DJ399+DJ402+DJ406+DJ409+DJ412</f>
        <v>37.133660800000001</v>
      </c>
      <c r="DK386" s="1206">
        <f t="shared" si="2904"/>
        <v>1.3487688000000002</v>
      </c>
      <c r="DL386" s="1206">
        <f t="shared" ref="DL386:DN386" si="2906">DL396+DL399+DL402+DL406+DL409+DL412</f>
        <v>8.9130000000000003</v>
      </c>
      <c r="DM386" s="1206">
        <f t="shared" si="2906"/>
        <v>10.0930812</v>
      </c>
      <c r="DN386" s="1206">
        <f t="shared" si="2906"/>
        <v>0.32888970000000001</v>
      </c>
      <c r="DO386" s="1206">
        <f t="shared" ref="DO386:DW386" si="2907">DO396+DO399+DO402+DO406+DO409+DO412</f>
        <v>9.2129999999999992</v>
      </c>
      <c r="DP386" s="1206">
        <f t="shared" si="2907"/>
        <v>10.4328012</v>
      </c>
      <c r="DQ386" s="1206">
        <f t="shared" si="2907"/>
        <v>0.33995969999999998</v>
      </c>
      <c r="DR386" s="1206">
        <f t="shared" si="2907"/>
        <v>9.2129999999999992</v>
      </c>
      <c r="DS386" s="1206">
        <f t="shared" si="2907"/>
        <v>10.4328012</v>
      </c>
      <c r="DT386" s="1206">
        <f t="shared" si="2907"/>
        <v>0.33995969999999998</v>
      </c>
      <c r="DU386" s="1206">
        <f t="shared" si="2907"/>
        <v>5.4530000000000003</v>
      </c>
      <c r="DV386" s="1206">
        <f t="shared" si="2907"/>
        <v>6.1749772000000007</v>
      </c>
      <c r="DW386" s="1206">
        <f t="shared" si="2907"/>
        <v>0.33995969999999998</v>
      </c>
      <c r="DX386" s="1206">
        <f t="shared" si="2904"/>
        <v>32.791999999999994</v>
      </c>
      <c r="DY386" s="1206">
        <f t="shared" si="2904"/>
        <v>37.133660800000001</v>
      </c>
      <c r="DZ386" s="1206">
        <f t="shared" si="2904"/>
        <v>1.3611133366272004</v>
      </c>
      <c r="EA386" s="1206">
        <f t="shared" si="2904"/>
        <v>32.791999999999994</v>
      </c>
      <c r="EB386" s="1206">
        <f t="shared" si="2904"/>
        <v>37.133660800000001</v>
      </c>
      <c r="EC386" s="1206">
        <f t="shared" si="2904"/>
        <v>1.4155578700922882</v>
      </c>
      <c r="ED386" s="1206">
        <f t="shared" ref="ED386:EF386" si="2908">ED396+ED399+ED402+ED406+ED409+ED412</f>
        <v>32.791999999999994</v>
      </c>
      <c r="EE386" s="1206">
        <f t="shared" si="2908"/>
        <v>37.133660800000001</v>
      </c>
      <c r="EF386" s="1206">
        <f t="shared" si="2908"/>
        <v>1.4155578700922882</v>
      </c>
      <c r="EG386" s="1206">
        <f t="shared" ref="EG386:EI386" si="2909">EG396+EG399+EG402+EG406+EG409+EG412</f>
        <v>32.791999999999994</v>
      </c>
      <c r="EH386" s="1206">
        <f t="shared" si="2909"/>
        <v>37.133660800000001</v>
      </c>
      <c r="EI386" s="1206">
        <f t="shared" si="2909"/>
        <v>1.4155578700922882</v>
      </c>
      <c r="EJ386" s="482"/>
      <c r="EK386" s="482"/>
      <c r="EL386" s="482"/>
      <c r="EM386" s="482"/>
      <c r="EN386" s="487">
        <f>EX386+FC386+FD386+FE386+FF386</f>
        <v>0</v>
      </c>
      <c r="EO386" s="487">
        <f>EO396+EO399+EO402+EO406+EO409+EO412</f>
        <v>0</v>
      </c>
      <c r="EP386" s="487">
        <f>EP396+EP399+EP402+EP406+EP409+EP412</f>
        <v>0</v>
      </c>
      <c r="EQ386" s="487">
        <f>EQ396+EQ399+EQ402+EQ406+EQ409+EQ412</f>
        <v>2.8288206300000001</v>
      </c>
      <c r="ER386" s="487">
        <f>ER396+ER399+ER402+ER406+ER409+ER412</f>
        <v>0</v>
      </c>
      <c r="ES386" s="487">
        <f>ES396+ES399+ES402+ES406+ES409+ES412</f>
        <v>0</v>
      </c>
      <c r="ET386" s="816"/>
      <c r="EU386" s="816"/>
      <c r="EV386" s="816"/>
      <c r="EW386" s="816"/>
      <c r="EX386" s="487">
        <f>EX396+EX399+EX402+EX406+EX409+EX412</f>
        <v>0</v>
      </c>
      <c r="EY386" s="487">
        <f t="shared" ref="EY386:FB386" si="2910">EY396+EY399+EY402+EY406+EY409+EY412</f>
        <v>0</v>
      </c>
      <c r="EZ386" s="487">
        <f t="shared" si="2910"/>
        <v>0</v>
      </c>
      <c r="FA386" s="487">
        <f t="shared" si="2910"/>
        <v>0</v>
      </c>
      <c r="FB386" s="487">
        <f t="shared" si="2910"/>
        <v>0</v>
      </c>
      <c r="FC386" s="487">
        <f>FC396+FC399+FC402+FC406+FC409+FC412</f>
        <v>0</v>
      </c>
      <c r="FD386" s="487">
        <f>FD396+FD399+FD402+FD406+FD409+FD412</f>
        <v>0</v>
      </c>
      <c r="FE386" s="487">
        <f>FE396+FE399+FE402+FE406+FE409+FE412</f>
        <v>0</v>
      </c>
      <c r="FF386" s="487">
        <f>FF396+FF399+FF402+FF406+FF409+FF412</f>
        <v>0</v>
      </c>
      <c r="FG386" s="487">
        <f>SUM(FH386:FR386)</f>
        <v>2.8288206300000001</v>
      </c>
      <c r="FH386" s="487">
        <f>FH396+FH399+FH402+FH406+FH409+FH412</f>
        <v>0</v>
      </c>
      <c r="FI386" s="487">
        <f>FI396+FI399+FI402+FI406+FI409+FI412</f>
        <v>0</v>
      </c>
      <c r="FJ386" s="487">
        <f>FJ396+FJ399+FJ402+FJ406+FJ409+FJ412</f>
        <v>2.8288206300000001</v>
      </c>
      <c r="FK386" s="487">
        <f>FK396+FK399+FK402+FK406+FK409+FK412</f>
        <v>0</v>
      </c>
      <c r="FL386" s="991"/>
      <c r="FM386" s="487">
        <f>FM396+FM399+FM402+FM406+FM409+FM412</f>
        <v>0</v>
      </c>
      <c r="FN386" s="487">
        <f t="shared" ref="FN386:FQ386" si="2911">FN396+FN399+FN402+FN406+FN409+FN412</f>
        <v>0</v>
      </c>
      <c r="FO386" s="487">
        <f t="shared" si="2911"/>
        <v>0</v>
      </c>
      <c r="FP386" s="487">
        <f t="shared" si="2911"/>
        <v>0</v>
      </c>
      <c r="FQ386" s="487">
        <f t="shared" si="2911"/>
        <v>0</v>
      </c>
      <c r="FR386" s="487">
        <f>FR396+FR399+FR402+FR406+FR409+FR412</f>
        <v>0</v>
      </c>
      <c r="FS386" s="487">
        <f>FS396+FS399+FS402+FS406+FS409+FS412</f>
        <v>0</v>
      </c>
      <c r="FT386" s="487">
        <f>FT396+FT399+FT402+FT406+FT409+FT412</f>
        <v>0</v>
      </c>
      <c r="FU386" s="816"/>
      <c r="FV386" s="313"/>
      <c r="FW386" s="313"/>
      <c r="FX386" s="313"/>
    </row>
    <row r="387" spans="1:180" ht="14.45" customHeight="1" outlineLevel="1">
      <c r="A387" s="426" t="s">
        <v>485</v>
      </c>
      <c r="B387" s="378" t="s">
        <v>304</v>
      </c>
      <c r="C387" s="331"/>
      <c r="D387" s="343"/>
      <c r="E387" s="409" t="s">
        <v>60</v>
      </c>
      <c r="F387" s="477" t="s">
        <v>95</v>
      </c>
      <c r="G387" s="467"/>
      <c r="H387" s="490"/>
      <c r="I387" s="335"/>
      <c r="J387" s="335"/>
      <c r="K387" s="335"/>
      <c r="L387" s="335"/>
      <c r="M387" s="335"/>
      <c r="N387" s="335"/>
      <c r="O387" s="335"/>
      <c r="P387" s="335"/>
      <c r="Q387" s="335"/>
      <c r="R387" s="335"/>
      <c r="S387" s="335"/>
      <c r="T387" s="335"/>
      <c r="U387" s="335"/>
      <c r="V387" s="335"/>
      <c r="W387" s="335"/>
      <c r="X387" s="335"/>
      <c r="Y387" s="335"/>
      <c r="Z387" s="335"/>
      <c r="AA387" s="1157"/>
      <c r="AB387" s="335"/>
      <c r="AC387" s="335"/>
      <c r="AD387" s="345"/>
      <c r="AE387" s="335"/>
      <c r="AF387" s="335"/>
      <c r="AG387" s="335"/>
      <c r="AH387" s="335"/>
      <c r="AI387" s="335"/>
      <c r="AJ387" s="335"/>
      <c r="AK387" s="335"/>
      <c r="AL387" s="335"/>
      <c r="AM387" s="335"/>
      <c r="AN387" s="335"/>
      <c r="AO387" s="335"/>
      <c r="AP387" s="498" t="s">
        <v>391</v>
      </c>
      <c r="AQ387" s="482">
        <f>DI387+DX387+EA387+ED387+EG387</f>
        <v>163.95999999999998</v>
      </c>
      <c r="AR387" s="1619"/>
      <c r="AS387" s="1619"/>
      <c r="AT387" s="482">
        <f t="shared" ref="AT387:BQ387" si="2912">AT396+AT399+AT402</f>
        <v>38.569999999999993</v>
      </c>
      <c r="AU387" s="482">
        <f t="shared" si="2912"/>
        <v>43.676667999999999</v>
      </c>
      <c r="AV387" s="482">
        <f t="shared" si="2912"/>
        <v>0.90226877086494695</v>
      </c>
      <c r="AW387" s="482">
        <f t="shared" si="2912"/>
        <v>38.569999999999993</v>
      </c>
      <c r="AX387" s="482">
        <f t="shared" si="2912"/>
        <v>43.676667999999999</v>
      </c>
      <c r="AY387" s="482">
        <f t="shared" si="2912"/>
        <v>0.90226877086494695</v>
      </c>
      <c r="AZ387" s="482">
        <f t="shared" si="2912"/>
        <v>32.791999999999994</v>
      </c>
      <c r="BA387" s="482">
        <f t="shared" si="2912"/>
        <v>37.133660800000001</v>
      </c>
      <c r="BB387" s="482">
        <f t="shared" si="2912"/>
        <v>1.3487688000000002</v>
      </c>
      <c r="BC387" s="482">
        <f t="shared" si="2912"/>
        <v>32.791999999999994</v>
      </c>
      <c r="BD387" s="482">
        <f t="shared" si="2912"/>
        <v>37.133660800000001</v>
      </c>
      <c r="BE387" s="482">
        <f t="shared" si="2912"/>
        <v>1.3487688000000002</v>
      </c>
      <c r="BF387" s="482">
        <f t="shared" si="2912"/>
        <v>0</v>
      </c>
      <c r="BG387" s="482">
        <f t="shared" si="2912"/>
        <v>0</v>
      </c>
      <c r="BH387" s="482">
        <f t="shared" si="2912"/>
        <v>0</v>
      </c>
      <c r="BI387" s="482">
        <f t="shared" si="2912"/>
        <v>32.791999999999994</v>
      </c>
      <c r="BJ387" s="482">
        <f t="shared" si="2912"/>
        <v>37.133660800000001</v>
      </c>
      <c r="BK387" s="482">
        <f t="shared" si="2912"/>
        <v>1.2952840000000001</v>
      </c>
      <c r="BL387" s="482">
        <f t="shared" si="2912"/>
        <v>32.791999999999994</v>
      </c>
      <c r="BM387" s="482">
        <f t="shared" si="2912"/>
        <v>37.133660800000001</v>
      </c>
      <c r="BN387" s="482">
        <f t="shared" si="2912"/>
        <v>1.3487688000000002</v>
      </c>
      <c r="BO387" s="482">
        <f t="shared" si="2912"/>
        <v>32.791999999999994</v>
      </c>
      <c r="BP387" s="482">
        <f t="shared" si="2912"/>
        <v>37.133660800000001</v>
      </c>
      <c r="BQ387" s="482">
        <f t="shared" si="2912"/>
        <v>1.3487688000000002</v>
      </c>
      <c r="BR387" s="482">
        <f t="shared" ref="BR387:EC387" si="2913">BR396+BR399+BR402</f>
        <v>32.791999999999994</v>
      </c>
      <c r="BS387" s="482">
        <f t="shared" si="2913"/>
        <v>37.133660800000001</v>
      </c>
      <c r="BT387" s="482">
        <f t="shared" si="2913"/>
        <v>1.3487688000000002</v>
      </c>
      <c r="BU387" s="482">
        <f t="shared" si="2913"/>
        <v>8.9130000000000003</v>
      </c>
      <c r="BV387" s="482">
        <f t="shared" si="2913"/>
        <v>10.0930812</v>
      </c>
      <c r="BW387" s="482">
        <f t="shared" si="2913"/>
        <v>0.32888970000000001</v>
      </c>
      <c r="BX387" s="482">
        <f t="shared" si="2913"/>
        <v>9.2129999999999992</v>
      </c>
      <c r="BY387" s="482">
        <f t="shared" si="2913"/>
        <v>10.4328012</v>
      </c>
      <c r="BZ387" s="482">
        <f t="shared" si="2913"/>
        <v>0.33995969999999998</v>
      </c>
      <c r="CA387" s="482">
        <f t="shared" si="2913"/>
        <v>9.2129999999999992</v>
      </c>
      <c r="CB387" s="482">
        <f t="shared" si="2913"/>
        <v>10.4328012</v>
      </c>
      <c r="CC387" s="482">
        <f t="shared" si="2913"/>
        <v>0.33995969999999998</v>
      </c>
      <c r="CD387" s="482">
        <f t="shared" si="2913"/>
        <v>5.4530000000000003</v>
      </c>
      <c r="CE387" s="482">
        <f t="shared" si="2913"/>
        <v>6.1749772000000007</v>
      </c>
      <c r="CF387" s="482">
        <f t="shared" si="2913"/>
        <v>0.33995969999999998</v>
      </c>
      <c r="CG387" s="995"/>
      <c r="CH387" s="482">
        <f t="shared" ref="CH387:CV387" si="2914">CH396+CH399+CH402</f>
        <v>32.791999999999994</v>
      </c>
      <c r="CI387" s="482">
        <f t="shared" si="2914"/>
        <v>37.133660800000001</v>
      </c>
      <c r="CJ387" s="482">
        <f t="shared" si="2914"/>
        <v>1.3487688000000002</v>
      </c>
      <c r="CK387" s="482">
        <f t="shared" si="2914"/>
        <v>8.9130000000000003</v>
      </c>
      <c r="CL387" s="482">
        <f t="shared" si="2914"/>
        <v>10.0930812</v>
      </c>
      <c r="CM387" s="482">
        <f t="shared" si="2914"/>
        <v>0.32888970000000001</v>
      </c>
      <c r="CN387" s="482">
        <f t="shared" si="2914"/>
        <v>9.2129999999999992</v>
      </c>
      <c r="CO387" s="482">
        <f t="shared" si="2914"/>
        <v>10.4328012</v>
      </c>
      <c r="CP387" s="482">
        <f t="shared" si="2914"/>
        <v>0.33995969999999998</v>
      </c>
      <c r="CQ387" s="482">
        <f t="shared" si="2914"/>
        <v>9.2129999999999992</v>
      </c>
      <c r="CR387" s="482">
        <f t="shared" si="2914"/>
        <v>10.4328012</v>
      </c>
      <c r="CS387" s="482">
        <f t="shared" si="2914"/>
        <v>0.33995969999999998</v>
      </c>
      <c r="CT387" s="482">
        <f t="shared" si="2914"/>
        <v>5.4530000000000003</v>
      </c>
      <c r="CU387" s="482">
        <f t="shared" si="2914"/>
        <v>6.1749772000000007</v>
      </c>
      <c r="CV387" s="482">
        <f t="shared" si="2914"/>
        <v>0.33995969999999998</v>
      </c>
      <c r="CW387" s="1514">
        <f t="shared" si="2913"/>
        <v>32.791999999999994</v>
      </c>
      <c r="CX387" s="482">
        <f t="shared" si="2913"/>
        <v>37.133660800000001</v>
      </c>
      <c r="CY387" s="482">
        <f t="shared" si="2913"/>
        <v>1.3087628236800002</v>
      </c>
      <c r="CZ387" s="482">
        <f t="shared" si="2913"/>
        <v>32.791999999999994</v>
      </c>
      <c r="DA387" s="482">
        <f t="shared" si="2913"/>
        <v>37.133660800000001</v>
      </c>
      <c r="DB387" s="482">
        <f t="shared" si="2913"/>
        <v>1.3611133366272004</v>
      </c>
      <c r="DC387" s="482">
        <f t="shared" si="2913"/>
        <v>32.791999999999994</v>
      </c>
      <c r="DD387" s="482">
        <f t="shared" si="2913"/>
        <v>37.133660800000001</v>
      </c>
      <c r="DE387" s="482">
        <f t="shared" si="2913"/>
        <v>1.4155578700922882</v>
      </c>
      <c r="DF387" s="482">
        <f t="shared" si="2913"/>
        <v>32.791999999999994</v>
      </c>
      <c r="DG387" s="482">
        <f t="shared" si="2913"/>
        <v>37.133660800000001</v>
      </c>
      <c r="DH387" s="482">
        <f t="shared" si="2913"/>
        <v>1.4155578700922882</v>
      </c>
      <c r="DI387" s="1199">
        <f t="shared" si="2913"/>
        <v>32.791999999999994</v>
      </c>
      <c r="DJ387" s="1199">
        <f>DJ396+DJ399+DJ402</f>
        <v>37.133660800000001</v>
      </c>
      <c r="DK387" s="1199">
        <f t="shared" si="2913"/>
        <v>1.3487688000000002</v>
      </c>
      <c r="DL387" s="1199">
        <f t="shared" ref="DL387:DN387" si="2915">DL396+DL399+DL402</f>
        <v>8.9130000000000003</v>
      </c>
      <c r="DM387" s="1199">
        <f t="shared" si="2915"/>
        <v>10.0930812</v>
      </c>
      <c r="DN387" s="1199">
        <f t="shared" si="2915"/>
        <v>0.32888970000000001</v>
      </c>
      <c r="DO387" s="1199">
        <f t="shared" ref="DO387:DW387" si="2916">DO396+DO399+DO402</f>
        <v>9.2129999999999992</v>
      </c>
      <c r="DP387" s="1199">
        <f t="shared" si="2916"/>
        <v>10.4328012</v>
      </c>
      <c r="DQ387" s="1199">
        <f t="shared" si="2916"/>
        <v>0.33995969999999998</v>
      </c>
      <c r="DR387" s="1199">
        <f t="shared" si="2916"/>
        <v>9.2129999999999992</v>
      </c>
      <c r="DS387" s="1199">
        <f t="shared" si="2916"/>
        <v>10.4328012</v>
      </c>
      <c r="DT387" s="1199">
        <f t="shared" si="2916"/>
        <v>0.33995969999999998</v>
      </c>
      <c r="DU387" s="1199">
        <f t="shared" si="2916"/>
        <v>5.4530000000000003</v>
      </c>
      <c r="DV387" s="1199">
        <f t="shared" si="2916"/>
        <v>6.1749772000000007</v>
      </c>
      <c r="DW387" s="1199">
        <f t="shared" si="2916"/>
        <v>0.33995969999999998</v>
      </c>
      <c r="DX387" s="1199">
        <f t="shared" si="2913"/>
        <v>32.791999999999994</v>
      </c>
      <c r="DY387" s="1199">
        <f t="shared" si="2913"/>
        <v>37.133660800000001</v>
      </c>
      <c r="DZ387" s="1199">
        <f t="shared" si="2913"/>
        <v>1.3611133366272004</v>
      </c>
      <c r="EA387" s="1199">
        <f t="shared" si="2913"/>
        <v>32.791999999999994</v>
      </c>
      <c r="EB387" s="1199">
        <f t="shared" si="2913"/>
        <v>37.133660800000001</v>
      </c>
      <c r="EC387" s="1199">
        <f t="shared" si="2913"/>
        <v>1.4155578700922882</v>
      </c>
      <c r="ED387" s="1199">
        <f t="shared" ref="ED387:EF387" si="2917">ED396+ED399+ED402</f>
        <v>32.791999999999994</v>
      </c>
      <c r="EE387" s="1199">
        <f t="shared" si="2917"/>
        <v>37.133660800000001</v>
      </c>
      <c r="EF387" s="1199">
        <f t="shared" si="2917"/>
        <v>1.4155578700922882</v>
      </c>
      <c r="EG387" s="1199">
        <f t="shared" ref="EG387:EI387" si="2918">EG396+EG399+EG402</f>
        <v>32.791999999999994</v>
      </c>
      <c r="EH387" s="1199">
        <f t="shared" si="2918"/>
        <v>37.133660800000001</v>
      </c>
      <c r="EI387" s="1199">
        <f t="shared" si="2918"/>
        <v>1.4155578700922882</v>
      </c>
      <c r="EJ387" s="482"/>
      <c r="EK387" s="482"/>
      <c r="EL387" s="482"/>
      <c r="EM387" s="482"/>
      <c r="EN387" s="484">
        <f t="shared" ref="EN387" si="2919">SUM(EO387:EX387)</f>
        <v>0</v>
      </c>
      <c r="EO387" s="484">
        <f>EO396+EO399+EO402</f>
        <v>0</v>
      </c>
      <c r="EP387" s="484">
        <f>EP396+EP399+EP402</f>
        <v>0</v>
      </c>
      <c r="EQ387" s="484">
        <f>EQ396+EQ399+EQ402</f>
        <v>0</v>
      </c>
      <c r="ER387" s="484">
        <f>ER396+ER399+ER402</f>
        <v>0</v>
      </c>
      <c r="ES387" s="484">
        <f>ES396+ES399+ES402</f>
        <v>0</v>
      </c>
      <c r="ET387" s="813"/>
      <c r="EU387" s="813"/>
      <c r="EV387" s="813"/>
      <c r="EW387" s="813"/>
      <c r="EX387" s="484">
        <f>EX396+EX399+EX402</f>
        <v>0</v>
      </c>
      <c r="EY387" s="484">
        <f t="shared" ref="EY387:FB387" si="2920">EY396+EY399+EY402</f>
        <v>0</v>
      </c>
      <c r="EZ387" s="484">
        <f t="shared" si="2920"/>
        <v>0</v>
      </c>
      <c r="FA387" s="484">
        <f t="shared" si="2920"/>
        <v>0</v>
      </c>
      <c r="FB387" s="484">
        <f t="shared" si="2920"/>
        <v>0</v>
      </c>
      <c r="FC387" s="484">
        <f>FC396+FC399+FC402</f>
        <v>0</v>
      </c>
      <c r="FD387" s="484">
        <f>FD396+FD399+FD402</f>
        <v>0</v>
      </c>
      <c r="FE387" s="484">
        <f>FE396+FE399+FE402</f>
        <v>0</v>
      </c>
      <c r="FF387" s="484">
        <f>FF396+FF399+FF402</f>
        <v>0</v>
      </c>
      <c r="FG387" s="484">
        <f>SUM(FH387:FR387)</f>
        <v>0</v>
      </c>
      <c r="FH387" s="484">
        <f>FH396+FH399+FH402</f>
        <v>0</v>
      </c>
      <c r="FI387" s="484">
        <f>FI396+FI399+FI402</f>
        <v>0</v>
      </c>
      <c r="FJ387" s="484">
        <f>FJ396+FJ399+FJ402</f>
        <v>0</v>
      </c>
      <c r="FK387" s="484">
        <f>FK396+FK399+FK402</f>
        <v>0</v>
      </c>
      <c r="FL387" s="992"/>
      <c r="FM387" s="484">
        <f>FM396+FM399+FM402</f>
        <v>0</v>
      </c>
      <c r="FN387" s="484">
        <f t="shared" ref="FN387:FQ387" si="2921">FN396+FN399+FN402</f>
        <v>0</v>
      </c>
      <c r="FO387" s="484">
        <f t="shared" si="2921"/>
        <v>0</v>
      </c>
      <c r="FP387" s="484">
        <f t="shared" si="2921"/>
        <v>0</v>
      </c>
      <c r="FQ387" s="484">
        <f t="shared" si="2921"/>
        <v>0</v>
      </c>
      <c r="FR387" s="484">
        <f>FR396+FR399+FR402</f>
        <v>0</v>
      </c>
      <c r="FS387" s="484">
        <f>FS396+FS399+FS402</f>
        <v>0</v>
      </c>
      <c r="FT387" s="484">
        <f>FT396+FT399+FT402</f>
        <v>0</v>
      </c>
      <c r="FU387" s="813"/>
      <c r="FV387" s="313"/>
      <c r="FW387" s="313"/>
      <c r="FX387" s="313"/>
    </row>
    <row r="388" spans="1:180" ht="14.45" customHeight="1" outlineLevel="1">
      <c r="A388" s="426" t="s">
        <v>485</v>
      </c>
      <c r="B388" s="378" t="s">
        <v>304</v>
      </c>
      <c r="C388" s="331"/>
      <c r="D388" s="431"/>
      <c r="E388" s="409" t="s">
        <v>261</v>
      </c>
      <c r="F388" s="431" t="s">
        <v>262</v>
      </c>
      <c r="G388" s="467"/>
      <c r="H388" s="330"/>
      <c r="I388" s="313"/>
      <c r="J388" s="313"/>
      <c r="K388" s="313"/>
      <c r="L388" s="313"/>
      <c r="M388" s="313"/>
      <c r="N388" s="313"/>
      <c r="O388" s="313"/>
      <c r="P388" s="313"/>
      <c r="Q388" s="313"/>
      <c r="R388" s="313"/>
      <c r="S388" s="313"/>
      <c r="T388" s="313"/>
      <c r="U388" s="313"/>
      <c r="V388" s="313"/>
      <c r="W388" s="313"/>
      <c r="X388" s="313"/>
      <c r="Y388" s="313"/>
      <c r="Z388" s="313"/>
      <c r="AA388" s="1155"/>
      <c r="AB388" s="313"/>
      <c r="AC388" s="313"/>
      <c r="AD388" s="358"/>
      <c r="AE388" s="313"/>
      <c r="AF388" s="313"/>
      <c r="AG388" s="313"/>
      <c r="AH388" s="313"/>
      <c r="AI388" s="313"/>
      <c r="AJ388" s="313"/>
      <c r="AK388" s="313"/>
      <c r="AL388" s="313"/>
      <c r="AM388" s="313"/>
      <c r="AN388" s="313"/>
      <c r="AO388" s="313"/>
      <c r="AP388" s="495"/>
      <c r="AQ388" s="335"/>
      <c r="AR388" s="1620"/>
      <c r="AS388" s="1620"/>
      <c r="AT388" s="317"/>
      <c r="AU388" s="317"/>
      <c r="AV388" s="317"/>
      <c r="AW388" s="317"/>
      <c r="AX388" s="317"/>
      <c r="AY388" s="317"/>
      <c r="AZ388" s="317"/>
      <c r="BA388" s="317"/>
      <c r="BB388" s="317"/>
      <c r="BC388" s="317"/>
      <c r="BD388" s="317"/>
      <c r="BE388" s="317"/>
      <c r="BF388" s="317"/>
      <c r="BG388" s="317"/>
      <c r="BH388" s="317"/>
      <c r="BI388" s="317"/>
      <c r="BJ388" s="317"/>
      <c r="BK388" s="317"/>
      <c r="BL388" s="313"/>
      <c r="BM388" s="313"/>
      <c r="BN388" s="313"/>
      <c r="BO388" s="313"/>
      <c r="BP388" s="313"/>
      <c r="BQ388" s="313"/>
      <c r="BR388" s="313"/>
      <c r="BS388" s="313"/>
      <c r="BT388" s="313"/>
      <c r="BU388" s="313"/>
      <c r="BV388" s="313"/>
      <c r="BW388" s="313"/>
      <c r="BX388" s="313"/>
      <c r="BY388" s="313"/>
      <c r="BZ388" s="313"/>
      <c r="CA388" s="313"/>
      <c r="CB388" s="313"/>
      <c r="CC388" s="313"/>
      <c r="CD388" s="313"/>
      <c r="CE388" s="313"/>
      <c r="CF388" s="313"/>
      <c r="CG388" s="999"/>
      <c r="CH388" s="313"/>
      <c r="CI388" s="313"/>
      <c r="CJ388" s="313"/>
      <c r="CK388" s="313"/>
      <c r="CL388" s="313"/>
      <c r="CM388" s="313"/>
      <c r="CN388" s="313"/>
      <c r="CO388" s="313"/>
      <c r="CP388" s="313"/>
      <c r="CQ388" s="313"/>
      <c r="CR388" s="313"/>
      <c r="CS388" s="313"/>
      <c r="CT388" s="313"/>
      <c r="CU388" s="313"/>
      <c r="CV388" s="313"/>
      <c r="CW388" s="1512"/>
      <c r="CX388" s="313"/>
      <c r="CY388" s="313"/>
      <c r="CZ388" s="313"/>
      <c r="DA388" s="313"/>
      <c r="DB388" s="313"/>
      <c r="DC388" s="313"/>
      <c r="DD388" s="313"/>
      <c r="DE388" s="313"/>
      <c r="DF388" s="313"/>
      <c r="DG388" s="313"/>
      <c r="DH388" s="313"/>
      <c r="DI388" s="1155"/>
      <c r="DJ388" s="1155"/>
      <c r="DK388" s="1155"/>
      <c r="DL388" s="1155"/>
      <c r="DM388" s="1155"/>
      <c r="DN388" s="1155"/>
      <c r="DO388" s="1155"/>
      <c r="DP388" s="1155"/>
      <c r="DQ388" s="1155"/>
      <c r="DR388" s="1155"/>
      <c r="DS388" s="1155"/>
      <c r="DT388" s="1155"/>
      <c r="DU388" s="1155"/>
      <c r="DV388" s="1155"/>
      <c r="DW388" s="1155"/>
      <c r="DX388" s="1155"/>
      <c r="DY388" s="1155"/>
      <c r="DZ388" s="1155"/>
      <c r="EA388" s="1155"/>
      <c r="EB388" s="1155"/>
      <c r="EC388" s="1155"/>
      <c r="ED388" s="1155"/>
      <c r="EE388" s="1155"/>
      <c r="EF388" s="1155"/>
      <c r="EG388" s="1155"/>
      <c r="EH388" s="1155"/>
      <c r="EI388" s="1155"/>
      <c r="EJ388" s="313"/>
      <c r="EK388" s="313"/>
      <c r="EL388" s="313"/>
      <c r="EM388" s="313"/>
      <c r="EN388" s="313"/>
      <c r="EO388" s="313"/>
      <c r="EP388" s="313"/>
      <c r="EQ388" s="313"/>
      <c r="ER388" s="313"/>
      <c r="ES388" s="313"/>
      <c r="ET388" s="655"/>
      <c r="EU388" s="655"/>
      <c r="EV388" s="655"/>
      <c r="EW388" s="655"/>
      <c r="EX388" s="313"/>
      <c r="EY388" s="655"/>
      <c r="EZ388" s="655"/>
      <c r="FA388" s="655"/>
      <c r="FB388" s="655"/>
      <c r="FC388" s="313"/>
      <c r="FD388" s="313"/>
      <c r="FE388" s="313"/>
      <c r="FF388" s="313"/>
      <c r="FG388" s="313"/>
      <c r="FH388" s="313"/>
      <c r="FI388" s="313"/>
      <c r="FJ388" s="313"/>
      <c r="FK388" s="313"/>
      <c r="FL388" s="999"/>
      <c r="FM388" s="313"/>
      <c r="FN388" s="655"/>
      <c r="FO388" s="655"/>
      <c r="FP388" s="655"/>
      <c r="FQ388" s="655"/>
      <c r="FR388" s="313"/>
      <c r="FS388" s="313"/>
      <c r="FT388" s="313"/>
      <c r="FU388" s="655"/>
      <c r="FV388" s="313"/>
      <c r="FW388" s="313"/>
      <c r="FX388" s="313"/>
    </row>
    <row r="389" spans="1:180" ht="28.9" customHeight="1" outlineLevel="1">
      <c r="A389" s="426" t="s">
        <v>485</v>
      </c>
      <c r="B389" s="378" t="s">
        <v>304</v>
      </c>
      <c r="C389" s="378" t="s">
        <v>489</v>
      </c>
      <c r="D389" s="378" t="s">
        <v>490</v>
      </c>
      <c r="E389" s="430" t="s">
        <v>324</v>
      </c>
      <c r="F389" s="378" t="s">
        <v>353</v>
      </c>
      <c r="G389" s="470"/>
      <c r="H389" s="343"/>
      <c r="I389" s="437">
        <f t="shared" ref="I389:I395" si="2922">S389+X389+Y389+Z389+AA389</f>
        <v>0</v>
      </c>
      <c r="J389" s="312"/>
      <c r="K389" s="312"/>
      <c r="L389" s="312"/>
      <c r="M389" s="312">
        <v>0</v>
      </c>
      <c r="N389" s="312">
        <f t="shared" ref="N389:N395" si="2923">SUM(O389:R389)</f>
        <v>0</v>
      </c>
      <c r="O389" s="366"/>
      <c r="P389" s="366"/>
      <c r="Q389" s="366"/>
      <c r="R389" s="366"/>
      <c r="S389" s="366">
        <f t="shared" ref="S389:S395" si="2924">SUM(T389:W389)</f>
        <v>0</v>
      </c>
      <c r="T389" s="366"/>
      <c r="U389" s="366"/>
      <c r="V389" s="366"/>
      <c r="W389" s="366"/>
      <c r="X389" s="366"/>
      <c r="Y389" s="366"/>
      <c r="Z389" s="366"/>
      <c r="AA389" s="1167"/>
      <c r="AB389" s="319"/>
      <c r="AC389" s="319"/>
      <c r="AD389" s="319"/>
      <c r="AE389" s="319"/>
      <c r="AF389" s="312">
        <v>0</v>
      </c>
      <c r="AG389" s="312">
        <f t="shared" ref="AG389:AG395" si="2925">SUM(AH389:AK389)</f>
        <v>0</v>
      </c>
      <c r="AH389" s="366"/>
      <c r="AI389" s="366"/>
      <c r="AJ389" s="366"/>
      <c r="AK389" s="366"/>
      <c r="AL389" s="319"/>
      <c r="AM389" s="319"/>
      <c r="AN389" s="319"/>
      <c r="AO389" s="319"/>
      <c r="AP389" s="337" t="s">
        <v>391</v>
      </c>
      <c r="AQ389" s="437">
        <f t="shared" ref="AQ389:AQ396" si="2926">DI389+DX389+EA389+ED389+EG389</f>
        <v>45.150000000000006</v>
      </c>
      <c r="AR389" s="1621"/>
      <c r="AS389" s="1621"/>
      <c r="AT389" s="315">
        <v>16.77</v>
      </c>
      <c r="AU389" s="476">
        <f t="shared" ref="AU389:AU395" si="2927">AT389*0.76*1.49</f>
        <v>18.990348000000001</v>
      </c>
      <c r="AV389" s="315">
        <v>0.3923009408194234</v>
      </c>
      <c r="AW389" s="315">
        <v>16.77</v>
      </c>
      <c r="AX389" s="476">
        <f t="shared" ref="AX389:AX395" si="2928">AW389*0.76*1.49</f>
        <v>18.990348000000001</v>
      </c>
      <c r="AY389" s="625">
        <v>0.3923009408194234</v>
      </c>
      <c r="AZ389" s="625">
        <v>9.0300000000000011</v>
      </c>
      <c r="BA389" s="476">
        <f t="shared" ref="BA389:BA395" si="2929">AZ389*0.76*1.49</f>
        <v>10.225572000000001</v>
      </c>
      <c r="BB389" s="625">
        <v>0.35571600000000003</v>
      </c>
      <c r="BC389" s="625">
        <v>9.0300000000000011</v>
      </c>
      <c r="BD389" s="476">
        <f t="shared" ref="BD389:BD395" si="2930">BC389*0.76*1.49</f>
        <v>10.225572000000001</v>
      </c>
      <c r="BE389" s="625">
        <v>0.35571600000000003</v>
      </c>
      <c r="BF389" s="315"/>
      <c r="BG389" s="476">
        <f t="shared" ref="BG389:BG395" si="2931">BF389*0.76*1.49</f>
        <v>0</v>
      </c>
      <c r="BH389" s="315"/>
      <c r="BI389" s="625">
        <v>9.0300000000000011</v>
      </c>
      <c r="BJ389" s="476">
        <f t="shared" ref="BJ389:BJ395" si="2932">BI389*0.76*1.49</f>
        <v>10.225572000000001</v>
      </c>
      <c r="BK389" s="625">
        <v>0.35668499999999997</v>
      </c>
      <c r="BL389" s="315">
        <v>9.0300000000000011</v>
      </c>
      <c r="BM389" s="476">
        <f t="shared" ref="BM389:BM395" si="2933">BL389*0.76*1.49</f>
        <v>10.225572000000001</v>
      </c>
      <c r="BN389" s="315">
        <v>0.35571600000000003</v>
      </c>
      <c r="BO389" s="625">
        <v>9.0300000000000011</v>
      </c>
      <c r="BP389" s="476">
        <f t="shared" ref="BP389:BP395" si="2934">BO389*0.76*1.49</f>
        <v>10.225572000000001</v>
      </c>
      <c r="BQ389" s="315">
        <v>0.35571600000000003</v>
      </c>
      <c r="BR389" s="476">
        <f>BU389+BX389+CA389+CD389</f>
        <v>9.0300000000000011</v>
      </c>
      <c r="BS389" s="476">
        <f t="shared" ref="BS389:BS395" si="2935">BV389+BY389+CB389+CE389</f>
        <v>10.225572000000001</v>
      </c>
      <c r="BT389" s="476">
        <f t="shared" ref="BT389:BT395" si="2936">BW389+BZ389+CC389+CF389</f>
        <v>0.35571600000000003</v>
      </c>
      <c r="BU389" s="625">
        <v>2.41</v>
      </c>
      <c r="BV389" s="476">
        <f t="shared" ref="BV389:BV395" si="2937">BU389*0.76*1.49</f>
        <v>2.7290840000000003</v>
      </c>
      <c r="BW389" s="625">
        <v>8.8929000000000008E-2</v>
      </c>
      <c r="BX389" s="625">
        <v>2.41</v>
      </c>
      <c r="BY389" s="476">
        <f t="shared" ref="BY389:BY395" si="2938">BX389*0.76*1.49</f>
        <v>2.7290840000000003</v>
      </c>
      <c r="BZ389" s="625">
        <v>8.8929000000000008E-2</v>
      </c>
      <c r="CA389" s="625">
        <v>2.41</v>
      </c>
      <c r="CB389" s="476">
        <f t="shared" ref="CB389:CB395" si="2939">CA389*0.76*1.49</f>
        <v>2.7290840000000003</v>
      </c>
      <c r="CC389" s="625">
        <v>8.8929000000000008E-2</v>
      </c>
      <c r="CD389" s="625">
        <v>1.8</v>
      </c>
      <c r="CE389" s="476">
        <f t="shared" ref="CE389:CE395" si="2940">CD389*0.76*1.49</f>
        <v>2.0383200000000001</v>
      </c>
      <c r="CF389" s="625">
        <v>8.8929000000000008E-2</v>
      </c>
      <c r="CG389" s="995"/>
      <c r="CH389" s="476">
        <f>CK389+CN389+CQ389+CT389</f>
        <v>9.0300000000000011</v>
      </c>
      <c r="CI389" s="476">
        <f t="shared" ref="CI389:CI395" si="2941">CL389+CO389+CR389+CU389</f>
        <v>10.225572000000001</v>
      </c>
      <c r="CJ389" s="476">
        <f t="shared" ref="CJ389:CJ395" si="2942">CM389+CP389+CS389+CV389</f>
        <v>0.35571600000000003</v>
      </c>
      <c r="CK389" s="625">
        <v>2.41</v>
      </c>
      <c r="CL389" s="476">
        <f t="shared" ref="CL389:CL395" si="2943">CK389*0.76*1.49</f>
        <v>2.7290840000000003</v>
      </c>
      <c r="CM389" s="625">
        <v>8.8929000000000008E-2</v>
      </c>
      <c r="CN389" s="1049">
        <v>2.41</v>
      </c>
      <c r="CO389" s="476">
        <f t="shared" ref="CO389:CO395" si="2944">CN389*0.76*1.49</f>
        <v>2.7290840000000003</v>
      </c>
      <c r="CP389" s="1049">
        <v>8.8929000000000008E-2</v>
      </c>
      <c r="CQ389" s="1474">
        <v>2.41</v>
      </c>
      <c r="CR389" s="476">
        <f t="shared" ref="CR389:CR395" si="2945">CQ389*0.76*1.49</f>
        <v>2.7290840000000003</v>
      </c>
      <c r="CS389" s="1474">
        <v>8.8929000000000008E-2</v>
      </c>
      <c r="CT389" s="1474">
        <v>1.8</v>
      </c>
      <c r="CU389" s="476">
        <f t="shared" ref="CU389:CU395" si="2946">CT389*0.76*1.49</f>
        <v>2.0383200000000001</v>
      </c>
      <c r="CV389" s="1474">
        <v>8.8929000000000008E-2</v>
      </c>
      <c r="CW389" s="1518">
        <v>9.0300000000000011</v>
      </c>
      <c r="CX389" s="476">
        <f t="shared" ref="CX389:CX395" si="2947">CW389*0.76*1.49</f>
        <v>10.225572000000001</v>
      </c>
      <c r="CY389" s="625">
        <v>0.36039669120000012</v>
      </c>
      <c r="CZ389" s="625">
        <v>9.0300000000000011</v>
      </c>
      <c r="DA389" s="476">
        <f t="shared" ref="DA389:DA395" si="2948">CZ389*0.76*1.49</f>
        <v>10.225572000000001</v>
      </c>
      <c r="DB389" s="625">
        <v>0.37481255884800013</v>
      </c>
      <c r="DC389" s="625">
        <v>9.0300000000000011</v>
      </c>
      <c r="DD389" s="476">
        <f t="shared" ref="DD389:DD395" si="2949">DC389*0.76*1.49</f>
        <v>10.225572000000001</v>
      </c>
      <c r="DE389" s="625">
        <v>0.38980506120192016</v>
      </c>
      <c r="DF389" s="625">
        <v>9.0300000000000011</v>
      </c>
      <c r="DG389" s="476">
        <f t="shared" ref="DG389:DG395" si="2950">DF389*0.76*1.49</f>
        <v>10.225572000000001</v>
      </c>
      <c r="DH389" s="625">
        <v>0.38980506120192016</v>
      </c>
      <c r="DI389" s="1243">
        <f t="shared" ref="DI389:DI395" si="2951">DL389+DO389+DR389+DU389</f>
        <v>9.0300000000000011</v>
      </c>
      <c r="DJ389" s="1203">
        <f t="shared" ref="DJ389:DJ395" si="2952">DI389*0.76*1.49</f>
        <v>10.225572000000001</v>
      </c>
      <c r="DK389" s="1243">
        <f t="shared" ref="DK389:DK395" si="2953">DN389+DQ389+DT389+DW389</f>
        <v>0.35571600000000003</v>
      </c>
      <c r="DL389" s="1204">
        <v>2.41</v>
      </c>
      <c r="DM389" s="1203">
        <f t="shared" ref="DM389:DM395" si="2954">DL389*0.76*1.49</f>
        <v>2.7290840000000003</v>
      </c>
      <c r="DN389" s="1204">
        <v>8.8929000000000008E-2</v>
      </c>
      <c r="DO389" s="1204">
        <v>2.41</v>
      </c>
      <c r="DP389" s="1203">
        <f t="shared" ref="DP389:DP395" si="2955">DO389*0.76*1.49</f>
        <v>2.7290840000000003</v>
      </c>
      <c r="DQ389" s="1204">
        <v>8.8929000000000008E-2</v>
      </c>
      <c r="DR389" s="1204">
        <v>2.41</v>
      </c>
      <c r="DS389" s="1203">
        <f t="shared" ref="DS389:DS395" si="2956">DR389*0.76*1.49</f>
        <v>2.7290840000000003</v>
      </c>
      <c r="DT389" s="1204">
        <v>8.8929000000000008E-2</v>
      </c>
      <c r="DU389" s="1204">
        <v>1.8</v>
      </c>
      <c r="DV389" s="1203">
        <f t="shared" ref="DV389:DV395" si="2957">DU389*0.76*1.49</f>
        <v>2.0383200000000001</v>
      </c>
      <c r="DW389" s="1204">
        <v>8.8929000000000008E-2</v>
      </c>
      <c r="DX389" s="1204">
        <v>9.0300000000000011</v>
      </c>
      <c r="DY389" s="1203">
        <f t="shared" ref="DY389:DY395" si="2958">DX389*0.76*1.49</f>
        <v>10.225572000000001</v>
      </c>
      <c r="DZ389" s="1204">
        <v>0.37481255884800013</v>
      </c>
      <c r="EA389" s="1204">
        <v>9.0300000000000011</v>
      </c>
      <c r="EB389" s="1203">
        <f t="shared" ref="EB389:EB395" si="2959">EA389*0.76*1.49</f>
        <v>10.225572000000001</v>
      </c>
      <c r="EC389" s="1204">
        <v>0.38980506120192016</v>
      </c>
      <c r="ED389" s="1204">
        <v>9.0300000000000011</v>
      </c>
      <c r="EE389" s="1203">
        <f t="shared" ref="EE389:EE395" si="2960">ED389*0.76*1.49</f>
        <v>10.225572000000001</v>
      </c>
      <c r="EF389" s="1204">
        <v>0.38980506120192016</v>
      </c>
      <c r="EG389" s="1204">
        <v>9.0300000000000011</v>
      </c>
      <c r="EH389" s="1203">
        <f t="shared" ref="EH389:EH395" si="2961">EG389*0.76*1.49</f>
        <v>10.225572000000001</v>
      </c>
      <c r="EI389" s="1204">
        <v>0.38980506120192016</v>
      </c>
      <c r="EJ389" s="315"/>
      <c r="EK389" s="315"/>
      <c r="EL389" s="315"/>
      <c r="EM389" s="315"/>
      <c r="EN389" s="437">
        <f t="shared" ref="EN389:EN396" si="2962">EX389+FC389+FD389+FE389+FF389</f>
        <v>0</v>
      </c>
      <c r="EO389" s="312"/>
      <c r="EP389" s="312"/>
      <c r="EQ389" s="312"/>
      <c r="ER389" s="312"/>
      <c r="ES389" s="312"/>
      <c r="ET389" s="622"/>
      <c r="EU389" s="622"/>
      <c r="EV389" s="622"/>
      <c r="EW389" s="622"/>
      <c r="EX389" s="1195">
        <f t="shared" ref="EX389:EX395" si="2963">EY389+EZ389+FA389+FB389</f>
        <v>0</v>
      </c>
      <c r="EY389" s="622"/>
      <c r="EZ389" s="622"/>
      <c r="FA389" s="622"/>
      <c r="FB389" s="622"/>
      <c r="FC389" s="312"/>
      <c r="FD389" s="312"/>
      <c r="FE389" s="312"/>
      <c r="FF389" s="312"/>
      <c r="FG389" s="437">
        <f t="shared" ref="FG389:FG396" si="2964">SUM(FH389:FR389)</f>
        <v>0</v>
      </c>
      <c r="FH389" s="312"/>
      <c r="FI389" s="312">
        <v>0</v>
      </c>
      <c r="FJ389" s="312"/>
      <c r="FK389" s="312">
        <f>SUM(FM389:FX389)</f>
        <v>0</v>
      </c>
      <c r="FL389" s="992"/>
      <c r="FM389" s="312">
        <f t="shared" ref="FM389:FM395" si="2965">FN389+FO389+FP389+FQ389</f>
        <v>0</v>
      </c>
      <c r="FN389" s="622"/>
      <c r="FO389" s="622"/>
      <c r="FP389" s="622"/>
      <c r="FQ389" s="622"/>
      <c r="FR389" s="312"/>
      <c r="FS389" s="312"/>
      <c r="FT389" s="312"/>
      <c r="FU389" s="622"/>
      <c r="FV389" s="319"/>
      <c r="FW389" s="319"/>
      <c r="FX389" s="319"/>
    </row>
    <row r="390" spans="1:180" ht="28.9" customHeight="1" outlineLevel="1">
      <c r="A390" s="426" t="s">
        <v>485</v>
      </c>
      <c r="B390" s="378" t="s">
        <v>304</v>
      </c>
      <c r="C390" s="378" t="s">
        <v>489</v>
      </c>
      <c r="D390" s="378" t="s">
        <v>490</v>
      </c>
      <c r="E390" s="430" t="s">
        <v>325</v>
      </c>
      <c r="F390" s="378" t="s">
        <v>392</v>
      </c>
      <c r="G390" s="470"/>
      <c r="H390" s="343"/>
      <c r="I390" s="437">
        <f t="shared" si="2922"/>
        <v>0</v>
      </c>
      <c r="J390" s="312"/>
      <c r="K390" s="312"/>
      <c r="L390" s="312"/>
      <c r="M390" s="312">
        <v>0</v>
      </c>
      <c r="N390" s="312">
        <f t="shared" si="2923"/>
        <v>0</v>
      </c>
      <c r="O390" s="366"/>
      <c r="P390" s="366"/>
      <c r="Q390" s="366"/>
      <c r="R390" s="366"/>
      <c r="S390" s="366">
        <f t="shared" si="2924"/>
        <v>0</v>
      </c>
      <c r="T390" s="366"/>
      <c r="U390" s="366"/>
      <c r="V390" s="366"/>
      <c r="W390" s="366"/>
      <c r="X390" s="366"/>
      <c r="Y390" s="366"/>
      <c r="Z390" s="366"/>
      <c r="AA390" s="1167"/>
      <c r="AB390" s="319"/>
      <c r="AC390" s="319"/>
      <c r="AD390" s="319"/>
      <c r="AE390" s="319"/>
      <c r="AF390" s="312">
        <v>0</v>
      </c>
      <c r="AG390" s="312">
        <f t="shared" si="2925"/>
        <v>0</v>
      </c>
      <c r="AH390" s="366"/>
      <c r="AI390" s="366"/>
      <c r="AJ390" s="366"/>
      <c r="AK390" s="366"/>
      <c r="AL390" s="319"/>
      <c r="AM390" s="319"/>
      <c r="AN390" s="319"/>
      <c r="AO390" s="319"/>
      <c r="AP390" s="337" t="s">
        <v>391</v>
      </c>
      <c r="AQ390" s="437">
        <f t="shared" si="2926"/>
        <v>38.799999999999997</v>
      </c>
      <c r="AR390" s="1621"/>
      <c r="AS390" s="1621"/>
      <c r="AT390" s="315">
        <v>18.75</v>
      </c>
      <c r="AU390" s="476">
        <f t="shared" si="2927"/>
        <v>21.232499999999998</v>
      </c>
      <c r="AV390" s="315">
        <v>0.43861911987860397</v>
      </c>
      <c r="AW390" s="315">
        <v>18.75</v>
      </c>
      <c r="AX390" s="476">
        <f t="shared" si="2928"/>
        <v>21.232499999999998</v>
      </c>
      <c r="AY390" s="625">
        <v>0.43861911987860397</v>
      </c>
      <c r="AZ390" s="625">
        <v>7.76</v>
      </c>
      <c r="BA390" s="476">
        <f t="shared" si="2929"/>
        <v>8.7874239999999997</v>
      </c>
      <c r="BB390" s="625">
        <v>0.32324400000000003</v>
      </c>
      <c r="BC390" s="625">
        <v>7.76</v>
      </c>
      <c r="BD390" s="476">
        <f t="shared" si="2930"/>
        <v>8.7874239999999997</v>
      </c>
      <c r="BE390" s="625">
        <v>0.32324400000000003</v>
      </c>
      <c r="BF390" s="315"/>
      <c r="BG390" s="476">
        <f t="shared" si="2931"/>
        <v>0</v>
      </c>
      <c r="BH390" s="315"/>
      <c r="BI390" s="625">
        <v>7.76</v>
      </c>
      <c r="BJ390" s="476">
        <f t="shared" si="2932"/>
        <v>8.7874239999999997</v>
      </c>
      <c r="BK390" s="625">
        <v>0.30652000000000001</v>
      </c>
      <c r="BL390" s="315">
        <v>7.76</v>
      </c>
      <c r="BM390" s="476">
        <f t="shared" si="2933"/>
        <v>8.7874239999999997</v>
      </c>
      <c r="BN390" s="315">
        <v>0.32324400000000003</v>
      </c>
      <c r="BO390" s="625">
        <v>7.76</v>
      </c>
      <c r="BP390" s="476">
        <f t="shared" si="2934"/>
        <v>8.7874239999999997</v>
      </c>
      <c r="BQ390" s="315">
        <v>0.32324400000000003</v>
      </c>
      <c r="BR390" s="476">
        <f>BU390+BX390+CA390+CD390</f>
        <v>7.76</v>
      </c>
      <c r="BS390" s="476">
        <f t="shared" si="2935"/>
        <v>8.7874239999999979</v>
      </c>
      <c r="BT390" s="476">
        <f t="shared" si="2936"/>
        <v>0.32324400000000003</v>
      </c>
      <c r="BU390" s="625">
        <v>2.19</v>
      </c>
      <c r="BV390" s="476">
        <f t="shared" si="2937"/>
        <v>2.4799559999999996</v>
      </c>
      <c r="BW390" s="625">
        <v>8.0811000000000008E-2</v>
      </c>
      <c r="BX390" s="625">
        <v>2.19</v>
      </c>
      <c r="BY390" s="476">
        <f t="shared" si="2938"/>
        <v>2.4799559999999996</v>
      </c>
      <c r="BZ390" s="625">
        <v>8.0811000000000008E-2</v>
      </c>
      <c r="CA390" s="625">
        <v>2.19</v>
      </c>
      <c r="CB390" s="476">
        <f t="shared" si="2939"/>
        <v>2.4799559999999996</v>
      </c>
      <c r="CC390" s="625">
        <v>8.0811000000000008E-2</v>
      </c>
      <c r="CD390" s="625">
        <v>1.19</v>
      </c>
      <c r="CE390" s="476">
        <f t="shared" si="2940"/>
        <v>1.347556</v>
      </c>
      <c r="CF390" s="625">
        <v>8.0811000000000008E-2</v>
      </c>
      <c r="CG390" s="995"/>
      <c r="CH390" s="476">
        <f>CK390+CN390+CQ390+CT390</f>
        <v>7.76</v>
      </c>
      <c r="CI390" s="476">
        <f t="shared" si="2941"/>
        <v>8.7874239999999979</v>
      </c>
      <c r="CJ390" s="476">
        <f t="shared" si="2942"/>
        <v>0.32324400000000003</v>
      </c>
      <c r="CK390" s="625">
        <v>2.19</v>
      </c>
      <c r="CL390" s="476">
        <f t="shared" si="2943"/>
        <v>2.4799559999999996</v>
      </c>
      <c r="CM390" s="625">
        <v>8.0811000000000008E-2</v>
      </c>
      <c r="CN390" s="1049">
        <v>2.19</v>
      </c>
      <c r="CO390" s="476">
        <f t="shared" si="2944"/>
        <v>2.4799559999999996</v>
      </c>
      <c r="CP390" s="1049">
        <v>8.0811000000000008E-2</v>
      </c>
      <c r="CQ390" s="1474">
        <v>2.19</v>
      </c>
      <c r="CR390" s="476">
        <f t="shared" si="2945"/>
        <v>2.4799559999999996</v>
      </c>
      <c r="CS390" s="1474">
        <v>8.0811000000000008E-2</v>
      </c>
      <c r="CT390" s="1474">
        <v>1.19</v>
      </c>
      <c r="CU390" s="476">
        <f t="shared" si="2946"/>
        <v>1.347556</v>
      </c>
      <c r="CV390" s="1474">
        <v>8.0811000000000008E-2</v>
      </c>
      <c r="CW390" s="1518">
        <v>7.76</v>
      </c>
      <c r="CX390" s="476">
        <f t="shared" si="2947"/>
        <v>8.7874239999999997</v>
      </c>
      <c r="CY390" s="625">
        <v>0.30970967040000003</v>
      </c>
      <c r="CZ390" s="625">
        <v>7.76</v>
      </c>
      <c r="DA390" s="476">
        <f t="shared" si="2948"/>
        <v>8.7874239999999997</v>
      </c>
      <c r="DB390" s="625">
        <v>0.32209805721600004</v>
      </c>
      <c r="DC390" s="625">
        <v>7.76</v>
      </c>
      <c r="DD390" s="476">
        <f t="shared" si="2949"/>
        <v>8.7874239999999997</v>
      </c>
      <c r="DE390" s="625">
        <v>0.33498197950464004</v>
      </c>
      <c r="DF390" s="625">
        <v>7.76</v>
      </c>
      <c r="DG390" s="476">
        <f t="shared" si="2950"/>
        <v>8.7874239999999997</v>
      </c>
      <c r="DH390" s="625">
        <v>0.33498197950464004</v>
      </c>
      <c r="DI390" s="1243">
        <f t="shared" si="2951"/>
        <v>7.76</v>
      </c>
      <c r="DJ390" s="1203">
        <f t="shared" si="2952"/>
        <v>8.7874239999999997</v>
      </c>
      <c r="DK390" s="1243">
        <f t="shared" si="2953"/>
        <v>0.32324400000000003</v>
      </c>
      <c r="DL390" s="1204">
        <v>2.19</v>
      </c>
      <c r="DM390" s="1203">
        <f t="shared" si="2954"/>
        <v>2.4799559999999996</v>
      </c>
      <c r="DN390" s="1204">
        <v>8.0811000000000008E-2</v>
      </c>
      <c r="DO390" s="1204">
        <v>2.19</v>
      </c>
      <c r="DP390" s="1203">
        <f t="shared" si="2955"/>
        <v>2.4799559999999996</v>
      </c>
      <c r="DQ390" s="1204">
        <v>8.0811000000000008E-2</v>
      </c>
      <c r="DR390" s="1204">
        <v>2.19</v>
      </c>
      <c r="DS390" s="1203">
        <f t="shared" si="2956"/>
        <v>2.4799559999999996</v>
      </c>
      <c r="DT390" s="1204">
        <v>8.0811000000000008E-2</v>
      </c>
      <c r="DU390" s="1204">
        <v>1.19</v>
      </c>
      <c r="DV390" s="1203">
        <f t="shared" si="2957"/>
        <v>1.347556</v>
      </c>
      <c r="DW390" s="1204">
        <v>8.0811000000000008E-2</v>
      </c>
      <c r="DX390" s="1204">
        <v>7.76</v>
      </c>
      <c r="DY390" s="1203">
        <f t="shared" si="2958"/>
        <v>8.7874239999999997</v>
      </c>
      <c r="DZ390" s="1204">
        <v>0.32209805721600004</v>
      </c>
      <c r="EA390" s="1204">
        <v>7.76</v>
      </c>
      <c r="EB390" s="1203">
        <f t="shared" si="2959"/>
        <v>8.7874239999999997</v>
      </c>
      <c r="EC390" s="1204">
        <v>0.33498197950464004</v>
      </c>
      <c r="ED390" s="1204">
        <v>7.76</v>
      </c>
      <c r="EE390" s="1203">
        <f t="shared" si="2960"/>
        <v>8.7874239999999997</v>
      </c>
      <c r="EF390" s="1204">
        <v>0.33498197950464004</v>
      </c>
      <c r="EG390" s="1204">
        <v>7.76</v>
      </c>
      <c r="EH390" s="1203">
        <f t="shared" si="2961"/>
        <v>8.7874239999999997</v>
      </c>
      <c r="EI390" s="1204">
        <v>0.33498197950464004</v>
      </c>
      <c r="EJ390" s="315"/>
      <c r="EK390" s="315"/>
      <c r="EL390" s="315"/>
      <c r="EM390" s="315"/>
      <c r="EN390" s="437">
        <f t="shared" si="2962"/>
        <v>0</v>
      </c>
      <c r="EO390" s="312"/>
      <c r="EP390" s="312"/>
      <c r="EQ390" s="312"/>
      <c r="ER390" s="312"/>
      <c r="ES390" s="312"/>
      <c r="ET390" s="622"/>
      <c r="EU390" s="622"/>
      <c r="EV390" s="622"/>
      <c r="EW390" s="622"/>
      <c r="EX390" s="1195">
        <f t="shared" si="2963"/>
        <v>0</v>
      </c>
      <c r="EY390" s="622"/>
      <c r="EZ390" s="622"/>
      <c r="FA390" s="622"/>
      <c r="FB390" s="622"/>
      <c r="FC390" s="312"/>
      <c r="FD390" s="312"/>
      <c r="FE390" s="312"/>
      <c r="FF390" s="312"/>
      <c r="FG390" s="437">
        <f t="shared" si="2964"/>
        <v>0</v>
      </c>
      <c r="FH390" s="312">
        <v>0</v>
      </c>
      <c r="FI390" s="312"/>
      <c r="FJ390" s="312"/>
      <c r="FK390" s="312">
        <f>SUM(FM390:FX390)</f>
        <v>0</v>
      </c>
      <c r="FL390" s="992"/>
      <c r="FM390" s="312">
        <f t="shared" si="2965"/>
        <v>0</v>
      </c>
      <c r="FN390" s="622"/>
      <c r="FO390" s="622"/>
      <c r="FP390" s="622"/>
      <c r="FQ390" s="622"/>
      <c r="FR390" s="312"/>
      <c r="FS390" s="312"/>
      <c r="FT390" s="312"/>
      <c r="FU390" s="622"/>
      <c r="FV390" s="319"/>
      <c r="FW390" s="319"/>
      <c r="FX390" s="319"/>
    </row>
    <row r="391" spans="1:180" ht="14.45" customHeight="1" outlineLevel="1">
      <c r="A391" s="426" t="s">
        <v>485</v>
      </c>
      <c r="B391" s="378" t="s">
        <v>304</v>
      </c>
      <c r="C391" s="378" t="s">
        <v>489</v>
      </c>
      <c r="D391" s="378" t="s">
        <v>490</v>
      </c>
      <c r="E391" s="430" t="s">
        <v>326</v>
      </c>
      <c r="F391" s="435" t="s">
        <v>357</v>
      </c>
      <c r="G391" s="470"/>
      <c r="H391" s="316"/>
      <c r="I391" s="437">
        <f t="shared" si="2922"/>
        <v>0</v>
      </c>
      <c r="J391" s="312"/>
      <c r="K391" s="312"/>
      <c r="L391" s="312"/>
      <c r="M391" s="312">
        <v>0</v>
      </c>
      <c r="N391" s="312">
        <f t="shared" si="2923"/>
        <v>0</v>
      </c>
      <c r="O391" s="366"/>
      <c r="P391" s="366"/>
      <c r="Q391" s="366"/>
      <c r="R391" s="366"/>
      <c r="S391" s="366">
        <f t="shared" si="2924"/>
        <v>0</v>
      </c>
      <c r="T391" s="366"/>
      <c r="U391" s="366"/>
      <c r="V391" s="366"/>
      <c r="W391" s="366"/>
      <c r="X391" s="366"/>
      <c r="Y391" s="366"/>
      <c r="Z391" s="366"/>
      <c r="AA391" s="1167"/>
      <c r="AB391" s="319"/>
      <c r="AC391" s="319"/>
      <c r="AD391" s="319"/>
      <c r="AE391" s="319"/>
      <c r="AF391" s="312">
        <v>0</v>
      </c>
      <c r="AG391" s="312">
        <f t="shared" si="2925"/>
        <v>0</v>
      </c>
      <c r="AH391" s="366"/>
      <c r="AI391" s="366"/>
      <c r="AJ391" s="366"/>
      <c r="AK391" s="366"/>
      <c r="AL391" s="319"/>
      <c r="AM391" s="319"/>
      <c r="AN391" s="319"/>
      <c r="AO391" s="319"/>
      <c r="AP391" s="337" t="s">
        <v>391</v>
      </c>
      <c r="AQ391" s="437">
        <f t="shared" si="2926"/>
        <v>15.26</v>
      </c>
      <c r="AR391" s="1621"/>
      <c r="AS391" s="1621"/>
      <c r="AT391" s="315">
        <v>3.05</v>
      </c>
      <c r="AU391" s="476">
        <f t="shared" si="2927"/>
        <v>3.4538199999999999</v>
      </c>
      <c r="AV391" s="315">
        <v>7.1348710166919585E-2</v>
      </c>
      <c r="AW391" s="315">
        <v>3.05</v>
      </c>
      <c r="AX391" s="476">
        <f t="shared" si="2928"/>
        <v>3.4538199999999999</v>
      </c>
      <c r="AY391" s="625">
        <v>7.1348710166919585E-2</v>
      </c>
      <c r="AZ391" s="625">
        <v>3.052</v>
      </c>
      <c r="BA391" s="476">
        <f t="shared" si="2929"/>
        <v>3.4560848000000002</v>
      </c>
      <c r="BB391" s="625">
        <v>0.11261880000000001</v>
      </c>
      <c r="BC391" s="625">
        <v>3.052</v>
      </c>
      <c r="BD391" s="476">
        <f t="shared" si="2930"/>
        <v>3.4560848000000002</v>
      </c>
      <c r="BE391" s="625">
        <v>0.11261880000000001</v>
      </c>
      <c r="BF391" s="315"/>
      <c r="BG391" s="476">
        <f t="shared" si="2931"/>
        <v>0</v>
      </c>
      <c r="BH391" s="315"/>
      <c r="BI391" s="625">
        <v>3.052</v>
      </c>
      <c r="BJ391" s="476">
        <f t="shared" si="2932"/>
        <v>3.4560848000000002</v>
      </c>
      <c r="BK391" s="625">
        <v>0.12055400000000001</v>
      </c>
      <c r="BL391" s="315">
        <v>3.052</v>
      </c>
      <c r="BM391" s="476">
        <f t="shared" si="2933"/>
        <v>3.4560848000000002</v>
      </c>
      <c r="BN391" s="315">
        <v>0.11261880000000001</v>
      </c>
      <c r="BO391" s="625">
        <v>3.052</v>
      </c>
      <c r="BP391" s="476">
        <f t="shared" si="2934"/>
        <v>3.4560848000000002</v>
      </c>
      <c r="BQ391" s="315">
        <v>0.11261880000000001</v>
      </c>
      <c r="BR391" s="476">
        <f>BU391+BX391+CA391+CD391</f>
        <v>3.052</v>
      </c>
      <c r="BS391" s="476">
        <f t="shared" si="2935"/>
        <v>3.4560848000000002</v>
      </c>
      <c r="BT391" s="476">
        <f t="shared" si="2936"/>
        <v>0.11261880000000001</v>
      </c>
      <c r="BU391" s="625">
        <v>0.76300000000000001</v>
      </c>
      <c r="BV391" s="476">
        <f t="shared" si="2937"/>
        <v>0.86402120000000004</v>
      </c>
      <c r="BW391" s="625">
        <v>2.8154700000000001E-2</v>
      </c>
      <c r="BX391" s="625">
        <v>0.76300000000000001</v>
      </c>
      <c r="BY391" s="476">
        <f t="shared" si="2938"/>
        <v>0.86402120000000004</v>
      </c>
      <c r="BZ391" s="625">
        <v>2.8154700000000001E-2</v>
      </c>
      <c r="CA391" s="625">
        <v>0.76300000000000001</v>
      </c>
      <c r="CB391" s="476">
        <f t="shared" si="2939"/>
        <v>0.86402120000000004</v>
      </c>
      <c r="CC391" s="625">
        <v>2.8154700000000001E-2</v>
      </c>
      <c r="CD391" s="625">
        <v>0.76300000000000001</v>
      </c>
      <c r="CE391" s="476">
        <f t="shared" si="2940"/>
        <v>0.86402120000000004</v>
      </c>
      <c r="CF391" s="625">
        <v>2.8154700000000001E-2</v>
      </c>
      <c r="CG391" s="995"/>
      <c r="CH391" s="476">
        <f>CK391+CN391+CQ391+CT391</f>
        <v>3.052</v>
      </c>
      <c r="CI391" s="476">
        <f t="shared" si="2941"/>
        <v>3.4560848000000002</v>
      </c>
      <c r="CJ391" s="476">
        <f t="shared" si="2942"/>
        <v>0.11261880000000001</v>
      </c>
      <c r="CK391" s="625">
        <v>0.76300000000000001</v>
      </c>
      <c r="CL391" s="476">
        <f t="shared" si="2943"/>
        <v>0.86402120000000004</v>
      </c>
      <c r="CM391" s="625">
        <v>2.8154700000000001E-2</v>
      </c>
      <c r="CN391" s="1049">
        <v>0.76300000000000001</v>
      </c>
      <c r="CO391" s="476">
        <f t="shared" si="2944"/>
        <v>0.86402120000000004</v>
      </c>
      <c r="CP391" s="1049">
        <v>2.8154700000000001E-2</v>
      </c>
      <c r="CQ391" s="1474">
        <v>0.76300000000000001</v>
      </c>
      <c r="CR391" s="476">
        <f t="shared" si="2945"/>
        <v>0.86402120000000004</v>
      </c>
      <c r="CS391" s="1474">
        <v>2.8154700000000001E-2</v>
      </c>
      <c r="CT391" s="1474">
        <v>0.76300000000000001</v>
      </c>
      <c r="CU391" s="476">
        <f t="shared" si="2946"/>
        <v>0.86402120000000004</v>
      </c>
      <c r="CV391" s="1474">
        <v>2.8154700000000001E-2</v>
      </c>
      <c r="CW391" s="1518">
        <v>3.052</v>
      </c>
      <c r="CX391" s="476">
        <f t="shared" si="2947"/>
        <v>3.4560848000000002</v>
      </c>
      <c r="CY391" s="625">
        <v>0.12180849408000001</v>
      </c>
      <c r="CZ391" s="625">
        <v>3.052</v>
      </c>
      <c r="DA391" s="476">
        <f t="shared" si="2948"/>
        <v>3.4560848000000002</v>
      </c>
      <c r="DB391" s="625">
        <v>0.1266808338432</v>
      </c>
      <c r="DC391" s="625">
        <v>3.052</v>
      </c>
      <c r="DD391" s="476">
        <f t="shared" si="2949"/>
        <v>3.4560848000000002</v>
      </c>
      <c r="DE391" s="625">
        <v>0.131748067196928</v>
      </c>
      <c r="DF391" s="625">
        <v>3.052</v>
      </c>
      <c r="DG391" s="476">
        <f t="shared" si="2950"/>
        <v>3.4560848000000002</v>
      </c>
      <c r="DH391" s="625">
        <v>0.131748067196928</v>
      </c>
      <c r="DI391" s="1243">
        <f t="shared" si="2951"/>
        <v>3.052</v>
      </c>
      <c r="DJ391" s="1203">
        <f t="shared" si="2952"/>
        <v>3.4560848000000002</v>
      </c>
      <c r="DK391" s="1243">
        <f t="shared" si="2953"/>
        <v>0.11261880000000001</v>
      </c>
      <c r="DL391" s="1204">
        <v>0.76300000000000001</v>
      </c>
      <c r="DM391" s="1203">
        <f t="shared" si="2954"/>
        <v>0.86402120000000004</v>
      </c>
      <c r="DN391" s="1204">
        <v>2.8154700000000001E-2</v>
      </c>
      <c r="DO391" s="1204">
        <v>0.76300000000000001</v>
      </c>
      <c r="DP391" s="1203">
        <f t="shared" si="2955"/>
        <v>0.86402120000000004</v>
      </c>
      <c r="DQ391" s="1204">
        <v>2.8154700000000001E-2</v>
      </c>
      <c r="DR391" s="1204">
        <v>0.76300000000000001</v>
      </c>
      <c r="DS391" s="1203">
        <f t="shared" si="2956"/>
        <v>0.86402120000000004</v>
      </c>
      <c r="DT391" s="1204">
        <v>2.8154700000000001E-2</v>
      </c>
      <c r="DU391" s="1204">
        <v>0.76300000000000001</v>
      </c>
      <c r="DV391" s="1203">
        <f t="shared" si="2957"/>
        <v>0.86402120000000004</v>
      </c>
      <c r="DW391" s="1204">
        <v>2.8154700000000001E-2</v>
      </c>
      <c r="DX391" s="1204">
        <v>3.052</v>
      </c>
      <c r="DY391" s="1203">
        <f t="shared" si="2958"/>
        <v>3.4560848000000002</v>
      </c>
      <c r="DZ391" s="1204">
        <v>0.1266808338432</v>
      </c>
      <c r="EA391" s="1204">
        <v>3.052</v>
      </c>
      <c r="EB391" s="1203">
        <f t="shared" si="2959"/>
        <v>3.4560848000000002</v>
      </c>
      <c r="EC391" s="1204">
        <v>0.131748067196928</v>
      </c>
      <c r="ED391" s="1204">
        <v>3.052</v>
      </c>
      <c r="EE391" s="1203">
        <f t="shared" si="2960"/>
        <v>3.4560848000000002</v>
      </c>
      <c r="EF391" s="1204">
        <v>0.131748067196928</v>
      </c>
      <c r="EG391" s="1204">
        <v>3.052</v>
      </c>
      <c r="EH391" s="1203">
        <f t="shared" si="2961"/>
        <v>3.4560848000000002</v>
      </c>
      <c r="EI391" s="1204">
        <v>0.131748067196928</v>
      </c>
      <c r="EJ391" s="315"/>
      <c r="EK391" s="315"/>
      <c r="EL391" s="315"/>
      <c r="EM391" s="315"/>
      <c r="EN391" s="437">
        <f t="shared" si="2962"/>
        <v>0</v>
      </c>
      <c r="EO391" s="312"/>
      <c r="EP391" s="312"/>
      <c r="EQ391" s="312"/>
      <c r="ER391" s="312"/>
      <c r="ES391" s="312"/>
      <c r="ET391" s="622"/>
      <c r="EU391" s="622"/>
      <c r="EV391" s="622"/>
      <c r="EW391" s="622"/>
      <c r="EX391" s="1195">
        <f t="shared" si="2963"/>
        <v>0</v>
      </c>
      <c r="EY391" s="622"/>
      <c r="EZ391" s="622"/>
      <c r="FA391" s="622"/>
      <c r="FB391" s="622"/>
      <c r="FC391" s="312"/>
      <c r="FD391" s="312"/>
      <c r="FE391" s="312"/>
      <c r="FF391" s="312"/>
      <c r="FG391" s="437">
        <f t="shared" si="2964"/>
        <v>0</v>
      </c>
      <c r="FH391" s="312">
        <v>0</v>
      </c>
      <c r="FI391" s="312"/>
      <c r="FJ391" s="312"/>
      <c r="FK391" s="312">
        <f>SUM(FM391:FX391)</f>
        <v>0</v>
      </c>
      <c r="FL391" s="992"/>
      <c r="FM391" s="312">
        <f t="shared" si="2965"/>
        <v>0</v>
      </c>
      <c r="FN391" s="622"/>
      <c r="FO391" s="622"/>
      <c r="FP391" s="622"/>
      <c r="FQ391" s="622"/>
      <c r="FR391" s="312"/>
      <c r="FS391" s="312"/>
      <c r="FT391" s="312"/>
      <c r="FU391" s="622"/>
      <c r="FV391" s="319"/>
      <c r="FW391" s="319"/>
      <c r="FX391" s="319"/>
    </row>
    <row r="392" spans="1:180" ht="28.9" customHeight="1" outlineLevel="1">
      <c r="A392" s="426" t="s">
        <v>485</v>
      </c>
      <c r="B392" s="378" t="s">
        <v>304</v>
      </c>
      <c r="C392" s="378" t="s">
        <v>489</v>
      </c>
      <c r="D392" s="378" t="s">
        <v>490</v>
      </c>
      <c r="E392" s="430" t="s">
        <v>432</v>
      </c>
      <c r="F392" s="378" t="s">
        <v>436</v>
      </c>
      <c r="G392" s="470"/>
      <c r="H392" s="343"/>
      <c r="I392" s="437">
        <f t="shared" si="2922"/>
        <v>0</v>
      </c>
      <c r="J392" s="312"/>
      <c r="K392" s="312"/>
      <c r="L392" s="312"/>
      <c r="M392" s="312">
        <v>0</v>
      </c>
      <c r="N392" s="312">
        <f t="shared" si="2923"/>
        <v>0</v>
      </c>
      <c r="O392" s="366"/>
      <c r="P392" s="366"/>
      <c r="Q392" s="366"/>
      <c r="R392" s="366"/>
      <c r="S392" s="366">
        <f t="shared" si="2924"/>
        <v>0</v>
      </c>
      <c r="T392" s="366"/>
      <c r="U392" s="366"/>
      <c r="V392" s="366"/>
      <c r="W392" s="366"/>
      <c r="X392" s="366"/>
      <c r="Y392" s="366"/>
      <c r="Z392" s="366"/>
      <c r="AA392" s="1167"/>
      <c r="AB392" s="319"/>
      <c r="AC392" s="319"/>
      <c r="AD392" s="319"/>
      <c r="AE392" s="319"/>
      <c r="AF392" s="312">
        <v>0</v>
      </c>
      <c r="AG392" s="312">
        <f t="shared" si="2925"/>
        <v>0</v>
      </c>
      <c r="AH392" s="366"/>
      <c r="AI392" s="366"/>
      <c r="AJ392" s="366"/>
      <c r="AK392" s="366"/>
      <c r="AL392" s="319"/>
      <c r="AM392" s="319"/>
      <c r="AN392" s="319"/>
      <c r="AO392" s="319"/>
      <c r="AP392" s="337" t="s">
        <v>391</v>
      </c>
      <c r="AQ392" s="437">
        <f t="shared" si="2926"/>
        <v>7</v>
      </c>
      <c r="AR392" s="1621"/>
      <c r="AS392" s="1621"/>
      <c r="AT392" s="315"/>
      <c r="AU392" s="476">
        <f t="shared" si="2927"/>
        <v>0</v>
      </c>
      <c r="AV392" s="315"/>
      <c r="AW392" s="315"/>
      <c r="AX392" s="476">
        <f t="shared" si="2928"/>
        <v>0</v>
      </c>
      <c r="AY392" s="625"/>
      <c r="AZ392" s="625">
        <v>1.4</v>
      </c>
      <c r="BA392" s="476">
        <f t="shared" si="2929"/>
        <v>1.5853599999999997</v>
      </c>
      <c r="BB392" s="625">
        <v>6.2730000000000008E-2</v>
      </c>
      <c r="BC392" s="625">
        <v>1.4</v>
      </c>
      <c r="BD392" s="476">
        <f t="shared" si="2930"/>
        <v>1.5853599999999997</v>
      </c>
      <c r="BE392" s="625">
        <v>6.2730000000000008E-2</v>
      </c>
      <c r="BF392" s="315"/>
      <c r="BG392" s="476">
        <f t="shared" si="2931"/>
        <v>0</v>
      </c>
      <c r="BH392" s="315"/>
      <c r="BI392" s="625">
        <v>1.4</v>
      </c>
      <c r="BJ392" s="476">
        <f t="shared" si="2932"/>
        <v>1.5853599999999997</v>
      </c>
      <c r="BK392" s="625">
        <v>5.5300000000000002E-2</v>
      </c>
      <c r="BL392" s="315">
        <v>1.4</v>
      </c>
      <c r="BM392" s="476">
        <f t="shared" si="2933"/>
        <v>1.5853599999999997</v>
      </c>
      <c r="BN392" s="315">
        <v>6.2730000000000008E-2</v>
      </c>
      <c r="BO392" s="625">
        <v>1.4</v>
      </c>
      <c r="BP392" s="476">
        <f t="shared" si="2934"/>
        <v>1.5853599999999997</v>
      </c>
      <c r="BQ392" s="315">
        <v>6.2730000000000008E-2</v>
      </c>
      <c r="BR392" s="476">
        <f t="shared" ref="BR392:BR395" si="2966">BU392+BX392+CA392+CD392</f>
        <v>1.4</v>
      </c>
      <c r="BS392" s="476">
        <f t="shared" si="2935"/>
        <v>1.5853600000000001</v>
      </c>
      <c r="BT392" s="476">
        <f t="shared" si="2936"/>
        <v>6.2730000000000008E-2</v>
      </c>
      <c r="BU392" s="625">
        <v>0.2</v>
      </c>
      <c r="BV392" s="476">
        <f t="shared" si="2937"/>
        <v>0.22648000000000004</v>
      </c>
      <c r="BW392" s="625">
        <v>7.3800000000000011E-3</v>
      </c>
      <c r="BX392" s="625">
        <v>0.5</v>
      </c>
      <c r="BY392" s="476">
        <f t="shared" si="2938"/>
        <v>0.56620000000000004</v>
      </c>
      <c r="BZ392" s="625">
        <v>1.8450000000000001E-2</v>
      </c>
      <c r="CA392" s="625">
        <v>0.5</v>
      </c>
      <c r="CB392" s="476">
        <f t="shared" si="2939"/>
        <v>0.56620000000000004</v>
      </c>
      <c r="CC392" s="625">
        <v>1.8450000000000001E-2</v>
      </c>
      <c r="CD392" s="625">
        <v>0.2</v>
      </c>
      <c r="CE392" s="476">
        <f t="shared" si="2940"/>
        <v>0.22648000000000004</v>
      </c>
      <c r="CF392" s="625">
        <v>1.8450000000000001E-2</v>
      </c>
      <c r="CG392" s="995"/>
      <c r="CH392" s="476">
        <f t="shared" ref="CH392:CH395" si="2967">CK392+CN392+CQ392+CT392</f>
        <v>1.4</v>
      </c>
      <c r="CI392" s="476">
        <f t="shared" si="2941"/>
        <v>1.5853600000000001</v>
      </c>
      <c r="CJ392" s="476">
        <f t="shared" si="2942"/>
        <v>6.2730000000000008E-2</v>
      </c>
      <c r="CK392" s="625">
        <v>0.2</v>
      </c>
      <c r="CL392" s="476">
        <f t="shared" si="2943"/>
        <v>0.22648000000000004</v>
      </c>
      <c r="CM392" s="625">
        <v>7.3800000000000011E-3</v>
      </c>
      <c r="CN392" s="1049">
        <v>0.5</v>
      </c>
      <c r="CO392" s="476">
        <f t="shared" si="2944"/>
        <v>0.56620000000000004</v>
      </c>
      <c r="CP392" s="1049">
        <v>1.8450000000000001E-2</v>
      </c>
      <c r="CQ392" s="1474">
        <v>0.5</v>
      </c>
      <c r="CR392" s="476">
        <f t="shared" si="2945"/>
        <v>0.56620000000000004</v>
      </c>
      <c r="CS392" s="1474">
        <v>1.8450000000000001E-2</v>
      </c>
      <c r="CT392" s="1474">
        <v>0.2</v>
      </c>
      <c r="CU392" s="476">
        <f t="shared" si="2946"/>
        <v>0.22648000000000004</v>
      </c>
      <c r="CV392" s="1474">
        <v>1.8450000000000001E-2</v>
      </c>
      <c r="CW392" s="1518">
        <v>1.4</v>
      </c>
      <c r="CX392" s="476">
        <f t="shared" si="2947"/>
        <v>1.5853599999999997</v>
      </c>
      <c r="CY392" s="625">
        <v>5.5875456000000004E-2</v>
      </c>
      <c r="CZ392" s="625">
        <v>1.4</v>
      </c>
      <c r="DA392" s="476">
        <f t="shared" si="2948"/>
        <v>1.5853599999999997</v>
      </c>
      <c r="DB392" s="625">
        <v>5.8110474240000008E-2</v>
      </c>
      <c r="DC392" s="625">
        <v>1.4</v>
      </c>
      <c r="DD392" s="476">
        <f t="shared" si="2949"/>
        <v>1.5853599999999997</v>
      </c>
      <c r="DE392" s="625">
        <v>6.0434893209600007E-2</v>
      </c>
      <c r="DF392" s="625">
        <v>1.4</v>
      </c>
      <c r="DG392" s="476">
        <f t="shared" si="2950"/>
        <v>1.5853599999999997</v>
      </c>
      <c r="DH392" s="625">
        <v>6.0434893209600007E-2</v>
      </c>
      <c r="DI392" s="1243">
        <f t="shared" si="2951"/>
        <v>1.4</v>
      </c>
      <c r="DJ392" s="1203">
        <f t="shared" si="2952"/>
        <v>1.5853599999999997</v>
      </c>
      <c r="DK392" s="1243">
        <f t="shared" si="2953"/>
        <v>6.2730000000000008E-2</v>
      </c>
      <c r="DL392" s="1204">
        <v>0.2</v>
      </c>
      <c r="DM392" s="1203">
        <f t="shared" si="2954"/>
        <v>0.22648000000000004</v>
      </c>
      <c r="DN392" s="1204">
        <v>7.3800000000000011E-3</v>
      </c>
      <c r="DO392" s="1204">
        <v>0.5</v>
      </c>
      <c r="DP392" s="1203">
        <f t="shared" si="2955"/>
        <v>0.56620000000000004</v>
      </c>
      <c r="DQ392" s="1204">
        <v>1.8450000000000001E-2</v>
      </c>
      <c r="DR392" s="1204">
        <v>0.5</v>
      </c>
      <c r="DS392" s="1203">
        <f t="shared" si="2956"/>
        <v>0.56620000000000004</v>
      </c>
      <c r="DT392" s="1204">
        <v>1.8450000000000001E-2</v>
      </c>
      <c r="DU392" s="1204">
        <v>0.2</v>
      </c>
      <c r="DV392" s="1203">
        <f t="shared" si="2957"/>
        <v>0.22648000000000004</v>
      </c>
      <c r="DW392" s="1204">
        <v>1.8450000000000001E-2</v>
      </c>
      <c r="DX392" s="1204">
        <v>1.4</v>
      </c>
      <c r="DY392" s="1203">
        <f t="shared" si="2958"/>
        <v>1.5853599999999997</v>
      </c>
      <c r="DZ392" s="1204">
        <v>5.8110474240000008E-2</v>
      </c>
      <c r="EA392" s="1204">
        <v>1.4</v>
      </c>
      <c r="EB392" s="1203">
        <f t="shared" si="2959"/>
        <v>1.5853599999999997</v>
      </c>
      <c r="EC392" s="1204">
        <v>6.0434893209600007E-2</v>
      </c>
      <c r="ED392" s="1204">
        <v>1.4</v>
      </c>
      <c r="EE392" s="1203">
        <f t="shared" si="2960"/>
        <v>1.5853599999999997</v>
      </c>
      <c r="EF392" s="1204">
        <v>6.0434893209600007E-2</v>
      </c>
      <c r="EG392" s="1204">
        <v>1.4</v>
      </c>
      <c r="EH392" s="1203">
        <f t="shared" si="2961"/>
        <v>1.5853599999999997</v>
      </c>
      <c r="EI392" s="1204">
        <v>6.0434893209600007E-2</v>
      </c>
      <c r="EJ392" s="315"/>
      <c r="EK392" s="315"/>
      <c r="EL392" s="315"/>
      <c r="EM392" s="315"/>
      <c r="EN392" s="437">
        <f t="shared" si="2962"/>
        <v>0</v>
      </c>
      <c r="EO392" s="312"/>
      <c r="EP392" s="312"/>
      <c r="EQ392" s="312"/>
      <c r="ER392" s="312"/>
      <c r="ES392" s="312"/>
      <c r="ET392" s="622"/>
      <c r="EU392" s="622"/>
      <c r="EV392" s="622"/>
      <c r="EW392" s="622"/>
      <c r="EX392" s="1195">
        <f t="shared" si="2963"/>
        <v>0</v>
      </c>
      <c r="EY392" s="622"/>
      <c r="EZ392" s="622"/>
      <c r="FA392" s="622"/>
      <c r="FB392" s="622"/>
      <c r="FC392" s="312"/>
      <c r="FD392" s="312"/>
      <c r="FE392" s="312"/>
      <c r="FF392" s="312"/>
      <c r="FG392" s="437">
        <f t="shared" si="2964"/>
        <v>0</v>
      </c>
      <c r="FH392" s="312"/>
      <c r="FI392" s="312"/>
      <c r="FJ392" s="312"/>
      <c r="FK392" s="312"/>
      <c r="FL392" s="992"/>
      <c r="FM392" s="312">
        <f t="shared" si="2965"/>
        <v>0</v>
      </c>
      <c r="FN392" s="622"/>
      <c r="FO392" s="622"/>
      <c r="FP392" s="622"/>
      <c r="FQ392" s="622"/>
      <c r="FR392" s="312"/>
      <c r="FS392" s="312"/>
      <c r="FT392" s="312"/>
      <c r="FU392" s="622"/>
      <c r="FV392" s="319"/>
      <c r="FW392" s="319"/>
      <c r="FX392" s="319"/>
    </row>
    <row r="393" spans="1:180" ht="17.45" customHeight="1" outlineLevel="1">
      <c r="A393" s="426" t="s">
        <v>485</v>
      </c>
      <c r="B393" s="378" t="s">
        <v>304</v>
      </c>
      <c r="C393" s="378" t="s">
        <v>489</v>
      </c>
      <c r="D393" s="378" t="s">
        <v>490</v>
      </c>
      <c r="E393" s="430" t="s">
        <v>433</v>
      </c>
      <c r="F393" s="378" t="s">
        <v>437</v>
      </c>
      <c r="G393" s="470"/>
      <c r="H393" s="343"/>
      <c r="I393" s="437">
        <f t="shared" si="2922"/>
        <v>0</v>
      </c>
      <c r="J393" s="312"/>
      <c r="K393" s="312"/>
      <c r="L393" s="312"/>
      <c r="M393" s="312">
        <v>0</v>
      </c>
      <c r="N393" s="312">
        <f t="shared" si="2923"/>
        <v>0</v>
      </c>
      <c r="O393" s="366"/>
      <c r="P393" s="366"/>
      <c r="Q393" s="366"/>
      <c r="R393" s="366"/>
      <c r="S393" s="366">
        <f t="shared" si="2924"/>
        <v>0</v>
      </c>
      <c r="T393" s="366"/>
      <c r="U393" s="366"/>
      <c r="V393" s="366"/>
      <c r="W393" s="366"/>
      <c r="X393" s="366"/>
      <c r="Y393" s="366"/>
      <c r="Z393" s="366"/>
      <c r="AA393" s="1167"/>
      <c r="AB393" s="319"/>
      <c r="AC393" s="319"/>
      <c r="AD393" s="319"/>
      <c r="AE393" s="319"/>
      <c r="AF393" s="312">
        <v>0</v>
      </c>
      <c r="AG393" s="312">
        <f t="shared" si="2925"/>
        <v>0</v>
      </c>
      <c r="AH393" s="366"/>
      <c r="AI393" s="366"/>
      <c r="AJ393" s="366"/>
      <c r="AK393" s="366"/>
      <c r="AL393" s="319"/>
      <c r="AM393" s="319"/>
      <c r="AN393" s="319"/>
      <c r="AO393" s="319"/>
      <c r="AP393" s="337" t="s">
        <v>391</v>
      </c>
      <c r="AQ393" s="437">
        <f t="shared" si="2926"/>
        <v>12.999999999999998</v>
      </c>
      <c r="AR393" s="1621"/>
      <c r="AS393" s="1621"/>
      <c r="AT393" s="315"/>
      <c r="AU393" s="476">
        <f t="shared" si="2927"/>
        <v>0</v>
      </c>
      <c r="AV393" s="315"/>
      <c r="AW393" s="315"/>
      <c r="AX393" s="476">
        <f t="shared" si="2928"/>
        <v>0</v>
      </c>
      <c r="AY393" s="625"/>
      <c r="AZ393" s="625">
        <v>2.5999999999999996</v>
      </c>
      <c r="BA393" s="476">
        <f t="shared" si="2929"/>
        <v>2.9442399999999997</v>
      </c>
      <c r="BB393" s="625">
        <v>0.10332</v>
      </c>
      <c r="BC393" s="625">
        <v>2.5999999999999996</v>
      </c>
      <c r="BD393" s="476">
        <f t="shared" si="2930"/>
        <v>2.9442399999999997</v>
      </c>
      <c r="BE393" s="625">
        <v>0.10332</v>
      </c>
      <c r="BF393" s="315"/>
      <c r="BG393" s="476">
        <f t="shared" si="2931"/>
        <v>0</v>
      </c>
      <c r="BH393" s="315"/>
      <c r="BI393" s="625">
        <v>2.5999999999999996</v>
      </c>
      <c r="BJ393" s="476">
        <f t="shared" si="2932"/>
        <v>2.9442399999999997</v>
      </c>
      <c r="BK393" s="625">
        <v>0.1027</v>
      </c>
      <c r="BL393" s="315">
        <v>2.5999999999999996</v>
      </c>
      <c r="BM393" s="476">
        <f t="shared" si="2933"/>
        <v>2.9442399999999997</v>
      </c>
      <c r="BN393" s="315">
        <v>0.10332</v>
      </c>
      <c r="BO393" s="625">
        <v>2.5999999999999996</v>
      </c>
      <c r="BP393" s="476">
        <f t="shared" si="2934"/>
        <v>2.9442399999999997</v>
      </c>
      <c r="BQ393" s="315">
        <v>0.10332</v>
      </c>
      <c r="BR393" s="476">
        <f t="shared" si="2966"/>
        <v>2.5999999999999996</v>
      </c>
      <c r="BS393" s="476">
        <f t="shared" si="2935"/>
        <v>2.9442399999999997</v>
      </c>
      <c r="BT393" s="476">
        <f t="shared" si="2936"/>
        <v>0.10332</v>
      </c>
      <c r="BU393" s="625">
        <v>0.7</v>
      </c>
      <c r="BV393" s="476">
        <f t="shared" si="2937"/>
        <v>0.79267999999999983</v>
      </c>
      <c r="BW393" s="625">
        <v>2.5829999999999999E-2</v>
      </c>
      <c r="BX393" s="625">
        <v>0.7</v>
      </c>
      <c r="BY393" s="476">
        <f t="shared" si="2938"/>
        <v>0.79267999999999983</v>
      </c>
      <c r="BZ393" s="625">
        <v>2.5829999999999999E-2</v>
      </c>
      <c r="CA393" s="625">
        <v>0.7</v>
      </c>
      <c r="CB393" s="476">
        <f t="shared" si="2939"/>
        <v>0.79267999999999983</v>
      </c>
      <c r="CC393" s="625">
        <v>2.5829999999999999E-2</v>
      </c>
      <c r="CD393" s="625">
        <v>0.5</v>
      </c>
      <c r="CE393" s="476">
        <f t="shared" si="2940"/>
        <v>0.56620000000000004</v>
      </c>
      <c r="CF393" s="625">
        <v>2.5829999999999999E-2</v>
      </c>
      <c r="CG393" s="995"/>
      <c r="CH393" s="476">
        <f t="shared" si="2967"/>
        <v>2.5999999999999996</v>
      </c>
      <c r="CI393" s="476">
        <f t="shared" si="2941"/>
        <v>2.9442399999999997</v>
      </c>
      <c r="CJ393" s="476">
        <f t="shared" si="2942"/>
        <v>0.10332</v>
      </c>
      <c r="CK393" s="625">
        <v>0.7</v>
      </c>
      <c r="CL393" s="476">
        <f t="shared" si="2943"/>
        <v>0.79267999999999983</v>
      </c>
      <c r="CM393" s="625">
        <v>2.5829999999999999E-2</v>
      </c>
      <c r="CN393" s="1049">
        <v>0.7</v>
      </c>
      <c r="CO393" s="476">
        <f t="shared" si="2944"/>
        <v>0.79267999999999983</v>
      </c>
      <c r="CP393" s="1049">
        <v>2.5829999999999999E-2</v>
      </c>
      <c r="CQ393" s="1474">
        <v>0.7</v>
      </c>
      <c r="CR393" s="476">
        <f t="shared" si="2945"/>
        <v>0.79267999999999983</v>
      </c>
      <c r="CS393" s="1474">
        <v>2.5829999999999999E-2</v>
      </c>
      <c r="CT393" s="1474">
        <v>0.5</v>
      </c>
      <c r="CU393" s="476">
        <f t="shared" si="2946"/>
        <v>0.56620000000000004</v>
      </c>
      <c r="CV393" s="1474">
        <v>2.5829999999999999E-2</v>
      </c>
      <c r="CW393" s="1518">
        <v>2.5999999999999996</v>
      </c>
      <c r="CX393" s="476">
        <f t="shared" si="2947"/>
        <v>2.9442399999999997</v>
      </c>
      <c r="CY393" s="625">
        <v>0.103768704</v>
      </c>
      <c r="CZ393" s="625">
        <v>2.5999999999999996</v>
      </c>
      <c r="DA393" s="476">
        <f t="shared" si="2948"/>
        <v>2.9442399999999997</v>
      </c>
      <c r="DB393" s="625">
        <v>0.10791945216000001</v>
      </c>
      <c r="DC393" s="625">
        <v>2.5999999999999996</v>
      </c>
      <c r="DD393" s="476">
        <f t="shared" si="2949"/>
        <v>2.9442399999999997</v>
      </c>
      <c r="DE393" s="625">
        <v>0.11223623024640002</v>
      </c>
      <c r="DF393" s="625">
        <v>2.5999999999999996</v>
      </c>
      <c r="DG393" s="476">
        <f t="shared" si="2950"/>
        <v>2.9442399999999997</v>
      </c>
      <c r="DH393" s="625">
        <v>0.11223623024640002</v>
      </c>
      <c r="DI393" s="1243">
        <f t="shared" si="2951"/>
        <v>2.5999999999999996</v>
      </c>
      <c r="DJ393" s="1203">
        <f t="shared" si="2952"/>
        <v>2.9442399999999997</v>
      </c>
      <c r="DK393" s="1243">
        <f t="shared" si="2953"/>
        <v>0.10332</v>
      </c>
      <c r="DL393" s="1204">
        <v>0.7</v>
      </c>
      <c r="DM393" s="1203">
        <f t="shared" si="2954"/>
        <v>0.79267999999999983</v>
      </c>
      <c r="DN393" s="1204">
        <v>2.5829999999999999E-2</v>
      </c>
      <c r="DO393" s="1204">
        <v>0.7</v>
      </c>
      <c r="DP393" s="1203">
        <f t="shared" si="2955"/>
        <v>0.79267999999999983</v>
      </c>
      <c r="DQ393" s="1204">
        <v>2.5829999999999999E-2</v>
      </c>
      <c r="DR393" s="1204">
        <v>0.7</v>
      </c>
      <c r="DS393" s="1203">
        <f t="shared" si="2956"/>
        <v>0.79267999999999983</v>
      </c>
      <c r="DT393" s="1204">
        <v>2.5829999999999999E-2</v>
      </c>
      <c r="DU393" s="1204">
        <v>0.5</v>
      </c>
      <c r="DV393" s="1203">
        <f t="shared" si="2957"/>
        <v>0.56620000000000004</v>
      </c>
      <c r="DW393" s="1204">
        <v>2.5829999999999999E-2</v>
      </c>
      <c r="DX393" s="1204">
        <v>2.5999999999999996</v>
      </c>
      <c r="DY393" s="1203">
        <f t="shared" si="2958"/>
        <v>2.9442399999999997</v>
      </c>
      <c r="DZ393" s="1204">
        <v>0.10791945216000001</v>
      </c>
      <c r="EA393" s="1204">
        <v>2.5999999999999996</v>
      </c>
      <c r="EB393" s="1203">
        <f t="shared" si="2959"/>
        <v>2.9442399999999997</v>
      </c>
      <c r="EC393" s="1204">
        <v>0.11223623024640002</v>
      </c>
      <c r="ED393" s="1204">
        <v>2.5999999999999996</v>
      </c>
      <c r="EE393" s="1203">
        <f t="shared" si="2960"/>
        <v>2.9442399999999997</v>
      </c>
      <c r="EF393" s="1204">
        <v>0.11223623024640002</v>
      </c>
      <c r="EG393" s="1204">
        <v>2.5999999999999996</v>
      </c>
      <c r="EH393" s="1203">
        <f t="shared" si="2961"/>
        <v>2.9442399999999997</v>
      </c>
      <c r="EI393" s="1204">
        <v>0.11223623024640002</v>
      </c>
      <c r="EJ393" s="315"/>
      <c r="EK393" s="315"/>
      <c r="EL393" s="315"/>
      <c r="EM393" s="315"/>
      <c r="EN393" s="437">
        <f t="shared" si="2962"/>
        <v>0</v>
      </c>
      <c r="EO393" s="312"/>
      <c r="EP393" s="312"/>
      <c r="EQ393" s="312"/>
      <c r="ER393" s="312"/>
      <c r="ES393" s="312"/>
      <c r="ET393" s="622"/>
      <c r="EU393" s="622"/>
      <c r="EV393" s="622"/>
      <c r="EW393" s="622"/>
      <c r="EX393" s="1195">
        <f t="shared" si="2963"/>
        <v>0</v>
      </c>
      <c r="EY393" s="622"/>
      <c r="EZ393" s="622"/>
      <c r="FA393" s="622"/>
      <c r="FB393" s="622"/>
      <c r="FC393" s="312"/>
      <c r="FD393" s="312"/>
      <c r="FE393" s="312"/>
      <c r="FF393" s="312"/>
      <c r="FG393" s="437">
        <f t="shared" si="2964"/>
        <v>0</v>
      </c>
      <c r="FH393" s="312"/>
      <c r="FI393" s="312"/>
      <c r="FJ393" s="312"/>
      <c r="FK393" s="312"/>
      <c r="FL393" s="992"/>
      <c r="FM393" s="312">
        <f t="shared" si="2965"/>
        <v>0</v>
      </c>
      <c r="FN393" s="622"/>
      <c r="FO393" s="622"/>
      <c r="FP393" s="622"/>
      <c r="FQ393" s="622"/>
      <c r="FR393" s="312"/>
      <c r="FS393" s="312"/>
      <c r="FT393" s="312"/>
      <c r="FU393" s="622"/>
      <c r="FV393" s="319"/>
      <c r="FW393" s="319"/>
      <c r="FX393" s="319"/>
    </row>
    <row r="394" spans="1:180" ht="57.6" customHeight="1" outlineLevel="1">
      <c r="A394" s="426" t="s">
        <v>485</v>
      </c>
      <c r="B394" s="378" t="s">
        <v>304</v>
      </c>
      <c r="C394" s="378" t="s">
        <v>489</v>
      </c>
      <c r="D394" s="378" t="s">
        <v>490</v>
      </c>
      <c r="E394" s="430" t="s">
        <v>434</v>
      </c>
      <c r="F394" s="380" t="s">
        <v>651</v>
      </c>
      <c r="G394" s="470"/>
      <c r="H394" s="343"/>
      <c r="I394" s="437">
        <f>S394+X394+Y394+Z394+AA394</f>
        <v>0</v>
      </c>
      <c r="J394" s="312"/>
      <c r="K394" s="312"/>
      <c r="L394" s="312"/>
      <c r="M394" s="312">
        <v>0</v>
      </c>
      <c r="N394" s="312">
        <f t="shared" si="2923"/>
        <v>0</v>
      </c>
      <c r="O394" s="366"/>
      <c r="P394" s="366"/>
      <c r="Q394" s="366"/>
      <c r="R394" s="366"/>
      <c r="S394" s="366">
        <f t="shared" si="2924"/>
        <v>0</v>
      </c>
      <c r="T394" s="366"/>
      <c r="U394" s="366"/>
      <c r="V394" s="366"/>
      <c r="W394" s="366"/>
      <c r="X394" s="366"/>
      <c r="Y394" s="366"/>
      <c r="Z394" s="366"/>
      <c r="AA394" s="1167"/>
      <c r="AB394" s="319"/>
      <c r="AC394" s="319"/>
      <c r="AD394" s="319"/>
      <c r="AE394" s="319"/>
      <c r="AF394" s="312">
        <v>0</v>
      </c>
      <c r="AG394" s="312">
        <f t="shared" si="2925"/>
        <v>0</v>
      </c>
      <c r="AH394" s="366"/>
      <c r="AI394" s="366"/>
      <c r="AJ394" s="366"/>
      <c r="AK394" s="366"/>
      <c r="AL394" s="319"/>
      <c r="AM394" s="319"/>
      <c r="AN394" s="319"/>
      <c r="AO394" s="319"/>
      <c r="AP394" s="337" t="s">
        <v>391</v>
      </c>
      <c r="AQ394" s="437">
        <f t="shared" si="2926"/>
        <v>31.999999999999996</v>
      </c>
      <c r="AR394" s="1621"/>
      <c r="AS394" s="1621"/>
      <c r="AT394" s="315"/>
      <c r="AU394" s="476">
        <f t="shared" si="2927"/>
        <v>0</v>
      </c>
      <c r="AV394" s="315"/>
      <c r="AW394" s="315"/>
      <c r="AX394" s="476">
        <f t="shared" si="2928"/>
        <v>0</v>
      </c>
      <c r="AY394" s="625"/>
      <c r="AZ394" s="625">
        <v>6.3999999999999995</v>
      </c>
      <c r="BA394" s="476">
        <f t="shared" si="2929"/>
        <v>7.2473599999999996</v>
      </c>
      <c r="BB394" s="625">
        <v>0.28044000000000002</v>
      </c>
      <c r="BC394" s="625">
        <v>6.3999999999999995</v>
      </c>
      <c r="BD394" s="476">
        <f t="shared" si="2930"/>
        <v>7.2473599999999996</v>
      </c>
      <c r="BE394" s="625">
        <v>0.28044000000000002</v>
      </c>
      <c r="BF394" s="315"/>
      <c r="BG394" s="476">
        <f t="shared" si="2931"/>
        <v>0</v>
      </c>
      <c r="BH394" s="315"/>
      <c r="BI394" s="625">
        <v>6.3999999999999995</v>
      </c>
      <c r="BJ394" s="476">
        <f t="shared" si="2932"/>
        <v>7.2473599999999996</v>
      </c>
      <c r="BK394" s="625">
        <v>0.25279999999999997</v>
      </c>
      <c r="BL394" s="315">
        <v>6.3999999999999995</v>
      </c>
      <c r="BM394" s="476">
        <f t="shared" si="2933"/>
        <v>7.2473599999999996</v>
      </c>
      <c r="BN394" s="315">
        <v>0.28044000000000002</v>
      </c>
      <c r="BO394" s="625">
        <v>6.3999999999999995</v>
      </c>
      <c r="BP394" s="476">
        <f t="shared" si="2934"/>
        <v>7.2473599999999996</v>
      </c>
      <c r="BQ394" s="315">
        <v>0.28044000000000002</v>
      </c>
      <c r="BR394" s="476">
        <f t="shared" si="2966"/>
        <v>6.3999999999999995</v>
      </c>
      <c r="BS394" s="476">
        <f t="shared" si="2935"/>
        <v>7.2473599999999996</v>
      </c>
      <c r="BT394" s="476">
        <f t="shared" si="2936"/>
        <v>0.28044000000000002</v>
      </c>
      <c r="BU394" s="625">
        <v>1.9</v>
      </c>
      <c r="BV394" s="476">
        <f t="shared" si="2937"/>
        <v>2.1515599999999999</v>
      </c>
      <c r="BW394" s="625">
        <v>7.0110000000000006E-2</v>
      </c>
      <c r="BX394" s="625">
        <v>1.9</v>
      </c>
      <c r="BY394" s="476">
        <f t="shared" si="2938"/>
        <v>2.1515599999999999</v>
      </c>
      <c r="BZ394" s="625">
        <v>7.0110000000000006E-2</v>
      </c>
      <c r="CA394" s="625">
        <v>1.9</v>
      </c>
      <c r="CB394" s="476">
        <f t="shared" si="2939"/>
        <v>2.1515599999999999</v>
      </c>
      <c r="CC394" s="625">
        <v>7.0110000000000006E-2</v>
      </c>
      <c r="CD394" s="625">
        <v>0.7</v>
      </c>
      <c r="CE394" s="476">
        <f t="shared" si="2940"/>
        <v>0.79267999999999983</v>
      </c>
      <c r="CF394" s="625">
        <v>7.0110000000000006E-2</v>
      </c>
      <c r="CG394" s="995"/>
      <c r="CH394" s="476">
        <f t="shared" si="2967"/>
        <v>6.3999999999999995</v>
      </c>
      <c r="CI394" s="476">
        <f t="shared" si="2941"/>
        <v>7.2473599999999996</v>
      </c>
      <c r="CJ394" s="476">
        <f t="shared" si="2942"/>
        <v>0.28044000000000002</v>
      </c>
      <c r="CK394" s="625">
        <v>1.9</v>
      </c>
      <c r="CL394" s="476">
        <f t="shared" si="2943"/>
        <v>2.1515599999999999</v>
      </c>
      <c r="CM394" s="625">
        <v>7.0110000000000006E-2</v>
      </c>
      <c r="CN394" s="1049">
        <v>1.9</v>
      </c>
      <c r="CO394" s="476">
        <f t="shared" si="2944"/>
        <v>2.1515599999999999</v>
      </c>
      <c r="CP394" s="1049">
        <v>7.0110000000000006E-2</v>
      </c>
      <c r="CQ394" s="1474">
        <v>1.9</v>
      </c>
      <c r="CR394" s="476">
        <f t="shared" si="2945"/>
        <v>2.1515599999999999</v>
      </c>
      <c r="CS394" s="1474">
        <v>7.0110000000000006E-2</v>
      </c>
      <c r="CT394" s="1474">
        <v>0.7</v>
      </c>
      <c r="CU394" s="476">
        <f t="shared" si="2946"/>
        <v>0.79267999999999983</v>
      </c>
      <c r="CV394" s="1474">
        <v>7.0110000000000006E-2</v>
      </c>
      <c r="CW394" s="1518">
        <v>6.3999999999999995</v>
      </c>
      <c r="CX394" s="476">
        <f t="shared" si="2947"/>
        <v>7.2473599999999996</v>
      </c>
      <c r="CY394" s="625">
        <v>0.25543065600000003</v>
      </c>
      <c r="CZ394" s="625">
        <v>6.3999999999999995</v>
      </c>
      <c r="DA394" s="476">
        <f t="shared" si="2948"/>
        <v>7.2473599999999996</v>
      </c>
      <c r="DB394" s="625">
        <v>0.26564788224000002</v>
      </c>
      <c r="DC394" s="625">
        <v>6.3999999999999995</v>
      </c>
      <c r="DD394" s="476">
        <f t="shared" si="2949"/>
        <v>7.2473599999999996</v>
      </c>
      <c r="DE394" s="625">
        <v>0.27627379752960002</v>
      </c>
      <c r="DF394" s="625">
        <v>6.3999999999999995</v>
      </c>
      <c r="DG394" s="476">
        <f t="shared" si="2950"/>
        <v>7.2473599999999996</v>
      </c>
      <c r="DH394" s="625">
        <v>0.27627379752960002</v>
      </c>
      <c r="DI394" s="1243">
        <f t="shared" si="2951"/>
        <v>6.3999999999999995</v>
      </c>
      <c r="DJ394" s="1203">
        <f t="shared" si="2952"/>
        <v>7.2473599999999996</v>
      </c>
      <c r="DK394" s="1243">
        <f t="shared" si="2953"/>
        <v>0.28044000000000002</v>
      </c>
      <c r="DL394" s="1204">
        <v>1.9</v>
      </c>
      <c r="DM394" s="1203">
        <f t="shared" si="2954"/>
        <v>2.1515599999999999</v>
      </c>
      <c r="DN394" s="1204">
        <v>7.0110000000000006E-2</v>
      </c>
      <c r="DO394" s="1204">
        <v>1.9</v>
      </c>
      <c r="DP394" s="1203">
        <f t="shared" si="2955"/>
        <v>2.1515599999999999</v>
      </c>
      <c r="DQ394" s="1204">
        <v>7.0110000000000006E-2</v>
      </c>
      <c r="DR394" s="1204">
        <v>1.9</v>
      </c>
      <c r="DS394" s="1203">
        <f t="shared" si="2956"/>
        <v>2.1515599999999999</v>
      </c>
      <c r="DT394" s="1204">
        <v>7.0110000000000006E-2</v>
      </c>
      <c r="DU394" s="1204">
        <v>0.7</v>
      </c>
      <c r="DV394" s="1203">
        <f t="shared" si="2957"/>
        <v>0.79267999999999983</v>
      </c>
      <c r="DW394" s="1204">
        <v>7.0110000000000006E-2</v>
      </c>
      <c r="DX394" s="1204">
        <v>6.3999999999999995</v>
      </c>
      <c r="DY394" s="1203">
        <f t="shared" si="2958"/>
        <v>7.2473599999999996</v>
      </c>
      <c r="DZ394" s="1204">
        <v>0.26564788224000002</v>
      </c>
      <c r="EA394" s="1204">
        <v>6.3999999999999995</v>
      </c>
      <c r="EB394" s="1203">
        <f t="shared" si="2959"/>
        <v>7.2473599999999996</v>
      </c>
      <c r="EC394" s="1204">
        <v>0.27627379752960002</v>
      </c>
      <c r="ED394" s="1204">
        <v>6.3999999999999995</v>
      </c>
      <c r="EE394" s="1203">
        <f t="shared" si="2960"/>
        <v>7.2473599999999996</v>
      </c>
      <c r="EF394" s="1204">
        <v>0.27627379752960002</v>
      </c>
      <c r="EG394" s="1204">
        <v>6.3999999999999995</v>
      </c>
      <c r="EH394" s="1203">
        <f t="shared" si="2961"/>
        <v>7.2473599999999996</v>
      </c>
      <c r="EI394" s="1204">
        <v>0.27627379752960002</v>
      </c>
      <c r="EJ394" s="315"/>
      <c r="EK394" s="315"/>
      <c r="EL394" s="315"/>
      <c r="EM394" s="315"/>
      <c r="EN394" s="437">
        <f t="shared" si="2962"/>
        <v>0</v>
      </c>
      <c r="EO394" s="312"/>
      <c r="EP394" s="312"/>
      <c r="EQ394" s="312"/>
      <c r="ER394" s="312"/>
      <c r="ES394" s="312"/>
      <c r="ET394" s="622"/>
      <c r="EU394" s="622"/>
      <c r="EV394" s="622"/>
      <c r="EW394" s="622"/>
      <c r="EX394" s="1195">
        <f t="shared" si="2963"/>
        <v>0</v>
      </c>
      <c r="EY394" s="622"/>
      <c r="EZ394" s="622"/>
      <c r="FA394" s="622"/>
      <c r="FB394" s="622"/>
      <c r="FC394" s="312"/>
      <c r="FD394" s="312"/>
      <c r="FE394" s="312"/>
      <c r="FF394" s="312"/>
      <c r="FG394" s="437">
        <f t="shared" si="2964"/>
        <v>0</v>
      </c>
      <c r="FH394" s="312"/>
      <c r="FI394" s="312"/>
      <c r="FJ394" s="312"/>
      <c r="FK394" s="312"/>
      <c r="FL394" s="992"/>
      <c r="FM394" s="312">
        <f t="shared" si="2965"/>
        <v>0</v>
      </c>
      <c r="FN394" s="622"/>
      <c r="FO394" s="622"/>
      <c r="FP394" s="622"/>
      <c r="FQ394" s="622"/>
      <c r="FR394" s="312"/>
      <c r="FS394" s="312"/>
      <c r="FT394" s="312"/>
      <c r="FU394" s="622"/>
      <c r="FV394" s="319"/>
      <c r="FW394" s="319"/>
      <c r="FX394" s="319"/>
    </row>
    <row r="395" spans="1:180" ht="14.45" customHeight="1" outlineLevel="1">
      <c r="A395" s="426" t="s">
        <v>485</v>
      </c>
      <c r="B395" s="378" t="s">
        <v>304</v>
      </c>
      <c r="C395" s="378" t="s">
        <v>489</v>
      </c>
      <c r="D395" s="378" t="s">
        <v>490</v>
      </c>
      <c r="E395" s="430" t="s">
        <v>435</v>
      </c>
      <c r="F395" s="378" t="s">
        <v>438</v>
      </c>
      <c r="G395" s="470"/>
      <c r="H395" s="343"/>
      <c r="I395" s="437">
        <f t="shared" si="2922"/>
        <v>0</v>
      </c>
      <c r="J395" s="312"/>
      <c r="K395" s="312"/>
      <c r="L395" s="312"/>
      <c r="M395" s="312">
        <v>0</v>
      </c>
      <c r="N395" s="312">
        <f t="shared" si="2923"/>
        <v>0</v>
      </c>
      <c r="O395" s="366"/>
      <c r="P395" s="366"/>
      <c r="Q395" s="366"/>
      <c r="R395" s="366"/>
      <c r="S395" s="366">
        <f t="shared" si="2924"/>
        <v>0</v>
      </c>
      <c r="T395" s="366"/>
      <c r="U395" s="366"/>
      <c r="V395" s="366"/>
      <c r="W395" s="366"/>
      <c r="X395" s="366"/>
      <c r="Y395" s="366"/>
      <c r="Z395" s="366"/>
      <c r="AA395" s="1167"/>
      <c r="AB395" s="319"/>
      <c r="AC395" s="319"/>
      <c r="AD395" s="319"/>
      <c r="AE395" s="319"/>
      <c r="AF395" s="312">
        <v>0</v>
      </c>
      <c r="AG395" s="312">
        <f t="shared" si="2925"/>
        <v>0</v>
      </c>
      <c r="AH395" s="366"/>
      <c r="AI395" s="366"/>
      <c r="AJ395" s="366"/>
      <c r="AK395" s="366"/>
      <c r="AL395" s="319"/>
      <c r="AM395" s="319"/>
      <c r="AN395" s="319"/>
      <c r="AO395" s="319"/>
      <c r="AP395" s="337" t="s">
        <v>391</v>
      </c>
      <c r="AQ395" s="437">
        <f t="shared" si="2926"/>
        <v>12.75</v>
      </c>
      <c r="AR395" s="1621"/>
      <c r="AS395" s="1621"/>
      <c r="AT395" s="315"/>
      <c r="AU395" s="476">
        <f t="shared" si="2927"/>
        <v>0</v>
      </c>
      <c r="AV395" s="315"/>
      <c r="AW395" s="315"/>
      <c r="AX395" s="476">
        <f t="shared" si="2928"/>
        <v>0</v>
      </c>
      <c r="AY395" s="625"/>
      <c r="AZ395" s="625">
        <v>2.5499999999999998</v>
      </c>
      <c r="BA395" s="476">
        <f t="shared" si="2929"/>
        <v>2.8876200000000001</v>
      </c>
      <c r="BB395" s="625">
        <v>0.11070000000000001</v>
      </c>
      <c r="BC395" s="625">
        <v>2.5499999999999998</v>
      </c>
      <c r="BD395" s="476">
        <f t="shared" si="2930"/>
        <v>2.8876200000000001</v>
      </c>
      <c r="BE395" s="625">
        <v>0.11070000000000001</v>
      </c>
      <c r="BF395" s="315"/>
      <c r="BG395" s="476">
        <f t="shared" si="2931"/>
        <v>0</v>
      </c>
      <c r="BH395" s="315"/>
      <c r="BI395" s="625">
        <v>2.5499999999999998</v>
      </c>
      <c r="BJ395" s="476">
        <f t="shared" si="2932"/>
        <v>2.8876200000000001</v>
      </c>
      <c r="BK395" s="625">
        <v>0.100725</v>
      </c>
      <c r="BL395" s="315">
        <v>2.5499999999999998</v>
      </c>
      <c r="BM395" s="476">
        <f t="shared" si="2933"/>
        <v>2.8876200000000001</v>
      </c>
      <c r="BN395" s="315">
        <v>0.11070000000000001</v>
      </c>
      <c r="BO395" s="625">
        <v>2.5499999999999998</v>
      </c>
      <c r="BP395" s="476">
        <f t="shared" si="2934"/>
        <v>2.8876200000000001</v>
      </c>
      <c r="BQ395" s="315">
        <v>0.11070000000000001</v>
      </c>
      <c r="BR395" s="476">
        <f t="shared" si="2966"/>
        <v>2.5499999999999998</v>
      </c>
      <c r="BS395" s="476">
        <f t="shared" si="2935"/>
        <v>2.8876200000000001</v>
      </c>
      <c r="BT395" s="476">
        <f t="shared" si="2936"/>
        <v>0.11070000000000001</v>
      </c>
      <c r="BU395" s="625">
        <v>0.75</v>
      </c>
      <c r="BV395" s="476">
        <f t="shared" si="2937"/>
        <v>0.84930000000000005</v>
      </c>
      <c r="BW395" s="625">
        <v>2.7675000000000002E-2</v>
      </c>
      <c r="BX395" s="625">
        <v>0.75</v>
      </c>
      <c r="BY395" s="476">
        <f t="shared" si="2938"/>
        <v>0.84930000000000005</v>
      </c>
      <c r="BZ395" s="625">
        <v>2.7675000000000002E-2</v>
      </c>
      <c r="CA395" s="625">
        <v>0.75</v>
      </c>
      <c r="CB395" s="476">
        <f t="shared" si="2939"/>
        <v>0.84930000000000005</v>
      </c>
      <c r="CC395" s="625">
        <v>2.7675000000000002E-2</v>
      </c>
      <c r="CD395" s="625">
        <v>0.3</v>
      </c>
      <c r="CE395" s="476">
        <f t="shared" si="2940"/>
        <v>0.33971999999999997</v>
      </c>
      <c r="CF395" s="625">
        <v>2.7675000000000002E-2</v>
      </c>
      <c r="CG395" s="995"/>
      <c r="CH395" s="476">
        <f t="shared" si="2967"/>
        <v>2.5499999999999998</v>
      </c>
      <c r="CI395" s="476">
        <f t="shared" si="2941"/>
        <v>2.8876200000000001</v>
      </c>
      <c r="CJ395" s="476">
        <f t="shared" si="2942"/>
        <v>0.11070000000000001</v>
      </c>
      <c r="CK395" s="625">
        <v>0.75</v>
      </c>
      <c r="CL395" s="476">
        <f t="shared" si="2943"/>
        <v>0.84930000000000005</v>
      </c>
      <c r="CM395" s="625">
        <v>2.7675000000000002E-2</v>
      </c>
      <c r="CN395" s="1049">
        <v>0.75</v>
      </c>
      <c r="CO395" s="476">
        <f t="shared" si="2944"/>
        <v>0.84930000000000005</v>
      </c>
      <c r="CP395" s="1049">
        <v>2.7675000000000002E-2</v>
      </c>
      <c r="CQ395" s="1474">
        <v>0.75</v>
      </c>
      <c r="CR395" s="476">
        <f t="shared" si="2945"/>
        <v>0.84930000000000005</v>
      </c>
      <c r="CS395" s="1474">
        <v>2.7675000000000002E-2</v>
      </c>
      <c r="CT395" s="1474">
        <v>0.3</v>
      </c>
      <c r="CU395" s="476">
        <f t="shared" si="2946"/>
        <v>0.33971999999999997</v>
      </c>
      <c r="CV395" s="1474">
        <v>2.7675000000000002E-2</v>
      </c>
      <c r="CW395" s="1518">
        <v>2.5499999999999998</v>
      </c>
      <c r="CX395" s="476">
        <f t="shared" si="2947"/>
        <v>2.8876200000000001</v>
      </c>
      <c r="CY395" s="625">
        <v>0.10177315200000001</v>
      </c>
      <c r="CZ395" s="625">
        <v>2.5499999999999998</v>
      </c>
      <c r="DA395" s="476">
        <f t="shared" si="2948"/>
        <v>2.8876200000000001</v>
      </c>
      <c r="DB395" s="625">
        <v>0.10584407808000001</v>
      </c>
      <c r="DC395" s="625">
        <v>2.5499999999999998</v>
      </c>
      <c r="DD395" s="476">
        <f t="shared" si="2949"/>
        <v>2.8876200000000001</v>
      </c>
      <c r="DE395" s="625">
        <v>0.11007784120320002</v>
      </c>
      <c r="DF395" s="625">
        <v>2.5499999999999998</v>
      </c>
      <c r="DG395" s="476">
        <f t="shared" si="2950"/>
        <v>2.8876200000000001</v>
      </c>
      <c r="DH395" s="625">
        <v>0.11007784120320002</v>
      </c>
      <c r="DI395" s="1243">
        <f t="shared" si="2951"/>
        <v>2.5499999999999998</v>
      </c>
      <c r="DJ395" s="1203">
        <f t="shared" si="2952"/>
        <v>2.8876200000000001</v>
      </c>
      <c r="DK395" s="1243">
        <f t="shared" si="2953"/>
        <v>0.11070000000000001</v>
      </c>
      <c r="DL395" s="1204">
        <v>0.75</v>
      </c>
      <c r="DM395" s="1203">
        <f t="shared" si="2954"/>
        <v>0.84930000000000005</v>
      </c>
      <c r="DN395" s="1204">
        <v>2.7675000000000002E-2</v>
      </c>
      <c r="DO395" s="1204">
        <v>0.75</v>
      </c>
      <c r="DP395" s="1203">
        <f t="shared" si="2955"/>
        <v>0.84930000000000005</v>
      </c>
      <c r="DQ395" s="1204">
        <v>2.7675000000000002E-2</v>
      </c>
      <c r="DR395" s="1204">
        <v>0.75</v>
      </c>
      <c r="DS395" s="1203">
        <f t="shared" si="2956"/>
        <v>0.84930000000000005</v>
      </c>
      <c r="DT395" s="1204">
        <v>2.7675000000000002E-2</v>
      </c>
      <c r="DU395" s="1204">
        <v>0.3</v>
      </c>
      <c r="DV395" s="1203">
        <f t="shared" si="2957"/>
        <v>0.33971999999999997</v>
      </c>
      <c r="DW395" s="1204">
        <v>2.7675000000000002E-2</v>
      </c>
      <c r="DX395" s="1204">
        <v>2.5499999999999998</v>
      </c>
      <c r="DY395" s="1203">
        <f t="shared" si="2958"/>
        <v>2.8876200000000001</v>
      </c>
      <c r="DZ395" s="1204">
        <v>0.10584407808000001</v>
      </c>
      <c r="EA395" s="1204">
        <v>2.5499999999999998</v>
      </c>
      <c r="EB395" s="1203">
        <f t="shared" si="2959"/>
        <v>2.8876200000000001</v>
      </c>
      <c r="EC395" s="1204">
        <v>0.11007784120320002</v>
      </c>
      <c r="ED395" s="1204">
        <v>2.5499999999999998</v>
      </c>
      <c r="EE395" s="1203">
        <f t="shared" si="2960"/>
        <v>2.8876200000000001</v>
      </c>
      <c r="EF395" s="1204">
        <v>0.11007784120320002</v>
      </c>
      <c r="EG395" s="1204">
        <v>2.5499999999999998</v>
      </c>
      <c r="EH395" s="1203">
        <f t="shared" si="2961"/>
        <v>2.8876200000000001</v>
      </c>
      <c r="EI395" s="1204">
        <v>0.11007784120320002</v>
      </c>
      <c r="EJ395" s="315"/>
      <c r="EK395" s="315"/>
      <c r="EL395" s="315"/>
      <c r="EM395" s="315"/>
      <c r="EN395" s="437">
        <f t="shared" si="2962"/>
        <v>0</v>
      </c>
      <c r="EO395" s="312"/>
      <c r="EP395" s="312"/>
      <c r="EQ395" s="312"/>
      <c r="ER395" s="312"/>
      <c r="ES395" s="312"/>
      <c r="ET395" s="622"/>
      <c r="EU395" s="622"/>
      <c r="EV395" s="622"/>
      <c r="EW395" s="622"/>
      <c r="EX395" s="1195">
        <f t="shared" si="2963"/>
        <v>0</v>
      </c>
      <c r="EY395" s="622"/>
      <c r="EZ395" s="622"/>
      <c r="FA395" s="622"/>
      <c r="FB395" s="622"/>
      <c r="FC395" s="312"/>
      <c r="FD395" s="312"/>
      <c r="FE395" s="312"/>
      <c r="FF395" s="312"/>
      <c r="FG395" s="437">
        <f t="shared" si="2964"/>
        <v>0</v>
      </c>
      <c r="FH395" s="312"/>
      <c r="FI395" s="312"/>
      <c r="FJ395" s="312"/>
      <c r="FK395" s="312"/>
      <c r="FL395" s="992"/>
      <c r="FM395" s="312">
        <f t="shared" si="2965"/>
        <v>0</v>
      </c>
      <c r="FN395" s="622"/>
      <c r="FO395" s="622"/>
      <c r="FP395" s="622"/>
      <c r="FQ395" s="622"/>
      <c r="FR395" s="312"/>
      <c r="FS395" s="312"/>
      <c r="FT395" s="312"/>
      <c r="FU395" s="622"/>
      <c r="FV395" s="319"/>
      <c r="FW395" s="319"/>
      <c r="FX395" s="319"/>
    </row>
    <row r="396" spans="1:180" s="95" customFormat="1" ht="14.45" customHeight="1" outlineLevel="1">
      <c r="A396" s="426" t="s">
        <v>485</v>
      </c>
      <c r="B396" s="378" t="s">
        <v>304</v>
      </c>
      <c r="C396" s="331"/>
      <c r="D396" s="343"/>
      <c r="E396" s="430"/>
      <c r="F396" s="479" t="s">
        <v>11</v>
      </c>
      <c r="G396" s="438"/>
      <c r="H396" s="490"/>
      <c r="I396" s="335"/>
      <c r="J396" s="490"/>
      <c r="K396" s="490"/>
      <c r="L396" s="490"/>
      <c r="M396" s="335"/>
      <c r="N396" s="335"/>
      <c r="O396" s="490"/>
      <c r="P396" s="490"/>
      <c r="Q396" s="490"/>
      <c r="R396" s="490"/>
      <c r="S396" s="490"/>
      <c r="T396" s="490"/>
      <c r="U396" s="490"/>
      <c r="V396" s="490"/>
      <c r="W396" s="490"/>
      <c r="X396" s="490"/>
      <c r="Y396" s="490"/>
      <c r="Z396" s="490"/>
      <c r="AA396" s="1168"/>
      <c r="AB396" s="490"/>
      <c r="AC396" s="490"/>
      <c r="AD396" s="497"/>
      <c r="AE396" s="490"/>
      <c r="AF396" s="335"/>
      <c r="AG396" s="335"/>
      <c r="AH396" s="490"/>
      <c r="AI396" s="490"/>
      <c r="AJ396" s="490"/>
      <c r="AK396" s="490"/>
      <c r="AL396" s="490"/>
      <c r="AM396" s="490"/>
      <c r="AN396" s="490"/>
      <c r="AO396" s="490"/>
      <c r="AP396" s="496"/>
      <c r="AQ396" s="437">
        <f t="shared" si="2926"/>
        <v>163.95999999999998</v>
      </c>
      <c r="AR396" s="1621"/>
      <c r="AS396" s="1621"/>
      <c r="AT396" s="476">
        <f t="shared" ref="AT396:BQ396" si="2968">SUM(AT389:AT395)</f>
        <v>38.569999999999993</v>
      </c>
      <c r="AU396" s="476">
        <f t="shared" si="2968"/>
        <v>43.676667999999999</v>
      </c>
      <c r="AV396" s="476">
        <f t="shared" si="2968"/>
        <v>0.90226877086494695</v>
      </c>
      <c r="AW396" s="476">
        <f t="shared" si="2968"/>
        <v>38.569999999999993</v>
      </c>
      <c r="AX396" s="476">
        <f t="shared" si="2968"/>
        <v>43.676667999999999</v>
      </c>
      <c r="AY396" s="476">
        <f t="shared" si="2968"/>
        <v>0.90226877086494695</v>
      </c>
      <c r="AZ396" s="476">
        <f t="shared" si="2968"/>
        <v>32.791999999999994</v>
      </c>
      <c r="BA396" s="476">
        <f t="shared" si="2968"/>
        <v>37.133660800000001</v>
      </c>
      <c r="BB396" s="476">
        <f t="shared" si="2968"/>
        <v>1.3487688000000002</v>
      </c>
      <c r="BC396" s="476">
        <f t="shared" si="2968"/>
        <v>32.791999999999994</v>
      </c>
      <c r="BD396" s="476">
        <f t="shared" si="2968"/>
        <v>37.133660800000001</v>
      </c>
      <c r="BE396" s="476">
        <f t="shared" si="2968"/>
        <v>1.3487688000000002</v>
      </c>
      <c r="BF396" s="476">
        <f t="shared" si="2968"/>
        <v>0</v>
      </c>
      <c r="BG396" s="476">
        <f t="shared" si="2968"/>
        <v>0</v>
      </c>
      <c r="BH396" s="476">
        <f t="shared" si="2968"/>
        <v>0</v>
      </c>
      <c r="BI396" s="476">
        <f t="shared" si="2968"/>
        <v>32.791999999999994</v>
      </c>
      <c r="BJ396" s="476">
        <f t="shared" si="2968"/>
        <v>37.133660800000001</v>
      </c>
      <c r="BK396" s="476">
        <f t="shared" si="2968"/>
        <v>1.2952840000000001</v>
      </c>
      <c r="BL396" s="476">
        <f t="shared" si="2968"/>
        <v>32.791999999999994</v>
      </c>
      <c r="BM396" s="476">
        <f t="shared" si="2968"/>
        <v>37.133660800000001</v>
      </c>
      <c r="BN396" s="476">
        <f t="shared" si="2968"/>
        <v>1.3487688000000002</v>
      </c>
      <c r="BO396" s="476">
        <f t="shared" si="2968"/>
        <v>32.791999999999994</v>
      </c>
      <c r="BP396" s="476">
        <f t="shared" si="2968"/>
        <v>37.133660800000001</v>
      </c>
      <c r="BQ396" s="476">
        <f t="shared" si="2968"/>
        <v>1.3487688000000002</v>
      </c>
      <c r="BR396" s="476">
        <f t="shared" ref="BR396:EC396" si="2969">SUM(BR389:BR395)</f>
        <v>32.791999999999994</v>
      </c>
      <c r="BS396" s="476">
        <f t="shared" si="2969"/>
        <v>37.133660800000001</v>
      </c>
      <c r="BT396" s="476">
        <f t="shared" si="2969"/>
        <v>1.3487688000000002</v>
      </c>
      <c r="BU396" s="476">
        <f t="shared" si="2969"/>
        <v>8.9130000000000003</v>
      </c>
      <c r="BV396" s="476">
        <f t="shared" si="2969"/>
        <v>10.0930812</v>
      </c>
      <c r="BW396" s="476">
        <f t="shared" si="2969"/>
        <v>0.32888970000000001</v>
      </c>
      <c r="BX396" s="476">
        <f t="shared" si="2969"/>
        <v>9.2129999999999992</v>
      </c>
      <c r="BY396" s="476">
        <f t="shared" si="2969"/>
        <v>10.4328012</v>
      </c>
      <c r="BZ396" s="476">
        <f t="shared" si="2969"/>
        <v>0.33995969999999998</v>
      </c>
      <c r="CA396" s="476">
        <f t="shared" si="2969"/>
        <v>9.2129999999999992</v>
      </c>
      <c r="CB396" s="476">
        <f t="shared" si="2969"/>
        <v>10.4328012</v>
      </c>
      <c r="CC396" s="476">
        <f t="shared" si="2969"/>
        <v>0.33995969999999998</v>
      </c>
      <c r="CD396" s="476">
        <f t="shared" si="2969"/>
        <v>5.4530000000000003</v>
      </c>
      <c r="CE396" s="476">
        <f t="shared" si="2969"/>
        <v>6.1749772000000007</v>
      </c>
      <c r="CF396" s="476">
        <f t="shared" si="2969"/>
        <v>0.33995969999999998</v>
      </c>
      <c r="CG396" s="995"/>
      <c r="CH396" s="476">
        <f t="shared" ref="CH396:CV396" si="2970">SUM(CH389:CH395)</f>
        <v>32.791999999999994</v>
      </c>
      <c r="CI396" s="476">
        <f t="shared" si="2970"/>
        <v>37.133660800000001</v>
      </c>
      <c r="CJ396" s="476">
        <f t="shared" si="2970"/>
        <v>1.3487688000000002</v>
      </c>
      <c r="CK396" s="476">
        <f t="shared" si="2970"/>
        <v>8.9130000000000003</v>
      </c>
      <c r="CL396" s="476">
        <f t="shared" si="2970"/>
        <v>10.0930812</v>
      </c>
      <c r="CM396" s="476">
        <f t="shared" si="2970"/>
        <v>0.32888970000000001</v>
      </c>
      <c r="CN396" s="476">
        <f t="shared" si="2970"/>
        <v>9.2129999999999992</v>
      </c>
      <c r="CO396" s="476">
        <f t="shared" si="2970"/>
        <v>10.4328012</v>
      </c>
      <c r="CP396" s="476">
        <f t="shared" si="2970"/>
        <v>0.33995969999999998</v>
      </c>
      <c r="CQ396" s="476">
        <f t="shared" si="2970"/>
        <v>9.2129999999999992</v>
      </c>
      <c r="CR396" s="476">
        <f t="shared" si="2970"/>
        <v>10.4328012</v>
      </c>
      <c r="CS396" s="476">
        <f t="shared" si="2970"/>
        <v>0.33995969999999998</v>
      </c>
      <c r="CT396" s="476">
        <f t="shared" si="2970"/>
        <v>5.4530000000000003</v>
      </c>
      <c r="CU396" s="476">
        <f t="shared" si="2970"/>
        <v>6.1749772000000007</v>
      </c>
      <c r="CV396" s="476">
        <f t="shared" si="2970"/>
        <v>0.33995969999999998</v>
      </c>
      <c r="CW396" s="1514">
        <f t="shared" si="2969"/>
        <v>32.791999999999994</v>
      </c>
      <c r="CX396" s="476">
        <f t="shared" si="2969"/>
        <v>37.133660800000001</v>
      </c>
      <c r="CY396" s="476">
        <f t="shared" si="2969"/>
        <v>1.3087628236800002</v>
      </c>
      <c r="CZ396" s="476">
        <f t="shared" si="2969"/>
        <v>32.791999999999994</v>
      </c>
      <c r="DA396" s="476">
        <f t="shared" si="2969"/>
        <v>37.133660800000001</v>
      </c>
      <c r="DB396" s="476">
        <f t="shared" si="2969"/>
        <v>1.3611133366272004</v>
      </c>
      <c r="DC396" s="476">
        <f t="shared" si="2969"/>
        <v>32.791999999999994</v>
      </c>
      <c r="DD396" s="476">
        <f t="shared" si="2969"/>
        <v>37.133660800000001</v>
      </c>
      <c r="DE396" s="476">
        <f t="shared" si="2969"/>
        <v>1.4155578700922882</v>
      </c>
      <c r="DF396" s="476">
        <f t="shared" si="2969"/>
        <v>32.791999999999994</v>
      </c>
      <c r="DG396" s="476">
        <f t="shared" si="2969"/>
        <v>37.133660800000001</v>
      </c>
      <c r="DH396" s="476">
        <f t="shared" si="2969"/>
        <v>1.4155578700922882</v>
      </c>
      <c r="DI396" s="1203">
        <f t="shared" si="2969"/>
        <v>32.791999999999994</v>
      </c>
      <c r="DJ396" s="1203">
        <f t="shared" si="2969"/>
        <v>37.133660800000001</v>
      </c>
      <c r="DK396" s="1203">
        <f t="shared" si="2969"/>
        <v>1.3487688000000002</v>
      </c>
      <c r="DL396" s="1203">
        <f t="shared" si="2969"/>
        <v>8.9130000000000003</v>
      </c>
      <c r="DM396" s="1203">
        <f t="shared" si="2969"/>
        <v>10.0930812</v>
      </c>
      <c r="DN396" s="1203">
        <f t="shared" si="2969"/>
        <v>0.32888970000000001</v>
      </c>
      <c r="DO396" s="1203">
        <f t="shared" si="2969"/>
        <v>9.2129999999999992</v>
      </c>
      <c r="DP396" s="1203">
        <f t="shared" si="2969"/>
        <v>10.4328012</v>
      </c>
      <c r="DQ396" s="1203">
        <f t="shared" si="2969"/>
        <v>0.33995969999999998</v>
      </c>
      <c r="DR396" s="1203">
        <f t="shared" si="2969"/>
        <v>9.2129999999999992</v>
      </c>
      <c r="DS396" s="1203">
        <f t="shared" si="2969"/>
        <v>10.4328012</v>
      </c>
      <c r="DT396" s="1203">
        <f t="shared" si="2969"/>
        <v>0.33995969999999998</v>
      </c>
      <c r="DU396" s="1203">
        <f t="shared" si="2969"/>
        <v>5.4530000000000003</v>
      </c>
      <c r="DV396" s="1203">
        <f t="shared" si="2969"/>
        <v>6.1749772000000007</v>
      </c>
      <c r="DW396" s="1203">
        <f t="shared" si="2969"/>
        <v>0.33995969999999998</v>
      </c>
      <c r="DX396" s="1203">
        <f t="shared" si="2969"/>
        <v>32.791999999999994</v>
      </c>
      <c r="DY396" s="1203">
        <f t="shared" si="2969"/>
        <v>37.133660800000001</v>
      </c>
      <c r="DZ396" s="1203">
        <f t="shared" si="2969"/>
        <v>1.3611133366272004</v>
      </c>
      <c r="EA396" s="1203">
        <f t="shared" si="2969"/>
        <v>32.791999999999994</v>
      </c>
      <c r="EB396" s="1203">
        <f t="shared" si="2969"/>
        <v>37.133660800000001</v>
      </c>
      <c r="EC396" s="1203">
        <f t="shared" si="2969"/>
        <v>1.4155578700922882</v>
      </c>
      <c r="ED396" s="1203">
        <f t="shared" ref="ED396:EI396" si="2971">SUM(ED389:ED395)</f>
        <v>32.791999999999994</v>
      </c>
      <c r="EE396" s="1203">
        <f t="shared" si="2971"/>
        <v>37.133660800000001</v>
      </c>
      <c r="EF396" s="1203">
        <f t="shared" si="2971"/>
        <v>1.4155578700922882</v>
      </c>
      <c r="EG396" s="1203">
        <f t="shared" si="2971"/>
        <v>32.791999999999994</v>
      </c>
      <c r="EH396" s="1203">
        <f t="shared" si="2971"/>
        <v>37.133660800000001</v>
      </c>
      <c r="EI396" s="1203">
        <f t="shared" si="2971"/>
        <v>1.4155578700922882</v>
      </c>
      <c r="EJ396" s="476"/>
      <c r="EK396" s="476"/>
      <c r="EL396" s="476"/>
      <c r="EM396" s="476"/>
      <c r="EN396" s="437">
        <f t="shared" si="2962"/>
        <v>0</v>
      </c>
      <c r="EO396" s="437">
        <f>SUM(EO389:EO395)</f>
        <v>0</v>
      </c>
      <c r="EP396" s="437">
        <f>SUM(EP389:EP395)</f>
        <v>0</v>
      </c>
      <c r="EQ396" s="437">
        <f>SUM(EQ389:EQ395)</f>
        <v>0</v>
      </c>
      <c r="ER396" s="437">
        <f>SUM(ER389:ER395)</f>
        <v>0</v>
      </c>
      <c r="ES396" s="437">
        <f>SUM(ES389:ES395)</f>
        <v>0</v>
      </c>
      <c r="ET396" s="814"/>
      <c r="EU396" s="814"/>
      <c r="EV396" s="814"/>
      <c r="EW396" s="814"/>
      <c r="EX396" s="437">
        <f>SUM(EX389:EX395)</f>
        <v>0</v>
      </c>
      <c r="EY396" s="437">
        <f t="shared" ref="EY396:FB396" si="2972">SUM(EY389:EY395)</f>
        <v>0</v>
      </c>
      <c r="EZ396" s="437">
        <f t="shared" si="2972"/>
        <v>0</v>
      </c>
      <c r="FA396" s="437">
        <f t="shared" si="2972"/>
        <v>0</v>
      </c>
      <c r="FB396" s="437">
        <f t="shared" si="2972"/>
        <v>0</v>
      </c>
      <c r="FC396" s="437">
        <f>SUM(FC389:FC395)</f>
        <v>0</v>
      </c>
      <c r="FD396" s="437">
        <f>SUM(FD389:FD395)</f>
        <v>0</v>
      </c>
      <c r="FE396" s="437">
        <f>SUM(FE389:FE395)</f>
        <v>0</v>
      </c>
      <c r="FF396" s="437">
        <f>SUM(FF389:FF395)</f>
        <v>0</v>
      </c>
      <c r="FG396" s="437">
        <f t="shared" si="2964"/>
        <v>0</v>
      </c>
      <c r="FH396" s="437">
        <f>SUM(FH389:FH395)</f>
        <v>0</v>
      </c>
      <c r="FI396" s="437">
        <f>SUM(FI389:FI395)</f>
        <v>0</v>
      </c>
      <c r="FJ396" s="437">
        <f>SUM(FJ389:FJ395)</f>
        <v>0</v>
      </c>
      <c r="FK396" s="437">
        <f>SUM(FK389:FK395)</f>
        <v>0</v>
      </c>
      <c r="FL396" s="992"/>
      <c r="FM396" s="437">
        <f>SUM(FM389:FM395)</f>
        <v>0</v>
      </c>
      <c r="FN396" s="437">
        <f t="shared" ref="FN396:FQ396" si="2973">SUM(FN389:FN395)</f>
        <v>0</v>
      </c>
      <c r="FO396" s="437">
        <f t="shared" si="2973"/>
        <v>0</v>
      </c>
      <c r="FP396" s="437">
        <f t="shared" si="2973"/>
        <v>0</v>
      </c>
      <c r="FQ396" s="437">
        <f t="shared" si="2973"/>
        <v>0</v>
      </c>
      <c r="FR396" s="437">
        <f>SUM(FR389:FR395)</f>
        <v>0</v>
      </c>
      <c r="FS396" s="437">
        <f>SUM(FS389:FS395)</f>
        <v>0</v>
      </c>
      <c r="FT396" s="437">
        <f>SUM(FT389:FT395)</f>
        <v>0</v>
      </c>
      <c r="FU396" s="814"/>
      <c r="FV396" s="313"/>
      <c r="FW396" s="313"/>
      <c r="FX396" s="313"/>
    </row>
    <row r="397" spans="1:180" ht="14.45" hidden="1" customHeight="1" outlineLevel="2">
      <c r="A397" s="426" t="s">
        <v>485</v>
      </c>
      <c r="B397" s="378" t="s">
        <v>304</v>
      </c>
      <c r="C397" s="331"/>
      <c r="D397" s="431"/>
      <c r="E397" s="430" t="s">
        <v>263</v>
      </c>
      <c r="F397" s="431" t="s">
        <v>265</v>
      </c>
      <c r="G397" s="467"/>
      <c r="H397" s="490"/>
      <c r="I397" s="335"/>
      <c r="J397" s="490"/>
      <c r="K397" s="490"/>
      <c r="L397" s="490"/>
      <c r="M397" s="335"/>
      <c r="N397" s="335"/>
      <c r="O397" s="490"/>
      <c r="P397" s="490"/>
      <c r="Q397" s="490"/>
      <c r="R397" s="490"/>
      <c r="S397" s="490"/>
      <c r="T397" s="490"/>
      <c r="U397" s="490"/>
      <c r="V397" s="490"/>
      <c r="W397" s="490"/>
      <c r="X397" s="490"/>
      <c r="Y397" s="490"/>
      <c r="Z397" s="490"/>
      <c r="AA397" s="1168"/>
      <c r="AB397" s="490"/>
      <c r="AC397" s="490"/>
      <c r="AD397" s="497"/>
      <c r="AE397" s="490"/>
      <c r="AF397" s="335"/>
      <c r="AG397" s="335"/>
      <c r="AH397" s="490"/>
      <c r="AI397" s="490"/>
      <c r="AJ397" s="490"/>
      <c r="AK397" s="490"/>
      <c r="AL397" s="490"/>
      <c r="AM397" s="490"/>
      <c r="AN397" s="490"/>
      <c r="AO397" s="490"/>
      <c r="AP397" s="496"/>
      <c r="AQ397" s="335"/>
      <c r="AR397" s="1620"/>
      <c r="AS397" s="1620"/>
      <c r="AT397" s="313"/>
      <c r="AU397" s="313"/>
      <c r="AV397" s="313"/>
      <c r="AW397" s="313"/>
      <c r="AX397" s="313"/>
      <c r="AY397" s="313"/>
      <c r="AZ397" s="313"/>
      <c r="BA397" s="313"/>
      <c r="BB397" s="313"/>
      <c r="BC397" s="313"/>
      <c r="BD397" s="313"/>
      <c r="BE397" s="313"/>
      <c r="BF397" s="313"/>
      <c r="BG397" s="313"/>
      <c r="BH397" s="313"/>
      <c r="BI397" s="313"/>
      <c r="BJ397" s="313"/>
      <c r="BK397" s="313"/>
      <c r="BL397" s="330"/>
      <c r="BM397" s="330"/>
      <c r="BN397" s="330"/>
      <c r="BO397" s="330"/>
      <c r="BP397" s="330"/>
      <c r="BQ397" s="330"/>
      <c r="BR397" s="330"/>
      <c r="BS397" s="330"/>
      <c r="BT397" s="330"/>
      <c r="BU397" s="330"/>
      <c r="BV397" s="330"/>
      <c r="BW397" s="330"/>
      <c r="BX397" s="330"/>
      <c r="BY397" s="330"/>
      <c r="BZ397" s="330"/>
      <c r="CA397" s="330"/>
      <c r="CB397" s="330"/>
      <c r="CC397" s="330"/>
      <c r="CD397" s="330"/>
      <c r="CE397" s="330"/>
      <c r="CF397" s="330"/>
      <c r="CG397" s="1003"/>
      <c r="CH397" s="330"/>
      <c r="CI397" s="330"/>
      <c r="CJ397" s="330"/>
      <c r="CK397" s="330"/>
      <c r="CL397" s="330"/>
      <c r="CM397" s="330"/>
      <c r="CN397" s="330"/>
      <c r="CO397" s="330"/>
      <c r="CP397" s="330"/>
      <c r="CQ397" s="330"/>
      <c r="CR397" s="330"/>
      <c r="CS397" s="330"/>
      <c r="CT397" s="330"/>
      <c r="CU397" s="330"/>
      <c r="CV397" s="330"/>
      <c r="CW397" s="1523"/>
      <c r="CX397" s="330"/>
      <c r="CY397" s="330"/>
      <c r="CZ397" s="330"/>
      <c r="DA397" s="330"/>
      <c r="DB397" s="330"/>
      <c r="DC397" s="330"/>
      <c r="DD397" s="330"/>
      <c r="DE397" s="330"/>
      <c r="DF397" s="330"/>
      <c r="DG397" s="330"/>
      <c r="DH397" s="330"/>
      <c r="DI397" s="1170"/>
      <c r="DJ397" s="1170"/>
      <c r="DK397" s="1170"/>
      <c r="DL397" s="1170"/>
      <c r="DM397" s="1170"/>
      <c r="DN397" s="1170"/>
      <c r="DO397" s="1170"/>
      <c r="DP397" s="1170"/>
      <c r="DQ397" s="1170"/>
      <c r="DR397" s="1170"/>
      <c r="DS397" s="1170"/>
      <c r="DT397" s="1170"/>
      <c r="DU397" s="1170"/>
      <c r="DV397" s="1170"/>
      <c r="DW397" s="1170"/>
      <c r="DX397" s="1170"/>
      <c r="DY397" s="1170"/>
      <c r="DZ397" s="1170"/>
      <c r="EA397" s="1170"/>
      <c r="EB397" s="1170"/>
      <c r="EC397" s="1170"/>
      <c r="ED397" s="1170"/>
      <c r="EE397" s="1170"/>
      <c r="EF397" s="1170"/>
      <c r="EG397" s="1170"/>
      <c r="EH397" s="1170"/>
      <c r="EI397" s="1170"/>
      <c r="EJ397" s="330"/>
      <c r="EK397" s="330"/>
      <c r="EL397" s="330"/>
      <c r="EM397" s="330"/>
      <c r="EN397" s="313"/>
      <c r="EO397" s="330"/>
      <c r="EP397" s="330"/>
      <c r="EQ397" s="330"/>
      <c r="ER397" s="330"/>
      <c r="ES397" s="330"/>
      <c r="ET397" s="817"/>
      <c r="EU397" s="817"/>
      <c r="EV397" s="817"/>
      <c r="EW397" s="817"/>
      <c r="EX397" s="330"/>
      <c r="EY397" s="817"/>
      <c r="EZ397" s="817"/>
      <c r="FA397" s="817"/>
      <c r="FB397" s="817"/>
      <c r="FC397" s="330"/>
      <c r="FD397" s="330"/>
      <c r="FE397" s="330"/>
      <c r="FF397" s="330"/>
      <c r="FG397" s="313"/>
      <c r="FH397" s="330"/>
      <c r="FI397" s="330"/>
      <c r="FJ397" s="330"/>
      <c r="FK397" s="330"/>
      <c r="FL397" s="1003"/>
      <c r="FM397" s="330"/>
      <c r="FN397" s="817"/>
      <c r="FO397" s="817"/>
      <c r="FP397" s="817"/>
      <c r="FQ397" s="817"/>
      <c r="FR397" s="330"/>
      <c r="FS397" s="330"/>
      <c r="FT397" s="330"/>
      <c r="FU397" s="817"/>
      <c r="FV397" s="330"/>
      <c r="FW397" s="330"/>
      <c r="FX397" s="330"/>
    </row>
    <row r="398" spans="1:180" ht="14.45" hidden="1" customHeight="1" outlineLevel="2">
      <c r="A398" s="426" t="s">
        <v>485</v>
      </c>
      <c r="B398" s="378" t="s">
        <v>304</v>
      </c>
      <c r="C398" s="331"/>
      <c r="D398" s="431"/>
      <c r="E398" s="430"/>
      <c r="F398" s="431"/>
      <c r="G398" s="470"/>
      <c r="H398" s="343"/>
      <c r="I398" s="437">
        <f>S398+X398+Y398+Z398+AA398</f>
        <v>0</v>
      </c>
      <c r="J398" s="322"/>
      <c r="K398" s="322"/>
      <c r="L398" s="322"/>
      <c r="M398" s="312">
        <v>0</v>
      </c>
      <c r="N398" s="312">
        <f t="shared" ref="N398" si="2974">SUM(O398:R398)</f>
        <v>0</v>
      </c>
      <c r="O398" s="367"/>
      <c r="P398" s="367"/>
      <c r="Q398" s="367"/>
      <c r="R398" s="367"/>
      <c r="S398" s="366">
        <f>SUM(T398:W398)</f>
        <v>0</v>
      </c>
      <c r="T398" s="367"/>
      <c r="U398" s="367"/>
      <c r="V398" s="367"/>
      <c r="W398" s="367"/>
      <c r="X398" s="367"/>
      <c r="Y398" s="367"/>
      <c r="Z398" s="367"/>
      <c r="AA398" s="1169"/>
      <c r="AB398" s="331"/>
      <c r="AC398" s="331"/>
      <c r="AD398" s="363"/>
      <c r="AE398" s="331"/>
      <c r="AF398" s="312">
        <v>0</v>
      </c>
      <c r="AG398" s="312">
        <f t="shared" ref="AG398" si="2975">SUM(AH398:AK398)</f>
        <v>0</v>
      </c>
      <c r="AH398" s="367"/>
      <c r="AI398" s="367"/>
      <c r="AJ398" s="367"/>
      <c r="AK398" s="367"/>
      <c r="AL398" s="331"/>
      <c r="AM398" s="331"/>
      <c r="AN398" s="331"/>
      <c r="AO398" s="331"/>
      <c r="AP398" s="499"/>
      <c r="AQ398" s="437">
        <f t="shared" ref="AQ398:AQ399" si="2976">DI398+DX398+EA398+ED398+EG398</f>
        <v>0</v>
      </c>
      <c r="AR398" s="1621"/>
      <c r="AS398" s="1621"/>
      <c r="AT398" s="312"/>
      <c r="AU398" s="476">
        <f>AT398*0.85*1.45</f>
        <v>0</v>
      </c>
      <c r="AV398" s="312"/>
      <c r="AW398" s="312"/>
      <c r="AX398" s="476">
        <f>AW398*0.85*1.45</f>
        <v>0</v>
      </c>
      <c r="AY398" s="312"/>
      <c r="AZ398" s="312"/>
      <c r="BA398" s="476">
        <f>AZ398*0.85*1.45</f>
        <v>0</v>
      </c>
      <c r="BB398" s="312"/>
      <c r="BC398" s="312"/>
      <c r="BD398" s="476">
        <f>BC398*0.85*1.45</f>
        <v>0</v>
      </c>
      <c r="BE398" s="312"/>
      <c r="BF398" s="312"/>
      <c r="BG398" s="476">
        <f>BF398*0.85*1.45</f>
        <v>0</v>
      </c>
      <c r="BH398" s="312"/>
      <c r="BI398" s="312"/>
      <c r="BJ398" s="476">
        <f>BI398*0.85*1.45</f>
        <v>0</v>
      </c>
      <c r="BK398" s="312"/>
      <c r="BL398" s="315"/>
      <c r="BM398" s="476">
        <f>BL398*0.85*1.45</f>
        <v>0</v>
      </c>
      <c r="BN398" s="315"/>
      <c r="BO398" s="331"/>
      <c r="BP398" s="476">
        <f>BO398*0.85*1.45</f>
        <v>0</v>
      </c>
      <c r="BQ398" s="331"/>
      <c r="BR398" s="476">
        <f>BU398+BX398+CA398+CD398</f>
        <v>0</v>
      </c>
      <c r="BS398" s="476">
        <f t="shared" ref="BS398" si="2977">BV398+BY398+CB398+CE398</f>
        <v>0</v>
      </c>
      <c r="BT398" s="476">
        <f t="shared" ref="BT398" si="2978">BW398+BZ398+CC398+CF398</f>
        <v>0</v>
      </c>
      <c r="BU398" s="331"/>
      <c r="BV398" s="476">
        <f>BU398*0.85*1.45</f>
        <v>0</v>
      </c>
      <c r="BW398" s="331"/>
      <c r="BX398" s="331"/>
      <c r="BY398" s="476">
        <f>BX398*0.85*1.45</f>
        <v>0</v>
      </c>
      <c r="BZ398" s="331"/>
      <c r="CA398" s="331"/>
      <c r="CB398" s="476">
        <f>CA398*0.85*1.45</f>
        <v>0</v>
      </c>
      <c r="CC398" s="331"/>
      <c r="CD398" s="331"/>
      <c r="CE398" s="476">
        <f>CD398*0.85*1.45</f>
        <v>0</v>
      </c>
      <c r="CF398" s="331"/>
      <c r="CG398" s="1004"/>
      <c r="CH398" s="476">
        <f>CK398+CN398+CQ398+CT398</f>
        <v>0</v>
      </c>
      <c r="CI398" s="476">
        <f t="shared" ref="CI398" si="2979">CL398+CO398+CR398+CU398</f>
        <v>0</v>
      </c>
      <c r="CJ398" s="476">
        <f t="shared" ref="CJ398" si="2980">CM398+CP398+CS398+CV398</f>
        <v>0</v>
      </c>
      <c r="CK398" s="331"/>
      <c r="CL398" s="476">
        <f>CK398*0.85*1.45</f>
        <v>0</v>
      </c>
      <c r="CM398" s="331"/>
      <c r="CN398" s="331"/>
      <c r="CO398" s="476">
        <f>CN398*0.85*1.45</f>
        <v>0</v>
      </c>
      <c r="CP398" s="331"/>
      <c r="CQ398" s="331"/>
      <c r="CR398" s="476">
        <f>CQ398*0.85*1.45</f>
        <v>0</v>
      </c>
      <c r="CS398" s="331"/>
      <c r="CT398" s="331"/>
      <c r="CU398" s="476">
        <f>CT398*0.85*1.45</f>
        <v>0</v>
      </c>
      <c r="CV398" s="331"/>
      <c r="CW398" s="1525"/>
      <c r="CX398" s="476">
        <f>CW398*0.85*1.45</f>
        <v>0</v>
      </c>
      <c r="CY398" s="331"/>
      <c r="CZ398" s="331"/>
      <c r="DA398" s="476">
        <f>CZ398*0.85*1.45</f>
        <v>0</v>
      </c>
      <c r="DB398" s="331"/>
      <c r="DC398" s="331"/>
      <c r="DD398" s="476">
        <f>DC398*0.85*1.45</f>
        <v>0</v>
      </c>
      <c r="DE398" s="331"/>
      <c r="DF398" s="331"/>
      <c r="DG398" s="476">
        <f>DF398*0.85*1.45</f>
        <v>0</v>
      </c>
      <c r="DH398" s="331"/>
      <c r="DI398" s="1207"/>
      <c r="DJ398" s="1203">
        <f>DI398*0.85*1.45</f>
        <v>0</v>
      </c>
      <c r="DK398" s="1207"/>
      <c r="DL398" s="1207"/>
      <c r="DM398" s="1203">
        <f>DL398*0.85*1.45</f>
        <v>0</v>
      </c>
      <c r="DN398" s="1207"/>
      <c r="DO398" s="1207"/>
      <c r="DP398" s="1203">
        <f>DO398*0.85*1.45</f>
        <v>0</v>
      </c>
      <c r="DQ398" s="1207"/>
      <c r="DR398" s="1207"/>
      <c r="DS398" s="1203">
        <f>DR398*0.85*1.45</f>
        <v>0</v>
      </c>
      <c r="DT398" s="1207"/>
      <c r="DU398" s="1207"/>
      <c r="DV398" s="1203">
        <f>DU398*0.85*1.45</f>
        <v>0</v>
      </c>
      <c r="DW398" s="1207"/>
      <c r="DX398" s="1207"/>
      <c r="DY398" s="1203">
        <f>DX398*0.85*1.45</f>
        <v>0</v>
      </c>
      <c r="DZ398" s="1207"/>
      <c r="EA398" s="1207"/>
      <c r="EB398" s="1203">
        <f>EA398*0.85*1.45</f>
        <v>0</v>
      </c>
      <c r="EC398" s="1207"/>
      <c r="ED398" s="1207"/>
      <c r="EE398" s="1203">
        <f>ED398*0.85*1.45</f>
        <v>0</v>
      </c>
      <c r="EF398" s="1207"/>
      <c r="EG398" s="1207"/>
      <c r="EH398" s="1203">
        <f>EG398*0.85*1.45</f>
        <v>0</v>
      </c>
      <c r="EI398" s="1207"/>
      <c r="EJ398" s="331"/>
      <c r="EK398" s="331"/>
      <c r="EL398" s="331"/>
      <c r="EM398" s="331"/>
      <c r="EN398" s="437">
        <f t="shared" ref="EN398:EN399" si="2981">EX398+FC398+FD398+FE398+FF398</f>
        <v>0</v>
      </c>
      <c r="EO398" s="488"/>
      <c r="EP398" s="312"/>
      <c r="EQ398" s="312"/>
      <c r="ER398" s="312"/>
      <c r="ES398" s="312"/>
      <c r="ET398" s="622"/>
      <c r="EU398" s="622"/>
      <c r="EV398" s="622"/>
      <c r="EW398" s="622"/>
      <c r="EX398" s="312"/>
      <c r="EY398" s="622"/>
      <c r="EZ398" s="622"/>
      <c r="FA398" s="622"/>
      <c r="FB398" s="622"/>
      <c r="FC398" s="312"/>
      <c r="FD398" s="312"/>
      <c r="FE398" s="312"/>
      <c r="FF398" s="312"/>
      <c r="FG398" s="437">
        <f>SUM(FH398:FR398)</f>
        <v>0</v>
      </c>
      <c r="FH398" s="488"/>
      <c r="FI398" s="312"/>
      <c r="FJ398" s="312"/>
      <c r="FK398" s="312"/>
      <c r="FL398" s="992"/>
      <c r="FM398" s="312">
        <f t="shared" ref="FM398" si="2982">FN398+FO398+FP398+FQ398</f>
        <v>0</v>
      </c>
      <c r="FN398" s="622"/>
      <c r="FO398" s="622"/>
      <c r="FP398" s="622"/>
      <c r="FQ398" s="622"/>
      <c r="FR398" s="312"/>
      <c r="FS398" s="312"/>
      <c r="FT398" s="312"/>
      <c r="FU398" s="622"/>
      <c r="FV398" s="343"/>
      <c r="FW398" s="343"/>
      <c r="FX398" s="343"/>
    </row>
    <row r="399" spans="1:180" s="95" customFormat="1" ht="14.45" hidden="1" customHeight="1" outlineLevel="2">
      <c r="A399" s="426" t="s">
        <v>485</v>
      </c>
      <c r="B399" s="378" t="s">
        <v>304</v>
      </c>
      <c r="C399" s="331"/>
      <c r="D399" s="343"/>
      <c r="E399" s="430"/>
      <c r="F399" s="479" t="s">
        <v>11</v>
      </c>
      <c r="G399" s="438"/>
      <c r="H399" s="490"/>
      <c r="I399" s="335"/>
      <c r="J399" s="490"/>
      <c r="K399" s="490"/>
      <c r="L399" s="490"/>
      <c r="M399" s="335"/>
      <c r="N399" s="335"/>
      <c r="O399" s="490"/>
      <c r="P399" s="490"/>
      <c r="Q399" s="490"/>
      <c r="R399" s="490"/>
      <c r="S399" s="490"/>
      <c r="T399" s="490"/>
      <c r="U399" s="490"/>
      <c r="V399" s="490"/>
      <c r="W399" s="490"/>
      <c r="X399" s="490"/>
      <c r="Y399" s="490"/>
      <c r="Z399" s="490"/>
      <c r="AA399" s="1168"/>
      <c r="AB399" s="490"/>
      <c r="AC399" s="490"/>
      <c r="AD399" s="497"/>
      <c r="AE399" s="490"/>
      <c r="AF399" s="335"/>
      <c r="AG399" s="335"/>
      <c r="AH399" s="490"/>
      <c r="AI399" s="490"/>
      <c r="AJ399" s="490"/>
      <c r="AK399" s="490"/>
      <c r="AL399" s="490"/>
      <c r="AM399" s="490"/>
      <c r="AN399" s="490"/>
      <c r="AO399" s="490"/>
      <c r="AP399" s="496"/>
      <c r="AQ399" s="437">
        <f t="shared" si="2976"/>
        <v>0</v>
      </c>
      <c r="AR399" s="1621"/>
      <c r="AS399" s="1621"/>
      <c r="AT399" s="437">
        <f t="shared" ref="AT399:BQ399" si="2983">SUM(AT398:AT398)</f>
        <v>0</v>
      </c>
      <c r="AU399" s="437">
        <f t="shared" si="2983"/>
        <v>0</v>
      </c>
      <c r="AV399" s="437">
        <f t="shared" si="2983"/>
        <v>0</v>
      </c>
      <c r="AW399" s="437">
        <f t="shared" si="2983"/>
        <v>0</v>
      </c>
      <c r="AX399" s="437">
        <f t="shared" si="2983"/>
        <v>0</v>
      </c>
      <c r="AY399" s="437">
        <f t="shared" si="2983"/>
        <v>0</v>
      </c>
      <c r="AZ399" s="437">
        <f t="shared" si="2983"/>
        <v>0</v>
      </c>
      <c r="BA399" s="437">
        <f t="shared" si="2983"/>
        <v>0</v>
      </c>
      <c r="BB399" s="437">
        <f t="shared" si="2983"/>
        <v>0</v>
      </c>
      <c r="BC399" s="437">
        <f t="shared" si="2983"/>
        <v>0</v>
      </c>
      <c r="BD399" s="437">
        <f t="shared" si="2983"/>
        <v>0</v>
      </c>
      <c r="BE399" s="437">
        <f t="shared" si="2983"/>
        <v>0</v>
      </c>
      <c r="BF399" s="437">
        <f t="shared" si="2983"/>
        <v>0</v>
      </c>
      <c r="BG399" s="437">
        <f t="shared" si="2983"/>
        <v>0</v>
      </c>
      <c r="BH399" s="437">
        <f t="shared" si="2983"/>
        <v>0</v>
      </c>
      <c r="BI399" s="437">
        <f t="shared" si="2983"/>
        <v>0</v>
      </c>
      <c r="BJ399" s="437">
        <f t="shared" si="2983"/>
        <v>0</v>
      </c>
      <c r="BK399" s="437">
        <f t="shared" si="2983"/>
        <v>0</v>
      </c>
      <c r="BL399" s="437">
        <f t="shared" si="2983"/>
        <v>0</v>
      </c>
      <c r="BM399" s="437">
        <f t="shared" si="2983"/>
        <v>0</v>
      </c>
      <c r="BN399" s="437">
        <f t="shared" si="2983"/>
        <v>0</v>
      </c>
      <c r="BO399" s="437">
        <f t="shared" si="2983"/>
        <v>0</v>
      </c>
      <c r="BP399" s="437">
        <f t="shared" si="2983"/>
        <v>0</v>
      </c>
      <c r="BQ399" s="437">
        <f t="shared" si="2983"/>
        <v>0</v>
      </c>
      <c r="BR399" s="437">
        <f t="shared" ref="BR399:EC399" si="2984">SUM(BR398:BR398)</f>
        <v>0</v>
      </c>
      <c r="BS399" s="437">
        <f t="shared" si="2984"/>
        <v>0</v>
      </c>
      <c r="BT399" s="437">
        <f t="shared" si="2984"/>
        <v>0</v>
      </c>
      <c r="BU399" s="437">
        <f t="shared" si="2984"/>
        <v>0</v>
      </c>
      <c r="BV399" s="437">
        <f t="shared" si="2984"/>
        <v>0</v>
      </c>
      <c r="BW399" s="437">
        <f t="shared" si="2984"/>
        <v>0</v>
      </c>
      <c r="BX399" s="437">
        <f t="shared" si="2984"/>
        <v>0</v>
      </c>
      <c r="BY399" s="437">
        <f t="shared" si="2984"/>
        <v>0</v>
      </c>
      <c r="BZ399" s="437">
        <f t="shared" si="2984"/>
        <v>0</v>
      </c>
      <c r="CA399" s="437">
        <f t="shared" si="2984"/>
        <v>0</v>
      </c>
      <c r="CB399" s="437">
        <f t="shared" si="2984"/>
        <v>0</v>
      </c>
      <c r="CC399" s="437">
        <f t="shared" si="2984"/>
        <v>0</v>
      </c>
      <c r="CD399" s="437">
        <f t="shared" si="2984"/>
        <v>0</v>
      </c>
      <c r="CE399" s="437">
        <f t="shared" si="2984"/>
        <v>0</v>
      </c>
      <c r="CF399" s="437">
        <f t="shared" si="2984"/>
        <v>0</v>
      </c>
      <c r="CG399" s="992"/>
      <c r="CH399" s="437">
        <f t="shared" ref="CH399:CV399" si="2985">SUM(CH398:CH398)</f>
        <v>0</v>
      </c>
      <c r="CI399" s="437">
        <f t="shared" si="2985"/>
        <v>0</v>
      </c>
      <c r="CJ399" s="437">
        <f t="shared" si="2985"/>
        <v>0</v>
      </c>
      <c r="CK399" s="437">
        <f t="shared" si="2985"/>
        <v>0</v>
      </c>
      <c r="CL399" s="437">
        <f t="shared" si="2985"/>
        <v>0</v>
      </c>
      <c r="CM399" s="437">
        <f t="shared" si="2985"/>
        <v>0</v>
      </c>
      <c r="CN399" s="437">
        <f t="shared" si="2985"/>
        <v>0</v>
      </c>
      <c r="CO399" s="437">
        <f t="shared" si="2985"/>
        <v>0</v>
      </c>
      <c r="CP399" s="437">
        <f t="shared" si="2985"/>
        <v>0</v>
      </c>
      <c r="CQ399" s="437">
        <f t="shared" si="2985"/>
        <v>0</v>
      </c>
      <c r="CR399" s="437">
        <f t="shared" si="2985"/>
        <v>0</v>
      </c>
      <c r="CS399" s="437">
        <f t="shared" si="2985"/>
        <v>0</v>
      </c>
      <c r="CT399" s="437">
        <f t="shared" si="2985"/>
        <v>0</v>
      </c>
      <c r="CU399" s="437">
        <f t="shared" si="2985"/>
        <v>0</v>
      </c>
      <c r="CV399" s="437">
        <f t="shared" si="2985"/>
        <v>0</v>
      </c>
      <c r="CW399" s="1510">
        <f t="shared" si="2984"/>
        <v>0</v>
      </c>
      <c r="CX399" s="437">
        <f t="shared" si="2984"/>
        <v>0</v>
      </c>
      <c r="CY399" s="437">
        <f t="shared" si="2984"/>
        <v>0</v>
      </c>
      <c r="CZ399" s="437">
        <f t="shared" si="2984"/>
        <v>0</v>
      </c>
      <c r="DA399" s="437">
        <f t="shared" si="2984"/>
        <v>0</v>
      </c>
      <c r="DB399" s="437">
        <f t="shared" si="2984"/>
        <v>0</v>
      </c>
      <c r="DC399" s="437">
        <f t="shared" si="2984"/>
        <v>0</v>
      </c>
      <c r="DD399" s="437">
        <f t="shared" si="2984"/>
        <v>0</v>
      </c>
      <c r="DE399" s="437">
        <f t="shared" si="2984"/>
        <v>0</v>
      </c>
      <c r="DF399" s="437">
        <f t="shared" si="2984"/>
        <v>0</v>
      </c>
      <c r="DG399" s="437">
        <f t="shared" si="2984"/>
        <v>0</v>
      </c>
      <c r="DH399" s="437">
        <f t="shared" si="2984"/>
        <v>0</v>
      </c>
      <c r="DI399" s="1163">
        <f t="shared" si="2984"/>
        <v>0</v>
      </c>
      <c r="DJ399" s="1163">
        <f t="shared" si="2984"/>
        <v>0</v>
      </c>
      <c r="DK399" s="1163">
        <f t="shared" si="2984"/>
        <v>0</v>
      </c>
      <c r="DL399" s="1163"/>
      <c r="DM399" s="1163"/>
      <c r="DN399" s="1163"/>
      <c r="DO399" s="1163"/>
      <c r="DP399" s="1163"/>
      <c r="DQ399" s="1163"/>
      <c r="DR399" s="1163"/>
      <c r="DS399" s="1163"/>
      <c r="DT399" s="1163"/>
      <c r="DU399" s="1163"/>
      <c r="DV399" s="1163"/>
      <c r="DW399" s="1163"/>
      <c r="DX399" s="1163">
        <f t="shared" si="2984"/>
        <v>0</v>
      </c>
      <c r="DY399" s="1163">
        <f t="shared" si="2984"/>
        <v>0</v>
      </c>
      <c r="DZ399" s="1163">
        <f t="shared" si="2984"/>
        <v>0</v>
      </c>
      <c r="EA399" s="1163">
        <f t="shared" si="2984"/>
        <v>0</v>
      </c>
      <c r="EB399" s="1163">
        <f t="shared" si="2984"/>
        <v>0</v>
      </c>
      <c r="EC399" s="1163">
        <f t="shared" si="2984"/>
        <v>0</v>
      </c>
      <c r="ED399" s="1163">
        <f t="shared" ref="ED399:EF399" si="2986">SUM(ED398:ED398)</f>
        <v>0</v>
      </c>
      <c r="EE399" s="1163">
        <f t="shared" si="2986"/>
        <v>0</v>
      </c>
      <c r="EF399" s="1163">
        <f t="shared" si="2986"/>
        <v>0</v>
      </c>
      <c r="EG399" s="1163">
        <f t="shared" ref="EG399:EI399" si="2987">SUM(EG398:EG398)</f>
        <v>0</v>
      </c>
      <c r="EH399" s="1163">
        <f t="shared" si="2987"/>
        <v>0</v>
      </c>
      <c r="EI399" s="1163">
        <f t="shared" si="2987"/>
        <v>0</v>
      </c>
      <c r="EJ399" s="437"/>
      <c r="EK399" s="437"/>
      <c r="EL399" s="437"/>
      <c r="EM399" s="437"/>
      <c r="EN399" s="437">
        <f t="shared" si="2981"/>
        <v>0</v>
      </c>
      <c r="EO399" s="437">
        <f>SUM(EO398:EO398)</f>
        <v>0</v>
      </c>
      <c r="EP399" s="437">
        <f>SUM(EP398:EP398)</f>
        <v>0</v>
      </c>
      <c r="EQ399" s="437">
        <f>SUM(EQ398:EQ398)</f>
        <v>0</v>
      </c>
      <c r="ER399" s="437">
        <f>SUM(ER398:ER398)</f>
        <v>0</v>
      </c>
      <c r="ES399" s="437">
        <f>SUM(ES398:ES398)</f>
        <v>0</v>
      </c>
      <c r="ET399" s="814"/>
      <c r="EU399" s="814"/>
      <c r="EV399" s="814"/>
      <c r="EW399" s="814"/>
      <c r="EX399" s="437">
        <f>SUM(EX398:EX398)</f>
        <v>0</v>
      </c>
      <c r="EY399" s="437">
        <f t="shared" ref="EY399:FB399" si="2988">SUM(EY398:EY398)</f>
        <v>0</v>
      </c>
      <c r="EZ399" s="437">
        <f t="shared" si="2988"/>
        <v>0</v>
      </c>
      <c r="FA399" s="437">
        <f t="shared" si="2988"/>
        <v>0</v>
      </c>
      <c r="FB399" s="437">
        <f t="shared" si="2988"/>
        <v>0</v>
      </c>
      <c r="FC399" s="437">
        <f>SUM(FC398:FC398)</f>
        <v>0</v>
      </c>
      <c r="FD399" s="437">
        <f>SUM(FD398:FD398)</f>
        <v>0</v>
      </c>
      <c r="FE399" s="437">
        <f>SUM(FE398:FE398)</f>
        <v>0</v>
      </c>
      <c r="FF399" s="437">
        <f>SUM(FF398:FF398)</f>
        <v>0</v>
      </c>
      <c r="FG399" s="437">
        <f>SUM(FH399:FR399)</f>
        <v>0</v>
      </c>
      <c r="FH399" s="437">
        <f>SUM(FH398:FH398)</f>
        <v>0</v>
      </c>
      <c r="FI399" s="437">
        <f>SUM(FI398:FI398)</f>
        <v>0</v>
      </c>
      <c r="FJ399" s="437">
        <f>SUM(FJ398:FJ398)</f>
        <v>0</v>
      </c>
      <c r="FK399" s="437">
        <f>SUM(FK398:FK398)</f>
        <v>0</v>
      </c>
      <c r="FL399" s="992"/>
      <c r="FM399" s="437">
        <f>SUM(FM398:FM398)</f>
        <v>0</v>
      </c>
      <c r="FN399" s="437">
        <f t="shared" ref="FN399:FQ399" si="2989">SUM(FN398:FN398)</f>
        <v>0</v>
      </c>
      <c r="FO399" s="437">
        <f t="shared" si="2989"/>
        <v>0</v>
      </c>
      <c r="FP399" s="437">
        <f t="shared" si="2989"/>
        <v>0</v>
      </c>
      <c r="FQ399" s="437">
        <f t="shared" si="2989"/>
        <v>0</v>
      </c>
      <c r="FR399" s="437">
        <f>SUM(FR398:FR398)</f>
        <v>0</v>
      </c>
      <c r="FS399" s="437">
        <f>SUM(FS398:FS398)</f>
        <v>0</v>
      </c>
      <c r="FT399" s="437">
        <f>SUM(FT398:FT398)</f>
        <v>0</v>
      </c>
      <c r="FU399" s="814"/>
      <c r="FV399" s="313"/>
      <c r="FW399" s="313"/>
      <c r="FX399" s="313"/>
    </row>
    <row r="400" spans="1:180" ht="14.45" hidden="1" customHeight="1" outlineLevel="2">
      <c r="A400" s="426" t="s">
        <v>485</v>
      </c>
      <c r="B400" s="378" t="s">
        <v>304</v>
      </c>
      <c r="C400" s="331"/>
      <c r="D400" s="431"/>
      <c r="E400" s="430" t="s">
        <v>264</v>
      </c>
      <c r="F400" s="431" t="s">
        <v>266</v>
      </c>
      <c r="G400" s="467"/>
      <c r="H400" s="490"/>
      <c r="I400" s="335"/>
      <c r="J400" s="490"/>
      <c r="K400" s="490"/>
      <c r="L400" s="490"/>
      <c r="M400" s="335"/>
      <c r="N400" s="335"/>
      <c r="O400" s="490"/>
      <c r="P400" s="490"/>
      <c r="Q400" s="490"/>
      <c r="R400" s="490"/>
      <c r="S400" s="490"/>
      <c r="T400" s="490"/>
      <c r="U400" s="490"/>
      <c r="V400" s="490"/>
      <c r="W400" s="490"/>
      <c r="X400" s="490"/>
      <c r="Y400" s="490"/>
      <c r="Z400" s="490"/>
      <c r="AA400" s="1168"/>
      <c r="AB400" s="490"/>
      <c r="AC400" s="490"/>
      <c r="AD400" s="497"/>
      <c r="AE400" s="490"/>
      <c r="AF400" s="335"/>
      <c r="AG400" s="335"/>
      <c r="AH400" s="490"/>
      <c r="AI400" s="490"/>
      <c r="AJ400" s="490"/>
      <c r="AK400" s="490"/>
      <c r="AL400" s="490"/>
      <c r="AM400" s="490"/>
      <c r="AN400" s="490"/>
      <c r="AO400" s="490"/>
      <c r="AP400" s="496"/>
      <c r="AQ400" s="335"/>
      <c r="AR400" s="1620"/>
      <c r="AS400" s="1620"/>
      <c r="AT400" s="321"/>
      <c r="AU400" s="321"/>
      <c r="AV400" s="321"/>
      <c r="AW400" s="321"/>
      <c r="AX400" s="321"/>
      <c r="AY400" s="321"/>
      <c r="AZ400" s="321"/>
      <c r="BA400" s="321"/>
      <c r="BB400" s="321"/>
      <c r="BC400" s="321"/>
      <c r="BD400" s="321"/>
      <c r="BE400" s="321"/>
      <c r="BF400" s="321"/>
      <c r="BG400" s="321"/>
      <c r="BH400" s="321"/>
      <c r="BI400" s="321"/>
      <c r="BJ400" s="321"/>
      <c r="BK400" s="321"/>
      <c r="BL400" s="330"/>
      <c r="BM400" s="330"/>
      <c r="BN400" s="330"/>
      <c r="BO400" s="330"/>
      <c r="BP400" s="330"/>
      <c r="BQ400" s="330"/>
      <c r="BR400" s="330"/>
      <c r="BS400" s="330"/>
      <c r="BT400" s="330"/>
      <c r="BU400" s="330"/>
      <c r="BV400" s="330"/>
      <c r="BW400" s="330"/>
      <c r="BX400" s="330"/>
      <c r="BY400" s="330"/>
      <c r="BZ400" s="330"/>
      <c r="CA400" s="330"/>
      <c r="CB400" s="330"/>
      <c r="CC400" s="330"/>
      <c r="CD400" s="330"/>
      <c r="CE400" s="330"/>
      <c r="CF400" s="330"/>
      <c r="CG400" s="1003"/>
      <c r="CH400" s="330"/>
      <c r="CI400" s="330"/>
      <c r="CJ400" s="330"/>
      <c r="CK400" s="330"/>
      <c r="CL400" s="330"/>
      <c r="CM400" s="330"/>
      <c r="CN400" s="330"/>
      <c r="CO400" s="330"/>
      <c r="CP400" s="330"/>
      <c r="CQ400" s="330"/>
      <c r="CR400" s="330"/>
      <c r="CS400" s="330"/>
      <c r="CT400" s="330"/>
      <c r="CU400" s="330"/>
      <c r="CV400" s="330"/>
      <c r="CW400" s="1523"/>
      <c r="CX400" s="330"/>
      <c r="CY400" s="330"/>
      <c r="CZ400" s="330"/>
      <c r="DA400" s="330"/>
      <c r="DB400" s="330"/>
      <c r="DC400" s="330"/>
      <c r="DD400" s="330"/>
      <c r="DE400" s="330"/>
      <c r="DF400" s="330"/>
      <c r="DG400" s="330"/>
      <c r="DH400" s="330"/>
      <c r="DI400" s="1170"/>
      <c r="DJ400" s="1170"/>
      <c r="DK400" s="1170"/>
      <c r="DL400" s="1170"/>
      <c r="DM400" s="1170"/>
      <c r="DN400" s="1170"/>
      <c r="DO400" s="1170"/>
      <c r="DP400" s="1170"/>
      <c r="DQ400" s="1170"/>
      <c r="DR400" s="1170"/>
      <c r="DS400" s="1170"/>
      <c r="DT400" s="1170"/>
      <c r="DU400" s="1170"/>
      <c r="DV400" s="1170"/>
      <c r="DW400" s="1170"/>
      <c r="DX400" s="1170"/>
      <c r="DY400" s="1170"/>
      <c r="DZ400" s="1170"/>
      <c r="EA400" s="1170"/>
      <c r="EB400" s="1170"/>
      <c r="EC400" s="1170"/>
      <c r="ED400" s="1170"/>
      <c r="EE400" s="1170"/>
      <c r="EF400" s="1170"/>
      <c r="EG400" s="1170"/>
      <c r="EH400" s="1170"/>
      <c r="EI400" s="1170"/>
      <c r="EJ400" s="330"/>
      <c r="EK400" s="330"/>
      <c r="EL400" s="330"/>
      <c r="EM400" s="330"/>
      <c r="EN400" s="313"/>
      <c r="EO400" s="330"/>
      <c r="EP400" s="330"/>
      <c r="EQ400" s="330"/>
      <c r="ER400" s="330"/>
      <c r="ES400" s="330"/>
      <c r="ET400" s="817"/>
      <c r="EU400" s="817"/>
      <c r="EV400" s="817"/>
      <c r="EW400" s="817"/>
      <c r="EX400" s="330"/>
      <c r="EY400" s="817"/>
      <c r="EZ400" s="817"/>
      <c r="FA400" s="817"/>
      <c r="FB400" s="817"/>
      <c r="FC400" s="330"/>
      <c r="FD400" s="330"/>
      <c r="FE400" s="330"/>
      <c r="FF400" s="330"/>
      <c r="FG400" s="313"/>
      <c r="FH400" s="330"/>
      <c r="FI400" s="330"/>
      <c r="FJ400" s="330"/>
      <c r="FK400" s="330"/>
      <c r="FL400" s="1003"/>
      <c r="FM400" s="330"/>
      <c r="FN400" s="817"/>
      <c r="FO400" s="817"/>
      <c r="FP400" s="817"/>
      <c r="FQ400" s="817"/>
      <c r="FR400" s="330"/>
      <c r="FS400" s="330"/>
      <c r="FT400" s="330"/>
      <c r="FU400" s="817"/>
      <c r="FV400" s="330"/>
      <c r="FW400" s="330"/>
      <c r="FX400" s="330"/>
    </row>
    <row r="401" spans="1:180" ht="14.45" hidden="1" customHeight="1" outlineLevel="2">
      <c r="A401" s="426" t="s">
        <v>485</v>
      </c>
      <c r="B401" s="378" t="s">
        <v>304</v>
      </c>
      <c r="C401" s="331"/>
      <c r="D401" s="431"/>
      <c r="E401" s="430"/>
      <c r="F401" s="431"/>
      <c r="G401" s="470"/>
      <c r="H401" s="343"/>
      <c r="I401" s="437">
        <f>S401+X401+Y401+Z401+AA401</f>
        <v>0</v>
      </c>
      <c r="J401" s="322"/>
      <c r="K401" s="322"/>
      <c r="L401" s="322"/>
      <c r="M401" s="312">
        <v>0</v>
      </c>
      <c r="N401" s="312">
        <f t="shared" ref="N401" si="2990">SUM(O401:R401)</f>
        <v>0</v>
      </c>
      <c r="O401" s="367"/>
      <c r="P401" s="367"/>
      <c r="Q401" s="367"/>
      <c r="R401" s="367"/>
      <c r="S401" s="366">
        <f>SUM(T401:W401)</f>
        <v>0</v>
      </c>
      <c r="T401" s="367"/>
      <c r="U401" s="367"/>
      <c r="V401" s="367"/>
      <c r="W401" s="367"/>
      <c r="X401" s="367"/>
      <c r="Y401" s="367"/>
      <c r="Z401" s="367"/>
      <c r="AA401" s="1169"/>
      <c r="AB401" s="331"/>
      <c r="AC401" s="331"/>
      <c r="AD401" s="363"/>
      <c r="AE401" s="331"/>
      <c r="AF401" s="312">
        <v>0</v>
      </c>
      <c r="AG401" s="312">
        <f t="shared" ref="AG401" si="2991">SUM(AH401:AK401)</f>
        <v>0</v>
      </c>
      <c r="AH401" s="367"/>
      <c r="AI401" s="367"/>
      <c r="AJ401" s="367"/>
      <c r="AK401" s="367"/>
      <c r="AL401" s="331"/>
      <c r="AM401" s="331"/>
      <c r="AN401" s="331"/>
      <c r="AO401" s="331"/>
      <c r="AP401" s="499"/>
      <c r="AQ401" s="437">
        <f t="shared" ref="AQ401:AQ402" si="2992">DI401+DX401+EA401+ED401+EG401</f>
        <v>0</v>
      </c>
      <c r="AR401" s="1621"/>
      <c r="AS401" s="1621"/>
      <c r="AT401" s="303"/>
      <c r="AU401" s="303"/>
      <c r="AV401" s="303"/>
      <c r="AW401" s="303"/>
      <c r="AX401" s="303"/>
      <c r="AY401" s="303"/>
      <c r="AZ401" s="303"/>
      <c r="BA401" s="303"/>
      <c r="BB401" s="303"/>
      <c r="BC401" s="303"/>
      <c r="BD401" s="303"/>
      <c r="BE401" s="303"/>
      <c r="BF401" s="303"/>
      <c r="BG401" s="303"/>
      <c r="BH401" s="303"/>
      <c r="BI401" s="303"/>
      <c r="BJ401" s="303"/>
      <c r="BK401" s="303"/>
      <c r="BL401" s="315"/>
      <c r="BM401" s="315"/>
      <c r="BN401" s="315"/>
      <c r="BO401" s="331"/>
      <c r="BP401" s="331"/>
      <c r="BQ401" s="331"/>
      <c r="BR401" s="476">
        <f>BU401+BX401+CA401+CD401</f>
        <v>0</v>
      </c>
      <c r="BS401" s="476">
        <f t="shared" ref="BS401" si="2993">BV401+BY401+CB401+CE401</f>
        <v>0</v>
      </c>
      <c r="BT401" s="476">
        <f t="shared" ref="BT401" si="2994">BW401+BZ401+CC401+CF401</f>
        <v>0</v>
      </c>
      <c r="BU401" s="331"/>
      <c r="BV401" s="331"/>
      <c r="BW401" s="331"/>
      <c r="BX401" s="331"/>
      <c r="BY401" s="331"/>
      <c r="BZ401" s="331"/>
      <c r="CA401" s="331"/>
      <c r="CB401" s="331"/>
      <c r="CC401" s="331"/>
      <c r="CD401" s="331"/>
      <c r="CE401" s="331"/>
      <c r="CF401" s="331"/>
      <c r="CG401" s="1004"/>
      <c r="CH401" s="476">
        <f>CK401+CN401+CQ401+CT401</f>
        <v>0</v>
      </c>
      <c r="CI401" s="476">
        <f t="shared" ref="CI401" si="2995">CL401+CO401+CR401+CU401</f>
        <v>0</v>
      </c>
      <c r="CJ401" s="476">
        <f t="shared" ref="CJ401" si="2996">CM401+CP401+CS401+CV401</f>
        <v>0</v>
      </c>
      <c r="CK401" s="331"/>
      <c r="CL401" s="331"/>
      <c r="CM401" s="331"/>
      <c r="CN401" s="331"/>
      <c r="CO401" s="331"/>
      <c r="CP401" s="331"/>
      <c r="CQ401" s="331"/>
      <c r="CR401" s="331"/>
      <c r="CS401" s="331"/>
      <c r="CT401" s="331"/>
      <c r="CU401" s="331"/>
      <c r="CV401" s="331"/>
      <c r="CW401" s="1525"/>
      <c r="CX401" s="331"/>
      <c r="CY401" s="331"/>
      <c r="CZ401" s="331"/>
      <c r="DA401" s="331"/>
      <c r="DB401" s="331"/>
      <c r="DC401" s="331"/>
      <c r="DD401" s="331"/>
      <c r="DE401" s="331"/>
      <c r="DF401" s="331"/>
      <c r="DG401" s="331"/>
      <c r="DH401" s="331"/>
      <c r="DI401" s="1207"/>
      <c r="DJ401" s="1207"/>
      <c r="DK401" s="1207"/>
      <c r="DL401" s="1207"/>
      <c r="DM401" s="1207"/>
      <c r="DN401" s="1207"/>
      <c r="DO401" s="1207"/>
      <c r="DP401" s="1207"/>
      <c r="DQ401" s="1207"/>
      <c r="DR401" s="1207"/>
      <c r="DS401" s="1207"/>
      <c r="DT401" s="1207"/>
      <c r="DU401" s="1207"/>
      <c r="DV401" s="1207"/>
      <c r="DW401" s="1207"/>
      <c r="DX401" s="1207"/>
      <c r="DY401" s="1207"/>
      <c r="DZ401" s="1207"/>
      <c r="EA401" s="1207"/>
      <c r="EB401" s="1207"/>
      <c r="EC401" s="1207"/>
      <c r="ED401" s="1207"/>
      <c r="EE401" s="1207"/>
      <c r="EF401" s="1207"/>
      <c r="EG401" s="1207"/>
      <c r="EH401" s="1207"/>
      <c r="EI401" s="1207"/>
      <c r="EJ401" s="331"/>
      <c r="EK401" s="331"/>
      <c r="EL401" s="331"/>
      <c r="EM401" s="331"/>
      <c r="EN401" s="437">
        <f t="shared" ref="EN401:EN402" si="2997">EX401+FC401+FD401+FE401+FF401</f>
        <v>0</v>
      </c>
      <c r="EO401" s="488"/>
      <c r="EP401" s="312"/>
      <c r="EQ401" s="312"/>
      <c r="ER401" s="312"/>
      <c r="ES401" s="312"/>
      <c r="ET401" s="622"/>
      <c r="EU401" s="622"/>
      <c r="EV401" s="622"/>
      <c r="EW401" s="622"/>
      <c r="EX401" s="312"/>
      <c r="EY401" s="622"/>
      <c r="EZ401" s="622"/>
      <c r="FA401" s="622"/>
      <c r="FB401" s="622"/>
      <c r="FC401" s="312"/>
      <c r="FD401" s="312"/>
      <c r="FE401" s="312"/>
      <c r="FF401" s="312"/>
      <c r="FG401" s="437">
        <f>SUM(FH401:FR401)</f>
        <v>0</v>
      </c>
      <c r="FH401" s="488"/>
      <c r="FI401" s="312"/>
      <c r="FJ401" s="312"/>
      <c r="FK401" s="312"/>
      <c r="FL401" s="992"/>
      <c r="FM401" s="312">
        <f t="shared" ref="FM401" si="2998">FN401+FO401+FP401+FQ401</f>
        <v>0</v>
      </c>
      <c r="FN401" s="622"/>
      <c r="FO401" s="622"/>
      <c r="FP401" s="622"/>
      <c r="FQ401" s="622"/>
      <c r="FR401" s="312"/>
      <c r="FS401" s="312"/>
      <c r="FT401" s="312"/>
      <c r="FU401" s="622"/>
      <c r="FV401" s="343"/>
      <c r="FW401" s="343"/>
      <c r="FX401" s="343"/>
    </row>
    <row r="402" spans="1:180" s="95" customFormat="1" ht="14.45" hidden="1" customHeight="1" outlineLevel="2">
      <c r="A402" s="426" t="s">
        <v>485</v>
      </c>
      <c r="B402" s="378" t="s">
        <v>304</v>
      </c>
      <c r="C402" s="331"/>
      <c r="D402" s="343"/>
      <c r="E402" s="430"/>
      <c r="F402" s="479" t="s">
        <v>11</v>
      </c>
      <c r="G402" s="438"/>
      <c r="H402" s="490"/>
      <c r="I402" s="335"/>
      <c r="J402" s="490"/>
      <c r="K402" s="490"/>
      <c r="L402" s="490"/>
      <c r="M402" s="335"/>
      <c r="N402" s="335"/>
      <c r="O402" s="490"/>
      <c r="P402" s="490"/>
      <c r="Q402" s="490"/>
      <c r="R402" s="490"/>
      <c r="S402" s="490"/>
      <c r="T402" s="490"/>
      <c r="U402" s="490"/>
      <c r="V402" s="490"/>
      <c r="W402" s="490"/>
      <c r="X402" s="490"/>
      <c r="Y402" s="490"/>
      <c r="Z402" s="490"/>
      <c r="AA402" s="1168"/>
      <c r="AB402" s="490"/>
      <c r="AC402" s="490"/>
      <c r="AD402" s="497"/>
      <c r="AE402" s="490"/>
      <c r="AF402" s="335"/>
      <c r="AG402" s="335"/>
      <c r="AH402" s="490"/>
      <c r="AI402" s="490"/>
      <c r="AJ402" s="490"/>
      <c r="AK402" s="490"/>
      <c r="AL402" s="490"/>
      <c r="AM402" s="490"/>
      <c r="AN402" s="490"/>
      <c r="AO402" s="490"/>
      <c r="AP402" s="496"/>
      <c r="AQ402" s="437">
        <f t="shared" si="2992"/>
        <v>0</v>
      </c>
      <c r="AR402" s="1621"/>
      <c r="AS402" s="1621"/>
      <c r="AT402" s="437">
        <f t="shared" ref="AT402:BQ402" si="2999">SUM(AT401:AT401)</f>
        <v>0</v>
      </c>
      <c r="AU402" s="437">
        <f t="shared" si="2999"/>
        <v>0</v>
      </c>
      <c r="AV402" s="437">
        <f t="shared" si="2999"/>
        <v>0</v>
      </c>
      <c r="AW402" s="437">
        <f t="shared" si="2999"/>
        <v>0</v>
      </c>
      <c r="AX402" s="437">
        <f t="shared" si="2999"/>
        <v>0</v>
      </c>
      <c r="AY402" s="437">
        <f t="shared" si="2999"/>
        <v>0</v>
      </c>
      <c r="AZ402" s="437">
        <f t="shared" si="2999"/>
        <v>0</v>
      </c>
      <c r="BA402" s="437">
        <f t="shared" si="2999"/>
        <v>0</v>
      </c>
      <c r="BB402" s="437">
        <f t="shared" si="2999"/>
        <v>0</v>
      </c>
      <c r="BC402" s="437">
        <f t="shared" si="2999"/>
        <v>0</v>
      </c>
      <c r="BD402" s="437">
        <f t="shared" si="2999"/>
        <v>0</v>
      </c>
      <c r="BE402" s="437">
        <f t="shared" si="2999"/>
        <v>0</v>
      </c>
      <c r="BF402" s="437">
        <f t="shared" si="2999"/>
        <v>0</v>
      </c>
      <c r="BG402" s="437">
        <f t="shared" si="2999"/>
        <v>0</v>
      </c>
      <c r="BH402" s="437">
        <f t="shared" si="2999"/>
        <v>0</v>
      </c>
      <c r="BI402" s="437">
        <f t="shared" si="2999"/>
        <v>0</v>
      </c>
      <c r="BJ402" s="437">
        <f t="shared" si="2999"/>
        <v>0</v>
      </c>
      <c r="BK402" s="437">
        <f t="shared" si="2999"/>
        <v>0</v>
      </c>
      <c r="BL402" s="437">
        <f t="shared" si="2999"/>
        <v>0</v>
      </c>
      <c r="BM402" s="437">
        <f t="shared" si="2999"/>
        <v>0</v>
      </c>
      <c r="BN402" s="437">
        <f t="shared" si="2999"/>
        <v>0</v>
      </c>
      <c r="BO402" s="437">
        <f t="shared" si="2999"/>
        <v>0</v>
      </c>
      <c r="BP402" s="437">
        <f t="shared" si="2999"/>
        <v>0</v>
      </c>
      <c r="BQ402" s="437">
        <f t="shared" si="2999"/>
        <v>0</v>
      </c>
      <c r="BR402" s="437">
        <f t="shared" ref="BR402:EC402" si="3000">SUM(BR401:BR401)</f>
        <v>0</v>
      </c>
      <c r="BS402" s="437">
        <f t="shared" si="3000"/>
        <v>0</v>
      </c>
      <c r="BT402" s="437">
        <f t="shared" si="3000"/>
        <v>0</v>
      </c>
      <c r="BU402" s="437">
        <f t="shared" si="3000"/>
        <v>0</v>
      </c>
      <c r="BV402" s="437">
        <f t="shared" si="3000"/>
        <v>0</v>
      </c>
      <c r="BW402" s="437">
        <f t="shared" si="3000"/>
        <v>0</v>
      </c>
      <c r="BX402" s="437">
        <f t="shared" si="3000"/>
        <v>0</v>
      </c>
      <c r="BY402" s="437">
        <f t="shared" si="3000"/>
        <v>0</v>
      </c>
      <c r="BZ402" s="437">
        <f t="shared" si="3000"/>
        <v>0</v>
      </c>
      <c r="CA402" s="437">
        <f t="shared" si="3000"/>
        <v>0</v>
      </c>
      <c r="CB402" s="437">
        <f t="shared" si="3000"/>
        <v>0</v>
      </c>
      <c r="CC402" s="437">
        <f t="shared" si="3000"/>
        <v>0</v>
      </c>
      <c r="CD402" s="437">
        <f t="shared" si="3000"/>
        <v>0</v>
      </c>
      <c r="CE402" s="437">
        <f t="shared" si="3000"/>
        <v>0</v>
      </c>
      <c r="CF402" s="437">
        <f t="shared" si="3000"/>
        <v>0</v>
      </c>
      <c r="CG402" s="992"/>
      <c r="CH402" s="437">
        <f t="shared" ref="CH402:CV402" si="3001">SUM(CH401:CH401)</f>
        <v>0</v>
      </c>
      <c r="CI402" s="437">
        <f t="shared" si="3001"/>
        <v>0</v>
      </c>
      <c r="CJ402" s="437">
        <f t="shared" si="3001"/>
        <v>0</v>
      </c>
      <c r="CK402" s="437">
        <f t="shared" si="3001"/>
        <v>0</v>
      </c>
      <c r="CL402" s="437">
        <f t="shared" si="3001"/>
        <v>0</v>
      </c>
      <c r="CM402" s="437">
        <f t="shared" si="3001"/>
        <v>0</v>
      </c>
      <c r="CN402" s="437">
        <f t="shared" si="3001"/>
        <v>0</v>
      </c>
      <c r="CO402" s="437">
        <f t="shared" si="3001"/>
        <v>0</v>
      </c>
      <c r="CP402" s="437">
        <f t="shared" si="3001"/>
        <v>0</v>
      </c>
      <c r="CQ402" s="437">
        <f t="shared" si="3001"/>
        <v>0</v>
      </c>
      <c r="CR402" s="437">
        <f t="shared" si="3001"/>
        <v>0</v>
      </c>
      <c r="CS402" s="437">
        <f t="shared" si="3001"/>
        <v>0</v>
      </c>
      <c r="CT402" s="437">
        <f t="shared" si="3001"/>
        <v>0</v>
      </c>
      <c r="CU402" s="437">
        <f t="shared" si="3001"/>
        <v>0</v>
      </c>
      <c r="CV402" s="437">
        <f t="shared" si="3001"/>
        <v>0</v>
      </c>
      <c r="CW402" s="1510">
        <f t="shared" si="3000"/>
        <v>0</v>
      </c>
      <c r="CX402" s="437">
        <f t="shared" si="3000"/>
        <v>0</v>
      </c>
      <c r="CY402" s="437">
        <f t="shared" si="3000"/>
        <v>0</v>
      </c>
      <c r="CZ402" s="437">
        <f t="shared" si="3000"/>
        <v>0</v>
      </c>
      <c r="DA402" s="437">
        <f t="shared" si="3000"/>
        <v>0</v>
      </c>
      <c r="DB402" s="437">
        <f t="shared" si="3000"/>
        <v>0</v>
      </c>
      <c r="DC402" s="437">
        <f t="shared" si="3000"/>
        <v>0</v>
      </c>
      <c r="DD402" s="437">
        <f t="shared" si="3000"/>
        <v>0</v>
      </c>
      <c r="DE402" s="437">
        <f t="shared" si="3000"/>
        <v>0</v>
      </c>
      <c r="DF402" s="437">
        <f t="shared" si="3000"/>
        <v>0</v>
      </c>
      <c r="DG402" s="437">
        <f t="shared" si="3000"/>
        <v>0</v>
      </c>
      <c r="DH402" s="437">
        <f t="shared" si="3000"/>
        <v>0</v>
      </c>
      <c r="DI402" s="1163">
        <f t="shared" si="3000"/>
        <v>0</v>
      </c>
      <c r="DJ402" s="1163">
        <f t="shared" si="3000"/>
        <v>0</v>
      </c>
      <c r="DK402" s="1163">
        <f t="shared" si="3000"/>
        <v>0</v>
      </c>
      <c r="DL402" s="1163"/>
      <c r="DM402" s="1163"/>
      <c r="DN402" s="1163"/>
      <c r="DO402" s="1163"/>
      <c r="DP402" s="1163"/>
      <c r="DQ402" s="1163"/>
      <c r="DR402" s="1163"/>
      <c r="DS402" s="1163"/>
      <c r="DT402" s="1163"/>
      <c r="DU402" s="1163"/>
      <c r="DV402" s="1163"/>
      <c r="DW402" s="1163"/>
      <c r="DX402" s="1163">
        <f t="shared" si="3000"/>
        <v>0</v>
      </c>
      <c r="DY402" s="1163">
        <f t="shared" si="3000"/>
        <v>0</v>
      </c>
      <c r="DZ402" s="1163">
        <f t="shared" si="3000"/>
        <v>0</v>
      </c>
      <c r="EA402" s="1163">
        <f t="shared" si="3000"/>
        <v>0</v>
      </c>
      <c r="EB402" s="1163">
        <f t="shared" si="3000"/>
        <v>0</v>
      </c>
      <c r="EC402" s="1163">
        <f t="shared" si="3000"/>
        <v>0</v>
      </c>
      <c r="ED402" s="1163">
        <f t="shared" ref="ED402:EF402" si="3002">SUM(ED401:ED401)</f>
        <v>0</v>
      </c>
      <c r="EE402" s="1163">
        <f t="shared" si="3002"/>
        <v>0</v>
      </c>
      <c r="EF402" s="1163">
        <f t="shared" si="3002"/>
        <v>0</v>
      </c>
      <c r="EG402" s="1163">
        <f t="shared" ref="EG402:EI402" si="3003">SUM(EG401:EG401)</f>
        <v>0</v>
      </c>
      <c r="EH402" s="1163">
        <f t="shared" si="3003"/>
        <v>0</v>
      </c>
      <c r="EI402" s="1163">
        <f t="shared" si="3003"/>
        <v>0</v>
      </c>
      <c r="EJ402" s="437"/>
      <c r="EK402" s="437"/>
      <c r="EL402" s="437"/>
      <c r="EM402" s="437"/>
      <c r="EN402" s="437">
        <f t="shared" si="2997"/>
        <v>0</v>
      </c>
      <c r="EO402" s="437">
        <f>SUM(EO401:EO401)</f>
        <v>0</v>
      </c>
      <c r="EP402" s="437">
        <f>SUM(EP401:EP401)</f>
        <v>0</v>
      </c>
      <c r="EQ402" s="437">
        <f>SUM(EQ401:EQ401)</f>
        <v>0</v>
      </c>
      <c r="ER402" s="437">
        <f>SUM(ER401:ER401)</f>
        <v>0</v>
      </c>
      <c r="ES402" s="437">
        <f>SUM(ES401:ES401)</f>
        <v>0</v>
      </c>
      <c r="ET402" s="814"/>
      <c r="EU402" s="814"/>
      <c r="EV402" s="814"/>
      <c r="EW402" s="814"/>
      <c r="EX402" s="437">
        <f>SUM(EX401:EX401)</f>
        <v>0</v>
      </c>
      <c r="EY402" s="437">
        <f t="shared" ref="EY402:FB402" si="3004">SUM(EY401:EY401)</f>
        <v>0</v>
      </c>
      <c r="EZ402" s="437">
        <f t="shared" si="3004"/>
        <v>0</v>
      </c>
      <c r="FA402" s="437">
        <f t="shared" si="3004"/>
        <v>0</v>
      </c>
      <c r="FB402" s="437">
        <f t="shared" si="3004"/>
        <v>0</v>
      </c>
      <c r="FC402" s="437">
        <f>SUM(FC401:FC401)</f>
        <v>0</v>
      </c>
      <c r="FD402" s="437">
        <f>SUM(FD401:FD401)</f>
        <v>0</v>
      </c>
      <c r="FE402" s="437">
        <f>SUM(FE401:FE401)</f>
        <v>0</v>
      </c>
      <c r="FF402" s="437">
        <f>SUM(FF401:FF401)</f>
        <v>0</v>
      </c>
      <c r="FG402" s="437">
        <f>SUM(FH402:FR402)</f>
        <v>0</v>
      </c>
      <c r="FH402" s="437">
        <f>SUM(FH401:FH401)</f>
        <v>0</v>
      </c>
      <c r="FI402" s="437">
        <f>SUM(FI401:FI401)</f>
        <v>0</v>
      </c>
      <c r="FJ402" s="437">
        <f>SUM(FJ401:FJ401)</f>
        <v>0</v>
      </c>
      <c r="FK402" s="437">
        <f>SUM(FK401:FK401)</f>
        <v>0</v>
      </c>
      <c r="FL402" s="992"/>
      <c r="FM402" s="437">
        <f>SUM(FM401:FM401)</f>
        <v>0</v>
      </c>
      <c r="FN402" s="437">
        <f t="shared" ref="FN402:FQ402" si="3005">SUM(FN401:FN401)</f>
        <v>0</v>
      </c>
      <c r="FO402" s="437">
        <f t="shared" si="3005"/>
        <v>0</v>
      </c>
      <c r="FP402" s="437">
        <f t="shared" si="3005"/>
        <v>0</v>
      </c>
      <c r="FQ402" s="437">
        <f t="shared" si="3005"/>
        <v>0</v>
      </c>
      <c r="FR402" s="437">
        <f>SUM(FR401:FR401)</f>
        <v>0</v>
      </c>
      <c r="FS402" s="437">
        <f>SUM(FS401:FS401)</f>
        <v>0</v>
      </c>
      <c r="FT402" s="437">
        <f>SUM(FT401:FT401)</f>
        <v>0</v>
      </c>
      <c r="FU402" s="814"/>
      <c r="FV402" s="313"/>
      <c r="FW402" s="313"/>
      <c r="FX402" s="313"/>
    </row>
    <row r="403" spans="1:180" ht="14.45" hidden="1" customHeight="1" outlineLevel="2">
      <c r="A403" s="426" t="s">
        <v>485</v>
      </c>
      <c r="B403" s="378" t="s">
        <v>304</v>
      </c>
      <c r="C403" s="331"/>
      <c r="D403" s="343"/>
      <c r="E403" s="409" t="s">
        <v>83</v>
      </c>
      <c r="F403" s="477" t="s">
        <v>98</v>
      </c>
      <c r="G403" s="467"/>
      <c r="H403" s="330"/>
      <c r="I403" s="313"/>
      <c r="J403" s="330"/>
      <c r="K403" s="330"/>
      <c r="L403" s="330"/>
      <c r="M403" s="313"/>
      <c r="N403" s="313"/>
      <c r="O403" s="330"/>
      <c r="P403" s="330"/>
      <c r="Q403" s="330"/>
      <c r="R403" s="330"/>
      <c r="S403" s="330"/>
      <c r="T403" s="330"/>
      <c r="U403" s="330"/>
      <c r="V403" s="330"/>
      <c r="W403" s="330"/>
      <c r="X403" s="330"/>
      <c r="Y403" s="330"/>
      <c r="Z403" s="330"/>
      <c r="AA403" s="1170"/>
      <c r="AB403" s="330"/>
      <c r="AC403" s="330"/>
      <c r="AD403" s="362"/>
      <c r="AE403" s="330"/>
      <c r="AF403" s="313"/>
      <c r="AG403" s="313"/>
      <c r="AH403" s="330"/>
      <c r="AI403" s="330"/>
      <c r="AJ403" s="330"/>
      <c r="AK403" s="330"/>
      <c r="AL403" s="330"/>
      <c r="AM403" s="330"/>
      <c r="AN403" s="330"/>
      <c r="AO403" s="330"/>
      <c r="AP403" s="496"/>
      <c r="AQ403" s="484">
        <f>DI403+DX403+EA403+ED403+EG403</f>
        <v>0</v>
      </c>
      <c r="AR403" s="1626"/>
      <c r="AS403" s="1626"/>
      <c r="AT403" s="484">
        <f t="shared" ref="AT403:BQ403" si="3006">AT406+AT409+AT412</f>
        <v>0</v>
      </c>
      <c r="AU403" s="484">
        <f t="shared" si="3006"/>
        <v>0</v>
      </c>
      <c r="AV403" s="484">
        <f t="shared" si="3006"/>
        <v>0</v>
      </c>
      <c r="AW403" s="484">
        <f t="shared" si="3006"/>
        <v>0</v>
      </c>
      <c r="AX403" s="484">
        <f t="shared" si="3006"/>
        <v>0</v>
      </c>
      <c r="AY403" s="484">
        <f t="shared" si="3006"/>
        <v>0</v>
      </c>
      <c r="AZ403" s="484">
        <f t="shared" si="3006"/>
        <v>0</v>
      </c>
      <c r="BA403" s="484">
        <f t="shared" si="3006"/>
        <v>0</v>
      </c>
      <c r="BB403" s="484">
        <f t="shared" si="3006"/>
        <v>0</v>
      </c>
      <c r="BC403" s="484">
        <f t="shared" si="3006"/>
        <v>0</v>
      </c>
      <c r="BD403" s="484">
        <f t="shared" si="3006"/>
        <v>0</v>
      </c>
      <c r="BE403" s="484">
        <f t="shared" si="3006"/>
        <v>0</v>
      </c>
      <c r="BF403" s="484">
        <f t="shared" si="3006"/>
        <v>17.399999999999999</v>
      </c>
      <c r="BG403" s="484">
        <f t="shared" si="3006"/>
        <v>20.382438</v>
      </c>
      <c r="BH403" s="484">
        <f t="shared" si="3006"/>
        <v>0.68730000000000002</v>
      </c>
      <c r="BI403" s="484">
        <f t="shared" si="3006"/>
        <v>17.399999999999999</v>
      </c>
      <c r="BJ403" s="484">
        <f t="shared" si="3006"/>
        <v>20.382438</v>
      </c>
      <c r="BK403" s="484">
        <f t="shared" si="3006"/>
        <v>0.68730000000000002</v>
      </c>
      <c r="BL403" s="484">
        <f t="shared" si="3006"/>
        <v>0</v>
      </c>
      <c r="BM403" s="484">
        <f t="shared" si="3006"/>
        <v>0</v>
      </c>
      <c r="BN403" s="484">
        <f t="shared" si="3006"/>
        <v>0</v>
      </c>
      <c r="BO403" s="484">
        <f t="shared" si="3006"/>
        <v>0</v>
      </c>
      <c r="BP403" s="484">
        <f t="shared" si="3006"/>
        <v>0</v>
      </c>
      <c r="BQ403" s="484">
        <f t="shared" si="3006"/>
        <v>0</v>
      </c>
      <c r="BR403" s="484">
        <f t="shared" ref="BR403:EC403" si="3007">BR406+BR409+BR412</f>
        <v>0</v>
      </c>
      <c r="BS403" s="484">
        <f t="shared" si="3007"/>
        <v>0</v>
      </c>
      <c r="BT403" s="484">
        <f t="shared" si="3007"/>
        <v>0</v>
      </c>
      <c r="BU403" s="484">
        <f t="shared" si="3007"/>
        <v>0</v>
      </c>
      <c r="BV403" s="484">
        <f t="shared" si="3007"/>
        <v>0</v>
      </c>
      <c r="BW403" s="484">
        <f t="shared" si="3007"/>
        <v>0</v>
      </c>
      <c r="BX403" s="484">
        <f t="shared" si="3007"/>
        <v>0</v>
      </c>
      <c r="BY403" s="484">
        <f t="shared" si="3007"/>
        <v>0</v>
      </c>
      <c r="BZ403" s="484">
        <f t="shared" si="3007"/>
        <v>0</v>
      </c>
      <c r="CA403" s="484">
        <f t="shared" si="3007"/>
        <v>0</v>
      </c>
      <c r="CB403" s="484">
        <f t="shared" si="3007"/>
        <v>0</v>
      </c>
      <c r="CC403" s="484">
        <f t="shared" si="3007"/>
        <v>0</v>
      </c>
      <c r="CD403" s="484">
        <f t="shared" si="3007"/>
        <v>0</v>
      </c>
      <c r="CE403" s="484">
        <f t="shared" si="3007"/>
        <v>0</v>
      </c>
      <c r="CF403" s="484">
        <f t="shared" si="3007"/>
        <v>0</v>
      </c>
      <c r="CG403" s="992"/>
      <c r="CH403" s="484">
        <f t="shared" ref="CH403:CV403" si="3008">CH406+CH409+CH412</f>
        <v>0</v>
      </c>
      <c r="CI403" s="484">
        <f t="shared" si="3008"/>
        <v>0</v>
      </c>
      <c r="CJ403" s="484">
        <f t="shared" si="3008"/>
        <v>0</v>
      </c>
      <c r="CK403" s="484">
        <f t="shared" si="3008"/>
        <v>0</v>
      </c>
      <c r="CL403" s="484">
        <f t="shared" si="3008"/>
        <v>0</v>
      </c>
      <c r="CM403" s="484">
        <f t="shared" si="3008"/>
        <v>0</v>
      </c>
      <c r="CN403" s="484">
        <f t="shared" si="3008"/>
        <v>0</v>
      </c>
      <c r="CO403" s="484">
        <f t="shared" si="3008"/>
        <v>0</v>
      </c>
      <c r="CP403" s="484">
        <f t="shared" si="3008"/>
        <v>0</v>
      </c>
      <c r="CQ403" s="484">
        <f t="shared" si="3008"/>
        <v>0</v>
      </c>
      <c r="CR403" s="484">
        <f t="shared" si="3008"/>
        <v>0</v>
      </c>
      <c r="CS403" s="484">
        <f t="shared" si="3008"/>
        <v>0</v>
      </c>
      <c r="CT403" s="484">
        <f t="shared" si="3008"/>
        <v>0</v>
      </c>
      <c r="CU403" s="484">
        <f t="shared" si="3008"/>
        <v>0</v>
      </c>
      <c r="CV403" s="484">
        <f t="shared" si="3008"/>
        <v>0</v>
      </c>
      <c r="CW403" s="1510">
        <f t="shared" si="3007"/>
        <v>0</v>
      </c>
      <c r="CX403" s="484">
        <f t="shared" si="3007"/>
        <v>0</v>
      </c>
      <c r="CY403" s="484">
        <f t="shared" si="3007"/>
        <v>0</v>
      </c>
      <c r="CZ403" s="484">
        <f t="shared" si="3007"/>
        <v>0</v>
      </c>
      <c r="DA403" s="484">
        <f t="shared" si="3007"/>
        <v>0</v>
      </c>
      <c r="DB403" s="484">
        <f t="shared" si="3007"/>
        <v>0</v>
      </c>
      <c r="DC403" s="484">
        <f t="shared" si="3007"/>
        <v>0</v>
      </c>
      <c r="DD403" s="484">
        <f t="shared" si="3007"/>
        <v>0</v>
      </c>
      <c r="DE403" s="484">
        <f t="shared" si="3007"/>
        <v>0</v>
      </c>
      <c r="DF403" s="484">
        <f t="shared" si="3007"/>
        <v>0</v>
      </c>
      <c r="DG403" s="484">
        <f t="shared" si="3007"/>
        <v>0</v>
      </c>
      <c r="DH403" s="484">
        <f t="shared" si="3007"/>
        <v>0</v>
      </c>
      <c r="DI403" s="1208">
        <f t="shared" si="3007"/>
        <v>0</v>
      </c>
      <c r="DJ403" s="1208">
        <f t="shared" si="3007"/>
        <v>0</v>
      </c>
      <c r="DK403" s="1208">
        <f t="shared" si="3007"/>
        <v>0</v>
      </c>
      <c r="DL403" s="1208"/>
      <c r="DM403" s="1208"/>
      <c r="DN403" s="1208"/>
      <c r="DO403" s="1208"/>
      <c r="DP403" s="1208"/>
      <c r="DQ403" s="1208"/>
      <c r="DR403" s="1208"/>
      <c r="DS403" s="1208"/>
      <c r="DT403" s="1208"/>
      <c r="DU403" s="1208"/>
      <c r="DV403" s="1208"/>
      <c r="DW403" s="1208"/>
      <c r="DX403" s="1208">
        <f t="shared" si="3007"/>
        <v>0</v>
      </c>
      <c r="DY403" s="1208">
        <f t="shared" si="3007"/>
        <v>0</v>
      </c>
      <c r="DZ403" s="1208">
        <f t="shared" si="3007"/>
        <v>0</v>
      </c>
      <c r="EA403" s="1208">
        <f t="shared" si="3007"/>
        <v>0</v>
      </c>
      <c r="EB403" s="1208">
        <f t="shared" si="3007"/>
        <v>0</v>
      </c>
      <c r="EC403" s="1208">
        <f t="shared" si="3007"/>
        <v>0</v>
      </c>
      <c r="ED403" s="1208">
        <f t="shared" ref="ED403:EF403" si="3009">ED406+ED409+ED412</f>
        <v>0</v>
      </c>
      <c r="EE403" s="1208">
        <f t="shared" si="3009"/>
        <v>0</v>
      </c>
      <c r="EF403" s="1208">
        <f t="shared" si="3009"/>
        <v>0</v>
      </c>
      <c r="EG403" s="1208">
        <f t="shared" ref="EG403:EI403" si="3010">EG406+EG409+EG412</f>
        <v>0</v>
      </c>
      <c r="EH403" s="1208">
        <f t="shared" si="3010"/>
        <v>0</v>
      </c>
      <c r="EI403" s="1208">
        <f t="shared" si="3010"/>
        <v>0</v>
      </c>
      <c r="EJ403" s="484"/>
      <c r="EK403" s="484"/>
      <c r="EL403" s="484"/>
      <c r="EM403" s="484"/>
      <c r="EN403" s="484">
        <f>EX403+FC403+FD403+FE403+FF403</f>
        <v>0</v>
      </c>
      <c r="EO403" s="484">
        <f>EO406+EO409+EO412</f>
        <v>0</v>
      </c>
      <c r="EP403" s="484">
        <f>EP406+EP409+EP412</f>
        <v>0</v>
      </c>
      <c r="EQ403" s="484">
        <f>EQ406+EQ409+EQ412</f>
        <v>2.8288206300000001</v>
      </c>
      <c r="ER403" s="484">
        <f>ER406+ER409+ER412</f>
        <v>0</v>
      </c>
      <c r="ES403" s="484">
        <f>ES406+ES409+ES412</f>
        <v>0</v>
      </c>
      <c r="ET403" s="813"/>
      <c r="EU403" s="813"/>
      <c r="EV403" s="813"/>
      <c r="EW403" s="813"/>
      <c r="EX403" s="484">
        <f>EX406+EX409+EX412</f>
        <v>0</v>
      </c>
      <c r="EY403" s="484">
        <f t="shared" ref="EY403:FB403" si="3011">EY406+EY409+EY412</f>
        <v>0</v>
      </c>
      <c r="EZ403" s="484">
        <f t="shared" si="3011"/>
        <v>0</v>
      </c>
      <c r="FA403" s="484">
        <f t="shared" si="3011"/>
        <v>0</v>
      </c>
      <c r="FB403" s="484">
        <f t="shared" si="3011"/>
        <v>0</v>
      </c>
      <c r="FC403" s="484">
        <f>FC406+FC409+FC412</f>
        <v>0</v>
      </c>
      <c r="FD403" s="484">
        <f>FD406+FD409+FD412</f>
        <v>0</v>
      </c>
      <c r="FE403" s="484">
        <f>FE406+FE409+FE412</f>
        <v>0</v>
      </c>
      <c r="FF403" s="484">
        <f>FF406+FF409+FF412</f>
        <v>0</v>
      </c>
      <c r="FG403" s="484">
        <f>SUM(FH403:FR403)</f>
        <v>2.8288206300000001</v>
      </c>
      <c r="FH403" s="484">
        <f>FH406+FH409+FH412</f>
        <v>0</v>
      </c>
      <c r="FI403" s="484">
        <f>FI406+FI409+FI412</f>
        <v>0</v>
      </c>
      <c r="FJ403" s="484">
        <f>FJ406+FJ409+FJ412</f>
        <v>2.8288206300000001</v>
      </c>
      <c r="FK403" s="484">
        <f>FK406+FK409+FK412</f>
        <v>0</v>
      </c>
      <c r="FL403" s="992"/>
      <c r="FM403" s="484">
        <f>FM406+FM409+FM412</f>
        <v>0</v>
      </c>
      <c r="FN403" s="484">
        <f t="shared" ref="FN403:FQ403" si="3012">FN406+FN409+FN412</f>
        <v>0</v>
      </c>
      <c r="FO403" s="484">
        <f t="shared" si="3012"/>
        <v>0</v>
      </c>
      <c r="FP403" s="484">
        <f t="shared" si="3012"/>
        <v>0</v>
      </c>
      <c r="FQ403" s="484">
        <f t="shared" si="3012"/>
        <v>0</v>
      </c>
      <c r="FR403" s="484">
        <f>FR406+FR409+FR412</f>
        <v>0</v>
      </c>
      <c r="FS403" s="484">
        <f>FS406+FS409+FS412</f>
        <v>0</v>
      </c>
      <c r="FT403" s="484">
        <f>FT406+FT409+FT412</f>
        <v>0</v>
      </c>
      <c r="FU403" s="813"/>
      <c r="FV403" s="330"/>
      <c r="FW403" s="330"/>
      <c r="FX403" s="330"/>
    </row>
    <row r="404" spans="1:180" ht="11.25" hidden="1" customHeight="1" outlineLevel="2">
      <c r="A404" s="426" t="s">
        <v>485</v>
      </c>
      <c r="B404" s="378" t="s">
        <v>304</v>
      </c>
      <c r="C404" s="331"/>
      <c r="D404" s="431"/>
      <c r="E404" s="430" t="s">
        <v>267</v>
      </c>
      <c r="F404" s="431" t="s">
        <v>262</v>
      </c>
      <c r="G404" s="470"/>
      <c r="H404" s="341"/>
      <c r="I404" s="313"/>
      <c r="J404" s="330"/>
      <c r="K404" s="330"/>
      <c r="L404" s="330"/>
      <c r="M404" s="313"/>
      <c r="N404" s="313"/>
      <c r="O404" s="330"/>
      <c r="P404" s="330"/>
      <c r="Q404" s="330"/>
      <c r="R404" s="330"/>
      <c r="S404" s="330"/>
      <c r="T404" s="330"/>
      <c r="U404" s="330"/>
      <c r="V404" s="330"/>
      <c r="W404" s="330"/>
      <c r="X404" s="330"/>
      <c r="Y404" s="330"/>
      <c r="Z404" s="330"/>
      <c r="AA404" s="1170"/>
      <c r="AB404" s="330"/>
      <c r="AC404" s="330"/>
      <c r="AD404" s="362"/>
      <c r="AE404" s="330"/>
      <c r="AF404" s="313"/>
      <c r="AG404" s="313"/>
      <c r="AH404" s="330"/>
      <c r="AI404" s="330"/>
      <c r="AJ404" s="330"/>
      <c r="AK404" s="330"/>
      <c r="AL404" s="330"/>
      <c r="AM404" s="330"/>
      <c r="AN404" s="330"/>
      <c r="AO404" s="330"/>
      <c r="AP404" s="496"/>
      <c r="AQ404" s="335"/>
      <c r="AR404" s="1620"/>
      <c r="AS404" s="1620"/>
      <c r="AT404" s="321"/>
      <c r="AU404" s="321"/>
      <c r="AV404" s="321"/>
      <c r="AW404" s="321"/>
      <c r="AX404" s="321"/>
      <c r="AY404" s="321"/>
      <c r="AZ404" s="321"/>
      <c r="BA404" s="321"/>
      <c r="BB404" s="321"/>
      <c r="BC404" s="321"/>
      <c r="BD404" s="321"/>
      <c r="BE404" s="321"/>
      <c r="BF404" s="321"/>
      <c r="BG404" s="321"/>
      <c r="BH404" s="321"/>
      <c r="BI404" s="321"/>
      <c r="BJ404" s="321"/>
      <c r="BK404" s="321"/>
      <c r="BL404" s="330"/>
      <c r="BM404" s="330"/>
      <c r="BN404" s="330"/>
      <c r="BO404" s="330"/>
      <c r="BP404" s="330"/>
      <c r="BQ404" s="330"/>
      <c r="BR404" s="330"/>
      <c r="BS404" s="330"/>
      <c r="BT404" s="330"/>
      <c r="BU404" s="330"/>
      <c r="BV404" s="330"/>
      <c r="BW404" s="330"/>
      <c r="BX404" s="330"/>
      <c r="BY404" s="330"/>
      <c r="BZ404" s="330"/>
      <c r="CA404" s="330"/>
      <c r="CB404" s="330"/>
      <c r="CC404" s="330"/>
      <c r="CD404" s="330"/>
      <c r="CE404" s="330"/>
      <c r="CF404" s="330"/>
      <c r="CG404" s="1003"/>
      <c r="CH404" s="330"/>
      <c r="CI404" s="330"/>
      <c r="CJ404" s="330"/>
      <c r="CK404" s="330"/>
      <c r="CL404" s="330"/>
      <c r="CM404" s="330"/>
      <c r="CN404" s="330"/>
      <c r="CO404" s="330"/>
      <c r="CP404" s="330"/>
      <c r="CQ404" s="330"/>
      <c r="CR404" s="330"/>
      <c r="CS404" s="330"/>
      <c r="CT404" s="330"/>
      <c r="CU404" s="330"/>
      <c r="CV404" s="330"/>
      <c r="CW404" s="1523"/>
      <c r="CX404" s="330"/>
      <c r="CY404" s="330"/>
      <c r="CZ404" s="330"/>
      <c r="DA404" s="330"/>
      <c r="DB404" s="330"/>
      <c r="DC404" s="330"/>
      <c r="DD404" s="330"/>
      <c r="DE404" s="330"/>
      <c r="DF404" s="330"/>
      <c r="DG404" s="330"/>
      <c r="DH404" s="330"/>
      <c r="DI404" s="1170"/>
      <c r="DJ404" s="1170"/>
      <c r="DK404" s="1170"/>
      <c r="DL404" s="1170"/>
      <c r="DM404" s="1170"/>
      <c r="DN404" s="1170"/>
      <c r="DO404" s="1170"/>
      <c r="DP404" s="1170"/>
      <c r="DQ404" s="1170"/>
      <c r="DR404" s="1170"/>
      <c r="DS404" s="1170"/>
      <c r="DT404" s="1170"/>
      <c r="DU404" s="1170"/>
      <c r="DV404" s="1170"/>
      <c r="DW404" s="1170"/>
      <c r="DX404" s="1170"/>
      <c r="DY404" s="1170"/>
      <c r="DZ404" s="1170"/>
      <c r="EA404" s="1170"/>
      <c r="EB404" s="1170"/>
      <c r="EC404" s="1170"/>
      <c r="ED404" s="1170"/>
      <c r="EE404" s="1170"/>
      <c r="EF404" s="1170"/>
      <c r="EG404" s="1170"/>
      <c r="EH404" s="1170"/>
      <c r="EI404" s="1170"/>
      <c r="EJ404" s="330"/>
      <c r="EK404" s="330"/>
      <c r="EL404" s="330"/>
      <c r="EM404" s="330"/>
      <c r="EN404" s="313"/>
      <c r="EO404" s="330"/>
      <c r="EP404" s="330"/>
      <c r="EQ404" s="330"/>
      <c r="ER404" s="330"/>
      <c r="ES404" s="330"/>
      <c r="ET404" s="817"/>
      <c r="EU404" s="817"/>
      <c r="EV404" s="817"/>
      <c r="EW404" s="817"/>
      <c r="EX404" s="330"/>
      <c r="EY404" s="817"/>
      <c r="EZ404" s="817"/>
      <c r="FA404" s="817"/>
      <c r="FB404" s="817"/>
      <c r="FC404" s="330"/>
      <c r="FD404" s="330"/>
      <c r="FE404" s="330"/>
      <c r="FF404" s="330"/>
      <c r="FG404" s="313"/>
      <c r="FH404" s="330"/>
      <c r="FI404" s="330"/>
      <c r="FJ404" s="330"/>
      <c r="FK404" s="330"/>
      <c r="FL404" s="1003"/>
      <c r="FM404" s="330"/>
      <c r="FN404" s="817"/>
      <c r="FO404" s="817"/>
      <c r="FP404" s="817"/>
      <c r="FQ404" s="817"/>
      <c r="FR404" s="330"/>
      <c r="FS404" s="330"/>
      <c r="FT404" s="330"/>
      <c r="FU404" s="817"/>
      <c r="FV404" s="330"/>
      <c r="FW404" s="330"/>
      <c r="FX404" s="330"/>
    </row>
    <row r="405" spans="1:180" ht="87.75" hidden="1" customHeight="1" outlineLevel="2">
      <c r="A405" s="426" t="s">
        <v>485</v>
      </c>
      <c r="B405" s="378" t="s">
        <v>304</v>
      </c>
      <c r="C405" s="331"/>
      <c r="D405" s="431"/>
      <c r="E405" s="430"/>
      <c r="F405" s="1393" t="s">
        <v>541</v>
      </c>
      <c r="G405" s="470"/>
      <c r="H405" s="343" t="s">
        <v>496</v>
      </c>
      <c r="I405" s="437">
        <f>S405+X405+Y405+Z405+AA405</f>
        <v>0</v>
      </c>
      <c r="J405" s="322"/>
      <c r="K405" s="322"/>
      <c r="L405" s="925">
        <v>58</v>
      </c>
      <c r="M405" s="312">
        <v>0</v>
      </c>
      <c r="N405" s="312">
        <f t="shared" ref="N405" si="3013">SUM(O405:R405)</f>
        <v>0</v>
      </c>
      <c r="O405" s="367"/>
      <c r="P405" s="367"/>
      <c r="Q405" s="367"/>
      <c r="R405" s="367"/>
      <c r="S405" s="366">
        <f>SUM(T405:W405)</f>
        <v>0</v>
      </c>
      <c r="T405" s="367"/>
      <c r="U405" s="367"/>
      <c r="V405" s="367"/>
      <c r="W405" s="367"/>
      <c r="X405" s="367"/>
      <c r="Y405" s="367"/>
      <c r="Z405" s="367"/>
      <c r="AA405" s="1169"/>
      <c r="AB405" s="331"/>
      <c r="AC405" s="331"/>
      <c r="AD405" s="363"/>
      <c r="AE405" s="925">
        <v>58</v>
      </c>
      <c r="AF405" s="312">
        <v>0</v>
      </c>
      <c r="AG405" s="312">
        <f t="shared" ref="AG405" si="3014">SUM(AH405:AK405)</f>
        <v>0</v>
      </c>
      <c r="AH405" s="367"/>
      <c r="AI405" s="367"/>
      <c r="AJ405" s="367"/>
      <c r="AK405" s="367"/>
      <c r="AL405" s="331"/>
      <c r="AM405" s="331"/>
      <c r="AN405" s="331"/>
      <c r="AO405" s="331"/>
      <c r="AP405" s="499"/>
      <c r="AQ405" s="437">
        <f>DI405+DX405+EA405+ED405+EG405</f>
        <v>0</v>
      </c>
      <c r="AR405" s="1621"/>
      <c r="AS405" s="1621"/>
      <c r="AT405" s="322"/>
      <c r="AU405" s="476">
        <f t="shared" ref="AU405" si="3015">AT405*0.76*1.49</f>
        <v>0</v>
      </c>
      <c r="AV405" s="322"/>
      <c r="AW405" s="322"/>
      <c r="AX405" s="476">
        <f t="shared" ref="AX405" si="3016">AW405*0.76*1.49</f>
        <v>0</v>
      </c>
      <c r="AY405" s="322"/>
      <c r="AZ405" s="322"/>
      <c r="BA405" s="476">
        <f t="shared" ref="BA405" si="3017">AZ405*0.76*1.49</f>
        <v>0</v>
      </c>
      <c r="BB405" s="322"/>
      <c r="BC405" s="322"/>
      <c r="BD405" s="476">
        <f t="shared" ref="BD405" si="3018">BC405*0.76*1.49</f>
        <v>0</v>
      </c>
      <c r="BE405" s="322"/>
      <c r="BF405" s="322">
        <v>10.62</v>
      </c>
      <c r="BG405" s="476">
        <f t="shared" ref="BG405" si="3019">BF405*0.76*1.49</f>
        <v>12.026088</v>
      </c>
      <c r="BH405" s="926">
        <f>BF405*0.0395</f>
        <v>0.41948999999999997</v>
      </c>
      <c r="BI405" s="322">
        <v>10.62</v>
      </c>
      <c r="BJ405" s="476">
        <f>BI405*0.76*1.49</f>
        <v>12.026088</v>
      </c>
      <c r="BK405" s="926">
        <f>BI405*0.0395</f>
        <v>0.41948999999999997</v>
      </c>
      <c r="BL405" s="315"/>
      <c r="BM405" s="476">
        <f t="shared" ref="BM405" si="3020">BL405*0.76*1.49</f>
        <v>0</v>
      </c>
      <c r="BN405" s="315"/>
      <c r="BO405" s="331"/>
      <c r="BP405" s="476">
        <f t="shared" ref="BP405" si="3021">BO405*0.76*1.49</f>
        <v>0</v>
      </c>
      <c r="BQ405" s="331"/>
      <c r="BR405" s="476">
        <f>BU405+BX405+CA405+CD405</f>
        <v>0</v>
      </c>
      <c r="BS405" s="476">
        <f t="shared" ref="BS405" si="3022">BV405+BY405+CB405+CE405</f>
        <v>0</v>
      </c>
      <c r="BT405" s="476">
        <f t="shared" ref="BT405" si="3023">BW405+BZ405+CC405+CF405</f>
        <v>0</v>
      </c>
      <c r="BU405" s="331"/>
      <c r="BV405" s="476">
        <f t="shared" ref="BV405" si="3024">BU405*0.76*1.49</f>
        <v>0</v>
      </c>
      <c r="BW405" s="331"/>
      <c r="BX405" s="331"/>
      <c r="BY405" s="476">
        <f t="shared" ref="BY405" si="3025">BX405*0.76*1.49</f>
        <v>0</v>
      </c>
      <c r="BZ405" s="331"/>
      <c r="CA405" s="331"/>
      <c r="CB405" s="476">
        <f t="shared" ref="CB405" si="3026">CA405*0.76*1.49</f>
        <v>0</v>
      </c>
      <c r="CC405" s="331"/>
      <c r="CD405" s="331"/>
      <c r="CE405" s="476">
        <f t="shared" ref="CE405" si="3027">CD405*0.76*1.49</f>
        <v>0</v>
      </c>
      <c r="CF405" s="331"/>
      <c r="CG405" s="1004"/>
      <c r="CH405" s="476">
        <f>CK405+CN405+CQ405+CT405</f>
        <v>0</v>
      </c>
      <c r="CI405" s="476">
        <f t="shared" ref="CI405" si="3028">CL405+CO405+CR405+CU405</f>
        <v>0</v>
      </c>
      <c r="CJ405" s="476">
        <f t="shared" ref="CJ405" si="3029">CM405+CP405+CS405+CV405</f>
        <v>0</v>
      </c>
      <c r="CK405" s="331"/>
      <c r="CL405" s="476">
        <f t="shared" ref="CL405" si="3030">CK405*0.76*1.49</f>
        <v>0</v>
      </c>
      <c r="CM405" s="331"/>
      <c r="CN405" s="331"/>
      <c r="CO405" s="476">
        <f t="shared" ref="CO405" si="3031">CN405*0.76*1.49</f>
        <v>0</v>
      </c>
      <c r="CP405" s="331"/>
      <c r="CQ405" s="331"/>
      <c r="CR405" s="476">
        <f t="shared" ref="CR405" si="3032">CQ405*0.76*1.49</f>
        <v>0</v>
      </c>
      <c r="CS405" s="331"/>
      <c r="CT405" s="331"/>
      <c r="CU405" s="476">
        <f t="shared" ref="CU405" si="3033">CT405*0.76*1.49</f>
        <v>0</v>
      </c>
      <c r="CV405" s="331"/>
      <c r="CW405" s="1525"/>
      <c r="CX405" s="476">
        <f t="shared" ref="CX405" si="3034">CW405*0.76*1.49</f>
        <v>0</v>
      </c>
      <c r="CY405" s="331"/>
      <c r="CZ405" s="331"/>
      <c r="DA405" s="476">
        <f t="shared" ref="DA405" si="3035">CZ405*0.76*1.49</f>
        <v>0</v>
      </c>
      <c r="DB405" s="331"/>
      <c r="DC405" s="331"/>
      <c r="DD405" s="476">
        <f t="shared" ref="DD405" si="3036">DC405*0.76*1.49</f>
        <v>0</v>
      </c>
      <c r="DE405" s="331"/>
      <c r="DF405" s="331"/>
      <c r="DG405" s="476">
        <f t="shared" ref="DG405" si="3037">DF405*0.76*1.49</f>
        <v>0</v>
      </c>
      <c r="DH405" s="331"/>
      <c r="DI405" s="1207"/>
      <c r="DJ405" s="1203">
        <f t="shared" ref="DJ405" si="3038">DI405*0.76*1.49</f>
        <v>0</v>
      </c>
      <c r="DK405" s="1207"/>
      <c r="DL405" s="1207"/>
      <c r="DM405" s="1207"/>
      <c r="DN405" s="1207"/>
      <c r="DO405" s="1207"/>
      <c r="DP405" s="1207"/>
      <c r="DQ405" s="1207"/>
      <c r="DR405" s="1207"/>
      <c r="DS405" s="1207"/>
      <c r="DT405" s="1207"/>
      <c r="DU405" s="1207"/>
      <c r="DV405" s="1207"/>
      <c r="DW405" s="1207"/>
      <c r="DX405" s="1207"/>
      <c r="DY405" s="1203">
        <f t="shared" ref="DY405" si="3039">DX405*0.76*1.49</f>
        <v>0</v>
      </c>
      <c r="DZ405" s="1207"/>
      <c r="EA405" s="1207"/>
      <c r="EB405" s="1203">
        <f t="shared" ref="EB405" si="3040">EA405*0.76*1.49</f>
        <v>0</v>
      </c>
      <c r="EC405" s="1207"/>
      <c r="ED405" s="1207"/>
      <c r="EE405" s="1203">
        <f t="shared" ref="EE405" si="3041">ED405*0.76*1.49</f>
        <v>0</v>
      </c>
      <c r="EF405" s="1207"/>
      <c r="EG405" s="1207"/>
      <c r="EH405" s="1203">
        <f t="shared" ref="EH405" si="3042">EG405*0.76*1.49</f>
        <v>0</v>
      </c>
      <c r="EI405" s="1207"/>
      <c r="EJ405" s="331"/>
      <c r="EK405" s="331"/>
      <c r="EL405" s="331"/>
      <c r="EM405" s="331"/>
      <c r="EN405" s="437">
        <f t="shared" ref="EN405:EN406" si="3043">EX405+FC405+FD405+FE405+FF405</f>
        <v>0</v>
      </c>
      <c r="EO405" s="488"/>
      <c r="EP405" s="312"/>
      <c r="EQ405" s="622">
        <v>1.7270694372631581</v>
      </c>
      <c r="ER405" s="312"/>
      <c r="ES405" s="312"/>
      <c r="ET405" s="622"/>
      <c r="EU405" s="622"/>
      <c r="EV405" s="622"/>
      <c r="EW405" s="622"/>
      <c r="EX405" s="312"/>
      <c r="EY405" s="622"/>
      <c r="EZ405" s="622"/>
      <c r="FA405" s="622"/>
      <c r="FB405" s="622"/>
      <c r="FC405" s="312"/>
      <c r="FD405" s="312"/>
      <c r="FE405" s="312"/>
      <c r="FF405" s="312"/>
      <c r="FG405" s="437">
        <f>SUM(FH405:FR405)</f>
        <v>1.7270694372631581</v>
      </c>
      <c r="FH405" s="488"/>
      <c r="FI405" s="312"/>
      <c r="FJ405" s="622">
        <v>1.7270694372631581</v>
      </c>
      <c r="FK405" s="312"/>
      <c r="FL405" s="992"/>
      <c r="FM405" s="312">
        <f t="shared" ref="FM405" si="3044">FN405+FO405+FP405+FQ405</f>
        <v>0</v>
      </c>
      <c r="FN405" s="622"/>
      <c r="FO405" s="622"/>
      <c r="FP405" s="622"/>
      <c r="FQ405" s="622"/>
      <c r="FR405" s="312"/>
      <c r="FS405" s="312"/>
      <c r="FT405" s="312"/>
      <c r="FU405" s="622"/>
      <c r="FV405" s="343"/>
      <c r="FW405" s="619" t="s">
        <v>542</v>
      </c>
      <c r="FX405" s="621" t="s">
        <v>532</v>
      </c>
    </row>
    <row r="406" spans="1:180" s="95" customFormat="1" ht="14.45" hidden="1" customHeight="1" outlineLevel="2">
      <c r="A406" s="426" t="s">
        <v>485</v>
      </c>
      <c r="B406" s="378" t="s">
        <v>304</v>
      </c>
      <c r="C406" s="331"/>
      <c r="D406" s="343"/>
      <c r="E406" s="430"/>
      <c r="F406" s="479" t="s">
        <v>11</v>
      </c>
      <c r="G406" s="438"/>
      <c r="H406" s="490"/>
      <c r="I406" s="335"/>
      <c r="J406" s="490"/>
      <c r="K406" s="490"/>
      <c r="L406" s="490"/>
      <c r="M406" s="335"/>
      <c r="N406" s="335"/>
      <c r="O406" s="490"/>
      <c r="P406" s="490"/>
      <c r="Q406" s="490"/>
      <c r="R406" s="490"/>
      <c r="S406" s="490"/>
      <c r="T406" s="490"/>
      <c r="U406" s="490"/>
      <c r="V406" s="490"/>
      <c r="W406" s="490"/>
      <c r="X406" s="490"/>
      <c r="Y406" s="490"/>
      <c r="Z406" s="490"/>
      <c r="AA406" s="1168"/>
      <c r="AB406" s="490"/>
      <c r="AC406" s="490"/>
      <c r="AD406" s="497"/>
      <c r="AE406" s="490"/>
      <c r="AF406" s="335"/>
      <c r="AG406" s="335"/>
      <c r="AH406" s="490"/>
      <c r="AI406" s="490"/>
      <c r="AJ406" s="490"/>
      <c r="AK406" s="490"/>
      <c r="AL406" s="490"/>
      <c r="AM406" s="490"/>
      <c r="AN406" s="490"/>
      <c r="AO406" s="490"/>
      <c r="AP406" s="496"/>
      <c r="AQ406" s="437">
        <f>DI406+DX406+EA406+ED406+EG406</f>
        <v>0</v>
      </c>
      <c r="AR406" s="1621"/>
      <c r="AS406" s="1621"/>
      <c r="AT406" s="436">
        <f t="shared" ref="AT406:BQ406" si="3045">SUM(AT405:AT405)</f>
        <v>0</v>
      </c>
      <c r="AU406" s="436">
        <f t="shared" si="3045"/>
        <v>0</v>
      </c>
      <c r="AV406" s="436">
        <f t="shared" si="3045"/>
        <v>0</v>
      </c>
      <c r="AW406" s="436">
        <f t="shared" si="3045"/>
        <v>0</v>
      </c>
      <c r="AX406" s="436">
        <f t="shared" si="3045"/>
        <v>0</v>
      </c>
      <c r="AY406" s="436">
        <f t="shared" si="3045"/>
        <v>0</v>
      </c>
      <c r="AZ406" s="436">
        <f t="shared" si="3045"/>
        <v>0</v>
      </c>
      <c r="BA406" s="436">
        <f t="shared" si="3045"/>
        <v>0</v>
      </c>
      <c r="BB406" s="436">
        <f t="shared" si="3045"/>
        <v>0</v>
      </c>
      <c r="BC406" s="436">
        <f t="shared" si="3045"/>
        <v>0</v>
      </c>
      <c r="BD406" s="436">
        <f t="shared" si="3045"/>
        <v>0</v>
      </c>
      <c r="BE406" s="436">
        <f t="shared" si="3045"/>
        <v>0</v>
      </c>
      <c r="BF406" s="436">
        <f t="shared" si="3045"/>
        <v>10.62</v>
      </c>
      <c r="BG406" s="436">
        <f t="shared" si="3045"/>
        <v>12.026088</v>
      </c>
      <c r="BH406" s="436">
        <f t="shared" si="3045"/>
        <v>0.41948999999999997</v>
      </c>
      <c r="BI406" s="436">
        <f t="shared" si="3045"/>
        <v>10.62</v>
      </c>
      <c r="BJ406" s="436">
        <f t="shared" si="3045"/>
        <v>12.026088</v>
      </c>
      <c r="BK406" s="436">
        <f t="shared" si="3045"/>
        <v>0.41948999999999997</v>
      </c>
      <c r="BL406" s="436">
        <f t="shared" si="3045"/>
        <v>0</v>
      </c>
      <c r="BM406" s="436">
        <f t="shared" si="3045"/>
        <v>0</v>
      </c>
      <c r="BN406" s="436">
        <f t="shared" si="3045"/>
        <v>0</v>
      </c>
      <c r="BO406" s="436">
        <f t="shared" si="3045"/>
        <v>0</v>
      </c>
      <c r="BP406" s="436">
        <f t="shared" si="3045"/>
        <v>0</v>
      </c>
      <c r="BQ406" s="436">
        <f t="shared" si="3045"/>
        <v>0</v>
      </c>
      <c r="BR406" s="436">
        <f t="shared" ref="BR406:EC406" si="3046">SUM(BR405:BR405)</f>
        <v>0</v>
      </c>
      <c r="BS406" s="436">
        <f t="shared" si="3046"/>
        <v>0</v>
      </c>
      <c r="BT406" s="436">
        <f t="shared" si="3046"/>
        <v>0</v>
      </c>
      <c r="BU406" s="436">
        <f t="shared" si="3046"/>
        <v>0</v>
      </c>
      <c r="BV406" s="436">
        <f t="shared" si="3046"/>
        <v>0</v>
      </c>
      <c r="BW406" s="436">
        <f t="shared" si="3046"/>
        <v>0</v>
      </c>
      <c r="BX406" s="436">
        <f t="shared" si="3046"/>
        <v>0</v>
      </c>
      <c r="BY406" s="436">
        <f t="shared" si="3046"/>
        <v>0</v>
      </c>
      <c r="BZ406" s="436">
        <f t="shared" si="3046"/>
        <v>0</v>
      </c>
      <c r="CA406" s="436">
        <f t="shared" si="3046"/>
        <v>0</v>
      </c>
      <c r="CB406" s="436">
        <f t="shared" si="3046"/>
        <v>0</v>
      </c>
      <c r="CC406" s="436">
        <f t="shared" si="3046"/>
        <v>0</v>
      </c>
      <c r="CD406" s="436">
        <f t="shared" si="3046"/>
        <v>0</v>
      </c>
      <c r="CE406" s="436">
        <f t="shared" si="3046"/>
        <v>0</v>
      </c>
      <c r="CF406" s="436">
        <f t="shared" si="3046"/>
        <v>0</v>
      </c>
      <c r="CG406" s="1004"/>
      <c r="CH406" s="436">
        <f t="shared" ref="CH406:CV406" si="3047">SUM(CH405:CH405)</f>
        <v>0</v>
      </c>
      <c r="CI406" s="436">
        <f t="shared" si="3047"/>
        <v>0</v>
      </c>
      <c r="CJ406" s="436">
        <f t="shared" si="3047"/>
        <v>0</v>
      </c>
      <c r="CK406" s="436">
        <f t="shared" si="3047"/>
        <v>0</v>
      </c>
      <c r="CL406" s="436">
        <f t="shared" si="3047"/>
        <v>0</v>
      </c>
      <c r="CM406" s="436">
        <f t="shared" si="3047"/>
        <v>0</v>
      </c>
      <c r="CN406" s="436">
        <f t="shared" si="3047"/>
        <v>0</v>
      </c>
      <c r="CO406" s="436">
        <f t="shared" si="3047"/>
        <v>0</v>
      </c>
      <c r="CP406" s="436">
        <f t="shared" si="3047"/>
        <v>0</v>
      </c>
      <c r="CQ406" s="436">
        <f t="shared" si="3047"/>
        <v>0</v>
      </c>
      <c r="CR406" s="436">
        <f t="shared" si="3047"/>
        <v>0</v>
      </c>
      <c r="CS406" s="436">
        <f t="shared" si="3047"/>
        <v>0</v>
      </c>
      <c r="CT406" s="436">
        <f t="shared" si="3047"/>
        <v>0</v>
      </c>
      <c r="CU406" s="436">
        <f t="shared" si="3047"/>
        <v>0</v>
      </c>
      <c r="CV406" s="436">
        <f t="shared" si="3047"/>
        <v>0</v>
      </c>
      <c r="CW406" s="1525">
        <f t="shared" si="3046"/>
        <v>0</v>
      </c>
      <c r="CX406" s="436">
        <f t="shared" si="3046"/>
        <v>0</v>
      </c>
      <c r="CY406" s="436">
        <f t="shared" si="3046"/>
        <v>0</v>
      </c>
      <c r="CZ406" s="436">
        <f t="shared" si="3046"/>
        <v>0</v>
      </c>
      <c r="DA406" s="436">
        <f t="shared" si="3046"/>
        <v>0</v>
      </c>
      <c r="DB406" s="436">
        <f t="shared" si="3046"/>
        <v>0</v>
      </c>
      <c r="DC406" s="436">
        <f t="shared" si="3046"/>
        <v>0</v>
      </c>
      <c r="DD406" s="436">
        <f t="shared" si="3046"/>
        <v>0</v>
      </c>
      <c r="DE406" s="436">
        <f t="shared" si="3046"/>
        <v>0</v>
      </c>
      <c r="DF406" s="436">
        <f t="shared" si="3046"/>
        <v>0</v>
      </c>
      <c r="DG406" s="436">
        <f t="shared" si="3046"/>
        <v>0</v>
      </c>
      <c r="DH406" s="436">
        <f t="shared" si="3046"/>
        <v>0</v>
      </c>
      <c r="DI406" s="1209">
        <f t="shared" si="3046"/>
        <v>0</v>
      </c>
      <c r="DJ406" s="1209">
        <f t="shared" si="3046"/>
        <v>0</v>
      </c>
      <c r="DK406" s="1209">
        <f t="shared" si="3046"/>
        <v>0</v>
      </c>
      <c r="DL406" s="1209"/>
      <c r="DM406" s="1209"/>
      <c r="DN406" s="1209"/>
      <c r="DO406" s="1209"/>
      <c r="DP406" s="1209"/>
      <c r="DQ406" s="1209"/>
      <c r="DR406" s="1209"/>
      <c r="DS406" s="1209"/>
      <c r="DT406" s="1209"/>
      <c r="DU406" s="1209"/>
      <c r="DV406" s="1209"/>
      <c r="DW406" s="1209"/>
      <c r="DX406" s="1209">
        <f t="shared" si="3046"/>
        <v>0</v>
      </c>
      <c r="DY406" s="1209">
        <f t="shared" si="3046"/>
        <v>0</v>
      </c>
      <c r="DZ406" s="1209">
        <f t="shared" si="3046"/>
        <v>0</v>
      </c>
      <c r="EA406" s="1209">
        <f t="shared" si="3046"/>
        <v>0</v>
      </c>
      <c r="EB406" s="1209">
        <f t="shared" si="3046"/>
        <v>0</v>
      </c>
      <c r="EC406" s="1209">
        <f t="shared" si="3046"/>
        <v>0</v>
      </c>
      <c r="ED406" s="1209">
        <f t="shared" ref="ED406:EI406" si="3048">SUM(ED405:ED405)</f>
        <v>0</v>
      </c>
      <c r="EE406" s="1209">
        <f t="shared" si="3048"/>
        <v>0</v>
      </c>
      <c r="EF406" s="1209">
        <f t="shared" si="3048"/>
        <v>0</v>
      </c>
      <c r="EG406" s="1209">
        <f t="shared" si="3048"/>
        <v>0</v>
      </c>
      <c r="EH406" s="1209">
        <f t="shared" si="3048"/>
        <v>0</v>
      </c>
      <c r="EI406" s="1209">
        <f t="shared" si="3048"/>
        <v>0</v>
      </c>
      <c r="EJ406" s="436"/>
      <c r="EK406" s="436"/>
      <c r="EL406" s="436"/>
      <c r="EM406" s="436"/>
      <c r="EN406" s="437">
        <f t="shared" si="3043"/>
        <v>0</v>
      </c>
      <c r="EO406" s="489">
        <f>SUM(EO405:EO405)</f>
        <v>0</v>
      </c>
      <c r="EP406" s="489">
        <f>SUM(EP405:EP405)</f>
        <v>0</v>
      </c>
      <c r="EQ406" s="489">
        <f>SUM(EQ405:EQ405)</f>
        <v>1.7270694372631581</v>
      </c>
      <c r="ER406" s="489">
        <f>SUM(ER405:ER405)</f>
        <v>0</v>
      </c>
      <c r="ES406" s="489">
        <f>SUM(ES405:ES405)</f>
        <v>0</v>
      </c>
      <c r="ET406" s="818"/>
      <c r="EU406" s="818"/>
      <c r="EV406" s="818"/>
      <c r="EW406" s="818"/>
      <c r="EX406" s="489">
        <f>SUM(EX405:EX405)</f>
        <v>0</v>
      </c>
      <c r="EY406" s="489">
        <f t="shared" ref="EY406:FB406" si="3049">SUM(EY405:EY405)</f>
        <v>0</v>
      </c>
      <c r="EZ406" s="489">
        <f t="shared" si="3049"/>
        <v>0</v>
      </c>
      <c r="FA406" s="489">
        <f t="shared" si="3049"/>
        <v>0</v>
      </c>
      <c r="FB406" s="489">
        <f t="shared" si="3049"/>
        <v>0</v>
      </c>
      <c r="FC406" s="489">
        <f>SUM(FC405:FC405)</f>
        <v>0</v>
      </c>
      <c r="FD406" s="489">
        <f>SUM(FD405:FD405)</f>
        <v>0</v>
      </c>
      <c r="FE406" s="489">
        <f>SUM(FE405:FE405)</f>
        <v>0</v>
      </c>
      <c r="FF406" s="489">
        <f>SUM(FF405:FF405)</f>
        <v>0</v>
      </c>
      <c r="FG406" s="489">
        <f>SUM(FH406:FR406)</f>
        <v>1.7270694372631581</v>
      </c>
      <c r="FH406" s="489">
        <f>SUM(FH405:FH405)</f>
        <v>0</v>
      </c>
      <c r="FI406" s="489">
        <f>SUM(FI405:FI405)</f>
        <v>0</v>
      </c>
      <c r="FJ406" s="489">
        <f>SUM(FJ405:FJ405)</f>
        <v>1.7270694372631581</v>
      </c>
      <c r="FK406" s="489">
        <f>SUM(FK405:FK405)</f>
        <v>0</v>
      </c>
      <c r="FL406" s="1015"/>
      <c r="FM406" s="489">
        <f>SUM(FM405:FM405)</f>
        <v>0</v>
      </c>
      <c r="FN406" s="489">
        <f t="shared" ref="FN406:FQ406" si="3050">SUM(FN405:FN405)</f>
        <v>0</v>
      </c>
      <c r="FO406" s="489">
        <f t="shared" si="3050"/>
        <v>0</v>
      </c>
      <c r="FP406" s="489">
        <f t="shared" si="3050"/>
        <v>0</v>
      </c>
      <c r="FQ406" s="489">
        <f t="shared" si="3050"/>
        <v>0</v>
      </c>
      <c r="FR406" s="489">
        <f>SUM(FR405:FR405)</f>
        <v>0</v>
      </c>
      <c r="FS406" s="489">
        <f>SUM(FS405:FS405)</f>
        <v>0</v>
      </c>
      <c r="FT406" s="489">
        <f>SUM(FT405:FT405)</f>
        <v>0</v>
      </c>
      <c r="FU406" s="818"/>
      <c r="FV406" s="323"/>
      <c r="FW406" s="323"/>
      <c r="FX406" s="323"/>
    </row>
    <row r="407" spans="1:180" ht="14.25" hidden="1" customHeight="1" outlineLevel="2">
      <c r="A407" s="426" t="s">
        <v>485</v>
      </c>
      <c r="B407" s="378" t="s">
        <v>304</v>
      </c>
      <c r="C407" s="331"/>
      <c r="D407" s="431"/>
      <c r="E407" s="430" t="s">
        <v>268</v>
      </c>
      <c r="F407" s="431" t="s">
        <v>265</v>
      </c>
      <c r="G407" s="467"/>
      <c r="H407" s="490"/>
      <c r="I407" s="335"/>
      <c r="J407" s="490"/>
      <c r="K407" s="490"/>
      <c r="L407" s="490"/>
      <c r="M407" s="335"/>
      <c r="N407" s="335"/>
      <c r="O407" s="490"/>
      <c r="P407" s="490"/>
      <c r="Q407" s="490"/>
      <c r="R407" s="490"/>
      <c r="S407" s="490"/>
      <c r="T407" s="490"/>
      <c r="U407" s="490"/>
      <c r="V407" s="490"/>
      <c r="W407" s="490"/>
      <c r="X407" s="490"/>
      <c r="Y407" s="490"/>
      <c r="Z407" s="490"/>
      <c r="AA407" s="1168"/>
      <c r="AB407" s="490"/>
      <c r="AC407" s="490"/>
      <c r="AD407" s="497"/>
      <c r="AE407" s="490"/>
      <c r="AF407" s="335"/>
      <c r="AG407" s="335"/>
      <c r="AH407" s="490"/>
      <c r="AI407" s="490"/>
      <c r="AJ407" s="490"/>
      <c r="AK407" s="490"/>
      <c r="AL407" s="490"/>
      <c r="AM407" s="490"/>
      <c r="AN407" s="490"/>
      <c r="AO407" s="490"/>
      <c r="AP407" s="496"/>
      <c r="AQ407" s="335"/>
      <c r="AR407" s="1620"/>
      <c r="AS407" s="1620"/>
      <c r="AT407" s="323"/>
      <c r="AU407" s="323"/>
      <c r="AV407" s="323"/>
      <c r="AW407" s="323"/>
      <c r="AX407" s="323"/>
      <c r="AY407" s="323"/>
      <c r="AZ407" s="323"/>
      <c r="BA407" s="323"/>
      <c r="BB407" s="323"/>
      <c r="BC407" s="323"/>
      <c r="BD407" s="323"/>
      <c r="BE407" s="323"/>
      <c r="BF407" s="323"/>
      <c r="BG407" s="323"/>
      <c r="BH407" s="323"/>
      <c r="BI407" s="323"/>
      <c r="BJ407" s="323"/>
      <c r="BK407" s="323"/>
      <c r="BL407" s="330"/>
      <c r="BM407" s="330"/>
      <c r="BN407" s="330"/>
      <c r="BO407" s="330"/>
      <c r="BP407" s="330"/>
      <c r="BQ407" s="330"/>
      <c r="BR407" s="330"/>
      <c r="BS407" s="330"/>
      <c r="BT407" s="330"/>
      <c r="BU407" s="330"/>
      <c r="BV407" s="330"/>
      <c r="BW407" s="330"/>
      <c r="BX407" s="330"/>
      <c r="BY407" s="330"/>
      <c r="BZ407" s="330"/>
      <c r="CA407" s="330"/>
      <c r="CB407" s="330"/>
      <c r="CC407" s="330"/>
      <c r="CD407" s="330"/>
      <c r="CE407" s="330"/>
      <c r="CF407" s="330"/>
      <c r="CG407" s="1003"/>
      <c r="CH407" s="330"/>
      <c r="CI407" s="330"/>
      <c r="CJ407" s="330"/>
      <c r="CK407" s="330"/>
      <c r="CL407" s="330"/>
      <c r="CM407" s="330"/>
      <c r="CN407" s="330"/>
      <c r="CO407" s="330"/>
      <c r="CP407" s="330"/>
      <c r="CQ407" s="330"/>
      <c r="CR407" s="330"/>
      <c r="CS407" s="330"/>
      <c r="CT407" s="330"/>
      <c r="CU407" s="330"/>
      <c r="CV407" s="330"/>
      <c r="CW407" s="1523"/>
      <c r="CX407" s="330"/>
      <c r="CY407" s="330"/>
      <c r="CZ407" s="330"/>
      <c r="DA407" s="330"/>
      <c r="DB407" s="330"/>
      <c r="DC407" s="330"/>
      <c r="DD407" s="330"/>
      <c r="DE407" s="330"/>
      <c r="DF407" s="330"/>
      <c r="DG407" s="330"/>
      <c r="DH407" s="330"/>
      <c r="DI407" s="1170"/>
      <c r="DJ407" s="1170"/>
      <c r="DK407" s="1170"/>
      <c r="DL407" s="1170"/>
      <c r="DM407" s="1170"/>
      <c r="DN407" s="1170"/>
      <c r="DO407" s="1170"/>
      <c r="DP407" s="1170"/>
      <c r="DQ407" s="1170"/>
      <c r="DR407" s="1170"/>
      <c r="DS407" s="1170"/>
      <c r="DT407" s="1170"/>
      <c r="DU407" s="1170"/>
      <c r="DV407" s="1170"/>
      <c r="DW407" s="1170"/>
      <c r="DX407" s="1170"/>
      <c r="DY407" s="1170"/>
      <c r="DZ407" s="1170"/>
      <c r="EA407" s="1170"/>
      <c r="EB407" s="1170"/>
      <c r="EC407" s="1170"/>
      <c r="ED407" s="1170"/>
      <c r="EE407" s="1170"/>
      <c r="EF407" s="1170"/>
      <c r="EG407" s="1170"/>
      <c r="EH407" s="1170"/>
      <c r="EI407" s="1170"/>
      <c r="EJ407" s="330"/>
      <c r="EK407" s="330"/>
      <c r="EL407" s="330"/>
      <c r="EM407" s="330"/>
      <c r="EN407" s="313"/>
      <c r="EO407" s="330"/>
      <c r="EP407" s="330"/>
      <c r="EQ407" s="330"/>
      <c r="ER407" s="330"/>
      <c r="ES407" s="330"/>
      <c r="ET407" s="817"/>
      <c r="EU407" s="817"/>
      <c r="EV407" s="817"/>
      <c r="EW407" s="817"/>
      <c r="EX407" s="330"/>
      <c r="EY407" s="817"/>
      <c r="EZ407" s="817"/>
      <c r="FA407" s="817"/>
      <c r="FB407" s="817"/>
      <c r="FC407" s="330"/>
      <c r="FD407" s="330"/>
      <c r="FE407" s="330"/>
      <c r="FF407" s="330"/>
      <c r="FG407" s="313"/>
      <c r="FH407" s="330"/>
      <c r="FI407" s="330"/>
      <c r="FJ407" s="330"/>
      <c r="FK407" s="330"/>
      <c r="FL407" s="1003"/>
      <c r="FM407" s="330"/>
      <c r="FN407" s="817"/>
      <c r="FO407" s="817"/>
      <c r="FP407" s="817"/>
      <c r="FQ407" s="817"/>
      <c r="FR407" s="330"/>
      <c r="FS407" s="330"/>
      <c r="FT407" s="330"/>
      <c r="FU407" s="817"/>
      <c r="FV407" s="330"/>
      <c r="FW407" s="330"/>
      <c r="FX407" s="330"/>
    </row>
    <row r="408" spans="1:180" ht="0.75" hidden="1" customHeight="1" outlineLevel="2">
      <c r="A408" s="426" t="s">
        <v>485</v>
      </c>
      <c r="B408" s="378" t="s">
        <v>304</v>
      </c>
      <c r="C408" s="331"/>
      <c r="D408" s="431"/>
      <c r="E408" s="430"/>
      <c r="F408" s="1393" t="s">
        <v>541</v>
      </c>
      <c r="G408" s="470"/>
      <c r="H408" s="343" t="s">
        <v>496</v>
      </c>
      <c r="I408" s="437">
        <f>S408+X408+Y408+Z408+AA408</f>
        <v>0</v>
      </c>
      <c r="J408" s="322"/>
      <c r="K408" s="322"/>
      <c r="L408" s="925">
        <v>37</v>
      </c>
      <c r="M408" s="312">
        <v>0</v>
      </c>
      <c r="N408" s="312">
        <f t="shared" ref="N408" si="3051">SUM(O408:R408)</f>
        <v>0</v>
      </c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1169"/>
      <c r="AB408" s="331"/>
      <c r="AC408" s="331"/>
      <c r="AD408" s="363"/>
      <c r="AE408" s="925">
        <v>37</v>
      </c>
      <c r="AF408" s="312">
        <v>0</v>
      </c>
      <c r="AG408" s="312">
        <f t="shared" ref="AG408" si="3052">SUM(AH408:AK408)</f>
        <v>0</v>
      </c>
      <c r="AH408" s="367"/>
      <c r="AI408" s="367"/>
      <c r="AJ408" s="367"/>
      <c r="AK408" s="367"/>
      <c r="AL408" s="331"/>
      <c r="AM408" s="331"/>
      <c r="AN408" s="331"/>
      <c r="AO408" s="331"/>
      <c r="AP408" s="499"/>
      <c r="AQ408" s="437">
        <f>DI408+DX408+EA408+ED408+EG408</f>
        <v>0</v>
      </c>
      <c r="AR408" s="1621"/>
      <c r="AS408" s="1621"/>
      <c r="AT408" s="322"/>
      <c r="AU408" s="476">
        <f>AT408*0.85*1.45</f>
        <v>0</v>
      </c>
      <c r="AV408" s="322"/>
      <c r="AW408" s="322"/>
      <c r="AX408" s="476">
        <f>AW408*0.85*1.45</f>
        <v>0</v>
      </c>
      <c r="AY408" s="322"/>
      <c r="AZ408" s="322"/>
      <c r="BA408" s="476">
        <f>AZ408*0.85*1.45</f>
        <v>0</v>
      </c>
      <c r="BB408" s="322"/>
      <c r="BC408" s="322"/>
      <c r="BD408" s="476">
        <f>BC408*0.85*1.45</f>
        <v>0</v>
      </c>
      <c r="BE408" s="322"/>
      <c r="BF408" s="322">
        <v>6.78</v>
      </c>
      <c r="BG408" s="476">
        <f>BF408*0.85*1.45</f>
        <v>8.3563499999999991</v>
      </c>
      <c r="BH408" s="926">
        <f>BF408*0.0395</f>
        <v>0.26780999999999999</v>
      </c>
      <c r="BI408" s="322">
        <v>6.78</v>
      </c>
      <c r="BJ408" s="476">
        <f>BI408*0.85*1.45</f>
        <v>8.3563499999999991</v>
      </c>
      <c r="BK408" s="926">
        <f>BI408*0.0395</f>
        <v>0.26780999999999999</v>
      </c>
      <c r="BL408" s="315"/>
      <c r="BM408" s="476">
        <f>BL408*0.85*1.45</f>
        <v>0</v>
      </c>
      <c r="BN408" s="315"/>
      <c r="BO408" s="331"/>
      <c r="BP408" s="476">
        <f>BO408*0.85*1.45</f>
        <v>0</v>
      </c>
      <c r="BQ408" s="331"/>
      <c r="BR408" s="476">
        <f>BU408+BX408+CA408+CD408</f>
        <v>0</v>
      </c>
      <c r="BS408" s="476">
        <f t="shared" ref="BS408" si="3053">BV408+BY408+CB408+CE408</f>
        <v>0</v>
      </c>
      <c r="BT408" s="476">
        <f t="shared" ref="BT408" si="3054">BW408+BZ408+CC408+CF408</f>
        <v>0</v>
      </c>
      <c r="BU408" s="331"/>
      <c r="BV408" s="476">
        <f>BU408*0.85*1.45</f>
        <v>0</v>
      </c>
      <c r="BW408" s="331"/>
      <c r="BX408" s="331"/>
      <c r="BY408" s="476">
        <f>BX408*0.85*1.45</f>
        <v>0</v>
      </c>
      <c r="BZ408" s="331"/>
      <c r="CA408" s="331"/>
      <c r="CB408" s="476">
        <f>CA408*0.85*1.45</f>
        <v>0</v>
      </c>
      <c r="CC408" s="331"/>
      <c r="CD408" s="331"/>
      <c r="CE408" s="476">
        <f>CD408*0.85*1.45</f>
        <v>0</v>
      </c>
      <c r="CF408" s="331"/>
      <c r="CG408" s="1004"/>
      <c r="CH408" s="476">
        <f>CK408+CN408+CQ408+CT408</f>
        <v>0</v>
      </c>
      <c r="CI408" s="476">
        <f t="shared" ref="CI408" si="3055">CL408+CO408+CR408+CU408</f>
        <v>0</v>
      </c>
      <c r="CJ408" s="476">
        <f t="shared" ref="CJ408" si="3056">CM408+CP408+CS408+CV408</f>
        <v>0</v>
      </c>
      <c r="CK408" s="331"/>
      <c r="CL408" s="476">
        <f>CK408*0.85*1.45</f>
        <v>0</v>
      </c>
      <c r="CM408" s="331"/>
      <c r="CN408" s="331"/>
      <c r="CO408" s="476">
        <f>CN408*0.85*1.45</f>
        <v>0</v>
      </c>
      <c r="CP408" s="331"/>
      <c r="CQ408" s="331"/>
      <c r="CR408" s="476">
        <f>CQ408*0.85*1.45</f>
        <v>0</v>
      </c>
      <c r="CS408" s="331"/>
      <c r="CT408" s="331"/>
      <c r="CU408" s="476">
        <f>CT408*0.85*1.45</f>
        <v>0</v>
      </c>
      <c r="CV408" s="331"/>
      <c r="CW408" s="1525"/>
      <c r="CX408" s="476">
        <f>CW408*0.85*1.45</f>
        <v>0</v>
      </c>
      <c r="CY408" s="331"/>
      <c r="CZ408" s="331"/>
      <c r="DA408" s="476">
        <f>CZ408*0.85*1.45</f>
        <v>0</v>
      </c>
      <c r="DB408" s="331"/>
      <c r="DC408" s="331"/>
      <c r="DD408" s="476">
        <f>DC408*0.85*1.45</f>
        <v>0</v>
      </c>
      <c r="DE408" s="331"/>
      <c r="DF408" s="331"/>
      <c r="DG408" s="476">
        <f>DF408*0.85*1.45</f>
        <v>0</v>
      </c>
      <c r="DH408" s="331"/>
      <c r="DI408" s="1207"/>
      <c r="DJ408" s="1203">
        <f>DI408*0.85*1.45</f>
        <v>0</v>
      </c>
      <c r="DK408" s="1207"/>
      <c r="DL408" s="1207"/>
      <c r="DM408" s="1207"/>
      <c r="DN408" s="1207"/>
      <c r="DO408" s="1207"/>
      <c r="DP408" s="1207"/>
      <c r="DQ408" s="1207"/>
      <c r="DR408" s="1207"/>
      <c r="DS408" s="1207"/>
      <c r="DT408" s="1207"/>
      <c r="DU408" s="1207"/>
      <c r="DV408" s="1207"/>
      <c r="DW408" s="1207"/>
      <c r="DX408" s="1207"/>
      <c r="DY408" s="1203">
        <f>DX408*0.85*1.45</f>
        <v>0</v>
      </c>
      <c r="DZ408" s="1207"/>
      <c r="EA408" s="1207"/>
      <c r="EB408" s="1203">
        <f>EA408*0.85*1.45</f>
        <v>0</v>
      </c>
      <c r="EC408" s="1207"/>
      <c r="ED408" s="1207"/>
      <c r="EE408" s="1203">
        <f>ED408*0.85*1.45</f>
        <v>0</v>
      </c>
      <c r="EF408" s="1207"/>
      <c r="EG408" s="1207"/>
      <c r="EH408" s="1203">
        <f>EG408*0.85*1.45</f>
        <v>0</v>
      </c>
      <c r="EI408" s="1207"/>
      <c r="EJ408" s="331"/>
      <c r="EK408" s="331"/>
      <c r="EL408" s="331"/>
      <c r="EM408" s="331"/>
      <c r="EN408" s="437">
        <f>EX408+FC408+FD408+FE408+FF408</f>
        <v>0</v>
      </c>
      <c r="EO408" s="488"/>
      <c r="EP408" s="312"/>
      <c r="EQ408" s="622">
        <v>1.1017511927368422</v>
      </c>
      <c r="ER408" s="312"/>
      <c r="ES408" s="312"/>
      <c r="ET408" s="622"/>
      <c r="EU408" s="622"/>
      <c r="EV408" s="622"/>
      <c r="EW408" s="622"/>
      <c r="EX408" s="312"/>
      <c r="EY408" s="622"/>
      <c r="EZ408" s="622"/>
      <c r="FA408" s="622"/>
      <c r="FB408" s="622"/>
      <c r="FC408" s="312"/>
      <c r="FD408" s="312"/>
      <c r="FE408" s="312"/>
      <c r="FF408" s="312"/>
      <c r="FG408" s="437">
        <f>SUM(FH408:FR408)</f>
        <v>1.1017511927368422</v>
      </c>
      <c r="FH408" s="488"/>
      <c r="FI408" s="312"/>
      <c r="FJ408" s="622">
        <v>1.1017511927368422</v>
      </c>
      <c r="FK408" s="312"/>
      <c r="FL408" s="992"/>
      <c r="FM408" s="312">
        <f t="shared" ref="FM408" si="3057">FN408+FO408+FP408+FQ408</f>
        <v>0</v>
      </c>
      <c r="FN408" s="622"/>
      <c r="FO408" s="622"/>
      <c r="FP408" s="622"/>
      <c r="FQ408" s="622"/>
      <c r="FR408" s="312"/>
      <c r="FS408" s="312"/>
      <c r="FT408" s="312"/>
      <c r="FU408" s="622"/>
      <c r="FV408" s="343"/>
      <c r="FW408" s="619" t="s">
        <v>542</v>
      </c>
      <c r="FX408" s="621" t="s">
        <v>532</v>
      </c>
    </row>
    <row r="409" spans="1:180" s="95" customFormat="1" ht="14.45" hidden="1" customHeight="1" outlineLevel="2">
      <c r="A409" s="426" t="s">
        <v>485</v>
      </c>
      <c r="B409" s="378" t="s">
        <v>304</v>
      </c>
      <c r="C409" s="331"/>
      <c r="D409" s="343"/>
      <c r="E409" s="430"/>
      <c r="F409" s="479" t="s">
        <v>11</v>
      </c>
      <c r="G409" s="438"/>
      <c r="H409" s="490"/>
      <c r="I409" s="335"/>
      <c r="J409" s="490"/>
      <c r="K409" s="490"/>
      <c r="L409" s="490"/>
      <c r="M409" s="335"/>
      <c r="N409" s="335"/>
      <c r="O409" s="490"/>
      <c r="P409" s="490"/>
      <c r="Q409" s="490"/>
      <c r="R409" s="490"/>
      <c r="S409" s="490"/>
      <c r="T409" s="490"/>
      <c r="U409" s="490"/>
      <c r="V409" s="490"/>
      <c r="W409" s="490"/>
      <c r="X409" s="490"/>
      <c r="Y409" s="490"/>
      <c r="Z409" s="490"/>
      <c r="AA409" s="1168"/>
      <c r="AB409" s="490"/>
      <c r="AC409" s="490"/>
      <c r="AD409" s="497"/>
      <c r="AE409" s="490"/>
      <c r="AF409" s="335"/>
      <c r="AG409" s="335"/>
      <c r="AH409" s="490"/>
      <c r="AI409" s="490"/>
      <c r="AJ409" s="490"/>
      <c r="AK409" s="490"/>
      <c r="AL409" s="490"/>
      <c r="AM409" s="490"/>
      <c r="AN409" s="490"/>
      <c r="AO409" s="490"/>
      <c r="AP409" s="496"/>
      <c r="AQ409" s="437">
        <f>DI409+DX409+EA409+ED409+EG409</f>
        <v>0</v>
      </c>
      <c r="AR409" s="1621"/>
      <c r="AS409" s="1621"/>
      <c r="AT409" s="436">
        <f t="shared" ref="AT409:BQ409" si="3058">SUM(AT408:AT408)</f>
        <v>0</v>
      </c>
      <c r="AU409" s="436">
        <f t="shared" si="3058"/>
        <v>0</v>
      </c>
      <c r="AV409" s="436">
        <f t="shared" si="3058"/>
        <v>0</v>
      </c>
      <c r="AW409" s="436">
        <f t="shared" si="3058"/>
        <v>0</v>
      </c>
      <c r="AX409" s="436">
        <f t="shared" si="3058"/>
        <v>0</v>
      </c>
      <c r="AY409" s="436">
        <f t="shared" si="3058"/>
        <v>0</v>
      </c>
      <c r="AZ409" s="436">
        <f t="shared" si="3058"/>
        <v>0</v>
      </c>
      <c r="BA409" s="436">
        <f t="shared" si="3058"/>
        <v>0</v>
      </c>
      <c r="BB409" s="436">
        <f t="shared" si="3058"/>
        <v>0</v>
      </c>
      <c r="BC409" s="436">
        <f t="shared" si="3058"/>
        <v>0</v>
      </c>
      <c r="BD409" s="436">
        <f t="shared" si="3058"/>
        <v>0</v>
      </c>
      <c r="BE409" s="436">
        <f t="shared" si="3058"/>
        <v>0</v>
      </c>
      <c r="BF409" s="436">
        <f t="shared" si="3058"/>
        <v>6.78</v>
      </c>
      <c r="BG409" s="436">
        <f t="shared" si="3058"/>
        <v>8.3563499999999991</v>
      </c>
      <c r="BH409" s="436">
        <f t="shared" si="3058"/>
        <v>0.26780999999999999</v>
      </c>
      <c r="BI409" s="436">
        <f t="shared" si="3058"/>
        <v>6.78</v>
      </c>
      <c r="BJ409" s="436">
        <f t="shared" si="3058"/>
        <v>8.3563499999999991</v>
      </c>
      <c r="BK409" s="436">
        <f t="shared" si="3058"/>
        <v>0.26780999999999999</v>
      </c>
      <c r="BL409" s="436">
        <f t="shared" si="3058"/>
        <v>0</v>
      </c>
      <c r="BM409" s="436">
        <f t="shared" si="3058"/>
        <v>0</v>
      </c>
      <c r="BN409" s="436">
        <f t="shared" si="3058"/>
        <v>0</v>
      </c>
      <c r="BO409" s="436">
        <f t="shared" si="3058"/>
        <v>0</v>
      </c>
      <c r="BP409" s="436">
        <f t="shared" si="3058"/>
        <v>0</v>
      </c>
      <c r="BQ409" s="436">
        <f t="shared" si="3058"/>
        <v>0</v>
      </c>
      <c r="BR409" s="436">
        <f t="shared" ref="BR409:EC409" si="3059">SUM(BR408:BR408)</f>
        <v>0</v>
      </c>
      <c r="BS409" s="436">
        <f t="shared" si="3059"/>
        <v>0</v>
      </c>
      <c r="BT409" s="436">
        <f t="shared" si="3059"/>
        <v>0</v>
      </c>
      <c r="BU409" s="436">
        <f t="shared" si="3059"/>
        <v>0</v>
      </c>
      <c r="BV409" s="436">
        <f t="shared" si="3059"/>
        <v>0</v>
      </c>
      <c r="BW409" s="436">
        <f t="shared" si="3059"/>
        <v>0</v>
      </c>
      <c r="BX409" s="436">
        <f t="shared" si="3059"/>
        <v>0</v>
      </c>
      <c r="BY409" s="436">
        <f t="shared" si="3059"/>
        <v>0</v>
      </c>
      <c r="BZ409" s="436">
        <f t="shared" si="3059"/>
        <v>0</v>
      </c>
      <c r="CA409" s="436">
        <f t="shared" si="3059"/>
        <v>0</v>
      </c>
      <c r="CB409" s="436">
        <f t="shared" si="3059"/>
        <v>0</v>
      </c>
      <c r="CC409" s="436">
        <f t="shared" si="3059"/>
        <v>0</v>
      </c>
      <c r="CD409" s="436">
        <f t="shared" si="3059"/>
        <v>0</v>
      </c>
      <c r="CE409" s="436">
        <f t="shared" si="3059"/>
        <v>0</v>
      </c>
      <c r="CF409" s="436">
        <f t="shared" si="3059"/>
        <v>0</v>
      </c>
      <c r="CG409" s="1004"/>
      <c r="CH409" s="436">
        <f t="shared" ref="CH409:CV409" si="3060">SUM(CH408:CH408)</f>
        <v>0</v>
      </c>
      <c r="CI409" s="436">
        <f t="shared" si="3060"/>
        <v>0</v>
      </c>
      <c r="CJ409" s="436">
        <f t="shared" si="3060"/>
        <v>0</v>
      </c>
      <c r="CK409" s="436">
        <f t="shared" si="3060"/>
        <v>0</v>
      </c>
      <c r="CL409" s="436">
        <f t="shared" si="3060"/>
        <v>0</v>
      </c>
      <c r="CM409" s="436">
        <f t="shared" si="3060"/>
        <v>0</v>
      </c>
      <c r="CN409" s="436">
        <f t="shared" si="3060"/>
        <v>0</v>
      </c>
      <c r="CO409" s="436">
        <f t="shared" si="3060"/>
        <v>0</v>
      </c>
      <c r="CP409" s="436">
        <f t="shared" si="3060"/>
        <v>0</v>
      </c>
      <c r="CQ409" s="436">
        <f t="shared" si="3060"/>
        <v>0</v>
      </c>
      <c r="CR409" s="436">
        <f t="shared" si="3060"/>
        <v>0</v>
      </c>
      <c r="CS409" s="436">
        <f t="shared" si="3060"/>
        <v>0</v>
      </c>
      <c r="CT409" s="436">
        <f t="shared" si="3060"/>
        <v>0</v>
      </c>
      <c r="CU409" s="436">
        <f t="shared" si="3060"/>
        <v>0</v>
      </c>
      <c r="CV409" s="436">
        <f t="shared" si="3060"/>
        <v>0</v>
      </c>
      <c r="CW409" s="1525">
        <f t="shared" si="3059"/>
        <v>0</v>
      </c>
      <c r="CX409" s="436">
        <f t="shared" si="3059"/>
        <v>0</v>
      </c>
      <c r="CY409" s="436">
        <f t="shared" si="3059"/>
        <v>0</v>
      </c>
      <c r="CZ409" s="436">
        <f t="shared" si="3059"/>
        <v>0</v>
      </c>
      <c r="DA409" s="436">
        <f t="shared" si="3059"/>
        <v>0</v>
      </c>
      <c r="DB409" s="436">
        <f t="shared" si="3059"/>
        <v>0</v>
      </c>
      <c r="DC409" s="436">
        <f t="shared" si="3059"/>
        <v>0</v>
      </c>
      <c r="DD409" s="436">
        <f t="shared" si="3059"/>
        <v>0</v>
      </c>
      <c r="DE409" s="436">
        <f t="shared" si="3059"/>
        <v>0</v>
      </c>
      <c r="DF409" s="436">
        <f t="shared" si="3059"/>
        <v>0</v>
      </c>
      <c r="DG409" s="436">
        <f t="shared" si="3059"/>
        <v>0</v>
      </c>
      <c r="DH409" s="436">
        <f t="shared" si="3059"/>
        <v>0</v>
      </c>
      <c r="DI409" s="1209">
        <f t="shared" si="3059"/>
        <v>0</v>
      </c>
      <c r="DJ409" s="1209">
        <f t="shared" si="3059"/>
        <v>0</v>
      </c>
      <c r="DK409" s="1209">
        <f t="shared" si="3059"/>
        <v>0</v>
      </c>
      <c r="DL409" s="1209">
        <f t="shared" si="3059"/>
        <v>0</v>
      </c>
      <c r="DM409" s="1209">
        <f t="shared" si="3059"/>
        <v>0</v>
      </c>
      <c r="DN409" s="1209">
        <f t="shared" si="3059"/>
        <v>0</v>
      </c>
      <c r="DO409" s="1209">
        <f t="shared" si="3059"/>
        <v>0</v>
      </c>
      <c r="DP409" s="1209">
        <f t="shared" si="3059"/>
        <v>0</v>
      </c>
      <c r="DQ409" s="1209">
        <f t="shared" si="3059"/>
        <v>0</v>
      </c>
      <c r="DR409" s="1209">
        <f t="shared" si="3059"/>
        <v>0</v>
      </c>
      <c r="DS409" s="1209">
        <f t="shared" si="3059"/>
        <v>0</v>
      </c>
      <c r="DT409" s="1209">
        <f t="shared" si="3059"/>
        <v>0</v>
      </c>
      <c r="DU409" s="1209">
        <f t="shared" si="3059"/>
        <v>0</v>
      </c>
      <c r="DV409" s="1209">
        <f t="shared" si="3059"/>
        <v>0</v>
      </c>
      <c r="DW409" s="1209">
        <f t="shared" si="3059"/>
        <v>0</v>
      </c>
      <c r="DX409" s="1209">
        <f t="shared" si="3059"/>
        <v>0</v>
      </c>
      <c r="DY409" s="1209">
        <f t="shared" si="3059"/>
        <v>0</v>
      </c>
      <c r="DZ409" s="1209">
        <f t="shared" si="3059"/>
        <v>0</v>
      </c>
      <c r="EA409" s="1209">
        <f t="shared" si="3059"/>
        <v>0</v>
      </c>
      <c r="EB409" s="1209">
        <f t="shared" si="3059"/>
        <v>0</v>
      </c>
      <c r="EC409" s="1209">
        <f t="shared" si="3059"/>
        <v>0</v>
      </c>
      <c r="ED409" s="1209">
        <f t="shared" ref="ED409:EF409" si="3061">SUM(ED408:ED408)</f>
        <v>0</v>
      </c>
      <c r="EE409" s="1209">
        <f t="shared" si="3061"/>
        <v>0</v>
      </c>
      <c r="EF409" s="1209">
        <f t="shared" si="3061"/>
        <v>0</v>
      </c>
      <c r="EG409" s="1209">
        <f t="shared" ref="EG409:EI409" si="3062">SUM(EG408:EG408)</f>
        <v>0</v>
      </c>
      <c r="EH409" s="1209">
        <f t="shared" si="3062"/>
        <v>0</v>
      </c>
      <c r="EI409" s="1209">
        <f t="shared" si="3062"/>
        <v>0</v>
      </c>
      <c r="EJ409" s="436"/>
      <c r="EK409" s="436"/>
      <c r="EL409" s="436"/>
      <c r="EM409" s="436"/>
      <c r="EN409" s="437">
        <f>EX409+FC409+FD409+FE409+FF409</f>
        <v>0</v>
      </c>
      <c r="EO409" s="489">
        <f>SUM(EO408:EO408)</f>
        <v>0</v>
      </c>
      <c r="EP409" s="489">
        <f>SUM(EP408:EP408)</f>
        <v>0</v>
      </c>
      <c r="EQ409" s="489">
        <f>SUM(EQ408:EQ408)</f>
        <v>1.1017511927368422</v>
      </c>
      <c r="ER409" s="489">
        <f>SUM(ER408:ER408)</f>
        <v>0</v>
      </c>
      <c r="ES409" s="489">
        <f>SUM(ES408:ES408)</f>
        <v>0</v>
      </c>
      <c r="ET409" s="818"/>
      <c r="EU409" s="818"/>
      <c r="EV409" s="818"/>
      <c r="EW409" s="818"/>
      <c r="EX409" s="489">
        <f>SUM(EX408:EX408)</f>
        <v>0</v>
      </c>
      <c r="EY409" s="489">
        <f t="shared" ref="EY409:FB409" si="3063">SUM(EY408:EY408)</f>
        <v>0</v>
      </c>
      <c r="EZ409" s="489">
        <f t="shared" si="3063"/>
        <v>0</v>
      </c>
      <c r="FA409" s="489">
        <f t="shared" si="3063"/>
        <v>0</v>
      </c>
      <c r="FB409" s="489">
        <f t="shared" si="3063"/>
        <v>0</v>
      </c>
      <c r="FC409" s="489">
        <f>SUM(FC408:FC408)</f>
        <v>0</v>
      </c>
      <c r="FD409" s="489">
        <f>SUM(FD408:FD408)</f>
        <v>0</v>
      </c>
      <c r="FE409" s="489">
        <f>SUM(FE408:FE408)</f>
        <v>0</v>
      </c>
      <c r="FF409" s="489">
        <f>SUM(FF408:FF408)</f>
        <v>0</v>
      </c>
      <c r="FG409" s="489">
        <f>SUM(FH409:FR409)</f>
        <v>1.1017511927368422</v>
      </c>
      <c r="FH409" s="489">
        <f>SUM(FH408:FH408)</f>
        <v>0</v>
      </c>
      <c r="FI409" s="489">
        <f>SUM(FI408:FI408)</f>
        <v>0</v>
      </c>
      <c r="FJ409" s="489">
        <f>SUM(FJ408:FJ408)</f>
        <v>1.1017511927368422</v>
      </c>
      <c r="FK409" s="489">
        <f>SUM(FK408:FK408)</f>
        <v>0</v>
      </c>
      <c r="FL409" s="1015"/>
      <c r="FM409" s="489">
        <f>SUM(FM408:FM408)</f>
        <v>0</v>
      </c>
      <c r="FN409" s="489">
        <f t="shared" ref="FN409:FQ409" si="3064">SUM(FN408:FN408)</f>
        <v>0</v>
      </c>
      <c r="FO409" s="489">
        <f t="shared" si="3064"/>
        <v>0</v>
      </c>
      <c r="FP409" s="489">
        <f t="shared" si="3064"/>
        <v>0</v>
      </c>
      <c r="FQ409" s="489">
        <f t="shared" si="3064"/>
        <v>0</v>
      </c>
      <c r="FR409" s="489">
        <f>SUM(FR408:FR408)</f>
        <v>0</v>
      </c>
      <c r="FS409" s="489">
        <f>SUM(FS408:FS408)</f>
        <v>0</v>
      </c>
      <c r="FT409" s="489">
        <f>SUM(FT408:FT408)</f>
        <v>0</v>
      </c>
      <c r="FU409" s="818"/>
      <c r="FV409" s="323"/>
      <c r="FW409" s="323"/>
      <c r="FX409" s="323"/>
    </row>
    <row r="410" spans="1:180" ht="14.45" hidden="1" customHeight="1" outlineLevel="2">
      <c r="A410" s="426" t="s">
        <v>485</v>
      </c>
      <c r="B410" s="378" t="s">
        <v>304</v>
      </c>
      <c r="C410" s="331"/>
      <c r="D410" s="431"/>
      <c r="E410" s="430" t="s">
        <v>269</v>
      </c>
      <c r="F410" s="431" t="s">
        <v>266</v>
      </c>
      <c r="G410" s="467"/>
      <c r="H410" s="330"/>
      <c r="I410" s="313"/>
      <c r="J410" s="330"/>
      <c r="K410" s="330"/>
      <c r="L410" s="330"/>
      <c r="M410" s="313"/>
      <c r="N410" s="313"/>
      <c r="O410" s="330"/>
      <c r="P410" s="330"/>
      <c r="Q410" s="330"/>
      <c r="R410" s="330"/>
      <c r="S410" s="330"/>
      <c r="T410" s="330"/>
      <c r="U410" s="330"/>
      <c r="V410" s="330"/>
      <c r="W410" s="330"/>
      <c r="X410" s="330"/>
      <c r="Y410" s="330"/>
      <c r="Z410" s="330"/>
      <c r="AA410" s="1170"/>
      <c r="AB410" s="330"/>
      <c r="AC410" s="330"/>
      <c r="AD410" s="362"/>
      <c r="AE410" s="330"/>
      <c r="AF410" s="313"/>
      <c r="AG410" s="313"/>
      <c r="AH410" s="330"/>
      <c r="AI410" s="330"/>
      <c r="AJ410" s="330"/>
      <c r="AK410" s="330"/>
      <c r="AL410" s="330"/>
      <c r="AM410" s="330"/>
      <c r="AN410" s="330"/>
      <c r="AO410" s="330"/>
      <c r="AP410" s="496"/>
      <c r="AQ410" s="335"/>
      <c r="AR410" s="1620"/>
      <c r="AS410" s="1620"/>
      <c r="AT410" s="323"/>
      <c r="AU410" s="323"/>
      <c r="AV410" s="323"/>
      <c r="AW410" s="323"/>
      <c r="AX410" s="323"/>
      <c r="AY410" s="323"/>
      <c r="AZ410" s="323"/>
      <c r="BA410" s="323"/>
      <c r="BB410" s="323"/>
      <c r="BC410" s="323"/>
      <c r="BD410" s="323"/>
      <c r="BE410" s="323"/>
      <c r="BF410" s="323"/>
      <c r="BG410" s="323"/>
      <c r="BH410" s="323"/>
      <c r="BI410" s="323"/>
      <c r="BJ410" s="323"/>
      <c r="BK410" s="323"/>
      <c r="BL410" s="330"/>
      <c r="BM410" s="330"/>
      <c r="BN410" s="330"/>
      <c r="BO410" s="330"/>
      <c r="BP410" s="330"/>
      <c r="BQ410" s="330"/>
      <c r="BR410" s="330"/>
      <c r="BS410" s="330"/>
      <c r="BT410" s="330"/>
      <c r="BU410" s="330"/>
      <c r="BV410" s="330"/>
      <c r="BW410" s="330"/>
      <c r="BX410" s="330"/>
      <c r="BY410" s="330"/>
      <c r="BZ410" s="330"/>
      <c r="CA410" s="330"/>
      <c r="CB410" s="330"/>
      <c r="CC410" s="330"/>
      <c r="CD410" s="330"/>
      <c r="CE410" s="330"/>
      <c r="CF410" s="330"/>
      <c r="CG410" s="1003"/>
      <c r="CH410" s="330"/>
      <c r="CI410" s="330"/>
      <c r="CJ410" s="330"/>
      <c r="CK410" s="330"/>
      <c r="CL410" s="330"/>
      <c r="CM410" s="330"/>
      <c r="CN410" s="330"/>
      <c r="CO410" s="330"/>
      <c r="CP410" s="330"/>
      <c r="CQ410" s="330"/>
      <c r="CR410" s="330"/>
      <c r="CS410" s="330"/>
      <c r="CT410" s="330"/>
      <c r="CU410" s="330"/>
      <c r="CV410" s="330"/>
      <c r="CW410" s="1523"/>
      <c r="CX410" s="330"/>
      <c r="CY410" s="330"/>
      <c r="CZ410" s="330"/>
      <c r="DA410" s="330"/>
      <c r="DB410" s="330"/>
      <c r="DC410" s="330"/>
      <c r="DD410" s="330"/>
      <c r="DE410" s="330"/>
      <c r="DF410" s="330"/>
      <c r="DG410" s="330"/>
      <c r="DH410" s="330"/>
      <c r="DI410" s="1170"/>
      <c r="DJ410" s="1170"/>
      <c r="DK410" s="1170"/>
      <c r="DL410" s="1170"/>
      <c r="DM410" s="1170"/>
      <c r="DN410" s="1170"/>
      <c r="DO410" s="1170"/>
      <c r="DP410" s="1170"/>
      <c r="DQ410" s="1170"/>
      <c r="DR410" s="1170"/>
      <c r="DS410" s="1170"/>
      <c r="DT410" s="1170"/>
      <c r="DU410" s="1170"/>
      <c r="DV410" s="1170"/>
      <c r="DW410" s="1170"/>
      <c r="DX410" s="1170"/>
      <c r="DY410" s="1170"/>
      <c r="DZ410" s="1170"/>
      <c r="EA410" s="1170"/>
      <c r="EB410" s="1170"/>
      <c r="EC410" s="1170"/>
      <c r="ED410" s="1170"/>
      <c r="EE410" s="1170"/>
      <c r="EF410" s="1170"/>
      <c r="EG410" s="1170"/>
      <c r="EH410" s="1170"/>
      <c r="EI410" s="1170"/>
      <c r="EJ410" s="330"/>
      <c r="EK410" s="330"/>
      <c r="EL410" s="330"/>
      <c r="EM410" s="330"/>
      <c r="EN410" s="313"/>
      <c r="EO410" s="330"/>
      <c r="EP410" s="330"/>
      <c r="EQ410" s="330"/>
      <c r="ER410" s="330"/>
      <c r="ES410" s="330"/>
      <c r="ET410" s="817"/>
      <c r="EU410" s="817"/>
      <c r="EV410" s="817"/>
      <c r="EW410" s="817"/>
      <c r="EX410" s="330"/>
      <c r="EY410" s="817"/>
      <c r="EZ410" s="817"/>
      <c r="FA410" s="817"/>
      <c r="FB410" s="817"/>
      <c r="FC410" s="330"/>
      <c r="FD410" s="330"/>
      <c r="FE410" s="330"/>
      <c r="FF410" s="330"/>
      <c r="FG410" s="313"/>
      <c r="FH410" s="330"/>
      <c r="FI410" s="330"/>
      <c r="FJ410" s="330"/>
      <c r="FK410" s="330"/>
      <c r="FL410" s="1003"/>
      <c r="FM410" s="330"/>
      <c r="FN410" s="817"/>
      <c r="FO410" s="817"/>
      <c r="FP410" s="817"/>
      <c r="FQ410" s="817"/>
      <c r="FR410" s="330"/>
      <c r="FS410" s="330"/>
      <c r="FT410" s="330"/>
      <c r="FU410" s="817"/>
      <c r="FV410" s="330"/>
      <c r="FW410" s="330"/>
      <c r="FX410" s="330"/>
    </row>
    <row r="411" spans="1:180" ht="14.45" hidden="1" customHeight="1" outlineLevel="2">
      <c r="A411" s="426" t="s">
        <v>485</v>
      </c>
      <c r="B411" s="378" t="s">
        <v>304</v>
      </c>
      <c r="C411" s="331"/>
      <c r="D411" s="431"/>
      <c r="E411" s="430"/>
      <c r="F411" s="431"/>
      <c r="G411" s="470"/>
      <c r="H411" s="343"/>
      <c r="I411" s="437">
        <f>S411+X411+Y411+Z411+AA411</f>
        <v>0</v>
      </c>
      <c r="J411" s="322"/>
      <c r="K411" s="322"/>
      <c r="L411" s="322"/>
      <c r="M411" s="312">
        <v>0</v>
      </c>
      <c r="N411" s="312">
        <f t="shared" ref="N411" si="3065">SUM(O411:R411)</f>
        <v>0</v>
      </c>
      <c r="O411" s="367"/>
      <c r="P411" s="367"/>
      <c r="Q411" s="367"/>
      <c r="R411" s="367"/>
      <c r="S411" s="366">
        <f>SUM(T411:W411)</f>
        <v>0</v>
      </c>
      <c r="T411" s="367"/>
      <c r="U411" s="367"/>
      <c r="V411" s="367"/>
      <c r="W411" s="367"/>
      <c r="X411" s="367"/>
      <c r="Y411" s="367"/>
      <c r="Z411" s="367"/>
      <c r="AA411" s="1169"/>
      <c r="AB411" s="331"/>
      <c r="AC411" s="331"/>
      <c r="AD411" s="363"/>
      <c r="AE411" s="331"/>
      <c r="AF411" s="312">
        <v>0</v>
      </c>
      <c r="AG411" s="312">
        <f t="shared" ref="AG411" si="3066">SUM(AH411:AK411)</f>
        <v>0</v>
      </c>
      <c r="AH411" s="367"/>
      <c r="AI411" s="367"/>
      <c r="AJ411" s="367"/>
      <c r="AK411" s="367"/>
      <c r="AL411" s="331"/>
      <c r="AM411" s="331"/>
      <c r="AN411" s="331"/>
      <c r="AO411" s="331"/>
      <c r="AP411" s="499"/>
      <c r="AQ411" s="437">
        <f>AT411+AZ411+BF411+BL411+BR411+CW411</f>
        <v>0</v>
      </c>
      <c r="AR411" s="1621"/>
      <c r="AS411" s="1621"/>
      <c r="AT411" s="322"/>
      <c r="AU411" s="322"/>
      <c r="AV411" s="322"/>
      <c r="AW411" s="322"/>
      <c r="AX411" s="322"/>
      <c r="AY411" s="322"/>
      <c r="AZ411" s="322"/>
      <c r="BA411" s="322"/>
      <c r="BB411" s="322"/>
      <c r="BC411" s="322"/>
      <c r="BD411" s="322"/>
      <c r="BE411" s="322"/>
      <c r="BF411" s="322"/>
      <c r="BG411" s="322"/>
      <c r="BH411" s="322"/>
      <c r="BI411" s="322"/>
      <c r="BJ411" s="322"/>
      <c r="BK411" s="322"/>
      <c r="BL411" s="315"/>
      <c r="BM411" s="315"/>
      <c r="BN411" s="315"/>
      <c r="BO411" s="331"/>
      <c r="BP411" s="331"/>
      <c r="BQ411" s="331"/>
      <c r="BR411" s="476">
        <f>BU411+BX411+CA411+CD411</f>
        <v>0</v>
      </c>
      <c r="BS411" s="476">
        <f t="shared" ref="BS411" si="3067">BV411+BY411+CB411+CE411</f>
        <v>0</v>
      </c>
      <c r="BT411" s="476">
        <f t="shared" ref="BT411" si="3068">BW411+BZ411+CC411+CF411</f>
        <v>0</v>
      </c>
      <c r="BU411" s="331"/>
      <c r="BV411" s="331"/>
      <c r="BW411" s="331"/>
      <c r="BX411" s="331"/>
      <c r="BY411" s="331"/>
      <c r="BZ411" s="331"/>
      <c r="CA411" s="331"/>
      <c r="CB411" s="331"/>
      <c r="CC411" s="331"/>
      <c r="CD411" s="331"/>
      <c r="CE411" s="331"/>
      <c r="CF411" s="331"/>
      <c r="CG411" s="1004"/>
      <c r="CH411" s="476">
        <f>CK411+CN411+CQ411+CT411</f>
        <v>0</v>
      </c>
      <c r="CI411" s="476">
        <f t="shared" ref="CI411" si="3069">CL411+CO411+CR411+CU411</f>
        <v>0</v>
      </c>
      <c r="CJ411" s="476">
        <f t="shared" ref="CJ411" si="3070">CM411+CP411+CS411+CV411</f>
        <v>0</v>
      </c>
      <c r="CK411" s="331"/>
      <c r="CL411" s="331"/>
      <c r="CM411" s="331"/>
      <c r="CN411" s="331"/>
      <c r="CO411" s="331"/>
      <c r="CP411" s="331"/>
      <c r="CQ411" s="331"/>
      <c r="CR411" s="331"/>
      <c r="CS411" s="331"/>
      <c r="CT411" s="331"/>
      <c r="CU411" s="331"/>
      <c r="CV411" s="331"/>
      <c r="CW411" s="1525"/>
      <c r="CX411" s="331"/>
      <c r="CY411" s="331"/>
      <c r="CZ411" s="331"/>
      <c r="DA411" s="331"/>
      <c r="DB411" s="331"/>
      <c r="DC411" s="331"/>
      <c r="DD411" s="331"/>
      <c r="DE411" s="331"/>
      <c r="DF411" s="331"/>
      <c r="DG411" s="331"/>
      <c r="DH411" s="331"/>
      <c r="DI411" s="1207"/>
      <c r="DJ411" s="1207"/>
      <c r="DK411" s="1207"/>
      <c r="DL411" s="1207"/>
      <c r="DM411" s="1207"/>
      <c r="DN411" s="1207"/>
      <c r="DO411" s="1207"/>
      <c r="DP411" s="1207"/>
      <c r="DQ411" s="1207"/>
      <c r="DR411" s="1207"/>
      <c r="DS411" s="1207"/>
      <c r="DT411" s="1207"/>
      <c r="DU411" s="1207"/>
      <c r="DV411" s="1207"/>
      <c r="DW411" s="1207"/>
      <c r="DX411" s="1207"/>
      <c r="DY411" s="1207"/>
      <c r="DZ411" s="1207"/>
      <c r="EA411" s="1207"/>
      <c r="EB411" s="1207"/>
      <c r="EC411" s="1207"/>
      <c r="ED411" s="1207"/>
      <c r="EE411" s="1207"/>
      <c r="EF411" s="1207"/>
      <c r="EG411" s="1207"/>
      <c r="EH411" s="1207"/>
      <c r="EI411" s="1207"/>
      <c r="EJ411" s="331"/>
      <c r="EK411" s="331"/>
      <c r="EL411" s="331"/>
      <c r="EM411" s="331"/>
      <c r="EN411" s="437">
        <f t="shared" ref="EN411:EN413" si="3071">EX411+FC411+FD411+FE411+FF411</f>
        <v>0</v>
      </c>
      <c r="EO411" s="488"/>
      <c r="EP411" s="312"/>
      <c r="EQ411" s="312"/>
      <c r="ER411" s="312"/>
      <c r="ES411" s="312"/>
      <c r="ET411" s="622"/>
      <c r="EU411" s="622"/>
      <c r="EV411" s="622"/>
      <c r="EW411" s="622"/>
      <c r="EX411" s="312"/>
      <c r="EY411" s="622"/>
      <c r="EZ411" s="622"/>
      <c r="FA411" s="622"/>
      <c r="FB411" s="622"/>
      <c r="FC411" s="312"/>
      <c r="FD411" s="312"/>
      <c r="FE411" s="312"/>
      <c r="FF411" s="312"/>
      <c r="FG411" s="437">
        <f>SUM(FH411:FR411)</f>
        <v>0</v>
      </c>
      <c r="FH411" s="488"/>
      <c r="FI411" s="312"/>
      <c r="FJ411" s="312"/>
      <c r="FK411" s="312"/>
      <c r="FL411" s="992"/>
      <c r="FM411" s="312">
        <f t="shared" ref="FM411" si="3072">FN411+FO411+FP411+FQ411</f>
        <v>0</v>
      </c>
      <c r="FN411" s="622"/>
      <c r="FO411" s="622"/>
      <c r="FP411" s="622"/>
      <c r="FQ411" s="622"/>
      <c r="FR411" s="312"/>
      <c r="FS411" s="312"/>
      <c r="FT411" s="312"/>
      <c r="FU411" s="622"/>
      <c r="FV411" s="343"/>
      <c r="FW411" s="343"/>
      <c r="FX411" s="343"/>
    </row>
    <row r="412" spans="1:180" s="95" customFormat="1" ht="14.45" hidden="1" customHeight="1" outlineLevel="2">
      <c r="A412" s="426" t="s">
        <v>485</v>
      </c>
      <c r="B412" s="378" t="s">
        <v>304</v>
      </c>
      <c r="C412" s="331"/>
      <c r="D412" s="343"/>
      <c r="E412" s="430"/>
      <c r="F412" s="479" t="s">
        <v>11</v>
      </c>
      <c r="G412" s="438"/>
      <c r="H412" s="490"/>
      <c r="I412" s="335"/>
      <c r="J412" s="490"/>
      <c r="K412" s="490"/>
      <c r="L412" s="490"/>
      <c r="M412" s="335"/>
      <c r="N412" s="335"/>
      <c r="O412" s="490"/>
      <c r="P412" s="490"/>
      <c r="Q412" s="490"/>
      <c r="R412" s="490"/>
      <c r="S412" s="490"/>
      <c r="T412" s="490"/>
      <c r="U412" s="490"/>
      <c r="V412" s="490"/>
      <c r="W412" s="490"/>
      <c r="X412" s="490"/>
      <c r="Y412" s="490"/>
      <c r="Z412" s="490"/>
      <c r="AA412" s="1168"/>
      <c r="AB412" s="490"/>
      <c r="AC412" s="490"/>
      <c r="AD412" s="497"/>
      <c r="AE412" s="490"/>
      <c r="AF412" s="335"/>
      <c r="AG412" s="335"/>
      <c r="AH412" s="490"/>
      <c r="AI412" s="490"/>
      <c r="AJ412" s="490"/>
      <c r="AK412" s="490"/>
      <c r="AL412" s="490"/>
      <c r="AM412" s="490"/>
      <c r="AN412" s="490"/>
      <c r="AO412" s="490"/>
      <c r="AP412" s="496"/>
      <c r="AQ412" s="437">
        <f>AT412+AZ412+BF412+BL412+BR412+CW412</f>
        <v>0</v>
      </c>
      <c r="AR412" s="1621"/>
      <c r="AS412" s="1621"/>
      <c r="AT412" s="438">
        <f t="shared" ref="AT412:BQ412" si="3073">SUM(AT411:AT411)</f>
        <v>0</v>
      </c>
      <c r="AU412" s="438">
        <f t="shared" si="3073"/>
        <v>0</v>
      </c>
      <c r="AV412" s="438">
        <f t="shared" si="3073"/>
        <v>0</v>
      </c>
      <c r="AW412" s="438">
        <f t="shared" si="3073"/>
        <v>0</v>
      </c>
      <c r="AX412" s="438">
        <f t="shared" si="3073"/>
        <v>0</v>
      </c>
      <c r="AY412" s="438">
        <f t="shared" si="3073"/>
        <v>0</v>
      </c>
      <c r="AZ412" s="438">
        <f t="shared" si="3073"/>
        <v>0</v>
      </c>
      <c r="BA412" s="438">
        <f t="shared" si="3073"/>
        <v>0</v>
      </c>
      <c r="BB412" s="438">
        <f t="shared" si="3073"/>
        <v>0</v>
      </c>
      <c r="BC412" s="438">
        <f t="shared" si="3073"/>
        <v>0</v>
      </c>
      <c r="BD412" s="438">
        <f t="shared" si="3073"/>
        <v>0</v>
      </c>
      <c r="BE412" s="438">
        <f t="shared" si="3073"/>
        <v>0</v>
      </c>
      <c r="BF412" s="438">
        <f t="shared" si="3073"/>
        <v>0</v>
      </c>
      <c r="BG412" s="438">
        <f t="shared" si="3073"/>
        <v>0</v>
      </c>
      <c r="BH412" s="438">
        <f t="shared" si="3073"/>
        <v>0</v>
      </c>
      <c r="BI412" s="438">
        <f t="shared" si="3073"/>
        <v>0</v>
      </c>
      <c r="BJ412" s="438">
        <f t="shared" si="3073"/>
        <v>0</v>
      </c>
      <c r="BK412" s="438">
        <f t="shared" si="3073"/>
        <v>0</v>
      </c>
      <c r="BL412" s="438">
        <f t="shared" si="3073"/>
        <v>0</v>
      </c>
      <c r="BM412" s="438">
        <f t="shared" si="3073"/>
        <v>0</v>
      </c>
      <c r="BN412" s="438">
        <f t="shared" si="3073"/>
        <v>0</v>
      </c>
      <c r="BO412" s="438">
        <f t="shared" si="3073"/>
        <v>0</v>
      </c>
      <c r="BP412" s="438">
        <f t="shared" si="3073"/>
        <v>0</v>
      </c>
      <c r="BQ412" s="438">
        <f t="shared" si="3073"/>
        <v>0</v>
      </c>
      <c r="BR412" s="438">
        <f t="shared" ref="BR412:EC412" si="3074">SUM(BR411:BR411)</f>
        <v>0</v>
      </c>
      <c r="BS412" s="438">
        <f t="shared" si="3074"/>
        <v>0</v>
      </c>
      <c r="BT412" s="438">
        <f t="shared" si="3074"/>
        <v>0</v>
      </c>
      <c r="BU412" s="438">
        <f t="shared" si="3074"/>
        <v>0</v>
      </c>
      <c r="BV412" s="438">
        <f t="shared" si="3074"/>
        <v>0</v>
      </c>
      <c r="BW412" s="438">
        <f t="shared" si="3074"/>
        <v>0</v>
      </c>
      <c r="BX412" s="438">
        <f t="shared" si="3074"/>
        <v>0</v>
      </c>
      <c r="BY412" s="438">
        <f t="shared" si="3074"/>
        <v>0</v>
      </c>
      <c r="BZ412" s="438">
        <f t="shared" si="3074"/>
        <v>0</v>
      </c>
      <c r="CA412" s="438">
        <f t="shared" si="3074"/>
        <v>0</v>
      </c>
      <c r="CB412" s="438">
        <f t="shared" si="3074"/>
        <v>0</v>
      </c>
      <c r="CC412" s="438">
        <f t="shared" si="3074"/>
        <v>0</v>
      </c>
      <c r="CD412" s="438">
        <f t="shared" si="3074"/>
        <v>0</v>
      </c>
      <c r="CE412" s="438">
        <f t="shared" si="3074"/>
        <v>0</v>
      </c>
      <c r="CF412" s="438">
        <f t="shared" si="3074"/>
        <v>0</v>
      </c>
      <c r="CG412" s="1005"/>
      <c r="CH412" s="438">
        <f t="shared" ref="CH412:CV412" si="3075">SUM(CH411:CH411)</f>
        <v>0</v>
      </c>
      <c r="CI412" s="438">
        <f t="shared" si="3075"/>
        <v>0</v>
      </c>
      <c r="CJ412" s="438">
        <f t="shared" si="3075"/>
        <v>0</v>
      </c>
      <c r="CK412" s="438">
        <f t="shared" si="3075"/>
        <v>0</v>
      </c>
      <c r="CL412" s="438">
        <f t="shared" si="3075"/>
        <v>0</v>
      </c>
      <c r="CM412" s="438">
        <f t="shared" si="3075"/>
        <v>0</v>
      </c>
      <c r="CN412" s="438">
        <f t="shared" si="3075"/>
        <v>0</v>
      </c>
      <c r="CO412" s="438">
        <f t="shared" si="3075"/>
        <v>0</v>
      </c>
      <c r="CP412" s="438">
        <f t="shared" si="3075"/>
        <v>0</v>
      </c>
      <c r="CQ412" s="438">
        <f t="shared" si="3075"/>
        <v>0</v>
      </c>
      <c r="CR412" s="438">
        <f t="shared" si="3075"/>
        <v>0</v>
      </c>
      <c r="CS412" s="438">
        <f t="shared" si="3075"/>
        <v>0</v>
      </c>
      <c r="CT412" s="438">
        <f t="shared" si="3075"/>
        <v>0</v>
      </c>
      <c r="CU412" s="438">
        <f t="shared" si="3075"/>
        <v>0</v>
      </c>
      <c r="CV412" s="438">
        <f t="shared" si="3075"/>
        <v>0</v>
      </c>
      <c r="CW412" s="1526">
        <f t="shared" si="3074"/>
        <v>0</v>
      </c>
      <c r="CX412" s="438">
        <f t="shared" si="3074"/>
        <v>0</v>
      </c>
      <c r="CY412" s="438">
        <f t="shared" si="3074"/>
        <v>0</v>
      </c>
      <c r="CZ412" s="438">
        <f t="shared" si="3074"/>
        <v>0</v>
      </c>
      <c r="DA412" s="438">
        <f t="shared" si="3074"/>
        <v>0</v>
      </c>
      <c r="DB412" s="438">
        <f t="shared" si="3074"/>
        <v>0</v>
      </c>
      <c r="DC412" s="438">
        <f t="shared" si="3074"/>
        <v>0</v>
      </c>
      <c r="DD412" s="438">
        <f t="shared" si="3074"/>
        <v>0</v>
      </c>
      <c r="DE412" s="438">
        <f t="shared" si="3074"/>
        <v>0</v>
      </c>
      <c r="DF412" s="438">
        <f t="shared" si="3074"/>
        <v>0</v>
      </c>
      <c r="DG412" s="438">
        <f t="shared" si="3074"/>
        <v>0</v>
      </c>
      <c r="DH412" s="438">
        <f t="shared" si="3074"/>
        <v>0</v>
      </c>
      <c r="DI412" s="1210">
        <f t="shared" si="3074"/>
        <v>0</v>
      </c>
      <c r="DJ412" s="1210">
        <f t="shared" si="3074"/>
        <v>0</v>
      </c>
      <c r="DK412" s="1210">
        <f t="shared" si="3074"/>
        <v>0</v>
      </c>
      <c r="DL412" s="1210"/>
      <c r="DM412" s="1210"/>
      <c r="DN412" s="1210"/>
      <c r="DO412" s="1210"/>
      <c r="DP412" s="1210"/>
      <c r="DQ412" s="1210"/>
      <c r="DR412" s="1210"/>
      <c r="DS412" s="1210"/>
      <c r="DT412" s="1210"/>
      <c r="DU412" s="1210"/>
      <c r="DV412" s="1210"/>
      <c r="DW412" s="1210"/>
      <c r="DX412" s="1210">
        <f t="shared" si="3074"/>
        <v>0</v>
      </c>
      <c r="DY412" s="1210">
        <f t="shared" si="3074"/>
        <v>0</v>
      </c>
      <c r="DZ412" s="1210">
        <f t="shared" si="3074"/>
        <v>0</v>
      </c>
      <c r="EA412" s="1210">
        <f t="shared" si="3074"/>
        <v>0</v>
      </c>
      <c r="EB412" s="1210">
        <f t="shared" si="3074"/>
        <v>0</v>
      </c>
      <c r="EC412" s="1210">
        <f t="shared" si="3074"/>
        <v>0</v>
      </c>
      <c r="ED412" s="1210">
        <f t="shared" ref="ED412:EF412" si="3076">SUM(ED411:ED411)</f>
        <v>0</v>
      </c>
      <c r="EE412" s="1210">
        <f t="shared" si="3076"/>
        <v>0</v>
      </c>
      <c r="EF412" s="1210">
        <f t="shared" si="3076"/>
        <v>0</v>
      </c>
      <c r="EG412" s="1210"/>
      <c r="EH412" s="1210"/>
      <c r="EI412" s="1210"/>
      <c r="EJ412" s="438"/>
      <c r="EK412" s="438"/>
      <c r="EL412" s="438"/>
      <c r="EM412" s="438"/>
      <c r="EN412" s="437">
        <f t="shared" si="3071"/>
        <v>0</v>
      </c>
      <c r="EO412" s="438">
        <f>SUM(EO411:EO411)</f>
        <v>0</v>
      </c>
      <c r="EP412" s="438">
        <f>SUM(EP411:EP411)</f>
        <v>0</v>
      </c>
      <c r="EQ412" s="438">
        <f>SUM(EQ411:EQ411)</f>
        <v>0</v>
      </c>
      <c r="ER412" s="438">
        <f>SUM(ER411:ER411)</f>
        <v>0</v>
      </c>
      <c r="ES412" s="438">
        <f>SUM(ES411:ES411)</f>
        <v>0</v>
      </c>
      <c r="ET412" s="819"/>
      <c r="EU412" s="819"/>
      <c r="EV412" s="819"/>
      <c r="EW412" s="819"/>
      <c r="EX412" s="438">
        <f>SUM(EX411:EX411)</f>
        <v>0</v>
      </c>
      <c r="EY412" s="438">
        <f t="shared" ref="EY412:FB412" si="3077">SUM(EY411:EY411)</f>
        <v>0</v>
      </c>
      <c r="EZ412" s="438">
        <f t="shared" si="3077"/>
        <v>0</v>
      </c>
      <c r="FA412" s="438">
        <f t="shared" si="3077"/>
        <v>0</v>
      </c>
      <c r="FB412" s="438">
        <f t="shared" si="3077"/>
        <v>0</v>
      </c>
      <c r="FC412" s="438">
        <f>SUM(FC411:FC411)</f>
        <v>0</v>
      </c>
      <c r="FD412" s="438">
        <f>SUM(FD411:FD411)</f>
        <v>0</v>
      </c>
      <c r="FE412" s="438">
        <f>SUM(FE411:FE411)</f>
        <v>0</v>
      </c>
      <c r="FF412" s="438">
        <f>SUM(FF411:FF411)</f>
        <v>0</v>
      </c>
      <c r="FG412" s="438">
        <f>SUM(FH412:FR412)</f>
        <v>0</v>
      </c>
      <c r="FH412" s="438">
        <f>SUM(FH411:FH411)</f>
        <v>0</v>
      </c>
      <c r="FI412" s="438">
        <f>SUM(FI411:FI411)</f>
        <v>0</v>
      </c>
      <c r="FJ412" s="438">
        <f>SUM(FJ411:FJ411)</f>
        <v>0</v>
      </c>
      <c r="FK412" s="438">
        <f>SUM(FK411:FK411)</f>
        <v>0</v>
      </c>
      <c r="FL412" s="1005"/>
      <c r="FM412" s="438">
        <f>SUM(FM411:FM411)</f>
        <v>0</v>
      </c>
      <c r="FN412" s="438">
        <f t="shared" ref="FN412:FQ412" si="3078">SUM(FN411:FN411)</f>
        <v>0</v>
      </c>
      <c r="FO412" s="438">
        <f t="shared" si="3078"/>
        <v>0</v>
      </c>
      <c r="FP412" s="438">
        <f t="shared" si="3078"/>
        <v>0</v>
      </c>
      <c r="FQ412" s="438">
        <f t="shared" si="3078"/>
        <v>0</v>
      </c>
      <c r="FR412" s="438">
        <f>SUM(FR411:FR411)</f>
        <v>0</v>
      </c>
      <c r="FS412" s="438">
        <f>SUM(FS411:FS411)</f>
        <v>0</v>
      </c>
      <c r="FT412" s="438">
        <f>SUM(FT411:FT411)</f>
        <v>0</v>
      </c>
      <c r="FU412" s="819"/>
      <c r="FV412" s="330"/>
      <c r="FW412" s="330"/>
      <c r="FX412" s="330"/>
    </row>
    <row r="413" spans="1:180" ht="18.600000000000001" customHeight="1" outlineLevel="1" collapsed="1">
      <c r="A413" s="426" t="s">
        <v>485</v>
      </c>
      <c r="B413" s="378" t="s">
        <v>304</v>
      </c>
      <c r="C413" s="474"/>
      <c r="D413" s="474"/>
      <c r="E413" s="475"/>
      <c r="F413" s="480" t="s">
        <v>11</v>
      </c>
      <c r="G413" s="467"/>
      <c r="H413" s="330"/>
      <c r="I413" s="313"/>
      <c r="J413" s="330"/>
      <c r="K413" s="330"/>
      <c r="L413" s="330"/>
      <c r="M413" s="330"/>
      <c r="N413" s="330"/>
      <c r="O413" s="330"/>
      <c r="P413" s="330"/>
      <c r="Q413" s="330"/>
      <c r="R413" s="330"/>
      <c r="S413" s="330"/>
      <c r="T413" s="330"/>
      <c r="U413" s="330"/>
      <c r="V413" s="330"/>
      <c r="W413" s="330"/>
      <c r="X413" s="330"/>
      <c r="Y413" s="330"/>
      <c r="Z413" s="330"/>
      <c r="AA413" s="1170"/>
      <c r="AB413" s="330"/>
      <c r="AC413" s="330"/>
      <c r="AD413" s="362"/>
      <c r="AE413" s="330"/>
      <c r="AF413" s="330"/>
      <c r="AG413" s="330"/>
      <c r="AH413" s="330"/>
      <c r="AI413" s="330"/>
      <c r="AJ413" s="330"/>
      <c r="AK413" s="330"/>
      <c r="AL413" s="330"/>
      <c r="AM413" s="330"/>
      <c r="AN413" s="330"/>
      <c r="AO413" s="330"/>
      <c r="AP413" s="335"/>
      <c r="AQ413" s="335"/>
      <c r="AR413" s="1620"/>
      <c r="AS413" s="1620"/>
      <c r="AT413" s="323"/>
      <c r="AU413" s="331">
        <f>AU322+AU328+AU332+AU335+AU341+AU345+AU351+AU354+AU357+AU361+AU367+AU370+AU376+AU379+AU382+AU385+AU396+AU399+AU402+AU406+AU409+AU412</f>
        <v>184.87518799999998</v>
      </c>
      <c r="AV413" s="331">
        <f>AV322+AV328+AV332+AV335+AV341+AV345+AV351+AV354+AV357+AV361+AV367+AV370+AV376+AV379+AV382+AV385+AV396+AV399+AV402+AV406+AV409+AV412</f>
        <v>3.6683045458974366</v>
      </c>
      <c r="AW413" s="323"/>
      <c r="AX413" s="331">
        <f>AX322+AX328+AX332+AX335+AX341+AX345+AX351+AX354+AX357+AX361+AX367+AX370+AX376+AX379+AX382+AX385+AX396+AX399+AX402+AX406+AX409+AX412</f>
        <v>58.999027999999996</v>
      </c>
      <c r="AY413" s="331">
        <f>AY322+AY328+AY332+AY335+AY341+AY345+AY351+AY354+AY357+AY361+AY367+AY370+AY376+AY379+AY382+AY385+AY396+AY399+AY402+AY406+AY409+AY412</f>
        <v>1.2533524076181888</v>
      </c>
      <c r="AZ413" s="323"/>
      <c r="BA413" s="331">
        <f>BA322+BA328+BA332+BA335+BA341+BA345+BA351+BA354+BA357+BA361+BA367+BA370+BA376+BA379+BA382+BA385+BA396+BA399+BA402+BA406+BA409+BA412</f>
        <v>330.77466079999988</v>
      </c>
      <c r="BB413" s="331">
        <f>BB322+BB328+BB332+BB335+BB341+BB345+BB351+BB354+BB357+BB361+BB367+BB370+BB376+BB379+BB382+BB385+BB396+BB399+BB402+BB406+BB409+BB412</f>
        <v>6.4065425000000005</v>
      </c>
      <c r="BC413" s="323"/>
      <c r="BD413" s="331">
        <f>BD322+BD328+BD332+BD335+BD341+BD345+BD351+BD354+BD357+BD361+BD367+BD370+BD376+BD379+BD382+BD385+BD396+BD399+BD402+BD406+BD409+BD412</f>
        <v>330.77466079999999</v>
      </c>
      <c r="BE413" s="331">
        <f>BE322+BE328+BE332+BE335+BE341+BE345+BE351+BE354+BE357+BE361+BE367+BE370+BE376+BE379+BE382+BE385+BE396+BE399+BE402+BE406+BE409+BE412</f>
        <v>7.7609942600000004</v>
      </c>
      <c r="BF413" s="323"/>
      <c r="BG413" s="331">
        <f>BG322+BG328+BG332+BG335+BG341+BG345+BG351+BG354+BG357+BG361+BG367+BG370+BG376+BG379+BG382+BG385+BG396+BG399+BG402+BG406+BG409+BG412</f>
        <v>314.82103799999993</v>
      </c>
      <c r="BH413" s="331">
        <f>BH322+BH328+BH332+BH335+BH341+BH345+BH351+BH354+BH357+BH361+BH367+BH370+BH376+BH379+BH382+BH385+BH396+BH399+BH402+BH406+BH409+BH412</f>
        <v>8.0550697171971528</v>
      </c>
      <c r="BI413" s="323"/>
      <c r="BJ413" s="331">
        <f>BJ322+BJ328+BJ332+BJ335+BJ341+BJ345+BJ351+BJ354+BJ357+BJ361+BJ367+BJ370+BJ376+BJ379+BJ382+BJ385+BJ396+BJ399+BJ402+BJ406+BJ409+BJ412</f>
        <v>360.4109059999999</v>
      </c>
      <c r="BK413" s="331">
        <f>BK322+BK328+BK332+BK335+BK341+BK345+BK351+BK354+BK357+BK361+BK367+BK370+BK376+BK379+BK382+BK385+BK396+BK399+BK402+BK406+BK409+BK412</f>
        <v>8.9313867513915906</v>
      </c>
      <c r="BL413" s="323"/>
      <c r="BM413" s="331">
        <f>BM322+BM328+BM332+BM335+BM341+BM345+BM351+BM354+BM357+BM361+BM367+BM370+BM376+BM379+BM382+BM385+BM396+BM399+BM402+BM406+BM409+BM412</f>
        <v>185.18071640000002</v>
      </c>
      <c r="BN413" s="331">
        <f>BN322+BN328+BN332+BN335+BN341+BN345+BN351+BN354+BN357+BN361+BN367+BN370+BN376+BN379+BN382+BN385+BN396+BN399+BN402+BN406+BN409+BN412</f>
        <v>4.9299518538475597</v>
      </c>
      <c r="BO413" s="323"/>
      <c r="BP413" s="331">
        <f>BP322+BP328+BP332+BP335+BP341+BP345+BP351+BP354+BP357+BP361+BP367+BP370+BP376+BP379+BP382+BP385+BP396+BP399+BP402+BP406+BP409+BP412</f>
        <v>296.77879159999998</v>
      </c>
      <c r="BQ413" s="331">
        <f>BQ322+BQ328+BQ332+BQ335+BQ341+BQ345+BQ351+BQ354+BQ357+BQ361+BQ367+BQ370+BQ376+BQ379+BQ382+BQ385+BQ396+BQ399+BQ402+BQ406+BQ409+BQ412</f>
        <v>8.0777476552883964</v>
      </c>
      <c r="BR413" s="323"/>
      <c r="BS413" s="331">
        <f>BS322+BS328+BS332+BS335+BS341+BS345+BS351+BS354+BS357+BS361+BS367+BS370+BS376+BS379+BS382+BS385+BS396+BS399+BS402+BS406+BS409+BS412</f>
        <v>228.87175639999998</v>
      </c>
      <c r="BT413" s="331">
        <f>BT322+BT328+BT332+BT335+BT341+BT345+BT351+BT354+BT357+BT361+BT367+BT370+BT376+BT379+BT382+BT385+BT396+BT399+BT402+BT406+BT409+BT412</f>
        <v>6.3792589805261448</v>
      </c>
      <c r="BU413" s="323"/>
      <c r="BV413" s="331">
        <f>BV322+BV328+BV332+BV335+BV341+BV345+BV351+BV354+BV357+BV361+BV367+BV370+BV376+BV379+BV382+BV385+BV396+BV399+BV402+BV406+BV409+BV412</f>
        <v>22.145251199999997</v>
      </c>
      <c r="BW413" s="331">
        <f>BW322+BW328+BW332+BW335+BW341+BW345+BW351+BW354+BW357+BW361+BW367+BW370+BW376+BW379+BW382+BW385+BW396+BW399+BW402+BW406+BW409+BW412</f>
        <v>0.6354025497403557</v>
      </c>
      <c r="BX413" s="323"/>
      <c r="BY413" s="331">
        <f>BY322+BY328+BY332+BY335+BY341+BY345+BY351+BY354+BY357+BY361+BY367+BY370+BY376+BY379+BY382+BY385+BY396+BY399+BY402+BY406+BY409+BY412</f>
        <v>37.733879600000002</v>
      </c>
      <c r="BZ413" s="331">
        <f>BZ322+BZ328+BZ332+BZ335+BZ341+BZ345+BZ351+BZ354+BZ357+BZ361+BZ367+BZ370+BZ376+BZ379+BZ382+BZ385+BZ396+BZ399+BZ402+BZ406+BZ409+BZ412</f>
        <v>1.069589411769166</v>
      </c>
      <c r="CA413" s="323"/>
      <c r="CB413" s="331">
        <f>CB322+CB328+CB332+CB335+CB341+CB345+CB351+CB354+CB357+CB361+CB367+CB370+CB376+CB379+CB382+CB385+CB396+CB399+CB402+CB406+CB409+CB412</f>
        <v>145.89263360000001</v>
      </c>
      <c r="CC413" s="331">
        <f>CC322+CC328+CC332+CC335+CC341+CC345+CC351+CC354+CC357+CC361+CC367+CC370+CC376+CC379+CC382+CC385+CC396+CC399+CC402+CC406+CC409+CC412</f>
        <v>3.8095586472321847</v>
      </c>
      <c r="CD413" s="323"/>
      <c r="CE413" s="331">
        <f>CE322+CE328+CE332+CE335+CE341+CE345+CE351+CE354+CE357+CE361+CE367+CE370+CE376+CE379+CE382+CE385+CE396+CE399+CE402+CE406+CE409+CE412</f>
        <v>23.099992</v>
      </c>
      <c r="CF413" s="331">
        <f>CF322+CF328+CF332+CF335+CF341+CF345+CF351+CF354+CF357+CF361+CF367+CF370+CF376+CF379+CF382+CF385+CF396+CF399+CF402+CF406+CF409+CF412</f>
        <v>0.86470837178443904</v>
      </c>
      <c r="CG413" s="1004"/>
      <c r="CH413" s="323"/>
      <c r="CI413" s="331">
        <f>CI322+CI328+CI332+CI335+CI341+CI345+CI351+CI354+CI357+CI361+CI367+CI370+CI376+CI379+CI382+CI385+CI396+CI399+CI402+CI406+CI409+CI412</f>
        <v>226.49687639999999</v>
      </c>
      <c r="CJ413" s="331">
        <f>CJ322+CJ328+CJ332+CJ335+CJ341+CJ345+CJ351+CJ354+CJ357+CJ361+CJ367+CJ370+CJ376+CJ379+CJ382+CJ385+CJ396+CJ399+CJ402+CJ406+CJ409+CJ412</f>
        <v>13.327440577990961</v>
      </c>
      <c r="CK413" s="323"/>
      <c r="CL413" s="331">
        <f>CL322+CL328+CL332+CL335+CL341+CL345+CL351+CL354+CL357+CL361+CL367+CL370+CL376+CL379+CL382+CL385+CL396+CL399+CL402+CL406+CL409+CL412</f>
        <v>22.145251199999997</v>
      </c>
      <c r="CM413" s="331">
        <f>CM322+CM328+CM332+CM335+CM341+CM345+CM351+CM354+CM357+CM361+CM367+CM370+CM376+CM379+CM382+CM385+CM396+CM399+CM402+CM406+CM409+CM412</f>
        <v>3.5608113119566669</v>
      </c>
      <c r="CN413" s="323"/>
      <c r="CO413" s="331">
        <f>CO322+CO328+CO332+CO335+CO341+CO345+CO351+CO354+CO357+CO361+CO367+CO370+CO376+CO379+CO382+CO385+CO396+CO399+CO402+CO406+CO409+CO412</f>
        <v>41.008999600000003</v>
      </c>
      <c r="CP413" s="331">
        <f>CP322+CP328+CP332+CP335+CP341+CP345+CP351+CP354+CP357+CP361+CP367+CP370+CP376+CP379+CP382+CP385+CP396+CP399+CP402+CP406+CP409+CP412</f>
        <v>2.6626235100000009</v>
      </c>
      <c r="CQ413" s="323"/>
      <c r="CR413" s="331">
        <f>CR322+CR328+CR332+CR335+CR341+CR345+CR351+CR354+CR357+CR361+CR367+CR370+CR376+CR379+CR382+CR385+CR396+CR399+CR402+CR406+CR409+CR412</f>
        <v>140.2426336</v>
      </c>
      <c r="CS413" s="331">
        <f>CS322+CS328+CS332+CS335+CS341+CS345+CS351+CS354+CS357+CS361+CS367+CS370+CS376+CS379+CS382+CS385+CS396+CS399+CS402+CS406+CS409+CS412</f>
        <v>4.5361185260342936</v>
      </c>
      <c r="CT413" s="323"/>
      <c r="CU413" s="331">
        <f>CU322+CU328+CU332+CU335+CU341+CU345+CU351+CU354+CU357+CU361+CU367+CU370+CU376+CU379+CU382+CU385+CU396+CU399+CU402+CU406+CU409+CU412</f>
        <v>23.099992</v>
      </c>
      <c r="CV413" s="331">
        <f>CV322+CV328+CV332+CV335+CV341+CV345+CV351+CV354+CV357+CV361+CV367+CV370+CV376+CV379+CV382+CV385+CV396+CV399+CV402+CV406+CV409+CV412</f>
        <v>2.5678872299999997</v>
      </c>
      <c r="CW413" s="1527"/>
      <c r="CX413" s="331">
        <f>CX322+CX328+CX332+CX335+CX341+CX345+CX351+CX354+CX357+CX361+CX367+CX370+CX376+CX379+CX382+CX385+CX396+CX399+CX402+CX406+CX409+CX412</f>
        <v>256.80111639999996</v>
      </c>
      <c r="CY413" s="331">
        <f>CY322+CY328+CY332+CY335+CY341+CY345+CY351+CY354+CY357+CY361+CY367+CY370+CY376+CY379+CY382+CY385+CY396+CY399+CY402+CY406+CY409+CY412</f>
        <v>8.2382218224432098</v>
      </c>
      <c r="CZ413" s="323"/>
      <c r="DA413" s="331">
        <f>DA322+DA328+DA332+DA335+DA341+DA345+DA351+DA354+DA357+DA361+DA367+DA370+DA376+DA379+DA382+DA385+DA396+DA399+DA402+DA406+DA409+DA412</f>
        <v>221.73111639999999</v>
      </c>
      <c r="DB413" s="331">
        <f>DB322+DB328+DB332+DB335+DB341+DB345+DB351+DB354+DB357+DB361+DB367+DB370+DB376+DB379+DB382+DB385+DB396+DB399+DB402+DB406+DB409+DB412</f>
        <v>6.6658200090427764</v>
      </c>
      <c r="DC413" s="323"/>
      <c r="DD413" s="331">
        <f>DD322+DD328+DD332+DD335+DD341+DD345+DD351+DD354+DD357+DD361+DD367+DD370+DD376+DD379+DD382+DD385+DD396+DD399+DD402+DD406+DD409+DD412</f>
        <v>207.13521015999999</v>
      </c>
      <c r="DE413" s="331">
        <f>DE322+DE328+DE332+DE335+DE341+DE345+DE351+DE354+DE357+DE361+DE367+DE370+DE376+DE379+DE382+DE385+DE396+DE399+DE402+DE406+DE409+DE412</f>
        <v>6.4756306921414897</v>
      </c>
      <c r="DF413" s="323"/>
      <c r="DG413" s="331">
        <f>DG322+DG328+DG332+DG335+DG341+DG345+DG351+DG354+DG357+DG361+DG367+DG370+DG376+DG379+DG382+DG385+DG396+DG399+DG402+DG406+DG409+DG412</f>
        <v>207.13521015999999</v>
      </c>
      <c r="DH413" s="331">
        <f>DH322+DH328+DH332+DH335+DH341+DH345+DH351+DH354+DH357+DH361+DH367+DH370+DH376+DH379+DH382+DH385+DH396+DH399+DH402+DH406+DH409+DH412</f>
        <v>6.6383574592806092</v>
      </c>
      <c r="DI413" s="1242"/>
      <c r="DJ413" s="1207">
        <f>DJ322+DJ328+DJ332+DJ335+DJ341+DJ345+DJ351+DJ354+DJ357+DJ361+DJ367+DJ370+DJ376+DJ379+DJ382+DJ385+DJ396+DJ399+DJ402+DJ406+DJ409+DJ412</f>
        <v>95.477685600000001</v>
      </c>
      <c r="DK413" s="1207">
        <f>DK322+DK328+DK332+DK335+DK341+DK345+DK351+DK354+DK357+DK361+DK367+DK370+DK376+DK379+DK382+DK385+DK396+DK399+DK402+DK406+DK409+DK412</f>
        <v>2.8650477768098996</v>
      </c>
      <c r="DL413" s="1207"/>
      <c r="DM413" s="1207">
        <f>DM322+DM328+DM332+DM335+DM341+DM345+DM351+DM354+DM357+DM361+DM367+DM370+DM376+DM379+DM382+DM385+DM396+DM399+DM402+DM406+DM409+DM412</f>
        <v>21.1252812</v>
      </c>
      <c r="DN413" s="1207">
        <f>DN322+DN328+DN332+DN335+DN341+DN345+DN351+DN354+DN357+DN361+DN367+DN370+DN376+DN379+DN382+DN385+DN396+DN399+DN402+DN406+DN409+DN412</f>
        <v>0.63248348636179264</v>
      </c>
      <c r="DO413" s="1207"/>
      <c r="DP413" s="1207">
        <f>DP322+DP328+DP332+DP335+DP341+DP345+DP351+DP354+DP357+DP361+DP367+DP370+DP376+DP379+DP382+DP385+DP396+DP399+DP402+DP406+DP409+DP412</f>
        <v>18.953841199999999</v>
      </c>
      <c r="DQ413" s="1207">
        <f>DQ322+DQ328+DQ332+DQ335+DQ341+DQ345+DQ351+DQ354+DQ357+DQ361+DQ367+DQ370+DQ376+DQ379+DQ382+DQ385+DQ396+DQ399+DQ402+DQ406+DQ409+DQ412</f>
        <v>0.59392873077724895</v>
      </c>
      <c r="DR413" s="1207"/>
      <c r="DS413" s="1207">
        <f>DS322+DS328+DS332+DS335+DS341+DS345+DS351+DS354+DS357+DS361+DS367+DS370+DS376+DS379+DS382+DS385+DS396+DS399+DS402+DS406+DS409+DS412</f>
        <v>33.318571199999994</v>
      </c>
      <c r="DT413" s="1207">
        <f>DT322+DT328+DT332+DT335+DT341+DT345+DT351+DT354+DT357+DT361+DT367+DT370+DT376+DT379+DT382+DT385+DT396+DT399+DT402+DT406+DT409+DT412</f>
        <v>0.77285153501961545</v>
      </c>
      <c r="DU413" s="1207"/>
      <c r="DV413" s="1207">
        <f>DV322+DV328+DV332+DV335+DV341+DV345+DV351+DV354+DV357+DV361+DV367+DV370+DV376+DV379+DV382+DV385+DV396+DV399+DV402+DV406+DV409+DV412</f>
        <v>22.079991999999997</v>
      </c>
      <c r="DW413" s="1207">
        <f>DW322+DW328+DW332+DW335+DW341+DW345+DW351+DW354+DW357+DW361+DW367+DW370+DW376+DW379+DW382+DW385+DW396+DW399+DW402+DW406+DW409+DW412</f>
        <v>0.86578402465124216</v>
      </c>
      <c r="DX413" s="1242"/>
      <c r="DY413" s="1207">
        <f>DY322+DY328+DY332+DY335+DY341+DY345+DY351+DY354+DY357+DY361+DY367+DY370+DY376+DY379+DY382+DY385+DY396+DY399+DY402+DY406+DY409+DY412</f>
        <v>151.89659079999998</v>
      </c>
      <c r="DZ413" s="1207">
        <f>DZ322+DZ328+DZ332+DZ335+DZ341+DZ345+DZ351+DZ354+DZ357+DZ361+DZ367+DZ370+DZ376+DZ379+DZ382+DZ385+DZ396+DZ399+DZ402+DZ406+DZ409+DZ412</f>
        <v>2.8770577568183491</v>
      </c>
      <c r="EA413" s="1242"/>
      <c r="EB413" s="1207">
        <f>EB322+EB328+EB332+EB335+EB341+EB345+EB351+EB354+EB357+EB361+EB367+EB370+EB376+EB379+EB382+EB385+EB396+EB399+EB402+EB406+EB409+EB412</f>
        <v>65.326190800000006</v>
      </c>
      <c r="EC413" s="1207">
        <f>EC322+EC328+EC332+EC335+EC341+EC345+EC351+EC354+EC357+EC361+EC367+EC370+EC376+EC379+EC382+EC385+EC396+EC399+EC402+EC406+EC409+EC412</f>
        <v>2.166604225095587</v>
      </c>
      <c r="ED413" s="1242"/>
      <c r="EE413" s="1207">
        <f>EE322+EE328+EE332+EE335+EE341+EE345+EE351+EE354+EE357+EE361+EE367+EE370+EE376+EE379+EE382+EE385+EE396+EE399+EE402+EE406+EE409+EE412</f>
        <v>65.326190800000006</v>
      </c>
      <c r="EF413" s="1207">
        <f>EF322+EF328+EF332+EF335+EF341+EF345+EF351+EF354+EF357+EF361+EF367+EF370+EF376+EF379+EF382+EF385+EF396+EF399+EF402+EF406+EF409+EF412</f>
        <v>2.1877640811630812</v>
      </c>
      <c r="EG413" s="1242"/>
      <c r="EH413" s="1207">
        <f>EH322+EH328+EH332+EH335+EH341+EH345+EH351+EH354+EH357+EH361+EH367+EH370+EH376+EH379+EH382+EH385+EH396+EH399+EH402+EH406+EH409+EH412</f>
        <v>65.326190800000006</v>
      </c>
      <c r="EI413" s="1207">
        <f>EI322+EI328+EI332+EI335+EI341+EI345+EI351+EI354+EI357+EI361+EI367+EI370+EI376+EI379+EI382+EI385+EI396+EI399+EI402+EI406+EI409+EI412</f>
        <v>2.209826862104185</v>
      </c>
      <c r="EJ413" s="331"/>
      <c r="EK413" s="331"/>
      <c r="EL413" s="331"/>
      <c r="EM413" s="331"/>
      <c r="EN413" s="437">
        <f t="shared" si="3071"/>
        <v>2.06515</v>
      </c>
      <c r="EO413" s="312">
        <f>EO322+EO328+EO332+EO335+EO341+EO345+EO351+EO354+EO357+EO361+EO367+EO370+EO376+EO379+EO382+EO385+EO396+EO399+EO402+EO406+EO409+EO412</f>
        <v>1.2036990000000001</v>
      </c>
      <c r="EP413" s="312">
        <f>EP322+EP328+EP332+EP335+EP341+EP345+EP351+EP354+EP357+EP361+EP367+EP370+EP376+EP379+EP382+EP385+EP396+EP399+EP402+EP406+EP409+EP412</f>
        <v>0.22562100000000002</v>
      </c>
      <c r="EQ413" s="312">
        <f>EQ322+EQ328+EQ332+EQ335+EQ341+EQ345+EQ351+EQ354+EQ357+EQ361+EQ367+EQ370+EQ376+EQ379+EQ382+EQ385+EQ396+EQ399+EQ402+EQ406+EQ409+EQ412</f>
        <v>4.9992180299999998</v>
      </c>
      <c r="ER413" s="312">
        <f>ER322+ER328+ER332+ER335+ER341+ER345+ER351+ER354+ER357+ER361+ER367+ER370+ER376+ER379+ER382+ER385+ER396+ER399+ER402+ER406+ER409+ER412</f>
        <v>2.6022850000000002</v>
      </c>
      <c r="ES413" s="312">
        <f>ES322+ES328+ES332+ES335+ES341+ES345+ES351+ES354+ES357+ES361+ES367+ES370+ES376+ES379+ES382+ES385+ES396+ES399+ES402+ES406+ES409+ES412</f>
        <v>1.8339516</v>
      </c>
      <c r="ET413" s="312">
        <f t="shared" ref="ET413:EW413" si="3079">ET322+ET328+ET332+ET335+ET341+ET345+ET351+ET354+ET357+ET361+ET367+ET370+ET376+ET379+ET382+ET385+ET396+ET399+ET402+ET406+ET409+ET412</f>
        <v>0.1924506</v>
      </c>
      <c r="EU413" s="312">
        <f t="shared" si="3079"/>
        <v>0.14870359999999999</v>
      </c>
      <c r="EV413" s="312">
        <f t="shared" si="3079"/>
        <v>0.1397986</v>
      </c>
      <c r="EW413" s="312">
        <f t="shared" si="3079"/>
        <v>1.3529987999999999</v>
      </c>
      <c r="EX413" s="312">
        <f>EX322+EX328+EX332+EX335+EX341+EX345+EX351+EX354+EX357+EX361+EX367+EX370+EX376+EX379+EX382+EX385+EX396+EX399+EX402+EX406+EX409+EX412</f>
        <v>1.19973</v>
      </c>
      <c r="EY413" s="312">
        <f t="shared" ref="EY413:FB413" si="3080">EY322+EY328+EY332+EY335+EY341+EY345+EY351+EY354+EY357+EY361+EY367+EY370+EY376+EY379+EY382+EY385+EY396+EY399+EY402+EY406+EY409+EY412</f>
        <v>0.19425600000000001</v>
      </c>
      <c r="EZ413" s="312">
        <f t="shared" si="3080"/>
        <v>0.151619</v>
      </c>
      <c r="FA413" s="312">
        <f t="shared" si="3080"/>
        <v>0.47202900000000003</v>
      </c>
      <c r="FB413" s="312">
        <f t="shared" si="3080"/>
        <v>0.381826</v>
      </c>
      <c r="FC413" s="312">
        <f>FC322+FC328+FC332+FC335+FC341+FC345+FC351+FC354+FC357+FC361+FC367+FC370+FC376+FC379+FC382+FC385+FC396+FC399+FC402+FC406+FC409+FC412</f>
        <v>0.86541999999999997</v>
      </c>
      <c r="FD413" s="312">
        <f>FD322+FD328+FD332+FD335+FD341+FD345+FD351+FD354+FD357+FD361+FD367+FD370+FD376+FD379+FD382+FD385+FD396+FD399+FD402+FD406+FD409+FD412</f>
        <v>0</v>
      </c>
      <c r="FE413" s="312">
        <f>FE322+FE328+FE332+FE335+FE341+FE345+FE351+FE354+FE357+FE361+FE367+FE370+FE376+FE379+FE382+FE385+FE396+FE399+FE402+FE406+FE409+FE412</f>
        <v>0</v>
      </c>
      <c r="FF413" s="312">
        <f>FF322+FF328+FF332+FF335+FF341+FF345+FF351+FF354+FF357+FF361+FF367+FF370+FF376+FF379+FF382+FF385+FF396+FF399+FF402+FF406+FF409+FF412</f>
        <v>0</v>
      </c>
      <c r="FG413" s="312">
        <f>SUM(FH413:FR413)</f>
        <v>9.6256330299999995</v>
      </c>
      <c r="FH413" s="312">
        <f>FH322+FH328+FH332+FH335+FH341+FH345+FH351+FH354+FH357+FH361+FH367+FH370+FH376+FH379+FH382+FH385+FH396+FH399+FH402+FH406+FH409+FH412</f>
        <v>1.2036990000000001</v>
      </c>
      <c r="FI413" s="312">
        <f>FI322+FI328+FI332+FI335+FI341+FI345+FI351+FI354+FI357+FI361+FI367+FI370+FI376+FI379+FI382+FI385+FI396+FI399+FI402+FI406+FI409+FI412</f>
        <v>0.22562100000000002</v>
      </c>
      <c r="FJ413" s="312">
        <f>FJ322+FJ328+FJ332+FJ335+FJ341+FJ345+FJ351+FJ354+FJ357+FJ361+FJ367+FJ370+FJ376+FJ379+FJ382+FJ385+FJ396+FJ399+FJ402+FJ406+FJ409+FJ412</f>
        <v>4.9996480299999995</v>
      </c>
      <c r="FK413" s="312">
        <f>FK322+FK328+FK332+FK335+FK341+FK345+FK351+FK354+FK357+FK361+FK367+FK370+FK376+FK379+FK382+FK385+FK396+FK399+FK402+FK406+FK409+FK412</f>
        <v>2.4386650000000003</v>
      </c>
      <c r="FL413" s="992"/>
      <c r="FM413" s="312">
        <f>FM322+FM328+FM332+FM335+FM341+FM345+FM351+FM354+FM357+FM361+FM367+FM370+FM376+FM379+FM382+FM385+FM396+FM399+FM402+FM406+FM409+FM412</f>
        <v>0.379</v>
      </c>
      <c r="FN413" s="312">
        <f t="shared" ref="FN413:FQ413" si="3081">FN322+FN328+FN332+FN335+FN341+FN345+FN351+FN354+FN357+FN361+FN367+FN370+FN376+FN379+FN382+FN385+FN396+FN399+FN402+FN406+FN409+FN412</f>
        <v>0.16800000000000001</v>
      </c>
      <c r="FO413" s="312">
        <f t="shared" si="3081"/>
        <v>0.21099999999999999</v>
      </c>
      <c r="FP413" s="312">
        <f t="shared" si="3081"/>
        <v>0</v>
      </c>
      <c r="FQ413" s="312">
        <f t="shared" si="3081"/>
        <v>0</v>
      </c>
      <c r="FR413" s="312">
        <f>FR322+FR328+FR332+FR335+FR341+FR345+FR351+FR354+FR357+FR361+FR367+FR370+FR376+FR379+FR382+FR385+FR396+FR399+FR402+FR406+FR409+FR412</f>
        <v>0</v>
      </c>
      <c r="FS413" s="312">
        <f>FS322+FS328+FS332+FS335+FS341+FS345+FS351+FS354+FS357+FS361+FS367+FS370+FS376+FS379+FS382+FS385+FS396+FS399+FS402+FS406+FS409+FS412</f>
        <v>0</v>
      </c>
      <c r="FT413" s="312">
        <f>FT322+FT328+FT332+FT335+FT341+FT345+FT351+FT354+FT357+FT361+FT367+FT370+FT376+FT379+FT382+FT385+FT396+FT399+FT402+FT406+FT409+FT412</f>
        <v>0</v>
      </c>
      <c r="FU413" s="622"/>
      <c r="FV413" s="331">
        <f>FV322+FV328+FV332+FV335+FV341+FV345+FV351+FV354+FV357+FV361+FV367+FV370+FV376+FV379+FV382+FV385+FV396+FV399+FV402+FV406+FV409+FV412</f>
        <v>0</v>
      </c>
      <c r="FW413" s="331">
        <f>FW322+FW328+FW332+FW335+FW341+FW345+FW351+FW354+FW357+FW361+FW367+FW370+FW376+FW379+FW382+FW385+FW396+FW399+FW402+FW406+FW409+FW412</f>
        <v>0</v>
      </c>
      <c r="FX413" s="331">
        <f>FX322+FX328+FX332+FX335+FX341+FX345+FX351+FX354+FX357+FX361+FX367+FX370+FX376+FX379+FX382+FX385+FX396+FX399+FX402+FX406+FX409+FX412</f>
        <v>0</v>
      </c>
    </row>
    <row r="414" spans="1:180">
      <c r="A414" s="95"/>
      <c r="B414" s="95"/>
      <c r="C414" s="95"/>
      <c r="D414" s="95"/>
      <c r="E414" s="282"/>
      <c r="F414" s="95"/>
    </row>
    <row r="415" spans="1:180">
      <c r="DJ415" s="162">
        <v>649.71605707397259</v>
      </c>
      <c r="DK415" s="162">
        <v>19.852590030074197</v>
      </c>
      <c r="DY415" s="162">
        <v>609.89117820000001</v>
      </c>
      <c r="DZ415" s="162">
        <v>17.859852677393597</v>
      </c>
      <c r="EB415" s="162">
        <v>456.19514099999992</v>
      </c>
      <c r="EC415" s="162">
        <v>13.847471971504</v>
      </c>
      <c r="EE415" s="162">
        <v>329.44593899999995</v>
      </c>
      <c r="EF415" s="162">
        <v>10.450134599999998</v>
      </c>
      <c r="EH415" s="162">
        <v>312.70935659999998</v>
      </c>
      <c r="EI415" s="162">
        <v>9.9349109999999978</v>
      </c>
    </row>
    <row r="581" spans="1:180" hidden="1"/>
    <row r="582" spans="1:180" hidden="1">
      <c r="A582" s="69" t="s">
        <v>503</v>
      </c>
    </row>
    <row r="583" spans="1:180" hidden="1">
      <c r="A583" s="466" t="s">
        <v>405</v>
      </c>
      <c r="B583" s="351"/>
      <c r="C583" s="406"/>
      <c r="D583" s="406"/>
      <c r="E583" s="407"/>
      <c r="F583" s="351"/>
      <c r="G583" s="351"/>
      <c r="H583" s="351"/>
      <c r="I583" s="351"/>
      <c r="J583" s="351"/>
      <c r="K583" s="351"/>
      <c r="L583" s="351"/>
      <c r="M583" s="351"/>
      <c r="N583" s="797"/>
      <c r="O583" s="797"/>
      <c r="P583" s="797"/>
      <c r="Q583" s="797"/>
      <c r="R583" s="797"/>
      <c r="S583" s="351"/>
      <c r="T583" s="1144"/>
      <c r="U583" s="1144"/>
      <c r="V583" s="1144"/>
      <c r="W583" s="1144"/>
      <c r="X583" s="351"/>
      <c r="Y583" s="351"/>
      <c r="Z583" s="797"/>
      <c r="AA583" s="1173"/>
      <c r="AB583" s="351"/>
      <c r="AC583" s="351"/>
      <c r="AD583" s="352"/>
      <c r="AE583" s="351"/>
      <c r="AF583" s="797"/>
      <c r="AG583" s="797"/>
      <c r="AH583" s="797"/>
      <c r="AI583" s="797"/>
      <c r="AJ583" s="797"/>
      <c r="AK583" s="797"/>
      <c r="AL583" s="351"/>
      <c r="AM583" s="351"/>
      <c r="AN583" s="351"/>
      <c r="AO583" s="797"/>
      <c r="AP583" s="351"/>
      <c r="AQ583" s="351"/>
      <c r="AR583" s="1627"/>
      <c r="AS583" s="1627"/>
      <c r="AT583" s="301"/>
      <c r="AU583" s="301"/>
      <c r="AV583" s="301"/>
      <c r="AW583" s="301"/>
      <c r="AX583" s="301"/>
      <c r="AY583" s="301"/>
      <c r="AZ583" s="301"/>
      <c r="BA583" s="301"/>
      <c r="BB583" s="301"/>
      <c r="BC583" s="301"/>
      <c r="BD583" s="301"/>
      <c r="BE583" s="301"/>
      <c r="BF583" s="301"/>
      <c r="BG583" s="301"/>
      <c r="BH583" s="301"/>
      <c r="BI583" s="301"/>
      <c r="BJ583" s="301"/>
      <c r="BK583" s="301"/>
      <c r="BL583" s="327"/>
      <c r="BM583" s="327"/>
      <c r="BN583" s="327"/>
      <c r="BO583" s="327"/>
      <c r="BP583" s="327"/>
      <c r="BQ583" s="327"/>
      <c r="BR583" s="327"/>
      <c r="BS583" s="327"/>
      <c r="BT583" s="327"/>
      <c r="BU583" s="327"/>
      <c r="BV583" s="327"/>
      <c r="BW583" s="327"/>
      <c r="BX583" s="327"/>
      <c r="BY583" s="327"/>
      <c r="BZ583" s="327"/>
      <c r="CA583" s="327"/>
      <c r="CB583" s="327"/>
      <c r="CC583" s="327"/>
      <c r="CD583" s="327"/>
      <c r="CE583" s="327"/>
      <c r="CF583" s="327"/>
      <c r="CG583" s="956"/>
      <c r="CH583" s="327"/>
      <c r="CI583" s="327"/>
      <c r="CJ583" s="327"/>
      <c r="CK583" s="327"/>
      <c r="CL583" s="327"/>
      <c r="CM583" s="327"/>
      <c r="CN583" s="327"/>
      <c r="CO583" s="327"/>
      <c r="CP583" s="327"/>
      <c r="CQ583" s="327"/>
      <c r="CR583" s="327"/>
      <c r="CS583" s="327"/>
      <c r="CT583" s="327"/>
      <c r="CU583" s="327"/>
      <c r="CV583" s="327"/>
      <c r="CW583" s="1535"/>
      <c r="CX583" s="327"/>
      <c r="CY583" s="327"/>
      <c r="CZ583" s="327"/>
      <c r="DA583" s="327"/>
      <c r="DB583" s="327"/>
      <c r="DC583" s="327"/>
      <c r="DD583" s="327"/>
      <c r="DE583" s="327"/>
      <c r="DF583" s="327"/>
      <c r="DG583" s="327"/>
      <c r="DH583" s="327"/>
      <c r="DI583" s="1215"/>
      <c r="DJ583" s="1215"/>
      <c r="DK583" s="1215"/>
      <c r="DL583" s="1215"/>
      <c r="DM583" s="1215"/>
      <c r="DN583" s="1215"/>
      <c r="DO583" s="1215"/>
      <c r="DP583" s="1215"/>
      <c r="DQ583" s="1215"/>
      <c r="DR583" s="1215"/>
      <c r="DS583" s="1215"/>
      <c r="DT583" s="1215"/>
      <c r="DU583" s="1215"/>
      <c r="DV583" s="1215"/>
      <c r="DW583" s="1215"/>
      <c r="DX583" s="1215"/>
      <c r="DY583" s="1215"/>
      <c r="DZ583" s="1215"/>
      <c r="EA583" s="1215"/>
      <c r="EB583" s="1215"/>
      <c r="EC583" s="1215"/>
      <c r="ED583" s="1215"/>
      <c r="EE583" s="1215"/>
      <c r="EF583" s="1215"/>
      <c r="EG583" s="1215"/>
      <c r="EH583" s="1215"/>
      <c r="EI583" s="1215"/>
      <c r="EJ583" s="327"/>
      <c r="EK583" s="327"/>
      <c r="EL583" s="327"/>
      <c r="EM583" s="327"/>
      <c r="EN583" s="327"/>
      <c r="EO583" s="327"/>
      <c r="EP583" s="327"/>
      <c r="EQ583" s="327"/>
      <c r="ER583" s="327"/>
      <c r="ES583" s="327"/>
      <c r="ET583" s="820"/>
      <c r="EU583" s="820"/>
      <c r="EV583" s="820"/>
      <c r="EW583" s="820"/>
      <c r="EX583" s="327"/>
      <c r="EY583" s="820"/>
      <c r="EZ583" s="820"/>
      <c r="FA583" s="820"/>
      <c r="FB583" s="820"/>
      <c r="FC583" s="327"/>
      <c r="FD583" s="327"/>
      <c r="FE583" s="327"/>
      <c r="FF583" s="327"/>
      <c r="FG583" s="327"/>
      <c r="FH583" s="327"/>
      <c r="FI583" s="327"/>
      <c r="FJ583" s="327"/>
      <c r="FK583" s="327"/>
      <c r="FL583" s="956"/>
      <c r="FM583" s="327"/>
      <c r="FN583" s="820"/>
      <c r="FO583" s="820"/>
      <c r="FP583" s="820"/>
      <c r="FQ583" s="820"/>
      <c r="FR583" s="327"/>
      <c r="FS583" s="327"/>
      <c r="FT583" s="327"/>
      <c r="FU583" s="820"/>
      <c r="FV583" s="327"/>
      <c r="FW583" s="327"/>
      <c r="FX583" s="327"/>
    </row>
    <row r="584" spans="1:180" ht="15.75" hidden="1">
      <c r="A584" s="408"/>
      <c r="B584" s="408"/>
      <c r="C584" s="378"/>
      <c r="D584" s="378"/>
      <c r="E584" s="376">
        <v>1</v>
      </c>
      <c r="F584" s="389" t="s">
        <v>275</v>
      </c>
      <c r="G584" s="375"/>
      <c r="H584" s="375"/>
      <c r="I584" s="336"/>
      <c r="J584" s="336"/>
      <c r="K584" s="336"/>
      <c r="L584" s="336"/>
      <c r="M584" s="336"/>
      <c r="N584" s="336"/>
      <c r="O584" s="336"/>
      <c r="P584" s="336"/>
      <c r="Q584" s="336"/>
      <c r="R584" s="336"/>
      <c r="S584" s="336"/>
      <c r="T584" s="336"/>
      <c r="U584" s="336"/>
      <c r="V584" s="336"/>
      <c r="W584" s="336"/>
      <c r="X584" s="336"/>
      <c r="Y584" s="336"/>
      <c r="Z584" s="336"/>
      <c r="AA584" s="1153"/>
      <c r="AB584" s="336"/>
      <c r="AC584" s="336"/>
      <c r="AD584" s="346"/>
      <c r="AE584" s="336"/>
      <c r="AF584" s="336"/>
      <c r="AG584" s="336"/>
      <c r="AH584" s="336"/>
      <c r="AI584" s="336"/>
      <c r="AJ584" s="336"/>
      <c r="AK584" s="336"/>
      <c r="AL584" s="336"/>
      <c r="AM584" s="336"/>
      <c r="AN584" s="336"/>
      <c r="AO584" s="336"/>
      <c r="AP584" s="336"/>
      <c r="AQ584" s="302"/>
      <c r="AR584" s="1628"/>
      <c r="AS584" s="1628"/>
      <c r="AT584" s="285"/>
      <c r="AU584" s="287"/>
      <c r="AV584" s="287"/>
      <c r="AW584" s="285"/>
      <c r="AX584" s="287"/>
      <c r="AY584" s="287"/>
      <c r="AZ584" s="285"/>
      <c r="BA584" s="287"/>
      <c r="BB584" s="287"/>
      <c r="BC584" s="285"/>
      <c r="BD584" s="287"/>
      <c r="BE584" s="287"/>
      <c r="BF584" s="287"/>
      <c r="BG584" s="287"/>
      <c r="BH584" s="287"/>
      <c r="BI584" s="287"/>
      <c r="BJ584" s="287"/>
      <c r="BK584" s="287"/>
      <c r="BL584" s="328"/>
      <c r="BM584" s="328"/>
      <c r="BN584" s="328"/>
      <c r="BO584" s="328"/>
      <c r="BP584" s="328"/>
      <c r="BQ584" s="328"/>
      <c r="BR584" s="328"/>
      <c r="BS584" s="328"/>
      <c r="BT584" s="328"/>
      <c r="BU584" s="328"/>
      <c r="BV584" s="328"/>
      <c r="BW584" s="328"/>
      <c r="BX584" s="328"/>
      <c r="BY584" s="328"/>
      <c r="BZ584" s="328"/>
      <c r="CA584" s="328"/>
      <c r="CB584" s="328"/>
      <c r="CC584" s="328"/>
      <c r="CD584" s="328"/>
      <c r="CE584" s="328"/>
      <c r="CF584" s="328"/>
      <c r="CG584" s="957"/>
      <c r="CH584" s="328"/>
      <c r="CI584" s="328"/>
      <c r="CJ584" s="328"/>
      <c r="CK584" s="328"/>
      <c r="CL584" s="328"/>
      <c r="CM584" s="328"/>
      <c r="CN584" s="328"/>
      <c r="CO584" s="328"/>
      <c r="CP584" s="328"/>
      <c r="CQ584" s="328"/>
      <c r="CR584" s="328"/>
      <c r="CS584" s="328"/>
      <c r="CT584" s="328"/>
      <c r="CU584" s="328"/>
      <c r="CV584" s="328"/>
      <c r="CW584" s="1513"/>
      <c r="CX584" s="328"/>
      <c r="CY584" s="328"/>
      <c r="CZ584" s="328"/>
      <c r="DA584" s="328"/>
      <c r="DB584" s="328"/>
      <c r="DC584" s="328"/>
      <c r="DD584" s="328"/>
      <c r="DE584" s="328"/>
      <c r="DF584" s="328"/>
      <c r="DG584" s="328"/>
      <c r="DH584" s="328"/>
      <c r="DI584" s="1216"/>
      <c r="DJ584" s="1216"/>
      <c r="DK584" s="1216"/>
      <c r="DL584" s="1216"/>
      <c r="DM584" s="1216"/>
      <c r="DN584" s="1216"/>
      <c r="DO584" s="1216"/>
      <c r="DP584" s="1216"/>
      <c r="DQ584" s="1216"/>
      <c r="DR584" s="1216"/>
      <c r="DS584" s="1216"/>
      <c r="DT584" s="1216"/>
      <c r="DU584" s="1216"/>
      <c r="DV584" s="1216"/>
      <c r="DW584" s="1216"/>
      <c r="DX584" s="1216"/>
      <c r="DY584" s="1216"/>
      <c r="DZ584" s="1216"/>
      <c r="EA584" s="1216"/>
      <c r="EB584" s="1216"/>
      <c r="EC584" s="1216"/>
      <c r="ED584" s="1216"/>
      <c r="EE584" s="1216"/>
      <c r="EF584" s="1216"/>
      <c r="EG584" s="1216"/>
      <c r="EH584" s="1216"/>
      <c r="EI584" s="1216"/>
      <c r="EJ584" s="328"/>
      <c r="EK584" s="328"/>
      <c r="EL584" s="328"/>
      <c r="EM584" s="328"/>
      <c r="EN584" s="287">
        <f>SUM(EP584:FD584)</f>
        <v>0</v>
      </c>
      <c r="EO584" s="287"/>
      <c r="EP584" s="287"/>
      <c r="EQ584" s="328"/>
      <c r="ER584" s="328"/>
      <c r="ES584" s="328"/>
      <c r="ET584" s="821"/>
      <c r="EU584" s="821"/>
      <c r="EV584" s="821"/>
      <c r="EW584" s="821"/>
      <c r="EX584" s="328"/>
      <c r="EY584" s="821"/>
      <c r="EZ584" s="821"/>
      <c r="FA584" s="821"/>
      <c r="FB584" s="821"/>
      <c r="FC584" s="328"/>
      <c r="FD584" s="328"/>
      <c r="FE584" s="328"/>
      <c r="FF584" s="328"/>
      <c r="FG584" s="328"/>
      <c r="FH584" s="287"/>
      <c r="FI584" s="287"/>
      <c r="FJ584" s="328"/>
      <c r="FK584" s="328"/>
      <c r="FL584" s="957"/>
      <c r="FM584" s="328"/>
      <c r="FN584" s="821"/>
      <c r="FO584" s="821"/>
      <c r="FP584" s="821"/>
      <c r="FQ584" s="821"/>
      <c r="FR584" s="328"/>
      <c r="FS584" s="328"/>
      <c r="FT584" s="328"/>
      <c r="FU584" s="821"/>
      <c r="FV584" s="328"/>
      <c r="FW584" s="328"/>
      <c r="FX584" s="328"/>
    </row>
    <row r="585" spans="1:180" ht="30" hidden="1">
      <c r="A585" s="408" t="s">
        <v>485</v>
      </c>
      <c r="B585" s="304" t="s">
        <v>303</v>
      </c>
      <c r="C585" s="378"/>
      <c r="D585" s="378"/>
      <c r="E585" s="374" t="s">
        <v>43</v>
      </c>
      <c r="F585" s="373" t="s">
        <v>95</v>
      </c>
      <c r="G585" s="463"/>
      <c r="H585" s="463"/>
      <c r="I585" s="285"/>
      <c r="J585" s="285"/>
      <c r="K585" s="285"/>
      <c r="L585" s="285"/>
      <c r="M585" s="285"/>
      <c r="N585" s="285"/>
      <c r="O585" s="285"/>
      <c r="P585" s="285"/>
      <c r="Q585" s="285"/>
      <c r="R585" s="285"/>
      <c r="S585" s="285"/>
      <c r="T585" s="285"/>
      <c r="U585" s="285"/>
      <c r="V585" s="285"/>
      <c r="W585" s="285"/>
      <c r="X585" s="285"/>
      <c r="Y585" s="285"/>
      <c r="Z585" s="285"/>
      <c r="AA585" s="1174"/>
      <c r="AB585" s="285"/>
      <c r="AC585" s="285"/>
      <c r="AD585" s="347"/>
      <c r="AE585" s="285"/>
      <c r="AF585" s="285"/>
      <c r="AG585" s="285"/>
      <c r="AH585" s="285"/>
      <c r="AI585" s="285"/>
      <c r="AJ585" s="285"/>
      <c r="AK585" s="285"/>
      <c r="AL585" s="285"/>
      <c r="AM585" s="285"/>
      <c r="AN585" s="285"/>
      <c r="AO585" s="285"/>
      <c r="AP585" s="306"/>
      <c r="AQ585" s="285"/>
      <c r="AR585" s="1629"/>
      <c r="AS585" s="1629"/>
      <c r="AT585" s="285"/>
      <c r="AU585" s="297"/>
      <c r="AV585" s="297"/>
      <c r="AW585" s="285"/>
      <c r="AX585" s="297"/>
      <c r="AY585" s="297"/>
      <c r="AZ585" s="285"/>
      <c r="BA585" s="297"/>
      <c r="BB585" s="297"/>
      <c r="BC585" s="285"/>
      <c r="BD585" s="297"/>
      <c r="BE585" s="297"/>
      <c r="BF585" s="297"/>
      <c r="BG585" s="297"/>
      <c r="BH585" s="297"/>
      <c r="BI585" s="297"/>
      <c r="BJ585" s="297"/>
      <c r="BK585" s="297"/>
      <c r="BL585" s="302">
        <f t="shared" ref="BL585:DE585" si="3082">BL589+BL593+BL599+BL602</f>
        <v>7.3708370000000007</v>
      </c>
      <c r="BM585" s="302">
        <f t="shared" si="3082"/>
        <v>884.50043999999991</v>
      </c>
      <c r="BN585" s="302">
        <f t="shared" si="3082"/>
        <v>24.080575809780616</v>
      </c>
      <c r="BO585" s="302">
        <f>BO589+BO593+BO599+BO602</f>
        <v>1.472987</v>
      </c>
      <c r="BP585" s="302">
        <f t="shared" si="3082"/>
        <v>176.75843999999998</v>
      </c>
      <c r="BQ585" s="302">
        <f t="shared" si="3082"/>
        <v>4.487652810524045</v>
      </c>
      <c r="BR585" s="302">
        <f t="shared" ref="BR585:BT585" si="3083">BR589+BR593+BR599+BR602</f>
        <v>7.3708370000000007</v>
      </c>
      <c r="BS585" s="302">
        <f t="shared" si="3083"/>
        <v>884.50043999999991</v>
      </c>
      <c r="BT585" s="302">
        <f t="shared" si="3083"/>
        <v>24.080575809780616</v>
      </c>
      <c r="BU585" s="302">
        <f>BU589+BU593+BU599+BU602</f>
        <v>1.472987</v>
      </c>
      <c r="BV585" s="302">
        <f t="shared" ref="BV585:CA585" si="3084">BV589+BV593+BV599+BV602</f>
        <v>176.75843999999998</v>
      </c>
      <c r="BW585" s="302">
        <f t="shared" si="3084"/>
        <v>4.487652810524045</v>
      </c>
      <c r="BX585" s="302">
        <f t="shared" si="3084"/>
        <v>2.00949</v>
      </c>
      <c r="BY585" s="302">
        <f t="shared" si="3084"/>
        <v>241.1388</v>
      </c>
      <c r="BZ585" s="302">
        <f t="shared" si="3084"/>
        <v>6.0490794180687724</v>
      </c>
      <c r="CA585" s="302">
        <f t="shared" si="3084"/>
        <v>2.1990600000000002</v>
      </c>
      <c r="CB585" s="302">
        <f>CB589+CB593+CB599+CB602</f>
        <v>263.88720000000001</v>
      </c>
      <c r="CC585" s="302">
        <f t="shared" ref="CC585:CJ585" si="3085">CC589+CC593+CC599+CC602</f>
        <v>7.659784258305689</v>
      </c>
      <c r="CD585" s="302">
        <f t="shared" si="3085"/>
        <v>1.6893</v>
      </c>
      <c r="CE585" s="302">
        <f t="shared" si="3085"/>
        <v>202.71599999999998</v>
      </c>
      <c r="CF585" s="302">
        <f t="shared" si="3085"/>
        <v>5.8840593228821083</v>
      </c>
      <c r="CG585" s="958"/>
      <c r="CH585" s="302">
        <f t="shared" si="3085"/>
        <v>7.3708370000000007</v>
      </c>
      <c r="CI585" s="302">
        <f t="shared" si="3085"/>
        <v>884.50043999999991</v>
      </c>
      <c r="CJ585" s="302">
        <f t="shared" si="3085"/>
        <v>24.080575809780616</v>
      </c>
      <c r="CK585" s="302">
        <f>CK589+CK593+CK599+CK602</f>
        <v>1.472987</v>
      </c>
      <c r="CL585" s="302">
        <f t="shared" ref="CL585:CQ585" si="3086">CL589+CL593+CL599+CL602</f>
        <v>176.75843999999998</v>
      </c>
      <c r="CM585" s="302">
        <f t="shared" si="3086"/>
        <v>4.487652810524045</v>
      </c>
      <c r="CN585" s="302">
        <f t="shared" si="3086"/>
        <v>2.00949</v>
      </c>
      <c r="CO585" s="302">
        <f t="shared" si="3086"/>
        <v>241.1388</v>
      </c>
      <c r="CP585" s="302">
        <f t="shared" si="3086"/>
        <v>6.0490794180687724</v>
      </c>
      <c r="CQ585" s="302">
        <f t="shared" si="3086"/>
        <v>2.1990600000000002</v>
      </c>
      <c r="CR585" s="302">
        <f>CR589+CR593+CR599+CR602</f>
        <v>263.88720000000001</v>
      </c>
      <c r="CS585" s="302">
        <f t="shared" ref="CS585:CV585" si="3087">CS589+CS593+CS599+CS602</f>
        <v>7.659784258305689</v>
      </c>
      <c r="CT585" s="302">
        <f t="shared" si="3087"/>
        <v>1.6893</v>
      </c>
      <c r="CU585" s="302">
        <f t="shared" si="3087"/>
        <v>202.71599999999998</v>
      </c>
      <c r="CV585" s="302">
        <f t="shared" si="3087"/>
        <v>5.8840593228821083</v>
      </c>
      <c r="CW585" s="1536">
        <f t="shared" si="3082"/>
        <v>6.4804600000000008</v>
      </c>
      <c r="CX585" s="302">
        <f t="shared" si="3082"/>
        <v>777.65519999999992</v>
      </c>
      <c r="CY585" s="302">
        <f t="shared" si="3082"/>
        <v>22.125861400000002</v>
      </c>
      <c r="CZ585" s="302">
        <f t="shared" si="3082"/>
        <v>3.7804599999999997</v>
      </c>
      <c r="DA585" s="302">
        <f t="shared" si="3082"/>
        <v>453.65519999999998</v>
      </c>
      <c r="DB585" s="302">
        <f t="shared" si="3082"/>
        <v>12.454087400000001</v>
      </c>
      <c r="DC585" s="302">
        <f t="shared" si="3082"/>
        <v>3.7804599999999997</v>
      </c>
      <c r="DD585" s="302">
        <f t="shared" si="3082"/>
        <v>453.65519999999998</v>
      </c>
      <c r="DE585" s="302">
        <f t="shared" si="3082"/>
        <v>13.310835999999998</v>
      </c>
      <c r="DF585" s="302">
        <f t="shared" ref="DF585:EF585" si="3088">DF589+DF593+DF599+DF602</f>
        <v>3.7804599999999997</v>
      </c>
      <c r="DG585" s="302">
        <f t="shared" si="3088"/>
        <v>453.65519999999998</v>
      </c>
      <c r="DH585" s="302">
        <f t="shared" si="3088"/>
        <v>13.310835999999998</v>
      </c>
      <c r="DI585" s="1217">
        <f t="shared" si="3088"/>
        <v>6.4804600000000008</v>
      </c>
      <c r="DJ585" s="1217">
        <f t="shared" si="3088"/>
        <v>777.65519999999992</v>
      </c>
      <c r="DK585" s="1217">
        <f t="shared" si="3088"/>
        <v>22.125861400000002</v>
      </c>
      <c r="DL585" s="1217"/>
      <c r="DM585" s="1217"/>
      <c r="DN585" s="1217"/>
      <c r="DO585" s="1217"/>
      <c r="DP585" s="1217"/>
      <c r="DQ585" s="1217"/>
      <c r="DR585" s="1217"/>
      <c r="DS585" s="1217"/>
      <c r="DT585" s="1217"/>
      <c r="DU585" s="1217"/>
      <c r="DV585" s="1217"/>
      <c r="DW585" s="1217"/>
      <c r="DX585" s="1217">
        <f t="shared" si="3088"/>
        <v>3.7804599999999997</v>
      </c>
      <c r="DY585" s="1217">
        <f t="shared" si="3088"/>
        <v>453.65519999999998</v>
      </c>
      <c r="DZ585" s="1217">
        <f t="shared" si="3088"/>
        <v>12.454087400000001</v>
      </c>
      <c r="EA585" s="1217">
        <f t="shared" si="3088"/>
        <v>3.7804599999999997</v>
      </c>
      <c r="EB585" s="1217">
        <f t="shared" si="3088"/>
        <v>453.65519999999998</v>
      </c>
      <c r="EC585" s="1217">
        <f t="shared" si="3088"/>
        <v>13.310835999999998</v>
      </c>
      <c r="ED585" s="1217">
        <f t="shared" si="3088"/>
        <v>3.7804599999999997</v>
      </c>
      <c r="EE585" s="1217">
        <f t="shared" si="3088"/>
        <v>453.65519999999998</v>
      </c>
      <c r="EF585" s="1217">
        <f t="shared" si="3088"/>
        <v>13.310835999999998</v>
      </c>
      <c r="EG585" s="1217"/>
      <c r="EH585" s="1217"/>
      <c r="EI585" s="1217"/>
      <c r="EJ585" s="336"/>
      <c r="EK585" s="336"/>
      <c r="EL585" s="336"/>
      <c r="EM585" s="336"/>
      <c r="EN585" s="287">
        <f>SUM(EQ585:EX585)</f>
        <v>41.360999999999997</v>
      </c>
      <c r="EO585" s="287"/>
      <c r="EP585" s="287"/>
      <c r="EQ585" s="302">
        <f t="shared" ref="EQ585:FG585" si="3089">EQ589+EQ593+EQ599+EQ602</f>
        <v>10.532999999999999</v>
      </c>
      <c r="ER585" s="302">
        <f t="shared" si="3089"/>
        <v>10.276</v>
      </c>
      <c r="ES585" s="302">
        <f t="shared" si="3089"/>
        <v>10.276</v>
      </c>
      <c r="ET585" s="822"/>
      <c r="EU585" s="822"/>
      <c r="EV585" s="822"/>
      <c r="EW585" s="822"/>
      <c r="EX585" s="302">
        <f t="shared" si="3089"/>
        <v>10.276</v>
      </c>
      <c r="EY585" s="822"/>
      <c r="EZ585" s="822"/>
      <c r="FA585" s="822"/>
      <c r="FB585" s="822"/>
      <c r="FC585" s="302">
        <f t="shared" si="3089"/>
        <v>10.276</v>
      </c>
      <c r="FD585" s="302">
        <f t="shared" si="3089"/>
        <v>10.276</v>
      </c>
      <c r="FE585" s="302">
        <f t="shared" ref="FE585:FF585" si="3090">FE589+FE593+FE599+FE602</f>
        <v>10.276</v>
      </c>
      <c r="FF585" s="302">
        <f t="shared" si="3090"/>
        <v>10.276</v>
      </c>
      <c r="FG585" s="302">
        <f t="shared" si="3089"/>
        <v>6.9968300000000001</v>
      </c>
      <c r="FH585" s="287">
        <v>9.2366399999999995</v>
      </c>
      <c r="FI585" s="287"/>
      <c r="FJ585" s="302">
        <f>FJ589+FJ593+FJ599+FJ602</f>
        <v>0</v>
      </c>
      <c r="FK585" s="302">
        <f>FK589+FK593+FK599+FK602</f>
        <v>0</v>
      </c>
      <c r="FL585" s="958"/>
      <c r="FM585" s="302">
        <f>FM589+FM593+FM599+FM602</f>
        <v>0</v>
      </c>
      <c r="FN585" s="822"/>
      <c r="FO585" s="822"/>
      <c r="FP585" s="822"/>
      <c r="FQ585" s="822"/>
      <c r="FR585" s="302"/>
      <c r="FS585" s="302"/>
      <c r="FT585" s="302">
        <f>FT589+FT593+FT599+FT602</f>
        <v>0</v>
      </c>
      <c r="FU585" s="822"/>
      <c r="FV585" s="336"/>
      <c r="FW585" s="336"/>
      <c r="FX585" s="336"/>
    </row>
    <row r="586" spans="1:180" s="515" customFormat="1" ht="60" hidden="1">
      <c r="A586" s="501" t="s">
        <v>485</v>
      </c>
      <c r="B586" s="502" t="s">
        <v>303</v>
      </c>
      <c r="C586" s="503" t="s">
        <v>489</v>
      </c>
      <c r="D586" s="503" t="s">
        <v>493</v>
      </c>
      <c r="E586" s="504" t="s">
        <v>317</v>
      </c>
      <c r="F586" s="505" t="s">
        <v>298</v>
      </c>
      <c r="G586" s="506" t="s">
        <v>395</v>
      </c>
      <c r="H586" s="507" t="s">
        <v>396</v>
      </c>
      <c r="I586" s="508">
        <v>34.847999999999999</v>
      </c>
      <c r="J586" s="508"/>
      <c r="K586" s="508"/>
      <c r="L586" s="508"/>
      <c r="M586" s="509" t="e">
        <f>SUM(#REF!)</f>
        <v>#REF!</v>
      </c>
      <c r="N586" s="509">
        <f>SUM(O586:R586)</f>
        <v>9.4080000000000013</v>
      </c>
      <c r="O586" s="510">
        <v>5.8079999999999998</v>
      </c>
      <c r="P586" s="510">
        <v>2.16</v>
      </c>
      <c r="Q586" s="510">
        <v>0.72</v>
      </c>
      <c r="R586" s="510">
        <v>0.72</v>
      </c>
      <c r="S586" s="510">
        <v>5.8079999999999998</v>
      </c>
      <c r="T586" s="510">
        <v>5.8079999999999998</v>
      </c>
      <c r="U586" s="510">
        <v>2.16</v>
      </c>
      <c r="V586" s="510">
        <v>0.72</v>
      </c>
      <c r="W586" s="510">
        <v>0.72</v>
      </c>
      <c r="X586" s="510">
        <v>5.8079999999999998</v>
      </c>
      <c r="Y586" s="510">
        <v>5.8079999999999998</v>
      </c>
      <c r="Z586" s="510">
        <v>5.8079999999999998</v>
      </c>
      <c r="AA586" s="1175"/>
      <c r="AB586" s="508">
        <v>5.8079999999999998</v>
      </c>
      <c r="AC586" s="508"/>
      <c r="AD586" s="508"/>
      <c r="AE586" s="508"/>
      <c r="AF586" s="509" t="e">
        <f>SUM(#REF!)</f>
        <v>#REF!</v>
      </c>
      <c r="AG586" s="509">
        <f>SUM(AH586:AK586)</f>
        <v>9.4080000000000013</v>
      </c>
      <c r="AH586" s="510">
        <v>5.8079999999999998</v>
      </c>
      <c r="AI586" s="510">
        <v>2.16</v>
      </c>
      <c r="AJ586" s="510">
        <v>0.72</v>
      </c>
      <c r="AK586" s="510">
        <v>0.72</v>
      </c>
      <c r="AL586" s="508"/>
      <c r="AM586" s="508"/>
      <c r="AN586" s="508"/>
      <c r="AO586" s="508"/>
      <c r="AP586" s="511" t="s">
        <v>592</v>
      </c>
      <c r="AQ586" s="508" t="e">
        <f>#REF!+BL586+BR586+CW586</f>
        <v>#REF!</v>
      </c>
      <c r="AR586" s="1630"/>
      <c r="AS586" s="1630"/>
      <c r="AT586" s="512">
        <v>4.7399999999999998E-2</v>
      </c>
      <c r="AU586" s="512">
        <v>5.6879999999999997</v>
      </c>
      <c r="AV586" s="512">
        <v>0.13252832729464875</v>
      </c>
      <c r="AW586" s="512">
        <v>3.3191999999999999E-2</v>
      </c>
      <c r="AX586" s="512">
        <v>3.9830399999999999</v>
      </c>
      <c r="AY586" s="512">
        <v>9.2879998382165138E-2</v>
      </c>
      <c r="AZ586" s="512">
        <v>4.7399999999999998E-2</v>
      </c>
      <c r="BA586" s="512">
        <v>5.6880000000000006</v>
      </c>
      <c r="BB586" s="512">
        <v>0.12297522847761522</v>
      </c>
      <c r="BC586" s="512">
        <v>2.4994499999999999E-2</v>
      </c>
      <c r="BD586" s="512">
        <v>2.9993399999999997</v>
      </c>
      <c r="BE586" s="512">
        <v>6.7372847E-2</v>
      </c>
      <c r="BF586" s="512"/>
      <c r="BG586" s="512"/>
      <c r="BH586" s="512"/>
      <c r="BI586" s="512"/>
      <c r="BJ586" s="512"/>
      <c r="BK586" s="512"/>
      <c r="BL586" s="513">
        <v>5.0000000000000001E-3</v>
      </c>
      <c r="BM586" s="513">
        <v>0.6</v>
      </c>
      <c r="BN586" s="513">
        <v>1.5690000000000003E-2</v>
      </c>
      <c r="BO586" s="513">
        <v>2E-3</v>
      </c>
      <c r="BP586" s="513">
        <v>0.24</v>
      </c>
      <c r="BQ586" s="513">
        <v>5.8200000000000005E-3</v>
      </c>
      <c r="BR586" s="513">
        <v>5.0000000000000001E-3</v>
      </c>
      <c r="BS586" s="513">
        <v>0.6</v>
      </c>
      <c r="BT586" s="513">
        <v>1.5690000000000003E-2</v>
      </c>
      <c r="BU586" s="513">
        <v>2E-3</v>
      </c>
      <c r="BV586" s="513">
        <v>0.24</v>
      </c>
      <c r="BW586" s="513">
        <v>5.8200000000000005E-3</v>
      </c>
      <c r="BX586" s="513">
        <v>1E-3</v>
      </c>
      <c r="BY586" s="513">
        <v>0.12</v>
      </c>
      <c r="BZ586" s="513">
        <v>2.9100000000000003E-3</v>
      </c>
      <c r="CA586" s="513">
        <v>0</v>
      </c>
      <c r="CB586" s="513">
        <v>0</v>
      </c>
      <c r="CC586" s="513">
        <v>0</v>
      </c>
      <c r="CD586" s="513">
        <v>2E-3</v>
      </c>
      <c r="CE586" s="513">
        <v>0.24</v>
      </c>
      <c r="CF586" s="513">
        <v>6.96E-3</v>
      </c>
      <c r="CG586" s="959"/>
      <c r="CH586" s="513">
        <v>5.0000000000000001E-3</v>
      </c>
      <c r="CI586" s="513">
        <v>0.6</v>
      </c>
      <c r="CJ586" s="513">
        <v>1.5690000000000003E-2</v>
      </c>
      <c r="CK586" s="513">
        <v>2E-3</v>
      </c>
      <c r="CL586" s="513">
        <v>0.24</v>
      </c>
      <c r="CM586" s="513">
        <v>5.8200000000000005E-3</v>
      </c>
      <c r="CN586" s="513">
        <v>1E-3</v>
      </c>
      <c r="CO586" s="513">
        <v>0.12</v>
      </c>
      <c r="CP586" s="513">
        <v>2.9100000000000003E-3</v>
      </c>
      <c r="CQ586" s="513">
        <v>0</v>
      </c>
      <c r="CR586" s="513">
        <v>0</v>
      </c>
      <c r="CS586" s="513">
        <v>0</v>
      </c>
      <c r="CT586" s="513">
        <v>2E-3</v>
      </c>
      <c r="CU586" s="513">
        <v>0.24</v>
      </c>
      <c r="CV586" s="513">
        <v>6.96E-3</v>
      </c>
      <c r="CW586" s="1537">
        <v>5.0000000000000001E-3</v>
      </c>
      <c r="CX586" s="513">
        <v>0.6</v>
      </c>
      <c r="CY586" s="513">
        <v>1.695E-2</v>
      </c>
      <c r="CZ586" s="513">
        <v>5.0000000000000001E-3</v>
      </c>
      <c r="DA586" s="513">
        <v>0.6</v>
      </c>
      <c r="DB586" s="513">
        <v>1.745E-2</v>
      </c>
      <c r="DC586" s="513">
        <v>5.0000000000000001E-3</v>
      </c>
      <c r="DD586" s="513">
        <v>0.6</v>
      </c>
      <c r="DE586" s="513">
        <v>1.8000000000000002E-2</v>
      </c>
      <c r="DF586" s="513">
        <v>5.0000000000000001E-3</v>
      </c>
      <c r="DG586" s="513">
        <v>0.6</v>
      </c>
      <c r="DH586" s="513">
        <v>1.8000000000000002E-2</v>
      </c>
      <c r="DI586" s="1218">
        <v>5.0000000000000001E-3</v>
      </c>
      <c r="DJ586" s="1218">
        <v>0.6</v>
      </c>
      <c r="DK586" s="1218">
        <v>1.695E-2</v>
      </c>
      <c r="DL586" s="1218"/>
      <c r="DM586" s="1218"/>
      <c r="DN586" s="1218"/>
      <c r="DO586" s="1218"/>
      <c r="DP586" s="1218"/>
      <c r="DQ586" s="1218"/>
      <c r="DR586" s="1218"/>
      <c r="DS586" s="1218"/>
      <c r="DT586" s="1218"/>
      <c r="DU586" s="1218"/>
      <c r="DV586" s="1218"/>
      <c r="DW586" s="1218"/>
      <c r="DX586" s="1218">
        <v>5.0000000000000001E-3</v>
      </c>
      <c r="DY586" s="1218">
        <v>0.6</v>
      </c>
      <c r="DZ586" s="1218">
        <v>1.745E-2</v>
      </c>
      <c r="EA586" s="1218">
        <v>5.0000000000000001E-3</v>
      </c>
      <c r="EB586" s="1218">
        <v>0.6</v>
      </c>
      <c r="EC586" s="1218">
        <v>1.8000000000000002E-2</v>
      </c>
      <c r="ED586" s="1218">
        <v>5.0000000000000001E-3</v>
      </c>
      <c r="EE586" s="1218">
        <v>0.6</v>
      </c>
      <c r="EF586" s="1218">
        <v>1.8000000000000002E-2</v>
      </c>
      <c r="EG586" s="1218"/>
      <c r="EH586" s="1218"/>
      <c r="EI586" s="1218"/>
      <c r="EJ586" s="508"/>
      <c r="EK586" s="508"/>
      <c r="EL586" s="508"/>
      <c r="EM586" s="508"/>
      <c r="EN586" s="508">
        <f>SUM(EQ586:EX586)</f>
        <v>0</v>
      </c>
      <c r="EO586" s="508"/>
      <c r="EP586" s="508"/>
      <c r="EQ586" s="514"/>
      <c r="ER586" s="514"/>
      <c r="ES586" s="514"/>
      <c r="ET586" s="823"/>
      <c r="EU586" s="823"/>
      <c r="EV586" s="823"/>
      <c r="EW586" s="823"/>
      <c r="EX586" s="514"/>
      <c r="EY586" s="823"/>
      <c r="EZ586" s="823"/>
      <c r="FA586" s="823"/>
      <c r="FB586" s="823"/>
      <c r="FC586" s="514"/>
      <c r="FD586" s="514"/>
      <c r="FE586" s="514"/>
      <c r="FF586" s="514"/>
      <c r="FG586" s="514"/>
      <c r="FH586" s="508"/>
      <c r="FI586" s="508"/>
      <c r="FJ586" s="514"/>
      <c r="FK586" s="508"/>
      <c r="FL586" s="1008"/>
      <c r="FM586" s="508"/>
      <c r="FN586" s="842"/>
      <c r="FO586" s="842"/>
      <c r="FP586" s="842"/>
      <c r="FQ586" s="842"/>
      <c r="FR586" s="508"/>
      <c r="FS586" s="508"/>
      <c r="FT586" s="508"/>
      <c r="FU586" s="842"/>
      <c r="FV586" s="508"/>
      <c r="FW586" s="508"/>
      <c r="FX586" s="508"/>
    </row>
    <row r="587" spans="1:180" s="515" customFormat="1" ht="60" hidden="1">
      <c r="A587" s="501" t="s">
        <v>485</v>
      </c>
      <c r="B587" s="502" t="s">
        <v>303</v>
      </c>
      <c r="C587" s="503" t="s">
        <v>489</v>
      </c>
      <c r="D587" s="503" t="s">
        <v>493</v>
      </c>
      <c r="E587" s="504" t="s">
        <v>318</v>
      </c>
      <c r="F587" s="502" t="s">
        <v>313</v>
      </c>
      <c r="G587" s="516" t="s">
        <v>71</v>
      </c>
      <c r="H587" s="507" t="s">
        <v>323</v>
      </c>
      <c r="I587" s="508">
        <v>8452</v>
      </c>
      <c r="J587" s="508"/>
      <c r="K587" s="508"/>
      <c r="L587" s="508"/>
      <c r="M587" s="509" t="e">
        <f>SUM(#REF!)</f>
        <v>#REF!</v>
      </c>
      <c r="N587" s="509">
        <f>SUM(O587:R587)</f>
        <v>4398</v>
      </c>
      <c r="O587" s="510">
        <v>2517</v>
      </c>
      <c r="P587" s="510">
        <v>554</v>
      </c>
      <c r="Q587" s="510">
        <v>792</v>
      </c>
      <c r="R587" s="510">
        <v>535</v>
      </c>
      <c r="S587" s="510">
        <v>1187</v>
      </c>
      <c r="T587" s="510">
        <v>2517</v>
      </c>
      <c r="U587" s="510">
        <v>554</v>
      </c>
      <c r="V587" s="510">
        <v>792</v>
      </c>
      <c r="W587" s="510">
        <v>535</v>
      </c>
      <c r="X587" s="510">
        <v>1187</v>
      </c>
      <c r="Y587" s="510">
        <v>1187</v>
      </c>
      <c r="Z587" s="510">
        <v>1187</v>
      </c>
      <c r="AA587" s="1175"/>
      <c r="AB587" s="517">
        <v>2517</v>
      </c>
      <c r="AC587" s="517"/>
      <c r="AD587" s="517"/>
      <c r="AE587" s="517"/>
      <c r="AF587" s="509" t="e">
        <f>SUM(#REF!)</f>
        <v>#REF!</v>
      </c>
      <c r="AG587" s="509">
        <f>SUM(AH587:AK587)</f>
        <v>4398</v>
      </c>
      <c r="AH587" s="510">
        <v>2517</v>
      </c>
      <c r="AI587" s="510">
        <v>554</v>
      </c>
      <c r="AJ587" s="510">
        <v>792</v>
      </c>
      <c r="AK587" s="510">
        <v>535</v>
      </c>
      <c r="AL587" s="517"/>
      <c r="AM587" s="517"/>
      <c r="AN587" s="517"/>
      <c r="AO587" s="517"/>
      <c r="AP587" s="511" t="s">
        <v>592</v>
      </c>
      <c r="AQ587" s="508" t="e">
        <f>#REF!+BL587+BR587+CW587</f>
        <v>#REF!</v>
      </c>
      <c r="AR587" s="1630"/>
      <c r="AS587" s="1630"/>
      <c r="AT587" s="518">
        <v>0.74928900000000009</v>
      </c>
      <c r="AU587" s="518">
        <v>89.914680000000004</v>
      </c>
      <c r="AV587" s="518">
        <v>2.1022663519023799</v>
      </c>
      <c r="AW587" s="518">
        <v>0.98612999999999995</v>
      </c>
      <c r="AX587" s="518">
        <v>118.3356</v>
      </c>
      <c r="AY587" s="518">
        <v>2.8750237287191078</v>
      </c>
      <c r="AZ587" s="518">
        <v>0.74928900000000009</v>
      </c>
      <c r="BA587" s="518">
        <v>89.914680000000004</v>
      </c>
      <c r="BB587" s="518">
        <v>1.9542321240981084</v>
      </c>
      <c r="BC587" s="518">
        <v>0.85022617</v>
      </c>
      <c r="BD587" s="518">
        <v>102.02714040000001</v>
      </c>
      <c r="BE587" s="518">
        <v>2.3825677679921355</v>
      </c>
      <c r="BF587" s="518"/>
      <c r="BG587" s="518"/>
      <c r="BH587" s="518"/>
      <c r="BI587" s="518"/>
      <c r="BJ587" s="518"/>
      <c r="BK587" s="518"/>
      <c r="BL587" s="513">
        <v>0.96257700000000002</v>
      </c>
      <c r="BM587" s="513">
        <v>115.50924000000001</v>
      </c>
      <c r="BN587" s="513">
        <v>3.1544510097806131</v>
      </c>
      <c r="BO587" s="513">
        <v>0.11018699999999999</v>
      </c>
      <c r="BP587" s="513">
        <v>13.222439999999999</v>
      </c>
      <c r="BQ587" s="513">
        <v>0.32083281052404455</v>
      </c>
      <c r="BR587" s="513">
        <v>0.96257700000000002</v>
      </c>
      <c r="BS587" s="513">
        <v>115.50924000000001</v>
      </c>
      <c r="BT587" s="513">
        <v>3.1544510097806131</v>
      </c>
      <c r="BU587" s="513">
        <v>0.11018699999999999</v>
      </c>
      <c r="BV587" s="513">
        <v>13.222439999999999</v>
      </c>
      <c r="BW587" s="513">
        <v>0.32083281052404455</v>
      </c>
      <c r="BX587" s="513">
        <v>0.22869000000000003</v>
      </c>
      <c r="BY587" s="513">
        <v>27.442800000000005</v>
      </c>
      <c r="BZ587" s="513">
        <v>0.66587941806877182</v>
      </c>
      <c r="CA587" s="513">
        <v>0.2772</v>
      </c>
      <c r="CB587" s="513">
        <v>33.264000000000003</v>
      </c>
      <c r="CC587" s="513">
        <v>0.96343945830568833</v>
      </c>
      <c r="CD587" s="513">
        <v>0.34650000000000003</v>
      </c>
      <c r="CE587" s="513">
        <v>41.580000000000005</v>
      </c>
      <c r="CF587" s="513">
        <v>1.2042993228821084</v>
      </c>
      <c r="CG587" s="959"/>
      <c r="CH587" s="513">
        <v>0.96257700000000002</v>
      </c>
      <c r="CI587" s="513">
        <v>115.50924000000001</v>
      </c>
      <c r="CJ587" s="513">
        <v>3.1544510097806131</v>
      </c>
      <c r="CK587" s="513">
        <v>0.11018699999999999</v>
      </c>
      <c r="CL587" s="513">
        <v>13.222439999999999</v>
      </c>
      <c r="CM587" s="513">
        <v>0.32083281052404455</v>
      </c>
      <c r="CN587" s="513">
        <v>0.22869000000000003</v>
      </c>
      <c r="CO587" s="513">
        <v>27.442800000000005</v>
      </c>
      <c r="CP587" s="513">
        <v>0.66587941806877182</v>
      </c>
      <c r="CQ587" s="513">
        <v>0.2772</v>
      </c>
      <c r="CR587" s="513">
        <v>33.264000000000003</v>
      </c>
      <c r="CS587" s="513">
        <v>0.96343945830568833</v>
      </c>
      <c r="CT587" s="513">
        <v>0.34650000000000003</v>
      </c>
      <c r="CU587" s="513">
        <v>41.580000000000005</v>
      </c>
      <c r="CV587" s="513">
        <v>1.2042993228821084</v>
      </c>
      <c r="CW587" s="1537">
        <v>0.7</v>
      </c>
      <c r="CX587" s="513">
        <v>84</v>
      </c>
      <c r="CY587" s="513">
        <v>2.3729999999999998</v>
      </c>
      <c r="CZ587" s="513">
        <v>0.7</v>
      </c>
      <c r="DA587" s="513">
        <v>84</v>
      </c>
      <c r="DB587" s="513">
        <v>2.4430000000000001</v>
      </c>
      <c r="DC587" s="513">
        <v>0.7</v>
      </c>
      <c r="DD587" s="513">
        <v>84</v>
      </c>
      <c r="DE587" s="513">
        <v>2.52</v>
      </c>
      <c r="DF587" s="513">
        <v>0.7</v>
      </c>
      <c r="DG587" s="513">
        <v>84</v>
      </c>
      <c r="DH587" s="513">
        <v>2.52</v>
      </c>
      <c r="DI587" s="1218">
        <v>0.7</v>
      </c>
      <c r="DJ587" s="1218">
        <v>84</v>
      </c>
      <c r="DK587" s="1218">
        <v>2.3729999999999998</v>
      </c>
      <c r="DL587" s="1218"/>
      <c r="DM587" s="1218"/>
      <c r="DN587" s="1218"/>
      <c r="DO587" s="1218"/>
      <c r="DP587" s="1218"/>
      <c r="DQ587" s="1218"/>
      <c r="DR587" s="1218"/>
      <c r="DS587" s="1218"/>
      <c r="DT587" s="1218"/>
      <c r="DU587" s="1218"/>
      <c r="DV587" s="1218"/>
      <c r="DW587" s="1218"/>
      <c r="DX587" s="1218">
        <v>0.7</v>
      </c>
      <c r="DY587" s="1218">
        <v>84</v>
      </c>
      <c r="DZ587" s="1218">
        <v>2.4430000000000001</v>
      </c>
      <c r="EA587" s="1218">
        <v>0.7</v>
      </c>
      <c r="EB587" s="1218">
        <v>84</v>
      </c>
      <c r="EC587" s="1218">
        <v>2.52</v>
      </c>
      <c r="ED587" s="1218">
        <v>0.7</v>
      </c>
      <c r="EE587" s="1218">
        <v>84</v>
      </c>
      <c r="EF587" s="1218">
        <v>2.52</v>
      </c>
      <c r="EG587" s="1218"/>
      <c r="EH587" s="1218"/>
      <c r="EI587" s="1218"/>
      <c r="EJ587" s="517"/>
      <c r="EK587" s="517"/>
      <c r="EL587" s="517"/>
      <c r="EM587" s="517"/>
      <c r="EN587" s="508">
        <f>SUM(EQ587:EX587)</f>
        <v>0</v>
      </c>
      <c r="EO587" s="508"/>
      <c r="EP587" s="508"/>
      <c r="EQ587" s="514"/>
      <c r="ER587" s="514"/>
      <c r="ES587" s="514"/>
      <c r="ET587" s="823"/>
      <c r="EU587" s="823"/>
      <c r="EV587" s="823"/>
      <c r="EW587" s="823"/>
      <c r="EX587" s="514"/>
      <c r="EY587" s="823"/>
      <c r="EZ587" s="823"/>
      <c r="FA587" s="823"/>
      <c r="FB587" s="823"/>
      <c r="FC587" s="514"/>
      <c r="FD587" s="514"/>
      <c r="FE587" s="514"/>
      <c r="FF587" s="514"/>
      <c r="FG587" s="514"/>
      <c r="FH587" s="508"/>
      <c r="FI587" s="508"/>
      <c r="FJ587" s="514"/>
      <c r="FK587" s="508"/>
      <c r="FL587" s="1008"/>
      <c r="FM587" s="517"/>
      <c r="FN587" s="826"/>
      <c r="FO587" s="826"/>
      <c r="FP587" s="826"/>
      <c r="FQ587" s="826"/>
      <c r="FR587" s="517"/>
      <c r="FS587" s="517"/>
      <c r="FT587" s="517"/>
      <c r="FU587" s="826"/>
      <c r="FV587" s="517"/>
      <c r="FW587" s="517"/>
      <c r="FX587" s="517"/>
    </row>
    <row r="588" spans="1:180" s="515" customFormat="1" ht="60" hidden="1">
      <c r="A588" s="501" t="s">
        <v>485</v>
      </c>
      <c r="B588" s="502" t="s">
        <v>303</v>
      </c>
      <c r="C588" s="503" t="s">
        <v>489</v>
      </c>
      <c r="D588" s="503" t="s">
        <v>493</v>
      </c>
      <c r="E588" s="519" t="s">
        <v>319</v>
      </c>
      <c r="F588" s="505" t="s">
        <v>413</v>
      </c>
      <c r="G588" s="520" t="s">
        <v>68</v>
      </c>
      <c r="H588" s="520"/>
      <c r="I588" s="508" t="e">
        <f>#REF!+M588+N588+S588</f>
        <v>#REF!</v>
      </c>
      <c r="J588" s="508"/>
      <c r="K588" s="508"/>
      <c r="L588" s="508"/>
      <c r="M588" s="509" t="e">
        <f>SUM(#REF!)</f>
        <v>#REF!</v>
      </c>
      <c r="N588" s="509">
        <f>SUM(O588:R588)</f>
        <v>2100</v>
      </c>
      <c r="O588" s="521">
        <v>1200</v>
      </c>
      <c r="P588" s="521">
        <v>300</v>
      </c>
      <c r="Q588" s="521">
        <v>300</v>
      </c>
      <c r="R588" s="521">
        <v>300</v>
      </c>
      <c r="S588" s="521">
        <v>1200</v>
      </c>
      <c r="T588" s="521">
        <v>1200</v>
      </c>
      <c r="U588" s="521">
        <v>300</v>
      </c>
      <c r="V588" s="521">
        <v>300</v>
      </c>
      <c r="W588" s="521">
        <v>300</v>
      </c>
      <c r="X588" s="521">
        <v>1200</v>
      </c>
      <c r="Y588" s="521">
        <v>1200</v>
      </c>
      <c r="Z588" s="521">
        <v>1200</v>
      </c>
      <c r="AA588" s="1176"/>
      <c r="AB588" s="522">
        <v>1200</v>
      </c>
      <c r="AC588" s="522"/>
      <c r="AD588" s="523"/>
      <c r="AE588" s="522"/>
      <c r="AF588" s="509" t="e">
        <f>SUM(#REF!)</f>
        <v>#REF!</v>
      </c>
      <c r="AG588" s="509">
        <f>SUM(AH588:AK588)</f>
        <v>2100</v>
      </c>
      <c r="AH588" s="521">
        <v>1200</v>
      </c>
      <c r="AI588" s="521">
        <v>300</v>
      </c>
      <c r="AJ588" s="521">
        <v>300</v>
      </c>
      <c r="AK588" s="521">
        <v>300</v>
      </c>
      <c r="AL588" s="522"/>
      <c r="AM588" s="522"/>
      <c r="AN588" s="522"/>
      <c r="AO588" s="522"/>
      <c r="AP588" s="522" t="s">
        <v>592</v>
      </c>
      <c r="AQ588" s="508" t="e">
        <f>#REF!+BL588+BR588+CW588</f>
        <v>#REF!</v>
      </c>
      <c r="AR588" s="1630"/>
      <c r="AS588" s="1630"/>
      <c r="AT588" s="524">
        <v>7.4872860000000028</v>
      </c>
      <c r="AU588" s="524">
        <v>898.47432000000038</v>
      </c>
      <c r="AV588" s="524">
        <v>20.938341987210929</v>
      </c>
      <c r="AW588" s="524">
        <v>7.5261313999999997</v>
      </c>
      <c r="AX588" s="524">
        <v>903.13576799999998</v>
      </c>
      <c r="AY588" s="524">
        <v>21.141613059962832</v>
      </c>
      <c r="AZ588" s="524">
        <v>7.4636820000000021</v>
      </c>
      <c r="BA588" s="524">
        <v>895.64184000000023</v>
      </c>
      <c r="BB588" s="524">
        <v>19.450366938105375</v>
      </c>
      <c r="BC588" s="524">
        <v>9.1</v>
      </c>
      <c r="BD588" s="524">
        <v>1092</v>
      </c>
      <c r="BE588" s="524">
        <v>26.478643365942172</v>
      </c>
      <c r="BF588" s="524"/>
      <c r="BG588" s="524"/>
      <c r="BH588" s="524"/>
      <c r="BI588" s="524"/>
      <c r="BJ588" s="524"/>
      <c r="BK588" s="524"/>
      <c r="BL588" s="522">
        <v>4.62</v>
      </c>
      <c r="BM588" s="522">
        <v>554.4</v>
      </c>
      <c r="BN588" s="522">
        <v>14.755200000000002</v>
      </c>
      <c r="BO588" s="522">
        <v>1.02</v>
      </c>
      <c r="BP588" s="522">
        <v>122.4</v>
      </c>
      <c r="BQ588" s="522">
        <v>2.9682000000000004</v>
      </c>
      <c r="BR588" s="522">
        <v>4.62</v>
      </c>
      <c r="BS588" s="522">
        <v>554.4</v>
      </c>
      <c r="BT588" s="522">
        <v>14.755200000000002</v>
      </c>
      <c r="BU588" s="522">
        <v>1.02</v>
      </c>
      <c r="BV588" s="522">
        <v>122.4</v>
      </c>
      <c r="BW588" s="522">
        <v>2.9682000000000004</v>
      </c>
      <c r="BX588" s="522">
        <v>1.3</v>
      </c>
      <c r="BY588" s="522">
        <v>156</v>
      </c>
      <c r="BZ588" s="522">
        <v>3.7830000000000004</v>
      </c>
      <c r="CA588" s="522">
        <v>1.3</v>
      </c>
      <c r="CB588" s="522">
        <v>156</v>
      </c>
      <c r="CC588" s="522">
        <v>4.524</v>
      </c>
      <c r="CD588" s="522">
        <v>1</v>
      </c>
      <c r="CE588" s="522">
        <v>120</v>
      </c>
      <c r="CF588" s="522">
        <v>3.48</v>
      </c>
      <c r="CG588" s="960"/>
      <c r="CH588" s="522">
        <v>4.62</v>
      </c>
      <c r="CI588" s="522">
        <v>554.4</v>
      </c>
      <c r="CJ588" s="522">
        <v>14.755200000000002</v>
      </c>
      <c r="CK588" s="522">
        <v>1.02</v>
      </c>
      <c r="CL588" s="522">
        <v>122.4</v>
      </c>
      <c r="CM588" s="522">
        <v>2.9682000000000004</v>
      </c>
      <c r="CN588" s="522">
        <v>1.3</v>
      </c>
      <c r="CO588" s="522">
        <v>156</v>
      </c>
      <c r="CP588" s="522">
        <v>3.7830000000000004</v>
      </c>
      <c r="CQ588" s="522">
        <v>1.3</v>
      </c>
      <c r="CR588" s="522">
        <v>156</v>
      </c>
      <c r="CS588" s="522">
        <v>4.524</v>
      </c>
      <c r="CT588" s="522">
        <v>1</v>
      </c>
      <c r="CU588" s="522">
        <v>120</v>
      </c>
      <c r="CV588" s="522">
        <v>3.48</v>
      </c>
      <c r="CW588" s="1520">
        <v>4</v>
      </c>
      <c r="CX588" s="522">
        <v>480</v>
      </c>
      <c r="CY588" s="522">
        <v>13.56</v>
      </c>
      <c r="CZ588" s="522">
        <v>1.3</v>
      </c>
      <c r="DA588" s="522">
        <v>156</v>
      </c>
      <c r="DB588" s="522">
        <v>3.7830000000000004</v>
      </c>
      <c r="DC588" s="522">
        <v>1.3</v>
      </c>
      <c r="DD588" s="522">
        <v>156</v>
      </c>
      <c r="DE588" s="522">
        <v>4.524</v>
      </c>
      <c r="DF588" s="522">
        <v>1.3</v>
      </c>
      <c r="DG588" s="522">
        <v>156</v>
      </c>
      <c r="DH588" s="522">
        <v>4.524</v>
      </c>
      <c r="DI588" s="1219">
        <v>4</v>
      </c>
      <c r="DJ588" s="1219">
        <v>480</v>
      </c>
      <c r="DK588" s="1219">
        <v>13.56</v>
      </c>
      <c r="DL588" s="1219"/>
      <c r="DM588" s="1219"/>
      <c r="DN588" s="1219"/>
      <c r="DO588" s="1219"/>
      <c r="DP588" s="1219"/>
      <c r="DQ588" s="1219"/>
      <c r="DR588" s="1219"/>
      <c r="DS588" s="1219"/>
      <c r="DT588" s="1219"/>
      <c r="DU588" s="1219"/>
      <c r="DV588" s="1219"/>
      <c r="DW588" s="1219"/>
      <c r="DX588" s="1219">
        <v>1.3</v>
      </c>
      <c r="DY588" s="1219">
        <v>156</v>
      </c>
      <c r="DZ588" s="1219">
        <v>3.7830000000000004</v>
      </c>
      <c r="EA588" s="1219">
        <v>1.3</v>
      </c>
      <c r="EB588" s="1219">
        <v>156</v>
      </c>
      <c r="EC588" s="1219">
        <v>4.524</v>
      </c>
      <c r="ED588" s="1219">
        <v>1.3</v>
      </c>
      <c r="EE588" s="1219">
        <v>156</v>
      </c>
      <c r="EF588" s="1219">
        <v>4.524</v>
      </c>
      <c r="EG588" s="1219"/>
      <c r="EH588" s="1219"/>
      <c r="EI588" s="1219"/>
      <c r="EJ588" s="522"/>
      <c r="EK588" s="522"/>
      <c r="EL588" s="522"/>
      <c r="EM588" s="522"/>
      <c r="EN588" s="508"/>
      <c r="EO588" s="508"/>
      <c r="EP588" s="508"/>
      <c r="EQ588" s="522"/>
      <c r="ER588" s="522"/>
      <c r="ES588" s="522"/>
      <c r="ET588" s="824"/>
      <c r="EU588" s="824"/>
      <c r="EV588" s="824"/>
      <c r="EW588" s="824"/>
      <c r="EX588" s="522"/>
      <c r="EY588" s="824"/>
      <c r="EZ588" s="824"/>
      <c r="FA588" s="824"/>
      <c r="FB588" s="824"/>
      <c r="FC588" s="522"/>
      <c r="FD588" s="522"/>
      <c r="FE588" s="522"/>
      <c r="FF588" s="522"/>
      <c r="FG588" s="508"/>
      <c r="FH588" s="508"/>
      <c r="FI588" s="508"/>
      <c r="FJ588" s="522"/>
      <c r="FK588" s="522"/>
      <c r="FL588" s="960"/>
      <c r="FM588" s="522"/>
      <c r="FN588" s="824"/>
      <c r="FO588" s="824"/>
      <c r="FP588" s="824"/>
      <c r="FQ588" s="824"/>
      <c r="FR588" s="522"/>
      <c r="FS588" s="522"/>
      <c r="FT588" s="522"/>
      <c r="FU588" s="824"/>
      <c r="FV588" s="522"/>
      <c r="FW588" s="522"/>
      <c r="FX588" s="522"/>
    </row>
    <row r="589" spans="1:180" ht="30" hidden="1">
      <c r="A589" s="408" t="s">
        <v>485</v>
      </c>
      <c r="B589" s="304" t="s">
        <v>303</v>
      </c>
      <c r="C589" s="378"/>
      <c r="D589" s="378"/>
      <c r="E589" s="410"/>
      <c r="F589" s="373" t="s">
        <v>11</v>
      </c>
      <c r="G589" s="463"/>
      <c r="H589" s="463"/>
      <c r="I589" s="285"/>
      <c r="J589" s="285"/>
      <c r="K589" s="285"/>
      <c r="L589" s="285"/>
      <c r="M589" s="285"/>
      <c r="N589" s="285"/>
      <c r="O589" s="285"/>
      <c r="P589" s="285"/>
      <c r="Q589" s="285"/>
      <c r="R589" s="285"/>
      <c r="S589" s="285"/>
      <c r="T589" s="285"/>
      <c r="U589" s="285"/>
      <c r="V589" s="285"/>
      <c r="W589" s="285"/>
      <c r="X589" s="285"/>
      <c r="Y589" s="285"/>
      <c r="Z589" s="285"/>
      <c r="AA589" s="1174"/>
      <c r="AB589" s="285"/>
      <c r="AC589" s="285"/>
      <c r="AD589" s="347"/>
      <c r="AE589" s="285"/>
      <c r="AF589" s="285"/>
      <c r="AG589" s="285"/>
      <c r="AH589" s="285"/>
      <c r="AI589" s="285"/>
      <c r="AJ589" s="285"/>
      <c r="AK589" s="285"/>
      <c r="AL589" s="285"/>
      <c r="AM589" s="285"/>
      <c r="AN589" s="285"/>
      <c r="AO589" s="285"/>
      <c r="AP589" s="306"/>
      <c r="AQ589" s="287" t="e">
        <f>SUM(AQ586:AQ588)</f>
        <v>#REF!</v>
      </c>
      <c r="AR589" s="1631"/>
      <c r="AS589" s="1631"/>
      <c r="AT589" s="303"/>
      <c r="AU589" s="303"/>
      <c r="AV589" s="303"/>
      <c r="AW589" s="303"/>
      <c r="AX589" s="303"/>
      <c r="AY589" s="303"/>
      <c r="AZ589" s="303"/>
      <c r="BA589" s="303"/>
      <c r="BB589" s="303"/>
      <c r="BC589" s="303"/>
      <c r="BD589" s="303"/>
      <c r="BE589" s="303"/>
      <c r="BF589" s="303"/>
      <c r="BG589" s="303"/>
      <c r="BH589" s="303"/>
      <c r="BI589" s="303"/>
      <c r="BJ589" s="303"/>
      <c r="BK589" s="303"/>
      <c r="BL589" s="287">
        <f t="shared" ref="BL589:DE589" si="3091">SUM(BL586:BL588)</f>
        <v>5.5875770000000005</v>
      </c>
      <c r="BM589" s="287">
        <f t="shared" si="3091"/>
        <v>670.50923999999998</v>
      </c>
      <c r="BN589" s="287">
        <f t="shared" si="3091"/>
        <v>17.925341009780617</v>
      </c>
      <c r="BO589" s="287">
        <f t="shared" si="3091"/>
        <v>1.1321870000000001</v>
      </c>
      <c r="BP589" s="287">
        <f t="shared" si="3091"/>
        <v>135.86243999999999</v>
      </c>
      <c r="BQ589" s="287">
        <f t="shared" si="3091"/>
        <v>3.2948528105240449</v>
      </c>
      <c r="BR589" s="287">
        <f t="shared" ref="BR589:CF589" si="3092">SUM(BR586:BR588)</f>
        <v>5.5875770000000005</v>
      </c>
      <c r="BS589" s="287">
        <f t="shared" si="3092"/>
        <v>670.50923999999998</v>
      </c>
      <c r="BT589" s="287">
        <f t="shared" si="3092"/>
        <v>17.925341009780617</v>
      </c>
      <c r="BU589" s="287">
        <f t="shared" si="3092"/>
        <v>1.1321870000000001</v>
      </c>
      <c r="BV589" s="287">
        <f t="shared" si="3092"/>
        <v>135.86243999999999</v>
      </c>
      <c r="BW589" s="287">
        <f t="shared" si="3092"/>
        <v>3.2948528105240449</v>
      </c>
      <c r="BX589" s="287">
        <f t="shared" si="3092"/>
        <v>1.52969</v>
      </c>
      <c r="BY589" s="287">
        <f t="shared" si="3092"/>
        <v>183.56280000000001</v>
      </c>
      <c r="BZ589" s="287">
        <f t="shared" si="3092"/>
        <v>4.4517894180687723</v>
      </c>
      <c r="CA589" s="287">
        <f t="shared" si="3092"/>
        <v>1.5771999999999999</v>
      </c>
      <c r="CB589" s="287">
        <f t="shared" si="3092"/>
        <v>189.26400000000001</v>
      </c>
      <c r="CC589" s="287">
        <f t="shared" si="3092"/>
        <v>5.4874394583056887</v>
      </c>
      <c r="CD589" s="287">
        <f t="shared" si="3092"/>
        <v>1.3485</v>
      </c>
      <c r="CE589" s="287">
        <f t="shared" si="3092"/>
        <v>161.82</v>
      </c>
      <c r="CF589" s="287">
        <f t="shared" si="3092"/>
        <v>4.6912593228821082</v>
      </c>
      <c r="CG589" s="961"/>
      <c r="CH589" s="287">
        <f t="shared" ref="CH589:CV589" si="3093">SUM(CH586:CH588)</f>
        <v>5.5875770000000005</v>
      </c>
      <c r="CI589" s="287">
        <f t="shared" si="3093"/>
        <v>670.50923999999998</v>
      </c>
      <c r="CJ589" s="287">
        <f t="shared" si="3093"/>
        <v>17.925341009780617</v>
      </c>
      <c r="CK589" s="287">
        <f t="shared" si="3093"/>
        <v>1.1321870000000001</v>
      </c>
      <c r="CL589" s="287">
        <f t="shared" si="3093"/>
        <v>135.86243999999999</v>
      </c>
      <c r="CM589" s="287">
        <f t="shared" si="3093"/>
        <v>3.2948528105240449</v>
      </c>
      <c r="CN589" s="287">
        <f t="shared" si="3093"/>
        <v>1.52969</v>
      </c>
      <c r="CO589" s="287">
        <f t="shared" si="3093"/>
        <v>183.56280000000001</v>
      </c>
      <c r="CP589" s="287">
        <f t="shared" si="3093"/>
        <v>4.4517894180687723</v>
      </c>
      <c r="CQ589" s="287">
        <f t="shared" si="3093"/>
        <v>1.5771999999999999</v>
      </c>
      <c r="CR589" s="287">
        <f t="shared" si="3093"/>
        <v>189.26400000000001</v>
      </c>
      <c r="CS589" s="287">
        <f t="shared" si="3093"/>
        <v>5.4874394583056887</v>
      </c>
      <c r="CT589" s="287">
        <f t="shared" si="3093"/>
        <v>1.3485</v>
      </c>
      <c r="CU589" s="287">
        <f t="shared" si="3093"/>
        <v>161.82</v>
      </c>
      <c r="CV589" s="287">
        <f t="shared" si="3093"/>
        <v>4.6912593228821082</v>
      </c>
      <c r="CW589" s="1510">
        <f t="shared" si="3091"/>
        <v>4.7050000000000001</v>
      </c>
      <c r="CX589" s="287">
        <f t="shared" si="3091"/>
        <v>564.6</v>
      </c>
      <c r="CY589" s="287">
        <f t="shared" si="3091"/>
        <v>15.949950000000001</v>
      </c>
      <c r="CZ589" s="287">
        <f t="shared" si="3091"/>
        <v>2.0049999999999999</v>
      </c>
      <c r="DA589" s="287">
        <f t="shared" si="3091"/>
        <v>240.6</v>
      </c>
      <c r="DB589" s="287">
        <f t="shared" si="3091"/>
        <v>6.2434500000000011</v>
      </c>
      <c r="DC589" s="287">
        <f t="shared" si="3091"/>
        <v>2.0049999999999999</v>
      </c>
      <c r="DD589" s="287">
        <f t="shared" si="3091"/>
        <v>240.6</v>
      </c>
      <c r="DE589" s="287">
        <f t="shared" si="3091"/>
        <v>7.0619999999999994</v>
      </c>
      <c r="DF589" s="287">
        <f t="shared" ref="DF589:EF589" si="3094">SUM(DF586:DF588)</f>
        <v>2.0049999999999999</v>
      </c>
      <c r="DG589" s="287">
        <f t="shared" si="3094"/>
        <v>240.6</v>
      </c>
      <c r="DH589" s="287">
        <f t="shared" si="3094"/>
        <v>7.0619999999999994</v>
      </c>
      <c r="DI589" s="1220">
        <f t="shared" si="3094"/>
        <v>4.7050000000000001</v>
      </c>
      <c r="DJ589" s="1220">
        <f t="shared" si="3094"/>
        <v>564.6</v>
      </c>
      <c r="DK589" s="1220">
        <f t="shared" si="3094"/>
        <v>15.949950000000001</v>
      </c>
      <c r="DL589" s="1220"/>
      <c r="DM589" s="1220"/>
      <c r="DN589" s="1220"/>
      <c r="DO589" s="1220"/>
      <c r="DP589" s="1220"/>
      <c r="DQ589" s="1220"/>
      <c r="DR589" s="1220"/>
      <c r="DS589" s="1220"/>
      <c r="DT589" s="1220"/>
      <c r="DU589" s="1220"/>
      <c r="DV589" s="1220"/>
      <c r="DW589" s="1220"/>
      <c r="DX589" s="1220">
        <f t="shared" si="3094"/>
        <v>2.0049999999999999</v>
      </c>
      <c r="DY589" s="1220">
        <f t="shared" si="3094"/>
        <v>240.6</v>
      </c>
      <c r="DZ589" s="1220">
        <f t="shared" si="3094"/>
        <v>6.2434500000000011</v>
      </c>
      <c r="EA589" s="1220">
        <f t="shared" si="3094"/>
        <v>2.0049999999999999</v>
      </c>
      <c r="EB589" s="1220">
        <f t="shared" si="3094"/>
        <v>240.6</v>
      </c>
      <c r="EC589" s="1220">
        <f t="shared" si="3094"/>
        <v>7.0619999999999994</v>
      </c>
      <c r="ED589" s="1220">
        <f t="shared" si="3094"/>
        <v>2.0049999999999999</v>
      </c>
      <c r="EE589" s="1220">
        <f t="shared" si="3094"/>
        <v>240.6</v>
      </c>
      <c r="EF589" s="1220">
        <f t="shared" si="3094"/>
        <v>7.0619999999999994</v>
      </c>
      <c r="EG589" s="1220"/>
      <c r="EH589" s="1220"/>
      <c r="EI589" s="1220"/>
      <c r="EJ589" s="285"/>
      <c r="EK589" s="285"/>
      <c r="EL589" s="285"/>
      <c r="EM589" s="285"/>
      <c r="EN589" s="287">
        <f t="shared" ref="EN589:EN620" si="3095">SUM(EQ589:EX589)</f>
        <v>0</v>
      </c>
      <c r="EO589" s="287"/>
      <c r="EP589" s="287"/>
      <c r="EQ589" s="287">
        <f t="shared" ref="EQ589:FG589" si="3096">SUM(EQ586:EQ588)</f>
        <v>0</v>
      </c>
      <c r="ER589" s="287">
        <f t="shared" si="3096"/>
        <v>0</v>
      </c>
      <c r="ES589" s="287">
        <f t="shared" si="3096"/>
        <v>0</v>
      </c>
      <c r="ET589" s="825"/>
      <c r="EU589" s="825"/>
      <c r="EV589" s="825"/>
      <c r="EW589" s="825"/>
      <c r="EX589" s="287">
        <f t="shared" si="3096"/>
        <v>0</v>
      </c>
      <c r="EY589" s="825"/>
      <c r="EZ589" s="825"/>
      <c r="FA589" s="825"/>
      <c r="FB589" s="825"/>
      <c r="FC589" s="287">
        <f t="shared" si="3096"/>
        <v>0</v>
      </c>
      <c r="FD589" s="287">
        <f t="shared" si="3096"/>
        <v>0</v>
      </c>
      <c r="FE589" s="287">
        <f t="shared" ref="FE589:FF589" si="3097">SUM(FE586:FE588)</f>
        <v>0</v>
      </c>
      <c r="FF589" s="287">
        <f t="shared" si="3097"/>
        <v>0</v>
      </c>
      <c r="FG589" s="287">
        <f t="shared" si="3096"/>
        <v>0</v>
      </c>
      <c r="FH589" s="287">
        <v>0</v>
      </c>
      <c r="FI589" s="287"/>
      <c r="FJ589" s="287">
        <f>SUM(FJ586:FJ588)</f>
        <v>0</v>
      </c>
      <c r="FK589" s="287">
        <f>SUM(FK586:FK588)</f>
        <v>0</v>
      </c>
      <c r="FL589" s="961"/>
      <c r="FM589" s="287">
        <f>SUM(FM586:FM588)</f>
        <v>0</v>
      </c>
      <c r="FN589" s="825"/>
      <c r="FO589" s="825"/>
      <c r="FP589" s="825"/>
      <c r="FQ589" s="825"/>
      <c r="FR589" s="287"/>
      <c r="FS589" s="287"/>
      <c r="FT589" s="287">
        <f>SUM(FT586:FT588)</f>
        <v>0</v>
      </c>
      <c r="FU589" s="825"/>
      <c r="FV589" s="285"/>
      <c r="FW589" s="285"/>
      <c r="FX589" s="285"/>
    </row>
    <row r="590" spans="1:180" ht="30" hidden="1">
      <c r="A590" s="408" t="s">
        <v>485</v>
      </c>
      <c r="B590" s="304" t="s">
        <v>303</v>
      </c>
      <c r="C590" s="378"/>
      <c r="D590" s="378"/>
      <c r="E590" s="403" t="s">
        <v>44</v>
      </c>
      <c r="F590" s="381" t="s">
        <v>98</v>
      </c>
      <c r="G590" s="463"/>
      <c r="H590" s="463"/>
      <c r="I590" s="285"/>
      <c r="J590" s="285"/>
      <c r="K590" s="285"/>
      <c r="L590" s="285"/>
      <c r="M590" s="285"/>
      <c r="N590" s="285"/>
      <c r="O590" s="285"/>
      <c r="P590" s="285"/>
      <c r="Q590" s="285"/>
      <c r="R590" s="285"/>
      <c r="S590" s="285"/>
      <c r="T590" s="285"/>
      <c r="U590" s="285"/>
      <c r="V590" s="285"/>
      <c r="W590" s="285"/>
      <c r="X590" s="285"/>
      <c r="Y590" s="285"/>
      <c r="Z590" s="285"/>
      <c r="AA590" s="1174"/>
      <c r="AB590" s="285"/>
      <c r="AC590" s="285"/>
      <c r="AD590" s="347"/>
      <c r="AE590" s="285"/>
      <c r="AF590" s="285"/>
      <c r="AG590" s="285"/>
      <c r="AH590" s="285"/>
      <c r="AI590" s="285"/>
      <c r="AJ590" s="285"/>
      <c r="AK590" s="285"/>
      <c r="AL590" s="285"/>
      <c r="AM590" s="285"/>
      <c r="AN590" s="285"/>
      <c r="AO590" s="285"/>
      <c r="AP590" s="306"/>
      <c r="AQ590" s="285"/>
      <c r="AR590" s="1629"/>
      <c r="AS590" s="1629"/>
      <c r="AT590" s="304"/>
      <c r="AU590" s="304"/>
      <c r="AV590" s="304"/>
      <c r="AW590" s="304"/>
      <c r="AX590" s="304"/>
      <c r="AY590" s="304"/>
      <c r="AZ590" s="303"/>
      <c r="BA590" s="303"/>
      <c r="BB590" s="303"/>
      <c r="BC590" s="303"/>
      <c r="BD590" s="303"/>
      <c r="BE590" s="303"/>
      <c r="BF590" s="303"/>
      <c r="BG590" s="303"/>
      <c r="BH590" s="303"/>
      <c r="BI590" s="303"/>
      <c r="BJ590" s="303"/>
      <c r="BK590" s="303"/>
      <c r="BL590" s="285"/>
      <c r="BM590" s="285"/>
      <c r="BN590" s="285"/>
      <c r="BO590" s="285"/>
      <c r="BP590" s="285"/>
      <c r="BQ590" s="285"/>
      <c r="BR590" s="285"/>
      <c r="BS590" s="285"/>
      <c r="BT590" s="285"/>
      <c r="BU590" s="285"/>
      <c r="BV590" s="285"/>
      <c r="BW590" s="285"/>
      <c r="BX590" s="285"/>
      <c r="BY590" s="285"/>
      <c r="BZ590" s="285"/>
      <c r="CA590" s="285"/>
      <c r="CB590" s="285"/>
      <c r="CC590" s="285"/>
      <c r="CD590" s="285"/>
      <c r="CE590" s="285"/>
      <c r="CF590" s="285"/>
      <c r="CG590" s="962"/>
      <c r="CH590" s="285"/>
      <c r="CI590" s="285"/>
      <c r="CJ590" s="285"/>
      <c r="CK590" s="285"/>
      <c r="CL590" s="285"/>
      <c r="CM590" s="285"/>
      <c r="CN590" s="285"/>
      <c r="CO590" s="285"/>
      <c r="CP590" s="285"/>
      <c r="CQ590" s="285"/>
      <c r="CR590" s="285"/>
      <c r="CS590" s="285"/>
      <c r="CT590" s="285"/>
      <c r="CU590" s="285"/>
      <c r="CV590" s="285"/>
      <c r="CW590" s="1512"/>
      <c r="CX590" s="285"/>
      <c r="CY590" s="285"/>
      <c r="CZ590" s="285"/>
      <c r="DA590" s="285"/>
      <c r="DB590" s="285"/>
      <c r="DC590" s="285"/>
      <c r="DD590" s="285"/>
      <c r="DE590" s="285"/>
      <c r="DF590" s="285"/>
      <c r="DG590" s="285"/>
      <c r="DH590" s="285"/>
      <c r="DI590" s="1174"/>
      <c r="DJ590" s="1174"/>
      <c r="DK590" s="1174"/>
      <c r="DL590" s="1174"/>
      <c r="DM590" s="1174"/>
      <c r="DN590" s="1174"/>
      <c r="DO590" s="1174"/>
      <c r="DP590" s="1174"/>
      <c r="DQ590" s="1174"/>
      <c r="DR590" s="1174"/>
      <c r="DS590" s="1174"/>
      <c r="DT590" s="1174"/>
      <c r="DU590" s="1174"/>
      <c r="DV590" s="1174"/>
      <c r="DW590" s="1174"/>
      <c r="DX590" s="1174"/>
      <c r="DY590" s="1174"/>
      <c r="DZ590" s="1174"/>
      <c r="EA590" s="1174"/>
      <c r="EB590" s="1174"/>
      <c r="EC590" s="1174"/>
      <c r="ED590" s="1174"/>
      <c r="EE590" s="1174"/>
      <c r="EF590" s="1174"/>
      <c r="EG590" s="1174"/>
      <c r="EH590" s="1174"/>
      <c r="EI590" s="1174"/>
      <c r="EJ590" s="285"/>
      <c r="EK590" s="285"/>
      <c r="EL590" s="285"/>
      <c r="EM590" s="285"/>
      <c r="EN590" s="287">
        <f t="shared" si="3095"/>
        <v>0</v>
      </c>
      <c r="EO590" s="287"/>
      <c r="EP590" s="287"/>
      <c r="EQ590" s="285"/>
      <c r="ER590" s="285"/>
      <c r="ES590" s="285"/>
      <c r="ET590" s="804"/>
      <c r="EU590" s="804"/>
      <c r="EV590" s="804"/>
      <c r="EW590" s="804"/>
      <c r="EX590" s="285"/>
      <c r="EY590" s="804"/>
      <c r="EZ590" s="804"/>
      <c r="FA590" s="804"/>
      <c r="FB590" s="804"/>
      <c r="FC590" s="285"/>
      <c r="FD590" s="285"/>
      <c r="FE590" s="285"/>
      <c r="FF590" s="285"/>
      <c r="FG590" s="285"/>
      <c r="FH590" s="287"/>
      <c r="FI590" s="287"/>
      <c r="FJ590" s="285"/>
      <c r="FK590" s="285"/>
      <c r="FL590" s="962"/>
      <c r="FM590" s="285"/>
      <c r="FN590" s="804"/>
      <c r="FO590" s="804"/>
      <c r="FP590" s="804"/>
      <c r="FQ590" s="804"/>
      <c r="FR590" s="285"/>
      <c r="FS590" s="285"/>
      <c r="FT590" s="285"/>
      <c r="FU590" s="804"/>
      <c r="FV590" s="285"/>
      <c r="FW590" s="285"/>
      <c r="FX590" s="285"/>
    </row>
    <row r="591" spans="1:180" s="515" customFormat="1" ht="60" hidden="1" customHeight="1">
      <c r="A591" s="501" t="s">
        <v>485</v>
      </c>
      <c r="B591" s="502" t="s">
        <v>303</v>
      </c>
      <c r="C591" s="503" t="s">
        <v>491</v>
      </c>
      <c r="D591" s="503" t="s">
        <v>493</v>
      </c>
      <c r="E591" s="504" t="s">
        <v>375</v>
      </c>
      <c r="F591" s="525" t="s">
        <v>361</v>
      </c>
      <c r="G591" s="502"/>
      <c r="H591" s="502" t="s">
        <v>362</v>
      </c>
      <c r="I591" s="508">
        <v>1110</v>
      </c>
      <c r="J591" s="508"/>
      <c r="K591" s="508"/>
      <c r="L591" s="508"/>
      <c r="M591" s="509" t="e">
        <f>SUM(#REF!)</f>
        <v>#REF!</v>
      </c>
      <c r="N591" s="509">
        <f>SUM(O591:R591)</f>
        <v>372</v>
      </c>
      <c r="O591" s="510">
        <v>93</v>
      </c>
      <c r="P591" s="510">
        <v>93</v>
      </c>
      <c r="Q591" s="510">
        <v>93</v>
      </c>
      <c r="R591" s="510">
        <v>93</v>
      </c>
      <c r="S591" s="510">
        <v>92.5</v>
      </c>
      <c r="T591" s="510">
        <v>93</v>
      </c>
      <c r="U591" s="510">
        <v>93</v>
      </c>
      <c r="V591" s="510">
        <v>93</v>
      </c>
      <c r="W591" s="510">
        <v>93</v>
      </c>
      <c r="X591" s="510">
        <v>185</v>
      </c>
      <c r="Y591" s="510">
        <v>185</v>
      </c>
      <c r="Z591" s="510">
        <v>185</v>
      </c>
      <c r="AA591" s="1175"/>
      <c r="AB591" s="517"/>
      <c r="AC591" s="517"/>
      <c r="AD591" s="517"/>
      <c r="AE591" s="517"/>
      <c r="AF591" s="509" t="e">
        <f>SUM(#REF!)</f>
        <v>#REF!</v>
      </c>
      <c r="AG591" s="509">
        <f>SUM(AH591:AK591)</f>
        <v>372</v>
      </c>
      <c r="AH591" s="510">
        <v>93</v>
      </c>
      <c r="AI591" s="510">
        <v>93</v>
      </c>
      <c r="AJ591" s="510">
        <v>93</v>
      </c>
      <c r="AK591" s="510">
        <v>93</v>
      </c>
      <c r="AL591" s="517"/>
      <c r="AM591" s="517"/>
      <c r="AN591" s="517"/>
      <c r="AO591" s="517"/>
      <c r="AP591" s="511" t="s">
        <v>592</v>
      </c>
      <c r="AQ591" s="508" t="e">
        <f>#REF!+BL591+BR591+CW591</f>
        <v>#REF!</v>
      </c>
      <c r="AR591" s="1630"/>
      <c r="AS591" s="1630"/>
      <c r="AT591" s="513">
        <v>0.69452000000000003</v>
      </c>
      <c r="AU591" s="513">
        <v>83.342399999999998</v>
      </c>
      <c r="AV591" s="513">
        <v>1.9514854639725203</v>
      </c>
      <c r="AW591" s="513">
        <v>0.222791303</v>
      </c>
      <c r="AX591" s="513">
        <v>26.734956359999998</v>
      </c>
      <c r="AY591" s="513">
        <v>0.67002492674256753</v>
      </c>
      <c r="AZ591" s="513">
        <v>0.69452000000000003</v>
      </c>
      <c r="BA591" s="513">
        <v>83.342399999999998</v>
      </c>
      <c r="BB591" s="513">
        <v>1.8154505705761492</v>
      </c>
      <c r="BC591" s="513">
        <v>0.28175699999999998</v>
      </c>
      <c r="BD591" s="513">
        <v>33.810839999999999</v>
      </c>
      <c r="BE591" s="513">
        <v>0.77620689689972466</v>
      </c>
      <c r="BF591" s="513"/>
      <c r="BG591" s="513"/>
      <c r="BH591" s="513"/>
      <c r="BI591" s="513"/>
      <c r="BJ591" s="513"/>
      <c r="BK591" s="513"/>
      <c r="BL591" s="513">
        <v>0.34726000000000001</v>
      </c>
      <c r="BM591" s="513">
        <v>41.671199999999999</v>
      </c>
      <c r="BN591" s="513">
        <v>1.1292348000000001</v>
      </c>
      <c r="BO591" s="513">
        <v>0</v>
      </c>
      <c r="BP591" s="513">
        <v>0</v>
      </c>
      <c r="BQ591" s="513">
        <v>0</v>
      </c>
      <c r="BR591" s="513">
        <v>0.34726000000000001</v>
      </c>
      <c r="BS591" s="513">
        <v>41.671199999999999</v>
      </c>
      <c r="BT591" s="513">
        <v>1.1292348000000001</v>
      </c>
      <c r="BU591" s="513">
        <v>0</v>
      </c>
      <c r="BV591" s="513">
        <v>0</v>
      </c>
      <c r="BW591" s="513">
        <v>0</v>
      </c>
      <c r="BX591" s="513">
        <v>0.13900000000000001</v>
      </c>
      <c r="BY591" s="513">
        <v>16.68</v>
      </c>
      <c r="BZ591" s="513">
        <v>0.40449000000000007</v>
      </c>
      <c r="CA591" s="513">
        <v>0.20826</v>
      </c>
      <c r="CB591" s="513">
        <v>24.991199999999999</v>
      </c>
      <c r="CC591" s="513">
        <v>0.72474479999999997</v>
      </c>
      <c r="CD591" s="513">
        <v>0</v>
      </c>
      <c r="CE591" s="513">
        <v>0</v>
      </c>
      <c r="CF591" s="513">
        <v>0</v>
      </c>
      <c r="CG591" s="959"/>
      <c r="CH591" s="513">
        <v>0.34726000000000001</v>
      </c>
      <c r="CI591" s="513">
        <v>41.671199999999999</v>
      </c>
      <c r="CJ591" s="513">
        <v>1.1292348000000001</v>
      </c>
      <c r="CK591" s="513">
        <v>0</v>
      </c>
      <c r="CL591" s="513">
        <v>0</v>
      </c>
      <c r="CM591" s="513">
        <v>0</v>
      </c>
      <c r="CN591" s="513">
        <v>0.13900000000000001</v>
      </c>
      <c r="CO591" s="513">
        <v>16.68</v>
      </c>
      <c r="CP591" s="513">
        <v>0.40449000000000007</v>
      </c>
      <c r="CQ591" s="513">
        <v>0.20826</v>
      </c>
      <c r="CR591" s="513">
        <v>24.991199999999999</v>
      </c>
      <c r="CS591" s="513">
        <v>0.72474479999999997</v>
      </c>
      <c r="CT591" s="513">
        <v>0</v>
      </c>
      <c r="CU591" s="513">
        <v>0</v>
      </c>
      <c r="CV591" s="513">
        <v>0</v>
      </c>
      <c r="CW591" s="1537">
        <v>0.34726000000000001</v>
      </c>
      <c r="CX591" s="513">
        <v>41.671199999999999</v>
      </c>
      <c r="CY591" s="513">
        <v>1.1772114</v>
      </c>
      <c r="CZ591" s="513">
        <v>0.34726000000000001</v>
      </c>
      <c r="DA591" s="513">
        <v>41.671199999999999</v>
      </c>
      <c r="DB591" s="513">
        <v>1.2119374000000001</v>
      </c>
      <c r="DC591" s="513">
        <v>0.34726000000000001</v>
      </c>
      <c r="DD591" s="513">
        <v>41.671199999999999</v>
      </c>
      <c r="DE591" s="513">
        <v>1.2501360000000001</v>
      </c>
      <c r="DF591" s="513">
        <v>0.34726000000000001</v>
      </c>
      <c r="DG591" s="513">
        <v>41.671199999999999</v>
      </c>
      <c r="DH591" s="513">
        <v>1.2501360000000001</v>
      </c>
      <c r="DI591" s="1218">
        <v>0.34726000000000001</v>
      </c>
      <c r="DJ591" s="1218">
        <v>41.671199999999999</v>
      </c>
      <c r="DK591" s="1218">
        <v>1.1772114</v>
      </c>
      <c r="DL591" s="1218"/>
      <c r="DM591" s="1218"/>
      <c r="DN591" s="1218"/>
      <c r="DO591" s="1218"/>
      <c r="DP591" s="1218"/>
      <c r="DQ591" s="1218"/>
      <c r="DR591" s="1218"/>
      <c r="DS591" s="1218"/>
      <c r="DT591" s="1218"/>
      <c r="DU591" s="1218"/>
      <c r="DV591" s="1218"/>
      <c r="DW591" s="1218"/>
      <c r="DX591" s="1218">
        <v>0.34726000000000001</v>
      </c>
      <c r="DY591" s="1218">
        <v>41.671199999999999</v>
      </c>
      <c r="DZ591" s="1218">
        <v>1.2119374000000001</v>
      </c>
      <c r="EA591" s="1218">
        <v>0.34726000000000001</v>
      </c>
      <c r="EB591" s="1218">
        <v>41.671199999999999</v>
      </c>
      <c r="EC591" s="1218">
        <v>1.2501360000000001</v>
      </c>
      <c r="ED591" s="1218">
        <v>0.34726000000000001</v>
      </c>
      <c r="EE591" s="1218">
        <v>41.671199999999999</v>
      </c>
      <c r="EF591" s="1218">
        <v>1.2501360000000001</v>
      </c>
      <c r="EG591" s="1218"/>
      <c r="EH591" s="1218"/>
      <c r="EI591" s="1218"/>
      <c r="EJ591" s="517"/>
      <c r="EK591" s="517"/>
      <c r="EL591" s="517"/>
      <c r="EM591" s="517"/>
      <c r="EN591" s="508">
        <f>SUM(EQ591:EX591)</f>
        <v>35.103999999999999</v>
      </c>
      <c r="EO591" s="508">
        <v>8.7759999999999998</v>
      </c>
      <c r="EP591" s="508">
        <v>8.7759999999999998</v>
      </c>
      <c r="EQ591" s="514">
        <v>8.7759999999999998</v>
      </c>
      <c r="ER591" s="514">
        <v>8.7759999999999998</v>
      </c>
      <c r="ES591" s="514">
        <v>8.7759999999999998</v>
      </c>
      <c r="ET591" s="823"/>
      <c r="EU591" s="823"/>
      <c r="EV591" s="823"/>
      <c r="EW591" s="823"/>
      <c r="EX591" s="514">
        <v>8.7759999999999998</v>
      </c>
      <c r="EY591" s="823"/>
      <c r="EZ591" s="823"/>
      <c r="FA591" s="823"/>
      <c r="FB591" s="823"/>
      <c r="FC591" s="514">
        <v>8.7759999999999998</v>
      </c>
      <c r="FD591" s="514">
        <v>8.7759999999999998</v>
      </c>
      <c r="FE591" s="514">
        <v>8.7759999999999998</v>
      </c>
      <c r="FF591" s="514">
        <v>8.7759999999999998</v>
      </c>
      <c r="FG591" s="514"/>
      <c r="FH591" s="508">
        <v>1.6926640000000002</v>
      </c>
      <c r="FI591" s="508">
        <v>6.9968300000000001</v>
      </c>
      <c r="FJ591" s="514"/>
      <c r="FK591" s="508"/>
      <c r="FL591" s="1008"/>
      <c r="FM591" s="517"/>
      <c r="FN591" s="826"/>
      <c r="FO591" s="826"/>
      <c r="FP591" s="826"/>
      <c r="FQ591" s="826"/>
      <c r="FR591" s="517"/>
      <c r="FS591" s="517"/>
      <c r="FT591" s="517"/>
      <c r="FU591" s="826"/>
      <c r="FV591" s="517" t="s">
        <v>297</v>
      </c>
      <c r="FW591" s="517"/>
      <c r="FX591" s="517" t="s">
        <v>300</v>
      </c>
    </row>
    <row r="592" spans="1:180" ht="30" hidden="1">
      <c r="A592" s="408" t="s">
        <v>485</v>
      </c>
      <c r="B592" s="304" t="s">
        <v>303</v>
      </c>
      <c r="C592" s="378"/>
      <c r="D592" s="378"/>
      <c r="E592" s="403"/>
      <c r="F592" s="381"/>
      <c r="G592" s="381"/>
      <c r="H592" s="381"/>
      <c r="I592" s="287" t="e">
        <f>#REF!+M592+N592+S592+#REF!</f>
        <v>#REF!</v>
      </c>
      <c r="J592" s="287"/>
      <c r="K592" s="287"/>
      <c r="L592" s="287"/>
      <c r="M592" s="365"/>
      <c r="N592" s="365"/>
      <c r="O592" s="365"/>
      <c r="P592" s="365"/>
      <c r="Q592" s="365"/>
      <c r="R592" s="365"/>
      <c r="S592" s="365"/>
      <c r="T592" s="365"/>
      <c r="U592" s="365"/>
      <c r="V592" s="365"/>
      <c r="W592" s="365"/>
      <c r="X592" s="365"/>
      <c r="Y592" s="365"/>
      <c r="Z592" s="365"/>
      <c r="AA592" s="1177"/>
      <c r="AB592" s="292"/>
      <c r="AC592" s="292"/>
      <c r="AD592" s="353"/>
      <c r="AE592" s="292"/>
      <c r="AF592" s="365"/>
      <c r="AG592" s="365"/>
      <c r="AH592" s="365"/>
      <c r="AI592" s="365"/>
      <c r="AJ592" s="365"/>
      <c r="AK592" s="365"/>
      <c r="AL592" s="292"/>
      <c r="AM592" s="292"/>
      <c r="AN592" s="292"/>
      <c r="AO592" s="292"/>
      <c r="AP592" s="306"/>
      <c r="AQ592" s="287" t="e">
        <f>#REF!+#REF!+BR592+CW592+#REF!</f>
        <v>#REF!</v>
      </c>
      <c r="AR592" s="1631"/>
      <c r="AS592" s="1631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306"/>
      <c r="BN592" s="306"/>
      <c r="BO592" s="306"/>
      <c r="BP592" s="306"/>
      <c r="BQ592" s="306"/>
      <c r="BR592" s="292"/>
      <c r="BS592" s="306"/>
      <c r="BT592" s="306"/>
      <c r="BU592" s="306"/>
      <c r="BV592" s="306"/>
      <c r="BW592" s="306"/>
      <c r="BX592" s="306"/>
      <c r="BY592" s="306"/>
      <c r="BZ592" s="306"/>
      <c r="CA592" s="306"/>
      <c r="CB592" s="306"/>
      <c r="CC592" s="306"/>
      <c r="CD592" s="306"/>
      <c r="CE592" s="306"/>
      <c r="CF592" s="306"/>
      <c r="CG592" s="963"/>
      <c r="CH592" s="292"/>
      <c r="CI592" s="306"/>
      <c r="CJ592" s="306"/>
      <c r="CK592" s="306"/>
      <c r="CL592" s="306"/>
      <c r="CM592" s="306"/>
      <c r="CN592" s="306"/>
      <c r="CO592" s="306"/>
      <c r="CP592" s="306"/>
      <c r="CQ592" s="306"/>
      <c r="CR592" s="306"/>
      <c r="CS592" s="306"/>
      <c r="CT592" s="306"/>
      <c r="CU592" s="306"/>
      <c r="CV592" s="306"/>
      <c r="CW592" s="1519"/>
      <c r="CX592" s="306"/>
      <c r="CY592" s="306"/>
      <c r="CZ592" s="306"/>
      <c r="DA592" s="306"/>
      <c r="DB592" s="306"/>
      <c r="DC592" s="306"/>
      <c r="DD592" s="306"/>
      <c r="DE592" s="306"/>
      <c r="DF592" s="306"/>
      <c r="DG592" s="306"/>
      <c r="DH592" s="306"/>
      <c r="DI592" s="1180"/>
      <c r="DJ592" s="1180"/>
      <c r="DK592" s="1180"/>
      <c r="DL592" s="1180"/>
      <c r="DM592" s="1180"/>
      <c r="DN592" s="1180"/>
      <c r="DO592" s="1180"/>
      <c r="DP592" s="1180"/>
      <c r="DQ592" s="1180"/>
      <c r="DR592" s="1180"/>
      <c r="DS592" s="1180"/>
      <c r="DT592" s="1180"/>
      <c r="DU592" s="1180"/>
      <c r="DV592" s="1180"/>
      <c r="DW592" s="1180"/>
      <c r="DX592" s="1180"/>
      <c r="DY592" s="1180"/>
      <c r="DZ592" s="1180"/>
      <c r="EA592" s="1180"/>
      <c r="EB592" s="1180"/>
      <c r="EC592" s="1180"/>
      <c r="ED592" s="1180"/>
      <c r="EE592" s="1180"/>
      <c r="EF592" s="1180"/>
      <c r="EG592" s="1180"/>
      <c r="EH592" s="1180"/>
      <c r="EI592" s="1180"/>
      <c r="EJ592" s="306"/>
      <c r="EK592" s="306"/>
      <c r="EL592" s="306"/>
      <c r="EM592" s="306"/>
      <c r="EN592" s="287">
        <f t="shared" si="3095"/>
        <v>0</v>
      </c>
      <c r="EO592" s="287"/>
      <c r="EP592" s="287"/>
      <c r="EQ592" s="306"/>
      <c r="ER592" s="306"/>
      <c r="ES592" s="306"/>
      <c r="ET592" s="624"/>
      <c r="EU592" s="624"/>
      <c r="EV592" s="624"/>
      <c r="EW592" s="624"/>
      <c r="EX592" s="306"/>
      <c r="EY592" s="624"/>
      <c r="EZ592" s="624"/>
      <c r="FA592" s="624"/>
      <c r="FB592" s="624"/>
      <c r="FC592" s="306"/>
      <c r="FD592" s="306"/>
      <c r="FE592" s="306"/>
      <c r="FF592" s="306"/>
      <c r="FG592" s="287">
        <f>SUM(FH592:FM592)</f>
        <v>6.9968300000000001</v>
      </c>
      <c r="FH592" s="287"/>
      <c r="FI592" s="287">
        <v>6.9968300000000001</v>
      </c>
      <c r="FJ592" s="306"/>
      <c r="FK592" s="306"/>
      <c r="FL592" s="963"/>
      <c r="FM592" s="306"/>
      <c r="FN592" s="624"/>
      <c r="FO592" s="624"/>
      <c r="FP592" s="624"/>
      <c r="FQ592" s="624"/>
      <c r="FR592" s="306"/>
      <c r="FS592" s="306"/>
      <c r="FT592" s="306"/>
      <c r="FU592" s="624"/>
      <c r="FV592" s="306"/>
      <c r="FW592" s="306"/>
      <c r="FX592" s="342"/>
    </row>
    <row r="593" spans="1:180" ht="30" hidden="1">
      <c r="A593" s="408" t="s">
        <v>485</v>
      </c>
      <c r="B593" s="304" t="s">
        <v>303</v>
      </c>
      <c r="C593" s="378"/>
      <c r="D593" s="378"/>
      <c r="E593" s="383"/>
      <c r="F593" s="373" t="s">
        <v>11</v>
      </c>
      <c r="G593" s="463"/>
      <c r="H593" s="463"/>
      <c r="I593" s="285"/>
      <c r="J593" s="285"/>
      <c r="K593" s="285"/>
      <c r="L593" s="285"/>
      <c r="M593" s="285"/>
      <c r="N593" s="285"/>
      <c r="O593" s="285"/>
      <c r="P593" s="285"/>
      <c r="Q593" s="285"/>
      <c r="R593" s="285"/>
      <c r="S593" s="285"/>
      <c r="T593" s="285"/>
      <c r="U593" s="285"/>
      <c r="V593" s="285"/>
      <c r="W593" s="285"/>
      <c r="X593" s="285"/>
      <c r="Y593" s="285"/>
      <c r="Z593" s="285"/>
      <c r="AA593" s="1174"/>
      <c r="AB593" s="285"/>
      <c r="AC593" s="285"/>
      <c r="AD593" s="347"/>
      <c r="AE593" s="285"/>
      <c r="AF593" s="285"/>
      <c r="AG593" s="285"/>
      <c r="AH593" s="285"/>
      <c r="AI593" s="285"/>
      <c r="AJ593" s="285"/>
      <c r="AK593" s="285"/>
      <c r="AL593" s="285"/>
      <c r="AM593" s="285"/>
      <c r="AN593" s="285"/>
      <c r="AO593" s="285"/>
      <c r="AP593" s="306"/>
      <c r="AQ593" s="307" t="e">
        <f>#REF!+BL593+BR593+CW593</f>
        <v>#REF!</v>
      </c>
      <c r="AR593" s="1616"/>
      <c r="AS593" s="1616"/>
      <c r="AT593" s="287"/>
      <c r="AU593" s="287"/>
      <c r="AV593" s="287"/>
      <c r="AW593" s="287"/>
      <c r="AX593" s="287"/>
      <c r="AY593" s="287"/>
      <c r="AZ593" s="287"/>
      <c r="BA593" s="287"/>
      <c r="BB593" s="287"/>
      <c r="BC593" s="287"/>
      <c r="BD593" s="287"/>
      <c r="BE593" s="287"/>
      <c r="BF593" s="287"/>
      <c r="BG593" s="287"/>
      <c r="BH593" s="287"/>
      <c r="BI593" s="287"/>
      <c r="BJ593" s="287"/>
      <c r="BK593" s="287"/>
      <c r="BL593" s="287">
        <f t="shared" ref="BL593:DE593" si="3098">SUM(BL591:BL592)</f>
        <v>0.34726000000000001</v>
      </c>
      <c r="BM593" s="287">
        <f t="shared" si="3098"/>
        <v>41.671199999999999</v>
      </c>
      <c r="BN593" s="287">
        <f t="shared" si="3098"/>
        <v>1.1292348000000001</v>
      </c>
      <c r="BO593" s="287">
        <f t="shared" si="3098"/>
        <v>0</v>
      </c>
      <c r="BP593" s="287">
        <f t="shared" si="3098"/>
        <v>0</v>
      </c>
      <c r="BQ593" s="287">
        <f t="shared" si="3098"/>
        <v>0</v>
      </c>
      <c r="BR593" s="287">
        <f t="shared" ref="BR593:CF593" si="3099">SUM(BR591:BR592)</f>
        <v>0.34726000000000001</v>
      </c>
      <c r="BS593" s="287">
        <f t="shared" si="3099"/>
        <v>41.671199999999999</v>
      </c>
      <c r="BT593" s="287">
        <f t="shared" si="3099"/>
        <v>1.1292348000000001</v>
      </c>
      <c r="BU593" s="287">
        <f t="shared" si="3099"/>
        <v>0</v>
      </c>
      <c r="BV593" s="287">
        <f t="shared" si="3099"/>
        <v>0</v>
      </c>
      <c r="BW593" s="287">
        <f t="shared" si="3099"/>
        <v>0</v>
      </c>
      <c r="BX593" s="287">
        <f t="shared" si="3099"/>
        <v>0.13900000000000001</v>
      </c>
      <c r="BY593" s="287">
        <f t="shared" si="3099"/>
        <v>16.68</v>
      </c>
      <c r="BZ593" s="287">
        <f t="shared" si="3099"/>
        <v>0.40449000000000007</v>
      </c>
      <c r="CA593" s="287">
        <f t="shared" si="3099"/>
        <v>0.20826</v>
      </c>
      <c r="CB593" s="287">
        <f t="shared" si="3099"/>
        <v>24.991199999999999</v>
      </c>
      <c r="CC593" s="287">
        <f t="shared" si="3099"/>
        <v>0.72474479999999997</v>
      </c>
      <c r="CD593" s="287">
        <f t="shared" si="3099"/>
        <v>0</v>
      </c>
      <c r="CE593" s="287">
        <f t="shared" si="3099"/>
        <v>0</v>
      </c>
      <c r="CF593" s="287">
        <f t="shared" si="3099"/>
        <v>0</v>
      </c>
      <c r="CG593" s="961"/>
      <c r="CH593" s="287">
        <f t="shared" ref="CH593:CV593" si="3100">SUM(CH591:CH592)</f>
        <v>0.34726000000000001</v>
      </c>
      <c r="CI593" s="287">
        <f t="shared" si="3100"/>
        <v>41.671199999999999</v>
      </c>
      <c r="CJ593" s="287">
        <f t="shared" si="3100"/>
        <v>1.1292348000000001</v>
      </c>
      <c r="CK593" s="287">
        <f t="shared" si="3100"/>
        <v>0</v>
      </c>
      <c r="CL593" s="287">
        <f t="shared" si="3100"/>
        <v>0</v>
      </c>
      <c r="CM593" s="287">
        <f t="shared" si="3100"/>
        <v>0</v>
      </c>
      <c r="CN593" s="287">
        <f t="shared" si="3100"/>
        <v>0.13900000000000001</v>
      </c>
      <c r="CO593" s="287">
        <f t="shared" si="3100"/>
        <v>16.68</v>
      </c>
      <c r="CP593" s="287">
        <f t="shared" si="3100"/>
        <v>0.40449000000000007</v>
      </c>
      <c r="CQ593" s="287">
        <f t="shared" si="3100"/>
        <v>0.20826</v>
      </c>
      <c r="CR593" s="287">
        <f t="shared" si="3100"/>
        <v>24.991199999999999</v>
      </c>
      <c r="CS593" s="287">
        <f t="shared" si="3100"/>
        <v>0.72474479999999997</v>
      </c>
      <c r="CT593" s="287">
        <f t="shared" si="3100"/>
        <v>0</v>
      </c>
      <c r="CU593" s="287">
        <f t="shared" si="3100"/>
        <v>0</v>
      </c>
      <c r="CV593" s="287">
        <f t="shared" si="3100"/>
        <v>0</v>
      </c>
      <c r="CW593" s="1510">
        <f t="shared" si="3098"/>
        <v>0.34726000000000001</v>
      </c>
      <c r="CX593" s="287">
        <f t="shared" si="3098"/>
        <v>41.671199999999999</v>
      </c>
      <c r="CY593" s="287">
        <f t="shared" si="3098"/>
        <v>1.1772114</v>
      </c>
      <c r="CZ593" s="287">
        <f t="shared" si="3098"/>
        <v>0.34726000000000001</v>
      </c>
      <c r="DA593" s="287">
        <f t="shared" si="3098"/>
        <v>41.671199999999999</v>
      </c>
      <c r="DB593" s="287">
        <f t="shared" si="3098"/>
        <v>1.2119374000000001</v>
      </c>
      <c r="DC593" s="287">
        <f t="shared" si="3098"/>
        <v>0.34726000000000001</v>
      </c>
      <c r="DD593" s="287">
        <f t="shared" si="3098"/>
        <v>41.671199999999999</v>
      </c>
      <c r="DE593" s="287">
        <f t="shared" si="3098"/>
        <v>1.2501360000000001</v>
      </c>
      <c r="DF593" s="287">
        <f t="shared" ref="DF593:DH593" si="3101">SUM(DF591:DF592)</f>
        <v>0.34726000000000001</v>
      </c>
      <c r="DG593" s="287">
        <f t="shared" si="3101"/>
        <v>41.671199999999999</v>
      </c>
      <c r="DH593" s="287">
        <f t="shared" si="3101"/>
        <v>1.2501360000000001</v>
      </c>
      <c r="DI593" s="1220">
        <f t="shared" ref="DI593:EC593" si="3102">SUM(DI591:DI592)</f>
        <v>0.34726000000000001</v>
      </c>
      <c r="DJ593" s="1220">
        <f t="shared" si="3102"/>
        <v>41.671199999999999</v>
      </c>
      <c r="DK593" s="1220">
        <f t="shared" si="3102"/>
        <v>1.1772114</v>
      </c>
      <c r="DL593" s="1220"/>
      <c r="DM593" s="1220"/>
      <c r="DN593" s="1220"/>
      <c r="DO593" s="1220"/>
      <c r="DP593" s="1220"/>
      <c r="DQ593" s="1220"/>
      <c r="DR593" s="1220"/>
      <c r="DS593" s="1220"/>
      <c r="DT593" s="1220"/>
      <c r="DU593" s="1220"/>
      <c r="DV593" s="1220"/>
      <c r="DW593" s="1220"/>
      <c r="DX593" s="1220">
        <f t="shared" si="3102"/>
        <v>0.34726000000000001</v>
      </c>
      <c r="DY593" s="1220">
        <f t="shared" si="3102"/>
        <v>41.671199999999999</v>
      </c>
      <c r="DZ593" s="1220">
        <f t="shared" si="3102"/>
        <v>1.2119374000000001</v>
      </c>
      <c r="EA593" s="1220">
        <f t="shared" si="3102"/>
        <v>0.34726000000000001</v>
      </c>
      <c r="EB593" s="1220">
        <f t="shared" si="3102"/>
        <v>41.671199999999999</v>
      </c>
      <c r="EC593" s="1220">
        <f t="shared" si="3102"/>
        <v>1.2501360000000001</v>
      </c>
      <c r="ED593" s="1220">
        <f t="shared" ref="ED593:EF593" si="3103">SUM(ED591:ED592)</f>
        <v>0.34726000000000001</v>
      </c>
      <c r="EE593" s="1220">
        <f t="shared" si="3103"/>
        <v>41.671199999999999</v>
      </c>
      <c r="EF593" s="1220">
        <f t="shared" si="3103"/>
        <v>1.2501360000000001</v>
      </c>
      <c r="EG593" s="1220"/>
      <c r="EH593" s="1220"/>
      <c r="EI593" s="1220"/>
      <c r="EJ593" s="285"/>
      <c r="EK593" s="285"/>
      <c r="EL593" s="285"/>
      <c r="EM593" s="285"/>
      <c r="EN593" s="287">
        <f t="shared" si="3095"/>
        <v>35.103999999999999</v>
      </c>
      <c r="EO593" s="287"/>
      <c r="EP593" s="287"/>
      <c r="EQ593" s="287">
        <f t="shared" ref="EQ593:FG593" si="3104">SUM(EQ591:EQ592)</f>
        <v>8.7759999999999998</v>
      </c>
      <c r="ER593" s="287">
        <f t="shared" si="3104"/>
        <v>8.7759999999999998</v>
      </c>
      <c r="ES593" s="287">
        <f t="shared" si="3104"/>
        <v>8.7759999999999998</v>
      </c>
      <c r="ET593" s="825"/>
      <c r="EU593" s="825"/>
      <c r="EV593" s="825"/>
      <c r="EW593" s="825"/>
      <c r="EX593" s="287">
        <f t="shared" si="3104"/>
        <v>8.7759999999999998</v>
      </c>
      <c r="EY593" s="825"/>
      <c r="EZ593" s="825"/>
      <c r="FA593" s="825"/>
      <c r="FB593" s="825"/>
      <c r="FC593" s="287">
        <f t="shared" si="3104"/>
        <v>8.7759999999999998</v>
      </c>
      <c r="FD593" s="287">
        <f t="shared" si="3104"/>
        <v>8.7759999999999998</v>
      </c>
      <c r="FE593" s="287">
        <f t="shared" ref="FE593:FF593" si="3105">SUM(FE591:FE592)</f>
        <v>8.7759999999999998</v>
      </c>
      <c r="FF593" s="287">
        <f t="shared" si="3105"/>
        <v>8.7759999999999998</v>
      </c>
      <c r="FG593" s="287">
        <f t="shared" si="3104"/>
        <v>6.9968300000000001</v>
      </c>
      <c r="FH593" s="287">
        <v>8.7759999999999998</v>
      </c>
      <c r="FI593" s="287"/>
      <c r="FJ593" s="287">
        <f>SUM(FJ591:FJ592)</f>
        <v>0</v>
      </c>
      <c r="FK593" s="287">
        <f>SUM(FK591:FK592)</f>
        <v>0</v>
      </c>
      <c r="FL593" s="961"/>
      <c r="FM593" s="287">
        <f>SUM(FM591:FM592)</f>
        <v>0</v>
      </c>
      <c r="FN593" s="825"/>
      <c r="FO593" s="825"/>
      <c r="FP593" s="825"/>
      <c r="FQ593" s="825"/>
      <c r="FR593" s="287"/>
      <c r="FS593" s="287"/>
      <c r="FT593" s="287">
        <f>SUM(FT591:FT592)</f>
        <v>0</v>
      </c>
      <c r="FU593" s="825"/>
      <c r="FV593" s="285"/>
      <c r="FW593" s="285"/>
      <c r="FX593" s="285"/>
    </row>
    <row r="594" spans="1:180" ht="30" hidden="1">
      <c r="A594" s="408" t="s">
        <v>485</v>
      </c>
      <c r="B594" s="304" t="s">
        <v>303</v>
      </c>
      <c r="C594" s="378"/>
      <c r="D594" s="378"/>
      <c r="E594" s="384" t="s">
        <v>45</v>
      </c>
      <c r="F594" s="385" t="s">
        <v>276</v>
      </c>
      <c r="G594" s="463"/>
      <c r="H594" s="463"/>
      <c r="I594" s="285"/>
      <c r="J594" s="285"/>
      <c r="K594" s="285"/>
      <c r="L594" s="285"/>
      <c r="M594" s="285"/>
      <c r="N594" s="285"/>
      <c r="O594" s="285"/>
      <c r="P594" s="285"/>
      <c r="Q594" s="285"/>
      <c r="R594" s="285"/>
      <c r="S594" s="285"/>
      <c r="T594" s="285"/>
      <c r="U594" s="285"/>
      <c r="V594" s="285"/>
      <c r="W594" s="285"/>
      <c r="X594" s="285"/>
      <c r="Y594" s="285"/>
      <c r="Z594" s="285"/>
      <c r="AA594" s="1174"/>
      <c r="AB594" s="285"/>
      <c r="AC594" s="285"/>
      <c r="AD594" s="347"/>
      <c r="AE594" s="285"/>
      <c r="AF594" s="285"/>
      <c r="AG594" s="285"/>
      <c r="AH594" s="285"/>
      <c r="AI594" s="285"/>
      <c r="AJ594" s="285"/>
      <c r="AK594" s="285"/>
      <c r="AL594" s="285"/>
      <c r="AM594" s="285"/>
      <c r="AN594" s="285"/>
      <c r="AO594" s="285"/>
      <c r="AP594" s="306"/>
      <c r="AQ594" s="285"/>
      <c r="AR594" s="1629"/>
      <c r="AS594" s="1629"/>
      <c r="AT594" s="285"/>
      <c r="AU594" s="285"/>
      <c r="AV594" s="285"/>
      <c r="AW594" s="285"/>
      <c r="AX594" s="285"/>
      <c r="AY594" s="285"/>
      <c r="AZ594" s="285"/>
      <c r="BA594" s="285"/>
      <c r="BB594" s="285"/>
      <c r="BC594" s="285"/>
      <c r="BD594" s="285"/>
      <c r="BE594" s="285"/>
      <c r="BF594" s="285"/>
      <c r="BG594" s="285"/>
      <c r="BH594" s="285"/>
      <c r="BI594" s="285"/>
      <c r="BJ594" s="285"/>
      <c r="BK594" s="285"/>
      <c r="BL594" s="285"/>
      <c r="BM594" s="285"/>
      <c r="BN594" s="285"/>
      <c r="BO594" s="285"/>
      <c r="BP594" s="285"/>
      <c r="BQ594" s="285"/>
      <c r="BR594" s="285"/>
      <c r="BS594" s="285"/>
      <c r="BT594" s="285"/>
      <c r="BU594" s="285"/>
      <c r="BV594" s="285"/>
      <c r="BW594" s="285"/>
      <c r="BX594" s="285"/>
      <c r="BY594" s="285"/>
      <c r="BZ594" s="285"/>
      <c r="CA594" s="285"/>
      <c r="CB594" s="285"/>
      <c r="CC594" s="285"/>
      <c r="CD594" s="285"/>
      <c r="CE594" s="285"/>
      <c r="CF594" s="285"/>
      <c r="CG594" s="962"/>
      <c r="CH594" s="285"/>
      <c r="CI594" s="285"/>
      <c r="CJ594" s="285"/>
      <c r="CK594" s="285"/>
      <c r="CL594" s="285"/>
      <c r="CM594" s="285"/>
      <c r="CN594" s="285"/>
      <c r="CO594" s="285"/>
      <c r="CP594" s="285"/>
      <c r="CQ594" s="285"/>
      <c r="CR594" s="285"/>
      <c r="CS594" s="285"/>
      <c r="CT594" s="285"/>
      <c r="CU594" s="285"/>
      <c r="CV594" s="285"/>
      <c r="CW594" s="1512"/>
      <c r="CX594" s="285"/>
      <c r="CY594" s="285"/>
      <c r="CZ594" s="285"/>
      <c r="DA594" s="285"/>
      <c r="DB594" s="285"/>
      <c r="DC594" s="285"/>
      <c r="DD594" s="285"/>
      <c r="DE594" s="285"/>
      <c r="DF594" s="285"/>
      <c r="DG594" s="285"/>
      <c r="DH594" s="285"/>
      <c r="DI594" s="1174"/>
      <c r="DJ594" s="1174"/>
      <c r="DK594" s="1174"/>
      <c r="DL594" s="1174"/>
      <c r="DM594" s="1174"/>
      <c r="DN594" s="1174"/>
      <c r="DO594" s="1174"/>
      <c r="DP594" s="1174"/>
      <c r="DQ594" s="1174"/>
      <c r="DR594" s="1174"/>
      <c r="DS594" s="1174"/>
      <c r="DT594" s="1174"/>
      <c r="DU594" s="1174"/>
      <c r="DV594" s="1174"/>
      <c r="DW594" s="1174"/>
      <c r="DX594" s="1174"/>
      <c r="DY594" s="1174"/>
      <c r="DZ594" s="1174"/>
      <c r="EA594" s="1174"/>
      <c r="EB594" s="1174"/>
      <c r="EC594" s="1174"/>
      <c r="ED594" s="1174"/>
      <c r="EE594" s="1174"/>
      <c r="EF594" s="1174"/>
      <c r="EG594" s="1174"/>
      <c r="EH594" s="1174"/>
      <c r="EI594" s="1174"/>
      <c r="EJ594" s="285"/>
      <c r="EK594" s="285"/>
      <c r="EL594" s="285"/>
      <c r="EM594" s="285"/>
      <c r="EN594" s="287">
        <f t="shared" si="3095"/>
        <v>0</v>
      </c>
      <c r="EO594" s="287"/>
      <c r="EP594" s="287"/>
      <c r="EQ594" s="285"/>
      <c r="ER594" s="285"/>
      <c r="ES594" s="285"/>
      <c r="ET594" s="804"/>
      <c r="EU594" s="804"/>
      <c r="EV594" s="804"/>
      <c r="EW594" s="804"/>
      <c r="EX594" s="285"/>
      <c r="EY594" s="804"/>
      <c r="EZ594" s="804"/>
      <c r="FA594" s="804"/>
      <c r="FB594" s="804"/>
      <c r="FC594" s="285"/>
      <c r="FD594" s="285"/>
      <c r="FE594" s="285"/>
      <c r="FF594" s="285"/>
      <c r="FG594" s="285"/>
      <c r="FH594" s="287"/>
      <c r="FI594" s="287"/>
      <c r="FJ594" s="285"/>
      <c r="FK594" s="285"/>
      <c r="FL594" s="962"/>
      <c r="FM594" s="285"/>
      <c r="FN594" s="804"/>
      <c r="FO594" s="804"/>
      <c r="FP594" s="804"/>
      <c r="FQ594" s="804"/>
      <c r="FR594" s="285"/>
      <c r="FS594" s="285"/>
      <c r="FT594" s="285"/>
      <c r="FU594" s="804"/>
      <c r="FV594" s="285"/>
      <c r="FW594" s="285"/>
      <c r="FX594" s="285"/>
    </row>
    <row r="595" spans="1:180" ht="30" hidden="1">
      <c r="A595" s="408" t="s">
        <v>485</v>
      </c>
      <c r="B595" s="304" t="s">
        <v>303</v>
      </c>
      <c r="C595" s="378"/>
      <c r="D595" s="378"/>
      <c r="E595" s="374" t="s">
        <v>117</v>
      </c>
      <c r="F595" s="373" t="s">
        <v>95</v>
      </c>
      <c r="G595" s="463"/>
      <c r="H595" s="463"/>
      <c r="I595" s="285"/>
      <c r="J595" s="285"/>
      <c r="K595" s="285"/>
      <c r="L595" s="285"/>
      <c r="M595" s="285"/>
      <c r="N595" s="285"/>
      <c r="O595" s="285"/>
      <c r="P595" s="285"/>
      <c r="Q595" s="285"/>
      <c r="R595" s="285"/>
      <c r="S595" s="285"/>
      <c r="T595" s="285"/>
      <c r="U595" s="285"/>
      <c r="V595" s="285"/>
      <c r="W595" s="285"/>
      <c r="X595" s="285"/>
      <c r="Y595" s="285"/>
      <c r="Z595" s="285"/>
      <c r="AA595" s="1174"/>
      <c r="AB595" s="285"/>
      <c r="AC595" s="285"/>
      <c r="AD595" s="347"/>
      <c r="AE595" s="285"/>
      <c r="AF595" s="285"/>
      <c r="AG595" s="285"/>
      <c r="AH595" s="285"/>
      <c r="AI595" s="285"/>
      <c r="AJ595" s="285"/>
      <c r="AK595" s="285"/>
      <c r="AL595" s="285"/>
      <c r="AM595" s="285"/>
      <c r="AN595" s="285"/>
      <c r="AO595" s="285"/>
      <c r="AP595" s="306"/>
      <c r="AQ595" s="285"/>
      <c r="AR595" s="1629"/>
      <c r="AS595" s="1629"/>
      <c r="AT595" s="305"/>
      <c r="AU595" s="305"/>
      <c r="AV595" s="305"/>
      <c r="AW595" s="305"/>
      <c r="AX595" s="305"/>
      <c r="AY595" s="305"/>
      <c r="AZ595" s="305"/>
      <c r="BA595" s="305"/>
      <c r="BB595" s="305"/>
      <c r="BC595" s="305"/>
      <c r="BD595" s="305"/>
      <c r="BE595" s="305"/>
      <c r="BF595" s="305"/>
      <c r="BG595" s="305"/>
      <c r="BH595" s="305"/>
      <c r="BI595" s="305"/>
      <c r="BJ595" s="305"/>
      <c r="BK595" s="305"/>
      <c r="BL595" s="285"/>
      <c r="BM595" s="285"/>
      <c r="BN595" s="285"/>
      <c r="BO595" s="285"/>
      <c r="BP595" s="285"/>
      <c r="BQ595" s="285"/>
      <c r="BR595" s="285"/>
      <c r="BS595" s="285"/>
      <c r="BT595" s="285"/>
      <c r="BU595" s="285"/>
      <c r="BV595" s="285"/>
      <c r="BW595" s="285"/>
      <c r="BX595" s="285"/>
      <c r="BY595" s="285"/>
      <c r="BZ595" s="285"/>
      <c r="CA595" s="285"/>
      <c r="CB595" s="285"/>
      <c r="CC595" s="285"/>
      <c r="CD595" s="285"/>
      <c r="CE595" s="285"/>
      <c r="CF595" s="285"/>
      <c r="CG595" s="962"/>
      <c r="CH595" s="285"/>
      <c r="CI595" s="285"/>
      <c r="CJ595" s="285"/>
      <c r="CK595" s="285"/>
      <c r="CL595" s="285"/>
      <c r="CM595" s="285"/>
      <c r="CN595" s="285"/>
      <c r="CO595" s="285"/>
      <c r="CP595" s="285"/>
      <c r="CQ595" s="285"/>
      <c r="CR595" s="285"/>
      <c r="CS595" s="285"/>
      <c r="CT595" s="285"/>
      <c r="CU595" s="285"/>
      <c r="CV595" s="285"/>
      <c r="CW595" s="1512"/>
      <c r="CX595" s="285"/>
      <c r="CY595" s="285"/>
      <c r="CZ595" s="285"/>
      <c r="DA595" s="285"/>
      <c r="DB595" s="285"/>
      <c r="DC595" s="285"/>
      <c r="DD595" s="285"/>
      <c r="DE595" s="285"/>
      <c r="DF595" s="285"/>
      <c r="DG595" s="285"/>
      <c r="DH595" s="285"/>
      <c r="DI595" s="1174"/>
      <c r="DJ595" s="1174"/>
      <c r="DK595" s="1174"/>
      <c r="DL595" s="1174"/>
      <c r="DM595" s="1174"/>
      <c r="DN595" s="1174"/>
      <c r="DO595" s="1174"/>
      <c r="DP595" s="1174"/>
      <c r="DQ595" s="1174"/>
      <c r="DR595" s="1174"/>
      <c r="DS595" s="1174"/>
      <c r="DT595" s="1174"/>
      <c r="DU595" s="1174"/>
      <c r="DV595" s="1174"/>
      <c r="DW595" s="1174"/>
      <c r="DX595" s="1174"/>
      <c r="DY595" s="1174"/>
      <c r="DZ595" s="1174"/>
      <c r="EA595" s="1174"/>
      <c r="EB595" s="1174"/>
      <c r="EC595" s="1174"/>
      <c r="ED595" s="1174"/>
      <c r="EE595" s="1174"/>
      <c r="EF595" s="1174"/>
      <c r="EG595" s="1174"/>
      <c r="EH595" s="1174"/>
      <c r="EI595" s="1174"/>
      <c r="EJ595" s="285"/>
      <c r="EK595" s="285"/>
      <c r="EL595" s="285"/>
      <c r="EM595" s="285"/>
      <c r="EN595" s="287">
        <f t="shared" si="3095"/>
        <v>0</v>
      </c>
      <c r="EO595" s="287"/>
      <c r="EP595" s="287"/>
      <c r="EQ595" s="285"/>
      <c r="ER595" s="285"/>
      <c r="ES595" s="285"/>
      <c r="ET595" s="804"/>
      <c r="EU595" s="804"/>
      <c r="EV595" s="804"/>
      <c r="EW595" s="804"/>
      <c r="EX595" s="285"/>
      <c r="EY595" s="804"/>
      <c r="EZ595" s="804"/>
      <c r="FA595" s="804"/>
      <c r="FB595" s="804"/>
      <c r="FC595" s="285"/>
      <c r="FD595" s="285"/>
      <c r="FE595" s="285"/>
      <c r="FF595" s="285"/>
      <c r="FG595" s="285"/>
      <c r="FH595" s="287"/>
      <c r="FI595" s="287"/>
      <c r="FJ595" s="285"/>
      <c r="FK595" s="285"/>
      <c r="FL595" s="962"/>
      <c r="FM595" s="285"/>
      <c r="FN595" s="804"/>
      <c r="FO595" s="804"/>
      <c r="FP595" s="804"/>
      <c r="FQ595" s="804"/>
      <c r="FR595" s="285"/>
      <c r="FS595" s="285"/>
      <c r="FT595" s="285"/>
      <c r="FU595" s="804"/>
      <c r="FV595" s="285"/>
      <c r="FW595" s="285"/>
      <c r="FX595" s="285"/>
    </row>
    <row r="596" spans="1:180" s="515" customFormat="1" ht="90" hidden="1" customHeight="1">
      <c r="A596" s="501" t="s">
        <v>485</v>
      </c>
      <c r="B596" s="502" t="s">
        <v>303</v>
      </c>
      <c r="C596" s="503" t="s">
        <v>489</v>
      </c>
      <c r="D596" s="503" t="s">
        <v>494</v>
      </c>
      <c r="E596" s="526"/>
      <c r="F596" s="502" t="s">
        <v>427</v>
      </c>
      <c r="G596" s="502"/>
      <c r="H596" s="502"/>
      <c r="I596" s="508" t="e">
        <f>#REF!+M596+N596+S596</f>
        <v>#REF!</v>
      </c>
      <c r="J596" s="508"/>
      <c r="K596" s="508"/>
      <c r="L596" s="508"/>
      <c r="M596" s="509" t="e">
        <f>SUM(#REF!)</f>
        <v>#REF!</v>
      </c>
      <c r="N596" s="509">
        <f>SUM(O596:R596)</f>
        <v>0</v>
      </c>
      <c r="O596" s="517"/>
      <c r="P596" s="517"/>
      <c r="Q596" s="517"/>
      <c r="R596" s="517"/>
      <c r="S596" s="517"/>
      <c r="T596" s="517"/>
      <c r="U596" s="517"/>
      <c r="V596" s="517"/>
      <c r="W596" s="517"/>
      <c r="X596" s="517"/>
      <c r="Y596" s="517"/>
      <c r="Z596" s="517"/>
      <c r="AA596" s="1178"/>
      <c r="AB596" s="517"/>
      <c r="AC596" s="517"/>
      <c r="AD596" s="527"/>
      <c r="AE596" s="517"/>
      <c r="AF596" s="509" t="e">
        <f>SUM(#REF!)</f>
        <v>#REF!</v>
      </c>
      <c r="AG596" s="509">
        <f>SUM(AH596:AK596)</f>
        <v>0</v>
      </c>
      <c r="AH596" s="517"/>
      <c r="AI596" s="517"/>
      <c r="AJ596" s="517"/>
      <c r="AK596" s="517"/>
      <c r="AL596" s="517"/>
      <c r="AM596" s="517"/>
      <c r="AN596" s="517"/>
      <c r="AO596" s="517"/>
      <c r="AP596" s="517"/>
      <c r="AQ596" s="508" t="e">
        <f>#REF!+BL596+BR596+CW596</f>
        <v>#REF!</v>
      </c>
      <c r="AR596" s="1630"/>
      <c r="AS596" s="1630"/>
      <c r="AT596" s="522"/>
      <c r="AU596" s="517"/>
      <c r="AV596" s="517"/>
      <c r="AW596" s="522"/>
      <c r="AX596" s="517"/>
      <c r="AY596" s="517"/>
      <c r="AZ596" s="522"/>
      <c r="BA596" s="517"/>
      <c r="BB596" s="517"/>
      <c r="BC596" s="522"/>
      <c r="BD596" s="517"/>
      <c r="BE596" s="517"/>
      <c r="BF596" s="517"/>
      <c r="BG596" s="517"/>
      <c r="BH596" s="517"/>
      <c r="BI596" s="517"/>
      <c r="BJ596" s="517"/>
      <c r="BK596" s="517"/>
      <c r="BL596" s="517">
        <v>1.3632</v>
      </c>
      <c r="BM596" s="517">
        <v>163.58399999999997</v>
      </c>
      <c r="BN596" s="517">
        <v>4.7712000000000003</v>
      </c>
      <c r="BO596" s="517">
        <v>0.34079999999999999</v>
      </c>
      <c r="BP596" s="517">
        <v>40.895999999999994</v>
      </c>
      <c r="BQ596" s="517">
        <v>1.1928000000000001</v>
      </c>
      <c r="BR596" s="517">
        <v>1.3632</v>
      </c>
      <c r="BS596" s="517">
        <v>163.58399999999997</v>
      </c>
      <c r="BT596" s="517">
        <v>4.7712000000000003</v>
      </c>
      <c r="BU596" s="517">
        <v>0.34079999999999999</v>
      </c>
      <c r="BV596" s="517">
        <v>40.895999999999994</v>
      </c>
      <c r="BW596" s="517">
        <v>1.1928000000000001</v>
      </c>
      <c r="BX596" s="517">
        <v>0.34079999999999999</v>
      </c>
      <c r="BY596" s="517">
        <v>40.895999999999994</v>
      </c>
      <c r="BZ596" s="517">
        <v>1.1928000000000001</v>
      </c>
      <c r="CA596" s="517">
        <v>0.34079999999999999</v>
      </c>
      <c r="CB596" s="517">
        <v>40.895999999999994</v>
      </c>
      <c r="CC596" s="517">
        <v>1.1928000000000001</v>
      </c>
      <c r="CD596" s="517">
        <v>0.34079999999999999</v>
      </c>
      <c r="CE596" s="517">
        <v>40.895999999999994</v>
      </c>
      <c r="CF596" s="517">
        <v>1.1928000000000001</v>
      </c>
      <c r="CG596" s="964"/>
      <c r="CH596" s="517">
        <v>1.3632</v>
      </c>
      <c r="CI596" s="517">
        <v>163.58399999999997</v>
      </c>
      <c r="CJ596" s="517">
        <v>4.7712000000000003</v>
      </c>
      <c r="CK596" s="517">
        <v>0.34079999999999999</v>
      </c>
      <c r="CL596" s="517">
        <v>40.895999999999994</v>
      </c>
      <c r="CM596" s="517">
        <v>1.1928000000000001</v>
      </c>
      <c r="CN596" s="517">
        <v>0.34079999999999999</v>
      </c>
      <c r="CO596" s="517">
        <v>40.895999999999994</v>
      </c>
      <c r="CP596" s="517">
        <v>1.1928000000000001</v>
      </c>
      <c r="CQ596" s="517">
        <v>0.34079999999999999</v>
      </c>
      <c r="CR596" s="517">
        <v>40.895999999999994</v>
      </c>
      <c r="CS596" s="517">
        <v>1.1928000000000001</v>
      </c>
      <c r="CT596" s="517">
        <v>0.34079999999999999</v>
      </c>
      <c r="CU596" s="517">
        <v>40.895999999999994</v>
      </c>
      <c r="CV596" s="517">
        <v>1.1928000000000001</v>
      </c>
      <c r="CW596" s="1519">
        <v>1.3632</v>
      </c>
      <c r="CX596" s="517">
        <v>163.58399999999997</v>
      </c>
      <c r="CY596" s="517">
        <v>4.7712000000000003</v>
      </c>
      <c r="CZ596" s="517">
        <v>1.3632</v>
      </c>
      <c r="DA596" s="517">
        <v>163.58399999999997</v>
      </c>
      <c r="DB596" s="517">
        <v>4.7712000000000003</v>
      </c>
      <c r="DC596" s="517">
        <v>1.3632</v>
      </c>
      <c r="DD596" s="517">
        <v>163.58399999999997</v>
      </c>
      <c r="DE596" s="517">
        <v>4.7712000000000003</v>
      </c>
      <c r="DF596" s="517">
        <v>1.3632</v>
      </c>
      <c r="DG596" s="517">
        <v>163.58399999999997</v>
      </c>
      <c r="DH596" s="517">
        <v>4.7712000000000003</v>
      </c>
      <c r="DI596" s="1178">
        <v>1.3632</v>
      </c>
      <c r="DJ596" s="1178">
        <v>163.58399999999997</v>
      </c>
      <c r="DK596" s="1178">
        <v>4.7712000000000003</v>
      </c>
      <c r="DL596" s="1178"/>
      <c r="DM596" s="1178"/>
      <c r="DN596" s="1178"/>
      <c r="DO596" s="1178"/>
      <c r="DP596" s="1178"/>
      <c r="DQ596" s="1178"/>
      <c r="DR596" s="1178"/>
      <c r="DS596" s="1178"/>
      <c r="DT596" s="1178"/>
      <c r="DU596" s="1178"/>
      <c r="DV596" s="1178"/>
      <c r="DW596" s="1178"/>
      <c r="DX596" s="1178">
        <v>1.3632</v>
      </c>
      <c r="DY596" s="1178">
        <v>163.58399999999997</v>
      </c>
      <c r="DZ596" s="1178">
        <v>4.7712000000000003</v>
      </c>
      <c r="EA596" s="1178">
        <v>1.3632</v>
      </c>
      <c r="EB596" s="1178">
        <v>163.58399999999997</v>
      </c>
      <c r="EC596" s="1178">
        <v>4.7712000000000003</v>
      </c>
      <c r="ED596" s="1178">
        <v>1.3632</v>
      </c>
      <c r="EE596" s="1178">
        <v>163.58399999999997</v>
      </c>
      <c r="EF596" s="1178">
        <v>4.7712000000000003</v>
      </c>
      <c r="EG596" s="1178"/>
      <c r="EH596" s="1178"/>
      <c r="EI596" s="1178"/>
      <c r="EJ596" s="517"/>
      <c r="EK596" s="517"/>
      <c r="EL596" s="517"/>
      <c r="EM596" s="517"/>
      <c r="EN596" s="508">
        <f t="shared" si="3095"/>
        <v>0</v>
      </c>
      <c r="EO596" s="508"/>
      <c r="EP596" s="508"/>
      <c r="EQ596" s="517"/>
      <c r="ER596" s="517"/>
      <c r="ES596" s="517"/>
      <c r="ET596" s="826"/>
      <c r="EU596" s="826"/>
      <c r="EV596" s="826"/>
      <c r="EW596" s="826"/>
      <c r="EX596" s="517"/>
      <c r="EY596" s="826"/>
      <c r="EZ596" s="826"/>
      <c r="FA596" s="826"/>
      <c r="FB596" s="826"/>
      <c r="FC596" s="517"/>
      <c r="FD596" s="517"/>
      <c r="FE596" s="517"/>
      <c r="FF596" s="517"/>
      <c r="FG596" s="508">
        <f>SUM(FH596:FM596)</f>
        <v>0</v>
      </c>
      <c r="FH596" s="508"/>
      <c r="FI596" s="508"/>
      <c r="FJ596" s="517"/>
      <c r="FK596" s="517"/>
      <c r="FL596" s="964"/>
      <c r="FM596" s="517"/>
      <c r="FN596" s="826"/>
      <c r="FO596" s="826"/>
      <c r="FP596" s="826"/>
      <c r="FQ596" s="826"/>
      <c r="FR596" s="517"/>
      <c r="FS596" s="517"/>
      <c r="FT596" s="517"/>
      <c r="FU596" s="826"/>
      <c r="FV596" s="517"/>
      <c r="FW596" s="517"/>
      <c r="FX596" s="517"/>
    </row>
    <row r="597" spans="1:180" ht="30" hidden="1">
      <c r="A597" s="408" t="s">
        <v>485</v>
      </c>
      <c r="B597" s="304" t="s">
        <v>303</v>
      </c>
      <c r="C597" s="378"/>
      <c r="D597" s="378"/>
      <c r="E597" s="411"/>
      <c r="F597" s="304"/>
      <c r="G597" s="381"/>
      <c r="H597" s="381"/>
      <c r="I597" s="287" t="e">
        <f>#REF!+M597+N597+S597+#REF!</f>
        <v>#REF!</v>
      </c>
      <c r="J597" s="287"/>
      <c r="K597" s="287"/>
      <c r="L597" s="287"/>
      <c r="M597" s="365"/>
      <c r="N597" s="365"/>
      <c r="O597" s="365"/>
      <c r="P597" s="365"/>
      <c r="Q597" s="365"/>
      <c r="R597" s="365"/>
      <c r="S597" s="365"/>
      <c r="T597" s="365"/>
      <c r="U597" s="365"/>
      <c r="V597" s="365"/>
      <c r="W597" s="365"/>
      <c r="X597" s="365"/>
      <c r="Y597" s="365"/>
      <c r="Z597" s="365"/>
      <c r="AA597" s="1177"/>
      <c r="AB597" s="292"/>
      <c r="AC597" s="292"/>
      <c r="AD597" s="353"/>
      <c r="AE597" s="292"/>
      <c r="AF597" s="365"/>
      <c r="AG597" s="365"/>
      <c r="AH597" s="365"/>
      <c r="AI597" s="365"/>
      <c r="AJ597" s="365"/>
      <c r="AK597" s="365"/>
      <c r="AL597" s="292"/>
      <c r="AM597" s="292"/>
      <c r="AN597" s="292"/>
      <c r="AO597" s="292"/>
      <c r="AP597" s="306"/>
      <c r="AQ597" s="287" t="e">
        <f>#REF!+#REF!+BR597+CW597+#REF!</f>
        <v>#REF!</v>
      </c>
      <c r="AR597" s="1631"/>
      <c r="AS597" s="1631"/>
      <c r="AT597" s="287"/>
      <c r="AU597" s="287"/>
      <c r="AV597" s="287"/>
      <c r="AW597" s="287"/>
      <c r="AX597" s="287"/>
      <c r="AY597" s="287"/>
      <c r="AZ597" s="287"/>
      <c r="BA597" s="287"/>
      <c r="BB597" s="287"/>
      <c r="BC597" s="287"/>
      <c r="BD597" s="287"/>
      <c r="BE597" s="287"/>
      <c r="BF597" s="287"/>
      <c r="BG597" s="287"/>
      <c r="BH597" s="287"/>
      <c r="BI597" s="287"/>
      <c r="BJ597" s="287"/>
      <c r="BK597" s="287"/>
      <c r="BL597" s="292"/>
      <c r="BM597" s="306"/>
      <c r="BN597" s="306"/>
      <c r="BO597" s="306"/>
      <c r="BP597" s="306"/>
      <c r="BQ597" s="306"/>
      <c r="BR597" s="292"/>
      <c r="BS597" s="306"/>
      <c r="BT597" s="306"/>
      <c r="BU597" s="306"/>
      <c r="BV597" s="306"/>
      <c r="BW597" s="306"/>
      <c r="BX597" s="306"/>
      <c r="BY597" s="306"/>
      <c r="BZ597" s="306"/>
      <c r="CA597" s="306"/>
      <c r="CB597" s="306"/>
      <c r="CC597" s="306"/>
      <c r="CD597" s="306"/>
      <c r="CE597" s="306"/>
      <c r="CF597" s="306"/>
      <c r="CG597" s="963"/>
      <c r="CH597" s="292"/>
      <c r="CI597" s="306"/>
      <c r="CJ597" s="306"/>
      <c r="CK597" s="306"/>
      <c r="CL597" s="306"/>
      <c r="CM597" s="306"/>
      <c r="CN597" s="306"/>
      <c r="CO597" s="306"/>
      <c r="CP597" s="306"/>
      <c r="CQ597" s="306"/>
      <c r="CR597" s="306"/>
      <c r="CS597" s="306"/>
      <c r="CT597" s="306"/>
      <c r="CU597" s="306"/>
      <c r="CV597" s="306"/>
      <c r="CW597" s="1519"/>
      <c r="CX597" s="306"/>
      <c r="CY597" s="306"/>
      <c r="CZ597" s="306"/>
      <c r="DA597" s="306"/>
      <c r="DB597" s="306"/>
      <c r="DC597" s="306"/>
      <c r="DD597" s="306"/>
      <c r="DE597" s="306"/>
      <c r="DF597" s="306"/>
      <c r="DG597" s="306"/>
      <c r="DH597" s="306"/>
      <c r="DI597" s="1180"/>
      <c r="DJ597" s="1180"/>
      <c r="DK597" s="1180"/>
      <c r="DL597" s="1180"/>
      <c r="DM597" s="1180"/>
      <c r="DN597" s="1180"/>
      <c r="DO597" s="1180"/>
      <c r="DP597" s="1180"/>
      <c r="DQ597" s="1180"/>
      <c r="DR597" s="1180"/>
      <c r="DS597" s="1180"/>
      <c r="DT597" s="1180"/>
      <c r="DU597" s="1180"/>
      <c r="DV597" s="1180"/>
      <c r="DW597" s="1180"/>
      <c r="DX597" s="1180"/>
      <c r="DY597" s="1180"/>
      <c r="DZ597" s="1180"/>
      <c r="EA597" s="1180"/>
      <c r="EB597" s="1180"/>
      <c r="EC597" s="1180"/>
      <c r="ED597" s="1180"/>
      <c r="EE597" s="1180"/>
      <c r="EF597" s="1180"/>
      <c r="EG597" s="1180"/>
      <c r="EH597" s="1180"/>
      <c r="EI597" s="1180"/>
      <c r="EJ597" s="306"/>
      <c r="EK597" s="306"/>
      <c r="EL597" s="306"/>
      <c r="EM597" s="306"/>
      <c r="EN597" s="287">
        <f t="shared" si="3095"/>
        <v>0</v>
      </c>
      <c r="EO597" s="287"/>
      <c r="EP597" s="287"/>
      <c r="EQ597" s="292"/>
      <c r="ER597" s="292"/>
      <c r="ES597" s="292"/>
      <c r="ET597" s="827"/>
      <c r="EU597" s="827"/>
      <c r="EV597" s="827"/>
      <c r="EW597" s="827"/>
      <c r="EX597" s="292"/>
      <c r="EY597" s="827"/>
      <c r="EZ597" s="827"/>
      <c r="FA597" s="827"/>
      <c r="FB597" s="827"/>
      <c r="FC597" s="292"/>
      <c r="FD597" s="292"/>
      <c r="FE597" s="292"/>
      <c r="FF597" s="292"/>
      <c r="FG597" s="287">
        <f>SUM(FH597:FM597)</f>
        <v>0</v>
      </c>
      <c r="FH597" s="287"/>
      <c r="FI597" s="287"/>
      <c r="FJ597" s="292"/>
      <c r="FK597" s="292"/>
      <c r="FL597" s="967"/>
      <c r="FM597" s="292"/>
      <c r="FN597" s="827"/>
      <c r="FO597" s="827"/>
      <c r="FP597" s="827"/>
      <c r="FQ597" s="827"/>
      <c r="FR597" s="292"/>
      <c r="FS597" s="292"/>
      <c r="FT597" s="292"/>
      <c r="FU597" s="827"/>
      <c r="FV597" s="306"/>
      <c r="FW597" s="306"/>
      <c r="FX597" s="342"/>
    </row>
    <row r="598" spans="1:180" ht="30" hidden="1">
      <c r="A598" s="408" t="s">
        <v>485</v>
      </c>
      <c r="B598" s="304" t="s">
        <v>303</v>
      </c>
      <c r="C598" s="378"/>
      <c r="D598" s="378"/>
      <c r="E598" s="411"/>
      <c r="F598" s="304"/>
      <c r="G598" s="381"/>
      <c r="H598" s="381"/>
      <c r="I598" s="287" t="e">
        <f>#REF!+M598+N598+S598+#REF!</f>
        <v>#REF!</v>
      </c>
      <c r="J598" s="287"/>
      <c r="K598" s="287"/>
      <c r="L598" s="287"/>
      <c r="M598" s="365"/>
      <c r="N598" s="365"/>
      <c r="O598" s="365"/>
      <c r="P598" s="365"/>
      <c r="Q598" s="365"/>
      <c r="R598" s="365"/>
      <c r="S598" s="365"/>
      <c r="T598" s="365"/>
      <c r="U598" s="365"/>
      <c r="V598" s="365"/>
      <c r="W598" s="365"/>
      <c r="X598" s="365"/>
      <c r="Y598" s="365"/>
      <c r="Z598" s="365"/>
      <c r="AA598" s="1177"/>
      <c r="AB598" s="292"/>
      <c r="AC598" s="292"/>
      <c r="AD598" s="353"/>
      <c r="AE598" s="292"/>
      <c r="AF598" s="365"/>
      <c r="AG598" s="365"/>
      <c r="AH598" s="365"/>
      <c r="AI598" s="365"/>
      <c r="AJ598" s="365"/>
      <c r="AK598" s="365"/>
      <c r="AL598" s="292"/>
      <c r="AM598" s="292"/>
      <c r="AN598" s="292"/>
      <c r="AO598" s="292"/>
      <c r="AP598" s="306"/>
      <c r="AQ598" s="287" t="e">
        <f>#REF!+#REF!+BR598+CW598+#REF!</f>
        <v>#REF!</v>
      </c>
      <c r="AR598" s="1631"/>
      <c r="AS598" s="1631"/>
      <c r="AT598" s="285"/>
      <c r="AU598" s="285"/>
      <c r="AV598" s="285"/>
      <c r="AW598" s="285"/>
      <c r="AX598" s="285"/>
      <c r="AY598" s="285"/>
      <c r="AZ598" s="285"/>
      <c r="BA598" s="285"/>
      <c r="BB598" s="285"/>
      <c r="BC598" s="285"/>
      <c r="BD598" s="285"/>
      <c r="BE598" s="285"/>
      <c r="BF598" s="285"/>
      <c r="BG598" s="285"/>
      <c r="BH598" s="285"/>
      <c r="BI598" s="285"/>
      <c r="BJ598" s="285"/>
      <c r="BK598" s="285"/>
      <c r="BL598" s="292"/>
      <c r="BM598" s="306"/>
      <c r="BN598" s="306"/>
      <c r="BO598" s="306"/>
      <c r="BP598" s="306"/>
      <c r="BQ598" s="306"/>
      <c r="BR598" s="292"/>
      <c r="BS598" s="306"/>
      <c r="BT598" s="306"/>
      <c r="BU598" s="306"/>
      <c r="BV598" s="306"/>
      <c r="BW598" s="306"/>
      <c r="BX598" s="306"/>
      <c r="BY598" s="306"/>
      <c r="BZ598" s="306"/>
      <c r="CA598" s="306"/>
      <c r="CB598" s="306"/>
      <c r="CC598" s="306"/>
      <c r="CD598" s="306"/>
      <c r="CE598" s="306"/>
      <c r="CF598" s="306"/>
      <c r="CG598" s="963"/>
      <c r="CH598" s="292"/>
      <c r="CI598" s="306"/>
      <c r="CJ598" s="306"/>
      <c r="CK598" s="306"/>
      <c r="CL598" s="306"/>
      <c r="CM598" s="306"/>
      <c r="CN598" s="306"/>
      <c r="CO598" s="306"/>
      <c r="CP598" s="306"/>
      <c r="CQ598" s="306"/>
      <c r="CR598" s="306"/>
      <c r="CS598" s="306"/>
      <c r="CT598" s="306"/>
      <c r="CU598" s="306"/>
      <c r="CV598" s="306"/>
      <c r="CW598" s="1519"/>
      <c r="CX598" s="306"/>
      <c r="CY598" s="306"/>
      <c r="CZ598" s="306"/>
      <c r="DA598" s="306"/>
      <c r="DB598" s="306"/>
      <c r="DC598" s="306"/>
      <c r="DD598" s="306"/>
      <c r="DE598" s="306"/>
      <c r="DF598" s="306"/>
      <c r="DG598" s="306"/>
      <c r="DH598" s="306"/>
      <c r="DI598" s="1180"/>
      <c r="DJ598" s="1180"/>
      <c r="DK598" s="1180"/>
      <c r="DL598" s="1180"/>
      <c r="DM598" s="1180"/>
      <c r="DN598" s="1180"/>
      <c r="DO598" s="1180"/>
      <c r="DP598" s="1180"/>
      <c r="DQ598" s="1180"/>
      <c r="DR598" s="1180"/>
      <c r="DS598" s="1180"/>
      <c r="DT598" s="1180"/>
      <c r="DU598" s="1180"/>
      <c r="DV598" s="1180"/>
      <c r="DW598" s="1180"/>
      <c r="DX598" s="1180"/>
      <c r="DY598" s="1180"/>
      <c r="DZ598" s="1180"/>
      <c r="EA598" s="1180"/>
      <c r="EB598" s="1180"/>
      <c r="EC598" s="1180"/>
      <c r="ED598" s="1180"/>
      <c r="EE598" s="1180"/>
      <c r="EF598" s="1180"/>
      <c r="EG598" s="1180"/>
      <c r="EH598" s="1180"/>
      <c r="EI598" s="1180"/>
      <c r="EJ598" s="306"/>
      <c r="EK598" s="306"/>
      <c r="EL598" s="306"/>
      <c r="EM598" s="306"/>
      <c r="EN598" s="287">
        <f t="shared" si="3095"/>
        <v>0</v>
      </c>
      <c r="EO598" s="287"/>
      <c r="EP598" s="287"/>
      <c r="EQ598" s="292"/>
      <c r="ER598" s="292"/>
      <c r="ES598" s="292"/>
      <c r="ET598" s="827"/>
      <c r="EU598" s="827"/>
      <c r="EV598" s="827"/>
      <c r="EW598" s="827"/>
      <c r="EX598" s="292"/>
      <c r="EY598" s="827"/>
      <c r="EZ598" s="827"/>
      <c r="FA598" s="827"/>
      <c r="FB598" s="827"/>
      <c r="FC598" s="292"/>
      <c r="FD598" s="292"/>
      <c r="FE598" s="292"/>
      <c r="FF598" s="292"/>
      <c r="FG598" s="287">
        <f>SUM(FH598:FM598)</f>
        <v>0</v>
      </c>
      <c r="FH598" s="287"/>
      <c r="FI598" s="287">
        <v>0</v>
      </c>
      <c r="FJ598" s="292"/>
      <c r="FK598" s="292"/>
      <c r="FL598" s="967"/>
      <c r="FM598" s="292"/>
      <c r="FN598" s="827"/>
      <c r="FO598" s="827"/>
      <c r="FP598" s="827"/>
      <c r="FQ598" s="827"/>
      <c r="FR598" s="292"/>
      <c r="FS598" s="292"/>
      <c r="FT598" s="292"/>
      <c r="FU598" s="827"/>
      <c r="FV598" s="306"/>
      <c r="FW598" s="306"/>
      <c r="FX598" s="342"/>
    </row>
    <row r="599" spans="1:180" ht="30" hidden="1">
      <c r="A599" s="408" t="s">
        <v>485</v>
      </c>
      <c r="B599" s="304" t="s">
        <v>303</v>
      </c>
      <c r="C599" s="378"/>
      <c r="D599" s="378"/>
      <c r="E599" s="383"/>
      <c r="F599" s="373" t="s">
        <v>11</v>
      </c>
      <c r="G599" s="463"/>
      <c r="H599" s="463"/>
      <c r="I599" s="285"/>
      <c r="J599" s="285"/>
      <c r="K599" s="285"/>
      <c r="L599" s="285"/>
      <c r="M599" s="285"/>
      <c r="N599" s="285"/>
      <c r="O599" s="285"/>
      <c r="P599" s="285"/>
      <c r="Q599" s="285"/>
      <c r="R599" s="285"/>
      <c r="S599" s="285"/>
      <c r="T599" s="285"/>
      <c r="U599" s="285"/>
      <c r="V599" s="285"/>
      <c r="W599" s="285"/>
      <c r="X599" s="285"/>
      <c r="Y599" s="285"/>
      <c r="Z599" s="285"/>
      <c r="AA599" s="1174"/>
      <c r="AB599" s="285"/>
      <c r="AC599" s="285"/>
      <c r="AD599" s="347"/>
      <c r="AE599" s="285"/>
      <c r="AF599" s="285"/>
      <c r="AG599" s="285"/>
      <c r="AH599" s="285"/>
      <c r="AI599" s="285"/>
      <c r="AJ599" s="285"/>
      <c r="AK599" s="285"/>
      <c r="AL599" s="285"/>
      <c r="AM599" s="285"/>
      <c r="AN599" s="285"/>
      <c r="AO599" s="285"/>
      <c r="AP599" s="306"/>
      <c r="AQ599" s="307" t="e">
        <f>#REF!+BL599+BR599+CW599</f>
        <v>#REF!</v>
      </c>
      <c r="AR599" s="1616"/>
      <c r="AS599" s="1616"/>
      <c r="AT599" s="285"/>
      <c r="AU599" s="285"/>
      <c r="AV599" s="285"/>
      <c r="AW599" s="285"/>
      <c r="AX599" s="285"/>
      <c r="AY599" s="285"/>
      <c r="AZ599" s="285"/>
      <c r="BA599" s="285"/>
      <c r="BB599" s="285"/>
      <c r="BC599" s="285"/>
      <c r="BD599" s="285"/>
      <c r="BE599" s="285"/>
      <c r="BF599" s="285"/>
      <c r="BG599" s="285"/>
      <c r="BH599" s="285"/>
      <c r="BI599" s="285"/>
      <c r="BJ599" s="285"/>
      <c r="BK599" s="285"/>
      <c r="BL599" s="287">
        <f t="shared" ref="BL599:DE599" si="3106">SUM(BL596:BL598)</f>
        <v>1.3632</v>
      </c>
      <c r="BM599" s="287">
        <f t="shared" si="3106"/>
        <v>163.58399999999997</v>
      </c>
      <c r="BN599" s="287">
        <f t="shared" si="3106"/>
        <v>4.7712000000000003</v>
      </c>
      <c r="BO599" s="287">
        <f t="shared" si="3106"/>
        <v>0.34079999999999999</v>
      </c>
      <c r="BP599" s="287">
        <f t="shared" si="3106"/>
        <v>40.895999999999994</v>
      </c>
      <c r="BQ599" s="287">
        <f t="shared" si="3106"/>
        <v>1.1928000000000001</v>
      </c>
      <c r="BR599" s="287">
        <f t="shared" ref="BR599:CF599" si="3107">SUM(BR596:BR598)</f>
        <v>1.3632</v>
      </c>
      <c r="BS599" s="287">
        <f t="shared" si="3107"/>
        <v>163.58399999999997</v>
      </c>
      <c r="BT599" s="287">
        <f t="shared" si="3107"/>
        <v>4.7712000000000003</v>
      </c>
      <c r="BU599" s="287">
        <f t="shared" si="3107"/>
        <v>0.34079999999999999</v>
      </c>
      <c r="BV599" s="287">
        <f t="shared" si="3107"/>
        <v>40.895999999999994</v>
      </c>
      <c r="BW599" s="287">
        <f t="shared" si="3107"/>
        <v>1.1928000000000001</v>
      </c>
      <c r="BX599" s="287">
        <f t="shared" si="3107"/>
        <v>0.34079999999999999</v>
      </c>
      <c r="BY599" s="287">
        <f t="shared" si="3107"/>
        <v>40.895999999999994</v>
      </c>
      <c r="BZ599" s="287">
        <f t="shared" si="3107"/>
        <v>1.1928000000000001</v>
      </c>
      <c r="CA599" s="287">
        <f t="shared" si="3107"/>
        <v>0.34079999999999999</v>
      </c>
      <c r="CB599" s="287">
        <f t="shared" si="3107"/>
        <v>40.895999999999994</v>
      </c>
      <c r="CC599" s="287">
        <f t="shared" si="3107"/>
        <v>1.1928000000000001</v>
      </c>
      <c r="CD599" s="287">
        <f t="shared" si="3107"/>
        <v>0.34079999999999999</v>
      </c>
      <c r="CE599" s="287">
        <f t="shared" si="3107"/>
        <v>40.895999999999994</v>
      </c>
      <c r="CF599" s="287">
        <f t="shared" si="3107"/>
        <v>1.1928000000000001</v>
      </c>
      <c r="CG599" s="961"/>
      <c r="CH599" s="287">
        <f t="shared" ref="CH599:CV599" si="3108">SUM(CH596:CH598)</f>
        <v>1.3632</v>
      </c>
      <c r="CI599" s="287">
        <f t="shared" si="3108"/>
        <v>163.58399999999997</v>
      </c>
      <c r="CJ599" s="287">
        <f t="shared" si="3108"/>
        <v>4.7712000000000003</v>
      </c>
      <c r="CK599" s="287">
        <f t="shared" si="3108"/>
        <v>0.34079999999999999</v>
      </c>
      <c r="CL599" s="287">
        <f t="shared" si="3108"/>
        <v>40.895999999999994</v>
      </c>
      <c r="CM599" s="287">
        <f t="shared" si="3108"/>
        <v>1.1928000000000001</v>
      </c>
      <c r="CN599" s="287">
        <f t="shared" si="3108"/>
        <v>0.34079999999999999</v>
      </c>
      <c r="CO599" s="287">
        <f t="shared" si="3108"/>
        <v>40.895999999999994</v>
      </c>
      <c r="CP599" s="287">
        <f t="shared" si="3108"/>
        <v>1.1928000000000001</v>
      </c>
      <c r="CQ599" s="287">
        <f t="shared" si="3108"/>
        <v>0.34079999999999999</v>
      </c>
      <c r="CR599" s="287">
        <f t="shared" si="3108"/>
        <v>40.895999999999994</v>
      </c>
      <c r="CS599" s="287">
        <f t="shared" si="3108"/>
        <v>1.1928000000000001</v>
      </c>
      <c r="CT599" s="287">
        <f t="shared" si="3108"/>
        <v>0.34079999999999999</v>
      </c>
      <c r="CU599" s="287">
        <f t="shared" si="3108"/>
        <v>40.895999999999994</v>
      </c>
      <c r="CV599" s="287">
        <f t="shared" si="3108"/>
        <v>1.1928000000000001</v>
      </c>
      <c r="CW599" s="1510">
        <f t="shared" si="3106"/>
        <v>1.3632</v>
      </c>
      <c r="CX599" s="287">
        <f t="shared" si="3106"/>
        <v>163.58399999999997</v>
      </c>
      <c r="CY599" s="287">
        <f t="shared" si="3106"/>
        <v>4.7712000000000003</v>
      </c>
      <c r="CZ599" s="287">
        <f t="shared" si="3106"/>
        <v>1.3632</v>
      </c>
      <c r="DA599" s="287">
        <f t="shared" si="3106"/>
        <v>163.58399999999997</v>
      </c>
      <c r="DB599" s="287">
        <f t="shared" si="3106"/>
        <v>4.7712000000000003</v>
      </c>
      <c r="DC599" s="287">
        <f t="shared" si="3106"/>
        <v>1.3632</v>
      </c>
      <c r="DD599" s="287">
        <f t="shared" si="3106"/>
        <v>163.58399999999997</v>
      </c>
      <c r="DE599" s="287">
        <f t="shared" si="3106"/>
        <v>4.7712000000000003</v>
      </c>
      <c r="DF599" s="287">
        <f t="shared" ref="DF599:DH599" si="3109">SUM(DF596:DF598)</f>
        <v>1.3632</v>
      </c>
      <c r="DG599" s="287">
        <f t="shared" si="3109"/>
        <v>163.58399999999997</v>
      </c>
      <c r="DH599" s="287">
        <f t="shared" si="3109"/>
        <v>4.7712000000000003</v>
      </c>
      <c r="DI599" s="1220">
        <f t="shared" ref="DI599:EC599" si="3110">SUM(DI596:DI598)</f>
        <v>1.3632</v>
      </c>
      <c r="DJ599" s="1220">
        <f t="shared" si="3110"/>
        <v>163.58399999999997</v>
      </c>
      <c r="DK599" s="1220">
        <f t="shared" si="3110"/>
        <v>4.7712000000000003</v>
      </c>
      <c r="DL599" s="1220"/>
      <c r="DM599" s="1220"/>
      <c r="DN599" s="1220"/>
      <c r="DO599" s="1220"/>
      <c r="DP599" s="1220"/>
      <c r="DQ599" s="1220"/>
      <c r="DR599" s="1220"/>
      <c r="DS599" s="1220"/>
      <c r="DT599" s="1220"/>
      <c r="DU599" s="1220"/>
      <c r="DV599" s="1220"/>
      <c r="DW599" s="1220"/>
      <c r="DX599" s="1220">
        <f t="shared" si="3110"/>
        <v>1.3632</v>
      </c>
      <c r="DY599" s="1220">
        <f t="shared" si="3110"/>
        <v>163.58399999999997</v>
      </c>
      <c r="DZ599" s="1220">
        <f t="shared" si="3110"/>
        <v>4.7712000000000003</v>
      </c>
      <c r="EA599" s="1220">
        <f t="shared" si="3110"/>
        <v>1.3632</v>
      </c>
      <c r="EB599" s="1220">
        <f t="shared" si="3110"/>
        <v>163.58399999999997</v>
      </c>
      <c r="EC599" s="1220">
        <f t="shared" si="3110"/>
        <v>4.7712000000000003</v>
      </c>
      <c r="ED599" s="1220">
        <f t="shared" ref="ED599:EF599" si="3111">SUM(ED596:ED598)</f>
        <v>1.3632</v>
      </c>
      <c r="EE599" s="1220">
        <f t="shared" si="3111"/>
        <v>163.58399999999997</v>
      </c>
      <c r="EF599" s="1220">
        <f t="shared" si="3111"/>
        <v>4.7712000000000003</v>
      </c>
      <c r="EG599" s="1220"/>
      <c r="EH599" s="1220"/>
      <c r="EI599" s="1220"/>
      <c r="EJ599" s="285"/>
      <c r="EK599" s="285"/>
      <c r="EL599" s="285"/>
      <c r="EM599" s="285"/>
      <c r="EN599" s="287">
        <f t="shared" si="3095"/>
        <v>0</v>
      </c>
      <c r="EO599" s="287"/>
      <c r="EP599" s="287"/>
      <c r="EQ599" s="287">
        <f t="shared" ref="EQ599:FG599" si="3112">SUM(EQ596:EQ598)</f>
        <v>0</v>
      </c>
      <c r="ER599" s="287">
        <f t="shared" si="3112"/>
        <v>0</v>
      </c>
      <c r="ES599" s="287">
        <f t="shared" si="3112"/>
        <v>0</v>
      </c>
      <c r="ET599" s="825"/>
      <c r="EU599" s="825"/>
      <c r="EV599" s="825"/>
      <c r="EW599" s="825"/>
      <c r="EX599" s="287">
        <f t="shared" si="3112"/>
        <v>0</v>
      </c>
      <c r="EY599" s="825"/>
      <c r="EZ599" s="825"/>
      <c r="FA599" s="825"/>
      <c r="FB599" s="825"/>
      <c r="FC599" s="287">
        <f t="shared" si="3112"/>
        <v>0</v>
      </c>
      <c r="FD599" s="287">
        <f t="shared" si="3112"/>
        <v>0</v>
      </c>
      <c r="FE599" s="287">
        <f t="shared" ref="FE599:FF599" si="3113">SUM(FE596:FE598)</f>
        <v>0</v>
      </c>
      <c r="FF599" s="287">
        <f t="shared" si="3113"/>
        <v>0</v>
      </c>
      <c r="FG599" s="287">
        <f t="shared" si="3112"/>
        <v>0</v>
      </c>
      <c r="FH599" s="287">
        <v>0</v>
      </c>
      <c r="FI599" s="287"/>
      <c r="FJ599" s="287">
        <f>SUM(FJ596:FJ598)</f>
        <v>0</v>
      </c>
      <c r="FK599" s="287">
        <f>SUM(FK596:FK598)</f>
        <v>0</v>
      </c>
      <c r="FL599" s="961"/>
      <c r="FM599" s="287">
        <f>SUM(FM596:FM598)</f>
        <v>0</v>
      </c>
      <c r="FN599" s="825"/>
      <c r="FO599" s="825"/>
      <c r="FP599" s="825"/>
      <c r="FQ599" s="825"/>
      <c r="FR599" s="287"/>
      <c r="FS599" s="287"/>
      <c r="FT599" s="287">
        <f>SUM(FT596:FT598)</f>
        <v>0</v>
      </c>
      <c r="FU599" s="825"/>
      <c r="FV599" s="285"/>
      <c r="FW599" s="285"/>
      <c r="FX599" s="285"/>
    </row>
    <row r="600" spans="1:180" ht="30" hidden="1">
      <c r="A600" s="408" t="s">
        <v>485</v>
      </c>
      <c r="B600" s="304" t="s">
        <v>303</v>
      </c>
      <c r="C600" s="378"/>
      <c r="D600" s="378"/>
      <c r="E600" s="374" t="s">
        <v>118</v>
      </c>
      <c r="F600" s="373" t="s">
        <v>98</v>
      </c>
      <c r="G600" s="463"/>
      <c r="H600" s="463"/>
      <c r="I600" s="285"/>
      <c r="J600" s="285"/>
      <c r="K600" s="285"/>
      <c r="L600" s="285"/>
      <c r="M600" s="285"/>
      <c r="N600" s="285"/>
      <c r="O600" s="285"/>
      <c r="P600" s="285"/>
      <c r="Q600" s="285"/>
      <c r="R600" s="285"/>
      <c r="S600" s="285"/>
      <c r="T600" s="285"/>
      <c r="U600" s="285"/>
      <c r="V600" s="285"/>
      <c r="W600" s="285"/>
      <c r="X600" s="285"/>
      <c r="Y600" s="285"/>
      <c r="Z600" s="285"/>
      <c r="AA600" s="1174"/>
      <c r="AB600" s="285"/>
      <c r="AC600" s="285"/>
      <c r="AD600" s="347"/>
      <c r="AE600" s="285"/>
      <c r="AF600" s="285"/>
      <c r="AG600" s="285"/>
      <c r="AH600" s="285"/>
      <c r="AI600" s="285"/>
      <c r="AJ600" s="285"/>
      <c r="AK600" s="285"/>
      <c r="AL600" s="285"/>
      <c r="AM600" s="285"/>
      <c r="AN600" s="285"/>
      <c r="AO600" s="285"/>
      <c r="AP600" s="306"/>
      <c r="AQ600" s="285"/>
      <c r="AR600" s="1629"/>
      <c r="AS600" s="1629"/>
      <c r="AT600" s="306"/>
      <c r="AU600" s="306"/>
      <c r="AV600" s="306"/>
      <c r="AW600" s="306"/>
      <c r="AX600" s="306"/>
      <c r="AY600" s="306"/>
      <c r="AZ600" s="306"/>
      <c r="BA600" s="306"/>
      <c r="BB600" s="306"/>
      <c r="BC600" s="306"/>
      <c r="BD600" s="306"/>
      <c r="BE600" s="306"/>
      <c r="BF600" s="306"/>
      <c r="BG600" s="306"/>
      <c r="BH600" s="306"/>
      <c r="BI600" s="306"/>
      <c r="BJ600" s="306"/>
      <c r="BK600" s="306"/>
      <c r="BL600" s="285"/>
      <c r="BM600" s="285"/>
      <c r="BN600" s="285"/>
      <c r="BO600" s="285"/>
      <c r="BP600" s="285"/>
      <c r="BQ600" s="285"/>
      <c r="BR600" s="285"/>
      <c r="BS600" s="285"/>
      <c r="BT600" s="285"/>
      <c r="BU600" s="285"/>
      <c r="BV600" s="285"/>
      <c r="BW600" s="285"/>
      <c r="BX600" s="285"/>
      <c r="BY600" s="285"/>
      <c r="BZ600" s="285"/>
      <c r="CA600" s="285"/>
      <c r="CB600" s="285"/>
      <c r="CC600" s="285"/>
      <c r="CD600" s="285"/>
      <c r="CE600" s="285"/>
      <c r="CF600" s="285"/>
      <c r="CG600" s="962"/>
      <c r="CH600" s="285"/>
      <c r="CI600" s="285"/>
      <c r="CJ600" s="285"/>
      <c r="CK600" s="285"/>
      <c r="CL600" s="285"/>
      <c r="CM600" s="285"/>
      <c r="CN600" s="285"/>
      <c r="CO600" s="285"/>
      <c r="CP600" s="285"/>
      <c r="CQ600" s="285"/>
      <c r="CR600" s="285"/>
      <c r="CS600" s="285"/>
      <c r="CT600" s="285"/>
      <c r="CU600" s="285"/>
      <c r="CV600" s="285"/>
      <c r="CW600" s="1512"/>
      <c r="CX600" s="285"/>
      <c r="CY600" s="285"/>
      <c r="CZ600" s="285"/>
      <c r="DA600" s="285"/>
      <c r="DB600" s="285"/>
      <c r="DC600" s="285"/>
      <c r="DD600" s="285"/>
      <c r="DE600" s="285"/>
      <c r="DF600" s="285"/>
      <c r="DG600" s="285"/>
      <c r="DH600" s="285"/>
      <c r="DI600" s="1174"/>
      <c r="DJ600" s="1174"/>
      <c r="DK600" s="1174"/>
      <c r="DL600" s="1174"/>
      <c r="DM600" s="1174"/>
      <c r="DN600" s="1174"/>
      <c r="DO600" s="1174"/>
      <c r="DP600" s="1174"/>
      <c r="DQ600" s="1174"/>
      <c r="DR600" s="1174"/>
      <c r="DS600" s="1174"/>
      <c r="DT600" s="1174"/>
      <c r="DU600" s="1174"/>
      <c r="DV600" s="1174"/>
      <c r="DW600" s="1174"/>
      <c r="DX600" s="1174"/>
      <c r="DY600" s="1174"/>
      <c r="DZ600" s="1174"/>
      <c r="EA600" s="1174"/>
      <c r="EB600" s="1174"/>
      <c r="EC600" s="1174"/>
      <c r="ED600" s="1174"/>
      <c r="EE600" s="1174"/>
      <c r="EF600" s="1174"/>
      <c r="EG600" s="1174"/>
      <c r="EH600" s="1174"/>
      <c r="EI600" s="1174"/>
      <c r="EJ600" s="285"/>
      <c r="EK600" s="285"/>
      <c r="EL600" s="285"/>
      <c r="EM600" s="285"/>
      <c r="EN600" s="287">
        <f t="shared" si="3095"/>
        <v>0</v>
      </c>
      <c r="EO600" s="287"/>
      <c r="EP600" s="287"/>
      <c r="EQ600" s="285"/>
      <c r="ER600" s="285"/>
      <c r="ES600" s="285"/>
      <c r="ET600" s="804"/>
      <c r="EU600" s="804"/>
      <c r="EV600" s="804"/>
      <c r="EW600" s="804"/>
      <c r="EX600" s="285"/>
      <c r="EY600" s="804"/>
      <c r="EZ600" s="804"/>
      <c r="FA600" s="804"/>
      <c r="FB600" s="804"/>
      <c r="FC600" s="285"/>
      <c r="FD600" s="285"/>
      <c r="FE600" s="285"/>
      <c r="FF600" s="285"/>
      <c r="FG600" s="285"/>
      <c r="FH600" s="287"/>
      <c r="FI600" s="304"/>
      <c r="FJ600" s="285"/>
      <c r="FK600" s="285"/>
      <c r="FL600" s="962"/>
      <c r="FM600" s="285"/>
      <c r="FN600" s="804"/>
      <c r="FO600" s="804"/>
      <c r="FP600" s="804"/>
      <c r="FQ600" s="804"/>
      <c r="FR600" s="285"/>
      <c r="FS600" s="285"/>
      <c r="FT600" s="285"/>
      <c r="FU600" s="804"/>
      <c r="FV600" s="285"/>
      <c r="FW600" s="285"/>
      <c r="FX600" s="285"/>
    </row>
    <row r="601" spans="1:180" s="515" customFormat="1" ht="90" hidden="1" customHeight="1">
      <c r="A601" s="501" t="s">
        <v>485</v>
      </c>
      <c r="B601" s="502" t="s">
        <v>303</v>
      </c>
      <c r="C601" s="503" t="s">
        <v>491</v>
      </c>
      <c r="D601" s="503" t="s">
        <v>494</v>
      </c>
      <c r="E601" s="504" t="s">
        <v>397</v>
      </c>
      <c r="F601" s="525" t="s">
        <v>398</v>
      </c>
      <c r="G601" s="529" t="s">
        <v>68</v>
      </c>
      <c r="H601" s="529" t="s">
        <v>399</v>
      </c>
      <c r="I601" s="508" t="e">
        <f>#REF!+M601+N601+S601</f>
        <v>#REF!</v>
      </c>
      <c r="J601" s="508"/>
      <c r="K601" s="508"/>
      <c r="L601" s="508"/>
      <c r="M601" s="509" t="e">
        <f>SUM(#REF!)</f>
        <v>#REF!</v>
      </c>
      <c r="N601" s="509">
        <f>SUM(O601:R601)</f>
        <v>56</v>
      </c>
      <c r="O601" s="530">
        <v>0</v>
      </c>
      <c r="P601" s="530">
        <v>0</v>
      </c>
      <c r="Q601" s="530">
        <v>56</v>
      </c>
      <c r="R601" s="530">
        <v>0</v>
      </c>
      <c r="S601" s="530">
        <v>50</v>
      </c>
      <c r="T601" s="530">
        <v>0</v>
      </c>
      <c r="U601" s="530">
        <v>0</v>
      </c>
      <c r="V601" s="530">
        <v>56</v>
      </c>
      <c r="W601" s="530">
        <v>0</v>
      </c>
      <c r="X601" s="530">
        <v>50</v>
      </c>
      <c r="Y601" s="530">
        <v>50</v>
      </c>
      <c r="Z601" s="530">
        <v>50</v>
      </c>
      <c r="AA601" s="1179"/>
      <c r="AB601" s="531"/>
      <c r="AC601" s="531"/>
      <c r="AD601" s="531"/>
      <c r="AE601" s="531"/>
      <c r="AF601" s="509" t="e">
        <f>SUM(#REF!)</f>
        <v>#REF!</v>
      </c>
      <c r="AG601" s="509">
        <f>SUM(AH601:AK601)</f>
        <v>56</v>
      </c>
      <c r="AH601" s="530">
        <v>0</v>
      </c>
      <c r="AI601" s="530">
        <v>0</v>
      </c>
      <c r="AJ601" s="530">
        <v>56</v>
      </c>
      <c r="AK601" s="530">
        <v>0</v>
      </c>
      <c r="AL601" s="531"/>
      <c r="AM601" s="531"/>
      <c r="AN601" s="531"/>
      <c r="AO601" s="531"/>
      <c r="AP601" s="532" t="s">
        <v>400</v>
      </c>
      <c r="AQ601" s="508" t="e">
        <f>#REF!+BL601+BR601+CW601</f>
        <v>#REF!</v>
      </c>
      <c r="AR601" s="1630"/>
      <c r="AS601" s="1630"/>
      <c r="AT601" s="522">
        <v>4.0299999999999996E-2</v>
      </c>
      <c r="AU601" s="517">
        <v>4.8359999999999994</v>
      </c>
      <c r="AV601" s="517">
        <v>0.14105000000000001</v>
      </c>
      <c r="AW601" s="522">
        <v>4.0300000000000002E-2</v>
      </c>
      <c r="AX601" s="517">
        <v>4.8359999999999994</v>
      </c>
      <c r="AY601" s="517">
        <v>0.14105000000000001</v>
      </c>
      <c r="AZ601" s="522">
        <v>5.5900000000000005E-2</v>
      </c>
      <c r="BA601" s="517">
        <v>6.7080000000000002</v>
      </c>
      <c r="BB601" s="517">
        <v>0.19564999999999999</v>
      </c>
      <c r="BC601" s="522">
        <v>5.5900000000000005E-2</v>
      </c>
      <c r="BD601" s="517">
        <v>6.7080000000000002</v>
      </c>
      <c r="BE601" s="517">
        <v>0.19564999999999999</v>
      </c>
      <c r="BF601" s="517"/>
      <c r="BG601" s="517"/>
      <c r="BH601" s="517"/>
      <c r="BI601" s="517"/>
      <c r="BJ601" s="517"/>
      <c r="BK601" s="517"/>
      <c r="BL601" s="533">
        <v>7.2800000000000004E-2</v>
      </c>
      <c r="BM601" s="513">
        <v>8.7360000000000007</v>
      </c>
      <c r="BN601" s="533">
        <v>0.25480000000000003</v>
      </c>
      <c r="BO601" s="533">
        <v>0</v>
      </c>
      <c r="BP601" s="533">
        <v>0</v>
      </c>
      <c r="BQ601" s="533">
        <v>0</v>
      </c>
      <c r="BR601" s="533">
        <v>7.2800000000000004E-2</v>
      </c>
      <c r="BS601" s="513">
        <v>8.7360000000000007</v>
      </c>
      <c r="BT601" s="533">
        <v>0.25480000000000003</v>
      </c>
      <c r="BU601" s="533">
        <v>0</v>
      </c>
      <c r="BV601" s="533">
        <v>0</v>
      </c>
      <c r="BW601" s="533">
        <v>0</v>
      </c>
      <c r="BX601" s="533">
        <v>0</v>
      </c>
      <c r="BY601" s="533">
        <v>0</v>
      </c>
      <c r="BZ601" s="533">
        <v>0</v>
      </c>
      <c r="CA601" s="533">
        <v>7.2800000000000004E-2</v>
      </c>
      <c r="CB601" s="533">
        <v>8.7360000000000007</v>
      </c>
      <c r="CC601" s="533">
        <v>0.25480000000000003</v>
      </c>
      <c r="CD601" s="533">
        <v>0</v>
      </c>
      <c r="CE601" s="533">
        <v>0</v>
      </c>
      <c r="CF601" s="533">
        <v>0</v>
      </c>
      <c r="CG601" s="965"/>
      <c r="CH601" s="533">
        <v>7.2800000000000004E-2</v>
      </c>
      <c r="CI601" s="513">
        <v>8.7360000000000007</v>
      </c>
      <c r="CJ601" s="533">
        <v>0.25480000000000003</v>
      </c>
      <c r="CK601" s="533">
        <v>0</v>
      </c>
      <c r="CL601" s="533">
        <v>0</v>
      </c>
      <c r="CM601" s="533">
        <v>0</v>
      </c>
      <c r="CN601" s="533">
        <v>0</v>
      </c>
      <c r="CO601" s="533">
        <v>0</v>
      </c>
      <c r="CP601" s="533">
        <v>0</v>
      </c>
      <c r="CQ601" s="533">
        <v>7.2800000000000004E-2</v>
      </c>
      <c r="CR601" s="533">
        <v>8.7360000000000007</v>
      </c>
      <c r="CS601" s="533">
        <v>0.25480000000000003</v>
      </c>
      <c r="CT601" s="533">
        <v>0</v>
      </c>
      <c r="CU601" s="533">
        <v>0</v>
      </c>
      <c r="CV601" s="533">
        <v>0</v>
      </c>
      <c r="CW601" s="1538">
        <v>6.5000000000000002E-2</v>
      </c>
      <c r="CX601" s="533">
        <v>7.8</v>
      </c>
      <c r="CY601" s="533">
        <v>0.22750000000000001</v>
      </c>
      <c r="CZ601" s="533">
        <v>6.5000000000000002E-2</v>
      </c>
      <c r="DA601" s="533">
        <v>7.8</v>
      </c>
      <c r="DB601" s="533">
        <v>0.22750000000000001</v>
      </c>
      <c r="DC601" s="533">
        <v>6.5000000000000002E-2</v>
      </c>
      <c r="DD601" s="533">
        <v>7.8</v>
      </c>
      <c r="DE601" s="533">
        <v>0.22750000000000001</v>
      </c>
      <c r="DF601" s="533">
        <v>6.5000000000000002E-2</v>
      </c>
      <c r="DG601" s="533">
        <v>7.8</v>
      </c>
      <c r="DH601" s="533">
        <v>0.22750000000000001</v>
      </c>
      <c r="DI601" s="1221">
        <v>6.5000000000000002E-2</v>
      </c>
      <c r="DJ601" s="1221">
        <v>7.8</v>
      </c>
      <c r="DK601" s="1221">
        <v>0.22750000000000001</v>
      </c>
      <c r="DL601" s="1221"/>
      <c r="DM601" s="1221"/>
      <c r="DN601" s="1221"/>
      <c r="DO601" s="1221"/>
      <c r="DP601" s="1221"/>
      <c r="DQ601" s="1221"/>
      <c r="DR601" s="1221"/>
      <c r="DS601" s="1221"/>
      <c r="DT601" s="1221"/>
      <c r="DU601" s="1221"/>
      <c r="DV601" s="1221"/>
      <c r="DW601" s="1221"/>
      <c r="DX601" s="1221">
        <v>6.5000000000000002E-2</v>
      </c>
      <c r="DY601" s="1221">
        <v>7.8</v>
      </c>
      <c r="DZ601" s="1221">
        <v>0.22750000000000001</v>
      </c>
      <c r="EA601" s="1221">
        <v>6.5000000000000002E-2</v>
      </c>
      <c r="EB601" s="1221">
        <v>7.8</v>
      </c>
      <c r="EC601" s="1221">
        <v>0.22750000000000001</v>
      </c>
      <c r="ED601" s="1221">
        <v>6.5000000000000002E-2</v>
      </c>
      <c r="EE601" s="1221">
        <v>7.8</v>
      </c>
      <c r="EF601" s="1221">
        <v>0.22750000000000001</v>
      </c>
      <c r="EG601" s="1221"/>
      <c r="EH601" s="1221"/>
      <c r="EI601" s="1221"/>
      <c r="EJ601" s="531"/>
      <c r="EK601" s="531"/>
      <c r="EL601" s="531"/>
      <c r="EM601" s="531"/>
      <c r="EN601" s="508">
        <f t="shared" si="3095"/>
        <v>6.2569999999999997</v>
      </c>
      <c r="EO601" s="508"/>
      <c r="EP601" s="508"/>
      <c r="EQ601" s="534">
        <v>1.7569999999999999</v>
      </c>
      <c r="ER601" s="534">
        <v>1.5</v>
      </c>
      <c r="ES601" s="534">
        <v>1.5</v>
      </c>
      <c r="ET601" s="828"/>
      <c r="EU601" s="828"/>
      <c r="EV601" s="828"/>
      <c r="EW601" s="828"/>
      <c r="EX601" s="534">
        <v>1.5</v>
      </c>
      <c r="EY601" s="828"/>
      <c r="EZ601" s="828"/>
      <c r="FA601" s="828"/>
      <c r="FB601" s="828"/>
      <c r="FC601" s="534">
        <v>1.5</v>
      </c>
      <c r="FD601" s="534">
        <v>1.5</v>
      </c>
      <c r="FE601" s="534">
        <v>1.5</v>
      </c>
      <c r="FF601" s="534">
        <v>1.5</v>
      </c>
      <c r="FG601" s="534"/>
      <c r="FH601" s="508">
        <v>0.46063999999999999</v>
      </c>
      <c r="FI601" s="508">
        <v>0.45999999999999996</v>
      </c>
      <c r="FJ601" s="534"/>
      <c r="FK601" s="531"/>
      <c r="FL601" s="1009"/>
      <c r="FM601" s="531"/>
      <c r="FN601" s="843"/>
      <c r="FO601" s="843"/>
      <c r="FP601" s="843"/>
      <c r="FQ601" s="843"/>
      <c r="FR601" s="531"/>
      <c r="FS601" s="531"/>
      <c r="FT601" s="531"/>
      <c r="FU601" s="843"/>
      <c r="FV601" s="517" t="s">
        <v>297</v>
      </c>
      <c r="FW601" s="531"/>
      <c r="FX601" s="517" t="s">
        <v>300</v>
      </c>
    </row>
    <row r="602" spans="1:180" ht="30" hidden="1">
      <c r="A602" s="408" t="s">
        <v>485</v>
      </c>
      <c r="B602" s="304" t="s">
        <v>303</v>
      </c>
      <c r="C602" s="378"/>
      <c r="D602" s="378"/>
      <c r="E602" s="383"/>
      <c r="F602" s="373" t="s">
        <v>11</v>
      </c>
      <c r="G602" s="463"/>
      <c r="H602" s="463"/>
      <c r="I602" s="285"/>
      <c r="J602" s="285"/>
      <c r="K602" s="285"/>
      <c r="L602" s="285"/>
      <c r="M602" s="285"/>
      <c r="N602" s="285"/>
      <c r="O602" s="285"/>
      <c r="P602" s="285"/>
      <c r="Q602" s="285"/>
      <c r="R602" s="285"/>
      <c r="S602" s="285"/>
      <c r="T602" s="285"/>
      <c r="U602" s="285"/>
      <c r="V602" s="285"/>
      <c r="W602" s="285"/>
      <c r="X602" s="285"/>
      <c r="Y602" s="285"/>
      <c r="Z602" s="285"/>
      <c r="AA602" s="1174"/>
      <c r="AB602" s="285"/>
      <c r="AC602" s="285"/>
      <c r="AD602" s="347"/>
      <c r="AE602" s="285"/>
      <c r="AF602" s="285"/>
      <c r="AG602" s="285"/>
      <c r="AH602" s="285"/>
      <c r="AI602" s="285"/>
      <c r="AJ602" s="285"/>
      <c r="AK602" s="285"/>
      <c r="AL602" s="285"/>
      <c r="AM602" s="285"/>
      <c r="AN602" s="285"/>
      <c r="AO602" s="285"/>
      <c r="AP602" s="306"/>
      <c r="AQ602" s="287" t="e">
        <f>SUM(AQ601:AQ601)</f>
        <v>#REF!</v>
      </c>
      <c r="AR602" s="1631"/>
      <c r="AS602" s="1631"/>
      <c r="AT602" s="292"/>
      <c r="AU602" s="306"/>
      <c r="AV602" s="306"/>
      <c r="AW602" s="292"/>
      <c r="AX602" s="306"/>
      <c r="AY602" s="306"/>
      <c r="AZ602" s="292"/>
      <c r="BA602" s="306"/>
      <c r="BB602" s="306"/>
      <c r="BC602" s="292"/>
      <c r="BD602" s="306"/>
      <c r="BE602" s="306"/>
      <c r="BF602" s="306"/>
      <c r="BG602" s="306"/>
      <c r="BH602" s="306"/>
      <c r="BI602" s="306"/>
      <c r="BJ602" s="306"/>
      <c r="BK602" s="306"/>
      <c r="BL602" s="287">
        <f t="shared" ref="BL602:DE602" si="3114">SUM(BL601:BL601)</f>
        <v>7.2800000000000004E-2</v>
      </c>
      <c r="BM602" s="287">
        <f t="shared" si="3114"/>
        <v>8.7360000000000007</v>
      </c>
      <c r="BN602" s="287">
        <f t="shared" si="3114"/>
        <v>0.25480000000000003</v>
      </c>
      <c r="BO602" s="287">
        <f t="shared" si="3114"/>
        <v>0</v>
      </c>
      <c r="BP602" s="287">
        <f t="shared" si="3114"/>
        <v>0</v>
      </c>
      <c r="BQ602" s="287">
        <f t="shared" si="3114"/>
        <v>0</v>
      </c>
      <c r="BR602" s="287">
        <f t="shared" ref="BR602:CF602" si="3115">SUM(BR601:BR601)</f>
        <v>7.2800000000000004E-2</v>
      </c>
      <c r="BS602" s="287">
        <f t="shared" si="3115"/>
        <v>8.7360000000000007</v>
      </c>
      <c r="BT602" s="287">
        <f t="shared" si="3115"/>
        <v>0.25480000000000003</v>
      </c>
      <c r="BU602" s="287">
        <f t="shared" si="3115"/>
        <v>0</v>
      </c>
      <c r="BV602" s="287">
        <f t="shared" si="3115"/>
        <v>0</v>
      </c>
      <c r="BW602" s="287">
        <f t="shared" si="3115"/>
        <v>0</v>
      </c>
      <c r="BX602" s="287">
        <f t="shared" si="3115"/>
        <v>0</v>
      </c>
      <c r="BY602" s="287">
        <f t="shared" si="3115"/>
        <v>0</v>
      </c>
      <c r="BZ602" s="287">
        <f t="shared" si="3115"/>
        <v>0</v>
      </c>
      <c r="CA602" s="287">
        <f t="shared" si="3115"/>
        <v>7.2800000000000004E-2</v>
      </c>
      <c r="CB602" s="287">
        <f t="shared" si="3115"/>
        <v>8.7360000000000007</v>
      </c>
      <c r="CC602" s="287">
        <f t="shared" si="3115"/>
        <v>0.25480000000000003</v>
      </c>
      <c r="CD602" s="287">
        <f t="shared" si="3115"/>
        <v>0</v>
      </c>
      <c r="CE602" s="287">
        <f t="shared" si="3115"/>
        <v>0</v>
      </c>
      <c r="CF602" s="287">
        <f t="shared" si="3115"/>
        <v>0</v>
      </c>
      <c r="CG602" s="961"/>
      <c r="CH602" s="287">
        <f t="shared" ref="CH602:CV602" si="3116">SUM(CH601:CH601)</f>
        <v>7.2800000000000004E-2</v>
      </c>
      <c r="CI602" s="287">
        <f t="shared" si="3116"/>
        <v>8.7360000000000007</v>
      </c>
      <c r="CJ602" s="287">
        <f t="shared" si="3116"/>
        <v>0.25480000000000003</v>
      </c>
      <c r="CK602" s="287">
        <f t="shared" si="3116"/>
        <v>0</v>
      </c>
      <c r="CL602" s="287">
        <f t="shared" si="3116"/>
        <v>0</v>
      </c>
      <c r="CM602" s="287">
        <f t="shared" si="3116"/>
        <v>0</v>
      </c>
      <c r="CN602" s="287">
        <f t="shared" si="3116"/>
        <v>0</v>
      </c>
      <c r="CO602" s="287">
        <f t="shared" si="3116"/>
        <v>0</v>
      </c>
      <c r="CP602" s="287">
        <f t="shared" si="3116"/>
        <v>0</v>
      </c>
      <c r="CQ602" s="287">
        <f t="shared" si="3116"/>
        <v>7.2800000000000004E-2</v>
      </c>
      <c r="CR602" s="287">
        <f t="shared" si="3116"/>
        <v>8.7360000000000007</v>
      </c>
      <c r="CS602" s="287">
        <f t="shared" si="3116"/>
        <v>0.25480000000000003</v>
      </c>
      <c r="CT602" s="287">
        <f t="shared" si="3116"/>
        <v>0</v>
      </c>
      <c r="CU602" s="287">
        <f t="shared" si="3116"/>
        <v>0</v>
      </c>
      <c r="CV602" s="287">
        <f t="shared" si="3116"/>
        <v>0</v>
      </c>
      <c r="CW602" s="1510">
        <f t="shared" si="3114"/>
        <v>6.5000000000000002E-2</v>
      </c>
      <c r="CX602" s="287">
        <f t="shared" si="3114"/>
        <v>7.8</v>
      </c>
      <c r="CY602" s="287">
        <f t="shared" si="3114"/>
        <v>0.22750000000000001</v>
      </c>
      <c r="CZ602" s="287">
        <f t="shared" si="3114"/>
        <v>6.5000000000000002E-2</v>
      </c>
      <c r="DA602" s="287">
        <f t="shared" si="3114"/>
        <v>7.8</v>
      </c>
      <c r="DB602" s="287">
        <f t="shared" si="3114"/>
        <v>0.22750000000000001</v>
      </c>
      <c r="DC602" s="287">
        <f t="shared" si="3114"/>
        <v>6.5000000000000002E-2</v>
      </c>
      <c r="DD602" s="287">
        <f t="shared" si="3114"/>
        <v>7.8</v>
      </c>
      <c r="DE602" s="287">
        <f t="shared" si="3114"/>
        <v>0.22750000000000001</v>
      </c>
      <c r="DF602" s="287">
        <f t="shared" ref="DF602:EF602" si="3117">SUM(DF601:DF601)</f>
        <v>6.5000000000000002E-2</v>
      </c>
      <c r="DG602" s="287">
        <f t="shared" si="3117"/>
        <v>7.8</v>
      </c>
      <c r="DH602" s="287">
        <f t="shared" si="3117"/>
        <v>0.22750000000000001</v>
      </c>
      <c r="DI602" s="1220">
        <f t="shared" si="3117"/>
        <v>6.5000000000000002E-2</v>
      </c>
      <c r="DJ602" s="1220">
        <f t="shared" si="3117"/>
        <v>7.8</v>
      </c>
      <c r="DK602" s="1220">
        <f t="shared" si="3117"/>
        <v>0.22750000000000001</v>
      </c>
      <c r="DL602" s="1220"/>
      <c r="DM602" s="1220"/>
      <c r="DN602" s="1220"/>
      <c r="DO602" s="1220"/>
      <c r="DP602" s="1220"/>
      <c r="DQ602" s="1220"/>
      <c r="DR602" s="1220"/>
      <c r="DS602" s="1220"/>
      <c r="DT602" s="1220"/>
      <c r="DU602" s="1220"/>
      <c r="DV602" s="1220"/>
      <c r="DW602" s="1220"/>
      <c r="DX602" s="1220">
        <f t="shared" si="3117"/>
        <v>6.5000000000000002E-2</v>
      </c>
      <c r="DY602" s="1220">
        <f t="shared" si="3117"/>
        <v>7.8</v>
      </c>
      <c r="DZ602" s="1220">
        <f t="shared" si="3117"/>
        <v>0.22750000000000001</v>
      </c>
      <c r="EA602" s="1220">
        <f t="shared" si="3117"/>
        <v>6.5000000000000002E-2</v>
      </c>
      <c r="EB602" s="1220">
        <f t="shared" si="3117"/>
        <v>7.8</v>
      </c>
      <c r="EC602" s="1220">
        <f t="shared" si="3117"/>
        <v>0.22750000000000001</v>
      </c>
      <c r="ED602" s="1220">
        <f t="shared" si="3117"/>
        <v>6.5000000000000002E-2</v>
      </c>
      <c r="EE602" s="1220">
        <f t="shared" si="3117"/>
        <v>7.8</v>
      </c>
      <c r="EF602" s="1220">
        <f t="shared" si="3117"/>
        <v>0.22750000000000001</v>
      </c>
      <c r="EG602" s="1220"/>
      <c r="EH602" s="1220"/>
      <c r="EI602" s="1220"/>
      <c r="EJ602" s="285"/>
      <c r="EK602" s="285"/>
      <c r="EL602" s="285"/>
      <c r="EM602" s="285"/>
      <c r="EN602" s="287">
        <f t="shared" si="3095"/>
        <v>6.2569999999999997</v>
      </c>
      <c r="EO602" s="287"/>
      <c r="EP602" s="287"/>
      <c r="EQ602" s="287">
        <f t="shared" ref="EQ602:FG602" si="3118">SUM(EQ601:EQ601)</f>
        <v>1.7569999999999999</v>
      </c>
      <c r="ER602" s="287">
        <f t="shared" si="3118"/>
        <v>1.5</v>
      </c>
      <c r="ES602" s="287">
        <f t="shared" si="3118"/>
        <v>1.5</v>
      </c>
      <c r="ET602" s="825"/>
      <c r="EU602" s="825"/>
      <c r="EV602" s="825"/>
      <c r="EW602" s="825"/>
      <c r="EX602" s="287">
        <f t="shared" si="3118"/>
        <v>1.5</v>
      </c>
      <c r="EY602" s="825"/>
      <c r="EZ602" s="825"/>
      <c r="FA602" s="825"/>
      <c r="FB602" s="825"/>
      <c r="FC602" s="287">
        <f t="shared" si="3118"/>
        <v>1.5</v>
      </c>
      <c r="FD602" s="287">
        <f t="shared" si="3118"/>
        <v>1.5</v>
      </c>
      <c r="FE602" s="287">
        <f t="shared" ref="FE602:FF602" si="3119">SUM(FE601:FE601)</f>
        <v>1.5</v>
      </c>
      <c r="FF602" s="287">
        <f t="shared" si="3119"/>
        <v>1.5</v>
      </c>
      <c r="FG602" s="287">
        <f t="shared" si="3118"/>
        <v>0</v>
      </c>
      <c r="FH602" s="287">
        <v>0.46063999999999999</v>
      </c>
      <c r="FI602" s="287">
        <v>0.45999999999999996</v>
      </c>
      <c r="FJ602" s="287">
        <f>SUM(FJ601:FJ601)</f>
        <v>0</v>
      </c>
      <c r="FK602" s="287">
        <f>SUM(FK601:FK601)</f>
        <v>0</v>
      </c>
      <c r="FL602" s="961"/>
      <c r="FM602" s="287">
        <f>SUM(FM601:FM601)</f>
        <v>0</v>
      </c>
      <c r="FN602" s="825"/>
      <c r="FO602" s="825"/>
      <c r="FP602" s="825"/>
      <c r="FQ602" s="825"/>
      <c r="FR602" s="287"/>
      <c r="FS602" s="287"/>
      <c r="FT602" s="287">
        <f>SUM(FT601:FT601)</f>
        <v>0</v>
      </c>
      <c r="FU602" s="825"/>
      <c r="FV602" s="285"/>
      <c r="FW602" s="285"/>
      <c r="FX602" s="285"/>
    </row>
    <row r="603" spans="1:180" ht="47.25" hidden="1">
      <c r="A603" s="412"/>
      <c r="B603" s="412"/>
      <c r="C603" s="378"/>
      <c r="D603" s="378"/>
      <c r="E603" s="376">
        <v>2</v>
      </c>
      <c r="F603" s="389" t="s">
        <v>277</v>
      </c>
      <c r="G603" s="375"/>
      <c r="H603" s="375"/>
      <c r="I603" s="336"/>
      <c r="J603" s="336"/>
      <c r="K603" s="336"/>
      <c r="L603" s="336"/>
      <c r="M603" s="336"/>
      <c r="N603" s="336"/>
      <c r="O603" s="336"/>
      <c r="P603" s="336"/>
      <c r="Q603" s="336"/>
      <c r="R603" s="336"/>
      <c r="S603" s="336"/>
      <c r="T603" s="336"/>
      <c r="U603" s="336"/>
      <c r="V603" s="336"/>
      <c r="W603" s="336"/>
      <c r="X603" s="336"/>
      <c r="Y603" s="336"/>
      <c r="Z603" s="336"/>
      <c r="AA603" s="1153"/>
      <c r="AB603" s="336"/>
      <c r="AC603" s="336"/>
      <c r="AD603" s="346"/>
      <c r="AE603" s="336"/>
      <c r="AF603" s="336"/>
      <c r="AG603" s="336"/>
      <c r="AH603" s="336"/>
      <c r="AI603" s="336"/>
      <c r="AJ603" s="336"/>
      <c r="AK603" s="336"/>
      <c r="AL603" s="336"/>
      <c r="AM603" s="336"/>
      <c r="AN603" s="336"/>
      <c r="AO603" s="336"/>
      <c r="AP603" s="336"/>
      <c r="AQ603" s="336"/>
      <c r="AR603" s="1632"/>
      <c r="AS603" s="1632"/>
      <c r="AT603" s="287"/>
      <c r="AU603" s="287"/>
      <c r="AV603" s="287"/>
      <c r="AW603" s="287"/>
      <c r="AX603" s="287"/>
      <c r="AY603" s="287"/>
      <c r="AZ603" s="287"/>
      <c r="BA603" s="287"/>
      <c r="BB603" s="287"/>
      <c r="BC603" s="287"/>
      <c r="BD603" s="287"/>
      <c r="BE603" s="287"/>
      <c r="BF603" s="287"/>
      <c r="BG603" s="287"/>
      <c r="BH603" s="287"/>
      <c r="BI603" s="287"/>
      <c r="BJ603" s="287"/>
      <c r="BK603" s="287"/>
      <c r="BL603" s="336"/>
      <c r="BM603" s="307">
        <f>BM610+BM615+BM620+BM625+BM630+BM635+BM641+BM646+BM651+BM656+BM661+BM666</f>
        <v>254.79998089999998</v>
      </c>
      <c r="BN603" s="307">
        <f>BN610+BN615+BN620+BN625+BN630+BN635+BN641+BN646+BN651+BN656+BN661+BN666</f>
        <v>7.8034313299999996</v>
      </c>
      <c r="BO603" s="336"/>
      <c r="BP603" s="307">
        <f>BP610+BP615+BP620+BP625+BP630+BP635+BP641+BP646+BP651+BP656+BP661+BP666</f>
        <v>67.257401699999988</v>
      </c>
      <c r="BQ603" s="307">
        <f>BQ610+BQ615+BQ620+BQ625+BQ630+BQ635+BQ641+BQ646+BQ651+BQ656+BQ661+BQ666</f>
        <v>1.67004942</v>
      </c>
      <c r="BR603" s="336"/>
      <c r="BS603" s="307">
        <f>BS610+BS615+BS620+BS625+BS630+BS635+BS641+BS646+BS651+BS656+BS661+BS666</f>
        <v>254.79998089999998</v>
      </c>
      <c r="BT603" s="307">
        <f>BT610+BT615+BT620+BT625+BT630+BT635+BT641+BT646+BT651+BT656+BT661+BT666</f>
        <v>7.8034313299999996</v>
      </c>
      <c r="BU603" s="336"/>
      <c r="BV603" s="307">
        <f>BV610+BV615+BV620+BV625+BV630+BV635+BV641+BV646+BV651+BV656+BV661+BV666</f>
        <v>67.257401699999988</v>
      </c>
      <c r="BW603" s="307">
        <f>BW610+BW615+BW620+BW625+BW630+BW635+BW641+BW646+BW651+BW656+BW661+BW666</f>
        <v>1.67004942</v>
      </c>
      <c r="BX603" s="336"/>
      <c r="BY603" s="307">
        <f>BY610+BY615+BY620+BY625+BY630+BY635+BY641+BY646+BY651+BY656+BY661+BY666</f>
        <v>53.315436900000002</v>
      </c>
      <c r="BZ603" s="307">
        <f>BZ610+BZ615+BZ620+BZ625+BZ630+BZ635+BZ641+BZ646+BZ651+BZ656+BZ661+BZ666</f>
        <v>1.3156075300000001</v>
      </c>
      <c r="CA603" s="336"/>
      <c r="CB603" s="307">
        <f>CB610+CB615+CB620+CB625+CB630+CB635+CB641+CB646+CB651+CB656+CB661+CB666</f>
        <v>58.982031299999996</v>
      </c>
      <c r="CC603" s="307">
        <f>CC610+CC615+CC620+CC625+CC630+CC635+CC641+CC646+CC651+CC656+CC661+CC666</f>
        <v>1.5034996599999999</v>
      </c>
      <c r="CD603" s="336"/>
      <c r="CE603" s="307">
        <f>CE610+CE615+CE620+CE625+CE630+CE635+CE641+CE646+CE651+CE656+CE661+CE666</f>
        <v>75.218511300000003</v>
      </c>
      <c r="CF603" s="307">
        <f>CF610+CF615+CF620+CF625+CF630+CF635+CF641+CF646+CF651+CF656+CF661+CF666</f>
        <v>1.93127442</v>
      </c>
      <c r="CG603" s="955"/>
      <c r="CH603" s="336"/>
      <c r="CI603" s="307">
        <f>CI610+CI615+CI620+CI625+CI630+CI635+CI641+CI646+CI651+CI656+CI661+CI666</f>
        <v>254.79998089999998</v>
      </c>
      <c r="CJ603" s="307">
        <f>CJ610+CJ615+CJ620+CJ625+CJ630+CJ635+CJ641+CJ646+CJ651+CJ656+CJ661+CJ666</f>
        <v>7.8034313299999996</v>
      </c>
      <c r="CK603" s="336"/>
      <c r="CL603" s="307">
        <f>CL610+CL615+CL620+CL625+CL630+CL635+CL641+CL646+CL651+CL656+CL661+CL666</f>
        <v>67.257401699999988</v>
      </c>
      <c r="CM603" s="307">
        <f>CM610+CM615+CM620+CM625+CM630+CM635+CM641+CM646+CM651+CM656+CM661+CM666</f>
        <v>1.67004942</v>
      </c>
      <c r="CN603" s="336"/>
      <c r="CO603" s="307">
        <f>CO610+CO615+CO620+CO625+CO630+CO635+CO641+CO646+CO651+CO656+CO661+CO666</f>
        <v>53.315436900000002</v>
      </c>
      <c r="CP603" s="307">
        <f>CP610+CP615+CP620+CP625+CP630+CP635+CP641+CP646+CP651+CP656+CP661+CP666</f>
        <v>1.3156075300000001</v>
      </c>
      <c r="CQ603" s="336"/>
      <c r="CR603" s="307">
        <f>CR610+CR615+CR620+CR625+CR630+CR635+CR641+CR646+CR651+CR656+CR661+CR666</f>
        <v>58.982031299999996</v>
      </c>
      <c r="CS603" s="307">
        <f>CS610+CS615+CS620+CS625+CS630+CS635+CS641+CS646+CS651+CS656+CS661+CS666</f>
        <v>1.5034996599999999</v>
      </c>
      <c r="CT603" s="336"/>
      <c r="CU603" s="307">
        <f>CU610+CU615+CU620+CU625+CU630+CU635+CU641+CU646+CU651+CU656+CU661+CU666</f>
        <v>75.218511300000003</v>
      </c>
      <c r="CV603" s="307">
        <f>CV610+CV615+CV620+CV625+CV630+CV635+CV641+CV646+CV651+CV656+CV661+CV666</f>
        <v>1.93127442</v>
      </c>
      <c r="CW603" s="1512"/>
      <c r="CX603" s="307">
        <f>CX610+CX615+CX620+CX625+CX630+CX635+CX641+CX646+CX651+CX656+CX661+CX666</f>
        <v>252.44742649999998</v>
      </c>
      <c r="CY603" s="307">
        <f>CY610+CY615+CY620+CY625+CY630+CY635+CY641+CY646+CY651+CY656+CY661+CY666</f>
        <v>6.68761882</v>
      </c>
      <c r="CZ603" s="336"/>
      <c r="DA603" s="307">
        <f>DA610+DA615+DA620+DA625+DA630+DA635+DA641+DA646+DA651+DA656+DA661+DA666</f>
        <v>252.42082679999999</v>
      </c>
      <c r="DB603" s="307">
        <f>DB610+DB615+DB620+DB625+DB630+DB635+DB641+DB646+DB651+DB656+DB661+DB666</f>
        <v>6.8838798700000003</v>
      </c>
      <c r="DC603" s="336"/>
      <c r="DD603" s="307">
        <f>DD610+DD615+DD620+DD625+DD630+DD635+DD641+DD646+DD651+DD656+DD661+DD666</f>
        <v>104.52261</v>
      </c>
      <c r="DE603" s="307">
        <f>DE610+DE615+DE620+DE625+DE630+DE635+DE641+DE646+DE651+DE656+DE661+DE666</f>
        <v>2.88820641</v>
      </c>
      <c r="DF603" s="336"/>
      <c r="DG603" s="307">
        <f>DG610+DG615+DG620+DG625+DG630+DG635+DG641+DG646+DG651+DG656+DG661+DG666</f>
        <v>104.52261</v>
      </c>
      <c r="DH603" s="307">
        <f>DH610+DH615+DH620+DH625+DH630+DH635+DH641+DH646+DH651+DH656+DH661+DH666</f>
        <v>2.88820641</v>
      </c>
      <c r="DI603" s="1153"/>
      <c r="DJ603" s="1197">
        <f>DJ610+DJ615+DJ620+DJ625+DJ630+DJ635+DJ641+DJ646+DJ651+DJ656+DJ661+DJ666</f>
        <v>252.44742649999998</v>
      </c>
      <c r="DK603" s="1197">
        <f>DK610+DK615+DK620+DK625+DK630+DK635+DK641+DK646+DK651+DK656+DK661+DK666</f>
        <v>6.68761882</v>
      </c>
      <c r="DL603" s="1197"/>
      <c r="DM603" s="1197"/>
      <c r="DN603" s="1197"/>
      <c r="DO603" s="1197"/>
      <c r="DP603" s="1197"/>
      <c r="DQ603" s="1197"/>
      <c r="DR603" s="1197"/>
      <c r="DS603" s="1197"/>
      <c r="DT603" s="1197"/>
      <c r="DU603" s="1197"/>
      <c r="DV603" s="1197"/>
      <c r="DW603" s="1197"/>
      <c r="DX603" s="1153"/>
      <c r="DY603" s="1197">
        <f>DY610+DY615+DY620+DY625+DY630+DY635+DY641+DY646+DY651+DY656+DY661+DY666</f>
        <v>252.42082679999999</v>
      </c>
      <c r="DZ603" s="1197">
        <f>DZ610+DZ615+DZ620+DZ625+DZ630+DZ635+DZ641+DZ646+DZ651+DZ656+DZ661+DZ666</f>
        <v>6.8838798700000003</v>
      </c>
      <c r="EA603" s="1153"/>
      <c r="EB603" s="1197">
        <f>EB610+EB615+EB620+EB625+EB630+EB635+EB641+EB646+EB651+EB656+EB661+EB666</f>
        <v>104.52261</v>
      </c>
      <c r="EC603" s="1197">
        <f>EC610+EC615+EC620+EC625+EC630+EC635+EC641+EC646+EC651+EC656+EC661+EC666</f>
        <v>2.88820641</v>
      </c>
      <c r="ED603" s="1153"/>
      <c r="EE603" s="1197">
        <f>EE610+EE615+EE620+EE625+EE630+EE635+EE641+EE646+EE651+EE656+EE661+EE666</f>
        <v>104.52261</v>
      </c>
      <c r="EF603" s="1197">
        <f>EF610+EF615+EF620+EF625+EF630+EF635+EF641+EF646+EF651+EF656+EF661+EF666</f>
        <v>2.88820641</v>
      </c>
      <c r="EG603" s="1197"/>
      <c r="EH603" s="1197"/>
      <c r="EI603" s="1197"/>
      <c r="EJ603" s="336"/>
      <c r="EK603" s="336"/>
      <c r="EL603" s="336"/>
      <c r="EM603" s="336"/>
      <c r="EN603" s="287">
        <f t="shared" si="3095"/>
        <v>28.878011000000001</v>
      </c>
      <c r="EO603" s="287"/>
      <c r="EP603" s="287"/>
      <c r="EQ603" s="307">
        <f t="shared" ref="EQ603:FG603" si="3120">EQ610+EQ615+EQ620+EQ625+EQ630+EQ635+EQ641+EQ646+EQ651+EQ656+EQ661+EQ666</f>
        <v>5.1190169999999995</v>
      </c>
      <c r="ER603" s="307">
        <f t="shared" si="3120"/>
        <v>7.9325530000000004</v>
      </c>
      <c r="ES603" s="307">
        <f t="shared" si="3120"/>
        <v>8.0830549999999999</v>
      </c>
      <c r="ET603" s="810"/>
      <c r="EU603" s="810"/>
      <c r="EV603" s="810"/>
      <c r="EW603" s="810"/>
      <c r="EX603" s="307">
        <f t="shared" si="3120"/>
        <v>7.7433860000000001</v>
      </c>
      <c r="EY603" s="810"/>
      <c r="EZ603" s="810"/>
      <c r="FA603" s="810"/>
      <c r="FB603" s="810"/>
      <c r="FC603" s="307">
        <f t="shared" si="3120"/>
        <v>7.9983209999999998</v>
      </c>
      <c r="FD603" s="307">
        <f t="shared" si="3120"/>
        <v>2.410819</v>
      </c>
      <c r="FE603" s="307">
        <f t="shared" ref="FE603:FF603" si="3121">FE610+FE615+FE620+FE625+FE630+FE635+FE641+FE646+FE651+FE656+FE661+FE666</f>
        <v>2.410819</v>
      </c>
      <c r="FF603" s="307">
        <f t="shared" si="3121"/>
        <v>2.410819</v>
      </c>
      <c r="FG603" s="307">
        <f t="shared" si="3120"/>
        <v>0.5</v>
      </c>
      <c r="FH603" s="287">
        <v>1.2669999999999999</v>
      </c>
      <c r="FI603" s="287">
        <v>1.8790800000000001</v>
      </c>
      <c r="FJ603" s="307">
        <f>FJ610+FJ615+FJ620+FJ625+FJ630+FJ635+FJ641+FJ646+FJ651+FJ656+FJ661+FJ666</f>
        <v>0</v>
      </c>
      <c r="FK603" s="307">
        <f>FK610+FK615+FK620+FK625+FK630+FK635+FK641+FK646+FK651+FK656+FK661+FK666</f>
        <v>0</v>
      </c>
      <c r="FL603" s="955"/>
      <c r="FM603" s="307">
        <f>FM610+FM615+FM620+FM625+FM630+FM635+FM641+FM646+FM651+FM656+FM661+FM666</f>
        <v>0</v>
      </c>
      <c r="FN603" s="810"/>
      <c r="FO603" s="810"/>
      <c r="FP603" s="810"/>
      <c r="FQ603" s="810"/>
      <c r="FR603" s="307"/>
      <c r="FS603" s="307"/>
      <c r="FT603" s="307">
        <f>FT610+FT615+FT620+FT625+FT630+FT635+FT641+FT646+FT651+FT656+FT661+FT666</f>
        <v>0</v>
      </c>
      <c r="FU603" s="810"/>
      <c r="FV603" s="336"/>
      <c r="FW603" s="336"/>
      <c r="FX603" s="336"/>
    </row>
    <row r="604" spans="1:180" ht="30" hidden="1">
      <c r="A604" s="408" t="s">
        <v>485</v>
      </c>
      <c r="B604" s="304" t="s">
        <v>303</v>
      </c>
      <c r="C604" s="378"/>
      <c r="D604" s="378"/>
      <c r="E604" s="374" t="s">
        <v>49</v>
      </c>
      <c r="F604" s="373" t="s">
        <v>95</v>
      </c>
      <c r="G604" s="463"/>
      <c r="H604" s="463"/>
      <c r="I604" s="285"/>
      <c r="J604" s="285"/>
      <c r="K604" s="285"/>
      <c r="L604" s="285"/>
      <c r="M604" s="285"/>
      <c r="N604" s="285"/>
      <c r="O604" s="285"/>
      <c r="P604" s="285"/>
      <c r="Q604" s="285"/>
      <c r="R604" s="285"/>
      <c r="S604" s="285"/>
      <c r="T604" s="285"/>
      <c r="U604" s="285"/>
      <c r="V604" s="285"/>
      <c r="W604" s="285"/>
      <c r="X604" s="285"/>
      <c r="Y604" s="285"/>
      <c r="Z604" s="285"/>
      <c r="AA604" s="1174"/>
      <c r="AB604" s="285"/>
      <c r="AC604" s="285"/>
      <c r="AD604" s="347"/>
      <c r="AE604" s="285"/>
      <c r="AF604" s="285"/>
      <c r="AG604" s="285"/>
      <c r="AH604" s="285"/>
      <c r="AI604" s="285"/>
      <c r="AJ604" s="285"/>
      <c r="AK604" s="285"/>
      <c r="AL604" s="285"/>
      <c r="AM604" s="285"/>
      <c r="AN604" s="285"/>
      <c r="AO604" s="285"/>
      <c r="AP604" s="306"/>
      <c r="AQ604" s="285"/>
      <c r="AR604" s="1629"/>
      <c r="AS604" s="1629"/>
      <c r="AT604" s="285"/>
      <c r="AU604" s="285"/>
      <c r="AV604" s="285"/>
      <c r="AW604" s="285"/>
      <c r="AX604" s="285"/>
      <c r="AY604" s="285"/>
      <c r="AZ604" s="285"/>
      <c r="BA604" s="285"/>
      <c r="BB604" s="285"/>
      <c r="BC604" s="285"/>
      <c r="BD604" s="285"/>
      <c r="BE604" s="285"/>
      <c r="BF604" s="285"/>
      <c r="BG604" s="285"/>
      <c r="BH604" s="285"/>
      <c r="BI604" s="285"/>
      <c r="BJ604" s="285"/>
      <c r="BK604" s="285"/>
      <c r="BL604" s="285"/>
      <c r="BM604" s="285"/>
      <c r="BN604" s="285"/>
      <c r="BO604" s="285"/>
      <c r="BP604" s="285"/>
      <c r="BQ604" s="285"/>
      <c r="BR604" s="285"/>
      <c r="BS604" s="285"/>
      <c r="BT604" s="285"/>
      <c r="BU604" s="285"/>
      <c r="BV604" s="285"/>
      <c r="BW604" s="285"/>
      <c r="BX604" s="285"/>
      <c r="BY604" s="285"/>
      <c r="BZ604" s="285"/>
      <c r="CA604" s="285"/>
      <c r="CB604" s="285"/>
      <c r="CC604" s="285"/>
      <c r="CD604" s="285"/>
      <c r="CE604" s="285"/>
      <c r="CF604" s="285"/>
      <c r="CG604" s="962"/>
      <c r="CH604" s="285"/>
      <c r="CI604" s="285"/>
      <c r="CJ604" s="285"/>
      <c r="CK604" s="285"/>
      <c r="CL604" s="285"/>
      <c r="CM604" s="285"/>
      <c r="CN604" s="285"/>
      <c r="CO604" s="285"/>
      <c r="CP604" s="285"/>
      <c r="CQ604" s="285"/>
      <c r="CR604" s="285"/>
      <c r="CS604" s="285"/>
      <c r="CT604" s="285"/>
      <c r="CU604" s="285"/>
      <c r="CV604" s="285"/>
      <c r="CW604" s="1512"/>
      <c r="CX604" s="285"/>
      <c r="CY604" s="285"/>
      <c r="CZ604" s="285"/>
      <c r="DA604" s="285"/>
      <c r="DB604" s="285"/>
      <c r="DC604" s="285"/>
      <c r="DD604" s="285"/>
      <c r="DE604" s="285"/>
      <c r="DF604" s="285"/>
      <c r="DG604" s="285"/>
      <c r="DH604" s="285"/>
      <c r="DI604" s="1174"/>
      <c r="DJ604" s="1174"/>
      <c r="DK604" s="1174"/>
      <c r="DL604" s="1174"/>
      <c r="DM604" s="1174"/>
      <c r="DN604" s="1174"/>
      <c r="DO604" s="1174"/>
      <c r="DP604" s="1174"/>
      <c r="DQ604" s="1174"/>
      <c r="DR604" s="1174"/>
      <c r="DS604" s="1174"/>
      <c r="DT604" s="1174"/>
      <c r="DU604" s="1174"/>
      <c r="DV604" s="1174"/>
      <c r="DW604" s="1174"/>
      <c r="DX604" s="1174"/>
      <c r="DY604" s="1174"/>
      <c r="DZ604" s="1174"/>
      <c r="EA604" s="1174"/>
      <c r="EB604" s="1174"/>
      <c r="EC604" s="1174"/>
      <c r="ED604" s="1174"/>
      <c r="EE604" s="1174"/>
      <c r="EF604" s="1174"/>
      <c r="EG604" s="1174"/>
      <c r="EH604" s="1174"/>
      <c r="EI604" s="1174"/>
      <c r="EJ604" s="285"/>
      <c r="EK604" s="285"/>
      <c r="EL604" s="285"/>
      <c r="EM604" s="285"/>
      <c r="EN604" s="287">
        <f t="shared" si="3095"/>
        <v>0</v>
      </c>
      <c r="EO604" s="287"/>
      <c r="EP604" s="287"/>
      <c r="EQ604" s="285"/>
      <c r="ER604" s="285"/>
      <c r="ES604" s="285"/>
      <c r="ET604" s="804"/>
      <c r="EU604" s="804"/>
      <c r="EV604" s="804"/>
      <c r="EW604" s="804"/>
      <c r="EX604" s="285"/>
      <c r="EY604" s="804"/>
      <c r="EZ604" s="804"/>
      <c r="FA604" s="804"/>
      <c r="FB604" s="804"/>
      <c r="FC604" s="285"/>
      <c r="FD604" s="285"/>
      <c r="FE604" s="285"/>
      <c r="FF604" s="285"/>
      <c r="FG604" s="285"/>
      <c r="FH604" s="287"/>
      <c r="FI604" s="287"/>
      <c r="FJ604" s="285"/>
      <c r="FK604" s="285"/>
      <c r="FL604" s="962"/>
      <c r="FM604" s="285"/>
      <c r="FN604" s="804"/>
      <c r="FO604" s="804"/>
      <c r="FP604" s="804"/>
      <c r="FQ604" s="804"/>
      <c r="FR604" s="285"/>
      <c r="FS604" s="285"/>
      <c r="FT604" s="285"/>
      <c r="FU604" s="804"/>
      <c r="FV604" s="285"/>
      <c r="FW604" s="285"/>
      <c r="FX604" s="285"/>
    </row>
    <row r="605" spans="1:180" ht="30" hidden="1">
      <c r="A605" s="408" t="s">
        <v>485</v>
      </c>
      <c r="B605" s="304" t="s">
        <v>303</v>
      </c>
      <c r="C605" s="378"/>
      <c r="D605" s="378"/>
      <c r="E605" s="413" t="s">
        <v>119</v>
      </c>
      <c r="F605" s="391" t="s">
        <v>99</v>
      </c>
      <c r="G605" s="463"/>
      <c r="H605" s="463"/>
      <c r="I605" s="285"/>
      <c r="J605" s="285"/>
      <c r="K605" s="285"/>
      <c r="L605" s="285"/>
      <c r="M605" s="285"/>
      <c r="N605" s="285"/>
      <c r="O605" s="285"/>
      <c r="P605" s="285"/>
      <c r="Q605" s="285"/>
      <c r="R605" s="285"/>
      <c r="S605" s="285"/>
      <c r="T605" s="285"/>
      <c r="U605" s="285"/>
      <c r="V605" s="285"/>
      <c r="W605" s="285"/>
      <c r="X605" s="285"/>
      <c r="Y605" s="285"/>
      <c r="Z605" s="285"/>
      <c r="AA605" s="1174"/>
      <c r="AB605" s="285"/>
      <c r="AC605" s="285"/>
      <c r="AD605" s="347"/>
      <c r="AE605" s="285"/>
      <c r="AF605" s="285"/>
      <c r="AG605" s="285"/>
      <c r="AH605" s="285"/>
      <c r="AI605" s="285"/>
      <c r="AJ605" s="285"/>
      <c r="AK605" s="285"/>
      <c r="AL605" s="285"/>
      <c r="AM605" s="285"/>
      <c r="AN605" s="285"/>
      <c r="AO605" s="285"/>
      <c r="AP605" s="342"/>
      <c r="AQ605" s="285"/>
      <c r="AR605" s="1629"/>
      <c r="AS605" s="1629"/>
      <c r="AT605" s="326"/>
      <c r="AU605" s="303"/>
      <c r="AV605" s="326"/>
      <c r="AW605" s="326"/>
      <c r="AX605" s="303"/>
      <c r="AY605" s="326"/>
      <c r="AZ605" s="326"/>
      <c r="BA605" s="303"/>
      <c r="BB605" s="326"/>
      <c r="BC605" s="326"/>
      <c r="BD605" s="303"/>
      <c r="BE605" s="326"/>
      <c r="BF605" s="326"/>
      <c r="BG605" s="326"/>
      <c r="BH605" s="326"/>
      <c r="BI605" s="326"/>
      <c r="BJ605" s="326"/>
      <c r="BK605" s="326"/>
      <c r="BL605" s="285"/>
      <c r="BM605" s="285"/>
      <c r="BN605" s="285"/>
      <c r="BO605" s="285"/>
      <c r="BP605" s="285"/>
      <c r="BQ605" s="285"/>
      <c r="BR605" s="285"/>
      <c r="BS605" s="285"/>
      <c r="BT605" s="285"/>
      <c r="BU605" s="285"/>
      <c r="BV605" s="285"/>
      <c r="BW605" s="285"/>
      <c r="BX605" s="285"/>
      <c r="BY605" s="285"/>
      <c r="BZ605" s="285"/>
      <c r="CA605" s="285"/>
      <c r="CB605" s="285"/>
      <c r="CC605" s="285"/>
      <c r="CD605" s="285"/>
      <c r="CE605" s="285"/>
      <c r="CF605" s="285"/>
      <c r="CG605" s="962"/>
      <c r="CH605" s="285"/>
      <c r="CI605" s="285"/>
      <c r="CJ605" s="285"/>
      <c r="CK605" s="285"/>
      <c r="CL605" s="285"/>
      <c r="CM605" s="285"/>
      <c r="CN605" s="285"/>
      <c r="CO605" s="285"/>
      <c r="CP605" s="285"/>
      <c r="CQ605" s="285"/>
      <c r="CR605" s="285"/>
      <c r="CS605" s="285"/>
      <c r="CT605" s="285"/>
      <c r="CU605" s="285"/>
      <c r="CV605" s="285"/>
      <c r="CW605" s="1512"/>
      <c r="CX605" s="285"/>
      <c r="CY605" s="285"/>
      <c r="CZ605" s="285"/>
      <c r="DA605" s="285"/>
      <c r="DB605" s="285"/>
      <c r="DC605" s="285"/>
      <c r="DD605" s="285"/>
      <c r="DE605" s="285"/>
      <c r="DF605" s="285"/>
      <c r="DG605" s="285"/>
      <c r="DH605" s="285"/>
      <c r="DI605" s="1174"/>
      <c r="DJ605" s="1174"/>
      <c r="DK605" s="1174"/>
      <c r="DL605" s="1174"/>
      <c r="DM605" s="1174"/>
      <c r="DN605" s="1174"/>
      <c r="DO605" s="1174"/>
      <c r="DP605" s="1174"/>
      <c r="DQ605" s="1174"/>
      <c r="DR605" s="1174"/>
      <c r="DS605" s="1174"/>
      <c r="DT605" s="1174"/>
      <c r="DU605" s="1174"/>
      <c r="DV605" s="1174"/>
      <c r="DW605" s="1174"/>
      <c r="DX605" s="1174"/>
      <c r="DY605" s="1174"/>
      <c r="DZ605" s="1174"/>
      <c r="EA605" s="1174"/>
      <c r="EB605" s="1174"/>
      <c r="EC605" s="1174"/>
      <c r="ED605" s="1174"/>
      <c r="EE605" s="1174"/>
      <c r="EF605" s="1174"/>
      <c r="EG605" s="1174"/>
      <c r="EH605" s="1174"/>
      <c r="EI605" s="1174"/>
      <c r="EJ605" s="285"/>
      <c r="EK605" s="285"/>
      <c r="EL605" s="285"/>
      <c r="EM605" s="285"/>
      <c r="EN605" s="287">
        <f t="shared" si="3095"/>
        <v>0</v>
      </c>
      <c r="EO605" s="287"/>
      <c r="EP605" s="287"/>
      <c r="EQ605" s="285"/>
      <c r="ER605" s="285"/>
      <c r="ES605" s="285"/>
      <c r="ET605" s="804"/>
      <c r="EU605" s="804"/>
      <c r="EV605" s="804"/>
      <c r="EW605" s="804"/>
      <c r="EX605" s="285"/>
      <c r="EY605" s="804"/>
      <c r="EZ605" s="804"/>
      <c r="FA605" s="804"/>
      <c r="FB605" s="804"/>
      <c r="FC605" s="285"/>
      <c r="FD605" s="285"/>
      <c r="FE605" s="285"/>
      <c r="FF605" s="285"/>
      <c r="FG605" s="285"/>
      <c r="FH605" s="287"/>
      <c r="FI605" s="287">
        <v>0</v>
      </c>
      <c r="FJ605" s="285"/>
      <c r="FK605" s="285"/>
      <c r="FL605" s="962"/>
      <c r="FM605" s="285"/>
      <c r="FN605" s="804"/>
      <c r="FO605" s="804"/>
      <c r="FP605" s="804"/>
      <c r="FQ605" s="804"/>
      <c r="FR605" s="285"/>
      <c r="FS605" s="285"/>
      <c r="FT605" s="285"/>
      <c r="FU605" s="804"/>
      <c r="FV605" s="285"/>
      <c r="FW605" s="285"/>
      <c r="FX605" s="285"/>
    </row>
    <row r="606" spans="1:180" s="515" customFormat="1" ht="90" hidden="1" customHeight="1">
      <c r="A606" s="501" t="s">
        <v>485</v>
      </c>
      <c r="B606" s="502" t="s">
        <v>303</v>
      </c>
      <c r="C606" s="542" t="s">
        <v>489</v>
      </c>
      <c r="D606" s="542" t="s">
        <v>18</v>
      </c>
      <c r="E606" s="504" t="s">
        <v>327</v>
      </c>
      <c r="F606" s="525" t="s">
        <v>337</v>
      </c>
      <c r="G606" s="520"/>
      <c r="H606" s="520"/>
      <c r="I606" s="508" t="e">
        <f>#REF!+M606+N606+S606</f>
        <v>#REF!</v>
      </c>
      <c r="J606" s="508"/>
      <c r="K606" s="508"/>
      <c r="L606" s="508"/>
      <c r="M606" s="509" t="e">
        <f>SUM(#REF!)</f>
        <v>#REF!</v>
      </c>
      <c r="N606" s="509">
        <f>SUM(O606:R606)</f>
        <v>0</v>
      </c>
      <c r="O606" s="521"/>
      <c r="P606" s="521"/>
      <c r="Q606" s="521"/>
      <c r="R606" s="521"/>
      <c r="S606" s="521"/>
      <c r="T606" s="521"/>
      <c r="U606" s="521"/>
      <c r="V606" s="521"/>
      <c r="W606" s="521"/>
      <c r="X606" s="521"/>
      <c r="Y606" s="521"/>
      <c r="Z606" s="521"/>
      <c r="AA606" s="1176"/>
      <c r="AB606" s="522"/>
      <c r="AC606" s="522"/>
      <c r="AD606" s="522"/>
      <c r="AE606" s="522"/>
      <c r="AF606" s="509" t="e">
        <f>SUM(#REF!)</f>
        <v>#REF!</v>
      </c>
      <c r="AG606" s="509">
        <f>SUM(AH606:AK606)</f>
        <v>0</v>
      </c>
      <c r="AH606" s="521"/>
      <c r="AI606" s="521"/>
      <c r="AJ606" s="521"/>
      <c r="AK606" s="521"/>
      <c r="AL606" s="522"/>
      <c r="AM606" s="522"/>
      <c r="AN606" s="522"/>
      <c r="AO606" s="522"/>
      <c r="AP606" s="511" t="s">
        <v>592</v>
      </c>
      <c r="AQ606" s="508" t="e">
        <f>#REF!+BL606+BR606+CW606</f>
        <v>#REF!</v>
      </c>
      <c r="AR606" s="1630"/>
      <c r="AS606" s="1630"/>
      <c r="AT606" s="508">
        <v>1.1000000000000001E-3</v>
      </c>
      <c r="AU606" s="508">
        <v>0.13200000000000001</v>
      </c>
      <c r="AV606" s="508">
        <v>2.4694999999999999E-3</v>
      </c>
      <c r="AW606" s="508">
        <v>1.1000000000000001E-3</v>
      </c>
      <c r="AX606" s="508">
        <v>0.13200000000000001</v>
      </c>
      <c r="AY606" s="508">
        <v>2.4694999999999999E-3</v>
      </c>
      <c r="AZ606" s="508">
        <v>1.1000000000000001E-3</v>
      </c>
      <c r="BA606" s="508">
        <v>0.13200000000000001</v>
      </c>
      <c r="BB606" s="508">
        <v>2.4694999999999999E-3</v>
      </c>
      <c r="BC606" s="508">
        <v>1.1000000000000001E-3</v>
      </c>
      <c r="BD606" s="508">
        <v>0.13200000000000001</v>
      </c>
      <c r="BE606" s="508">
        <v>2.4694999999999999E-3</v>
      </c>
      <c r="BF606" s="508"/>
      <c r="BG606" s="508"/>
      <c r="BH606" s="508"/>
      <c r="BI606" s="508"/>
      <c r="BJ606" s="508"/>
      <c r="BK606" s="508"/>
      <c r="BL606" s="543">
        <v>1.1000000000000001E-3</v>
      </c>
      <c r="BM606" s="543">
        <v>0.13200000000000001</v>
      </c>
      <c r="BN606" s="543">
        <v>2.4694999999999999E-3</v>
      </c>
      <c r="BO606" s="543">
        <v>2.7500000000000002E-4</v>
      </c>
      <c r="BP606" s="543">
        <v>3.3000000000000002E-2</v>
      </c>
      <c r="BQ606" s="543">
        <v>6.1737499999999998E-4</v>
      </c>
      <c r="BR606" s="543">
        <v>1.1000000000000001E-3</v>
      </c>
      <c r="BS606" s="543">
        <v>0.13200000000000001</v>
      </c>
      <c r="BT606" s="543">
        <v>2.4694999999999999E-3</v>
      </c>
      <c r="BU606" s="543">
        <v>2.7500000000000002E-4</v>
      </c>
      <c r="BV606" s="543">
        <v>3.3000000000000002E-2</v>
      </c>
      <c r="BW606" s="543">
        <v>6.1737499999999998E-4</v>
      </c>
      <c r="BX606" s="543">
        <v>2.7500000000000002E-4</v>
      </c>
      <c r="BY606" s="543">
        <v>3.3000000000000002E-2</v>
      </c>
      <c r="BZ606" s="543">
        <v>6.1737499999999998E-4</v>
      </c>
      <c r="CA606" s="543">
        <v>2.7500000000000002E-4</v>
      </c>
      <c r="CB606" s="543">
        <v>3.3000000000000002E-2</v>
      </c>
      <c r="CC606" s="543">
        <v>6.1737499999999998E-4</v>
      </c>
      <c r="CD606" s="543">
        <v>2.7500000000000002E-4</v>
      </c>
      <c r="CE606" s="543">
        <v>3.3000000000000002E-2</v>
      </c>
      <c r="CF606" s="543">
        <v>6.1737499999999998E-4</v>
      </c>
      <c r="CG606" s="966"/>
      <c r="CH606" s="543">
        <v>1.1000000000000001E-3</v>
      </c>
      <c r="CI606" s="543">
        <v>0.13200000000000001</v>
      </c>
      <c r="CJ606" s="543">
        <v>2.4694999999999999E-3</v>
      </c>
      <c r="CK606" s="543">
        <v>2.7500000000000002E-4</v>
      </c>
      <c r="CL606" s="543">
        <v>3.3000000000000002E-2</v>
      </c>
      <c r="CM606" s="543">
        <v>6.1737499999999998E-4</v>
      </c>
      <c r="CN606" s="543">
        <v>2.7500000000000002E-4</v>
      </c>
      <c r="CO606" s="543">
        <v>3.3000000000000002E-2</v>
      </c>
      <c r="CP606" s="543">
        <v>6.1737499999999998E-4</v>
      </c>
      <c r="CQ606" s="543">
        <v>2.7500000000000002E-4</v>
      </c>
      <c r="CR606" s="543">
        <v>3.3000000000000002E-2</v>
      </c>
      <c r="CS606" s="543">
        <v>6.1737499999999998E-4</v>
      </c>
      <c r="CT606" s="543">
        <v>2.7500000000000002E-4</v>
      </c>
      <c r="CU606" s="543">
        <v>3.3000000000000002E-2</v>
      </c>
      <c r="CV606" s="543">
        <v>6.1737499999999998E-4</v>
      </c>
      <c r="CW606" s="1539">
        <v>1.1000000000000001E-3</v>
      </c>
      <c r="CX606" s="543">
        <v>0.13200000000000001</v>
      </c>
      <c r="CY606" s="543">
        <v>2.4694999999999999E-3</v>
      </c>
      <c r="CZ606" s="543">
        <v>1.1000000000000001E-3</v>
      </c>
      <c r="DA606" s="543">
        <v>0.13200000000000001</v>
      </c>
      <c r="DB606" s="543">
        <v>2.4694999999999999E-3</v>
      </c>
      <c r="DC606" s="543"/>
      <c r="DD606" s="543"/>
      <c r="DE606" s="543"/>
      <c r="DF606" s="543"/>
      <c r="DG606" s="543"/>
      <c r="DH606" s="543"/>
      <c r="DI606" s="1222">
        <v>1.1000000000000001E-3</v>
      </c>
      <c r="DJ606" s="1222">
        <v>0.13200000000000001</v>
      </c>
      <c r="DK606" s="1222">
        <v>2.4694999999999999E-3</v>
      </c>
      <c r="DL606" s="1222"/>
      <c r="DM606" s="1222"/>
      <c r="DN606" s="1222"/>
      <c r="DO606" s="1222"/>
      <c r="DP606" s="1222"/>
      <c r="DQ606" s="1222"/>
      <c r="DR606" s="1222"/>
      <c r="DS606" s="1222"/>
      <c r="DT606" s="1222"/>
      <c r="DU606" s="1222"/>
      <c r="DV606" s="1222"/>
      <c r="DW606" s="1222"/>
      <c r="DX606" s="1222">
        <v>1.1000000000000001E-3</v>
      </c>
      <c r="DY606" s="1222">
        <v>0.13200000000000001</v>
      </c>
      <c r="DZ606" s="1222">
        <v>2.4694999999999999E-3</v>
      </c>
      <c r="EA606" s="1222"/>
      <c r="EB606" s="1222"/>
      <c r="EC606" s="1222"/>
      <c r="ED606" s="1222"/>
      <c r="EE606" s="1222"/>
      <c r="EF606" s="1222"/>
      <c r="EG606" s="1222"/>
      <c r="EH606" s="1222"/>
      <c r="EI606" s="1222"/>
      <c r="EJ606" s="522"/>
      <c r="EK606" s="522"/>
      <c r="EL606" s="522"/>
      <c r="EM606" s="522"/>
      <c r="EN606" s="508">
        <f t="shared" si="3095"/>
        <v>0</v>
      </c>
      <c r="EO606" s="508"/>
      <c r="EP606" s="508"/>
      <c r="EQ606" s="544"/>
      <c r="ER606" s="544"/>
      <c r="ES606" s="544"/>
      <c r="ET606" s="829"/>
      <c r="EU606" s="829"/>
      <c r="EV606" s="829"/>
      <c r="EW606" s="829"/>
      <c r="EX606" s="544"/>
      <c r="EY606" s="829"/>
      <c r="EZ606" s="829"/>
      <c r="FA606" s="829"/>
      <c r="FB606" s="829"/>
      <c r="FC606" s="544"/>
      <c r="FD606" s="544"/>
      <c r="FE606" s="544"/>
      <c r="FF606" s="544"/>
      <c r="FG606" s="544">
        <v>0</v>
      </c>
      <c r="FH606" s="508"/>
      <c r="FI606" s="508">
        <v>0</v>
      </c>
      <c r="FJ606" s="544">
        <v>0</v>
      </c>
      <c r="FK606" s="508"/>
      <c r="FL606" s="1008"/>
      <c r="FM606" s="522"/>
      <c r="FN606" s="824"/>
      <c r="FO606" s="824"/>
      <c r="FP606" s="824"/>
      <c r="FQ606" s="824"/>
      <c r="FR606" s="522"/>
      <c r="FS606" s="522"/>
      <c r="FT606" s="522"/>
      <c r="FU606" s="824"/>
      <c r="FV606" s="522"/>
      <c r="FW606" s="522"/>
      <c r="FX606" s="522"/>
    </row>
    <row r="607" spans="1:180" s="515" customFormat="1" ht="90" hidden="1" customHeight="1">
      <c r="A607" s="501" t="s">
        <v>485</v>
      </c>
      <c r="B607" s="502" t="s">
        <v>303</v>
      </c>
      <c r="C607" s="542" t="s">
        <v>489</v>
      </c>
      <c r="D607" s="542" t="s">
        <v>18</v>
      </c>
      <c r="E607" s="504" t="s">
        <v>328</v>
      </c>
      <c r="F607" s="525" t="s">
        <v>346</v>
      </c>
      <c r="G607" s="520"/>
      <c r="H607" s="520"/>
      <c r="I607" s="508" t="e">
        <f>#REF!+M607+N607+S607</f>
        <v>#REF!</v>
      </c>
      <c r="J607" s="508"/>
      <c r="K607" s="508"/>
      <c r="L607" s="508"/>
      <c r="M607" s="509" t="e">
        <f>SUM(#REF!)</f>
        <v>#REF!</v>
      </c>
      <c r="N607" s="509">
        <f>SUM(O607:R607)</f>
        <v>0</v>
      </c>
      <c r="O607" s="521"/>
      <c r="P607" s="521"/>
      <c r="Q607" s="521"/>
      <c r="R607" s="521"/>
      <c r="S607" s="521"/>
      <c r="T607" s="521"/>
      <c r="U607" s="521"/>
      <c r="V607" s="521"/>
      <c r="W607" s="521"/>
      <c r="X607" s="521"/>
      <c r="Y607" s="521"/>
      <c r="Z607" s="521"/>
      <c r="AA607" s="1176"/>
      <c r="AB607" s="522"/>
      <c r="AC607" s="522"/>
      <c r="AD607" s="522"/>
      <c r="AE607" s="522"/>
      <c r="AF607" s="509" t="e">
        <f>SUM(#REF!)</f>
        <v>#REF!</v>
      </c>
      <c r="AG607" s="509">
        <f>SUM(AH607:AK607)</f>
        <v>0</v>
      </c>
      <c r="AH607" s="521"/>
      <c r="AI607" s="521"/>
      <c r="AJ607" s="521"/>
      <c r="AK607" s="521"/>
      <c r="AL607" s="522"/>
      <c r="AM607" s="522"/>
      <c r="AN607" s="522"/>
      <c r="AO607" s="522"/>
      <c r="AP607" s="511" t="s">
        <v>592</v>
      </c>
      <c r="AQ607" s="508" t="e">
        <f>#REF!+BL607+BR607+CW607</f>
        <v>#REF!</v>
      </c>
      <c r="AR607" s="1630"/>
      <c r="AS607" s="1630"/>
      <c r="AT607" s="524">
        <v>4.6705999999999996E-3</v>
      </c>
      <c r="AU607" s="508">
        <v>0.56047199999999986</v>
      </c>
      <c r="AV607" s="508">
        <v>1.0481900000000001E-2</v>
      </c>
      <c r="AW607" s="524">
        <v>4.6705999999999996E-3</v>
      </c>
      <c r="AX607" s="508">
        <v>0.56047199999999986</v>
      </c>
      <c r="AY607" s="508">
        <v>1.0481600000000001E-2</v>
      </c>
      <c r="AZ607" s="524">
        <v>4.6705999999999996E-3</v>
      </c>
      <c r="BA607" s="508">
        <v>0.56047199999999986</v>
      </c>
      <c r="BB607" s="508">
        <v>1.0481900000000001E-2</v>
      </c>
      <c r="BC607" s="524">
        <v>4.6705999999999996E-3</v>
      </c>
      <c r="BD607" s="508">
        <v>0.56047199999999986</v>
      </c>
      <c r="BE607" s="508">
        <v>1.0481600000000001E-2</v>
      </c>
      <c r="BF607" s="508"/>
      <c r="BG607" s="508"/>
      <c r="BH607" s="508"/>
      <c r="BI607" s="508"/>
      <c r="BJ607" s="508"/>
      <c r="BK607" s="508"/>
      <c r="BL607" s="543">
        <v>4.6705999999999996E-3</v>
      </c>
      <c r="BM607" s="543">
        <v>0.56047199999999986</v>
      </c>
      <c r="BN607" s="543">
        <v>1.0481900000000001E-2</v>
      </c>
      <c r="BO607" s="543">
        <v>1.1676499999999999E-3</v>
      </c>
      <c r="BP607" s="543">
        <v>0.14011799999999996</v>
      </c>
      <c r="BQ607" s="543">
        <v>2.6204000000000002E-3</v>
      </c>
      <c r="BR607" s="543">
        <v>4.6705999999999996E-3</v>
      </c>
      <c r="BS607" s="543">
        <v>0.56047199999999986</v>
      </c>
      <c r="BT607" s="543">
        <v>1.0481900000000001E-2</v>
      </c>
      <c r="BU607" s="543">
        <v>1.1676499999999999E-3</v>
      </c>
      <c r="BV607" s="543">
        <v>0.14011799999999996</v>
      </c>
      <c r="BW607" s="543">
        <v>2.6204000000000002E-3</v>
      </c>
      <c r="BX607" s="543">
        <v>1.1676499999999999E-3</v>
      </c>
      <c r="BY607" s="543">
        <v>0.14011799999999996</v>
      </c>
      <c r="BZ607" s="543">
        <v>2.6204000000000002E-3</v>
      </c>
      <c r="CA607" s="543">
        <v>1.1676499999999999E-3</v>
      </c>
      <c r="CB607" s="543">
        <v>0.14011799999999996</v>
      </c>
      <c r="CC607" s="543">
        <v>2.6204000000000002E-3</v>
      </c>
      <c r="CD607" s="543">
        <v>1.1676499999999999E-3</v>
      </c>
      <c r="CE607" s="543">
        <v>0.14011799999999996</v>
      </c>
      <c r="CF607" s="543">
        <v>2.6204000000000002E-3</v>
      </c>
      <c r="CG607" s="966"/>
      <c r="CH607" s="543">
        <v>4.6705999999999996E-3</v>
      </c>
      <c r="CI607" s="543">
        <v>0.56047199999999986</v>
      </c>
      <c r="CJ607" s="543">
        <v>1.0481900000000001E-2</v>
      </c>
      <c r="CK607" s="543">
        <v>1.1676499999999999E-3</v>
      </c>
      <c r="CL607" s="543">
        <v>0.14011799999999996</v>
      </c>
      <c r="CM607" s="543">
        <v>2.6204000000000002E-3</v>
      </c>
      <c r="CN607" s="543">
        <v>1.1676499999999999E-3</v>
      </c>
      <c r="CO607" s="543">
        <v>0.14011799999999996</v>
      </c>
      <c r="CP607" s="543">
        <v>2.6204000000000002E-3</v>
      </c>
      <c r="CQ607" s="543">
        <v>1.1676499999999999E-3</v>
      </c>
      <c r="CR607" s="543">
        <v>0.14011799999999996</v>
      </c>
      <c r="CS607" s="543">
        <v>2.6204000000000002E-3</v>
      </c>
      <c r="CT607" s="543">
        <v>1.1676499999999999E-3</v>
      </c>
      <c r="CU607" s="543">
        <v>0.14011799999999996</v>
      </c>
      <c r="CV607" s="543">
        <v>2.6204000000000002E-3</v>
      </c>
      <c r="CW607" s="1539">
        <v>4.6705999999999996E-3</v>
      </c>
      <c r="CX607" s="543">
        <v>0.56047199999999986</v>
      </c>
      <c r="CY607" s="543">
        <v>1.0481900000000001E-2</v>
      </c>
      <c r="CZ607" s="543">
        <v>4.6705999999999996E-3</v>
      </c>
      <c r="DA607" s="543">
        <v>0.56047199999999986</v>
      </c>
      <c r="DB607" s="543">
        <v>1.0481900000000001E-2</v>
      </c>
      <c r="DC607" s="543"/>
      <c r="DD607" s="543"/>
      <c r="DE607" s="543"/>
      <c r="DF607" s="543"/>
      <c r="DG607" s="543"/>
      <c r="DH607" s="543"/>
      <c r="DI607" s="1222">
        <v>4.6705999999999996E-3</v>
      </c>
      <c r="DJ607" s="1222">
        <v>0.56047199999999986</v>
      </c>
      <c r="DK607" s="1222">
        <v>1.0481900000000001E-2</v>
      </c>
      <c r="DL607" s="1222"/>
      <c r="DM607" s="1222"/>
      <c r="DN607" s="1222"/>
      <c r="DO607" s="1222"/>
      <c r="DP607" s="1222"/>
      <c r="DQ607" s="1222"/>
      <c r="DR607" s="1222"/>
      <c r="DS607" s="1222"/>
      <c r="DT607" s="1222"/>
      <c r="DU607" s="1222"/>
      <c r="DV607" s="1222"/>
      <c r="DW607" s="1222"/>
      <c r="DX607" s="1222">
        <v>4.6705999999999996E-3</v>
      </c>
      <c r="DY607" s="1222">
        <v>0.56047199999999986</v>
      </c>
      <c r="DZ607" s="1222">
        <v>1.0481900000000001E-2</v>
      </c>
      <c r="EA607" s="1222"/>
      <c r="EB607" s="1222"/>
      <c r="EC607" s="1222"/>
      <c r="ED607" s="1222"/>
      <c r="EE607" s="1222"/>
      <c r="EF607" s="1222"/>
      <c r="EG607" s="1222"/>
      <c r="EH607" s="1222"/>
      <c r="EI607" s="1222"/>
      <c r="EJ607" s="522"/>
      <c r="EK607" s="522"/>
      <c r="EL607" s="522"/>
      <c r="EM607" s="522"/>
      <c r="EN607" s="508">
        <f t="shared" si="3095"/>
        <v>0</v>
      </c>
      <c r="EO607" s="508"/>
      <c r="EP607" s="508"/>
      <c r="EQ607" s="544"/>
      <c r="ER607" s="544"/>
      <c r="ES607" s="544"/>
      <c r="ET607" s="829"/>
      <c r="EU607" s="829"/>
      <c r="EV607" s="829"/>
      <c r="EW607" s="829"/>
      <c r="EX607" s="544"/>
      <c r="EY607" s="829"/>
      <c r="EZ607" s="829"/>
      <c r="FA607" s="829"/>
      <c r="FB607" s="829"/>
      <c r="FC607" s="544"/>
      <c r="FD607" s="544"/>
      <c r="FE607" s="544"/>
      <c r="FF607" s="544"/>
      <c r="FG607" s="544">
        <v>0</v>
      </c>
      <c r="FH607" s="508"/>
      <c r="FI607" s="508">
        <v>0</v>
      </c>
      <c r="FJ607" s="544">
        <v>0</v>
      </c>
      <c r="FK607" s="508"/>
      <c r="FL607" s="1008"/>
      <c r="FM607" s="522"/>
      <c r="FN607" s="824"/>
      <c r="FO607" s="824"/>
      <c r="FP607" s="824"/>
      <c r="FQ607" s="824"/>
      <c r="FR607" s="522"/>
      <c r="FS607" s="522"/>
      <c r="FT607" s="522"/>
      <c r="FU607" s="824"/>
      <c r="FV607" s="522"/>
      <c r="FW607" s="522"/>
      <c r="FX607" s="522"/>
    </row>
    <row r="608" spans="1:180" s="515" customFormat="1" ht="90" hidden="1" customHeight="1">
      <c r="A608" s="501" t="s">
        <v>485</v>
      </c>
      <c r="B608" s="502" t="s">
        <v>303</v>
      </c>
      <c r="C608" s="542" t="s">
        <v>489</v>
      </c>
      <c r="D608" s="542" t="s">
        <v>18</v>
      </c>
      <c r="E608" s="504" t="s">
        <v>330</v>
      </c>
      <c r="F608" s="525" t="s">
        <v>495</v>
      </c>
      <c r="G608" s="520"/>
      <c r="H608" s="520"/>
      <c r="I608" s="508" t="e">
        <f>#REF!+M608+N608+S608</f>
        <v>#REF!</v>
      </c>
      <c r="J608" s="508"/>
      <c r="K608" s="508"/>
      <c r="L608" s="508"/>
      <c r="M608" s="509" t="e">
        <f>SUM(#REF!)</f>
        <v>#REF!</v>
      </c>
      <c r="N608" s="509">
        <f>SUM(O608:R608)</f>
        <v>0</v>
      </c>
      <c r="O608" s="521"/>
      <c r="P608" s="521"/>
      <c r="Q608" s="521"/>
      <c r="R608" s="521"/>
      <c r="S608" s="521"/>
      <c r="T608" s="521"/>
      <c r="U608" s="521"/>
      <c r="V608" s="521"/>
      <c r="W608" s="521"/>
      <c r="X608" s="521"/>
      <c r="Y608" s="521"/>
      <c r="Z608" s="521"/>
      <c r="AA608" s="1176"/>
      <c r="AB608" s="522"/>
      <c r="AC608" s="522"/>
      <c r="AD608" s="522"/>
      <c r="AE608" s="522"/>
      <c r="AF608" s="509" t="e">
        <f>SUM(#REF!)</f>
        <v>#REF!</v>
      </c>
      <c r="AG608" s="509">
        <f>SUM(AH608:AK608)</f>
        <v>0</v>
      </c>
      <c r="AH608" s="521"/>
      <c r="AI608" s="521"/>
      <c r="AJ608" s="521"/>
      <c r="AK608" s="521"/>
      <c r="AL608" s="522"/>
      <c r="AM608" s="522"/>
      <c r="AN608" s="522"/>
      <c r="AO608" s="522"/>
      <c r="AP608" s="511" t="s">
        <v>592</v>
      </c>
      <c r="AQ608" s="508" t="e">
        <f>#REF!+BL608+BR608+CW608</f>
        <v>#REF!</v>
      </c>
      <c r="AR608" s="1630"/>
      <c r="AS608" s="1630"/>
      <c r="AT608" s="524">
        <v>5.7640000000000002E-4</v>
      </c>
      <c r="AU608" s="524">
        <v>6.9167999999999993E-2</v>
      </c>
      <c r="AV608" s="524">
        <v>1.2936E-3</v>
      </c>
      <c r="AW608" s="524">
        <v>5.7640000000000002E-4</v>
      </c>
      <c r="AX608" s="524">
        <v>6.9167999999999993E-2</v>
      </c>
      <c r="AY608" s="524">
        <v>1.2936E-3</v>
      </c>
      <c r="AZ608" s="524">
        <v>5.7640000000000002E-4</v>
      </c>
      <c r="BA608" s="524">
        <v>6.9167999999999993E-2</v>
      </c>
      <c r="BB608" s="524">
        <v>1.2936E-3</v>
      </c>
      <c r="BC608" s="524">
        <v>5.7640000000000002E-4</v>
      </c>
      <c r="BD608" s="524">
        <v>6.9167999999999993E-2</v>
      </c>
      <c r="BE608" s="524">
        <v>1.2936E-3</v>
      </c>
      <c r="BF608" s="524"/>
      <c r="BG608" s="524"/>
      <c r="BH608" s="524"/>
      <c r="BI608" s="524"/>
      <c r="BJ608" s="524"/>
      <c r="BK608" s="524"/>
      <c r="BL608" s="543">
        <v>5.7640000000000002E-4</v>
      </c>
      <c r="BM608" s="543">
        <v>6.9167999999999993E-2</v>
      </c>
      <c r="BN608" s="543">
        <v>1.2936E-3</v>
      </c>
      <c r="BO608" s="543">
        <v>1.4410000000000001E-4</v>
      </c>
      <c r="BP608" s="543">
        <v>1.7291999999999998E-2</v>
      </c>
      <c r="BQ608" s="543">
        <v>3.234E-4</v>
      </c>
      <c r="BR608" s="543">
        <v>5.7640000000000002E-4</v>
      </c>
      <c r="BS608" s="543">
        <v>6.9167999999999993E-2</v>
      </c>
      <c r="BT608" s="543">
        <v>1.2936E-3</v>
      </c>
      <c r="BU608" s="543">
        <v>1.4410000000000001E-4</v>
      </c>
      <c r="BV608" s="543">
        <v>1.7291999999999998E-2</v>
      </c>
      <c r="BW608" s="543">
        <v>3.234E-4</v>
      </c>
      <c r="BX608" s="543">
        <v>1.4410000000000001E-4</v>
      </c>
      <c r="BY608" s="543">
        <v>1.7291999999999998E-2</v>
      </c>
      <c r="BZ608" s="543">
        <v>3.234E-4</v>
      </c>
      <c r="CA608" s="543">
        <v>1.4410000000000001E-4</v>
      </c>
      <c r="CB608" s="543">
        <v>1.7291999999999998E-2</v>
      </c>
      <c r="CC608" s="543">
        <v>3.234E-4</v>
      </c>
      <c r="CD608" s="543">
        <v>1.4410000000000001E-4</v>
      </c>
      <c r="CE608" s="543">
        <v>1.7291999999999998E-2</v>
      </c>
      <c r="CF608" s="543">
        <v>3.234E-4</v>
      </c>
      <c r="CG608" s="966"/>
      <c r="CH608" s="543">
        <v>5.7640000000000002E-4</v>
      </c>
      <c r="CI608" s="543">
        <v>6.9167999999999993E-2</v>
      </c>
      <c r="CJ608" s="543">
        <v>1.2936E-3</v>
      </c>
      <c r="CK608" s="543">
        <v>1.4410000000000001E-4</v>
      </c>
      <c r="CL608" s="543">
        <v>1.7291999999999998E-2</v>
      </c>
      <c r="CM608" s="543">
        <v>3.234E-4</v>
      </c>
      <c r="CN608" s="543">
        <v>1.4410000000000001E-4</v>
      </c>
      <c r="CO608" s="543">
        <v>1.7291999999999998E-2</v>
      </c>
      <c r="CP608" s="543">
        <v>3.234E-4</v>
      </c>
      <c r="CQ608" s="543">
        <v>1.4410000000000001E-4</v>
      </c>
      <c r="CR608" s="543">
        <v>1.7291999999999998E-2</v>
      </c>
      <c r="CS608" s="543">
        <v>3.234E-4</v>
      </c>
      <c r="CT608" s="543">
        <v>1.4410000000000001E-4</v>
      </c>
      <c r="CU608" s="543">
        <v>1.7291999999999998E-2</v>
      </c>
      <c r="CV608" s="543">
        <v>3.234E-4</v>
      </c>
      <c r="CW608" s="1539">
        <v>5.7640000000000002E-4</v>
      </c>
      <c r="CX608" s="543">
        <v>6.9167999999999993E-2</v>
      </c>
      <c r="CY608" s="543">
        <v>1.2936E-3</v>
      </c>
      <c r="CZ608" s="543">
        <v>5.7640000000000002E-4</v>
      </c>
      <c r="DA608" s="543">
        <v>6.9167999999999993E-2</v>
      </c>
      <c r="DB608" s="543">
        <v>1.2936E-3</v>
      </c>
      <c r="DC608" s="543"/>
      <c r="DD608" s="543"/>
      <c r="DE608" s="543"/>
      <c r="DF608" s="543"/>
      <c r="DG608" s="543"/>
      <c r="DH608" s="543"/>
      <c r="DI608" s="1222">
        <v>5.7640000000000002E-4</v>
      </c>
      <c r="DJ608" s="1222">
        <v>6.9167999999999993E-2</v>
      </c>
      <c r="DK608" s="1222">
        <v>1.2936E-3</v>
      </c>
      <c r="DL608" s="1222"/>
      <c r="DM608" s="1222"/>
      <c r="DN608" s="1222"/>
      <c r="DO608" s="1222"/>
      <c r="DP608" s="1222"/>
      <c r="DQ608" s="1222"/>
      <c r="DR608" s="1222"/>
      <c r="DS608" s="1222"/>
      <c r="DT608" s="1222"/>
      <c r="DU608" s="1222"/>
      <c r="DV608" s="1222"/>
      <c r="DW608" s="1222"/>
      <c r="DX608" s="1222">
        <v>5.7640000000000002E-4</v>
      </c>
      <c r="DY608" s="1222">
        <v>6.9167999999999993E-2</v>
      </c>
      <c r="DZ608" s="1222">
        <v>1.2936E-3</v>
      </c>
      <c r="EA608" s="1222"/>
      <c r="EB608" s="1222"/>
      <c r="EC608" s="1222"/>
      <c r="ED608" s="1222"/>
      <c r="EE608" s="1222"/>
      <c r="EF608" s="1222"/>
      <c r="EG608" s="1222"/>
      <c r="EH608" s="1222"/>
      <c r="EI608" s="1222"/>
      <c r="EJ608" s="522"/>
      <c r="EK608" s="522"/>
      <c r="EL608" s="522"/>
      <c r="EM608" s="522"/>
      <c r="EN608" s="508">
        <f t="shared" si="3095"/>
        <v>0</v>
      </c>
      <c r="EO608" s="508"/>
      <c r="EP608" s="508"/>
      <c r="EQ608" s="544"/>
      <c r="ER608" s="544"/>
      <c r="ES608" s="544"/>
      <c r="ET608" s="829"/>
      <c r="EU608" s="829"/>
      <c r="EV608" s="829"/>
      <c r="EW608" s="829"/>
      <c r="EX608" s="544"/>
      <c r="EY608" s="829"/>
      <c r="EZ608" s="829"/>
      <c r="FA608" s="829"/>
      <c r="FB608" s="829"/>
      <c r="FC608" s="544"/>
      <c r="FD608" s="544"/>
      <c r="FE608" s="544"/>
      <c r="FF608" s="544"/>
      <c r="FG608" s="544">
        <v>0</v>
      </c>
      <c r="FH608" s="508"/>
      <c r="FI608" s="508">
        <v>0</v>
      </c>
      <c r="FJ608" s="544">
        <v>0</v>
      </c>
      <c r="FK608" s="508"/>
      <c r="FL608" s="1008"/>
      <c r="FM608" s="522"/>
      <c r="FN608" s="824"/>
      <c r="FO608" s="824"/>
      <c r="FP608" s="824"/>
      <c r="FQ608" s="824"/>
      <c r="FR608" s="522"/>
      <c r="FS608" s="522"/>
      <c r="FT608" s="522"/>
      <c r="FU608" s="824"/>
      <c r="FV608" s="522"/>
      <c r="FW608" s="522"/>
      <c r="FX608" s="522"/>
    </row>
    <row r="609" spans="1:180" s="515" customFormat="1" ht="90" hidden="1" customHeight="1">
      <c r="A609" s="501" t="s">
        <v>485</v>
      </c>
      <c r="B609" s="502" t="s">
        <v>303</v>
      </c>
      <c r="C609" s="542" t="s">
        <v>489</v>
      </c>
      <c r="D609" s="542" t="s">
        <v>18</v>
      </c>
      <c r="E609" s="504" t="s">
        <v>333</v>
      </c>
      <c r="F609" s="525" t="s">
        <v>329</v>
      </c>
      <c r="G609" s="520"/>
      <c r="H609" s="520"/>
      <c r="I609" s="508" t="e">
        <f>#REF!+M609+N609+S609</f>
        <v>#REF!</v>
      </c>
      <c r="J609" s="508"/>
      <c r="K609" s="508"/>
      <c r="L609" s="508"/>
      <c r="M609" s="509" t="e">
        <f>SUM(#REF!)</f>
        <v>#REF!</v>
      </c>
      <c r="N609" s="509">
        <f>SUM(O609:R609)</f>
        <v>0</v>
      </c>
      <c r="O609" s="521"/>
      <c r="P609" s="521"/>
      <c r="Q609" s="521"/>
      <c r="R609" s="521"/>
      <c r="S609" s="521"/>
      <c r="T609" s="521"/>
      <c r="U609" s="521"/>
      <c r="V609" s="521"/>
      <c r="W609" s="521"/>
      <c r="X609" s="521"/>
      <c r="Y609" s="521"/>
      <c r="Z609" s="521"/>
      <c r="AA609" s="1176"/>
      <c r="AB609" s="522"/>
      <c r="AC609" s="522"/>
      <c r="AD609" s="522"/>
      <c r="AE609" s="522"/>
      <c r="AF609" s="509" t="e">
        <f>SUM(#REF!)</f>
        <v>#REF!</v>
      </c>
      <c r="AG609" s="509">
        <f>SUM(AH609:AK609)</f>
        <v>0</v>
      </c>
      <c r="AH609" s="521"/>
      <c r="AI609" s="521"/>
      <c r="AJ609" s="521"/>
      <c r="AK609" s="521"/>
      <c r="AL609" s="522"/>
      <c r="AM609" s="522"/>
      <c r="AN609" s="522"/>
      <c r="AO609" s="522"/>
      <c r="AP609" s="511" t="s">
        <v>592</v>
      </c>
      <c r="AQ609" s="508" t="e">
        <f>#REF!+BL609+BR609+CW609</f>
        <v>#REF!</v>
      </c>
      <c r="AR609" s="1630"/>
      <c r="AS609" s="1630"/>
      <c r="AT609" s="524">
        <v>4.2900000000000004E-3</v>
      </c>
      <c r="AU609" s="524">
        <v>0.51480000000000004</v>
      </c>
      <c r="AV609" s="524">
        <v>2.1999999999999999E-2</v>
      </c>
      <c r="AW609" s="524">
        <v>4.2900000000000004E-3</v>
      </c>
      <c r="AX609" s="524">
        <v>0.51480000000000004</v>
      </c>
      <c r="AY609" s="524">
        <v>2.1999999999999999E-2</v>
      </c>
      <c r="AZ609" s="524">
        <v>4.2900000000000004E-3</v>
      </c>
      <c r="BA609" s="524">
        <v>0.51480000000000004</v>
      </c>
      <c r="BB609" s="524">
        <v>2.1999999999999999E-2</v>
      </c>
      <c r="BC609" s="524">
        <v>4.2900000000000004E-3</v>
      </c>
      <c r="BD609" s="524">
        <v>0.51480000000000004</v>
      </c>
      <c r="BE609" s="524">
        <v>2.1999999999999999E-2</v>
      </c>
      <c r="BF609" s="524"/>
      <c r="BG609" s="524"/>
      <c r="BH609" s="524"/>
      <c r="BI609" s="524"/>
      <c r="BJ609" s="524"/>
      <c r="BK609" s="524"/>
      <c r="BL609" s="543">
        <v>4.2900000000000004E-3</v>
      </c>
      <c r="BM609" s="543">
        <v>0.51480000000000004</v>
      </c>
      <c r="BN609" s="543">
        <v>2.1999999999999999E-2</v>
      </c>
      <c r="BO609" s="543">
        <v>1.0725000000000001E-3</v>
      </c>
      <c r="BP609" s="543">
        <v>0.12870000000000001</v>
      </c>
      <c r="BQ609" s="543">
        <v>5.4999999999999997E-3</v>
      </c>
      <c r="BR609" s="543">
        <v>4.2900000000000004E-3</v>
      </c>
      <c r="BS609" s="543">
        <v>0.51480000000000004</v>
      </c>
      <c r="BT609" s="543">
        <v>2.1999999999999999E-2</v>
      </c>
      <c r="BU609" s="543">
        <v>1.0725000000000001E-3</v>
      </c>
      <c r="BV609" s="543">
        <v>0.12870000000000001</v>
      </c>
      <c r="BW609" s="543">
        <v>5.4999999999999997E-3</v>
      </c>
      <c r="BX609" s="543">
        <v>1.0725000000000001E-3</v>
      </c>
      <c r="BY609" s="543">
        <v>0.12870000000000001</v>
      </c>
      <c r="BZ609" s="543">
        <v>5.4999999999999997E-3</v>
      </c>
      <c r="CA609" s="543">
        <v>1.0725000000000001E-3</v>
      </c>
      <c r="CB609" s="543">
        <v>0.12870000000000001</v>
      </c>
      <c r="CC609" s="543">
        <v>5.4999999999999997E-3</v>
      </c>
      <c r="CD609" s="543">
        <v>1.0725000000000001E-3</v>
      </c>
      <c r="CE609" s="543">
        <v>0.12870000000000001</v>
      </c>
      <c r="CF609" s="543">
        <v>5.4999999999999997E-3</v>
      </c>
      <c r="CG609" s="966"/>
      <c r="CH609" s="543">
        <v>4.2900000000000004E-3</v>
      </c>
      <c r="CI609" s="543">
        <v>0.51480000000000004</v>
      </c>
      <c r="CJ609" s="543">
        <v>2.1999999999999999E-2</v>
      </c>
      <c r="CK609" s="543">
        <v>1.0725000000000001E-3</v>
      </c>
      <c r="CL609" s="543">
        <v>0.12870000000000001</v>
      </c>
      <c r="CM609" s="543">
        <v>5.4999999999999997E-3</v>
      </c>
      <c r="CN609" s="543">
        <v>1.0725000000000001E-3</v>
      </c>
      <c r="CO609" s="543">
        <v>0.12870000000000001</v>
      </c>
      <c r="CP609" s="543">
        <v>5.4999999999999997E-3</v>
      </c>
      <c r="CQ609" s="543">
        <v>1.0725000000000001E-3</v>
      </c>
      <c r="CR609" s="543">
        <v>0.12870000000000001</v>
      </c>
      <c r="CS609" s="543">
        <v>5.4999999999999997E-3</v>
      </c>
      <c r="CT609" s="543">
        <v>1.0725000000000001E-3</v>
      </c>
      <c r="CU609" s="543">
        <v>0.12870000000000001</v>
      </c>
      <c r="CV609" s="543">
        <v>5.4999999999999997E-3</v>
      </c>
      <c r="CW609" s="1539">
        <v>4.2900000000000004E-3</v>
      </c>
      <c r="CX609" s="543">
        <v>0.51480000000000004</v>
      </c>
      <c r="CY609" s="543">
        <v>2.1999999999999999E-2</v>
      </c>
      <c r="CZ609" s="543">
        <v>4.2900000000000004E-3</v>
      </c>
      <c r="DA609" s="543">
        <v>0.51480000000000004</v>
      </c>
      <c r="DB609" s="543">
        <v>2.1999999999999999E-2</v>
      </c>
      <c r="DC609" s="543"/>
      <c r="DD609" s="543"/>
      <c r="DE609" s="543"/>
      <c r="DF609" s="543"/>
      <c r="DG609" s="543"/>
      <c r="DH609" s="543"/>
      <c r="DI609" s="1222">
        <v>4.2900000000000004E-3</v>
      </c>
      <c r="DJ609" s="1222">
        <v>0.51480000000000004</v>
      </c>
      <c r="DK609" s="1222">
        <v>2.1999999999999999E-2</v>
      </c>
      <c r="DL609" s="1222"/>
      <c r="DM609" s="1222"/>
      <c r="DN609" s="1222"/>
      <c r="DO609" s="1222"/>
      <c r="DP609" s="1222"/>
      <c r="DQ609" s="1222"/>
      <c r="DR609" s="1222"/>
      <c r="DS609" s="1222"/>
      <c r="DT609" s="1222"/>
      <c r="DU609" s="1222"/>
      <c r="DV609" s="1222"/>
      <c r="DW609" s="1222"/>
      <c r="DX609" s="1222">
        <v>4.2900000000000004E-3</v>
      </c>
      <c r="DY609" s="1222">
        <v>0.51480000000000004</v>
      </c>
      <c r="DZ609" s="1222">
        <v>2.1999999999999999E-2</v>
      </c>
      <c r="EA609" s="1222"/>
      <c r="EB609" s="1222"/>
      <c r="EC609" s="1222"/>
      <c r="ED609" s="1222"/>
      <c r="EE609" s="1222"/>
      <c r="EF609" s="1222"/>
      <c r="EG609" s="1222"/>
      <c r="EH609" s="1222"/>
      <c r="EI609" s="1222"/>
      <c r="EJ609" s="522"/>
      <c r="EK609" s="522"/>
      <c r="EL609" s="522"/>
      <c r="EM609" s="522"/>
      <c r="EN609" s="508">
        <f t="shared" si="3095"/>
        <v>0</v>
      </c>
      <c r="EO609" s="508"/>
      <c r="EP609" s="508"/>
      <c r="EQ609" s="544"/>
      <c r="ER609" s="544"/>
      <c r="ES609" s="544"/>
      <c r="ET609" s="829"/>
      <c r="EU609" s="829"/>
      <c r="EV609" s="829"/>
      <c r="EW609" s="829"/>
      <c r="EX609" s="544"/>
      <c r="EY609" s="829"/>
      <c r="EZ609" s="829"/>
      <c r="FA609" s="829"/>
      <c r="FB609" s="829"/>
      <c r="FC609" s="544"/>
      <c r="FD609" s="544"/>
      <c r="FE609" s="544"/>
      <c r="FF609" s="544"/>
      <c r="FG609" s="544">
        <v>0</v>
      </c>
      <c r="FH609" s="508"/>
      <c r="FI609" s="508">
        <v>0</v>
      </c>
      <c r="FJ609" s="544">
        <v>0</v>
      </c>
      <c r="FK609" s="508"/>
      <c r="FL609" s="1008"/>
      <c r="FM609" s="522"/>
      <c r="FN609" s="824"/>
      <c r="FO609" s="824"/>
      <c r="FP609" s="824"/>
      <c r="FQ609" s="824"/>
      <c r="FR609" s="522"/>
      <c r="FS609" s="522"/>
      <c r="FT609" s="522"/>
      <c r="FU609" s="824"/>
      <c r="FV609" s="522"/>
      <c r="FW609" s="522"/>
      <c r="FX609" s="522"/>
    </row>
    <row r="610" spans="1:180" ht="30" hidden="1">
      <c r="A610" s="408" t="s">
        <v>485</v>
      </c>
      <c r="B610" s="304" t="s">
        <v>303</v>
      </c>
      <c r="C610" s="378"/>
      <c r="D610" s="378"/>
      <c r="E610" s="414"/>
      <c r="F610" s="393" t="s">
        <v>100</v>
      </c>
      <c r="G610" s="463"/>
      <c r="H610" s="463"/>
      <c r="I610" s="285"/>
      <c r="J610" s="285"/>
      <c r="K610" s="285"/>
      <c r="L610" s="285"/>
      <c r="M610" s="285"/>
      <c r="N610" s="285"/>
      <c r="O610" s="285"/>
      <c r="P610" s="285"/>
      <c r="Q610" s="285"/>
      <c r="R610" s="285"/>
      <c r="S610" s="285"/>
      <c r="T610" s="285"/>
      <c r="U610" s="285"/>
      <c r="V610" s="285"/>
      <c r="W610" s="285"/>
      <c r="X610" s="285"/>
      <c r="Y610" s="285"/>
      <c r="Z610" s="285"/>
      <c r="AA610" s="1174"/>
      <c r="AB610" s="285"/>
      <c r="AC610" s="285"/>
      <c r="AD610" s="347"/>
      <c r="AE610" s="285"/>
      <c r="AF610" s="285"/>
      <c r="AG610" s="285"/>
      <c r="AH610" s="285"/>
      <c r="AI610" s="285"/>
      <c r="AJ610" s="285"/>
      <c r="AK610" s="285"/>
      <c r="AL610" s="285"/>
      <c r="AM610" s="285"/>
      <c r="AN610" s="285"/>
      <c r="AO610" s="285"/>
      <c r="AP610" s="306"/>
      <c r="AQ610" s="287" t="e">
        <f>SUM(AQ606:AQ609)</f>
        <v>#REF!</v>
      </c>
      <c r="AR610" s="1631"/>
      <c r="AS610" s="1631"/>
      <c r="AT610" s="308"/>
      <c r="AU610" s="308"/>
      <c r="AV610" s="308"/>
      <c r="AW610" s="308"/>
      <c r="AX610" s="308"/>
      <c r="AY610" s="308"/>
      <c r="AZ610" s="308"/>
      <c r="BA610" s="308"/>
      <c r="BB610" s="308"/>
      <c r="BC610" s="308"/>
      <c r="BD610" s="308"/>
      <c r="BE610" s="308"/>
      <c r="BF610" s="308"/>
      <c r="BG610" s="308"/>
      <c r="BH610" s="308"/>
      <c r="BI610" s="308"/>
      <c r="BJ610" s="308"/>
      <c r="BK610" s="308"/>
      <c r="BL610" s="287">
        <f t="shared" ref="BL610:DE610" si="3122">SUM(BL606:BL609)</f>
        <v>1.0637000000000001E-2</v>
      </c>
      <c r="BM610" s="287">
        <f t="shared" si="3122"/>
        <v>1.27644</v>
      </c>
      <c r="BN610" s="287">
        <f t="shared" si="3122"/>
        <v>3.6244999999999999E-2</v>
      </c>
      <c r="BO610" s="287">
        <f t="shared" si="3122"/>
        <v>2.6592500000000002E-3</v>
      </c>
      <c r="BP610" s="287">
        <f t="shared" si="3122"/>
        <v>0.31911</v>
      </c>
      <c r="BQ610" s="287">
        <f t="shared" si="3122"/>
        <v>9.0611749999999994E-3</v>
      </c>
      <c r="BR610" s="287">
        <f t="shared" ref="BR610:CF610" si="3123">SUM(BR606:BR609)</f>
        <v>1.0637000000000001E-2</v>
      </c>
      <c r="BS610" s="287">
        <f t="shared" si="3123"/>
        <v>1.27644</v>
      </c>
      <c r="BT610" s="287">
        <f t="shared" si="3123"/>
        <v>3.6244999999999999E-2</v>
      </c>
      <c r="BU610" s="287">
        <f t="shared" si="3123"/>
        <v>2.6592500000000002E-3</v>
      </c>
      <c r="BV610" s="287">
        <f t="shared" si="3123"/>
        <v>0.31911</v>
      </c>
      <c r="BW610" s="287">
        <f t="shared" si="3123"/>
        <v>9.0611749999999994E-3</v>
      </c>
      <c r="BX610" s="287">
        <f t="shared" si="3123"/>
        <v>2.6592500000000002E-3</v>
      </c>
      <c r="BY610" s="287">
        <f t="shared" si="3123"/>
        <v>0.31911</v>
      </c>
      <c r="BZ610" s="287">
        <f t="shared" si="3123"/>
        <v>9.0611749999999994E-3</v>
      </c>
      <c r="CA610" s="287">
        <f t="shared" si="3123"/>
        <v>2.6592500000000002E-3</v>
      </c>
      <c r="CB610" s="287">
        <f t="shared" si="3123"/>
        <v>0.31911</v>
      </c>
      <c r="CC610" s="287">
        <f t="shared" si="3123"/>
        <v>9.0611749999999994E-3</v>
      </c>
      <c r="CD610" s="287">
        <f t="shared" si="3123"/>
        <v>2.6592500000000002E-3</v>
      </c>
      <c r="CE610" s="287">
        <f t="shared" si="3123"/>
        <v>0.31911</v>
      </c>
      <c r="CF610" s="287">
        <f t="shared" si="3123"/>
        <v>9.0611749999999994E-3</v>
      </c>
      <c r="CG610" s="961"/>
      <c r="CH610" s="287">
        <f t="shared" ref="CH610:CV610" si="3124">SUM(CH606:CH609)</f>
        <v>1.0637000000000001E-2</v>
      </c>
      <c r="CI610" s="287">
        <f t="shared" si="3124"/>
        <v>1.27644</v>
      </c>
      <c r="CJ610" s="287">
        <f t="shared" si="3124"/>
        <v>3.6244999999999999E-2</v>
      </c>
      <c r="CK610" s="287">
        <f t="shared" si="3124"/>
        <v>2.6592500000000002E-3</v>
      </c>
      <c r="CL610" s="287">
        <f t="shared" si="3124"/>
        <v>0.31911</v>
      </c>
      <c r="CM610" s="287">
        <f t="shared" si="3124"/>
        <v>9.0611749999999994E-3</v>
      </c>
      <c r="CN610" s="287">
        <f t="shared" si="3124"/>
        <v>2.6592500000000002E-3</v>
      </c>
      <c r="CO610" s="287">
        <f t="shared" si="3124"/>
        <v>0.31911</v>
      </c>
      <c r="CP610" s="287">
        <f t="shared" si="3124"/>
        <v>9.0611749999999994E-3</v>
      </c>
      <c r="CQ610" s="287">
        <f t="shared" si="3124"/>
        <v>2.6592500000000002E-3</v>
      </c>
      <c r="CR610" s="287">
        <f t="shared" si="3124"/>
        <v>0.31911</v>
      </c>
      <c r="CS610" s="287">
        <f t="shared" si="3124"/>
        <v>9.0611749999999994E-3</v>
      </c>
      <c r="CT610" s="287">
        <f t="shared" si="3124"/>
        <v>2.6592500000000002E-3</v>
      </c>
      <c r="CU610" s="287">
        <f t="shared" si="3124"/>
        <v>0.31911</v>
      </c>
      <c r="CV610" s="287">
        <f t="shared" si="3124"/>
        <v>9.0611749999999994E-3</v>
      </c>
      <c r="CW610" s="1510">
        <f t="shared" si="3122"/>
        <v>1.0637000000000001E-2</v>
      </c>
      <c r="CX610" s="287">
        <f t="shared" si="3122"/>
        <v>1.27644</v>
      </c>
      <c r="CY610" s="287">
        <f t="shared" si="3122"/>
        <v>3.6244999999999999E-2</v>
      </c>
      <c r="CZ610" s="287">
        <f t="shared" si="3122"/>
        <v>1.0637000000000001E-2</v>
      </c>
      <c r="DA610" s="287">
        <f t="shared" si="3122"/>
        <v>1.27644</v>
      </c>
      <c r="DB610" s="287">
        <f t="shared" si="3122"/>
        <v>3.6244999999999999E-2</v>
      </c>
      <c r="DC610" s="287">
        <f t="shared" si="3122"/>
        <v>0</v>
      </c>
      <c r="DD610" s="287">
        <f t="shared" si="3122"/>
        <v>0</v>
      </c>
      <c r="DE610" s="287">
        <f t="shared" si="3122"/>
        <v>0</v>
      </c>
      <c r="DF610" s="287">
        <f t="shared" ref="DF610:EF610" si="3125">SUM(DF606:DF609)</f>
        <v>0</v>
      </c>
      <c r="DG610" s="287">
        <f t="shared" si="3125"/>
        <v>0</v>
      </c>
      <c r="DH610" s="287">
        <f t="shared" si="3125"/>
        <v>0</v>
      </c>
      <c r="DI610" s="1220">
        <f t="shared" si="3125"/>
        <v>1.0637000000000001E-2</v>
      </c>
      <c r="DJ610" s="1220">
        <f t="shared" si="3125"/>
        <v>1.27644</v>
      </c>
      <c r="DK610" s="1220">
        <f t="shared" si="3125"/>
        <v>3.6244999999999999E-2</v>
      </c>
      <c r="DL610" s="1220"/>
      <c r="DM610" s="1220"/>
      <c r="DN610" s="1220"/>
      <c r="DO610" s="1220"/>
      <c r="DP610" s="1220"/>
      <c r="DQ610" s="1220"/>
      <c r="DR610" s="1220"/>
      <c r="DS610" s="1220"/>
      <c r="DT610" s="1220"/>
      <c r="DU610" s="1220"/>
      <c r="DV610" s="1220"/>
      <c r="DW610" s="1220"/>
      <c r="DX610" s="1220">
        <f t="shared" si="3125"/>
        <v>1.0637000000000001E-2</v>
      </c>
      <c r="DY610" s="1220">
        <f t="shared" si="3125"/>
        <v>1.27644</v>
      </c>
      <c r="DZ610" s="1220">
        <f t="shared" si="3125"/>
        <v>3.6244999999999999E-2</v>
      </c>
      <c r="EA610" s="1220">
        <f t="shared" si="3125"/>
        <v>0</v>
      </c>
      <c r="EB610" s="1220">
        <f t="shared" si="3125"/>
        <v>0</v>
      </c>
      <c r="EC610" s="1220">
        <f t="shared" si="3125"/>
        <v>0</v>
      </c>
      <c r="ED610" s="1220">
        <f t="shared" si="3125"/>
        <v>0</v>
      </c>
      <c r="EE610" s="1220">
        <f t="shared" si="3125"/>
        <v>0</v>
      </c>
      <c r="EF610" s="1220">
        <f t="shared" si="3125"/>
        <v>0</v>
      </c>
      <c r="EG610" s="1220"/>
      <c r="EH610" s="1220"/>
      <c r="EI610" s="1220"/>
      <c r="EJ610" s="285"/>
      <c r="EK610" s="285"/>
      <c r="EL610" s="285"/>
      <c r="EM610" s="285"/>
      <c r="EN610" s="287">
        <f t="shared" si="3095"/>
        <v>0</v>
      </c>
      <c r="EO610" s="287"/>
      <c r="EP610" s="287"/>
      <c r="EQ610" s="287">
        <f t="shared" ref="EQ610:FG610" si="3126">SUM(EQ606:EQ609)</f>
        <v>0</v>
      </c>
      <c r="ER610" s="287">
        <f t="shared" si="3126"/>
        <v>0</v>
      </c>
      <c r="ES610" s="287">
        <f t="shared" si="3126"/>
        <v>0</v>
      </c>
      <c r="ET610" s="825"/>
      <c r="EU610" s="825"/>
      <c r="EV610" s="825"/>
      <c r="EW610" s="825"/>
      <c r="EX610" s="287">
        <f t="shared" si="3126"/>
        <v>0</v>
      </c>
      <c r="EY610" s="825"/>
      <c r="EZ610" s="825"/>
      <c r="FA610" s="825"/>
      <c r="FB610" s="825"/>
      <c r="FC610" s="287">
        <f t="shared" si="3126"/>
        <v>0</v>
      </c>
      <c r="FD610" s="287">
        <f t="shared" si="3126"/>
        <v>0</v>
      </c>
      <c r="FE610" s="287">
        <f t="shared" ref="FE610:FF610" si="3127">SUM(FE606:FE609)</f>
        <v>0</v>
      </c>
      <c r="FF610" s="287">
        <f t="shared" si="3127"/>
        <v>0</v>
      </c>
      <c r="FG610" s="287">
        <f t="shared" si="3126"/>
        <v>0</v>
      </c>
      <c r="FH610" s="287">
        <v>0</v>
      </c>
      <c r="FI610" s="287"/>
      <c r="FJ610" s="287">
        <f>SUM(FJ606:FJ609)</f>
        <v>0</v>
      </c>
      <c r="FK610" s="287">
        <f>SUM(FK606:FK609)</f>
        <v>0</v>
      </c>
      <c r="FL610" s="961"/>
      <c r="FM610" s="287">
        <f>SUM(FM606:FM609)</f>
        <v>0</v>
      </c>
      <c r="FN610" s="825"/>
      <c r="FO610" s="825"/>
      <c r="FP610" s="825"/>
      <c r="FQ610" s="825"/>
      <c r="FR610" s="287"/>
      <c r="FS610" s="287"/>
      <c r="FT610" s="287">
        <f>SUM(FT606:FT609)</f>
        <v>0</v>
      </c>
      <c r="FU610" s="825"/>
      <c r="FV610" s="285"/>
      <c r="FW610" s="285"/>
      <c r="FX610" s="285"/>
    </row>
    <row r="611" spans="1:180" ht="30" hidden="1">
      <c r="A611" s="408" t="s">
        <v>485</v>
      </c>
      <c r="B611" s="304" t="s">
        <v>303</v>
      </c>
      <c r="C611" s="378"/>
      <c r="D611" s="378"/>
      <c r="E611" s="413" t="s">
        <v>120</v>
      </c>
      <c r="F611" s="391" t="s">
        <v>259</v>
      </c>
      <c r="G611" s="463"/>
      <c r="H611" s="463"/>
      <c r="I611" s="285"/>
      <c r="J611" s="285"/>
      <c r="K611" s="285"/>
      <c r="L611" s="285"/>
      <c r="M611" s="285"/>
      <c r="N611" s="285"/>
      <c r="O611" s="285"/>
      <c r="P611" s="285"/>
      <c r="Q611" s="285"/>
      <c r="R611" s="285"/>
      <c r="S611" s="285"/>
      <c r="T611" s="285"/>
      <c r="U611" s="285"/>
      <c r="V611" s="285"/>
      <c r="W611" s="285"/>
      <c r="X611" s="285"/>
      <c r="Y611" s="285"/>
      <c r="Z611" s="285"/>
      <c r="AA611" s="1174"/>
      <c r="AB611" s="285"/>
      <c r="AC611" s="285"/>
      <c r="AD611" s="347"/>
      <c r="AE611" s="285"/>
      <c r="AF611" s="285"/>
      <c r="AG611" s="285"/>
      <c r="AH611" s="285"/>
      <c r="AI611" s="285"/>
      <c r="AJ611" s="285"/>
      <c r="AK611" s="285"/>
      <c r="AL611" s="285"/>
      <c r="AM611" s="285"/>
      <c r="AN611" s="285"/>
      <c r="AO611" s="285"/>
      <c r="AP611" s="342"/>
      <c r="AQ611" s="285"/>
      <c r="AR611" s="1629"/>
      <c r="AS611" s="1629"/>
      <c r="AT611" s="308"/>
      <c r="AU611" s="308"/>
      <c r="AV611" s="308"/>
      <c r="AW611" s="308"/>
      <c r="AX611" s="308"/>
      <c r="AY611" s="308"/>
      <c r="AZ611" s="308"/>
      <c r="BA611" s="308"/>
      <c r="BB611" s="308"/>
      <c r="BC611" s="308"/>
      <c r="BD611" s="308"/>
      <c r="BE611" s="308"/>
      <c r="BF611" s="308"/>
      <c r="BG611" s="308"/>
      <c r="BH611" s="308"/>
      <c r="BI611" s="308"/>
      <c r="BJ611" s="308"/>
      <c r="BK611" s="308"/>
      <c r="BL611" s="285"/>
      <c r="BM611" s="285"/>
      <c r="BN611" s="285"/>
      <c r="BO611" s="285"/>
      <c r="BP611" s="285"/>
      <c r="BQ611" s="285"/>
      <c r="BR611" s="285"/>
      <c r="BS611" s="285"/>
      <c r="BT611" s="285"/>
      <c r="BU611" s="285"/>
      <c r="BV611" s="285"/>
      <c r="BW611" s="285"/>
      <c r="BX611" s="285"/>
      <c r="BY611" s="285"/>
      <c r="BZ611" s="285"/>
      <c r="CA611" s="285"/>
      <c r="CB611" s="285"/>
      <c r="CC611" s="285"/>
      <c r="CD611" s="285"/>
      <c r="CE611" s="285"/>
      <c r="CF611" s="285"/>
      <c r="CG611" s="962"/>
      <c r="CH611" s="285"/>
      <c r="CI611" s="285"/>
      <c r="CJ611" s="285"/>
      <c r="CK611" s="285"/>
      <c r="CL611" s="285"/>
      <c r="CM611" s="285"/>
      <c r="CN611" s="285"/>
      <c r="CO611" s="285"/>
      <c r="CP611" s="285"/>
      <c r="CQ611" s="285"/>
      <c r="CR611" s="285"/>
      <c r="CS611" s="285"/>
      <c r="CT611" s="285"/>
      <c r="CU611" s="285"/>
      <c r="CV611" s="285"/>
      <c r="CW611" s="1512"/>
      <c r="CX611" s="285"/>
      <c r="CY611" s="285"/>
      <c r="CZ611" s="285"/>
      <c r="DA611" s="285"/>
      <c r="DB611" s="285"/>
      <c r="DC611" s="285"/>
      <c r="DD611" s="285"/>
      <c r="DE611" s="285"/>
      <c r="DF611" s="285"/>
      <c r="DG611" s="285"/>
      <c r="DH611" s="285"/>
      <c r="DI611" s="1174"/>
      <c r="DJ611" s="1174"/>
      <c r="DK611" s="1174"/>
      <c r="DL611" s="1174"/>
      <c r="DM611" s="1174"/>
      <c r="DN611" s="1174"/>
      <c r="DO611" s="1174"/>
      <c r="DP611" s="1174"/>
      <c r="DQ611" s="1174"/>
      <c r="DR611" s="1174"/>
      <c r="DS611" s="1174"/>
      <c r="DT611" s="1174"/>
      <c r="DU611" s="1174"/>
      <c r="DV611" s="1174"/>
      <c r="DW611" s="1174"/>
      <c r="DX611" s="1174"/>
      <c r="DY611" s="1174"/>
      <c r="DZ611" s="1174"/>
      <c r="EA611" s="1174"/>
      <c r="EB611" s="1174"/>
      <c r="EC611" s="1174"/>
      <c r="ED611" s="1174"/>
      <c r="EE611" s="1174"/>
      <c r="EF611" s="1174"/>
      <c r="EG611" s="1174"/>
      <c r="EH611" s="1174"/>
      <c r="EI611" s="1174"/>
      <c r="EJ611" s="285"/>
      <c r="EK611" s="285"/>
      <c r="EL611" s="285"/>
      <c r="EM611" s="285"/>
      <c r="EN611" s="287">
        <f t="shared" si="3095"/>
        <v>0</v>
      </c>
      <c r="EO611" s="287"/>
      <c r="EP611" s="287"/>
      <c r="EQ611" s="285"/>
      <c r="ER611" s="285"/>
      <c r="ES611" s="285"/>
      <c r="ET611" s="804"/>
      <c r="EU611" s="804"/>
      <c r="EV611" s="804"/>
      <c r="EW611" s="804"/>
      <c r="EX611" s="285"/>
      <c r="EY611" s="804"/>
      <c r="EZ611" s="804"/>
      <c r="FA611" s="804"/>
      <c r="FB611" s="804"/>
      <c r="FC611" s="285"/>
      <c r="FD611" s="285"/>
      <c r="FE611" s="285"/>
      <c r="FF611" s="285"/>
      <c r="FG611" s="285"/>
      <c r="FH611" s="287"/>
      <c r="FI611" s="287">
        <v>0</v>
      </c>
      <c r="FJ611" s="285"/>
      <c r="FK611" s="285"/>
      <c r="FL611" s="962"/>
      <c r="FM611" s="285"/>
      <c r="FN611" s="804"/>
      <c r="FO611" s="804"/>
      <c r="FP611" s="804"/>
      <c r="FQ611" s="804"/>
      <c r="FR611" s="285"/>
      <c r="FS611" s="285"/>
      <c r="FT611" s="285"/>
      <c r="FU611" s="804"/>
      <c r="FV611" s="285"/>
      <c r="FW611" s="285"/>
      <c r="FX611" s="285"/>
    </row>
    <row r="612" spans="1:180" s="515" customFormat="1" ht="105" hidden="1" customHeight="1">
      <c r="A612" s="501" t="s">
        <v>485</v>
      </c>
      <c r="B612" s="502" t="s">
        <v>303</v>
      </c>
      <c r="C612" s="542" t="s">
        <v>489</v>
      </c>
      <c r="D612" s="542" t="s">
        <v>19</v>
      </c>
      <c r="E612" s="504" t="s">
        <v>331</v>
      </c>
      <c r="F612" s="525" t="s">
        <v>343</v>
      </c>
      <c r="G612" s="502"/>
      <c r="H612" s="502"/>
      <c r="I612" s="508" t="e">
        <f>#REF!+M612+N612+S612</f>
        <v>#REF!</v>
      </c>
      <c r="J612" s="508"/>
      <c r="K612" s="508"/>
      <c r="L612" s="508"/>
      <c r="M612" s="509" t="e">
        <f>SUM(#REF!)</f>
        <v>#REF!</v>
      </c>
      <c r="N612" s="509">
        <f>SUM(O612:R612)</f>
        <v>0</v>
      </c>
      <c r="O612" s="517"/>
      <c r="P612" s="517"/>
      <c r="Q612" s="517"/>
      <c r="R612" s="517"/>
      <c r="S612" s="517"/>
      <c r="T612" s="517"/>
      <c r="U612" s="517"/>
      <c r="V612" s="517"/>
      <c r="W612" s="517"/>
      <c r="X612" s="517"/>
      <c r="Y612" s="517"/>
      <c r="Z612" s="517"/>
      <c r="AA612" s="1178"/>
      <c r="AB612" s="517"/>
      <c r="AC612" s="517"/>
      <c r="AD612" s="517"/>
      <c r="AE612" s="517"/>
      <c r="AF612" s="509" t="e">
        <f>SUM(#REF!)</f>
        <v>#REF!</v>
      </c>
      <c r="AG612" s="509">
        <f>SUM(AH612:AK612)</f>
        <v>0</v>
      </c>
      <c r="AH612" s="517"/>
      <c r="AI612" s="517"/>
      <c r="AJ612" s="517"/>
      <c r="AK612" s="517"/>
      <c r="AL612" s="517"/>
      <c r="AM612" s="517"/>
      <c r="AN612" s="517"/>
      <c r="AO612" s="517"/>
      <c r="AP612" s="504" t="s">
        <v>54</v>
      </c>
      <c r="AQ612" s="508" t="e">
        <f>#REF!+BL612+BR612+CW612</f>
        <v>#REF!</v>
      </c>
      <c r="AR612" s="1630"/>
      <c r="AS612" s="1630"/>
      <c r="AT612" s="545"/>
      <c r="AU612" s="545"/>
      <c r="AV612" s="545"/>
      <c r="AW612" s="545"/>
      <c r="AX612" s="545"/>
      <c r="AY612" s="545"/>
      <c r="AZ612" s="545"/>
      <c r="BA612" s="545"/>
      <c r="BB612" s="545"/>
      <c r="BC612" s="545"/>
      <c r="BD612" s="545"/>
      <c r="BE612" s="545"/>
      <c r="BF612" s="545"/>
      <c r="BG612" s="545"/>
      <c r="BH612" s="545"/>
      <c r="BI612" s="545"/>
      <c r="BJ612" s="545"/>
      <c r="BK612" s="545"/>
      <c r="BL612" s="513">
        <v>6.27</v>
      </c>
      <c r="BM612" s="546">
        <v>0.93172200000000005</v>
      </c>
      <c r="BN612" s="513">
        <v>8.3599999999999994E-3</v>
      </c>
      <c r="BO612" s="513">
        <v>1.5674999999999999</v>
      </c>
      <c r="BP612" s="513">
        <v>0.23293050000000001</v>
      </c>
      <c r="BQ612" s="513">
        <v>2.0899999999999998E-3</v>
      </c>
      <c r="BR612" s="513">
        <v>6.27</v>
      </c>
      <c r="BS612" s="546">
        <v>0.93172200000000005</v>
      </c>
      <c r="BT612" s="513">
        <v>8.3599999999999994E-3</v>
      </c>
      <c r="BU612" s="513">
        <v>1.5674999999999999</v>
      </c>
      <c r="BV612" s="513">
        <v>0.23293050000000001</v>
      </c>
      <c r="BW612" s="513">
        <v>2.0899999999999998E-3</v>
      </c>
      <c r="BX612" s="513">
        <v>1.5674999999999999</v>
      </c>
      <c r="BY612" s="513">
        <v>0.23293050000000001</v>
      </c>
      <c r="BZ612" s="513">
        <v>2.0899999999999998E-3</v>
      </c>
      <c r="CA612" s="513">
        <v>1.5674999999999999</v>
      </c>
      <c r="CB612" s="513">
        <v>0.23293050000000001</v>
      </c>
      <c r="CC612" s="513">
        <v>2.0899999999999998E-3</v>
      </c>
      <c r="CD612" s="513">
        <v>1.5674999999999999</v>
      </c>
      <c r="CE612" s="513">
        <v>0.23293050000000001</v>
      </c>
      <c r="CF612" s="513">
        <v>2.0899999999999998E-3</v>
      </c>
      <c r="CG612" s="959"/>
      <c r="CH612" s="513">
        <v>6.27</v>
      </c>
      <c r="CI612" s="546">
        <v>0.93172200000000005</v>
      </c>
      <c r="CJ612" s="513">
        <v>8.3599999999999994E-3</v>
      </c>
      <c r="CK612" s="513">
        <v>1.5674999999999999</v>
      </c>
      <c r="CL612" s="513">
        <v>0.23293050000000001</v>
      </c>
      <c r="CM612" s="513">
        <v>2.0899999999999998E-3</v>
      </c>
      <c r="CN612" s="513">
        <v>1.5674999999999999</v>
      </c>
      <c r="CO612" s="513">
        <v>0.23293050000000001</v>
      </c>
      <c r="CP612" s="513">
        <v>2.0899999999999998E-3</v>
      </c>
      <c r="CQ612" s="513">
        <v>1.5674999999999999</v>
      </c>
      <c r="CR612" s="513">
        <v>0.23293050000000001</v>
      </c>
      <c r="CS612" s="513">
        <v>2.0899999999999998E-3</v>
      </c>
      <c r="CT612" s="513">
        <v>1.5674999999999999</v>
      </c>
      <c r="CU612" s="513">
        <v>0.23293050000000001</v>
      </c>
      <c r="CV612" s="513">
        <v>2.0899999999999998E-3</v>
      </c>
      <c r="CW612" s="1537">
        <v>6.27</v>
      </c>
      <c r="CX612" s="546">
        <v>0.93172200000000005</v>
      </c>
      <c r="CY612" s="513">
        <v>8.3599999999999994E-3</v>
      </c>
      <c r="CZ612" s="513">
        <v>6.27</v>
      </c>
      <c r="DA612" s="513">
        <v>0.93172200000000005</v>
      </c>
      <c r="DB612" s="513">
        <v>8.3599999999999994E-3</v>
      </c>
      <c r="DC612" s="513"/>
      <c r="DD612" s="513"/>
      <c r="DE612" s="513"/>
      <c r="DF612" s="513"/>
      <c r="DG612" s="513"/>
      <c r="DH612" s="513"/>
      <c r="DI612" s="1218">
        <v>6.27</v>
      </c>
      <c r="DJ612" s="1255">
        <v>0.93172200000000005</v>
      </c>
      <c r="DK612" s="1218">
        <v>8.3599999999999994E-3</v>
      </c>
      <c r="DL612" s="1218"/>
      <c r="DM612" s="1218"/>
      <c r="DN612" s="1218"/>
      <c r="DO612" s="1218"/>
      <c r="DP612" s="1218"/>
      <c r="DQ612" s="1218"/>
      <c r="DR612" s="1218"/>
      <c r="DS612" s="1218"/>
      <c r="DT612" s="1218"/>
      <c r="DU612" s="1218"/>
      <c r="DV612" s="1218"/>
      <c r="DW612" s="1218"/>
      <c r="DX612" s="1218">
        <v>6.27</v>
      </c>
      <c r="DY612" s="1218">
        <v>0.93172200000000005</v>
      </c>
      <c r="DZ612" s="1218">
        <v>8.3599999999999994E-3</v>
      </c>
      <c r="EA612" s="1218"/>
      <c r="EB612" s="1218"/>
      <c r="EC612" s="1218"/>
      <c r="ED612" s="1218"/>
      <c r="EE612" s="1218"/>
      <c r="EF612" s="1218"/>
      <c r="EG612" s="1218"/>
      <c r="EH612" s="1218"/>
      <c r="EI612" s="1218"/>
      <c r="EJ612" s="517"/>
      <c r="EK612" s="517"/>
      <c r="EL612" s="517"/>
      <c r="EM612" s="517"/>
      <c r="EN612" s="508">
        <f t="shared" si="3095"/>
        <v>0</v>
      </c>
      <c r="EO612" s="508"/>
      <c r="EP612" s="508"/>
      <c r="EQ612" s="514"/>
      <c r="ER612" s="514"/>
      <c r="ES612" s="514"/>
      <c r="ET612" s="823"/>
      <c r="EU612" s="823"/>
      <c r="EV612" s="823"/>
      <c r="EW612" s="823"/>
      <c r="EX612" s="514"/>
      <c r="EY612" s="823"/>
      <c r="EZ612" s="823"/>
      <c r="FA612" s="823"/>
      <c r="FB612" s="823"/>
      <c r="FC612" s="514"/>
      <c r="FD612" s="514"/>
      <c r="FE612" s="514"/>
      <c r="FF612" s="514"/>
      <c r="FG612" s="514">
        <v>0</v>
      </c>
      <c r="FH612" s="508"/>
      <c r="FI612" s="508">
        <v>0</v>
      </c>
      <c r="FJ612" s="514">
        <v>0</v>
      </c>
      <c r="FK612" s="508">
        <f>SUM(FM612:FX612)</f>
        <v>0</v>
      </c>
      <c r="FL612" s="1008"/>
      <c r="FM612" s="517"/>
      <c r="FN612" s="826"/>
      <c r="FO612" s="826"/>
      <c r="FP612" s="826"/>
      <c r="FQ612" s="826"/>
      <c r="FR612" s="517"/>
      <c r="FS612" s="517"/>
      <c r="FT612" s="517"/>
      <c r="FU612" s="826"/>
      <c r="FV612" s="517"/>
      <c r="FW612" s="517"/>
      <c r="FX612" s="517"/>
    </row>
    <row r="613" spans="1:180" s="515" customFormat="1" ht="105" hidden="1" customHeight="1">
      <c r="A613" s="501" t="s">
        <v>485</v>
      </c>
      <c r="B613" s="502" t="s">
        <v>303</v>
      </c>
      <c r="C613" s="542" t="s">
        <v>489</v>
      </c>
      <c r="D613" s="542" t="s">
        <v>19</v>
      </c>
      <c r="E613" s="504" t="s">
        <v>380</v>
      </c>
      <c r="F613" s="525" t="s">
        <v>346</v>
      </c>
      <c r="G613" s="502"/>
      <c r="H613" s="502"/>
      <c r="I613" s="508" t="e">
        <f>#REF!+M613+N613+S613</f>
        <v>#REF!</v>
      </c>
      <c r="J613" s="508"/>
      <c r="K613" s="508"/>
      <c r="L613" s="508"/>
      <c r="M613" s="509" t="e">
        <f>SUM(#REF!)</f>
        <v>#REF!</v>
      </c>
      <c r="N613" s="509">
        <f>SUM(O613:R613)</f>
        <v>0</v>
      </c>
      <c r="O613" s="521"/>
      <c r="P613" s="521"/>
      <c r="Q613" s="521"/>
      <c r="R613" s="521"/>
      <c r="S613" s="521"/>
      <c r="T613" s="521"/>
      <c r="U613" s="521"/>
      <c r="V613" s="521"/>
      <c r="W613" s="521"/>
      <c r="X613" s="521"/>
      <c r="Y613" s="521"/>
      <c r="Z613" s="521"/>
      <c r="AA613" s="1176"/>
      <c r="AB613" s="522"/>
      <c r="AC613" s="522"/>
      <c r="AD613" s="522"/>
      <c r="AE613" s="522"/>
      <c r="AF613" s="509" t="e">
        <f>SUM(#REF!)</f>
        <v>#REF!</v>
      </c>
      <c r="AG613" s="509">
        <f>SUM(AH613:AK613)</f>
        <v>0</v>
      </c>
      <c r="AH613" s="521"/>
      <c r="AI613" s="521"/>
      <c r="AJ613" s="521"/>
      <c r="AK613" s="521"/>
      <c r="AL613" s="522"/>
      <c r="AM613" s="522"/>
      <c r="AN613" s="522"/>
      <c r="AO613" s="522"/>
      <c r="AP613" s="511" t="s">
        <v>54</v>
      </c>
      <c r="AQ613" s="508" t="e">
        <f>#REF!+BL613+BR613+CW613</f>
        <v>#REF!</v>
      </c>
      <c r="AR613" s="1630"/>
      <c r="AS613" s="1630"/>
      <c r="AT613" s="545"/>
      <c r="AU613" s="545"/>
      <c r="AV613" s="545"/>
      <c r="AW613" s="545"/>
      <c r="AX613" s="545"/>
      <c r="AY613" s="545"/>
      <c r="AZ613" s="545"/>
      <c r="BA613" s="545"/>
      <c r="BB613" s="545"/>
      <c r="BC613" s="545"/>
      <c r="BD613" s="545"/>
      <c r="BE613" s="545"/>
      <c r="BF613" s="545"/>
      <c r="BG613" s="545"/>
      <c r="BH613" s="545"/>
      <c r="BI613" s="545"/>
      <c r="BJ613" s="545"/>
      <c r="BK613" s="545"/>
      <c r="BL613" s="543">
        <v>19.8</v>
      </c>
      <c r="BM613" s="546">
        <v>2.9422800000000002</v>
      </c>
      <c r="BN613" s="543">
        <v>2.6290000000000001E-2</v>
      </c>
      <c r="BO613" s="543">
        <v>4.95</v>
      </c>
      <c r="BP613" s="547">
        <v>0.73557000000000006</v>
      </c>
      <c r="BQ613" s="543">
        <v>6.5725000000000002E-3</v>
      </c>
      <c r="BR613" s="543">
        <v>19.8</v>
      </c>
      <c r="BS613" s="546">
        <v>2.9422800000000002</v>
      </c>
      <c r="BT613" s="543">
        <v>2.6290000000000001E-2</v>
      </c>
      <c r="BU613" s="543">
        <v>4.95</v>
      </c>
      <c r="BV613" s="547">
        <v>0.73557000000000006</v>
      </c>
      <c r="BW613" s="543">
        <v>6.5725000000000002E-3</v>
      </c>
      <c r="BX613" s="543">
        <v>4.95</v>
      </c>
      <c r="BY613" s="547">
        <v>0.73557000000000006</v>
      </c>
      <c r="BZ613" s="543">
        <v>6.5725000000000002E-3</v>
      </c>
      <c r="CA613" s="543">
        <v>4.95</v>
      </c>
      <c r="CB613" s="547">
        <v>0.73557000000000006</v>
      </c>
      <c r="CC613" s="543">
        <v>6.5725000000000002E-3</v>
      </c>
      <c r="CD613" s="543">
        <v>4.95</v>
      </c>
      <c r="CE613" s="547">
        <v>0.73557000000000006</v>
      </c>
      <c r="CF613" s="543">
        <v>6.5725000000000002E-3</v>
      </c>
      <c r="CG613" s="966"/>
      <c r="CH613" s="543">
        <v>19.8</v>
      </c>
      <c r="CI613" s="546">
        <v>2.9422800000000002</v>
      </c>
      <c r="CJ613" s="543">
        <v>2.6290000000000001E-2</v>
      </c>
      <c r="CK613" s="543">
        <v>4.95</v>
      </c>
      <c r="CL613" s="547">
        <v>0.73557000000000006</v>
      </c>
      <c r="CM613" s="543">
        <v>6.5725000000000002E-3</v>
      </c>
      <c r="CN613" s="543">
        <v>4.95</v>
      </c>
      <c r="CO613" s="547">
        <v>0.73557000000000006</v>
      </c>
      <c r="CP613" s="543">
        <v>6.5725000000000002E-3</v>
      </c>
      <c r="CQ613" s="543">
        <v>4.95</v>
      </c>
      <c r="CR613" s="547">
        <v>0.73557000000000006</v>
      </c>
      <c r="CS613" s="543">
        <v>6.5725000000000002E-3</v>
      </c>
      <c r="CT613" s="543">
        <v>4.95</v>
      </c>
      <c r="CU613" s="547">
        <v>0.73557000000000006</v>
      </c>
      <c r="CV613" s="543">
        <v>6.5725000000000002E-3</v>
      </c>
      <c r="CW613" s="1539">
        <v>19.8</v>
      </c>
      <c r="CX613" s="546">
        <v>2.9422800000000002</v>
      </c>
      <c r="CY613" s="543">
        <v>2.6290000000000001E-2</v>
      </c>
      <c r="CZ613" s="543">
        <v>19.8</v>
      </c>
      <c r="DA613" s="547">
        <v>2.9422800000000002</v>
      </c>
      <c r="DB613" s="543">
        <v>2.6290000000000001E-2</v>
      </c>
      <c r="DC613" s="543"/>
      <c r="DD613" s="547"/>
      <c r="DE613" s="543"/>
      <c r="DF613" s="543"/>
      <c r="DG613" s="547"/>
      <c r="DH613" s="543"/>
      <c r="DI613" s="1222">
        <v>19.8</v>
      </c>
      <c r="DJ613" s="1255">
        <v>2.9422800000000002</v>
      </c>
      <c r="DK613" s="1222">
        <v>2.6290000000000001E-2</v>
      </c>
      <c r="DL613" s="1222"/>
      <c r="DM613" s="1222"/>
      <c r="DN613" s="1222"/>
      <c r="DO613" s="1222"/>
      <c r="DP613" s="1222"/>
      <c r="DQ613" s="1222"/>
      <c r="DR613" s="1222"/>
      <c r="DS613" s="1222"/>
      <c r="DT613" s="1222"/>
      <c r="DU613" s="1222"/>
      <c r="DV613" s="1222"/>
      <c r="DW613" s="1222"/>
      <c r="DX613" s="1222">
        <v>19.8</v>
      </c>
      <c r="DY613" s="1237">
        <v>2.9422800000000002</v>
      </c>
      <c r="DZ613" s="1222">
        <v>2.6290000000000001E-2</v>
      </c>
      <c r="EA613" s="1222"/>
      <c r="EB613" s="1237"/>
      <c r="EC613" s="1222"/>
      <c r="ED613" s="1222"/>
      <c r="EE613" s="1237"/>
      <c r="EF613" s="1222"/>
      <c r="EG613" s="1222"/>
      <c r="EH613" s="1222"/>
      <c r="EI613" s="1222"/>
      <c r="EJ613" s="522"/>
      <c r="EK613" s="522"/>
      <c r="EL613" s="522"/>
      <c r="EM613" s="522"/>
      <c r="EN613" s="508">
        <f t="shared" si="3095"/>
        <v>0</v>
      </c>
      <c r="EO613" s="508"/>
      <c r="EP613" s="508"/>
      <c r="EQ613" s="544"/>
      <c r="ER613" s="544"/>
      <c r="ES613" s="544"/>
      <c r="ET613" s="829"/>
      <c r="EU613" s="829"/>
      <c r="EV613" s="829"/>
      <c r="EW613" s="829"/>
      <c r="EX613" s="544"/>
      <c r="EY613" s="829"/>
      <c r="EZ613" s="829"/>
      <c r="FA613" s="829"/>
      <c r="FB613" s="829"/>
      <c r="FC613" s="544"/>
      <c r="FD613" s="544"/>
      <c r="FE613" s="544"/>
      <c r="FF613" s="544"/>
      <c r="FG613" s="544">
        <v>0</v>
      </c>
      <c r="FH613" s="508"/>
      <c r="FI613" s="508"/>
      <c r="FJ613" s="544">
        <v>0</v>
      </c>
      <c r="FK613" s="508">
        <f>SUM(FM613:FX613)</f>
        <v>0</v>
      </c>
      <c r="FL613" s="1008"/>
      <c r="FM613" s="522"/>
      <c r="FN613" s="824"/>
      <c r="FO613" s="824"/>
      <c r="FP613" s="824"/>
      <c r="FQ613" s="824"/>
      <c r="FR613" s="522"/>
      <c r="FS613" s="522"/>
      <c r="FT613" s="522"/>
      <c r="FU613" s="824"/>
      <c r="FV613" s="522"/>
      <c r="FW613" s="522"/>
      <c r="FX613" s="522"/>
    </row>
    <row r="614" spans="1:180" ht="30" hidden="1">
      <c r="A614" s="408" t="s">
        <v>485</v>
      </c>
      <c r="B614" s="304" t="s">
        <v>303</v>
      </c>
      <c r="C614" s="378"/>
      <c r="D614" s="378"/>
      <c r="E614" s="415" t="s">
        <v>97</v>
      </c>
      <c r="F614" s="395"/>
      <c r="G614" s="304"/>
      <c r="H614" s="304"/>
      <c r="I614" s="287" t="e">
        <f>#REF!+M614+N614+S614</f>
        <v>#REF!</v>
      </c>
      <c r="J614" s="287"/>
      <c r="K614" s="287"/>
      <c r="L614" s="287"/>
      <c r="M614" s="365"/>
      <c r="N614" s="365"/>
      <c r="O614" s="365"/>
      <c r="P614" s="365"/>
      <c r="Q614" s="365"/>
      <c r="R614" s="365"/>
      <c r="S614" s="365"/>
      <c r="T614" s="365"/>
      <c r="U614" s="365"/>
      <c r="V614" s="365"/>
      <c r="W614" s="365"/>
      <c r="X614" s="365"/>
      <c r="Y614" s="365"/>
      <c r="Z614" s="365"/>
      <c r="AA614" s="1177"/>
      <c r="AB614" s="292"/>
      <c r="AC614" s="292"/>
      <c r="AD614" s="353"/>
      <c r="AE614" s="292"/>
      <c r="AF614" s="365"/>
      <c r="AG614" s="365"/>
      <c r="AH614" s="365"/>
      <c r="AI614" s="365"/>
      <c r="AJ614" s="365"/>
      <c r="AK614" s="365"/>
      <c r="AL614" s="292"/>
      <c r="AM614" s="292"/>
      <c r="AN614" s="292"/>
      <c r="AO614" s="292"/>
      <c r="AP614" s="292"/>
      <c r="AQ614" s="307" t="e">
        <f>#REF!+BL614+BR614+CW614</f>
        <v>#REF!</v>
      </c>
      <c r="AR614" s="1616"/>
      <c r="AS614" s="1616"/>
      <c r="AT614" s="287"/>
      <c r="AU614" s="287"/>
      <c r="AV614" s="287"/>
      <c r="AW614" s="287"/>
      <c r="AX614" s="287"/>
      <c r="AY614" s="287"/>
      <c r="AZ614" s="287"/>
      <c r="BA614" s="287"/>
      <c r="BB614" s="287"/>
      <c r="BC614" s="287"/>
      <c r="BD614" s="287"/>
      <c r="BE614" s="287"/>
      <c r="BF614" s="287"/>
      <c r="BG614" s="287"/>
      <c r="BH614" s="287"/>
      <c r="BI614" s="287"/>
      <c r="BJ614" s="287"/>
      <c r="BK614" s="287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967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1520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1223"/>
      <c r="DJ614" s="1223"/>
      <c r="DK614" s="1223"/>
      <c r="DL614" s="1223"/>
      <c r="DM614" s="1223"/>
      <c r="DN614" s="1223"/>
      <c r="DO614" s="1223"/>
      <c r="DP614" s="1223"/>
      <c r="DQ614" s="1223"/>
      <c r="DR614" s="1223"/>
      <c r="DS614" s="1223"/>
      <c r="DT614" s="1223"/>
      <c r="DU614" s="1223"/>
      <c r="DV614" s="1223"/>
      <c r="DW614" s="1223"/>
      <c r="DX614" s="1223"/>
      <c r="DY614" s="1223"/>
      <c r="DZ614" s="1223"/>
      <c r="EA614" s="1223"/>
      <c r="EB614" s="1223"/>
      <c r="EC614" s="1223"/>
      <c r="ED614" s="1223"/>
      <c r="EE614" s="1223"/>
      <c r="EF614" s="1223"/>
      <c r="EG614" s="1223"/>
      <c r="EH614" s="1223"/>
      <c r="EI614" s="1223"/>
      <c r="EJ614" s="292"/>
      <c r="EK614" s="292"/>
      <c r="EL614" s="292"/>
      <c r="EM614" s="292"/>
      <c r="EN614" s="287">
        <f t="shared" si="3095"/>
        <v>0</v>
      </c>
      <c r="EO614" s="287"/>
      <c r="EP614" s="287"/>
      <c r="EQ614" s="292"/>
      <c r="ER614" s="292"/>
      <c r="ES614" s="292"/>
      <c r="ET614" s="827"/>
      <c r="EU614" s="827"/>
      <c r="EV614" s="827"/>
      <c r="EW614" s="827"/>
      <c r="EX614" s="292"/>
      <c r="EY614" s="827"/>
      <c r="EZ614" s="827"/>
      <c r="FA614" s="827"/>
      <c r="FB614" s="827"/>
      <c r="FC614" s="292"/>
      <c r="FD614" s="292"/>
      <c r="FE614" s="292"/>
      <c r="FF614" s="292"/>
      <c r="FG614" s="287">
        <f>SUM(FH614:FM614)</f>
        <v>0</v>
      </c>
      <c r="FH614" s="287"/>
      <c r="FI614" s="287">
        <v>0</v>
      </c>
      <c r="FJ614" s="292"/>
      <c r="FK614" s="292"/>
      <c r="FL614" s="967"/>
      <c r="FM614" s="292"/>
      <c r="FN614" s="827"/>
      <c r="FO614" s="827"/>
      <c r="FP614" s="827"/>
      <c r="FQ614" s="827"/>
      <c r="FR614" s="292"/>
      <c r="FS614" s="292"/>
      <c r="FT614" s="292"/>
      <c r="FU614" s="827"/>
      <c r="FV614" s="342"/>
      <c r="FW614" s="342"/>
      <c r="FX614" s="342"/>
    </row>
    <row r="615" spans="1:180" ht="30" hidden="1">
      <c r="A615" s="408" t="s">
        <v>485</v>
      </c>
      <c r="B615" s="304" t="s">
        <v>303</v>
      </c>
      <c r="C615" s="378"/>
      <c r="D615" s="378"/>
      <c r="E615" s="414"/>
      <c r="F615" s="393" t="s">
        <v>100</v>
      </c>
      <c r="G615" s="463"/>
      <c r="H615" s="463"/>
      <c r="I615" s="285"/>
      <c r="J615" s="285"/>
      <c r="K615" s="285"/>
      <c r="L615" s="285"/>
      <c r="M615" s="285"/>
      <c r="N615" s="285"/>
      <c r="O615" s="285"/>
      <c r="P615" s="285"/>
      <c r="Q615" s="285"/>
      <c r="R615" s="285"/>
      <c r="S615" s="285"/>
      <c r="T615" s="285"/>
      <c r="U615" s="285"/>
      <c r="V615" s="285"/>
      <c r="W615" s="285"/>
      <c r="X615" s="285"/>
      <c r="Y615" s="285"/>
      <c r="Z615" s="285"/>
      <c r="AA615" s="1174"/>
      <c r="AB615" s="285"/>
      <c r="AC615" s="285"/>
      <c r="AD615" s="347"/>
      <c r="AE615" s="285"/>
      <c r="AF615" s="285"/>
      <c r="AG615" s="285"/>
      <c r="AH615" s="285"/>
      <c r="AI615" s="285"/>
      <c r="AJ615" s="285"/>
      <c r="AK615" s="285"/>
      <c r="AL615" s="285"/>
      <c r="AM615" s="285"/>
      <c r="AN615" s="285"/>
      <c r="AO615" s="285"/>
      <c r="AP615" s="306"/>
      <c r="AQ615" s="287" t="e">
        <f>SUM(AQ612:AQ614)</f>
        <v>#REF!</v>
      </c>
      <c r="AR615" s="1631"/>
      <c r="AS615" s="1631"/>
      <c r="AT615" s="285"/>
      <c r="AU615" s="285"/>
      <c r="AV615" s="285"/>
      <c r="AW615" s="285"/>
      <c r="AX615" s="285"/>
      <c r="AY615" s="285"/>
      <c r="AZ615" s="285"/>
      <c r="BA615" s="285"/>
      <c r="BB615" s="285"/>
      <c r="BC615" s="285"/>
      <c r="BD615" s="285"/>
      <c r="BE615" s="285"/>
      <c r="BF615" s="285"/>
      <c r="BG615" s="285"/>
      <c r="BH615" s="285"/>
      <c r="BI615" s="285"/>
      <c r="BJ615" s="285"/>
      <c r="BK615" s="285"/>
      <c r="BL615" s="287">
        <f t="shared" ref="BL615:DE615" si="3128">SUM(BL612:BL614)</f>
        <v>26.07</v>
      </c>
      <c r="BM615" s="287">
        <f t="shared" si="3128"/>
        <v>3.8740020000000004</v>
      </c>
      <c r="BN615" s="287">
        <f t="shared" si="3128"/>
        <v>3.465E-2</v>
      </c>
      <c r="BO615" s="287">
        <f t="shared" si="3128"/>
        <v>6.5175000000000001</v>
      </c>
      <c r="BP615" s="287">
        <f t="shared" si="3128"/>
        <v>0.9685005000000001</v>
      </c>
      <c r="BQ615" s="287">
        <f t="shared" si="3128"/>
        <v>8.6625000000000001E-3</v>
      </c>
      <c r="BR615" s="287">
        <f t="shared" ref="BR615:CF615" si="3129">SUM(BR612:BR614)</f>
        <v>26.07</v>
      </c>
      <c r="BS615" s="287">
        <f t="shared" si="3129"/>
        <v>3.8740020000000004</v>
      </c>
      <c r="BT615" s="287">
        <f t="shared" si="3129"/>
        <v>3.465E-2</v>
      </c>
      <c r="BU615" s="287">
        <f t="shared" si="3129"/>
        <v>6.5175000000000001</v>
      </c>
      <c r="BV615" s="287">
        <f t="shared" si="3129"/>
        <v>0.9685005000000001</v>
      </c>
      <c r="BW615" s="287">
        <f t="shared" si="3129"/>
        <v>8.6625000000000001E-3</v>
      </c>
      <c r="BX615" s="287">
        <f t="shared" si="3129"/>
        <v>6.5175000000000001</v>
      </c>
      <c r="BY615" s="287">
        <f t="shared" si="3129"/>
        <v>0.9685005000000001</v>
      </c>
      <c r="BZ615" s="287">
        <f t="shared" si="3129"/>
        <v>8.6625000000000001E-3</v>
      </c>
      <c r="CA615" s="287">
        <f t="shared" si="3129"/>
        <v>6.5175000000000001</v>
      </c>
      <c r="CB615" s="287">
        <f t="shared" si="3129"/>
        <v>0.9685005000000001</v>
      </c>
      <c r="CC615" s="287">
        <f t="shared" si="3129"/>
        <v>8.6625000000000001E-3</v>
      </c>
      <c r="CD615" s="287">
        <f t="shared" si="3129"/>
        <v>6.5175000000000001</v>
      </c>
      <c r="CE615" s="287">
        <f t="shared" si="3129"/>
        <v>0.9685005000000001</v>
      </c>
      <c r="CF615" s="287">
        <f t="shared" si="3129"/>
        <v>8.6625000000000001E-3</v>
      </c>
      <c r="CG615" s="961"/>
      <c r="CH615" s="287">
        <f t="shared" ref="CH615:CV615" si="3130">SUM(CH612:CH614)</f>
        <v>26.07</v>
      </c>
      <c r="CI615" s="287">
        <f t="shared" si="3130"/>
        <v>3.8740020000000004</v>
      </c>
      <c r="CJ615" s="287">
        <f t="shared" si="3130"/>
        <v>3.465E-2</v>
      </c>
      <c r="CK615" s="287">
        <f t="shared" si="3130"/>
        <v>6.5175000000000001</v>
      </c>
      <c r="CL615" s="287">
        <f t="shared" si="3130"/>
        <v>0.9685005000000001</v>
      </c>
      <c r="CM615" s="287">
        <f t="shared" si="3130"/>
        <v>8.6625000000000001E-3</v>
      </c>
      <c r="CN615" s="287">
        <f t="shared" si="3130"/>
        <v>6.5175000000000001</v>
      </c>
      <c r="CO615" s="287">
        <f t="shared" si="3130"/>
        <v>0.9685005000000001</v>
      </c>
      <c r="CP615" s="287">
        <f t="shared" si="3130"/>
        <v>8.6625000000000001E-3</v>
      </c>
      <c r="CQ615" s="287">
        <f t="shared" si="3130"/>
        <v>6.5175000000000001</v>
      </c>
      <c r="CR615" s="287">
        <f t="shared" si="3130"/>
        <v>0.9685005000000001</v>
      </c>
      <c r="CS615" s="287">
        <f t="shared" si="3130"/>
        <v>8.6625000000000001E-3</v>
      </c>
      <c r="CT615" s="287">
        <f t="shared" si="3130"/>
        <v>6.5175000000000001</v>
      </c>
      <c r="CU615" s="287">
        <f t="shared" si="3130"/>
        <v>0.9685005000000001</v>
      </c>
      <c r="CV615" s="287">
        <f t="shared" si="3130"/>
        <v>8.6625000000000001E-3</v>
      </c>
      <c r="CW615" s="1510">
        <f t="shared" si="3128"/>
        <v>26.07</v>
      </c>
      <c r="CX615" s="287">
        <f t="shared" si="3128"/>
        <v>3.8740020000000004</v>
      </c>
      <c r="CY615" s="287">
        <f t="shared" si="3128"/>
        <v>3.465E-2</v>
      </c>
      <c r="CZ615" s="287">
        <f t="shared" si="3128"/>
        <v>26.07</v>
      </c>
      <c r="DA615" s="287">
        <f t="shared" si="3128"/>
        <v>3.8740020000000004</v>
      </c>
      <c r="DB615" s="287">
        <f t="shared" si="3128"/>
        <v>3.465E-2</v>
      </c>
      <c r="DC615" s="287">
        <f t="shared" si="3128"/>
        <v>0</v>
      </c>
      <c r="DD615" s="287">
        <f t="shared" si="3128"/>
        <v>0</v>
      </c>
      <c r="DE615" s="287">
        <f t="shared" si="3128"/>
        <v>0</v>
      </c>
      <c r="DF615" s="287">
        <f t="shared" ref="DF615:EF615" si="3131">SUM(DF612:DF614)</f>
        <v>0</v>
      </c>
      <c r="DG615" s="287">
        <f t="shared" si="3131"/>
        <v>0</v>
      </c>
      <c r="DH615" s="287">
        <f t="shared" si="3131"/>
        <v>0</v>
      </c>
      <c r="DI615" s="1220">
        <f t="shared" si="3131"/>
        <v>26.07</v>
      </c>
      <c r="DJ615" s="1220">
        <f t="shared" si="3131"/>
        <v>3.8740020000000004</v>
      </c>
      <c r="DK615" s="1220">
        <f t="shared" si="3131"/>
        <v>3.465E-2</v>
      </c>
      <c r="DL615" s="1220"/>
      <c r="DM615" s="1220"/>
      <c r="DN615" s="1220"/>
      <c r="DO615" s="1220"/>
      <c r="DP615" s="1220"/>
      <c r="DQ615" s="1220"/>
      <c r="DR615" s="1220"/>
      <c r="DS615" s="1220"/>
      <c r="DT615" s="1220"/>
      <c r="DU615" s="1220"/>
      <c r="DV615" s="1220"/>
      <c r="DW615" s="1220"/>
      <c r="DX615" s="1220">
        <f t="shared" si="3131"/>
        <v>26.07</v>
      </c>
      <c r="DY615" s="1220">
        <f t="shared" si="3131"/>
        <v>3.8740020000000004</v>
      </c>
      <c r="DZ615" s="1220">
        <f t="shared" si="3131"/>
        <v>3.465E-2</v>
      </c>
      <c r="EA615" s="1220">
        <f t="shared" si="3131"/>
        <v>0</v>
      </c>
      <c r="EB615" s="1220">
        <f t="shared" si="3131"/>
        <v>0</v>
      </c>
      <c r="EC615" s="1220">
        <f t="shared" si="3131"/>
        <v>0</v>
      </c>
      <c r="ED615" s="1220">
        <f t="shared" si="3131"/>
        <v>0</v>
      </c>
      <c r="EE615" s="1220">
        <f t="shared" si="3131"/>
        <v>0</v>
      </c>
      <c r="EF615" s="1220">
        <f t="shared" si="3131"/>
        <v>0</v>
      </c>
      <c r="EG615" s="1220"/>
      <c r="EH615" s="1220"/>
      <c r="EI615" s="1220"/>
      <c r="EJ615" s="285"/>
      <c r="EK615" s="285"/>
      <c r="EL615" s="285"/>
      <c r="EM615" s="285"/>
      <c r="EN615" s="287">
        <f t="shared" si="3095"/>
        <v>0</v>
      </c>
      <c r="EO615" s="287"/>
      <c r="EP615" s="287"/>
      <c r="EQ615" s="287">
        <f t="shared" ref="EQ615:FG615" si="3132">SUM(EQ612:EQ614)</f>
        <v>0</v>
      </c>
      <c r="ER615" s="287">
        <f t="shared" si="3132"/>
        <v>0</v>
      </c>
      <c r="ES615" s="287">
        <f t="shared" si="3132"/>
        <v>0</v>
      </c>
      <c r="ET615" s="825"/>
      <c r="EU615" s="825"/>
      <c r="EV615" s="825"/>
      <c r="EW615" s="825"/>
      <c r="EX615" s="287">
        <f t="shared" si="3132"/>
        <v>0</v>
      </c>
      <c r="EY615" s="825"/>
      <c r="EZ615" s="825"/>
      <c r="FA615" s="825"/>
      <c r="FB615" s="825"/>
      <c r="FC615" s="287">
        <f t="shared" si="3132"/>
        <v>0</v>
      </c>
      <c r="FD615" s="287">
        <f t="shared" si="3132"/>
        <v>0</v>
      </c>
      <c r="FE615" s="287">
        <f t="shared" ref="FE615:FF615" si="3133">SUM(FE612:FE614)</f>
        <v>0</v>
      </c>
      <c r="FF615" s="287">
        <f t="shared" si="3133"/>
        <v>0</v>
      </c>
      <c r="FG615" s="287">
        <f t="shared" si="3132"/>
        <v>0</v>
      </c>
      <c r="FH615" s="287">
        <v>0</v>
      </c>
      <c r="FI615" s="287"/>
      <c r="FJ615" s="287">
        <f>SUM(FJ612:FJ614)</f>
        <v>0</v>
      </c>
      <c r="FK615" s="287">
        <f>SUM(FK612:FK614)</f>
        <v>0</v>
      </c>
      <c r="FL615" s="961"/>
      <c r="FM615" s="287">
        <f>SUM(FM612:FM614)</f>
        <v>0</v>
      </c>
      <c r="FN615" s="825"/>
      <c r="FO615" s="825"/>
      <c r="FP615" s="825"/>
      <c r="FQ615" s="825"/>
      <c r="FR615" s="287"/>
      <c r="FS615" s="287"/>
      <c r="FT615" s="287">
        <f>SUM(FT612:FT614)</f>
        <v>0</v>
      </c>
      <c r="FU615" s="825"/>
      <c r="FV615" s="285"/>
      <c r="FW615" s="285"/>
      <c r="FX615" s="285"/>
    </row>
    <row r="616" spans="1:180" ht="30" hidden="1">
      <c r="A616" s="408" t="s">
        <v>485</v>
      </c>
      <c r="B616" s="304" t="s">
        <v>303</v>
      </c>
      <c r="C616" s="378"/>
      <c r="D616" s="378"/>
      <c r="E616" s="413" t="s">
        <v>121</v>
      </c>
      <c r="F616" s="391" t="s">
        <v>260</v>
      </c>
      <c r="G616" s="463"/>
      <c r="H616" s="463"/>
      <c r="I616" s="285"/>
      <c r="J616" s="285"/>
      <c r="K616" s="285"/>
      <c r="L616" s="285"/>
      <c r="M616" s="285"/>
      <c r="N616" s="285"/>
      <c r="O616" s="285"/>
      <c r="P616" s="285"/>
      <c r="Q616" s="285"/>
      <c r="R616" s="285"/>
      <c r="S616" s="285"/>
      <c r="T616" s="285"/>
      <c r="U616" s="285"/>
      <c r="V616" s="285"/>
      <c r="W616" s="285"/>
      <c r="X616" s="285"/>
      <c r="Y616" s="285"/>
      <c r="Z616" s="285"/>
      <c r="AA616" s="1174"/>
      <c r="AB616" s="285"/>
      <c r="AC616" s="285"/>
      <c r="AD616" s="347"/>
      <c r="AE616" s="285"/>
      <c r="AF616" s="285"/>
      <c r="AG616" s="285"/>
      <c r="AH616" s="285"/>
      <c r="AI616" s="285"/>
      <c r="AJ616" s="285"/>
      <c r="AK616" s="285"/>
      <c r="AL616" s="285"/>
      <c r="AM616" s="285"/>
      <c r="AN616" s="285"/>
      <c r="AO616" s="285"/>
      <c r="AP616" s="342"/>
      <c r="AQ616" s="285"/>
      <c r="AR616" s="1629"/>
      <c r="AS616" s="1629"/>
      <c r="AT616" s="305"/>
      <c r="AU616" s="305"/>
      <c r="AV616" s="305"/>
      <c r="AW616" s="305"/>
      <c r="AX616" s="305"/>
      <c r="AY616" s="305"/>
      <c r="AZ616" s="305"/>
      <c r="BA616" s="305"/>
      <c r="BB616" s="305"/>
      <c r="BC616" s="305"/>
      <c r="BD616" s="305"/>
      <c r="BE616" s="305"/>
      <c r="BF616" s="305"/>
      <c r="BG616" s="305"/>
      <c r="BH616" s="305"/>
      <c r="BI616" s="305"/>
      <c r="BJ616" s="305"/>
      <c r="BK616" s="305"/>
      <c r="BL616" s="285"/>
      <c r="BM616" s="285"/>
      <c r="BN616" s="285"/>
      <c r="BO616" s="285"/>
      <c r="BP616" s="285"/>
      <c r="BQ616" s="285"/>
      <c r="BR616" s="285"/>
      <c r="BS616" s="285"/>
      <c r="BT616" s="285"/>
      <c r="BU616" s="285"/>
      <c r="BV616" s="285"/>
      <c r="BW616" s="285"/>
      <c r="BX616" s="285"/>
      <c r="BY616" s="285"/>
      <c r="BZ616" s="285"/>
      <c r="CA616" s="285"/>
      <c r="CB616" s="285"/>
      <c r="CC616" s="285"/>
      <c r="CD616" s="285"/>
      <c r="CE616" s="285"/>
      <c r="CF616" s="285"/>
      <c r="CG616" s="962"/>
      <c r="CH616" s="285"/>
      <c r="CI616" s="285"/>
      <c r="CJ616" s="285"/>
      <c r="CK616" s="285"/>
      <c r="CL616" s="285"/>
      <c r="CM616" s="285"/>
      <c r="CN616" s="285"/>
      <c r="CO616" s="285"/>
      <c r="CP616" s="285"/>
      <c r="CQ616" s="285"/>
      <c r="CR616" s="285"/>
      <c r="CS616" s="285"/>
      <c r="CT616" s="285"/>
      <c r="CU616" s="285"/>
      <c r="CV616" s="285"/>
      <c r="CW616" s="1512"/>
      <c r="CX616" s="285"/>
      <c r="CY616" s="285"/>
      <c r="CZ616" s="285"/>
      <c r="DA616" s="285"/>
      <c r="DB616" s="285"/>
      <c r="DC616" s="285"/>
      <c r="DD616" s="285"/>
      <c r="DE616" s="285"/>
      <c r="DF616" s="285"/>
      <c r="DG616" s="285"/>
      <c r="DH616" s="285"/>
      <c r="DI616" s="1174"/>
      <c r="DJ616" s="1174"/>
      <c r="DK616" s="1174"/>
      <c r="DL616" s="1174"/>
      <c r="DM616" s="1174"/>
      <c r="DN616" s="1174"/>
      <c r="DO616" s="1174"/>
      <c r="DP616" s="1174"/>
      <c r="DQ616" s="1174"/>
      <c r="DR616" s="1174"/>
      <c r="DS616" s="1174"/>
      <c r="DT616" s="1174"/>
      <c r="DU616" s="1174"/>
      <c r="DV616" s="1174"/>
      <c r="DW616" s="1174"/>
      <c r="DX616" s="1174"/>
      <c r="DY616" s="1174"/>
      <c r="DZ616" s="1174"/>
      <c r="EA616" s="1174"/>
      <c r="EB616" s="1174"/>
      <c r="EC616" s="1174"/>
      <c r="ED616" s="1174"/>
      <c r="EE616" s="1174"/>
      <c r="EF616" s="1174"/>
      <c r="EG616" s="1174"/>
      <c r="EH616" s="1174"/>
      <c r="EI616" s="1174"/>
      <c r="EJ616" s="285"/>
      <c r="EK616" s="285"/>
      <c r="EL616" s="285"/>
      <c r="EM616" s="285"/>
      <c r="EN616" s="287">
        <f t="shared" si="3095"/>
        <v>0</v>
      </c>
      <c r="EO616" s="287"/>
      <c r="EP616" s="287"/>
      <c r="EQ616" s="285"/>
      <c r="ER616" s="285"/>
      <c r="ES616" s="285"/>
      <c r="ET616" s="804"/>
      <c r="EU616" s="804"/>
      <c r="EV616" s="804"/>
      <c r="EW616" s="804"/>
      <c r="EX616" s="285"/>
      <c r="EY616" s="804"/>
      <c r="EZ616" s="804"/>
      <c r="FA616" s="804"/>
      <c r="FB616" s="804"/>
      <c r="FC616" s="285"/>
      <c r="FD616" s="285"/>
      <c r="FE616" s="285"/>
      <c r="FF616" s="285"/>
      <c r="FG616" s="285"/>
      <c r="FH616" s="287"/>
      <c r="FI616" s="287"/>
      <c r="FJ616" s="285"/>
      <c r="FK616" s="285"/>
      <c r="FL616" s="962"/>
      <c r="FM616" s="285"/>
      <c r="FN616" s="804"/>
      <c r="FO616" s="804"/>
      <c r="FP616" s="804"/>
      <c r="FQ616" s="804"/>
      <c r="FR616" s="285"/>
      <c r="FS616" s="285"/>
      <c r="FT616" s="285"/>
      <c r="FU616" s="804"/>
      <c r="FV616" s="285"/>
      <c r="FW616" s="285"/>
      <c r="FX616" s="285"/>
    </row>
    <row r="617" spans="1:180" s="515" customFormat="1" ht="90" hidden="1" customHeight="1">
      <c r="A617" s="501" t="s">
        <v>485</v>
      </c>
      <c r="B617" s="502" t="s">
        <v>303</v>
      </c>
      <c r="C617" s="542" t="s">
        <v>489</v>
      </c>
      <c r="D617" s="542" t="s">
        <v>492</v>
      </c>
      <c r="E617" s="548" t="s">
        <v>381</v>
      </c>
      <c r="F617" s="549" t="s">
        <v>378</v>
      </c>
      <c r="G617" s="502"/>
      <c r="H617" s="502"/>
      <c r="I617" s="508" t="e">
        <f>#REF!+M617+N617+S617</f>
        <v>#REF!</v>
      </c>
      <c r="J617" s="508"/>
      <c r="K617" s="508"/>
      <c r="L617" s="508"/>
      <c r="M617" s="509" t="e">
        <f>SUM(#REF!)</f>
        <v>#REF!</v>
      </c>
      <c r="N617" s="509">
        <f>SUM(O617:R617)</f>
        <v>0</v>
      </c>
      <c r="O617" s="517"/>
      <c r="P617" s="517"/>
      <c r="Q617" s="517"/>
      <c r="R617" s="517"/>
      <c r="S617" s="517"/>
      <c r="T617" s="517"/>
      <c r="U617" s="517"/>
      <c r="V617" s="517"/>
      <c r="W617" s="517"/>
      <c r="X617" s="517"/>
      <c r="Y617" s="517"/>
      <c r="Z617" s="517"/>
      <c r="AA617" s="1178"/>
      <c r="AB617" s="517"/>
      <c r="AC617" s="517"/>
      <c r="AD617" s="527"/>
      <c r="AE617" s="517"/>
      <c r="AF617" s="509" t="e">
        <f>SUM(#REF!)</f>
        <v>#REF!</v>
      </c>
      <c r="AG617" s="509">
        <f>SUM(AH617:AK617)</f>
        <v>0</v>
      </c>
      <c r="AH617" s="517"/>
      <c r="AI617" s="517"/>
      <c r="AJ617" s="517"/>
      <c r="AK617" s="517"/>
      <c r="AL617" s="517"/>
      <c r="AM617" s="517"/>
      <c r="AN617" s="517"/>
      <c r="AO617" s="517"/>
      <c r="AP617" s="517" t="s">
        <v>349</v>
      </c>
      <c r="AQ617" s="508" t="e">
        <f>#REF!+BL617+BR617+CW617</f>
        <v>#REF!</v>
      </c>
      <c r="AR617" s="1630"/>
      <c r="AS617" s="1630"/>
      <c r="AT617" s="543"/>
      <c r="AU617" s="547"/>
      <c r="AV617" s="543"/>
      <c r="AW617" s="543"/>
      <c r="AX617" s="547"/>
      <c r="AY617" s="543"/>
      <c r="AZ617" s="543"/>
      <c r="BA617" s="547"/>
      <c r="BB617" s="543"/>
      <c r="BC617" s="543"/>
      <c r="BD617" s="547"/>
      <c r="BE617" s="543"/>
      <c r="BF617" s="543"/>
      <c r="BG617" s="543"/>
      <c r="BH617" s="543"/>
      <c r="BI617" s="543"/>
      <c r="BJ617" s="543"/>
      <c r="BK617" s="543"/>
      <c r="BL617" s="514">
        <v>8.0299999999999994</v>
      </c>
      <c r="BM617" s="550">
        <f>1.154*BL617/1000</f>
        <v>9.266619999999998E-3</v>
      </c>
      <c r="BN617" s="514">
        <v>0.48180000000000001</v>
      </c>
      <c r="BO617" s="514"/>
      <c r="BP617" s="514"/>
      <c r="BQ617" s="514"/>
      <c r="BR617" s="514">
        <v>8.0299999999999994</v>
      </c>
      <c r="BS617" s="550">
        <f>1.154*BR617/1000</f>
        <v>9.266619999999998E-3</v>
      </c>
      <c r="BT617" s="514">
        <v>0.48180000000000001</v>
      </c>
      <c r="BU617" s="514"/>
      <c r="BV617" s="514"/>
      <c r="BW617" s="514"/>
      <c r="BX617" s="514"/>
      <c r="BY617" s="514"/>
      <c r="BZ617" s="514"/>
      <c r="CA617" s="514"/>
      <c r="CB617" s="514"/>
      <c r="CC617" s="514"/>
      <c r="CD617" s="514"/>
      <c r="CE617" s="514"/>
      <c r="CF617" s="514"/>
      <c r="CG617" s="968"/>
      <c r="CH617" s="514">
        <v>8.0299999999999994</v>
      </c>
      <c r="CI617" s="550">
        <f>1.154*CH617/1000</f>
        <v>9.266619999999998E-3</v>
      </c>
      <c r="CJ617" s="514">
        <v>0.48180000000000001</v>
      </c>
      <c r="CK617" s="514"/>
      <c r="CL617" s="514"/>
      <c r="CM617" s="514"/>
      <c r="CN617" s="514"/>
      <c r="CO617" s="514"/>
      <c r="CP617" s="514"/>
      <c r="CQ617" s="514"/>
      <c r="CR617" s="514"/>
      <c r="CS617" s="514"/>
      <c r="CT617" s="514"/>
      <c r="CU617" s="514"/>
      <c r="CV617" s="514"/>
      <c r="CW617" s="1540">
        <v>8.0299999999999994</v>
      </c>
      <c r="CX617" s="550">
        <f>1.154*CW617/1000</f>
        <v>9.266619999999998E-3</v>
      </c>
      <c r="CY617" s="514"/>
      <c r="CZ617" s="514"/>
      <c r="DA617" s="550"/>
      <c r="DB617" s="514"/>
      <c r="DC617" s="514"/>
      <c r="DD617" s="550"/>
      <c r="DE617" s="514"/>
      <c r="DF617" s="514"/>
      <c r="DG617" s="550"/>
      <c r="DH617" s="514"/>
      <c r="DI617" s="1224">
        <v>8.0299999999999994</v>
      </c>
      <c r="DJ617" s="1256">
        <f>1.154*DI617/1000</f>
        <v>9.266619999999998E-3</v>
      </c>
      <c r="DK617" s="1224"/>
      <c r="DL617" s="1224"/>
      <c r="DM617" s="1224"/>
      <c r="DN617" s="1224"/>
      <c r="DO617" s="1224"/>
      <c r="DP617" s="1224"/>
      <c r="DQ617" s="1224"/>
      <c r="DR617" s="1224"/>
      <c r="DS617" s="1224"/>
      <c r="DT617" s="1224"/>
      <c r="DU617" s="1224"/>
      <c r="DV617" s="1224"/>
      <c r="DW617" s="1224"/>
      <c r="DX617" s="1224"/>
      <c r="DY617" s="1256"/>
      <c r="DZ617" s="1224"/>
      <c r="EA617" s="1224"/>
      <c r="EB617" s="1256"/>
      <c r="EC617" s="1224"/>
      <c r="ED617" s="1224"/>
      <c r="EE617" s="1256"/>
      <c r="EF617" s="1224"/>
      <c r="EG617" s="1224"/>
      <c r="EH617" s="1224"/>
      <c r="EI617" s="1224"/>
      <c r="EJ617" s="517"/>
      <c r="EK617" s="517"/>
      <c r="EL617" s="517"/>
      <c r="EM617" s="517"/>
      <c r="EN617" s="508">
        <f t="shared" si="3095"/>
        <v>0</v>
      </c>
      <c r="EO617" s="508"/>
      <c r="EP617" s="508"/>
      <c r="EQ617" s="517"/>
      <c r="ER617" s="517"/>
      <c r="ES617" s="517"/>
      <c r="ET617" s="826"/>
      <c r="EU617" s="826"/>
      <c r="EV617" s="826"/>
      <c r="EW617" s="826"/>
      <c r="EX617" s="517"/>
      <c r="EY617" s="826"/>
      <c r="EZ617" s="826"/>
      <c r="FA617" s="826"/>
      <c r="FB617" s="826"/>
      <c r="FC617" s="517"/>
      <c r="FD617" s="517"/>
      <c r="FE617" s="517"/>
      <c r="FF617" s="517"/>
      <c r="FG617" s="508">
        <f>SUM(FH617:FM617)</f>
        <v>0</v>
      </c>
      <c r="FH617" s="508"/>
      <c r="FI617" s="508"/>
      <c r="FJ617" s="517"/>
      <c r="FK617" s="517"/>
      <c r="FL617" s="964"/>
      <c r="FM617" s="517"/>
      <c r="FN617" s="826"/>
      <c r="FO617" s="826"/>
      <c r="FP617" s="826"/>
      <c r="FQ617" s="826"/>
      <c r="FR617" s="517"/>
      <c r="FS617" s="517"/>
      <c r="FT617" s="517"/>
      <c r="FU617" s="826"/>
      <c r="FV617" s="517"/>
      <c r="FW617" s="517"/>
      <c r="FX617" s="517"/>
    </row>
    <row r="618" spans="1:180" s="515" customFormat="1" ht="90" hidden="1" customHeight="1">
      <c r="A618" s="501" t="s">
        <v>485</v>
      </c>
      <c r="B618" s="502" t="s">
        <v>303</v>
      </c>
      <c r="C618" s="542" t="s">
        <v>489</v>
      </c>
      <c r="D618" s="542" t="s">
        <v>492</v>
      </c>
      <c r="E618" s="548" t="s">
        <v>365</v>
      </c>
      <c r="F618" s="549" t="s">
        <v>346</v>
      </c>
      <c r="G618" s="502"/>
      <c r="H618" s="502"/>
      <c r="I618" s="508" t="e">
        <f>#REF!+M618+N618+S618</f>
        <v>#REF!</v>
      </c>
      <c r="J618" s="508"/>
      <c r="K618" s="508"/>
      <c r="L618" s="508"/>
      <c r="M618" s="509" t="e">
        <f>SUM(#REF!)</f>
        <v>#REF!</v>
      </c>
      <c r="N618" s="509">
        <f>SUM(O618:R618)</f>
        <v>0</v>
      </c>
      <c r="O618" s="521"/>
      <c r="P618" s="521"/>
      <c r="Q618" s="521"/>
      <c r="R618" s="521"/>
      <c r="S618" s="521"/>
      <c r="T618" s="521"/>
      <c r="U618" s="521"/>
      <c r="V618" s="521"/>
      <c r="W618" s="521"/>
      <c r="X618" s="521"/>
      <c r="Y618" s="521"/>
      <c r="Z618" s="521"/>
      <c r="AA618" s="1176"/>
      <c r="AB618" s="522"/>
      <c r="AC618" s="522"/>
      <c r="AD618" s="523"/>
      <c r="AE618" s="522"/>
      <c r="AF618" s="509" t="e">
        <f>SUM(#REF!)</f>
        <v>#REF!</v>
      </c>
      <c r="AG618" s="509">
        <f>SUM(AH618:AK618)</f>
        <v>0</v>
      </c>
      <c r="AH618" s="521"/>
      <c r="AI618" s="521"/>
      <c r="AJ618" s="521"/>
      <c r="AK618" s="521"/>
      <c r="AL618" s="522"/>
      <c r="AM618" s="522"/>
      <c r="AN618" s="522"/>
      <c r="AO618" s="522"/>
      <c r="AP618" s="517" t="s">
        <v>349</v>
      </c>
      <c r="AQ618" s="508" t="e">
        <f>#REF!+BL618+BR618+CW618</f>
        <v>#REF!</v>
      </c>
      <c r="AR618" s="1630"/>
      <c r="AS618" s="1630"/>
      <c r="AT618" s="522"/>
      <c r="AU618" s="522"/>
      <c r="AV618" s="522"/>
      <c r="AW618" s="522"/>
      <c r="AX618" s="522"/>
      <c r="AY618" s="522"/>
      <c r="AZ618" s="522"/>
      <c r="BA618" s="522"/>
      <c r="BB618" s="522"/>
      <c r="BC618" s="522"/>
      <c r="BD618" s="522"/>
      <c r="BE618" s="522"/>
      <c r="BF618" s="522"/>
      <c r="BG618" s="522"/>
      <c r="BH618" s="522"/>
      <c r="BI618" s="522"/>
      <c r="BJ618" s="522"/>
      <c r="BK618" s="522"/>
      <c r="BL618" s="544">
        <v>15.02</v>
      </c>
      <c r="BM618" s="550">
        <f>1.154*BL618/1000</f>
        <v>1.7333079999999997E-2</v>
      </c>
      <c r="BN618" s="544">
        <v>0.9012</v>
      </c>
      <c r="BO618" s="544"/>
      <c r="BP618" s="544"/>
      <c r="BQ618" s="544"/>
      <c r="BR618" s="544">
        <v>15.02</v>
      </c>
      <c r="BS618" s="550">
        <f>1.154*BR618/1000</f>
        <v>1.7333079999999997E-2</v>
      </c>
      <c r="BT618" s="544">
        <v>0.9012</v>
      </c>
      <c r="BU618" s="544"/>
      <c r="BV618" s="544"/>
      <c r="BW618" s="544"/>
      <c r="BX618" s="544"/>
      <c r="BY618" s="544"/>
      <c r="BZ618" s="544"/>
      <c r="CA618" s="544"/>
      <c r="CB618" s="544"/>
      <c r="CC618" s="544"/>
      <c r="CD618" s="544"/>
      <c r="CE618" s="544"/>
      <c r="CF618" s="544"/>
      <c r="CG618" s="969"/>
      <c r="CH618" s="544">
        <v>15.02</v>
      </c>
      <c r="CI618" s="550">
        <f>1.154*CH618/1000</f>
        <v>1.7333079999999997E-2</v>
      </c>
      <c r="CJ618" s="544">
        <v>0.9012</v>
      </c>
      <c r="CK618" s="544"/>
      <c r="CL618" s="544"/>
      <c r="CM618" s="544"/>
      <c r="CN618" s="544"/>
      <c r="CO618" s="544"/>
      <c r="CP618" s="544"/>
      <c r="CQ618" s="544"/>
      <c r="CR618" s="544"/>
      <c r="CS618" s="544"/>
      <c r="CT618" s="544"/>
      <c r="CU618" s="544"/>
      <c r="CV618" s="544"/>
      <c r="CW618" s="1541">
        <v>15.02</v>
      </c>
      <c r="CX618" s="550">
        <f>1.154*CW618/1000</f>
        <v>1.7333079999999997E-2</v>
      </c>
      <c r="CY618" s="544"/>
      <c r="CZ618" s="544"/>
      <c r="DA618" s="550"/>
      <c r="DB618" s="544"/>
      <c r="DC618" s="544"/>
      <c r="DD618" s="550"/>
      <c r="DE618" s="544"/>
      <c r="DF618" s="544"/>
      <c r="DG618" s="550"/>
      <c r="DH618" s="544"/>
      <c r="DI618" s="1225">
        <v>15.02</v>
      </c>
      <c r="DJ618" s="1256">
        <f>1.154*DI618/1000</f>
        <v>1.7333079999999997E-2</v>
      </c>
      <c r="DK618" s="1225"/>
      <c r="DL618" s="1225"/>
      <c r="DM618" s="1225"/>
      <c r="DN618" s="1225"/>
      <c r="DO618" s="1225"/>
      <c r="DP618" s="1225"/>
      <c r="DQ618" s="1225"/>
      <c r="DR618" s="1225"/>
      <c r="DS618" s="1225"/>
      <c r="DT618" s="1225"/>
      <c r="DU618" s="1225"/>
      <c r="DV618" s="1225"/>
      <c r="DW618" s="1225"/>
      <c r="DX618" s="1225"/>
      <c r="DY618" s="1256"/>
      <c r="DZ618" s="1225"/>
      <c r="EA618" s="1225"/>
      <c r="EB618" s="1256"/>
      <c r="EC618" s="1225"/>
      <c r="ED618" s="1225"/>
      <c r="EE618" s="1256"/>
      <c r="EF618" s="1225"/>
      <c r="EG618" s="1225"/>
      <c r="EH618" s="1225"/>
      <c r="EI618" s="1225"/>
      <c r="EJ618" s="522"/>
      <c r="EK618" s="522"/>
      <c r="EL618" s="522"/>
      <c r="EM618" s="522"/>
      <c r="EN618" s="508">
        <f t="shared" si="3095"/>
        <v>0</v>
      </c>
      <c r="EO618" s="508"/>
      <c r="EP618" s="508"/>
      <c r="EQ618" s="522"/>
      <c r="ER618" s="522"/>
      <c r="ES618" s="522"/>
      <c r="ET618" s="824"/>
      <c r="EU618" s="824"/>
      <c r="EV618" s="824"/>
      <c r="EW618" s="824"/>
      <c r="EX618" s="522"/>
      <c r="EY618" s="824"/>
      <c r="EZ618" s="824"/>
      <c r="FA618" s="824"/>
      <c r="FB618" s="824"/>
      <c r="FC618" s="522"/>
      <c r="FD618" s="522"/>
      <c r="FE618" s="522"/>
      <c r="FF618" s="522"/>
      <c r="FG618" s="508">
        <f>SUM(FH618:FM618)</f>
        <v>0</v>
      </c>
      <c r="FH618" s="508"/>
      <c r="FI618" s="508"/>
      <c r="FJ618" s="522"/>
      <c r="FK618" s="522"/>
      <c r="FL618" s="960"/>
      <c r="FM618" s="522"/>
      <c r="FN618" s="824"/>
      <c r="FO618" s="824"/>
      <c r="FP618" s="824"/>
      <c r="FQ618" s="824"/>
      <c r="FR618" s="522"/>
      <c r="FS618" s="522"/>
      <c r="FT618" s="522"/>
      <c r="FU618" s="824"/>
      <c r="FV618" s="517"/>
      <c r="FW618" s="517"/>
      <c r="FX618" s="517"/>
    </row>
    <row r="619" spans="1:180" ht="30" hidden="1">
      <c r="A619" s="408" t="s">
        <v>485</v>
      </c>
      <c r="B619" s="304" t="s">
        <v>303</v>
      </c>
      <c r="C619" s="378"/>
      <c r="D619" s="378"/>
      <c r="E619" s="415"/>
      <c r="F619" s="395"/>
      <c r="G619" s="304"/>
      <c r="H619" s="304"/>
      <c r="I619" s="287" t="e">
        <f>#REF!+M619+N619+S619</f>
        <v>#REF!</v>
      </c>
      <c r="J619" s="287"/>
      <c r="K619" s="287"/>
      <c r="L619" s="287"/>
      <c r="M619" s="365"/>
      <c r="N619" s="365"/>
      <c r="O619" s="365"/>
      <c r="P619" s="365"/>
      <c r="Q619" s="365"/>
      <c r="R619" s="365"/>
      <c r="S619" s="365"/>
      <c r="T619" s="365"/>
      <c r="U619" s="365"/>
      <c r="V619" s="365"/>
      <c r="W619" s="365"/>
      <c r="X619" s="365"/>
      <c r="Y619" s="365"/>
      <c r="Z619" s="365"/>
      <c r="AA619" s="1177"/>
      <c r="AB619" s="292"/>
      <c r="AC619" s="292"/>
      <c r="AD619" s="353"/>
      <c r="AE619" s="292"/>
      <c r="AF619" s="365"/>
      <c r="AG619" s="365"/>
      <c r="AH619" s="365"/>
      <c r="AI619" s="365"/>
      <c r="AJ619" s="365"/>
      <c r="AK619" s="365"/>
      <c r="AL619" s="292"/>
      <c r="AM619" s="292"/>
      <c r="AN619" s="292"/>
      <c r="AO619" s="292"/>
      <c r="AP619" s="292"/>
      <c r="AQ619" s="307" t="e">
        <f>#REF!+BL619+BR619+CW619</f>
        <v>#REF!</v>
      </c>
      <c r="AR619" s="1616"/>
      <c r="AS619" s="1616"/>
      <c r="AT619" s="287"/>
      <c r="AU619" s="287"/>
      <c r="AV619" s="287"/>
      <c r="AW619" s="287"/>
      <c r="AX619" s="287"/>
      <c r="AY619" s="287"/>
      <c r="AZ619" s="287"/>
      <c r="BA619" s="287"/>
      <c r="BB619" s="287"/>
      <c r="BC619" s="287"/>
      <c r="BD619" s="287"/>
      <c r="BE619" s="287"/>
      <c r="BF619" s="287"/>
      <c r="BG619" s="287"/>
      <c r="BH619" s="287"/>
      <c r="BI619" s="287"/>
      <c r="BJ619" s="287"/>
      <c r="BK619" s="287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967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1520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1223"/>
      <c r="DJ619" s="1223"/>
      <c r="DK619" s="1223"/>
      <c r="DL619" s="1223"/>
      <c r="DM619" s="1223"/>
      <c r="DN619" s="1223"/>
      <c r="DO619" s="1223"/>
      <c r="DP619" s="1223"/>
      <c r="DQ619" s="1223"/>
      <c r="DR619" s="1223"/>
      <c r="DS619" s="1223"/>
      <c r="DT619" s="1223"/>
      <c r="DU619" s="1223"/>
      <c r="DV619" s="1223"/>
      <c r="DW619" s="1223"/>
      <c r="DX619" s="1223"/>
      <c r="DY619" s="1223"/>
      <c r="DZ619" s="1223"/>
      <c r="EA619" s="1223"/>
      <c r="EB619" s="1223"/>
      <c r="EC619" s="1223"/>
      <c r="ED619" s="1223"/>
      <c r="EE619" s="1223"/>
      <c r="EF619" s="1223"/>
      <c r="EG619" s="1223"/>
      <c r="EH619" s="1223"/>
      <c r="EI619" s="1223"/>
      <c r="EJ619" s="292"/>
      <c r="EK619" s="292"/>
      <c r="EL619" s="292"/>
      <c r="EM619" s="292"/>
      <c r="EN619" s="287">
        <f t="shared" si="3095"/>
        <v>0</v>
      </c>
      <c r="EO619" s="287"/>
      <c r="EP619" s="287"/>
      <c r="EQ619" s="292"/>
      <c r="ER619" s="292"/>
      <c r="ES619" s="292"/>
      <c r="ET619" s="827"/>
      <c r="EU619" s="827"/>
      <c r="EV619" s="827"/>
      <c r="EW619" s="827"/>
      <c r="EX619" s="292"/>
      <c r="EY619" s="827"/>
      <c r="EZ619" s="827"/>
      <c r="FA619" s="827"/>
      <c r="FB619" s="827"/>
      <c r="FC619" s="292"/>
      <c r="FD619" s="292"/>
      <c r="FE619" s="292"/>
      <c r="FF619" s="292"/>
      <c r="FG619" s="287">
        <f>SUM(FH619:FM619)</f>
        <v>0</v>
      </c>
      <c r="FH619" s="287"/>
      <c r="FI619" s="287">
        <v>0</v>
      </c>
      <c r="FJ619" s="292"/>
      <c r="FK619" s="292"/>
      <c r="FL619" s="967"/>
      <c r="FM619" s="292"/>
      <c r="FN619" s="827"/>
      <c r="FO619" s="827"/>
      <c r="FP619" s="827"/>
      <c r="FQ619" s="827"/>
      <c r="FR619" s="292"/>
      <c r="FS619" s="292"/>
      <c r="FT619" s="292"/>
      <c r="FU619" s="827"/>
      <c r="FV619" s="342"/>
      <c r="FW619" s="342"/>
      <c r="FX619" s="342"/>
    </row>
    <row r="620" spans="1:180" ht="30" hidden="1">
      <c r="A620" s="408" t="s">
        <v>485</v>
      </c>
      <c r="B620" s="304" t="s">
        <v>303</v>
      </c>
      <c r="C620" s="378"/>
      <c r="D620" s="378"/>
      <c r="E620" s="415"/>
      <c r="F620" s="416" t="s">
        <v>100</v>
      </c>
      <c r="G620" s="463"/>
      <c r="H620" s="463"/>
      <c r="I620" s="285"/>
      <c r="J620" s="285"/>
      <c r="K620" s="285"/>
      <c r="L620" s="285"/>
      <c r="M620" s="285"/>
      <c r="N620" s="285"/>
      <c r="O620" s="285"/>
      <c r="P620" s="285"/>
      <c r="Q620" s="285"/>
      <c r="R620" s="285"/>
      <c r="S620" s="285"/>
      <c r="T620" s="285"/>
      <c r="U620" s="285"/>
      <c r="V620" s="285"/>
      <c r="W620" s="285"/>
      <c r="X620" s="285"/>
      <c r="Y620" s="285"/>
      <c r="Z620" s="285"/>
      <c r="AA620" s="1174"/>
      <c r="AB620" s="285"/>
      <c r="AC620" s="285"/>
      <c r="AD620" s="347"/>
      <c r="AE620" s="285"/>
      <c r="AF620" s="285"/>
      <c r="AG620" s="285"/>
      <c r="AH620" s="285"/>
      <c r="AI620" s="285"/>
      <c r="AJ620" s="285"/>
      <c r="AK620" s="285"/>
      <c r="AL620" s="285"/>
      <c r="AM620" s="285"/>
      <c r="AN620" s="285"/>
      <c r="AO620" s="285"/>
      <c r="AP620" s="306"/>
      <c r="AQ620" s="287" t="e">
        <f>SUM(AQ617:AQ619)</f>
        <v>#REF!</v>
      </c>
      <c r="AR620" s="1631"/>
      <c r="AS620" s="1631"/>
      <c r="AT620" s="285"/>
      <c r="AU620" s="285"/>
      <c r="AV620" s="285"/>
      <c r="AW620" s="285"/>
      <c r="AX620" s="285"/>
      <c r="AY620" s="285"/>
      <c r="AZ620" s="285"/>
      <c r="BA620" s="285"/>
      <c r="BB620" s="285"/>
      <c r="BC620" s="285"/>
      <c r="BD620" s="285"/>
      <c r="BE620" s="285"/>
      <c r="BF620" s="285"/>
      <c r="BG620" s="285"/>
      <c r="BH620" s="285"/>
      <c r="BI620" s="285"/>
      <c r="BJ620" s="285"/>
      <c r="BK620" s="285"/>
      <c r="BL620" s="287">
        <f t="shared" ref="BL620:DE620" si="3134">SUM(BL617:BL619)</f>
        <v>23.049999999999997</v>
      </c>
      <c r="BM620" s="287">
        <f t="shared" si="3134"/>
        <v>2.6599699999999997E-2</v>
      </c>
      <c r="BN620" s="287">
        <f t="shared" si="3134"/>
        <v>1.383</v>
      </c>
      <c r="BO620" s="287">
        <f t="shared" si="3134"/>
        <v>0</v>
      </c>
      <c r="BP620" s="287">
        <f t="shared" si="3134"/>
        <v>0</v>
      </c>
      <c r="BQ620" s="287">
        <f t="shared" si="3134"/>
        <v>0</v>
      </c>
      <c r="BR620" s="287">
        <f t="shared" ref="BR620:CF620" si="3135">SUM(BR617:BR619)</f>
        <v>23.049999999999997</v>
      </c>
      <c r="BS620" s="287">
        <f t="shared" si="3135"/>
        <v>2.6599699999999997E-2</v>
      </c>
      <c r="BT620" s="287">
        <f t="shared" si="3135"/>
        <v>1.383</v>
      </c>
      <c r="BU620" s="287">
        <f t="shared" si="3135"/>
        <v>0</v>
      </c>
      <c r="BV620" s="287">
        <f t="shared" si="3135"/>
        <v>0</v>
      </c>
      <c r="BW620" s="287">
        <f t="shared" si="3135"/>
        <v>0</v>
      </c>
      <c r="BX620" s="287">
        <f t="shared" si="3135"/>
        <v>0</v>
      </c>
      <c r="BY620" s="287">
        <f t="shared" si="3135"/>
        <v>0</v>
      </c>
      <c r="BZ620" s="287">
        <f t="shared" si="3135"/>
        <v>0</v>
      </c>
      <c r="CA620" s="287">
        <f t="shared" si="3135"/>
        <v>0</v>
      </c>
      <c r="CB620" s="287">
        <f t="shared" si="3135"/>
        <v>0</v>
      </c>
      <c r="CC620" s="287">
        <f t="shared" si="3135"/>
        <v>0</v>
      </c>
      <c r="CD620" s="287">
        <f t="shared" si="3135"/>
        <v>0</v>
      </c>
      <c r="CE620" s="287">
        <f t="shared" si="3135"/>
        <v>0</v>
      </c>
      <c r="CF620" s="287">
        <f t="shared" si="3135"/>
        <v>0</v>
      </c>
      <c r="CG620" s="961"/>
      <c r="CH620" s="287">
        <f t="shared" ref="CH620:CV620" si="3136">SUM(CH617:CH619)</f>
        <v>23.049999999999997</v>
      </c>
      <c r="CI620" s="287">
        <f t="shared" si="3136"/>
        <v>2.6599699999999997E-2</v>
      </c>
      <c r="CJ620" s="287">
        <f t="shared" si="3136"/>
        <v>1.383</v>
      </c>
      <c r="CK620" s="287">
        <f t="shared" si="3136"/>
        <v>0</v>
      </c>
      <c r="CL620" s="287">
        <f t="shared" si="3136"/>
        <v>0</v>
      </c>
      <c r="CM620" s="287">
        <f t="shared" si="3136"/>
        <v>0</v>
      </c>
      <c r="CN620" s="287">
        <f t="shared" si="3136"/>
        <v>0</v>
      </c>
      <c r="CO620" s="287">
        <f t="shared" si="3136"/>
        <v>0</v>
      </c>
      <c r="CP620" s="287">
        <f t="shared" si="3136"/>
        <v>0</v>
      </c>
      <c r="CQ620" s="287">
        <f t="shared" si="3136"/>
        <v>0</v>
      </c>
      <c r="CR620" s="287">
        <f t="shared" si="3136"/>
        <v>0</v>
      </c>
      <c r="CS620" s="287">
        <f t="shared" si="3136"/>
        <v>0</v>
      </c>
      <c r="CT620" s="287">
        <f t="shared" si="3136"/>
        <v>0</v>
      </c>
      <c r="CU620" s="287">
        <f t="shared" si="3136"/>
        <v>0</v>
      </c>
      <c r="CV620" s="287">
        <f t="shared" si="3136"/>
        <v>0</v>
      </c>
      <c r="CW620" s="1510">
        <f t="shared" si="3134"/>
        <v>23.049999999999997</v>
      </c>
      <c r="CX620" s="287">
        <f t="shared" si="3134"/>
        <v>2.6599699999999997E-2</v>
      </c>
      <c r="CY620" s="287">
        <f t="shared" si="3134"/>
        <v>0</v>
      </c>
      <c r="CZ620" s="287">
        <f t="shared" si="3134"/>
        <v>0</v>
      </c>
      <c r="DA620" s="287">
        <f t="shared" si="3134"/>
        <v>0</v>
      </c>
      <c r="DB620" s="287">
        <f t="shared" si="3134"/>
        <v>0</v>
      </c>
      <c r="DC620" s="287">
        <f t="shared" si="3134"/>
        <v>0</v>
      </c>
      <c r="DD620" s="287">
        <f t="shared" si="3134"/>
        <v>0</v>
      </c>
      <c r="DE620" s="287">
        <f t="shared" si="3134"/>
        <v>0</v>
      </c>
      <c r="DF620" s="287">
        <f t="shared" ref="DF620:EF620" si="3137">SUM(DF617:DF619)</f>
        <v>0</v>
      </c>
      <c r="DG620" s="287">
        <f t="shared" si="3137"/>
        <v>0</v>
      </c>
      <c r="DH620" s="287">
        <f t="shared" si="3137"/>
        <v>0</v>
      </c>
      <c r="DI620" s="1220">
        <f t="shared" si="3137"/>
        <v>23.049999999999997</v>
      </c>
      <c r="DJ620" s="1220">
        <f t="shared" si="3137"/>
        <v>2.6599699999999997E-2</v>
      </c>
      <c r="DK620" s="1220">
        <f t="shared" si="3137"/>
        <v>0</v>
      </c>
      <c r="DL620" s="1220"/>
      <c r="DM620" s="1220"/>
      <c r="DN620" s="1220"/>
      <c r="DO620" s="1220"/>
      <c r="DP620" s="1220"/>
      <c r="DQ620" s="1220"/>
      <c r="DR620" s="1220"/>
      <c r="DS620" s="1220"/>
      <c r="DT620" s="1220"/>
      <c r="DU620" s="1220"/>
      <c r="DV620" s="1220"/>
      <c r="DW620" s="1220"/>
      <c r="DX620" s="1220">
        <f t="shared" si="3137"/>
        <v>0</v>
      </c>
      <c r="DY620" s="1220">
        <f t="shared" si="3137"/>
        <v>0</v>
      </c>
      <c r="DZ620" s="1220">
        <f t="shared" si="3137"/>
        <v>0</v>
      </c>
      <c r="EA620" s="1220">
        <f t="shared" si="3137"/>
        <v>0</v>
      </c>
      <c r="EB620" s="1220">
        <f t="shared" si="3137"/>
        <v>0</v>
      </c>
      <c r="EC620" s="1220">
        <f t="shared" si="3137"/>
        <v>0</v>
      </c>
      <c r="ED620" s="1220">
        <f t="shared" si="3137"/>
        <v>0</v>
      </c>
      <c r="EE620" s="1220">
        <f t="shared" si="3137"/>
        <v>0</v>
      </c>
      <c r="EF620" s="1220">
        <f t="shared" si="3137"/>
        <v>0</v>
      </c>
      <c r="EG620" s="1220"/>
      <c r="EH620" s="1220"/>
      <c r="EI620" s="1220"/>
      <c r="EJ620" s="285"/>
      <c r="EK620" s="285"/>
      <c r="EL620" s="285"/>
      <c r="EM620" s="285"/>
      <c r="EN620" s="287">
        <f t="shared" si="3095"/>
        <v>0</v>
      </c>
      <c r="EO620" s="287"/>
      <c r="EP620" s="287"/>
      <c r="EQ620" s="287">
        <f t="shared" ref="EQ620:FG620" si="3138">SUM(EQ617:EQ619)</f>
        <v>0</v>
      </c>
      <c r="ER620" s="287">
        <f t="shared" si="3138"/>
        <v>0</v>
      </c>
      <c r="ES620" s="287">
        <f t="shared" si="3138"/>
        <v>0</v>
      </c>
      <c r="ET620" s="825"/>
      <c r="EU620" s="825"/>
      <c r="EV620" s="825"/>
      <c r="EW620" s="825"/>
      <c r="EX620" s="287">
        <f t="shared" si="3138"/>
        <v>0</v>
      </c>
      <c r="EY620" s="825"/>
      <c r="EZ620" s="825"/>
      <c r="FA620" s="825"/>
      <c r="FB620" s="825"/>
      <c r="FC620" s="287">
        <f t="shared" si="3138"/>
        <v>0</v>
      </c>
      <c r="FD620" s="287">
        <f t="shared" si="3138"/>
        <v>0</v>
      </c>
      <c r="FE620" s="287">
        <f t="shared" ref="FE620:FF620" si="3139">SUM(FE617:FE619)</f>
        <v>0</v>
      </c>
      <c r="FF620" s="287">
        <f t="shared" si="3139"/>
        <v>0</v>
      </c>
      <c r="FG620" s="287">
        <f t="shared" si="3138"/>
        <v>0</v>
      </c>
      <c r="FH620" s="287">
        <v>0</v>
      </c>
      <c r="FI620" s="287"/>
      <c r="FJ620" s="287">
        <f>SUM(FJ617:FJ619)</f>
        <v>0</v>
      </c>
      <c r="FK620" s="287">
        <f>SUM(FK617:FK619)</f>
        <v>0</v>
      </c>
      <c r="FL620" s="961"/>
      <c r="FM620" s="287">
        <f>SUM(FM617:FM619)</f>
        <v>0</v>
      </c>
      <c r="FN620" s="825"/>
      <c r="FO620" s="825"/>
      <c r="FP620" s="825"/>
      <c r="FQ620" s="825"/>
      <c r="FR620" s="287"/>
      <c r="FS620" s="287"/>
      <c r="FT620" s="287">
        <f>SUM(FT617:FT619)</f>
        <v>0</v>
      </c>
      <c r="FU620" s="825"/>
      <c r="FV620" s="285"/>
      <c r="FW620" s="285"/>
      <c r="FX620" s="285"/>
    </row>
    <row r="621" spans="1:180" ht="30" hidden="1">
      <c r="A621" s="408" t="s">
        <v>485</v>
      </c>
      <c r="B621" s="304" t="s">
        <v>303</v>
      </c>
      <c r="C621" s="378"/>
      <c r="D621" s="378"/>
      <c r="E621" s="417" t="s">
        <v>122</v>
      </c>
      <c r="F621" s="418" t="s">
        <v>202</v>
      </c>
      <c r="G621" s="463"/>
      <c r="H621" s="463"/>
      <c r="I621" s="285"/>
      <c r="J621" s="285"/>
      <c r="K621" s="285"/>
      <c r="L621" s="285"/>
      <c r="M621" s="285"/>
      <c r="N621" s="285"/>
      <c r="O621" s="285"/>
      <c r="P621" s="285"/>
      <c r="Q621" s="285"/>
      <c r="R621" s="285"/>
      <c r="S621" s="285"/>
      <c r="T621" s="285"/>
      <c r="U621" s="285"/>
      <c r="V621" s="285"/>
      <c r="W621" s="285"/>
      <c r="X621" s="285"/>
      <c r="Y621" s="285"/>
      <c r="Z621" s="285"/>
      <c r="AA621" s="1174"/>
      <c r="AB621" s="285"/>
      <c r="AC621" s="285"/>
      <c r="AD621" s="347"/>
      <c r="AE621" s="285"/>
      <c r="AF621" s="285"/>
      <c r="AG621" s="285"/>
      <c r="AH621" s="285"/>
      <c r="AI621" s="285"/>
      <c r="AJ621" s="285"/>
      <c r="AK621" s="285"/>
      <c r="AL621" s="285"/>
      <c r="AM621" s="285"/>
      <c r="AN621" s="285"/>
      <c r="AO621" s="285"/>
      <c r="AP621" s="342"/>
      <c r="AQ621" s="285"/>
      <c r="AR621" s="1629"/>
      <c r="AS621" s="1629"/>
      <c r="AT621" s="306"/>
      <c r="AU621" s="306"/>
      <c r="AV621" s="306"/>
      <c r="AW621" s="306"/>
      <c r="AX621" s="306"/>
      <c r="AY621" s="306"/>
      <c r="AZ621" s="306"/>
      <c r="BA621" s="306"/>
      <c r="BB621" s="306"/>
      <c r="BC621" s="306"/>
      <c r="BD621" s="306"/>
      <c r="BE621" s="306"/>
      <c r="BF621" s="306"/>
      <c r="BG621" s="306"/>
      <c r="BH621" s="306"/>
      <c r="BI621" s="306"/>
      <c r="BJ621" s="306"/>
      <c r="BK621" s="306"/>
      <c r="BL621" s="285"/>
      <c r="BM621" s="285"/>
      <c r="BN621" s="285"/>
      <c r="BO621" s="285"/>
      <c r="BP621" s="285"/>
      <c r="BQ621" s="285"/>
      <c r="BR621" s="285"/>
      <c r="BS621" s="285"/>
      <c r="BT621" s="285"/>
      <c r="BU621" s="285"/>
      <c r="BV621" s="285"/>
      <c r="BW621" s="285"/>
      <c r="BX621" s="285"/>
      <c r="BY621" s="285"/>
      <c r="BZ621" s="285"/>
      <c r="CA621" s="285"/>
      <c r="CB621" s="285"/>
      <c r="CC621" s="285"/>
      <c r="CD621" s="285"/>
      <c r="CE621" s="285"/>
      <c r="CF621" s="285"/>
      <c r="CG621" s="962"/>
      <c r="CH621" s="285"/>
      <c r="CI621" s="285"/>
      <c r="CJ621" s="285"/>
      <c r="CK621" s="285"/>
      <c r="CL621" s="285"/>
      <c r="CM621" s="285"/>
      <c r="CN621" s="285"/>
      <c r="CO621" s="285"/>
      <c r="CP621" s="285"/>
      <c r="CQ621" s="285"/>
      <c r="CR621" s="285"/>
      <c r="CS621" s="285"/>
      <c r="CT621" s="285"/>
      <c r="CU621" s="285"/>
      <c r="CV621" s="285"/>
      <c r="CW621" s="1512"/>
      <c r="CX621" s="285"/>
      <c r="CY621" s="285"/>
      <c r="CZ621" s="285"/>
      <c r="DA621" s="285"/>
      <c r="DB621" s="285"/>
      <c r="DC621" s="285"/>
      <c r="DD621" s="285"/>
      <c r="DE621" s="285"/>
      <c r="DF621" s="285"/>
      <c r="DG621" s="285"/>
      <c r="DH621" s="285"/>
      <c r="DI621" s="1174"/>
      <c r="DJ621" s="1174"/>
      <c r="DK621" s="1174"/>
      <c r="DL621" s="1174"/>
      <c r="DM621" s="1174"/>
      <c r="DN621" s="1174"/>
      <c r="DO621" s="1174"/>
      <c r="DP621" s="1174"/>
      <c r="DQ621" s="1174"/>
      <c r="DR621" s="1174"/>
      <c r="DS621" s="1174"/>
      <c r="DT621" s="1174"/>
      <c r="DU621" s="1174"/>
      <c r="DV621" s="1174"/>
      <c r="DW621" s="1174"/>
      <c r="DX621" s="1174"/>
      <c r="DY621" s="1174"/>
      <c r="DZ621" s="1174"/>
      <c r="EA621" s="1174"/>
      <c r="EB621" s="1174"/>
      <c r="EC621" s="1174"/>
      <c r="ED621" s="1174"/>
      <c r="EE621" s="1174"/>
      <c r="EF621" s="1174"/>
      <c r="EG621" s="1174"/>
      <c r="EH621" s="1174"/>
      <c r="EI621" s="1174"/>
      <c r="EJ621" s="285"/>
      <c r="EK621" s="285"/>
      <c r="EL621" s="285"/>
      <c r="EM621" s="285"/>
      <c r="EN621" s="287">
        <f t="shared" ref="EN621:EN652" si="3140">SUM(EQ621:EX621)</f>
        <v>0</v>
      </c>
      <c r="EO621" s="287"/>
      <c r="EP621" s="287"/>
      <c r="EQ621" s="285"/>
      <c r="ER621" s="285"/>
      <c r="ES621" s="285"/>
      <c r="ET621" s="804"/>
      <c r="EU621" s="804"/>
      <c r="EV621" s="804"/>
      <c r="EW621" s="804"/>
      <c r="EX621" s="285"/>
      <c r="EY621" s="804"/>
      <c r="EZ621" s="804"/>
      <c r="FA621" s="804"/>
      <c r="FB621" s="804"/>
      <c r="FC621" s="285"/>
      <c r="FD621" s="285"/>
      <c r="FE621" s="285"/>
      <c r="FF621" s="285"/>
      <c r="FG621" s="285"/>
      <c r="FH621" s="287"/>
      <c r="FI621" s="287"/>
      <c r="FJ621" s="285"/>
      <c r="FK621" s="285"/>
      <c r="FL621" s="962"/>
      <c r="FM621" s="285"/>
      <c r="FN621" s="804"/>
      <c r="FO621" s="804"/>
      <c r="FP621" s="804"/>
      <c r="FQ621" s="804"/>
      <c r="FR621" s="285"/>
      <c r="FS621" s="285"/>
      <c r="FT621" s="285"/>
      <c r="FU621" s="804"/>
      <c r="FV621" s="285"/>
      <c r="FW621" s="285"/>
      <c r="FX621" s="285"/>
    </row>
    <row r="622" spans="1:180" ht="30" hidden="1">
      <c r="A622" s="408" t="s">
        <v>485</v>
      </c>
      <c r="B622" s="304" t="s">
        <v>303</v>
      </c>
      <c r="C622" s="378"/>
      <c r="D622" s="378"/>
      <c r="E622" s="415"/>
      <c r="F622" s="395"/>
      <c r="G622" s="304"/>
      <c r="H622" s="304"/>
      <c r="I622" s="287" t="e">
        <f>#REF!+M622+N622+S622+#REF!</f>
        <v>#REF!</v>
      </c>
      <c r="J622" s="287"/>
      <c r="K622" s="287"/>
      <c r="L622" s="287"/>
      <c r="M622" s="306"/>
      <c r="N622" s="306"/>
      <c r="O622" s="306"/>
      <c r="P622" s="306"/>
      <c r="Q622" s="306"/>
      <c r="R622" s="306"/>
      <c r="S622" s="306"/>
      <c r="T622" s="306"/>
      <c r="U622" s="306"/>
      <c r="V622" s="306"/>
      <c r="W622" s="306"/>
      <c r="X622" s="306"/>
      <c r="Y622" s="306"/>
      <c r="Z622" s="306"/>
      <c r="AA622" s="1180"/>
      <c r="AB622" s="306"/>
      <c r="AC622" s="306"/>
      <c r="AD622" s="354"/>
      <c r="AE622" s="306"/>
      <c r="AF622" s="306"/>
      <c r="AG622" s="306"/>
      <c r="AH622" s="306"/>
      <c r="AI622" s="306"/>
      <c r="AJ622" s="306"/>
      <c r="AK622" s="306"/>
      <c r="AL622" s="306"/>
      <c r="AM622" s="306"/>
      <c r="AN622" s="306"/>
      <c r="AO622" s="306"/>
      <c r="AP622" s="306"/>
      <c r="AQ622" s="287" t="e">
        <f>#REF!+#REF!+BR622+CW622+#REF!</f>
        <v>#REF!</v>
      </c>
      <c r="AR622" s="1631"/>
      <c r="AS622" s="1631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306"/>
      <c r="BM622" s="306"/>
      <c r="BN622" s="306"/>
      <c r="BO622" s="306"/>
      <c r="BP622" s="306"/>
      <c r="BQ622" s="306"/>
      <c r="BR622" s="306"/>
      <c r="BS622" s="306"/>
      <c r="BT622" s="306"/>
      <c r="BU622" s="306"/>
      <c r="BV622" s="306"/>
      <c r="BW622" s="306"/>
      <c r="BX622" s="306"/>
      <c r="BY622" s="306"/>
      <c r="BZ622" s="306"/>
      <c r="CA622" s="306"/>
      <c r="CB622" s="306"/>
      <c r="CC622" s="306"/>
      <c r="CD622" s="306"/>
      <c r="CE622" s="306"/>
      <c r="CF622" s="306"/>
      <c r="CG622" s="963"/>
      <c r="CH622" s="306"/>
      <c r="CI622" s="306"/>
      <c r="CJ622" s="306"/>
      <c r="CK622" s="306"/>
      <c r="CL622" s="306"/>
      <c r="CM622" s="306"/>
      <c r="CN622" s="306"/>
      <c r="CO622" s="306"/>
      <c r="CP622" s="306"/>
      <c r="CQ622" s="306"/>
      <c r="CR622" s="306"/>
      <c r="CS622" s="306"/>
      <c r="CT622" s="306"/>
      <c r="CU622" s="306"/>
      <c r="CV622" s="306"/>
      <c r="CW622" s="1519"/>
      <c r="CX622" s="306"/>
      <c r="CY622" s="306"/>
      <c r="CZ622" s="306"/>
      <c r="DA622" s="306"/>
      <c r="DB622" s="306"/>
      <c r="DC622" s="306"/>
      <c r="DD622" s="306"/>
      <c r="DE622" s="306"/>
      <c r="DF622" s="306"/>
      <c r="DG622" s="306"/>
      <c r="DH622" s="306"/>
      <c r="DI622" s="1180"/>
      <c r="DJ622" s="1180"/>
      <c r="DK622" s="1180"/>
      <c r="DL622" s="1180"/>
      <c r="DM622" s="1180"/>
      <c r="DN622" s="1180"/>
      <c r="DO622" s="1180"/>
      <c r="DP622" s="1180"/>
      <c r="DQ622" s="1180"/>
      <c r="DR622" s="1180"/>
      <c r="DS622" s="1180"/>
      <c r="DT622" s="1180"/>
      <c r="DU622" s="1180"/>
      <c r="DV622" s="1180"/>
      <c r="DW622" s="1180"/>
      <c r="DX622" s="1180"/>
      <c r="DY622" s="1180"/>
      <c r="DZ622" s="1180"/>
      <c r="EA622" s="1180"/>
      <c r="EB622" s="1180"/>
      <c r="EC622" s="1180"/>
      <c r="ED622" s="1180"/>
      <c r="EE622" s="1180"/>
      <c r="EF622" s="1180"/>
      <c r="EG622" s="1180"/>
      <c r="EH622" s="1180"/>
      <c r="EI622" s="1180"/>
      <c r="EJ622" s="306"/>
      <c r="EK622" s="306"/>
      <c r="EL622" s="306"/>
      <c r="EM622" s="306"/>
      <c r="EN622" s="287">
        <f t="shared" si="3140"/>
        <v>0</v>
      </c>
      <c r="EO622" s="287"/>
      <c r="EP622" s="287"/>
      <c r="EQ622" s="306"/>
      <c r="ER622" s="306"/>
      <c r="ES622" s="306"/>
      <c r="ET622" s="624"/>
      <c r="EU622" s="624"/>
      <c r="EV622" s="624"/>
      <c r="EW622" s="624"/>
      <c r="EX622" s="306"/>
      <c r="EY622" s="624"/>
      <c r="EZ622" s="624"/>
      <c r="FA622" s="624"/>
      <c r="FB622" s="624"/>
      <c r="FC622" s="306"/>
      <c r="FD622" s="306"/>
      <c r="FE622" s="306"/>
      <c r="FF622" s="306"/>
      <c r="FG622" s="287">
        <f>SUM(FH622:FM622)</f>
        <v>0</v>
      </c>
      <c r="FH622" s="287"/>
      <c r="FI622" s="287"/>
      <c r="FJ622" s="306"/>
      <c r="FK622" s="306"/>
      <c r="FL622" s="963"/>
      <c r="FM622" s="306"/>
      <c r="FN622" s="624"/>
      <c r="FO622" s="624"/>
      <c r="FP622" s="624"/>
      <c r="FQ622" s="624"/>
      <c r="FR622" s="306"/>
      <c r="FS622" s="306"/>
      <c r="FT622" s="306"/>
      <c r="FU622" s="624"/>
      <c r="FV622" s="342"/>
      <c r="FW622" s="342"/>
      <c r="FX622" s="342"/>
    </row>
    <row r="623" spans="1:180" ht="30" hidden="1">
      <c r="A623" s="408" t="s">
        <v>485</v>
      </c>
      <c r="B623" s="304" t="s">
        <v>303</v>
      </c>
      <c r="C623" s="378"/>
      <c r="D623" s="378"/>
      <c r="E623" s="415"/>
      <c r="F623" s="395"/>
      <c r="G623" s="304"/>
      <c r="H623" s="304"/>
      <c r="I623" s="287" t="e">
        <f>#REF!+M623+N623+S623+#REF!</f>
        <v>#REF!</v>
      </c>
      <c r="J623" s="287"/>
      <c r="K623" s="287"/>
      <c r="L623" s="287"/>
      <c r="M623" s="365"/>
      <c r="N623" s="365"/>
      <c r="O623" s="365"/>
      <c r="P623" s="365"/>
      <c r="Q623" s="365"/>
      <c r="R623" s="365"/>
      <c r="S623" s="365"/>
      <c r="T623" s="365"/>
      <c r="U623" s="365"/>
      <c r="V623" s="365"/>
      <c r="W623" s="365"/>
      <c r="X623" s="365"/>
      <c r="Y623" s="365"/>
      <c r="Z623" s="365"/>
      <c r="AA623" s="1177"/>
      <c r="AB623" s="292"/>
      <c r="AC623" s="292"/>
      <c r="AD623" s="353"/>
      <c r="AE623" s="292"/>
      <c r="AF623" s="365"/>
      <c r="AG623" s="365"/>
      <c r="AH623" s="365"/>
      <c r="AI623" s="365"/>
      <c r="AJ623" s="365"/>
      <c r="AK623" s="365"/>
      <c r="AL623" s="292"/>
      <c r="AM623" s="292"/>
      <c r="AN623" s="292"/>
      <c r="AO623" s="292"/>
      <c r="AP623" s="292"/>
      <c r="AQ623" s="287" t="e">
        <f>#REF!+#REF!+BR623+CW623+#REF!</f>
        <v>#REF!</v>
      </c>
      <c r="AR623" s="1631"/>
      <c r="AS623" s="1631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967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1520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1223"/>
      <c r="DJ623" s="1223"/>
      <c r="DK623" s="1223"/>
      <c r="DL623" s="1223"/>
      <c r="DM623" s="1223"/>
      <c r="DN623" s="1223"/>
      <c r="DO623" s="1223"/>
      <c r="DP623" s="1223"/>
      <c r="DQ623" s="1223"/>
      <c r="DR623" s="1223"/>
      <c r="DS623" s="1223"/>
      <c r="DT623" s="1223"/>
      <c r="DU623" s="1223"/>
      <c r="DV623" s="1223"/>
      <c r="DW623" s="1223"/>
      <c r="DX623" s="1223"/>
      <c r="DY623" s="1223"/>
      <c r="DZ623" s="1223"/>
      <c r="EA623" s="1223"/>
      <c r="EB623" s="1223"/>
      <c r="EC623" s="1223"/>
      <c r="ED623" s="1223"/>
      <c r="EE623" s="1223"/>
      <c r="EF623" s="1223"/>
      <c r="EG623" s="1223"/>
      <c r="EH623" s="1223"/>
      <c r="EI623" s="1223"/>
      <c r="EJ623" s="292"/>
      <c r="EK623" s="292"/>
      <c r="EL623" s="292"/>
      <c r="EM623" s="292"/>
      <c r="EN623" s="287">
        <f t="shared" si="3140"/>
        <v>0</v>
      </c>
      <c r="EO623" s="287"/>
      <c r="EP623" s="287"/>
      <c r="EQ623" s="292"/>
      <c r="ER623" s="292"/>
      <c r="ES623" s="292"/>
      <c r="ET623" s="827"/>
      <c r="EU623" s="827"/>
      <c r="EV623" s="827"/>
      <c r="EW623" s="827"/>
      <c r="EX623" s="292"/>
      <c r="EY623" s="827"/>
      <c r="EZ623" s="827"/>
      <c r="FA623" s="827"/>
      <c r="FB623" s="827"/>
      <c r="FC623" s="292"/>
      <c r="FD623" s="292"/>
      <c r="FE623" s="292"/>
      <c r="FF623" s="292"/>
      <c r="FG623" s="287">
        <f>SUM(FH623:FM623)</f>
        <v>0</v>
      </c>
      <c r="FH623" s="287"/>
      <c r="FI623" s="287"/>
      <c r="FJ623" s="292"/>
      <c r="FK623" s="292"/>
      <c r="FL623" s="967"/>
      <c r="FM623" s="292"/>
      <c r="FN623" s="827"/>
      <c r="FO623" s="827"/>
      <c r="FP623" s="827"/>
      <c r="FQ623" s="827"/>
      <c r="FR623" s="292"/>
      <c r="FS623" s="292"/>
      <c r="FT623" s="292"/>
      <c r="FU623" s="827"/>
      <c r="FV623" s="342"/>
      <c r="FW623" s="342"/>
      <c r="FX623" s="342"/>
    </row>
    <row r="624" spans="1:180" ht="30" hidden="1">
      <c r="A624" s="408" t="s">
        <v>485</v>
      </c>
      <c r="B624" s="304" t="s">
        <v>303</v>
      </c>
      <c r="C624" s="378"/>
      <c r="D624" s="378"/>
      <c r="E624" s="415"/>
      <c r="F624" s="395"/>
      <c r="G624" s="304"/>
      <c r="H624" s="304"/>
      <c r="I624" s="287" t="e">
        <f>#REF!+M624+N624+S624+#REF!</f>
        <v>#REF!</v>
      </c>
      <c r="J624" s="287"/>
      <c r="K624" s="287"/>
      <c r="L624" s="287"/>
      <c r="M624" s="365"/>
      <c r="N624" s="365"/>
      <c r="O624" s="365"/>
      <c r="P624" s="365"/>
      <c r="Q624" s="365"/>
      <c r="R624" s="365"/>
      <c r="S624" s="365"/>
      <c r="T624" s="365"/>
      <c r="U624" s="365"/>
      <c r="V624" s="365"/>
      <c r="W624" s="365"/>
      <c r="X624" s="365"/>
      <c r="Y624" s="365"/>
      <c r="Z624" s="365"/>
      <c r="AA624" s="1177"/>
      <c r="AB624" s="292"/>
      <c r="AC624" s="292"/>
      <c r="AD624" s="353"/>
      <c r="AE624" s="292"/>
      <c r="AF624" s="365"/>
      <c r="AG624" s="365"/>
      <c r="AH624" s="365"/>
      <c r="AI624" s="365"/>
      <c r="AJ624" s="365"/>
      <c r="AK624" s="365"/>
      <c r="AL624" s="292"/>
      <c r="AM624" s="292"/>
      <c r="AN624" s="292"/>
      <c r="AO624" s="292"/>
      <c r="AP624" s="292"/>
      <c r="AQ624" s="287" t="e">
        <f>#REF!+#REF!+BR624+CW624+#REF!</f>
        <v>#REF!</v>
      </c>
      <c r="AR624" s="1631"/>
      <c r="AS624" s="1631"/>
      <c r="AT624" s="287"/>
      <c r="AU624" s="287"/>
      <c r="AV624" s="287"/>
      <c r="AW624" s="287"/>
      <c r="AX624" s="287"/>
      <c r="AY624" s="287"/>
      <c r="AZ624" s="287"/>
      <c r="BA624" s="287"/>
      <c r="BB624" s="287"/>
      <c r="BC624" s="287"/>
      <c r="BD624" s="287"/>
      <c r="BE624" s="287"/>
      <c r="BF624" s="287"/>
      <c r="BG624" s="287"/>
      <c r="BH624" s="287"/>
      <c r="BI624" s="287"/>
      <c r="BJ624" s="287"/>
      <c r="BK624" s="287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967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1520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1223"/>
      <c r="DJ624" s="1223"/>
      <c r="DK624" s="1223"/>
      <c r="DL624" s="1223"/>
      <c r="DM624" s="1223"/>
      <c r="DN624" s="1223"/>
      <c r="DO624" s="1223"/>
      <c r="DP624" s="1223"/>
      <c r="DQ624" s="1223"/>
      <c r="DR624" s="1223"/>
      <c r="DS624" s="1223"/>
      <c r="DT624" s="1223"/>
      <c r="DU624" s="1223"/>
      <c r="DV624" s="1223"/>
      <c r="DW624" s="1223"/>
      <c r="DX624" s="1223"/>
      <c r="DY624" s="1223"/>
      <c r="DZ624" s="1223"/>
      <c r="EA624" s="1223"/>
      <c r="EB624" s="1223"/>
      <c r="EC624" s="1223"/>
      <c r="ED624" s="1223"/>
      <c r="EE624" s="1223"/>
      <c r="EF624" s="1223"/>
      <c r="EG624" s="1223"/>
      <c r="EH624" s="1223"/>
      <c r="EI624" s="1223"/>
      <c r="EJ624" s="292"/>
      <c r="EK624" s="292"/>
      <c r="EL624" s="292"/>
      <c r="EM624" s="292"/>
      <c r="EN624" s="287">
        <f t="shared" si="3140"/>
        <v>0</v>
      </c>
      <c r="EO624" s="287"/>
      <c r="EP624" s="287"/>
      <c r="EQ624" s="292"/>
      <c r="ER624" s="292"/>
      <c r="ES624" s="292"/>
      <c r="ET624" s="827"/>
      <c r="EU624" s="827"/>
      <c r="EV624" s="827"/>
      <c r="EW624" s="827"/>
      <c r="EX624" s="292"/>
      <c r="EY624" s="827"/>
      <c r="EZ624" s="827"/>
      <c r="FA624" s="827"/>
      <c r="FB624" s="827"/>
      <c r="FC624" s="292"/>
      <c r="FD624" s="292"/>
      <c r="FE624" s="292"/>
      <c r="FF624" s="292"/>
      <c r="FG624" s="287">
        <f>SUM(FH624:FM624)</f>
        <v>0</v>
      </c>
      <c r="FH624" s="287"/>
      <c r="FI624" s="287">
        <v>0</v>
      </c>
      <c r="FJ624" s="292"/>
      <c r="FK624" s="292"/>
      <c r="FL624" s="967"/>
      <c r="FM624" s="292"/>
      <c r="FN624" s="827"/>
      <c r="FO624" s="827"/>
      <c r="FP624" s="827"/>
      <c r="FQ624" s="827"/>
      <c r="FR624" s="292"/>
      <c r="FS624" s="292"/>
      <c r="FT624" s="292"/>
      <c r="FU624" s="827"/>
      <c r="FV624" s="342"/>
      <c r="FW624" s="342"/>
      <c r="FX624" s="342"/>
    </row>
    <row r="625" spans="1:180" ht="30" hidden="1">
      <c r="A625" s="408" t="s">
        <v>485</v>
      </c>
      <c r="B625" s="304" t="s">
        <v>303</v>
      </c>
      <c r="C625" s="378"/>
      <c r="D625" s="378"/>
      <c r="E625" s="415"/>
      <c r="F625" s="416" t="s">
        <v>100</v>
      </c>
      <c r="G625" s="463"/>
      <c r="H625" s="463"/>
      <c r="I625" s="285"/>
      <c r="J625" s="285"/>
      <c r="K625" s="285"/>
      <c r="L625" s="285"/>
      <c r="M625" s="285"/>
      <c r="N625" s="285"/>
      <c r="O625" s="285"/>
      <c r="P625" s="285"/>
      <c r="Q625" s="285"/>
      <c r="R625" s="285"/>
      <c r="S625" s="285"/>
      <c r="T625" s="285"/>
      <c r="U625" s="285"/>
      <c r="V625" s="285"/>
      <c r="W625" s="285"/>
      <c r="X625" s="285"/>
      <c r="Y625" s="285"/>
      <c r="Z625" s="285"/>
      <c r="AA625" s="1174"/>
      <c r="AB625" s="285"/>
      <c r="AC625" s="285"/>
      <c r="AD625" s="347"/>
      <c r="AE625" s="285"/>
      <c r="AF625" s="285"/>
      <c r="AG625" s="285"/>
      <c r="AH625" s="285"/>
      <c r="AI625" s="285"/>
      <c r="AJ625" s="285"/>
      <c r="AK625" s="285"/>
      <c r="AL625" s="285"/>
      <c r="AM625" s="285"/>
      <c r="AN625" s="285"/>
      <c r="AO625" s="285"/>
      <c r="AP625" s="306"/>
      <c r="AQ625" s="285"/>
      <c r="AR625" s="1629"/>
      <c r="AS625" s="1629"/>
      <c r="AT625" s="285"/>
      <c r="AU625" s="285"/>
      <c r="AV625" s="285"/>
      <c r="AW625" s="285"/>
      <c r="AX625" s="285"/>
      <c r="AY625" s="285"/>
      <c r="AZ625" s="285"/>
      <c r="BA625" s="285"/>
      <c r="BB625" s="285"/>
      <c r="BC625" s="285"/>
      <c r="BD625" s="285"/>
      <c r="BE625" s="285"/>
      <c r="BF625" s="285"/>
      <c r="BG625" s="285"/>
      <c r="BH625" s="285"/>
      <c r="BI625" s="285"/>
      <c r="BJ625" s="285"/>
      <c r="BK625" s="285"/>
      <c r="BL625" s="285"/>
      <c r="BM625" s="287">
        <f>SUM(BM622:BM624)</f>
        <v>0</v>
      </c>
      <c r="BN625" s="287">
        <f>SUM(BN622:BN624)</f>
        <v>0</v>
      </c>
      <c r="BO625" s="285"/>
      <c r="BP625" s="287">
        <f>SUM(BP622:BP624)</f>
        <v>0</v>
      </c>
      <c r="BQ625" s="287">
        <f>SUM(BQ622:BQ624)</f>
        <v>0</v>
      </c>
      <c r="BR625" s="285"/>
      <c r="BS625" s="287">
        <f>SUM(BS622:BS624)</f>
        <v>0</v>
      </c>
      <c r="BT625" s="287">
        <f>SUM(BT622:BT624)</f>
        <v>0</v>
      </c>
      <c r="BU625" s="285"/>
      <c r="BV625" s="287">
        <f>SUM(BV622:BV624)</f>
        <v>0</v>
      </c>
      <c r="BW625" s="287">
        <f>SUM(BW622:BW624)</f>
        <v>0</v>
      </c>
      <c r="BX625" s="285"/>
      <c r="BY625" s="287">
        <f>SUM(BY622:BY624)</f>
        <v>0</v>
      </c>
      <c r="BZ625" s="287">
        <f>SUM(BZ622:BZ624)</f>
        <v>0</v>
      </c>
      <c r="CA625" s="285"/>
      <c r="CB625" s="287">
        <f>SUM(CB622:CB624)</f>
        <v>0</v>
      </c>
      <c r="CC625" s="287">
        <f>SUM(CC622:CC624)</f>
        <v>0</v>
      </c>
      <c r="CD625" s="285"/>
      <c r="CE625" s="287">
        <f>SUM(CE622:CE624)</f>
        <v>0</v>
      </c>
      <c r="CF625" s="287">
        <f>SUM(CF622:CF624)</f>
        <v>0</v>
      </c>
      <c r="CG625" s="961"/>
      <c r="CH625" s="285"/>
      <c r="CI625" s="287">
        <f>SUM(CI622:CI624)</f>
        <v>0</v>
      </c>
      <c r="CJ625" s="287">
        <f>SUM(CJ622:CJ624)</f>
        <v>0</v>
      </c>
      <c r="CK625" s="285"/>
      <c r="CL625" s="287">
        <f>SUM(CL622:CL624)</f>
        <v>0</v>
      </c>
      <c r="CM625" s="287">
        <f>SUM(CM622:CM624)</f>
        <v>0</v>
      </c>
      <c r="CN625" s="285"/>
      <c r="CO625" s="287">
        <f>SUM(CO622:CO624)</f>
        <v>0</v>
      </c>
      <c r="CP625" s="287">
        <f>SUM(CP622:CP624)</f>
        <v>0</v>
      </c>
      <c r="CQ625" s="285"/>
      <c r="CR625" s="287">
        <f>SUM(CR622:CR624)</f>
        <v>0</v>
      </c>
      <c r="CS625" s="287">
        <f>SUM(CS622:CS624)</f>
        <v>0</v>
      </c>
      <c r="CT625" s="285"/>
      <c r="CU625" s="287">
        <f>SUM(CU622:CU624)</f>
        <v>0</v>
      </c>
      <c r="CV625" s="287">
        <f>SUM(CV622:CV624)</f>
        <v>0</v>
      </c>
      <c r="CW625" s="1512"/>
      <c r="CX625" s="287">
        <f>SUM(CX622:CX624)</f>
        <v>0</v>
      </c>
      <c r="CY625" s="287">
        <f>SUM(CY622:CY624)</f>
        <v>0</v>
      </c>
      <c r="CZ625" s="285"/>
      <c r="DA625" s="287">
        <f>SUM(DA622:DA624)</f>
        <v>0</v>
      </c>
      <c r="DB625" s="287">
        <f>SUM(DB622:DB624)</f>
        <v>0</v>
      </c>
      <c r="DC625" s="285"/>
      <c r="DD625" s="287">
        <f>SUM(DD622:DD624)</f>
        <v>0</v>
      </c>
      <c r="DE625" s="287">
        <f>SUM(DE622:DE624)</f>
        <v>0</v>
      </c>
      <c r="DF625" s="285"/>
      <c r="DG625" s="287">
        <f>SUM(DG622:DG624)</f>
        <v>0</v>
      </c>
      <c r="DH625" s="287">
        <f>SUM(DH622:DH624)</f>
        <v>0</v>
      </c>
      <c r="DI625" s="1174"/>
      <c r="DJ625" s="1220">
        <f>SUM(DJ622:DJ624)</f>
        <v>0</v>
      </c>
      <c r="DK625" s="1220">
        <f>SUM(DK622:DK624)</f>
        <v>0</v>
      </c>
      <c r="DL625" s="1220"/>
      <c r="DM625" s="1220"/>
      <c r="DN625" s="1220"/>
      <c r="DO625" s="1220"/>
      <c r="DP625" s="1220"/>
      <c r="DQ625" s="1220"/>
      <c r="DR625" s="1220"/>
      <c r="DS625" s="1220"/>
      <c r="DT625" s="1220"/>
      <c r="DU625" s="1220"/>
      <c r="DV625" s="1220"/>
      <c r="DW625" s="1220"/>
      <c r="DX625" s="1174"/>
      <c r="DY625" s="1220">
        <f>SUM(DY622:DY624)</f>
        <v>0</v>
      </c>
      <c r="DZ625" s="1220">
        <f>SUM(DZ622:DZ624)</f>
        <v>0</v>
      </c>
      <c r="EA625" s="1174"/>
      <c r="EB625" s="1220">
        <f>SUM(EB622:EB624)</f>
        <v>0</v>
      </c>
      <c r="EC625" s="1220">
        <f>SUM(EC622:EC624)</f>
        <v>0</v>
      </c>
      <c r="ED625" s="1174"/>
      <c r="EE625" s="1220">
        <f>SUM(EE622:EE624)</f>
        <v>0</v>
      </c>
      <c r="EF625" s="1220">
        <f>SUM(EF622:EF624)</f>
        <v>0</v>
      </c>
      <c r="EG625" s="1220"/>
      <c r="EH625" s="1220"/>
      <c r="EI625" s="1220"/>
      <c r="EJ625" s="285"/>
      <c r="EK625" s="285"/>
      <c r="EL625" s="285"/>
      <c r="EM625" s="285"/>
      <c r="EN625" s="287">
        <f t="shared" si="3140"/>
        <v>0</v>
      </c>
      <c r="EO625" s="287"/>
      <c r="EP625" s="287"/>
      <c r="EQ625" s="287">
        <f t="shared" ref="EQ625:FG625" si="3141">SUM(EQ622:EQ624)</f>
        <v>0</v>
      </c>
      <c r="ER625" s="287">
        <f t="shared" si="3141"/>
        <v>0</v>
      </c>
      <c r="ES625" s="287">
        <f t="shared" si="3141"/>
        <v>0</v>
      </c>
      <c r="ET625" s="825"/>
      <c r="EU625" s="825"/>
      <c r="EV625" s="825"/>
      <c r="EW625" s="825"/>
      <c r="EX625" s="287">
        <f t="shared" si="3141"/>
        <v>0</v>
      </c>
      <c r="EY625" s="825"/>
      <c r="EZ625" s="825"/>
      <c r="FA625" s="825"/>
      <c r="FB625" s="825"/>
      <c r="FC625" s="287">
        <f t="shared" si="3141"/>
        <v>0</v>
      </c>
      <c r="FD625" s="287">
        <f t="shared" si="3141"/>
        <v>0</v>
      </c>
      <c r="FE625" s="287">
        <f t="shared" ref="FE625:FF625" si="3142">SUM(FE622:FE624)</f>
        <v>0</v>
      </c>
      <c r="FF625" s="287">
        <f t="shared" si="3142"/>
        <v>0</v>
      </c>
      <c r="FG625" s="287">
        <f t="shared" si="3141"/>
        <v>0</v>
      </c>
      <c r="FH625" s="287">
        <v>0</v>
      </c>
      <c r="FI625" s="287"/>
      <c r="FJ625" s="287">
        <f>SUM(FJ622:FJ624)</f>
        <v>0</v>
      </c>
      <c r="FK625" s="287">
        <f>SUM(FK622:FK624)</f>
        <v>0</v>
      </c>
      <c r="FL625" s="961"/>
      <c r="FM625" s="287">
        <f>SUM(FM622:FM624)</f>
        <v>0</v>
      </c>
      <c r="FN625" s="825"/>
      <c r="FO625" s="825"/>
      <c r="FP625" s="825"/>
      <c r="FQ625" s="825"/>
      <c r="FR625" s="287"/>
      <c r="FS625" s="287"/>
      <c r="FT625" s="287">
        <f>SUM(FT622:FT624)</f>
        <v>0</v>
      </c>
      <c r="FU625" s="825"/>
      <c r="FV625" s="285"/>
      <c r="FW625" s="285"/>
      <c r="FX625" s="285"/>
    </row>
    <row r="626" spans="1:180" ht="30" hidden="1">
      <c r="A626" s="408" t="s">
        <v>485</v>
      </c>
      <c r="B626" s="304" t="s">
        <v>303</v>
      </c>
      <c r="C626" s="378"/>
      <c r="D626" s="378"/>
      <c r="E626" s="417" t="s">
        <v>123</v>
      </c>
      <c r="F626" s="418" t="s">
        <v>57</v>
      </c>
      <c r="G626" s="463"/>
      <c r="H626" s="463"/>
      <c r="I626" s="285"/>
      <c r="J626" s="285"/>
      <c r="K626" s="285"/>
      <c r="L626" s="285"/>
      <c r="M626" s="285"/>
      <c r="N626" s="285"/>
      <c r="O626" s="285"/>
      <c r="P626" s="285"/>
      <c r="Q626" s="285"/>
      <c r="R626" s="285"/>
      <c r="S626" s="285"/>
      <c r="T626" s="285"/>
      <c r="U626" s="285"/>
      <c r="V626" s="285"/>
      <c r="W626" s="285"/>
      <c r="X626" s="285"/>
      <c r="Y626" s="285"/>
      <c r="Z626" s="285"/>
      <c r="AA626" s="1174"/>
      <c r="AB626" s="285"/>
      <c r="AC626" s="285"/>
      <c r="AD626" s="347"/>
      <c r="AE626" s="285"/>
      <c r="AF626" s="285"/>
      <c r="AG626" s="285"/>
      <c r="AH626" s="285"/>
      <c r="AI626" s="285"/>
      <c r="AJ626" s="285"/>
      <c r="AK626" s="285"/>
      <c r="AL626" s="285"/>
      <c r="AM626" s="285"/>
      <c r="AN626" s="285"/>
      <c r="AO626" s="285"/>
      <c r="AP626" s="342"/>
      <c r="AQ626" s="285"/>
      <c r="AR626" s="1629"/>
      <c r="AS626" s="1629"/>
      <c r="AT626" s="306"/>
      <c r="AU626" s="306"/>
      <c r="AV626" s="306"/>
      <c r="AW626" s="306"/>
      <c r="AX626" s="306"/>
      <c r="AY626" s="306"/>
      <c r="AZ626" s="306"/>
      <c r="BA626" s="306"/>
      <c r="BB626" s="306"/>
      <c r="BC626" s="306"/>
      <c r="BD626" s="306"/>
      <c r="BE626" s="306"/>
      <c r="BF626" s="306"/>
      <c r="BG626" s="306"/>
      <c r="BH626" s="306"/>
      <c r="BI626" s="306"/>
      <c r="BJ626" s="306"/>
      <c r="BK626" s="306"/>
      <c r="BL626" s="285"/>
      <c r="BM626" s="285"/>
      <c r="BN626" s="285"/>
      <c r="BO626" s="285"/>
      <c r="BP626" s="285"/>
      <c r="BQ626" s="285"/>
      <c r="BR626" s="285"/>
      <c r="BS626" s="285"/>
      <c r="BT626" s="285"/>
      <c r="BU626" s="285"/>
      <c r="BV626" s="285"/>
      <c r="BW626" s="285"/>
      <c r="BX626" s="285"/>
      <c r="BY626" s="285"/>
      <c r="BZ626" s="285"/>
      <c r="CA626" s="285"/>
      <c r="CB626" s="285"/>
      <c r="CC626" s="285"/>
      <c r="CD626" s="285"/>
      <c r="CE626" s="285"/>
      <c r="CF626" s="285"/>
      <c r="CG626" s="962"/>
      <c r="CH626" s="285"/>
      <c r="CI626" s="285"/>
      <c r="CJ626" s="285"/>
      <c r="CK626" s="285"/>
      <c r="CL626" s="285"/>
      <c r="CM626" s="285"/>
      <c r="CN626" s="285"/>
      <c r="CO626" s="285"/>
      <c r="CP626" s="285"/>
      <c r="CQ626" s="285"/>
      <c r="CR626" s="285"/>
      <c r="CS626" s="285"/>
      <c r="CT626" s="285"/>
      <c r="CU626" s="285"/>
      <c r="CV626" s="285"/>
      <c r="CW626" s="1512"/>
      <c r="CX626" s="285"/>
      <c r="CY626" s="285"/>
      <c r="CZ626" s="285"/>
      <c r="DA626" s="285"/>
      <c r="DB626" s="285"/>
      <c r="DC626" s="285"/>
      <c r="DD626" s="285"/>
      <c r="DE626" s="285"/>
      <c r="DF626" s="285"/>
      <c r="DG626" s="285"/>
      <c r="DH626" s="285"/>
      <c r="DI626" s="1174"/>
      <c r="DJ626" s="1174"/>
      <c r="DK626" s="1174"/>
      <c r="DL626" s="1174"/>
      <c r="DM626" s="1174"/>
      <c r="DN626" s="1174"/>
      <c r="DO626" s="1174"/>
      <c r="DP626" s="1174"/>
      <c r="DQ626" s="1174"/>
      <c r="DR626" s="1174"/>
      <c r="DS626" s="1174"/>
      <c r="DT626" s="1174"/>
      <c r="DU626" s="1174"/>
      <c r="DV626" s="1174"/>
      <c r="DW626" s="1174"/>
      <c r="DX626" s="1174"/>
      <c r="DY626" s="1174"/>
      <c r="DZ626" s="1174"/>
      <c r="EA626" s="1174"/>
      <c r="EB626" s="1174"/>
      <c r="EC626" s="1174"/>
      <c r="ED626" s="1174"/>
      <c r="EE626" s="1174"/>
      <c r="EF626" s="1174"/>
      <c r="EG626" s="1174"/>
      <c r="EH626" s="1174"/>
      <c r="EI626" s="1174"/>
      <c r="EJ626" s="285"/>
      <c r="EK626" s="285"/>
      <c r="EL626" s="285"/>
      <c r="EM626" s="285"/>
      <c r="EN626" s="287">
        <f t="shared" si="3140"/>
        <v>0</v>
      </c>
      <c r="EO626" s="287"/>
      <c r="EP626" s="287"/>
      <c r="EQ626" s="285"/>
      <c r="ER626" s="285"/>
      <c r="ES626" s="285"/>
      <c r="ET626" s="804"/>
      <c r="EU626" s="804"/>
      <c r="EV626" s="804"/>
      <c r="EW626" s="804"/>
      <c r="EX626" s="285"/>
      <c r="EY626" s="804"/>
      <c r="EZ626" s="804"/>
      <c r="FA626" s="804"/>
      <c r="FB626" s="804"/>
      <c r="FC626" s="285"/>
      <c r="FD626" s="285"/>
      <c r="FE626" s="285"/>
      <c r="FF626" s="285"/>
      <c r="FG626" s="285"/>
      <c r="FH626" s="287"/>
      <c r="FI626" s="287">
        <v>0</v>
      </c>
      <c r="FJ626" s="285"/>
      <c r="FK626" s="285"/>
      <c r="FL626" s="962"/>
      <c r="FM626" s="285"/>
      <c r="FN626" s="804"/>
      <c r="FO626" s="804"/>
      <c r="FP626" s="804"/>
      <c r="FQ626" s="804"/>
      <c r="FR626" s="285"/>
      <c r="FS626" s="285"/>
      <c r="FT626" s="285"/>
      <c r="FU626" s="804"/>
      <c r="FV626" s="285"/>
      <c r="FW626" s="285"/>
      <c r="FX626" s="285"/>
    </row>
    <row r="627" spans="1:180" s="515" customFormat="1" ht="135" hidden="1" customHeight="1">
      <c r="A627" s="501" t="s">
        <v>485</v>
      </c>
      <c r="B627" s="502" t="s">
        <v>303</v>
      </c>
      <c r="C627" s="542" t="s">
        <v>489</v>
      </c>
      <c r="D627" s="542" t="s">
        <v>21</v>
      </c>
      <c r="E627" s="504" t="s">
        <v>393</v>
      </c>
      <c r="F627" s="549" t="s">
        <v>369</v>
      </c>
      <c r="G627" s="502"/>
      <c r="H627" s="502"/>
      <c r="I627" s="508" t="e">
        <f>#REF!+M627+N627+S627</f>
        <v>#REF!</v>
      </c>
      <c r="J627" s="508"/>
      <c r="K627" s="508"/>
      <c r="L627" s="508"/>
      <c r="M627" s="509" t="e">
        <f>SUM(#REF!)</f>
        <v>#REF!</v>
      </c>
      <c r="N627" s="509">
        <f>SUM(O627:R627)</f>
        <v>0</v>
      </c>
      <c r="O627" s="517"/>
      <c r="P627" s="517"/>
      <c r="Q627" s="517"/>
      <c r="R627" s="517"/>
      <c r="S627" s="517"/>
      <c r="T627" s="517"/>
      <c r="U627" s="517"/>
      <c r="V627" s="517"/>
      <c r="W627" s="517"/>
      <c r="X627" s="517"/>
      <c r="Y627" s="517"/>
      <c r="Z627" s="517"/>
      <c r="AA627" s="1178"/>
      <c r="AB627" s="517"/>
      <c r="AC627" s="517"/>
      <c r="AD627" s="517"/>
      <c r="AE627" s="517"/>
      <c r="AF627" s="509" t="e">
        <f>SUM(#REF!)</f>
        <v>#REF!</v>
      </c>
      <c r="AG627" s="509">
        <f>SUM(AH627:AK627)</f>
        <v>0</v>
      </c>
      <c r="AH627" s="517"/>
      <c r="AI627" s="517"/>
      <c r="AJ627" s="517"/>
      <c r="AK627" s="517"/>
      <c r="AL627" s="517"/>
      <c r="AM627" s="517"/>
      <c r="AN627" s="517"/>
      <c r="AO627" s="517"/>
      <c r="AP627" s="517" t="s">
        <v>349</v>
      </c>
      <c r="AQ627" s="508" t="e">
        <f>#REF!+BL627+BR627+CW627</f>
        <v>#REF!</v>
      </c>
      <c r="AR627" s="1630"/>
      <c r="AS627" s="1630"/>
      <c r="AT627" s="522"/>
      <c r="AU627" s="522"/>
      <c r="AV627" s="522"/>
      <c r="AW627" s="522"/>
      <c r="AX627" s="522"/>
      <c r="AY627" s="522"/>
      <c r="AZ627" s="522"/>
      <c r="BA627" s="522"/>
      <c r="BB627" s="522"/>
      <c r="BC627" s="522"/>
      <c r="BD627" s="522"/>
      <c r="BE627" s="522"/>
      <c r="BF627" s="522"/>
      <c r="BG627" s="522"/>
      <c r="BH627" s="522"/>
      <c r="BI627" s="522"/>
      <c r="BJ627" s="522"/>
      <c r="BK627" s="522"/>
      <c r="BL627" s="513">
        <v>8.3599999999999994E-2</v>
      </c>
      <c r="BM627" s="504" t="s">
        <v>426</v>
      </c>
      <c r="BN627" s="513">
        <v>6.0819000000000003E-3</v>
      </c>
      <c r="BO627" s="513">
        <v>2.0899999999999998E-2</v>
      </c>
      <c r="BP627" s="504" t="s">
        <v>426</v>
      </c>
      <c r="BQ627" s="513">
        <v>1.5204750000000001E-3</v>
      </c>
      <c r="BR627" s="513">
        <v>8.3599999999999994E-2</v>
      </c>
      <c r="BS627" s="504" t="s">
        <v>426</v>
      </c>
      <c r="BT627" s="513">
        <v>6.0819000000000003E-3</v>
      </c>
      <c r="BU627" s="513">
        <v>2.0899999999999998E-2</v>
      </c>
      <c r="BV627" s="504" t="s">
        <v>426</v>
      </c>
      <c r="BW627" s="513">
        <v>1.5204750000000001E-3</v>
      </c>
      <c r="BX627" s="513">
        <v>2.0899999999999998E-2</v>
      </c>
      <c r="BY627" s="504" t="s">
        <v>426</v>
      </c>
      <c r="BZ627" s="513">
        <v>1.5204750000000001E-3</v>
      </c>
      <c r="CA627" s="513">
        <v>2.0899999999999998E-2</v>
      </c>
      <c r="CB627" s="504" t="s">
        <v>426</v>
      </c>
      <c r="CC627" s="513">
        <v>1.5204750000000001E-3</v>
      </c>
      <c r="CD627" s="513">
        <v>2.0899999999999998E-2</v>
      </c>
      <c r="CE627" s="504" t="s">
        <v>426</v>
      </c>
      <c r="CF627" s="513">
        <v>1.5204750000000001E-3</v>
      </c>
      <c r="CG627" s="959"/>
      <c r="CH627" s="513">
        <v>8.3599999999999994E-2</v>
      </c>
      <c r="CI627" s="504" t="s">
        <v>426</v>
      </c>
      <c r="CJ627" s="513">
        <v>6.0819000000000003E-3</v>
      </c>
      <c r="CK627" s="513">
        <v>2.0899999999999998E-2</v>
      </c>
      <c r="CL627" s="504" t="s">
        <v>426</v>
      </c>
      <c r="CM627" s="513">
        <v>1.5204750000000001E-3</v>
      </c>
      <c r="CN627" s="513">
        <v>2.0899999999999998E-2</v>
      </c>
      <c r="CO627" s="504" t="s">
        <v>426</v>
      </c>
      <c r="CP627" s="513">
        <v>1.5204750000000001E-3</v>
      </c>
      <c r="CQ627" s="513">
        <v>2.0899999999999998E-2</v>
      </c>
      <c r="CR627" s="504" t="s">
        <v>426</v>
      </c>
      <c r="CS627" s="513">
        <v>1.5204750000000001E-3</v>
      </c>
      <c r="CT627" s="513">
        <v>2.0899999999999998E-2</v>
      </c>
      <c r="CU627" s="504" t="s">
        <v>426</v>
      </c>
      <c r="CV627" s="513">
        <v>1.5204750000000001E-3</v>
      </c>
      <c r="CW627" s="1537">
        <v>8.3599999999999994E-2</v>
      </c>
      <c r="CX627" s="504" t="s">
        <v>426</v>
      </c>
      <c r="CY627" s="513">
        <v>6.0819000000000003E-3</v>
      </c>
      <c r="CZ627" s="513">
        <v>8.3599999999999994E-2</v>
      </c>
      <c r="DA627" s="504" t="s">
        <v>426</v>
      </c>
      <c r="DB627" s="513">
        <v>6.0819000000000003E-3</v>
      </c>
      <c r="DC627" s="513"/>
      <c r="DD627" s="504"/>
      <c r="DE627" s="513"/>
      <c r="DF627" s="513"/>
      <c r="DG627" s="504"/>
      <c r="DH627" s="513"/>
      <c r="DI627" s="1218">
        <v>8.3599999999999994E-2</v>
      </c>
      <c r="DJ627" s="1257" t="s">
        <v>426</v>
      </c>
      <c r="DK627" s="1218">
        <v>6.0819000000000003E-3</v>
      </c>
      <c r="DL627" s="1218"/>
      <c r="DM627" s="1218"/>
      <c r="DN627" s="1218"/>
      <c r="DO627" s="1218"/>
      <c r="DP627" s="1218"/>
      <c r="DQ627" s="1218"/>
      <c r="DR627" s="1218"/>
      <c r="DS627" s="1218"/>
      <c r="DT627" s="1218"/>
      <c r="DU627" s="1218"/>
      <c r="DV627" s="1218"/>
      <c r="DW627" s="1218"/>
      <c r="DX627" s="1218">
        <v>8.3599999999999994E-2</v>
      </c>
      <c r="DY627" s="1257" t="s">
        <v>426</v>
      </c>
      <c r="DZ627" s="1218">
        <v>6.0819000000000003E-3</v>
      </c>
      <c r="EA627" s="1218"/>
      <c r="EB627" s="1257"/>
      <c r="EC627" s="1218"/>
      <c r="ED627" s="1218"/>
      <c r="EE627" s="1257"/>
      <c r="EF627" s="1218"/>
      <c r="EG627" s="1218"/>
      <c r="EH627" s="1218"/>
      <c r="EI627" s="1218"/>
      <c r="EJ627" s="517"/>
      <c r="EK627" s="517"/>
      <c r="EL627" s="517"/>
      <c r="EM627" s="517"/>
      <c r="EN627" s="508">
        <f t="shared" si="3140"/>
        <v>0</v>
      </c>
      <c r="EO627" s="508"/>
      <c r="EP627" s="508"/>
      <c r="EQ627" s="514"/>
      <c r="ER627" s="514"/>
      <c r="ES627" s="514"/>
      <c r="ET627" s="823"/>
      <c r="EU627" s="823"/>
      <c r="EV627" s="823"/>
      <c r="EW627" s="823"/>
      <c r="EX627" s="514"/>
      <c r="EY627" s="823"/>
      <c r="EZ627" s="823"/>
      <c r="FA627" s="823"/>
      <c r="FB627" s="823"/>
      <c r="FC627" s="514"/>
      <c r="FD627" s="514"/>
      <c r="FE627" s="514"/>
      <c r="FF627" s="514"/>
      <c r="FG627" s="514">
        <v>0</v>
      </c>
      <c r="FH627" s="508"/>
      <c r="FI627" s="508"/>
      <c r="FJ627" s="514">
        <v>0</v>
      </c>
      <c r="FK627" s="508">
        <f>SUM(FM627:FX627)</f>
        <v>0</v>
      </c>
      <c r="FL627" s="1008"/>
      <c r="FM627" s="517"/>
      <c r="FN627" s="826"/>
      <c r="FO627" s="826"/>
      <c r="FP627" s="826"/>
      <c r="FQ627" s="826"/>
      <c r="FR627" s="517"/>
      <c r="FS627" s="517"/>
      <c r="FT627" s="517"/>
      <c r="FU627" s="826"/>
      <c r="FV627" s="517"/>
      <c r="FW627" s="517"/>
      <c r="FX627" s="517"/>
    </row>
    <row r="628" spans="1:180" ht="30" hidden="1">
      <c r="A628" s="408" t="s">
        <v>485</v>
      </c>
      <c r="B628" s="304" t="s">
        <v>303</v>
      </c>
      <c r="C628" s="378"/>
      <c r="D628" s="378"/>
      <c r="E628" s="415"/>
      <c r="F628" s="395"/>
      <c r="G628" s="304"/>
      <c r="H628" s="304"/>
      <c r="I628" s="287" t="e">
        <f>#REF!+M628+N628+S628+#REF!</f>
        <v>#REF!</v>
      </c>
      <c r="J628" s="287"/>
      <c r="K628" s="287"/>
      <c r="L628" s="287"/>
      <c r="M628" s="365"/>
      <c r="N628" s="365"/>
      <c r="O628" s="365"/>
      <c r="P628" s="365"/>
      <c r="Q628" s="365"/>
      <c r="R628" s="365"/>
      <c r="S628" s="365"/>
      <c r="T628" s="365"/>
      <c r="U628" s="365"/>
      <c r="V628" s="365"/>
      <c r="W628" s="365"/>
      <c r="X628" s="365"/>
      <c r="Y628" s="365"/>
      <c r="Z628" s="365"/>
      <c r="AA628" s="1177"/>
      <c r="AB628" s="292"/>
      <c r="AC628" s="292"/>
      <c r="AD628" s="353"/>
      <c r="AE628" s="292"/>
      <c r="AF628" s="365"/>
      <c r="AG628" s="365"/>
      <c r="AH628" s="365"/>
      <c r="AI628" s="365"/>
      <c r="AJ628" s="365"/>
      <c r="AK628" s="365"/>
      <c r="AL628" s="292"/>
      <c r="AM628" s="292"/>
      <c r="AN628" s="292"/>
      <c r="AO628" s="292"/>
      <c r="AP628" s="292"/>
      <c r="AQ628" s="287" t="e">
        <f>#REF!+#REF!+BR628+CW628+#REF!</f>
        <v>#REF!</v>
      </c>
      <c r="AR628" s="1631"/>
      <c r="AS628" s="1631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967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1520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1223"/>
      <c r="DJ628" s="1223"/>
      <c r="DK628" s="1223"/>
      <c r="DL628" s="1223"/>
      <c r="DM628" s="1223"/>
      <c r="DN628" s="1223"/>
      <c r="DO628" s="1223"/>
      <c r="DP628" s="1223"/>
      <c r="DQ628" s="1223"/>
      <c r="DR628" s="1223"/>
      <c r="DS628" s="1223"/>
      <c r="DT628" s="1223"/>
      <c r="DU628" s="1223"/>
      <c r="DV628" s="1223"/>
      <c r="DW628" s="1223"/>
      <c r="DX628" s="1223"/>
      <c r="DY628" s="1223"/>
      <c r="DZ628" s="1223"/>
      <c r="EA628" s="1223"/>
      <c r="EB628" s="1223"/>
      <c r="EC628" s="1223"/>
      <c r="ED628" s="1223"/>
      <c r="EE628" s="1223"/>
      <c r="EF628" s="1223"/>
      <c r="EG628" s="1223"/>
      <c r="EH628" s="1223"/>
      <c r="EI628" s="1223"/>
      <c r="EJ628" s="292"/>
      <c r="EK628" s="292"/>
      <c r="EL628" s="292"/>
      <c r="EM628" s="292"/>
      <c r="EN628" s="287">
        <f t="shared" si="3140"/>
        <v>0</v>
      </c>
      <c r="EO628" s="287"/>
      <c r="EP628" s="287"/>
      <c r="EQ628" s="292"/>
      <c r="ER628" s="292"/>
      <c r="ES628" s="292"/>
      <c r="ET628" s="827"/>
      <c r="EU628" s="827"/>
      <c r="EV628" s="827"/>
      <c r="EW628" s="827"/>
      <c r="EX628" s="292"/>
      <c r="EY628" s="827"/>
      <c r="EZ628" s="827"/>
      <c r="FA628" s="827"/>
      <c r="FB628" s="827"/>
      <c r="FC628" s="292"/>
      <c r="FD628" s="292"/>
      <c r="FE628" s="292"/>
      <c r="FF628" s="292"/>
      <c r="FG628" s="287">
        <f>SUM(FH628:FM628)</f>
        <v>0</v>
      </c>
      <c r="FH628" s="287"/>
      <c r="FI628" s="287"/>
      <c r="FJ628" s="292"/>
      <c r="FK628" s="292"/>
      <c r="FL628" s="967"/>
      <c r="FM628" s="292"/>
      <c r="FN628" s="827"/>
      <c r="FO628" s="827"/>
      <c r="FP628" s="827"/>
      <c r="FQ628" s="827"/>
      <c r="FR628" s="292"/>
      <c r="FS628" s="292"/>
      <c r="FT628" s="292"/>
      <c r="FU628" s="827"/>
      <c r="FV628" s="342"/>
      <c r="FW628" s="342"/>
      <c r="FX628" s="342"/>
    </row>
    <row r="629" spans="1:180" ht="21" hidden="1" customHeight="1">
      <c r="A629" s="408" t="s">
        <v>485</v>
      </c>
      <c r="B629" s="304" t="s">
        <v>303</v>
      </c>
      <c r="C629" s="378"/>
      <c r="D629" s="378"/>
      <c r="E629" s="415" t="s">
        <v>97</v>
      </c>
      <c r="F629" s="395"/>
      <c r="G629" s="304"/>
      <c r="H629" s="304"/>
      <c r="I629" s="287" t="e">
        <f>#REF!+M629+N629+S629+#REF!</f>
        <v>#REF!</v>
      </c>
      <c r="J629" s="287"/>
      <c r="K629" s="287"/>
      <c r="L629" s="287"/>
      <c r="M629" s="365"/>
      <c r="N629" s="365"/>
      <c r="O629" s="365"/>
      <c r="P629" s="365"/>
      <c r="Q629" s="365"/>
      <c r="R629" s="365"/>
      <c r="S629" s="365"/>
      <c r="T629" s="365"/>
      <c r="U629" s="365"/>
      <c r="V629" s="365"/>
      <c r="W629" s="365"/>
      <c r="X629" s="365"/>
      <c r="Y629" s="365"/>
      <c r="Z629" s="365"/>
      <c r="AA629" s="1177"/>
      <c r="AB629" s="292"/>
      <c r="AC629" s="292"/>
      <c r="AD629" s="353"/>
      <c r="AE629" s="292"/>
      <c r="AF629" s="365"/>
      <c r="AG629" s="365"/>
      <c r="AH629" s="365"/>
      <c r="AI629" s="365"/>
      <c r="AJ629" s="365"/>
      <c r="AK629" s="365"/>
      <c r="AL629" s="292"/>
      <c r="AM629" s="292"/>
      <c r="AN629" s="292"/>
      <c r="AO629" s="292"/>
      <c r="AP629" s="292"/>
      <c r="AQ629" s="287" t="e">
        <f>#REF!+#REF!+BR629+CW629+#REF!</f>
        <v>#REF!</v>
      </c>
      <c r="AR629" s="1631"/>
      <c r="AS629" s="1631"/>
      <c r="AT629" s="285"/>
      <c r="AU629" s="287"/>
      <c r="AV629" s="287"/>
      <c r="AW629" s="285"/>
      <c r="AX629" s="287"/>
      <c r="AY629" s="287"/>
      <c r="AZ629" s="285"/>
      <c r="BA629" s="287"/>
      <c r="BB629" s="287"/>
      <c r="BC629" s="285"/>
      <c r="BD629" s="287"/>
      <c r="BE629" s="287"/>
      <c r="BF629" s="287"/>
      <c r="BG629" s="287"/>
      <c r="BH629" s="287"/>
      <c r="BI629" s="287"/>
      <c r="BJ629" s="287"/>
      <c r="BK629" s="287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967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1520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1223"/>
      <c r="DJ629" s="1223"/>
      <c r="DK629" s="1223"/>
      <c r="DL629" s="1223"/>
      <c r="DM629" s="1223"/>
      <c r="DN629" s="1223"/>
      <c r="DO629" s="1223"/>
      <c r="DP629" s="1223"/>
      <c r="DQ629" s="1223"/>
      <c r="DR629" s="1223"/>
      <c r="DS629" s="1223"/>
      <c r="DT629" s="1223"/>
      <c r="DU629" s="1223"/>
      <c r="DV629" s="1223"/>
      <c r="DW629" s="1223"/>
      <c r="DX629" s="1223"/>
      <c r="DY629" s="1223"/>
      <c r="DZ629" s="1223"/>
      <c r="EA629" s="1223"/>
      <c r="EB629" s="1223"/>
      <c r="EC629" s="1223"/>
      <c r="ED629" s="1223"/>
      <c r="EE629" s="1223"/>
      <c r="EF629" s="1223"/>
      <c r="EG629" s="1223"/>
      <c r="EH629" s="1223"/>
      <c r="EI629" s="1223"/>
      <c r="EJ629" s="292"/>
      <c r="EK629" s="292"/>
      <c r="EL629" s="292"/>
      <c r="EM629" s="292"/>
      <c r="EN629" s="287">
        <f t="shared" si="3140"/>
        <v>0</v>
      </c>
      <c r="EO629" s="287"/>
      <c r="EP629" s="287"/>
      <c r="EQ629" s="292"/>
      <c r="ER629" s="292"/>
      <c r="ES629" s="292"/>
      <c r="ET629" s="827"/>
      <c r="EU629" s="827"/>
      <c r="EV629" s="827"/>
      <c r="EW629" s="827"/>
      <c r="EX629" s="292"/>
      <c r="EY629" s="827"/>
      <c r="EZ629" s="827"/>
      <c r="FA629" s="827"/>
      <c r="FB629" s="827"/>
      <c r="FC629" s="292"/>
      <c r="FD629" s="292"/>
      <c r="FE629" s="292"/>
      <c r="FF629" s="292"/>
      <c r="FG629" s="287">
        <f>SUM(FH629:FM629)</f>
        <v>0</v>
      </c>
      <c r="FH629" s="287"/>
      <c r="FI629" s="287">
        <v>0</v>
      </c>
      <c r="FJ629" s="292"/>
      <c r="FK629" s="292"/>
      <c r="FL629" s="967"/>
      <c r="FM629" s="292"/>
      <c r="FN629" s="827"/>
      <c r="FO629" s="827"/>
      <c r="FP629" s="827"/>
      <c r="FQ629" s="827"/>
      <c r="FR629" s="292"/>
      <c r="FS629" s="292"/>
      <c r="FT629" s="292"/>
      <c r="FU629" s="827"/>
      <c r="FV629" s="342"/>
      <c r="FW629" s="342"/>
      <c r="FX629" s="342"/>
    </row>
    <row r="630" spans="1:180" ht="30" hidden="1">
      <c r="A630" s="408" t="s">
        <v>485</v>
      </c>
      <c r="B630" s="304" t="s">
        <v>303</v>
      </c>
      <c r="C630" s="378"/>
      <c r="D630" s="378"/>
      <c r="E630" s="415"/>
      <c r="F630" s="416" t="s">
        <v>100</v>
      </c>
      <c r="G630" s="463"/>
      <c r="H630" s="463"/>
      <c r="I630" s="285"/>
      <c r="J630" s="285"/>
      <c r="K630" s="285"/>
      <c r="L630" s="285"/>
      <c r="M630" s="285"/>
      <c r="N630" s="285"/>
      <c r="O630" s="285"/>
      <c r="P630" s="285"/>
      <c r="Q630" s="285"/>
      <c r="R630" s="285"/>
      <c r="S630" s="285"/>
      <c r="T630" s="285"/>
      <c r="U630" s="285"/>
      <c r="V630" s="285"/>
      <c r="W630" s="285"/>
      <c r="X630" s="285"/>
      <c r="Y630" s="285"/>
      <c r="Z630" s="285"/>
      <c r="AA630" s="1174"/>
      <c r="AB630" s="285"/>
      <c r="AC630" s="285"/>
      <c r="AD630" s="347"/>
      <c r="AE630" s="285"/>
      <c r="AF630" s="285"/>
      <c r="AG630" s="285"/>
      <c r="AH630" s="285"/>
      <c r="AI630" s="285"/>
      <c r="AJ630" s="285"/>
      <c r="AK630" s="285"/>
      <c r="AL630" s="285"/>
      <c r="AM630" s="285"/>
      <c r="AN630" s="285"/>
      <c r="AO630" s="285"/>
      <c r="AP630" s="306"/>
      <c r="AQ630" s="307" t="e">
        <f>#REF!+BL630+BR630+CW630</f>
        <v>#REF!</v>
      </c>
      <c r="AR630" s="1616"/>
      <c r="AS630" s="1616"/>
      <c r="AT630" s="285"/>
      <c r="AU630" s="285"/>
      <c r="AV630" s="285"/>
      <c r="AW630" s="285"/>
      <c r="AX630" s="285"/>
      <c r="AY630" s="285"/>
      <c r="AZ630" s="285"/>
      <c r="BA630" s="285"/>
      <c r="BB630" s="285"/>
      <c r="BC630" s="285"/>
      <c r="BD630" s="285"/>
      <c r="BE630" s="285"/>
      <c r="BF630" s="285"/>
      <c r="BG630" s="285"/>
      <c r="BH630" s="285"/>
      <c r="BI630" s="285"/>
      <c r="BJ630" s="285"/>
      <c r="BK630" s="285"/>
      <c r="BL630" s="287">
        <f t="shared" ref="BL630:DE630" si="3143">SUM(BL627:BL629)</f>
        <v>8.3599999999999994E-2</v>
      </c>
      <c r="BM630" s="287">
        <f t="shared" si="3143"/>
        <v>0</v>
      </c>
      <c r="BN630" s="287">
        <f t="shared" si="3143"/>
        <v>6.0819000000000003E-3</v>
      </c>
      <c r="BO630" s="287">
        <f t="shared" si="3143"/>
        <v>2.0899999999999998E-2</v>
      </c>
      <c r="BP630" s="287">
        <f t="shared" si="3143"/>
        <v>0</v>
      </c>
      <c r="BQ630" s="287">
        <f t="shared" si="3143"/>
        <v>1.5204750000000001E-3</v>
      </c>
      <c r="BR630" s="287">
        <f t="shared" ref="BR630:CF630" si="3144">SUM(BR627:BR629)</f>
        <v>8.3599999999999994E-2</v>
      </c>
      <c r="BS630" s="287">
        <f t="shared" si="3144"/>
        <v>0</v>
      </c>
      <c r="BT630" s="287">
        <f t="shared" si="3144"/>
        <v>6.0819000000000003E-3</v>
      </c>
      <c r="BU630" s="287">
        <f t="shared" si="3144"/>
        <v>2.0899999999999998E-2</v>
      </c>
      <c r="BV630" s="287">
        <f t="shared" si="3144"/>
        <v>0</v>
      </c>
      <c r="BW630" s="287">
        <f t="shared" si="3144"/>
        <v>1.5204750000000001E-3</v>
      </c>
      <c r="BX630" s="287">
        <f t="shared" si="3144"/>
        <v>2.0899999999999998E-2</v>
      </c>
      <c r="BY630" s="287">
        <f t="shared" si="3144"/>
        <v>0</v>
      </c>
      <c r="BZ630" s="287">
        <f t="shared" si="3144"/>
        <v>1.5204750000000001E-3</v>
      </c>
      <c r="CA630" s="287">
        <f t="shared" si="3144"/>
        <v>2.0899999999999998E-2</v>
      </c>
      <c r="CB630" s="287">
        <f t="shared" si="3144"/>
        <v>0</v>
      </c>
      <c r="CC630" s="287">
        <f t="shared" si="3144"/>
        <v>1.5204750000000001E-3</v>
      </c>
      <c r="CD630" s="287">
        <f t="shared" si="3144"/>
        <v>2.0899999999999998E-2</v>
      </c>
      <c r="CE630" s="287">
        <f t="shared" si="3144"/>
        <v>0</v>
      </c>
      <c r="CF630" s="287">
        <f t="shared" si="3144"/>
        <v>1.5204750000000001E-3</v>
      </c>
      <c r="CG630" s="961"/>
      <c r="CH630" s="287">
        <f t="shared" ref="CH630:CV630" si="3145">SUM(CH627:CH629)</f>
        <v>8.3599999999999994E-2</v>
      </c>
      <c r="CI630" s="287">
        <f t="shared" si="3145"/>
        <v>0</v>
      </c>
      <c r="CJ630" s="287">
        <f t="shared" si="3145"/>
        <v>6.0819000000000003E-3</v>
      </c>
      <c r="CK630" s="287">
        <f t="shared" si="3145"/>
        <v>2.0899999999999998E-2</v>
      </c>
      <c r="CL630" s="287">
        <f t="shared" si="3145"/>
        <v>0</v>
      </c>
      <c r="CM630" s="287">
        <f t="shared" si="3145"/>
        <v>1.5204750000000001E-3</v>
      </c>
      <c r="CN630" s="287">
        <f t="shared" si="3145"/>
        <v>2.0899999999999998E-2</v>
      </c>
      <c r="CO630" s="287">
        <f t="shared" si="3145"/>
        <v>0</v>
      </c>
      <c r="CP630" s="287">
        <f t="shared" si="3145"/>
        <v>1.5204750000000001E-3</v>
      </c>
      <c r="CQ630" s="287">
        <f t="shared" si="3145"/>
        <v>2.0899999999999998E-2</v>
      </c>
      <c r="CR630" s="287">
        <f t="shared" si="3145"/>
        <v>0</v>
      </c>
      <c r="CS630" s="287">
        <f t="shared" si="3145"/>
        <v>1.5204750000000001E-3</v>
      </c>
      <c r="CT630" s="287">
        <f t="shared" si="3145"/>
        <v>2.0899999999999998E-2</v>
      </c>
      <c r="CU630" s="287">
        <f t="shared" si="3145"/>
        <v>0</v>
      </c>
      <c r="CV630" s="287">
        <f t="shared" si="3145"/>
        <v>1.5204750000000001E-3</v>
      </c>
      <c r="CW630" s="1510">
        <f t="shared" si="3143"/>
        <v>8.3599999999999994E-2</v>
      </c>
      <c r="CX630" s="287">
        <f t="shared" si="3143"/>
        <v>0</v>
      </c>
      <c r="CY630" s="287">
        <f t="shared" si="3143"/>
        <v>6.0819000000000003E-3</v>
      </c>
      <c r="CZ630" s="287">
        <f t="shared" si="3143"/>
        <v>8.3599999999999994E-2</v>
      </c>
      <c r="DA630" s="287">
        <f t="shared" si="3143"/>
        <v>0</v>
      </c>
      <c r="DB630" s="287">
        <f t="shared" si="3143"/>
        <v>6.0819000000000003E-3</v>
      </c>
      <c r="DC630" s="287">
        <f t="shared" si="3143"/>
        <v>0</v>
      </c>
      <c r="DD630" s="287">
        <f t="shared" si="3143"/>
        <v>0</v>
      </c>
      <c r="DE630" s="287">
        <f t="shared" si="3143"/>
        <v>0</v>
      </c>
      <c r="DF630" s="287">
        <f t="shared" ref="DF630:DH630" si="3146">SUM(DF627:DF629)</f>
        <v>0</v>
      </c>
      <c r="DG630" s="287">
        <f t="shared" si="3146"/>
        <v>0</v>
      </c>
      <c r="DH630" s="287">
        <f t="shared" si="3146"/>
        <v>0</v>
      </c>
      <c r="DI630" s="1220">
        <f t="shared" ref="DI630:EC630" si="3147">SUM(DI627:DI629)</f>
        <v>8.3599999999999994E-2</v>
      </c>
      <c r="DJ630" s="1220">
        <f t="shared" si="3147"/>
        <v>0</v>
      </c>
      <c r="DK630" s="1220">
        <f t="shared" si="3147"/>
        <v>6.0819000000000003E-3</v>
      </c>
      <c r="DL630" s="1220"/>
      <c r="DM630" s="1220"/>
      <c r="DN630" s="1220"/>
      <c r="DO630" s="1220"/>
      <c r="DP630" s="1220"/>
      <c r="DQ630" s="1220"/>
      <c r="DR630" s="1220"/>
      <c r="DS630" s="1220"/>
      <c r="DT630" s="1220"/>
      <c r="DU630" s="1220"/>
      <c r="DV630" s="1220"/>
      <c r="DW630" s="1220"/>
      <c r="DX630" s="1220">
        <f t="shared" si="3147"/>
        <v>8.3599999999999994E-2</v>
      </c>
      <c r="DY630" s="1220">
        <f t="shared" si="3147"/>
        <v>0</v>
      </c>
      <c r="DZ630" s="1220">
        <f t="shared" si="3147"/>
        <v>6.0819000000000003E-3</v>
      </c>
      <c r="EA630" s="1220">
        <f t="shared" si="3147"/>
        <v>0</v>
      </c>
      <c r="EB630" s="1220">
        <f t="shared" si="3147"/>
        <v>0</v>
      </c>
      <c r="EC630" s="1220">
        <f t="shared" si="3147"/>
        <v>0</v>
      </c>
      <c r="ED630" s="1220">
        <f t="shared" ref="ED630:EF630" si="3148">SUM(ED627:ED629)</f>
        <v>0</v>
      </c>
      <c r="EE630" s="1220">
        <f t="shared" si="3148"/>
        <v>0</v>
      </c>
      <c r="EF630" s="1220">
        <f t="shared" si="3148"/>
        <v>0</v>
      </c>
      <c r="EG630" s="1220"/>
      <c r="EH630" s="1220"/>
      <c r="EI630" s="1220"/>
      <c r="EJ630" s="285"/>
      <c r="EK630" s="285"/>
      <c r="EL630" s="285"/>
      <c r="EM630" s="285"/>
      <c r="EN630" s="287">
        <f t="shared" si="3140"/>
        <v>0</v>
      </c>
      <c r="EO630" s="287"/>
      <c r="EP630" s="287"/>
      <c r="EQ630" s="287">
        <f t="shared" ref="EQ630:FG630" si="3149">SUM(EQ627:EQ629)</f>
        <v>0</v>
      </c>
      <c r="ER630" s="287">
        <f t="shared" si="3149"/>
        <v>0</v>
      </c>
      <c r="ES630" s="287">
        <f t="shared" si="3149"/>
        <v>0</v>
      </c>
      <c r="ET630" s="825"/>
      <c r="EU630" s="825"/>
      <c r="EV630" s="825"/>
      <c r="EW630" s="825"/>
      <c r="EX630" s="287">
        <f t="shared" si="3149"/>
        <v>0</v>
      </c>
      <c r="EY630" s="825"/>
      <c r="EZ630" s="825"/>
      <c r="FA630" s="825"/>
      <c r="FB630" s="825"/>
      <c r="FC630" s="287">
        <f t="shared" si="3149"/>
        <v>0</v>
      </c>
      <c r="FD630" s="287">
        <f t="shared" si="3149"/>
        <v>0</v>
      </c>
      <c r="FE630" s="287">
        <f t="shared" ref="FE630:FF630" si="3150">SUM(FE627:FE629)</f>
        <v>0</v>
      </c>
      <c r="FF630" s="287">
        <f t="shared" si="3150"/>
        <v>0</v>
      </c>
      <c r="FG630" s="287">
        <f t="shared" si="3149"/>
        <v>0</v>
      </c>
      <c r="FH630" s="287">
        <v>0</v>
      </c>
      <c r="FI630" s="287"/>
      <c r="FJ630" s="287">
        <f>SUM(FJ627:FJ629)</f>
        <v>0</v>
      </c>
      <c r="FK630" s="287">
        <f>SUM(FK627:FK629)</f>
        <v>0</v>
      </c>
      <c r="FL630" s="961"/>
      <c r="FM630" s="287">
        <f>SUM(FM627:FM629)</f>
        <v>0</v>
      </c>
      <c r="FN630" s="825"/>
      <c r="FO630" s="825"/>
      <c r="FP630" s="825"/>
      <c r="FQ630" s="825"/>
      <c r="FR630" s="287"/>
      <c r="FS630" s="287"/>
      <c r="FT630" s="287">
        <f>SUM(FT627:FT629)</f>
        <v>0</v>
      </c>
      <c r="FU630" s="825"/>
      <c r="FV630" s="285"/>
      <c r="FW630" s="285"/>
      <c r="FX630" s="285"/>
    </row>
    <row r="631" spans="1:180" ht="30" hidden="1">
      <c r="A631" s="408" t="s">
        <v>485</v>
      </c>
      <c r="B631" s="304" t="s">
        <v>303</v>
      </c>
      <c r="C631" s="378"/>
      <c r="D631" s="378"/>
      <c r="E631" s="417" t="s">
        <v>124</v>
      </c>
      <c r="F631" s="418" t="s">
        <v>58</v>
      </c>
      <c r="G631" s="463"/>
      <c r="H631" s="463"/>
      <c r="I631" s="285"/>
      <c r="J631" s="285"/>
      <c r="K631" s="285"/>
      <c r="L631" s="285"/>
      <c r="M631" s="285"/>
      <c r="N631" s="285"/>
      <c r="O631" s="285"/>
      <c r="P631" s="285"/>
      <c r="Q631" s="285"/>
      <c r="R631" s="285"/>
      <c r="S631" s="285"/>
      <c r="T631" s="285"/>
      <c r="U631" s="285"/>
      <c r="V631" s="285"/>
      <c r="W631" s="285"/>
      <c r="X631" s="285"/>
      <c r="Y631" s="285"/>
      <c r="Z631" s="285"/>
      <c r="AA631" s="1174"/>
      <c r="AB631" s="285"/>
      <c r="AC631" s="285"/>
      <c r="AD631" s="347"/>
      <c r="AE631" s="285"/>
      <c r="AF631" s="285"/>
      <c r="AG631" s="285"/>
      <c r="AH631" s="285"/>
      <c r="AI631" s="285"/>
      <c r="AJ631" s="285"/>
      <c r="AK631" s="285"/>
      <c r="AL631" s="285"/>
      <c r="AM631" s="285"/>
      <c r="AN631" s="285"/>
      <c r="AO631" s="285"/>
      <c r="AP631" s="342"/>
      <c r="AQ631" s="285"/>
      <c r="AR631" s="1629"/>
      <c r="AS631" s="1629"/>
      <c r="AT631" s="305"/>
      <c r="AU631" s="309"/>
      <c r="AV631" s="305"/>
      <c r="AW631" s="305"/>
      <c r="AX631" s="309"/>
      <c r="AY631" s="305"/>
      <c r="AZ631" s="305"/>
      <c r="BA631" s="309"/>
      <c r="BB631" s="305"/>
      <c r="BC631" s="305"/>
      <c r="BD631" s="309"/>
      <c r="BE631" s="305"/>
      <c r="BF631" s="305"/>
      <c r="BG631" s="305"/>
      <c r="BH631" s="305"/>
      <c r="BI631" s="305"/>
      <c r="BJ631" s="305"/>
      <c r="BK631" s="305"/>
      <c r="BL631" s="285"/>
      <c r="BM631" s="285"/>
      <c r="BN631" s="285"/>
      <c r="BO631" s="285"/>
      <c r="BP631" s="285"/>
      <c r="BQ631" s="285"/>
      <c r="BR631" s="285"/>
      <c r="BS631" s="285"/>
      <c r="BT631" s="285"/>
      <c r="BU631" s="285"/>
      <c r="BV631" s="285"/>
      <c r="BW631" s="285"/>
      <c r="BX631" s="285"/>
      <c r="BY631" s="285"/>
      <c r="BZ631" s="285"/>
      <c r="CA631" s="285"/>
      <c r="CB631" s="285"/>
      <c r="CC631" s="285"/>
      <c r="CD631" s="285"/>
      <c r="CE631" s="285"/>
      <c r="CF631" s="285"/>
      <c r="CG631" s="962"/>
      <c r="CH631" s="285"/>
      <c r="CI631" s="285"/>
      <c r="CJ631" s="285"/>
      <c r="CK631" s="285"/>
      <c r="CL631" s="285"/>
      <c r="CM631" s="285"/>
      <c r="CN631" s="285"/>
      <c r="CO631" s="285"/>
      <c r="CP631" s="285"/>
      <c r="CQ631" s="285"/>
      <c r="CR631" s="285"/>
      <c r="CS631" s="285"/>
      <c r="CT631" s="285"/>
      <c r="CU631" s="285"/>
      <c r="CV631" s="285"/>
      <c r="CW631" s="1512"/>
      <c r="CX631" s="285"/>
      <c r="CY631" s="285"/>
      <c r="CZ631" s="285"/>
      <c r="DA631" s="285"/>
      <c r="DB631" s="285"/>
      <c r="DC631" s="285"/>
      <c r="DD631" s="285"/>
      <c r="DE631" s="285"/>
      <c r="DF631" s="285"/>
      <c r="DG631" s="285"/>
      <c r="DH631" s="285"/>
      <c r="DI631" s="1174"/>
      <c r="DJ631" s="1174"/>
      <c r="DK631" s="1174"/>
      <c r="DL631" s="1174"/>
      <c r="DM631" s="1174"/>
      <c r="DN631" s="1174"/>
      <c r="DO631" s="1174"/>
      <c r="DP631" s="1174"/>
      <c r="DQ631" s="1174"/>
      <c r="DR631" s="1174"/>
      <c r="DS631" s="1174"/>
      <c r="DT631" s="1174"/>
      <c r="DU631" s="1174"/>
      <c r="DV631" s="1174"/>
      <c r="DW631" s="1174"/>
      <c r="DX631" s="1174"/>
      <c r="DY631" s="1174"/>
      <c r="DZ631" s="1174"/>
      <c r="EA631" s="1174"/>
      <c r="EB631" s="1174"/>
      <c r="EC631" s="1174"/>
      <c r="ED631" s="1174"/>
      <c r="EE631" s="1174"/>
      <c r="EF631" s="1174"/>
      <c r="EG631" s="1174"/>
      <c r="EH631" s="1174"/>
      <c r="EI631" s="1174"/>
      <c r="EJ631" s="285"/>
      <c r="EK631" s="285"/>
      <c r="EL631" s="285"/>
      <c r="EM631" s="285"/>
      <c r="EN631" s="287">
        <f t="shared" si="3140"/>
        <v>0</v>
      </c>
      <c r="EO631" s="287"/>
      <c r="EP631" s="287"/>
      <c r="EQ631" s="285"/>
      <c r="ER631" s="285"/>
      <c r="ES631" s="285"/>
      <c r="ET631" s="804"/>
      <c r="EU631" s="804"/>
      <c r="EV631" s="804"/>
      <c r="EW631" s="804"/>
      <c r="EX631" s="285"/>
      <c r="EY631" s="804"/>
      <c r="EZ631" s="804"/>
      <c r="FA631" s="804"/>
      <c r="FB631" s="804"/>
      <c r="FC631" s="285"/>
      <c r="FD631" s="285"/>
      <c r="FE631" s="285"/>
      <c r="FF631" s="285"/>
      <c r="FG631" s="285"/>
      <c r="FH631" s="287"/>
      <c r="FI631" s="287">
        <v>0</v>
      </c>
      <c r="FJ631" s="285"/>
      <c r="FK631" s="285"/>
      <c r="FL631" s="962"/>
      <c r="FM631" s="285"/>
      <c r="FN631" s="804"/>
      <c r="FO631" s="804"/>
      <c r="FP631" s="804"/>
      <c r="FQ631" s="804"/>
      <c r="FR631" s="285"/>
      <c r="FS631" s="285"/>
      <c r="FT631" s="285"/>
      <c r="FU631" s="804"/>
      <c r="FV631" s="285"/>
      <c r="FW631" s="285"/>
      <c r="FX631" s="285"/>
    </row>
    <row r="632" spans="1:180" s="515" customFormat="1" ht="150" hidden="1" customHeight="1">
      <c r="A632" s="501" t="s">
        <v>485</v>
      </c>
      <c r="B632" s="502" t="s">
        <v>303</v>
      </c>
      <c r="C632" s="542" t="s">
        <v>489</v>
      </c>
      <c r="D632" s="542" t="s">
        <v>22</v>
      </c>
      <c r="E632" s="504" t="s">
        <v>385</v>
      </c>
      <c r="F632" s="549" t="s">
        <v>401</v>
      </c>
      <c r="G632" s="502"/>
      <c r="H632" s="502"/>
      <c r="I632" s="508" t="e">
        <f>#REF!+M632+N632+S632</f>
        <v>#REF!</v>
      </c>
      <c r="J632" s="508"/>
      <c r="K632" s="508"/>
      <c r="L632" s="508"/>
      <c r="M632" s="509" t="e">
        <f>SUM(#REF!)</f>
        <v>#REF!</v>
      </c>
      <c r="N632" s="509">
        <f>SUM(O632:R632)</f>
        <v>0</v>
      </c>
      <c r="O632" s="517"/>
      <c r="P632" s="517"/>
      <c r="Q632" s="517"/>
      <c r="R632" s="517"/>
      <c r="S632" s="517"/>
      <c r="T632" s="517"/>
      <c r="U632" s="517"/>
      <c r="V632" s="517"/>
      <c r="W632" s="517"/>
      <c r="X632" s="517"/>
      <c r="Y632" s="517"/>
      <c r="Z632" s="517"/>
      <c r="AA632" s="1178"/>
      <c r="AB632" s="517"/>
      <c r="AC632" s="517"/>
      <c r="AD632" s="517"/>
      <c r="AE632" s="517"/>
      <c r="AF632" s="509" t="e">
        <f>SUM(#REF!)</f>
        <v>#REF!</v>
      </c>
      <c r="AG632" s="509">
        <f>SUM(AH632:AK632)</f>
        <v>0</v>
      </c>
      <c r="AH632" s="517"/>
      <c r="AI632" s="517"/>
      <c r="AJ632" s="517"/>
      <c r="AK632" s="517"/>
      <c r="AL632" s="517"/>
      <c r="AM632" s="517"/>
      <c r="AN632" s="517"/>
      <c r="AO632" s="517"/>
      <c r="AP632" s="517" t="s">
        <v>349</v>
      </c>
      <c r="AQ632" s="508" t="e">
        <f>#REF!+BL632+BR632+CW632</f>
        <v>#REF!</v>
      </c>
      <c r="AR632" s="1630"/>
      <c r="AS632" s="1630"/>
      <c r="AT632" s="522"/>
      <c r="AU632" s="522"/>
      <c r="AV632" s="522"/>
      <c r="AW632" s="522"/>
      <c r="AX632" s="522"/>
      <c r="AY632" s="522"/>
      <c r="AZ632" s="522"/>
      <c r="BA632" s="522"/>
      <c r="BB632" s="522"/>
      <c r="BC632" s="522"/>
      <c r="BD632" s="522"/>
      <c r="BE632" s="522"/>
      <c r="BF632" s="522"/>
      <c r="BG632" s="522"/>
      <c r="BH632" s="522"/>
      <c r="BI632" s="522"/>
      <c r="BJ632" s="522"/>
      <c r="BK632" s="522"/>
      <c r="BL632" s="513">
        <v>0.32820369999999999</v>
      </c>
      <c r="BM632" s="504" t="s">
        <v>426</v>
      </c>
      <c r="BN632" s="513">
        <v>6.8607000000000001E-2</v>
      </c>
      <c r="BO632" s="513">
        <v>8.2050899999999996E-2</v>
      </c>
      <c r="BP632" s="504" t="s">
        <v>426</v>
      </c>
      <c r="BQ632" s="513">
        <v>1.715175E-2</v>
      </c>
      <c r="BR632" s="513">
        <v>0.32820369999999999</v>
      </c>
      <c r="BS632" s="504" t="s">
        <v>426</v>
      </c>
      <c r="BT632" s="513">
        <v>6.8607000000000001E-2</v>
      </c>
      <c r="BU632" s="513">
        <v>8.2050899999999996E-2</v>
      </c>
      <c r="BV632" s="504" t="s">
        <v>426</v>
      </c>
      <c r="BW632" s="513">
        <v>1.715175E-2</v>
      </c>
      <c r="BX632" s="513">
        <v>8.2050899999999996E-2</v>
      </c>
      <c r="BY632" s="504" t="s">
        <v>426</v>
      </c>
      <c r="BZ632" s="513">
        <v>1.715175E-2</v>
      </c>
      <c r="CA632" s="513">
        <v>8.2050899999999996E-2</v>
      </c>
      <c r="CB632" s="504" t="s">
        <v>426</v>
      </c>
      <c r="CC632" s="513">
        <v>1.715175E-2</v>
      </c>
      <c r="CD632" s="513">
        <v>8.2050899999999996E-2</v>
      </c>
      <c r="CE632" s="504" t="s">
        <v>426</v>
      </c>
      <c r="CF632" s="513">
        <v>1.715175E-2</v>
      </c>
      <c r="CG632" s="959"/>
      <c r="CH632" s="513">
        <v>0.32820369999999999</v>
      </c>
      <c r="CI632" s="504" t="s">
        <v>426</v>
      </c>
      <c r="CJ632" s="513">
        <v>6.8607000000000001E-2</v>
      </c>
      <c r="CK632" s="513">
        <v>8.2050899999999996E-2</v>
      </c>
      <c r="CL632" s="504" t="s">
        <v>426</v>
      </c>
      <c r="CM632" s="513">
        <v>1.715175E-2</v>
      </c>
      <c r="CN632" s="513">
        <v>8.2050899999999996E-2</v>
      </c>
      <c r="CO632" s="504" t="s">
        <v>426</v>
      </c>
      <c r="CP632" s="513">
        <v>1.715175E-2</v>
      </c>
      <c r="CQ632" s="513">
        <v>8.2050899999999996E-2</v>
      </c>
      <c r="CR632" s="504" t="s">
        <v>426</v>
      </c>
      <c r="CS632" s="513">
        <v>1.715175E-2</v>
      </c>
      <c r="CT632" s="513">
        <v>8.2050899999999996E-2</v>
      </c>
      <c r="CU632" s="504" t="s">
        <v>426</v>
      </c>
      <c r="CV632" s="513">
        <v>1.715175E-2</v>
      </c>
      <c r="CW632" s="1537">
        <v>0.32820369999999999</v>
      </c>
      <c r="CX632" s="504" t="s">
        <v>426</v>
      </c>
      <c r="CY632" s="513">
        <v>6.8607000000000001E-2</v>
      </c>
      <c r="CZ632" s="513">
        <v>0.32820369999999999</v>
      </c>
      <c r="DA632" s="504" t="s">
        <v>426</v>
      </c>
      <c r="DB632" s="513">
        <v>6.8607000000000001E-2</v>
      </c>
      <c r="DC632" s="513"/>
      <c r="DD632" s="504"/>
      <c r="DE632" s="513"/>
      <c r="DF632" s="513"/>
      <c r="DG632" s="504"/>
      <c r="DH632" s="513"/>
      <c r="DI632" s="1218">
        <v>0.32820369999999999</v>
      </c>
      <c r="DJ632" s="1257" t="s">
        <v>426</v>
      </c>
      <c r="DK632" s="1218">
        <v>6.8607000000000001E-2</v>
      </c>
      <c r="DL632" s="1218"/>
      <c r="DM632" s="1218"/>
      <c r="DN632" s="1218"/>
      <c r="DO632" s="1218"/>
      <c r="DP632" s="1218"/>
      <c r="DQ632" s="1218"/>
      <c r="DR632" s="1218"/>
      <c r="DS632" s="1218"/>
      <c r="DT632" s="1218"/>
      <c r="DU632" s="1218"/>
      <c r="DV632" s="1218"/>
      <c r="DW632" s="1218"/>
      <c r="DX632" s="1218">
        <v>0.32820369999999999</v>
      </c>
      <c r="DY632" s="1257" t="s">
        <v>426</v>
      </c>
      <c r="DZ632" s="1218">
        <v>6.8607000000000001E-2</v>
      </c>
      <c r="EA632" s="1218"/>
      <c r="EB632" s="1257"/>
      <c r="EC632" s="1218"/>
      <c r="ED632" s="1218"/>
      <c r="EE632" s="1257"/>
      <c r="EF632" s="1218"/>
      <c r="EG632" s="1218"/>
      <c r="EH632" s="1218"/>
      <c r="EI632" s="1218"/>
      <c r="EJ632" s="517"/>
      <c r="EK632" s="517"/>
      <c r="EL632" s="517"/>
      <c r="EM632" s="517"/>
      <c r="EN632" s="508">
        <f t="shared" si="3140"/>
        <v>0</v>
      </c>
      <c r="EO632" s="508"/>
      <c r="EP632" s="508"/>
      <c r="EQ632" s="514"/>
      <c r="ER632" s="514"/>
      <c r="ES632" s="514"/>
      <c r="ET632" s="823"/>
      <c r="EU632" s="823"/>
      <c r="EV632" s="823"/>
      <c r="EW632" s="823"/>
      <c r="EX632" s="514"/>
      <c r="EY632" s="823"/>
      <c r="EZ632" s="823"/>
      <c r="FA632" s="823"/>
      <c r="FB632" s="823"/>
      <c r="FC632" s="514"/>
      <c r="FD632" s="514"/>
      <c r="FE632" s="514"/>
      <c r="FF632" s="514"/>
      <c r="FG632" s="514">
        <v>0</v>
      </c>
      <c r="FH632" s="508"/>
      <c r="FI632" s="508"/>
      <c r="FJ632" s="514">
        <v>0</v>
      </c>
      <c r="FK632" s="508">
        <f>SUM(FM632:FX632)</f>
        <v>0</v>
      </c>
      <c r="FL632" s="1008"/>
      <c r="FM632" s="517"/>
      <c r="FN632" s="826"/>
      <c r="FO632" s="826"/>
      <c r="FP632" s="826"/>
      <c r="FQ632" s="826"/>
      <c r="FR632" s="517"/>
      <c r="FS632" s="517"/>
      <c r="FT632" s="517"/>
      <c r="FU632" s="826"/>
      <c r="FV632" s="517"/>
      <c r="FW632" s="517"/>
      <c r="FX632" s="517"/>
    </row>
    <row r="633" spans="1:180" ht="30" hidden="1">
      <c r="A633" s="408" t="s">
        <v>485</v>
      </c>
      <c r="B633" s="304" t="s">
        <v>303</v>
      </c>
      <c r="C633" s="378"/>
      <c r="D633" s="378"/>
      <c r="E633" s="415"/>
      <c r="F633" s="395"/>
      <c r="G633" s="304"/>
      <c r="H633" s="304"/>
      <c r="I633" s="287" t="e">
        <f>#REF!+M633+N633+S633+#REF!</f>
        <v>#REF!</v>
      </c>
      <c r="J633" s="287"/>
      <c r="K633" s="287"/>
      <c r="L633" s="287"/>
      <c r="M633" s="365"/>
      <c r="N633" s="365"/>
      <c r="O633" s="365"/>
      <c r="P633" s="365"/>
      <c r="Q633" s="365"/>
      <c r="R633" s="365"/>
      <c r="S633" s="365"/>
      <c r="T633" s="365"/>
      <c r="U633" s="365"/>
      <c r="V633" s="365"/>
      <c r="W633" s="365"/>
      <c r="X633" s="365"/>
      <c r="Y633" s="365"/>
      <c r="Z633" s="365"/>
      <c r="AA633" s="1177"/>
      <c r="AB633" s="292"/>
      <c r="AC633" s="292"/>
      <c r="AD633" s="353"/>
      <c r="AE633" s="292"/>
      <c r="AF633" s="365"/>
      <c r="AG633" s="365"/>
      <c r="AH633" s="365"/>
      <c r="AI633" s="365"/>
      <c r="AJ633" s="365"/>
      <c r="AK633" s="365"/>
      <c r="AL633" s="292"/>
      <c r="AM633" s="292"/>
      <c r="AN633" s="292"/>
      <c r="AO633" s="292"/>
      <c r="AP633" s="292"/>
      <c r="AQ633" s="287" t="e">
        <f>#REF!+#REF!+BR633+CW633+#REF!</f>
        <v>#REF!</v>
      </c>
      <c r="AR633" s="1631"/>
      <c r="AS633" s="1631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967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1520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1223"/>
      <c r="DJ633" s="1223"/>
      <c r="DK633" s="1223"/>
      <c r="DL633" s="1223"/>
      <c r="DM633" s="1223"/>
      <c r="DN633" s="1223"/>
      <c r="DO633" s="1223"/>
      <c r="DP633" s="1223"/>
      <c r="DQ633" s="1223"/>
      <c r="DR633" s="1223"/>
      <c r="DS633" s="1223"/>
      <c r="DT633" s="1223"/>
      <c r="DU633" s="1223"/>
      <c r="DV633" s="1223"/>
      <c r="DW633" s="1223"/>
      <c r="DX633" s="1223"/>
      <c r="DY633" s="1223"/>
      <c r="DZ633" s="1223"/>
      <c r="EA633" s="1223"/>
      <c r="EB633" s="1223"/>
      <c r="EC633" s="1223"/>
      <c r="ED633" s="1223"/>
      <c r="EE633" s="1223"/>
      <c r="EF633" s="1223"/>
      <c r="EG633" s="1223"/>
      <c r="EH633" s="1223"/>
      <c r="EI633" s="1223"/>
      <c r="EJ633" s="292"/>
      <c r="EK633" s="292"/>
      <c r="EL633" s="292"/>
      <c r="EM633" s="292"/>
      <c r="EN633" s="287">
        <f t="shared" si="3140"/>
        <v>0</v>
      </c>
      <c r="EO633" s="287"/>
      <c r="EP633" s="287"/>
      <c r="EQ633" s="292"/>
      <c r="ER633" s="292"/>
      <c r="ES633" s="292"/>
      <c r="ET633" s="827"/>
      <c r="EU633" s="827"/>
      <c r="EV633" s="827"/>
      <c r="EW633" s="827"/>
      <c r="EX633" s="292"/>
      <c r="EY633" s="827"/>
      <c r="EZ633" s="827"/>
      <c r="FA633" s="827"/>
      <c r="FB633" s="827"/>
      <c r="FC633" s="292"/>
      <c r="FD633" s="292"/>
      <c r="FE633" s="292"/>
      <c r="FF633" s="292"/>
      <c r="FG633" s="287">
        <f>SUM(FH633:FM633)</f>
        <v>0</v>
      </c>
      <c r="FH633" s="287"/>
      <c r="FI633" s="287"/>
      <c r="FJ633" s="292"/>
      <c r="FK633" s="292"/>
      <c r="FL633" s="967"/>
      <c r="FM633" s="292"/>
      <c r="FN633" s="827"/>
      <c r="FO633" s="827"/>
      <c r="FP633" s="827"/>
      <c r="FQ633" s="827"/>
      <c r="FR633" s="292"/>
      <c r="FS633" s="292"/>
      <c r="FT633" s="292"/>
      <c r="FU633" s="827"/>
      <c r="FV633" s="342"/>
      <c r="FW633" s="342"/>
      <c r="FX633" s="342"/>
    </row>
    <row r="634" spans="1:180" ht="30" hidden="1">
      <c r="A634" s="408" t="s">
        <v>485</v>
      </c>
      <c r="B634" s="304" t="s">
        <v>303</v>
      </c>
      <c r="C634" s="378"/>
      <c r="D634" s="378"/>
      <c r="E634" s="415" t="s">
        <v>97</v>
      </c>
      <c r="F634" s="395"/>
      <c r="G634" s="304"/>
      <c r="H634" s="304"/>
      <c r="I634" s="287" t="e">
        <f>#REF!+M634+N634+S634+#REF!</f>
        <v>#REF!</v>
      </c>
      <c r="J634" s="287"/>
      <c r="K634" s="287"/>
      <c r="L634" s="287"/>
      <c r="M634" s="365"/>
      <c r="N634" s="365"/>
      <c r="O634" s="365"/>
      <c r="P634" s="365"/>
      <c r="Q634" s="365"/>
      <c r="R634" s="365"/>
      <c r="S634" s="365"/>
      <c r="T634" s="365"/>
      <c r="U634" s="365"/>
      <c r="V634" s="365"/>
      <c r="W634" s="365"/>
      <c r="X634" s="365"/>
      <c r="Y634" s="365"/>
      <c r="Z634" s="365"/>
      <c r="AA634" s="1177"/>
      <c r="AB634" s="292"/>
      <c r="AC634" s="292"/>
      <c r="AD634" s="353"/>
      <c r="AE634" s="292"/>
      <c r="AF634" s="365"/>
      <c r="AG634" s="365"/>
      <c r="AH634" s="365"/>
      <c r="AI634" s="365"/>
      <c r="AJ634" s="365"/>
      <c r="AK634" s="365"/>
      <c r="AL634" s="292"/>
      <c r="AM634" s="292"/>
      <c r="AN634" s="292"/>
      <c r="AO634" s="292"/>
      <c r="AP634" s="292"/>
      <c r="AQ634" s="287" t="e">
        <f>#REF!+#REF!+BR634+CW634+#REF!</f>
        <v>#REF!</v>
      </c>
      <c r="AR634" s="1631"/>
      <c r="AS634" s="1631"/>
      <c r="AT634" s="287"/>
      <c r="AU634" s="287"/>
      <c r="AV634" s="287"/>
      <c r="AW634" s="287"/>
      <c r="AX634" s="287"/>
      <c r="AY634" s="287"/>
      <c r="AZ634" s="287"/>
      <c r="BA634" s="287"/>
      <c r="BB634" s="287"/>
      <c r="BC634" s="287"/>
      <c r="BD634" s="287"/>
      <c r="BE634" s="287"/>
      <c r="BF634" s="287"/>
      <c r="BG634" s="287"/>
      <c r="BH634" s="287"/>
      <c r="BI634" s="287"/>
      <c r="BJ634" s="287"/>
      <c r="BK634" s="287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967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1520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1223"/>
      <c r="DJ634" s="1223"/>
      <c r="DK634" s="1223"/>
      <c r="DL634" s="1223"/>
      <c r="DM634" s="1223"/>
      <c r="DN634" s="1223"/>
      <c r="DO634" s="1223"/>
      <c r="DP634" s="1223"/>
      <c r="DQ634" s="1223"/>
      <c r="DR634" s="1223"/>
      <c r="DS634" s="1223"/>
      <c r="DT634" s="1223"/>
      <c r="DU634" s="1223"/>
      <c r="DV634" s="1223"/>
      <c r="DW634" s="1223"/>
      <c r="DX634" s="1223"/>
      <c r="DY634" s="1223"/>
      <c r="DZ634" s="1223"/>
      <c r="EA634" s="1223"/>
      <c r="EB634" s="1223"/>
      <c r="EC634" s="1223"/>
      <c r="ED634" s="1223"/>
      <c r="EE634" s="1223"/>
      <c r="EF634" s="1223"/>
      <c r="EG634" s="1223"/>
      <c r="EH634" s="1223"/>
      <c r="EI634" s="1223"/>
      <c r="EJ634" s="292"/>
      <c r="EK634" s="292"/>
      <c r="EL634" s="292"/>
      <c r="EM634" s="292"/>
      <c r="EN634" s="287">
        <f t="shared" si="3140"/>
        <v>0</v>
      </c>
      <c r="EO634" s="287"/>
      <c r="EP634" s="287"/>
      <c r="EQ634" s="292"/>
      <c r="ER634" s="292"/>
      <c r="ES634" s="292"/>
      <c r="ET634" s="827"/>
      <c r="EU634" s="827"/>
      <c r="EV634" s="827"/>
      <c r="EW634" s="827"/>
      <c r="EX634" s="292"/>
      <c r="EY634" s="827"/>
      <c r="EZ634" s="827"/>
      <c r="FA634" s="827"/>
      <c r="FB634" s="827"/>
      <c r="FC634" s="292"/>
      <c r="FD634" s="292"/>
      <c r="FE634" s="292"/>
      <c r="FF634" s="292"/>
      <c r="FG634" s="287">
        <f>SUM(FH634:FM634)</f>
        <v>0</v>
      </c>
      <c r="FH634" s="287"/>
      <c r="FI634" s="287">
        <v>0</v>
      </c>
      <c r="FJ634" s="292"/>
      <c r="FK634" s="292"/>
      <c r="FL634" s="967"/>
      <c r="FM634" s="292"/>
      <c r="FN634" s="827"/>
      <c r="FO634" s="827"/>
      <c r="FP634" s="827"/>
      <c r="FQ634" s="827"/>
      <c r="FR634" s="292"/>
      <c r="FS634" s="292"/>
      <c r="FT634" s="292"/>
      <c r="FU634" s="827"/>
      <c r="FV634" s="342"/>
      <c r="FW634" s="342"/>
      <c r="FX634" s="342"/>
    </row>
    <row r="635" spans="1:180" ht="30" hidden="1">
      <c r="A635" s="408" t="s">
        <v>485</v>
      </c>
      <c r="B635" s="304" t="s">
        <v>303</v>
      </c>
      <c r="C635" s="378"/>
      <c r="D635" s="378"/>
      <c r="E635" s="415"/>
      <c r="F635" s="416" t="s">
        <v>100</v>
      </c>
      <c r="G635" s="463"/>
      <c r="H635" s="463"/>
      <c r="I635" s="285"/>
      <c r="J635" s="285"/>
      <c r="K635" s="285"/>
      <c r="L635" s="285"/>
      <c r="M635" s="285"/>
      <c r="N635" s="285"/>
      <c r="O635" s="285"/>
      <c r="P635" s="285"/>
      <c r="Q635" s="285"/>
      <c r="R635" s="285"/>
      <c r="S635" s="285"/>
      <c r="T635" s="285"/>
      <c r="U635" s="285"/>
      <c r="V635" s="285"/>
      <c r="W635" s="285"/>
      <c r="X635" s="285"/>
      <c r="Y635" s="285"/>
      <c r="Z635" s="285"/>
      <c r="AA635" s="1174"/>
      <c r="AB635" s="285"/>
      <c r="AC635" s="285"/>
      <c r="AD635" s="347"/>
      <c r="AE635" s="285"/>
      <c r="AF635" s="285"/>
      <c r="AG635" s="285"/>
      <c r="AH635" s="285"/>
      <c r="AI635" s="285"/>
      <c r="AJ635" s="285"/>
      <c r="AK635" s="285"/>
      <c r="AL635" s="285"/>
      <c r="AM635" s="285"/>
      <c r="AN635" s="285"/>
      <c r="AO635" s="285"/>
      <c r="AP635" s="306"/>
      <c r="AQ635" s="307" t="e">
        <f>#REF!+BL635+BR635+CW635</f>
        <v>#REF!</v>
      </c>
      <c r="AR635" s="1616"/>
      <c r="AS635" s="1616"/>
      <c r="AT635" s="285"/>
      <c r="AU635" s="285"/>
      <c r="AV635" s="285"/>
      <c r="AW635" s="285"/>
      <c r="AX635" s="285"/>
      <c r="AY635" s="285"/>
      <c r="AZ635" s="285"/>
      <c r="BA635" s="285"/>
      <c r="BB635" s="285"/>
      <c r="BC635" s="285"/>
      <c r="BD635" s="285"/>
      <c r="BE635" s="285"/>
      <c r="BF635" s="285"/>
      <c r="BG635" s="285"/>
      <c r="BH635" s="285"/>
      <c r="BI635" s="285"/>
      <c r="BJ635" s="285"/>
      <c r="BK635" s="285"/>
      <c r="BL635" s="287">
        <f t="shared" ref="BL635:DE635" si="3151">SUM(BL632:BL634)</f>
        <v>0.32820369999999999</v>
      </c>
      <c r="BM635" s="287">
        <f t="shared" si="3151"/>
        <v>0</v>
      </c>
      <c r="BN635" s="287">
        <f t="shared" si="3151"/>
        <v>6.8607000000000001E-2</v>
      </c>
      <c r="BO635" s="287">
        <f t="shared" si="3151"/>
        <v>8.2050899999999996E-2</v>
      </c>
      <c r="BP635" s="287">
        <f t="shared" si="3151"/>
        <v>0</v>
      </c>
      <c r="BQ635" s="287">
        <f t="shared" si="3151"/>
        <v>1.715175E-2</v>
      </c>
      <c r="BR635" s="287">
        <f t="shared" ref="BR635:CF635" si="3152">SUM(BR632:BR634)</f>
        <v>0.32820369999999999</v>
      </c>
      <c r="BS635" s="287">
        <f t="shared" si="3152"/>
        <v>0</v>
      </c>
      <c r="BT635" s="287">
        <f t="shared" si="3152"/>
        <v>6.8607000000000001E-2</v>
      </c>
      <c r="BU635" s="287">
        <f t="shared" si="3152"/>
        <v>8.2050899999999996E-2</v>
      </c>
      <c r="BV635" s="287">
        <f t="shared" si="3152"/>
        <v>0</v>
      </c>
      <c r="BW635" s="287">
        <f t="shared" si="3152"/>
        <v>1.715175E-2</v>
      </c>
      <c r="BX635" s="287">
        <f t="shared" si="3152"/>
        <v>8.2050899999999996E-2</v>
      </c>
      <c r="BY635" s="287">
        <f t="shared" si="3152"/>
        <v>0</v>
      </c>
      <c r="BZ635" s="287">
        <f t="shared" si="3152"/>
        <v>1.715175E-2</v>
      </c>
      <c r="CA635" s="287">
        <f t="shared" si="3152"/>
        <v>8.2050899999999996E-2</v>
      </c>
      <c r="CB635" s="287">
        <f t="shared" si="3152"/>
        <v>0</v>
      </c>
      <c r="CC635" s="287">
        <f t="shared" si="3152"/>
        <v>1.715175E-2</v>
      </c>
      <c r="CD635" s="287">
        <f t="shared" si="3152"/>
        <v>8.2050899999999996E-2</v>
      </c>
      <c r="CE635" s="287">
        <f t="shared" si="3152"/>
        <v>0</v>
      </c>
      <c r="CF635" s="287">
        <f t="shared" si="3152"/>
        <v>1.715175E-2</v>
      </c>
      <c r="CG635" s="961"/>
      <c r="CH635" s="287">
        <f t="shared" ref="CH635:CV635" si="3153">SUM(CH632:CH634)</f>
        <v>0.32820369999999999</v>
      </c>
      <c r="CI635" s="287">
        <f t="shared" si="3153"/>
        <v>0</v>
      </c>
      <c r="CJ635" s="287">
        <f t="shared" si="3153"/>
        <v>6.8607000000000001E-2</v>
      </c>
      <c r="CK635" s="287">
        <f t="shared" si="3153"/>
        <v>8.2050899999999996E-2</v>
      </c>
      <c r="CL635" s="287">
        <f t="shared" si="3153"/>
        <v>0</v>
      </c>
      <c r="CM635" s="287">
        <f t="shared" si="3153"/>
        <v>1.715175E-2</v>
      </c>
      <c r="CN635" s="287">
        <f t="shared" si="3153"/>
        <v>8.2050899999999996E-2</v>
      </c>
      <c r="CO635" s="287">
        <f t="shared" si="3153"/>
        <v>0</v>
      </c>
      <c r="CP635" s="287">
        <f t="shared" si="3153"/>
        <v>1.715175E-2</v>
      </c>
      <c r="CQ635" s="287">
        <f t="shared" si="3153"/>
        <v>8.2050899999999996E-2</v>
      </c>
      <c r="CR635" s="287">
        <f t="shared" si="3153"/>
        <v>0</v>
      </c>
      <c r="CS635" s="287">
        <f t="shared" si="3153"/>
        <v>1.715175E-2</v>
      </c>
      <c r="CT635" s="287">
        <f t="shared" si="3153"/>
        <v>8.2050899999999996E-2</v>
      </c>
      <c r="CU635" s="287">
        <f t="shared" si="3153"/>
        <v>0</v>
      </c>
      <c r="CV635" s="287">
        <f t="shared" si="3153"/>
        <v>1.715175E-2</v>
      </c>
      <c r="CW635" s="1510">
        <f t="shared" si="3151"/>
        <v>0.32820369999999999</v>
      </c>
      <c r="CX635" s="287">
        <f t="shared" si="3151"/>
        <v>0</v>
      </c>
      <c r="CY635" s="287">
        <f t="shared" si="3151"/>
        <v>6.8607000000000001E-2</v>
      </c>
      <c r="CZ635" s="287">
        <f t="shared" si="3151"/>
        <v>0.32820369999999999</v>
      </c>
      <c r="DA635" s="287">
        <f t="shared" si="3151"/>
        <v>0</v>
      </c>
      <c r="DB635" s="287">
        <f t="shared" si="3151"/>
        <v>6.8607000000000001E-2</v>
      </c>
      <c r="DC635" s="287">
        <f t="shared" si="3151"/>
        <v>0</v>
      </c>
      <c r="DD635" s="287">
        <f t="shared" si="3151"/>
        <v>0</v>
      </c>
      <c r="DE635" s="287">
        <f t="shared" si="3151"/>
        <v>0</v>
      </c>
      <c r="DF635" s="287">
        <f t="shared" ref="DF635:DH635" si="3154">SUM(DF632:DF634)</f>
        <v>0</v>
      </c>
      <c r="DG635" s="287">
        <f t="shared" si="3154"/>
        <v>0</v>
      </c>
      <c r="DH635" s="287">
        <f t="shared" si="3154"/>
        <v>0</v>
      </c>
      <c r="DI635" s="1220">
        <f t="shared" ref="DI635:EC635" si="3155">SUM(DI632:DI634)</f>
        <v>0.32820369999999999</v>
      </c>
      <c r="DJ635" s="1220">
        <f t="shared" si="3155"/>
        <v>0</v>
      </c>
      <c r="DK635" s="1220">
        <f t="shared" si="3155"/>
        <v>6.8607000000000001E-2</v>
      </c>
      <c r="DL635" s="1220"/>
      <c r="DM635" s="1220"/>
      <c r="DN635" s="1220"/>
      <c r="DO635" s="1220"/>
      <c r="DP635" s="1220"/>
      <c r="DQ635" s="1220"/>
      <c r="DR635" s="1220"/>
      <c r="DS635" s="1220"/>
      <c r="DT635" s="1220"/>
      <c r="DU635" s="1220"/>
      <c r="DV635" s="1220"/>
      <c r="DW635" s="1220"/>
      <c r="DX635" s="1220">
        <f t="shared" si="3155"/>
        <v>0.32820369999999999</v>
      </c>
      <c r="DY635" s="1220">
        <f t="shared" si="3155"/>
        <v>0</v>
      </c>
      <c r="DZ635" s="1220">
        <f t="shared" si="3155"/>
        <v>6.8607000000000001E-2</v>
      </c>
      <c r="EA635" s="1220">
        <f t="shared" si="3155"/>
        <v>0</v>
      </c>
      <c r="EB635" s="1220">
        <f t="shared" si="3155"/>
        <v>0</v>
      </c>
      <c r="EC635" s="1220">
        <f t="shared" si="3155"/>
        <v>0</v>
      </c>
      <c r="ED635" s="1220">
        <f t="shared" ref="ED635:EF635" si="3156">SUM(ED632:ED634)</f>
        <v>0</v>
      </c>
      <c r="EE635" s="1220">
        <f t="shared" si="3156"/>
        <v>0</v>
      </c>
      <c r="EF635" s="1220">
        <f t="shared" si="3156"/>
        <v>0</v>
      </c>
      <c r="EG635" s="1220"/>
      <c r="EH635" s="1220"/>
      <c r="EI635" s="1220"/>
      <c r="EJ635" s="285"/>
      <c r="EK635" s="285"/>
      <c r="EL635" s="285"/>
      <c r="EM635" s="285"/>
      <c r="EN635" s="287">
        <f t="shared" si="3140"/>
        <v>0</v>
      </c>
      <c r="EO635" s="287"/>
      <c r="EP635" s="287"/>
      <c r="EQ635" s="287">
        <f t="shared" ref="EQ635:FG635" si="3157">SUM(EQ632:EQ634)</f>
        <v>0</v>
      </c>
      <c r="ER635" s="287">
        <f t="shared" si="3157"/>
        <v>0</v>
      </c>
      <c r="ES635" s="287">
        <f t="shared" si="3157"/>
        <v>0</v>
      </c>
      <c r="ET635" s="825"/>
      <c r="EU635" s="825"/>
      <c r="EV635" s="825"/>
      <c r="EW635" s="825"/>
      <c r="EX635" s="287">
        <f t="shared" si="3157"/>
        <v>0</v>
      </c>
      <c r="EY635" s="825"/>
      <c r="EZ635" s="825"/>
      <c r="FA635" s="825"/>
      <c r="FB635" s="825"/>
      <c r="FC635" s="287">
        <f t="shared" si="3157"/>
        <v>0</v>
      </c>
      <c r="FD635" s="287">
        <f t="shared" si="3157"/>
        <v>0</v>
      </c>
      <c r="FE635" s="287">
        <f t="shared" ref="FE635:FF635" si="3158">SUM(FE632:FE634)</f>
        <v>0</v>
      </c>
      <c r="FF635" s="287">
        <f t="shared" si="3158"/>
        <v>0</v>
      </c>
      <c r="FG635" s="287">
        <f t="shared" si="3157"/>
        <v>0</v>
      </c>
      <c r="FH635" s="287">
        <v>0</v>
      </c>
      <c r="FI635" s="287"/>
      <c r="FJ635" s="287">
        <f>SUM(FJ632:FJ634)</f>
        <v>0</v>
      </c>
      <c r="FK635" s="287">
        <f>SUM(FK632:FK634)</f>
        <v>0</v>
      </c>
      <c r="FL635" s="961"/>
      <c r="FM635" s="287">
        <f>SUM(FM632:FM634)</f>
        <v>0</v>
      </c>
      <c r="FN635" s="825"/>
      <c r="FO635" s="825"/>
      <c r="FP635" s="825"/>
      <c r="FQ635" s="825"/>
      <c r="FR635" s="287"/>
      <c r="FS635" s="287"/>
      <c r="FT635" s="287">
        <f>SUM(FT632:FT634)</f>
        <v>0</v>
      </c>
      <c r="FU635" s="825"/>
      <c r="FV635" s="285"/>
      <c r="FW635" s="285"/>
      <c r="FX635" s="285"/>
    </row>
    <row r="636" spans="1:180" ht="30" hidden="1">
      <c r="A636" s="408" t="s">
        <v>485</v>
      </c>
      <c r="B636" s="304" t="s">
        <v>303</v>
      </c>
      <c r="C636" s="378"/>
      <c r="D636" s="378"/>
      <c r="E636" s="403" t="s">
        <v>50</v>
      </c>
      <c r="F636" s="381" t="s">
        <v>98</v>
      </c>
      <c r="G636" s="463"/>
      <c r="H636" s="463"/>
      <c r="I636" s="285"/>
      <c r="J636" s="285"/>
      <c r="K636" s="285"/>
      <c r="L636" s="285"/>
      <c r="M636" s="285"/>
      <c r="N636" s="285"/>
      <c r="O636" s="285"/>
      <c r="P636" s="285"/>
      <c r="Q636" s="285"/>
      <c r="R636" s="285"/>
      <c r="S636" s="285"/>
      <c r="T636" s="285"/>
      <c r="U636" s="285"/>
      <c r="V636" s="285"/>
      <c r="W636" s="285"/>
      <c r="X636" s="285"/>
      <c r="Y636" s="285"/>
      <c r="Z636" s="285"/>
      <c r="AA636" s="1174"/>
      <c r="AB636" s="285"/>
      <c r="AC636" s="285"/>
      <c r="AD636" s="347"/>
      <c r="AE636" s="285"/>
      <c r="AF636" s="285"/>
      <c r="AG636" s="285"/>
      <c r="AH636" s="285"/>
      <c r="AI636" s="285"/>
      <c r="AJ636" s="285"/>
      <c r="AK636" s="285"/>
      <c r="AL636" s="285"/>
      <c r="AM636" s="285"/>
      <c r="AN636" s="285"/>
      <c r="AO636" s="285"/>
      <c r="AP636" s="342"/>
      <c r="AQ636" s="285"/>
      <c r="AR636" s="1629"/>
      <c r="AS636" s="1629"/>
      <c r="AT636" s="305"/>
      <c r="AU636" s="309"/>
      <c r="AV636" s="305"/>
      <c r="AW636" s="305"/>
      <c r="AX636" s="309"/>
      <c r="AY636" s="305"/>
      <c r="AZ636" s="305"/>
      <c r="BA636" s="309"/>
      <c r="BB636" s="305"/>
      <c r="BC636" s="305"/>
      <c r="BD636" s="309"/>
      <c r="BE636" s="305"/>
      <c r="BF636" s="305"/>
      <c r="BG636" s="305"/>
      <c r="BH636" s="305"/>
      <c r="BI636" s="305"/>
      <c r="BJ636" s="305"/>
      <c r="BK636" s="305"/>
      <c r="BL636" s="285"/>
      <c r="BM636" s="285"/>
      <c r="BN636" s="285"/>
      <c r="BO636" s="285"/>
      <c r="BP636" s="285"/>
      <c r="BQ636" s="285"/>
      <c r="BR636" s="285"/>
      <c r="BS636" s="285"/>
      <c r="BT636" s="285"/>
      <c r="BU636" s="285"/>
      <c r="BV636" s="285"/>
      <c r="BW636" s="285"/>
      <c r="BX636" s="285"/>
      <c r="BY636" s="285"/>
      <c r="BZ636" s="285"/>
      <c r="CA636" s="285"/>
      <c r="CB636" s="285"/>
      <c r="CC636" s="285"/>
      <c r="CD636" s="285"/>
      <c r="CE636" s="285"/>
      <c r="CF636" s="285"/>
      <c r="CG636" s="962"/>
      <c r="CH636" s="285"/>
      <c r="CI636" s="285"/>
      <c r="CJ636" s="285"/>
      <c r="CK636" s="285"/>
      <c r="CL636" s="285"/>
      <c r="CM636" s="285"/>
      <c r="CN636" s="285"/>
      <c r="CO636" s="285"/>
      <c r="CP636" s="285"/>
      <c r="CQ636" s="285"/>
      <c r="CR636" s="285"/>
      <c r="CS636" s="285"/>
      <c r="CT636" s="285"/>
      <c r="CU636" s="285"/>
      <c r="CV636" s="285"/>
      <c r="CW636" s="1512"/>
      <c r="CX636" s="285"/>
      <c r="CY636" s="285"/>
      <c r="CZ636" s="285"/>
      <c r="DA636" s="285"/>
      <c r="DB636" s="285"/>
      <c r="DC636" s="285"/>
      <c r="DD636" s="285"/>
      <c r="DE636" s="285"/>
      <c r="DF636" s="285"/>
      <c r="DG636" s="285"/>
      <c r="DH636" s="285"/>
      <c r="DI636" s="1174"/>
      <c r="DJ636" s="1174"/>
      <c r="DK636" s="1174"/>
      <c r="DL636" s="1174"/>
      <c r="DM636" s="1174"/>
      <c r="DN636" s="1174"/>
      <c r="DO636" s="1174"/>
      <c r="DP636" s="1174"/>
      <c r="DQ636" s="1174"/>
      <c r="DR636" s="1174"/>
      <c r="DS636" s="1174"/>
      <c r="DT636" s="1174"/>
      <c r="DU636" s="1174"/>
      <c r="DV636" s="1174"/>
      <c r="DW636" s="1174"/>
      <c r="DX636" s="1174"/>
      <c r="DY636" s="1174"/>
      <c r="DZ636" s="1174"/>
      <c r="EA636" s="1174"/>
      <c r="EB636" s="1174"/>
      <c r="EC636" s="1174"/>
      <c r="ED636" s="1174"/>
      <c r="EE636" s="1174"/>
      <c r="EF636" s="1174"/>
      <c r="EG636" s="1174"/>
      <c r="EH636" s="1174"/>
      <c r="EI636" s="1174"/>
      <c r="EJ636" s="285"/>
      <c r="EK636" s="285"/>
      <c r="EL636" s="285"/>
      <c r="EM636" s="285"/>
      <c r="EN636" s="287">
        <f t="shared" si="3140"/>
        <v>0</v>
      </c>
      <c r="EO636" s="287"/>
      <c r="EP636" s="287"/>
      <c r="EQ636" s="285"/>
      <c r="ER636" s="285"/>
      <c r="ES636" s="285"/>
      <c r="ET636" s="804"/>
      <c r="EU636" s="804"/>
      <c r="EV636" s="804"/>
      <c r="EW636" s="804"/>
      <c r="EX636" s="285"/>
      <c r="EY636" s="804"/>
      <c r="EZ636" s="804"/>
      <c r="FA636" s="804"/>
      <c r="FB636" s="804"/>
      <c r="FC636" s="285"/>
      <c r="FD636" s="285"/>
      <c r="FE636" s="285"/>
      <c r="FF636" s="285"/>
      <c r="FG636" s="285"/>
      <c r="FH636" s="287"/>
      <c r="FI636" s="287"/>
      <c r="FJ636" s="285"/>
      <c r="FK636" s="285"/>
      <c r="FL636" s="962"/>
      <c r="FM636" s="285"/>
      <c r="FN636" s="804"/>
      <c r="FO636" s="804"/>
      <c r="FP636" s="804"/>
      <c r="FQ636" s="804"/>
      <c r="FR636" s="285"/>
      <c r="FS636" s="285"/>
      <c r="FT636" s="285"/>
      <c r="FU636" s="804"/>
      <c r="FV636" s="285"/>
      <c r="FW636" s="285"/>
      <c r="FX636" s="285"/>
    </row>
    <row r="637" spans="1:180" ht="30" hidden="1">
      <c r="A637" s="408" t="s">
        <v>485</v>
      </c>
      <c r="B637" s="304" t="s">
        <v>303</v>
      </c>
      <c r="C637" s="378"/>
      <c r="D637" s="378"/>
      <c r="E637" s="415"/>
      <c r="F637" s="419" t="s">
        <v>99</v>
      </c>
      <c r="G637" s="463"/>
      <c r="H637" s="463"/>
      <c r="I637" s="285"/>
      <c r="J637" s="285"/>
      <c r="K637" s="285"/>
      <c r="L637" s="285"/>
      <c r="M637" s="285"/>
      <c r="N637" s="285"/>
      <c r="O637" s="285"/>
      <c r="P637" s="285"/>
      <c r="Q637" s="285"/>
      <c r="R637" s="285"/>
      <c r="S637" s="285"/>
      <c r="T637" s="285"/>
      <c r="U637" s="285"/>
      <c r="V637" s="285"/>
      <c r="W637" s="285"/>
      <c r="X637" s="285"/>
      <c r="Y637" s="285"/>
      <c r="Z637" s="285"/>
      <c r="AA637" s="1174"/>
      <c r="AB637" s="285"/>
      <c r="AC637" s="285"/>
      <c r="AD637" s="347"/>
      <c r="AE637" s="285"/>
      <c r="AF637" s="285"/>
      <c r="AG637" s="285"/>
      <c r="AH637" s="285"/>
      <c r="AI637" s="285"/>
      <c r="AJ637" s="285"/>
      <c r="AK637" s="285"/>
      <c r="AL637" s="285"/>
      <c r="AM637" s="285"/>
      <c r="AN637" s="285"/>
      <c r="AO637" s="285"/>
      <c r="AP637" s="342"/>
      <c r="AQ637" s="285"/>
      <c r="AR637" s="1629"/>
      <c r="AS637" s="1629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85"/>
      <c r="BM637" s="285"/>
      <c r="BN637" s="285"/>
      <c r="BO637" s="285"/>
      <c r="BP637" s="285"/>
      <c r="BQ637" s="285"/>
      <c r="BR637" s="285"/>
      <c r="BS637" s="285"/>
      <c r="BT637" s="285"/>
      <c r="BU637" s="285"/>
      <c r="BV637" s="285"/>
      <c r="BW637" s="285"/>
      <c r="BX637" s="285"/>
      <c r="BY637" s="285"/>
      <c r="BZ637" s="285"/>
      <c r="CA637" s="285"/>
      <c r="CB637" s="285"/>
      <c r="CC637" s="285"/>
      <c r="CD637" s="285"/>
      <c r="CE637" s="285"/>
      <c r="CF637" s="285"/>
      <c r="CG637" s="962"/>
      <c r="CH637" s="285"/>
      <c r="CI637" s="285"/>
      <c r="CJ637" s="285"/>
      <c r="CK637" s="285"/>
      <c r="CL637" s="285"/>
      <c r="CM637" s="285"/>
      <c r="CN637" s="285"/>
      <c r="CO637" s="285"/>
      <c r="CP637" s="285"/>
      <c r="CQ637" s="285"/>
      <c r="CR637" s="285"/>
      <c r="CS637" s="285"/>
      <c r="CT637" s="285"/>
      <c r="CU637" s="285"/>
      <c r="CV637" s="285"/>
      <c r="CW637" s="1512"/>
      <c r="CX637" s="285"/>
      <c r="CY637" s="285"/>
      <c r="CZ637" s="285"/>
      <c r="DA637" s="285"/>
      <c r="DB637" s="285"/>
      <c r="DC637" s="285"/>
      <c r="DD637" s="285"/>
      <c r="DE637" s="285"/>
      <c r="DF637" s="285"/>
      <c r="DG637" s="285"/>
      <c r="DH637" s="285"/>
      <c r="DI637" s="1174"/>
      <c r="DJ637" s="1174"/>
      <c r="DK637" s="1174"/>
      <c r="DL637" s="1174"/>
      <c r="DM637" s="1174"/>
      <c r="DN637" s="1174"/>
      <c r="DO637" s="1174"/>
      <c r="DP637" s="1174"/>
      <c r="DQ637" s="1174"/>
      <c r="DR637" s="1174"/>
      <c r="DS637" s="1174"/>
      <c r="DT637" s="1174"/>
      <c r="DU637" s="1174"/>
      <c r="DV637" s="1174"/>
      <c r="DW637" s="1174"/>
      <c r="DX637" s="1174"/>
      <c r="DY637" s="1174"/>
      <c r="DZ637" s="1174"/>
      <c r="EA637" s="1174"/>
      <c r="EB637" s="1174"/>
      <c r="EC637" s="1174"/>
      <c r="ED637" s="1174"/>
      <c r="EE637" s="1174"/>
      <c r="EF637" s="1174"/>
      <c r="EG637" s="1174"/>
      <c r="EH637" s="1174"/>
      <c r="EI637" s="1174"/>
      <c r="EJ637" s="285"/>
      <c r="EK637" s="285"/>
      <c r="EL637" s="285"/>
      <c r="EM637" s="285"/>
      <c r="EN637" s="287">
        <f t="shared" si="3140"/>
        <v>0</v>
      </c>
      <c r="EO637" s="287"/>
      <c r="EP637" s="287"/>
      <c r="EQ637" s="285"/>
      <c r="ER637" s="285"/>
      <c r="ES637" s="285"/>
      <c r="ET637" s="804"/>
      <c r="EU637" s="804"/>
      <c r="EV637" s="804"/>
      <c r="EW637" s="804"/>
      <c r="EX637" s="285"/>
      <c r="EY637" s="804"/>
      <c r="EZ637" s="804"/>
      <c r="FA637" s="804"/>
      <c r="FB637" s="804"/>
      <c r="FC637" s="285"/>
      <c r="FD637" s="285"/>
      <c r="FE637" s="285"/>
      <c r="FF637" s="285"/>
      <c r="FG637" s="285"/>
      <c r="FH637" s="287"/>
      <c r="FI637" s="304"/>
      <c r="FJ637" s="285"/>
      <c r="FK637" s="285"/>
      <c r="FL637" s="962"/>
      <c r="FM637" s="285"/>
      <c r="FN637" s="804"/>
      <c r="FO637" s="804"/>
      <c r="FP637" s="804"/>
      <c r="FQ637" s="804"/>
      <c r="FR637" s="285"/>
      <c r="FS637" s="285"/>
      <c r="FT637" s="285"/>
      <c r="FU637" s="804"/>
      <c r="FV637" s="285"/>
      <c r="FW637" s="285"/>
      <c r="FX637" s="285"/>
    </row>
    <row r="638" spans="1:180" s="558" customFormat="1" ht="32.1" hidden="1" customHeight="1">
      <c r="A638" s="501" t="s">
        <v>485</v>
      </c>
      <c r="B638" s="502" t="s">
        <v>303</v>
      </c>
      <c r="C638" s="542" t="s">
        <v>491</v>
      </c>
      <c r="D638" s="542" t="s">
        <v>18</v>
      </c>
      <c r="E638" s="548" t="s">
        <v>125</v>
      </c>
      <c r="F638" s="551" t="s">
        <v>425</v>
      </c>
      <c r="G638" s="552"/>
      <c r="H638" s="553" t="s">
        <v>12</v>
      </c>
      <c r="I638" s="508" t="e">
        <f>#REF!+M638+N638+S638</f>
        <v>#REF!</v>
      </c>
      <c r="J638" s="508"/>
      <c r="K638" s="508"/>
      <c r="L638" s="508"/>
      <c r="M638" s="509" t="e">
        <f>SUM(#REF!)</f>
        <v>#REF!</v>
      </c>
      <c r="N638" s="509">
        <f>SUM(O638:R638)</f>
        <v>0</v>
      </c>
      <c r="O638" s="554">
        <v>0</v>
      </c>
      <c r="P638" s="554">
        <v>0</v>
      </c>
      <c r="Q638" s="554">
        <v>0</v>
      </c>
      <c r="R638" s="554">
        <v>0</v>
      </c>
      <c r="S638" s="554">
        <v>700</v>
      </c>
      <c r="T638" s="554">
        <v>0</v>
      </c>
      <c r="U638" s="554">
        <v>0</v>
      </c>
      <c r="V638" s="554">
        <v>0</v>
      </c>
      <c r="W638" s="554">
        <v>0</v>
      </c>
      <c r="X638" s="554">
        <v>700</v>
      </c>
      <c r="Y638" s="554">
        <v>700</v>
      </c>
      <c r="Z638" s="554">
        <v>700</v>
      </c>
      <c r="AA638" s="1181"/>
      <c r="AB638" s="553"/>
      <c r="AC638" s="553"/>
      <c r="AD638" s="553"/>
      <c r="AE638" s="553"/>
      <c r="AF638" s="509" t="e">
        <f>SUM(#REF!)</f>
        <v>#REF!</v>
      </c>
      <c r="AG638" s="509">
        <f>SUM(AH638:AK638)</f>
        <v>0</v>
      </c>
      <c r="AH638" s="554">
        <v>0</v>
      </c>
      <c r="AI638" s="554">
        <v>0</v>
      </c>
      <c r="AJ638" s="554">
        <v>0</v>
      </c>
      <c r="AK638" s="554">
        <v>0</v>
      </c>
      <c r="AL638" s="553"/>
      <c r="AM638" s="553"/>
      <c r="AN638" s="553"/>
      <c r="AO638" s="553"/>
      <c r="AP638" s="522" t="s">
        <v>592</v>
      </c>
      <c r="AQ638" s="508" t="e">
        <f>#REF!+BL638+BR638+CW638</f>
        <v>#REF!</v>
      </c>
      <c r="AR638" s="1630"/>
      <c r="AS638" s="1630"/>
      <c r="AT638" s="522"/>
      <c r="AU638" s="522"/>
      <c r="AV638" s="522"/>
      <c r="AW638" s="522"/>
      <c r="AX638" s="522"/>
      <c r="AY638" s="522"/>
      <c r="AZ638" s="522"/>
      <c r="BA638" s="522"/>
      <c r="BB638" s="522"/>
      <c r="BC638" s="522"/>
      <c r="BD638" s="522"/>
      <c r="BE638" s="522"/>
      <c r="BF638" s="522"/>
      <c r="BG638" s="522"/>
      <c r="BH638" s="522"/>
      <c r="BI638" s="522"/>
      <c r="BJ638" s="522"/>
      <c r="BK638" s="522"/>
      <c r="BL638" s="555">
        <v>1.7224000000000003E-2</v>
      </c>
      <c r="BM638" s="555">
        <v>2.0668800000000003</v>
      </c>
      <c r="BN638" s="555">
        <v>9.4904240000000001E-2</v>
      </c>
      <c r="BO638" s="555">
        <v>5.4720000000000003E-3</v>
      </c>
      <c r="BP638" s="555">
        <v>0.65664</v>
      </c>
      <c r="BQ638" s="555">
        <v>3.0150719999999999E-2</v>
      </c>
      <c r="BR638" s="555">
        <v>1.7224000000000003E-2</v>
      </c>
      <c r="BS638" s="555">
        <v>2.0668800000000003</v>
      </c>
      <c r="BT638" s="555">
        <v>9.4904240000000001E-2</v>
      </c>
      <c r="BU638" s="555">
        <v>5.4720000000000003E-3</v>
      </c>
      <c r="BV638" s="555">
        <v>0.65664</v>
      </c>
      <c r="BW638" s="555">
        <v>3.0150719999999999E-2</v>
      </c>
      <c r="BX638" s="555">
        <v>7.3200000000000001E-4</v>
      </c>
      <c r="BY638" s="555">
        <v>8.7840000000000001E-2</v>
      </c>
      <c r="BZ638" s="555">
        <v>4.03332E-3</v>
      </c>
      <c r="CA638" s="555">
        <v>7.7999999999999999E-4</v>
      </c>
      <c r="CB638" s="555">
        <v>9.3600000000000003E-2</v>
      </c>
      <c r="CC638" s="555">
        <v>4.2978000000000001E-3</v>
      </c>
      <c r="CD638" s="555">
        <v>1.0240000000000001E-2</v>
      </c>
      <c r="CE638" s="555">
        <v>1.2288000000000001</v>
      </c>
      <c r="CF638" s="555">
        <v>5.6422399999999998E-2</v>
      </c>
      <c r="CG638" s="970"/>
      <c r="CH638" s="555">
        <v>1.7224000000000003E-2</v>
      </c>
      <c r="CI638" s="555">
        <v>2.0668800000000003</v>
      </c>
      <c r="CJ638" s="555">
        <v>9.4904240000000001E-2</v>
      </c>
      <c r="CK638" s="555">
        <v>5.4720000000000003E-3</v>
      </c>
      <c r="CL638" s="555">
        <v>0.65664</v>
      </c>
      <c r="CM638" s="555">
        <v>3.0150719999999999E-2</v>
      </c>
      <c r="CN638" s="555">
        <v>7.3200000000000001E-4</v>
      </c>
      <c r="CO638" s="555">
        <v>8.7840000000000001E-2</v>
      </c>
      <c r="CP638" s="555">
        <v>4.03332E-3</v>
      </c>
      <c r="CQ638" s="555">
        <v>7.7999999999999999E-4</v>
      </c>
      <c r="CR638" s="555">
        <v>9.3600000000000003E-2</v>
      </c>
      <c r="CS638" s="555">
        <v>4.2978000000000001E-3</v>
      </c>
      <c r="CT638" s="555">
        <v>1.0240000000000001E-2</v>
      </c>
      <c r="CU638" s="555">
        <v>1.2288000000000001</v>
      </c>
      <c r="CV638" s="555">
        <v>5.6422399999999998E-2</v>
      </c>
      <c r="CW638" s="1542">
        <v>0</v>
      </c>
      <c r="CX638" s="556">
        <v>0</v>
      </c>
      <c r="CY638" s="556">
        <v>0</v>
      </c>
      <c r="CZ638" s="555">
        <v>0</v>
      </c>
      <c r="DA638" s="555">
        <v>0</v>
      </c>
      <c r="DB638" s="555">
        <v>0</v>
      </c>
      <c r="DC638" s="555">
        <v>0</v>
      </c>
      <c r="DD638" s="555">
        <v>0</v>
      </c>
      <c r="DE638" s="555">
        <v>0</v>
      </c>
      <c r="DF638" s="555">
        <v>0</v>
      </c>
      <c r="DG638" s="555">
        <v>0</v>
      </c>
      <c r="DH638" s="555">
        <v>0</v>
      </c>
      <c r="DI638" s="1258">
        <v>0</v>
      </c>
      <c r="DJ638" s="1258">
        <v>0</v>
      </c>
      <c r="DK638" s="1258">
        <v>0</v>
      </c>
      <c r="DL638" s="1258"/>
      <c r="DM638" s="1258"/>
      <c r="DN638" s="1258"/>
      <c r="DO638" s="1258"/>
      <c r="DP638" s="1258"/>
      <c r="DQ638" s="1258"/>
      <c r="DR638" s="1258"/>
      <c r="DS638" s="1258"/>
      <c r="DT638" s="1258"/>
      <c r="DU638" s="1258"/>
      <c r="DV638" s="1258"/>
      <c r="DW638" s="1258"/>
      <c r="DX638" s="1226">
        <v>0</v>
      </c>
      <c r="DY638" s="1226">
        <v>0</v>
      </c>
      <c r="DZ638" s="1226">
        <v>0</v>
      </c>
      <c r="EA638" s="1226">
        <v>0</v>
      </c>
      <c r="EB638" s="1226">
        <v>0</v>
      </c>
      <c r="EC638" s="1226">
        <v>0</v>
      </c>
      <c r="ED638" s="1226">
        <v>0</v>
      </c>
      <c r="EE638" s="1226">
        <v>0</v>
      </c>
      <c r="EF638" s="1226">
        <v>0</v>
      </c>
      <c r="EG638" s="1226"/>
      <c r="EH638" s="1226"/>
      <c r="EI638" s="1226"/>
      <c r="EJ638" s="553"/>
      <c r="EK638" s="553"/>
      <c r="EL638" s="553"/>
      <c r="EM638" s="553"/>
      <c r="EN638" s="508">
        <f t="shared" si="3140"/>
        <v>4.0460000000000003</v>
      </c>
      <c r="EO638" s="508"/>
      <c r="EP638" s="508"/>
      <c r="EQ638" s="557">
        <v>0.73599999999999999</v>
      </c>
      <c r="ER638" s="557">
        <v>0.84</v>
      </c>
      <c r="ES638" s="557">
        <v>1.35</v>
      </c>
      <c r="ET638" s="830"/>
      <c r="EU638" s="830"/>
      <c r="EV638" s="830"/>
      <c r="EW638" s="830"/>
      <c r="EX638" s="557">
        <v>1.1200000000000001</v>
      </c>
      <c r="EY638" s="830"/>
      <c r="EZ638" s="830"/>
      <c r="FA638" s="830"/>
      <c r="FB638" s="830"/>
      <c r="FC638" s="557">
        <v>1.1200000000000001</v>
      </c>
      <c r="FD638" s="557">
        <v>1.1200000000000001</v>
      </c>
      <c r="FE638" s="557">
        <v>1.1200000000000001</v>
      </c>
      <c r="FF638" s="557">
        <v>1.1200000000000001</v>
      </c>
      <c r="FG638" s="553"/>
      <c r="FH638" s="508">
        <v>1.264702</v>
      </c>
      <c r="FI638" s="508">
        <v>0.84972300000000001</v>
      </c>
      <c r="FJ638" s="553"/>
      <c r="FK638" s="553"/>
      <c r="FL638" s="1010"/>
      <c r="FM638" s="553"/>
      <c r="FN638" s="844"/>
      <c r="FO638" s="844"/>
      <c r="FP638" s="844"/>
      <c r="FQ638" s="844"/>
      <c r="FR638" s="553"/>
      <c r="FS638" s="553"/>
      <c r="FT638" s="553"/>
      <c r="FU638" s="844"/>
      <c r="FV638" s="517" t="s">
        <v>297</v>
      </c>
      <c r="FW638" s="553"/>
      <c r="FX638" s="517" t="s">
        <v>300</v>
      </c>
    </row>
    <row r="639" spans="1:180" s="558" customFormat="1" ht="33" hidden="1" customHeight="1">
      <c r="A639" s="501" t="s">
        <v>485</v>
      </c>
      <c r="B639" s="502" t="s">
        <v>303</v>
      </c>
      <c r="C639" s="542" t="s">
        <v>491</v>
      </c>
      <c r="D639" s="542" t="s">
        <v>18</v>
      </c>
      <c r="E639" s="548" t="s">
        <v>126</v>
      </c>
      <c r="F639" s="551" t="s">
        <v>428</v>
      </c>
      <c r="G639" s="552"/>
      <c r="H639" s="553" t="s">
        <v>12</v>
      </c>
      <c r="I639" s="508" t="e">
        <f>#REF!+M639+N639+S639</f>
        <v>#REF!</v>
      </c>
      <c r="J639" s="508"/>
      <c r="K639" s="508"/>
      <c r="L639" s="508"/>
      <c r="M639" s="509" t="e">
        <f>SUM(#REF!)</f>
        <v>#REF!</v>
      </c>
      <c r="N639" s="509">
        <f>SUM(O639:R639)</f>
        <v>606</v>
      </c>
      <c r="O639" s="554">
        <v>0</v>
      </c>
      <c r="P639" s="554">
        <v>0</v>
      </c>
      <c r="Q639" s="554">
        <v>212</v>
      </c>
      <c r="R639" s="554">
        <v>394</v>
      </c>
      <c r="S639" s="554">
        <v>216</v>
      </c>
      <c r="T639" s="554">
        <v>0</v>
      </c>
      <c r="U639" s="554">
        <v>0</v>
      </c>
      <c r="V639" s="554">
        <v>212</v>
      </c>
      <c r="W639" s="554">
        <v>394</v>
      </c>
      <c r="X639" s="554">
        <v>216</v>
      </c>
      <c r="Y639" s="554">
        <v>216</v>
      </c>
      <c r="Z639" s="554">
        <v>216</v>
      </c>
      <c r="AA639" s="1181"/>
      <c r="AB639" s="553"/>
      <c r="AC639" s="553"/>
      <c r="AD639" s="553"/>
      <c r="AE639" s="553"/>
      <c r="AF639" s="509" t="e">
        <f>SUM(#REF!)</f>
        <v>#REF!</v>
      </c>
      <c r="AG639" s="509">
        <f>SUM(AH639:AK639)</f>
        <v>606</v>
      </c>
      <c r="AH639" s="554">
        <v>0</v>
      </c>
      <c r="AI639" s="554">
        <v>0</v>
      </c>
      <c r="AJ639" s="554">
        <v>212</v>
      </c>
      <c r="AK639" s="554">
        <v>394</v>
      </c>
      <c r="AL639" s="553"/>
      <c r="AM639" s="553"/>
      <c r="AN639" s="553"/>
      <c r="AO639" s="553"/>
      <c r="AP639" s="522" t="s">
        <v>592</v>
      </c>
      <c r="AQ639" s="508" t="e">
        <f>#REF!+BL639+BR639+CW639</f>
        <v>#REF!</v>
      </c>
      <c r="AR639" s="1630"/>
      <c r="AS639" s="1630"/>
      <c r="AT639" s="508"/>
      <c r="AU639" s="508"/>
      <c r="AV639" s="508"/>
      <c r="AW639" s="508"/>
      <c r="AX639" s="508"/>
      <c r="AY639" s="508"/>
      <c r="AZ639" s="508"/>
      <c r="BA639" s="508"/>
      <c r="BB639" s="508"/>
      <c r="BC639" s="508"/>
      <c r="BD639" s="508"/>
      <c r="BE639" s="508"/>
      <c r="BF639" s="508"/>
      <c r="BG639" s="508"/>
      <c r="BH639" s="508"/>
      <c r="BI639" s="508"/>
      <c r="BJ639" s="508"/>
      <c r="BK639" s="508"/>
      <c r="BL639" s="555">
        <v>2.4406200000000001E-3</v>
      </c>
      <c r="BM639" s="555">
        <v>0.29287440000000003</v>
      </c>
      <c r="BN639" s="555">
        <v>1.3447819999999999E-2</v>
      </c>
      <c r="BO639" s="555">
        <v>0</v>
      </c>
      <c r="BP639" s="555">
        <v>0</v>
      </c>
      <c r="BQ639" s="555">
        <v>0</v>
      </c>
      <c r="BR639" s="555">
        <v>2.4406200000000001E-3</v>
      </c>
      <c r="BS639" s="555">
        <v>0.29287440000000003</v>
      </c>
      <c r="BT639" s="555">
        <v>1.3447819999999999E-2</v>
      </c>
      <c r="BU639" s="555">
        <v>0</v>
      </c>
      <c r="BV639" s="555">
        <v>0</v>
      </c>
      <c r="BW639" s="555">
        <v>0</v>
      </c>
      <c r="BX639" s="555">
        <v>0</v>
      </c>
      <c r="BY639" s="555">
        <v>0</v>
      </c>
      <c r="BZ639" s="555">
        <v>0</v>
      </c>
      <c r="CA639" s="555">
        <v>2.4406200000000001E-3</v>
      </c>
      <c r="CB639" s="555">
        <v>0.29287440000000003</v>
      </c>
      <c r="CC639" s="555">
        <v>1.3447819999999999E-2</v>
      </c>
      <c r="CD639" s="555">
        <v>0</v>
      </c>
      <c r="CE639" s="555">
        <v>0</v>
      </c>
      <c r="CF639" s="555">
        <v>0</v>
      </c>
      <c r="CG639" s="970"/>
      <c r="CH639" s="555">
        <v>2.4406200000000001E-3</v>
      </c>
      <c r="CI639" s="555">
        <v>0.29287440000000003</v>
      </c>
      <c r="CJ639" s="555">
        <v>1.3447819999999999E-2</v>
      </c>
      <c r="CK639" s="555">
        <v>0</v>
      </c>
      <c r="CL639" s="555">
        <v>0</v>
      </c>
      <c r="CM639" s="555">
        <v>0</v>
      </c>
      <c r="CN639" s="555">
        <v>0</v>
      </c>
      <c r="CO639" s="555">
        <v>0</v>
      </c>
      <c r="CP639" s="555">
        <v>0</v>
      </c>
      <c r="CQ639" s="555">
        <v>2.4406200000000001E-3</v>
      </c>
      <c r="CR639" s="555">
        <v>0.29287440000000003</v>
      </c>
      <c r="CS639" s="555">
        <v>1.3447819999999999E-2</v>
      </c>
      <c r="CT639" s="555">
        <v>0</v>
      </c>
      <c r="CU639" s="555">
        <v>0</v>
      </c>
      <c r="CV639" s="555">
        <v>0</v>
      </c>
      <c r="CW639" s="1542">
        <v>0</v>
      </c>
      <c r="CX639" s="556">
        <v>0</v>
      </c>
      <c r="CY639" s="556">
        <v>0</v>
      </c>
      <c r="CZ639" s="555">
        <v>0</v>
      </c>
      <c r="DA639" s="555">
        <v>0</v>
      </c>
      <c r="DB639" s="555">
        <v>0</v>
      </c>
      <c r="DC639" s="555">
        <v>0</v>
      </c>
      <c r="DD639" s="555">
        <v>0</v>
      </c>
      <c r="DE639" s="555">
        <v>0</v>
      </c>
      <c r="DF639" s="555">
        <v>0</v>
      </c>
      <c r="DG639" s="555">
        <v>0</v>
      </c>
      <c r="DH639" s="555">
        <v>0</v>
      </c>
      <c r="DI639" s="1258">
        <v>0</v>
      </c>
      <c r="DJ639" s="1258">
        <v>0</v>
      </c>
      <c r="DK639" s="1258">
        <v>0</v>
      </c>
      <c r="DL639" s="1258"/>
      <c r="DM639" s="1258"/>
      <c r="DN639" s="1258"/>
      <c r="DO639" s="1258"/>
      <c r="DP639" s="1258"/>
      <c r="DQ639" s="1258"/>
      <c r="DR639" s="1258"/>
      <c r="DS639" s="1258"/>
      <c r="DT639" s="1258"/>
      <c r="DU639" s="1258"/>
      <c r="DV639" s="1258"/>
      <c r="DW639" s="1258"/>
      <c r="DX639" s="1226">
        <v>0</v>
      </c>
      <c r="DY639" s="1226">
        <v>0</v>
      </c>
      <c r="DZ639" s="1226">
        <v>0</v>
      </c>
      <c r="EA639" s="1226">
        <v>0</v>
      </c>
      <c r="EB639" s="1226">
        <v>0</v>
      </c>
      <c r="EC639" s="1226">
        <v>0</v>
      </c>
      <c r="ED639" s="1226">
        <v>0</v>
      </c>
      <c r="EE639" s="1226">
        <v>0</v>
      </c>
      <c r="EF639" s="1226">
        <v>0</v>
      </c>
      <c r="EG639" s="1226"/>
      <c r="EH639" s="1226"/>
      <c r="EI639" s="1226"/>
      <c r="EJ639" s="553"/>
      <c r="EK639" s="553"/>
      <c r="EL639" s="553"/>
      <c r="EM639" s="553"/>
      <c r="EN639" s="508">
        <f t="shared" si="3140"/>
        <v>2.8917999999999999</v>
      </c>
      <c r="EO639" s="508"/>
      <c r="EP639" s="508"/>
      <c r="EQ639" s="557">
        <v>0.83699999999999997</v>
      </c>
      <c r="ER639" s="557">
        <v>1.2</v>
      </c>
      <c r="ES639" s="557">
        <v>0.6048</v>
      </c>
      <c r="ET639" s="830"/>
      <c r="EU639" s="830"/>
      <c r="EV639" s="830"/>
      <c r="EW639" s="830"/>
      <c r="EX639" s="557">
        <v>0.25</v>
      </c>
      <c r="EY639" s="830"/>
      <c r="EZ639" s="830"/>
      <c r="FA639" s="830"/>
      <c r="FB639" s="830"/>
      <c r="FC639" s="557">
        <v>0.25</v>
      </c>
      <c r="FD639" s="557">
        <v>0.25</v>
      </c>
      <c r="FE639" s="557">
        <v>0.25</v>
      </c>
      <c r="FF639" s="557">
        <v>0.25</v>
      </c>
      <c r="FG639" s="553"/>
      <c r="FH639" s="508">
        <v>1.2669999999999999</v>
      </c>
      <c r="FI639" s="508">
        <v>1.0293570000000001</v>
      </c>
      <c r="FJ639" s="553"/>
      <c r="FK639" s="553"/>
      <c r="FL639" s="1010"/>
      <c r="FM639" s="553"/>
      <c r="FN639" s="844"/>
      <c r="FO639" s="844"/>
      <c r="FP639" s="844"/>
      <c r="FQ639" s="844"/>
      <c r="FR639" s="553"/>
      <c r="FS639" s="553"/>
      <c r="FT639" s="553"/>
      <c r="FU639" s="844"/>
      <c r="FV639" s="517" t="s">
        <v>297</v>
      </c>
      <c r="FW639" s="553"/>
      <c r="FX639" s="517" t="s">
        <v>300</v>
      </c>
    </row>
    <row r="640" spans="1:180" s="515" customFormat="1" ht="38.450000000000003" hidden="1" customHeight="1">
      <c r="A640" s="501" t="s">
        <v>485</v>
      </c>
      <c r="B640" s="502" t="s">
        <v>303</v>
      </c>
      <c r="C640" s="542" t="s">
        <v>491</v>
      </c>
      <c r="D640" s="542" t="s">
        <v>18</v>
      </c>
      <c r="E640" s="548" t="s">
        <v>127</v>
      </c>
      <c r="F640" s="549" t="s">
        <v>447</v>
      </c>
      <c r="G640" s="502"/>
      <c r="H640" s="502" t="s">
        <v>12</v>
      </c>
      <c r="I640" s="508" t="e">
        <f>#REF!+M640+N640+S640</f>
        <v>#REF!</v>
      </c>
      <c r="J640" s="508"/>
      <c r="K640" s="508"/>
      <c r="L640" s="508"/>
      <c r="M640" s="509" t="e">
        <f>SUM(#REF!)</f>
        <v>#REF!</v>
      </c>
      <c r="N640" s="509">
        <f>SUM(O640:R640)</f>
        <v>7036</v>
      </c>
      <c r="O640" s="523">
        <v>0</v>
      </c>
      <c r="P640" s="523">
        <v>3518</v>
      </c>
      <c r="Q640" s="523">
        <v>3518</v>
      </c>
      <c r="R640" s="523">
        <v>0</v>
      </c>
      <c r="S640" s="523">
        <v>0</v>
      </c>
      <c r="T640" s="523">
        <v>0</v>
      </c>
      <c r="U640" s="523">
        <v>3518</v>
      </c>
      <c r="V640" s="523">
        <v>3518</v>
      </c>
      <c r="W640" s="523">
        <v>0</v>
      </c>
      <c r="X640" s="523">
        <v>0</v>
      </c>
      <c r="Y640" s="523">
        <v>0</v>
      </c>
      <c r="Z640" s="523">
        <v>0</v>
      </c>
      <c r="AA640" s="1182"/>
      <c r="AB640" s="522"/>
      <c r="AC640" s="522"/>
      <c r="AD640" s="523"/>
      <c r="AE640" s="522"/>
      <c r="AF640" s="509" t="e">
        <f>SUM(#REF!)</f>
        <v>#REF!</v>
      </c>
      <c r="AG640" s="509">
        <f>SUM(AH640:AK640)</f>
        <v>7036</v>
      </c>
      <c r="AH640" s="523">
        <v>0</v>
      </c>
      <c r="AI640" s="523">
        <v>3518</v>
      </c>
      <c r="AJ640" s="523">
        <v>3518</v>
      </c>
      <c r="AK640" s="523">
        <v>0</v>
      </c>
      <c r="AL640" s="522"/>
      <c r="AM640" s="522"/>
      <c r="AN640" s="522"/>
      <c r="AO640" s="522"/>
      <c r="AP640" s="522" t="s">
        <v>592</v>
      </c>
      <c r="AQ640" s="508" t="e">
        <f>#REF!+BL640+BR640+CW640</f>
        <v>#REF!</v>
      </c>
      <c r="AR640" s="1630"/>
      <c r="AS640" s="1630"/>
      <c r="AT640" s="524"/>
      <c r="AU640" s="524"/>
      <c r="AV640" s="524"/>
      <c r="AW640" s="524"/>
      <c r="AX640" s="524"/>
      <c r="AY640" s="524"/>
      <c r="AZ640" s="524"/>
      <c r="BA640" s="524"/>
      <c r="BB640" s="524"/>
      <c r="BC640" s="524"/>
      <c r="BD640" s="524"/>
      <c r="BE640" s="524"/>
      <c r="BF640" s="524"/>
      <c r="BG640" s="524"/>
      <c r="BH640" s="524"/>
      <c r="BI640" s="524"/>
      <c r="BJ640" s="524"/>
      <c r="BK640" s="524"/>
      <c r="BL640" s="543">
        <v>2.0605265399999997</v>
      </c>
      <c r="BM640" s="543">
        <v>247.26318479999998</v>
      </c>
      <c r="BN640" s="543">
        <v>6.1664953699999998</v>
      </c>
      <c r="BO640" s="543">
        <v>0.54427625999999996</v>
      </c>
      <c r="BP640" s="543">
        <v>65.313151199999993</v>
      </c>
      <c r="BQ640" s="543">
        <v>1.6035028</v>
      </c>
      <c r="BR640" s="543">
        <v>2.0605265399999997</v>
      </c>
      <c r="BS640" s="543">
        <v>247.26318479999998</v>
      </c>
      <c r="BT640" s="543">
        <v>6.1664953699999998</v>
      </c>
      <c r="BU640" s="543">
        <v>0.54427625999999996</v>
      </c>
      <c r="BV640" s="543">
        <v>65.313151199999993</v>
      </c>
      <c r="BW640" s="543">
        <v>1.6035028</v>
      </c>
      <c r="BX640" s="543">
        <v>0.43283322000000002</v>
      </c>
      <c r="BY640" s="543">
        <v>51.939986400000002</v>
      </c>
      <c r="BZ640" s="543">
        <v>1.27517831</v>
      </c>
      <c r="CA640" s="543">
        <v>0.47756621999999999</v>
      </c>
      <c r="CB640" s="543">
        <v>57.307946399999999</v>
      </c>
      <c r="CC640" s="543">
        <v>1.44935814</v>
      </c>
      <c r="CD640" s="543">
        <v>0.60585084</v>
      </c>
      <c r="CE640" s="543">
        <v>72.702100799999997</v>
      </c>
      <c r="CF640" s="543">
        <v>1.83845612</v>
      </c>
      <c r="CG640" s="966"/>
      <c r="CH640" s="543">
        <v>2.0605265399999997</v>
      </c>
      <c r="CI640" s="543">
        <v>247.26318479999998</v>
      </c>
      <c r="CJ640" s="543">
        <v>6.1664953699999998</v>
      </c>
      <c r="CK640" s="543">
        <v>0.54427625999999996</v>
      </c>
      <c r="CL640" s="543">
        <v>65.313151199999993</v>
      </c>
      <c r="CM640" s="543">
        <v>1.6035028</v>
      </c>
      <c r="CN640" s="543">
        <v>0.43283322000000002</v>
      </c>
      <c r="CO640" s="543">
        <v>51.939986400000002</v>
      </c>
      <c r="CP640" s="543">
        <v>1.27517831</v>
      </c>
      <c r="CQ640" s="543">
        <v>0.47756621999999999</v>
      </c>
      <c r="CR640" s="543">
        <v>57.307946399999999</v>
      </c>
      <c r="CS640" s="543">
        <v>1.44935814</v>
      </c>
      <c r="CT640" s="543">
        <v>0.60585084</v>
      </c>
      <c r="CU640" s="543">
        <v>72.702100799999997</v>
      </c>
      <c r="CV640" s="543">
        <v>1.83845612</v>
      </c>
      <c r="CW640" s="1520">
        <v>2.0605865400000001</v>
      </c>
      <c r="CX640" s="545">
        <v>247.27038479999999</v>
      </c>
      <c r="CY640" s="522">
        <v>6.5420349199999999</v>
      </c>
      <c r="CZ640" s="543">
        <v>2.0605865400000001</v>
      </c>
      <c r="DA640" s="543">
        <v>247.27038479999999</v>
      </c>
      <c r="DB640" s="543">
        <v>6.7382959700000002</v>
      </c>
      <c r="DC640" s="543">
        <v>0.87102175000000004</v>
      </c>
      <c r="DD640" s="543">
        <v>104.52261</v>
      </c>
      <c r="DE640" s="543">
        <v>2.88820641</v>
      </c>
      <c r="DF640" s="543">
        <v>0.87102175000000004</v>
      </c>
      <c r="DG640" s="543">
        <v>104.52261</v>
      </c>
      <c r="DH640" s="543">
        <v>2.88820641</v>
      </c>
      <c r="DI640" s="1219">
        <v>2.0605865400000001</v>
      </c>
      <c r="DJ640" s="1259">
        <v>247.27038479999999</v>
      </c>
      <c r="DK640" s="1219">
        <v>6.5420349199999999</v>
      </c>
      <c r="DL640" s="1219"/>
      <c r="DM640" s="1219"/>
      <c r="DN640" s="1219"/>
      <c r="DO640" s="1219"/>
      <c r="DP640" s="1219"/>
      <c r="DQ640" s="1219"/>
      <c r="DR640" s="1219"/>
      <c r="DS640" s="1219"/>
      <c r="DT640" s="1219"/>
      <c r="DU640" s="1219"/>
      <c r="DV640" s="1219"/>
      <c r="DW640" s="1219"/>
      <c r="DX640" s="1222">
        <v>2.0605865400000001</v>
      </c>
      <c r="DY640" s="1222">
        <v>247.27038479999999</v>
      </c>
      <c r="DZ640" s="1222">
        <v>6.7382959700000002</v>
      </c>
      <c r="EA640" s="1222">
        <v>0.87102175000000004</v>
      </c>
      <c r="EB640" s="1222">
        <v>104.52261</v>
      </c>
      <c r="EC640" s="1222">
        <v>2.88820641</v>
      </c>
      <c r="ED640" s="1222">
        <v>0.87102175000000004</v>
      </c>
      <c r="EE640" s="1222">
        <v>104.52261</v>
      </c>
      <c r="EF640" s="1222">
        <v>2.88820641</v>
      </c>
      <c r="EG640" s="1222"/>
      <c r="EH640" s="1222"/>
      <c r="EI640" s="1222"/>
      <c r="EJ640" s="522"/>
      <c r="EK640" s="522"/>
      <c r="EL640" s="522"/>
      <c r="EM640" s="522"/>
      <c r="EN640" s="508">
        <f t="shared" si="3140"/>
        <v>21.940211000000001</v>
      </c>
      <c r="EO640" s="508"/>
      <c r="EP640" s="508"/>
      <c r="EQ640" s="544">
        <v>3.546017</v>
      </c>
      <c r="ER640" s="544">
        <v>5.8925530000000004</v>
      </c>
      <c r="ES640" s="544">
        <v>6.1282550000000002</v>
      </c>
      <c r="ET640" s="829"/>
      <c r="EU640" s="829"/>
      <c r="EV640" s="829"/>
      <c r="EW640" s="829"/>
      <c r="EX640" s="544">
        <v>6.373386</v>
      </c>
      <c r="EY640" s="829"/>
      <c r="EZ640" s="829"/>
      <c r="FA640" s="829"/>
      <c r="FB640" s="829"/>
      <c r="FC640" s="544">
        <v>6.6283209999999997</v>
      </c>
      <c r="FD640" s="544">
        <v>1.0408189999999999</v>
      </c>
      <c r="FE640" s="544">
        <v>1.0408189999999999</v>
      </c>
      <c r="FF640" s="544">
        <v>1.0408189999999999</v>
      </c>
      <c r="FG640" s="508">
        <v>0</v>
      </c>
      <c r="FH640" s="508"/>
      <c r="FI640" s="508"/>
      <c r="FJ640" s="522"/>
      <c r="FK640" s="522"/>
      <c r="FL640" s="960"/>
      <c r="FM640" s="522"/>
      <c r="FN640" s="824"/>
      <c r="FO640" s="824"/>
      <c r="FP640" s="824"/>
      <c r="FQ640" s="824"/>
      <c r="FR640" s="522"/>
      <c r="FS640" s="522"/>
      <c r="FT640" s="522"/>
      <c r="FU640" s="824"/>
      <c r="FV640" s="517" t="s">
        <v>297</v>
      </c>
      <c r="FW640" s="517"/>
      <c r="FX640" s="517" t="s">
        <v>300</v>
      </c>
    </row>
    <row r="641" spans="1:180" ht="30" hidden="1">
      <c r="A641" s="408" t="s">
        <v>485</v>
      </c>
      <c r="B641" s="304" t="s">
        <v>303</v>
      </c>
      <c r="C641" s="378"/>
      <c r="D641" s="378"/>
      <c r="E641" s="415"/>
      <c r="F641" s="416" t="s">
        <v>100</v>
      </c>
      <c r="G641" s="463"/>
      <c r="H641" s="463"/>
      <c r="I641" s="285"/>
      <c r="J641" s="285"/>
      <c r="K641" s="285"/>
      <c r="L641" s="285"/>
      <c r="M641" s="285"/>
      <c r="N641" s="285"/>
      <c r="O641" s="285"/>
      <c r="P641" s="285"/>
      <c r="Q641" s="285"/>
      <c r="R641" s="285"/>
      <c r="S641" s="285"/>
      <c r="T641" s="285"/>
      <c r="U641" s="285"/>
      <c r="V641" s="285"/>
      <c r="W641" s="285"/>
      <c r="X641" s="285"/>
      <c r="Y641" s="285"/>
      <c r="Z641" s="285"/>
      <c r="AA641" s="1174"/>
      <c r="AB641" s="285"/>
      <c r="AC641" s="285"/>
      <c r="AD641" s="347"/>
      <c r="AE641" s="285"/>
      <c r="AF641" s="285"/>
      <c r="AG641" s="285"/>
      <c r="AH641" s="285"/>
      <c r="AI641" s="285"/>
      <c r="AJ641" s="285"/>
      <c r="AK641" s="285"/>
      <c r="AL641" s="285"/>
      <c r="AM641" s="285"/>
      <c r="AN641" s="285"/>
      <c r="AO641" s="285"/>
      <c r="AP641" s="306"/>
      <c r="AQ641" s="287" t="e">
        <f>SUM(AQ638:AQ640)</f>
        <v>#REF!</v>
      </c>
      <c r="AR641" s="1631"/>
      <c r="AS641" s="1631"/>
      <c r="AT641" s="285"/>
      <c r="AU641" s="285"/>
      <c r="AV641" s="285"/>
      <c r="AW641" s="285"/>
      <c r="AX641" s="285"/>
      <c r="AY641" s="285"/>
      <c r="AZ641" s="285"/>
      <c r="BA641" s="285"/>
      <c r="BB641" s="285"/>
      <c r="BC641" s="285"/>
      <c r="BD641" s="285"/>
      <c r="BE641" s="285"/>
      <c r="BF641" s="285"/>
      <c r="BG641" s="285"/>
      <c r="BH641" s="285"/>
      <c r="BI641" s="285"/>
      <c r="BJ641" s="285"/>
      <c r="BK641" s="285"/>
      <c r="BL641" s="287">
        <f t="shared" ref="BL641:DE641" si="3159">SUM(BL638:BL640)</f>
        <v>2.0801911599999996</v>
      </c>
      <c r="BM641" s="287">
        <f t="shared" si="3159"/>
        <v>249.62293919999999</v>
      </c>
      <c r="BN641" s="287">
        <f t="shared" si="3159"/>
        <v>6.2748474299999994</v>
      </c>
      <c r="BO641" s="287">
        <f t="shared" si="3159"/>
        <v>0.54974825999999999</v>
      </c>
      <c r="BP641" s="287">
        <f t="shared" si="3159"/>
        <v>65.969791199999989</v>
      </c>
      <c r="BQ641" s="287">
        <f t="shared" si="3159"/>
        <v>1.63365352</v>
      </c>
      <c r="BR641" s="287">
        <f t="shared" ref="BR641:CF641" si="3160">SUM(BR638:BR640)</f>
        <v>2.0801911599999996</v>
      </c>
      <c r="BS641" s="287">
        <f t="shared" si="3160"/>
        <v>249.62293919999999</v>
      </c>
      <c r="BT641" s="287">
        <f t="shared" si="3160"/>
        <v>6.2748474299999994</v>
      </c>
      <c r="BU641" s="287">
        <f t="shared" si="3160"/>
        <v>0.54974825999999999</v>
      </c>
      <c r="BV641" s="287">
        <f t="shared" si="3160"/>
        <v>65.969791199999989</v>
      </c>
      <c r="BW641" s="287">
        <f t="shared" si="3160"/>
        <v>1.63365352</v>
      </c>
      <c r="BX641" s="287">
        <f t="shared" si="3160"/>
        <v>0.43356522000000003</v>
      </c>
      <c r="BY641" s="287">
        <f t="shared" si="3160"/>
        <v>52.027826400000002</v>
      </c>
      <c r="BZ641" s="287">
        <f t="shared" si="3160"/>
        <v>1.27921163</v>
      </c>
      <c r="CA641" s="287">
        <f t="shared" si="3160"/>
        <v>0.48078683999999999</v>
      </c>
      <c r="CB641" s="287">
        <f t="shared" si="3160"/>
        <v>57.694420799999996</v>
      </c>
      <c r="CC641" s="287">
        <f t="shared" si="3160"/>
        <v>1.4671037599999999</v>
      </c>
      <c r="CD641" s="287">
        <f t="shared" si="3160"/>
        <v>0.61609084000000003</v>
      </c>
      <c r="CE641" s="287">
        <f t="shared" si="3160"/>
        <v>73.930900800000003</v>
      </c>
      <c r="CF641" s="287">
        <f t="shared" si="3160"/>
        <v>1.89487852</v>
      </c>
      <c r="CG641" s="961"/>
      <c r="CH641" s="287">
        <f t="shared" ref="CH641:CV641" si="3161">SUM(CH638:CH640)</f>
        <v>2.0801911599999996</v>
      </c>
      <c r="CI641" s="287">
        <f t="shared" si="3161"/>
        <v>249.62293919999999</v>
      </c>
      <c r="CJ641" s="287">
        <f t="shared" si="3161"/>
        <v>6.2748474299999994</v>
      </c>
      <c r="CK641" s="287">
        <f t="shared" si="3161"/>
        <v>0.54974825999999999</v>
      </c>
      <c r="CL641" s="287">
        <f t="shared" si="3161"/>
        <v>65.969791199999989</v>
      </c>
      <c r="CM641" s="287">
        <f t="shared" si="3161"/>
        <v>1.63365352</v>
      </c>
      <c r="CN641" s="287">
        <f t="shared" si="3161"/>
        <v>0.43356522000000003</v>
      </c>
      <c r="CO641" s="287">
        <f t="shared" si="3161"/>
        <v>52.027826400000002</v>
      </c>
      <c r="CP641" s="287">
        <f t="shared" si="3161"/>
        <v>1.27921163</v>
      </c>
      <c r="CQ641" s="287">
        <f t="shared" si="3161"/>
        <v>0.48078683999999999</v>
      </c>
      <c r="CR641" s="287">
        <f t="shared" si="3161"/>
        <v>57.694420799999996</v>
      </c>
      <c r="CS641" s="287">
        <f t="shared" si="3161"/>
        <v>1.4671037599999999</v>
      </c>
      <c r="CT641" s="287">
        <f t="shared" si="3161"/>
        <v>0.61609084000000003</v>
      </c>
      <c r="CU641" s="287">
        <f t="shared" si="3161"/>
        <v>73.930900800000003</v>
      </c>
      <c r="CV641" s="287">
        <f t="shared" si="3161"/>
        <v>1.89487852</v>
      </c>
      <c r="CW641" s="1510">
        <f t="shared" si="3159"/>
        <v>2.0605865400000001</v>
      </c>
      <c r="CX641" s="287">
        <f t="shared" si="3159"/>
        <v>247.27038479999999</v>
      </c>
      <c r="CY641" s="287">
        <f t="shared" si="3159"/>
        <v>6.5420349199999999</v>
      </c>
      <c r="CZ641" s="287">
        <f t="shared" si="3159"/>
        <v>2.0605865400000001</v>
      </c>
      <c r="DA641" s="287">
        <f t="shared" si="3159"/>
        <v>247.27038479999999</v>
      </c>
      <c r="DB641" s="287">
        <f t="shared" si="3159"/>
        <v>6.7382959700000002</v>
      </c>
      <c r="DC641" s="287">
        <f t="shared" si="3159"/>
        <v>0.87102175000000004</v>
      </c>
      <c r="DD641" s="287">
        <f t="shared" si="3159"/>
        <v>104.52261</v>
      </c>
      <c r="DE641" s="287">
        <f t="shared" si="3159"/>
        <v>2.88820641</v>
      </c>
      <c r="DF641" s="287">
        <f t="shared" ref="DF641:EF641" si="3162">SUM(DF638:DF640)</f>
        <v>0.87102175000000004</v>
      </c>
      <c r="DG641" s="287">
        <f t="shared" si="3162"/>
        <v>104.52261</v>
      </c>
      <c r="DH641" s="287">
        <f t="shared" si="3162"/>
        <v>2.88820641</v>
      </c>
      <c r="DI641" s="1220">
        <f t="shared" si="3162"/>
        <v>2.0605865400000001</v>
      </c>
      <c r="DJ641" s="1220">
        <f t="shared" si="3162"/>
        <v>247.27038479999999</v>
      </c>
      <c r="DK641" s="1220">
        <f t="shared" si="3162"/>
        <v>6.5420349199999999</v>
      </c>
      <c r="DL641" s="1220"/>
      <c r="DM641" s="1220"/>
      <c r="DN641" s="1220"/>
      <c r="DO641" s="1220"/>
      <c r="DP641" s="1220"/>
      <c r="DQ641" s="1220"/>
      <c r="DR641" s="1220"/>
      <c r="DS641" s="1220"/>
      <c r="DT641" s="1220"/>
      <c r="DU641" s="1220"/>
      <c r="DV641" s="1220"/>
      <c r="DW641" s="1220"/>
      <c r="DX641" s="1220">
        <f t="shared" si="3162"/>
        <v>2.0605865400000001</v>
      </c>
      <c r="DY641" s="1220">
        <f t="shared" si="3162"/>
        <v>247.27038479999999</v>
      </c>
      <c r="DZ641" s="1220">
        <f t="shared" si="3162"/>
        <v>6.7382959700000002</v>
      </c>
      <c r="EA641" s="1220">
        <f t="shared" si="3162"/>
        <v>0.87102175000000004</v>
      </c>
      <c r="EB641" s="1220">
        <f t="shared" si="3162"/>
        <v>104.52261</v>
      </c>
      <c r="EC641" s="1220">
        <f t="shared" si="3162"/>
        <v>2.88820641</v>
      </c>
      <c r="ED641" s="1220">
        <f t="shared" si="3162"/>
        <v>0.87102175000000004</v>
      </c>
      <c r="EE641" s="1220">
        <f t="shared" si="3162"/>
        <v>104.52261</v>
      </c>
      <c r="EF641" s="1220">
        <f t="shared" si="3162"/>
        <v>2.88820641</v>
      </c>
      <c r="EG641" s="1220"/>
      <c r="EH641" s="1220"/>
      <c r="EI641" s="1220"/>
      <c r="EJ641" s="285"/>
      <c r="EK641" s="285"/>
      <c r="EL641" s="285"/>
      <c r="EM641" s="285"/>
      <c r="EN641" s="287">
        <f t="shared" si="3140"/>
        <v>28.878011000000001</v>
      </c>
      <c r="EO641" s="287"/>
      <c r="EP641" s="287"/>
      <c r="EQ641" s="287">
        <f t="shared" ref="EQ641:FD641" si="3163">SUM(EQ638:EQ640)</f>
        <v>5.1190169999999995</v>
      </c>
      <c r="ER641" s="287">
        <f t="shared" si="3163"/>
        <v>7.9325530000000004</v>
      </c>
      <c r="ES641" s="287">
        <f t="shared" si="3163"/>
        <v>8.0830549999999999</v>
      </c>
      <c r="ET641" s="825"/>
      <c r="EU641" s="825"/>
      <c r="EV641" s="825"/>
      <c r="EW641" s="825"/>
      <c r="EX641" s="287">
        <f t="shared" si="3163"/>
        <v>7.7433860000000001</v>
      </c>
      <c r="EY641" s="825"/>
      <c r="EZ641" s="825"/>
      <c r="FA641" s="825"/>
      <c r="FB641" s="825"/>
      <c r="FC641" s="287">
        <f t="shared" si="3163"/>
        <v>7.9983209999999998</v>
      </c>
      <c r="FD641" s="287">
        <f t="shared" si="3163"/>
        <v>2.410819</v>
      </c>
      <c r="FE641" s="287">
        <f t="shared" ref="FE641:FF641" si="3164">SUM(FE638:FE640)</f>
        <v>2.410819</v>
      </c>
      <c r="FF641" s="287">
        <f t="shared" si="3164"/>
        <v>2.410819</v>
      </c>
      <c r="FG641" s="287">
        <f>SUM(FG640:FG640)</f>
        <v>0</v>
      </c>
      <c r="FH641" s="287"/>
      <c r="FI641" s="287"/>
      <c r="FJ641" s="287">
        <f>SUM(FJ640:FJ640)</f>
        <v>0</v>
      </c>
      <c r="FK641" s="287">
        <f>SUM(FK640:FK640)</f>
        <v>0</v>
      </c>
      <c r="FL641" s="961"/>
      <c r="FM641" s="287">
        <f>SUM(FM640:FM640)</f>
        <v>0</v>
      </c>
      <c r="FN641" s="825"/>
      <c r="FO641" s="825"/>
      <c r="FP641" s="825"/>
      <c r="FQ641" s="825"/>
      <c r="FR641" s="287"/>
      <c r="FS641" s="287"/>
      <c r="FT641" s="287">
        <f>SUM(FT640:FT640)</f>
        <v>0</v>
      </c>
      <c r="FU641" s="825"/>
      <c r="FV641" s="285"/>
      <c r="FW641" s="285"/>
      <c r="FX641" s="285"/>
    </row>
    <row r="642" spans="1:180" ht="30" hidden="1">
      <c r="A642" s="408" t="s">
        <v>485</v>
      </c>
      <c r="B642" s="304" t="s">
        <v>303</v>
      </c>
      <c r="C642" s="378"/>
      <c r="D642" s="378"/>
      <c r="E642" s="417" t="s">
        <v>126</v>
      </c>
      <c r="F642" s="418" t="s">
        <v>259</v>
      </c>
      <c r="G642" s="463"/>
      <c r="H642" s="463"/>
      <c r="I642" s="285"/>
      <c r="J642" s="285"/>
      <c r="K642" s="285"/>
      <c r="L642" s="285"/>
      <c r="M642" s="285"/>
      <c r="N642" s="285"/>
      <c r="O642" s="285"/>
      <c r="P642" s="285"/>
      <c r="Q642" s="285"/>
      <c r="R642" s="285"/>
      <c r="S642" s="285"/>
      <c r="T642" s="285"/>
      <c r="U642" s="285"/>
      <c r="V642" s="285"/>
      <c r="W642" s="285"/>
      <c r="X642" s="285"/>
      <c r="Y642" s="285"/>
      <c r="Z642" s="285"/>
      <c r="AA642" s="1174"/>
      <c r="AB642" s="285"/>
      <c r="AC642" s="285"/>
      <c r="AD642" s="347"/>
      <c r="AE642" s="285"/>
      <c r="AF642" s="285"/>
      <c r="AG642" s="285"/>
      <c r="AH642" s="285"/>
      <c r="AI642" s="285"/>
      <c r="AJ642" s="285"/>
      <c r="AK642" s="285"/>
      <c r="AL642" s="285"/>
      <c r="AM642" s="285"/>
      <c r="AN642" s="285"/>
      <c r="AO642" s="285"/>
      <c r="AP642" s="342"/>
      <c r="AQ642" s="285"/>
      <c r="AR642" s="1629"/>
      <c r="AS642" s="1629"/>
      <c r="AT642" s="310"/>
      <c r="AU642" s="310"/>
      <c r="AV642" s="310"/>
      <c r="AW642" s="310"/>
      <c r="AX642" s="310"/>
      <c r="AY642" s="310"/>
      <c r="AZ642" s="310"/>
      <c r="BA642" s="310"/>
      <c r="BB642" s="310"/>
      <c r="BC642" s="310"/>
      <c r="BD642" s="310"/>
      <c r="BE642" s="310"/>
      <c r="BF642" s="310"/>
      <c r="BG642" s="310"/>
      <c r="BH642" s="310"/>
      <c r="BI642" s="310"/>
      <c r="BJ642" s="310"/>
      <c r="BK642" s="310"/>
      <c r="BL642" s="285"/>
      <c r="BM642" s="285"/>
      <c r="BN642" s="285"/>
      <c r="BO642" s="285"/>
      <c r="BP642" s="285"/>
      <c r="BQ642" s="285"/>
      <c r="BR642" s="285"/>
      <c r="BS642" s="285"/>
      <c r="BT642" s="285"/>
      <c r="BU642" s="285"/>
      <c r="BV642" s="285"/>
      <c r="BW642" s="285"/>
      <c r="BX642" s="285"/>
      <c r="BY642" s="285"/>
      <c r="BZ642" s="285"/>
      <c r="CA642" s="285"/>
      <c r="CB642" s="285"/>
      <c r="CC642" s="285"/>
      <c r="CD642" s="285"/>
      <c r="CE642" s="285"/>
      <c r="CF642" s="285"/>
      <c r="CG642" s="962"/>
      <c r="CH642" s="285"/>
      <c r="CI642" s="285"/>
      <c r="CJ642" s="285"/>
      <c r="CK642" s="285"/>
      <c r="CL642" s="285"/>
      <c r="CM642" s="285"/>
      <c r="CN642" s="285"/>
      <c r="CO642" s="285"/>
      <c r="CP642" s="285"/>
      <c r="CQ642" s="285"/>
      <c r="CR642" s="285"/>
      <c r="CS642" s="285"/>
      <c r="CT642" s="285"/>
      <c r="CU642" s="285"/>
      <c r="CV642" s="285"/>
      <c r="CW642" s="1512"/>
      <c r="CX642" s="285"/>
      <c r="CY642" s="285"/>
      <c r="CZ642" s="285"/>
      <c r="DA642" s="285"/>
      <c r="DB642" s="285"/>
      <c r="DC642" s="285"/>
      <c r="DD642" s="285"/>
      <c r="DE642" s="285"/>
      <c r="DF642" s="285"/>
      <c r="DG642" s="285"/>
      <c r="DH642" s="285"/>
      <c r="DI642" s="1174"/>
      <c r="DJ642" s="1174"/>
      <c r="DK642" s="1174"/>
      <c r="DL642" s="1174"/>
      <c r="DM642" s="1174"/>
      <c r="DN642" s="1174"/>
      <c r="DO642" s="1174"/>
      <c r="DP642" s="1174"/>
      <c r="DQ642" s="1174"/>
      <c r="DR642" s="1174"/>
      <c r="DS642" s="1174"/>
      <c r="DT642" s="1174"/>
      <c r="DU642" s="1174"/>
      <c r="DV642" s="1174"/>
      <c r="DW642" s="1174"/>
      <c r="DX642" s="1174"/>
      <c r="DY642" s="1174"/>
      <c r="DZ642" s="1174"/>
      <c r="EA642" s="1174"/>
      <c r="EB642" s="1174"/>
      <c r="EC642" s="1174"/>
      <c r="ED642" s="1174"/>
      <c r="EE642" s="1174"/>
      <c r="EF642" s="1174"/>
      <c r="EG642" s="1174"/>
      <c r="EH642" s="1174"/>
      <c r="EI642" s="1174"/>
      <c r="EJ642" s="285"/>
      <c r="EK642" s="285"/>
      <c r="EL642" s="285"/>
      <c r="EM642" s="285"/>
      <c r="EN642" s="287">
        <f t="shared" si="3140"/>
        <v>0</v>
      </c>
      <c r="EO642" s="287"/>
      <c r="EP642" s="287"/>
      <c r="EQ642" s="285"/>
      <c r="ER642" s="285"/>
      <c r="ES642" s="285"/>
      <c r="ET642" s="804"/>
      <c r="EU642" s="804"/>
      <c r="EV642" s="804"/>
      <c r="EW642" s="804"/>
      <c r="EX642" s="285"/>
      <c r="EY642" s="804"/>
      <c r="EZ642" s="804"/>
      <c r="FA642" s="804"/>
      <c r="FB642" s="804"/>
      <c r="FC642" s="285"/>
      <c r="FD642" s="285"/>
      <c r="FE642" s="285"/>
      <c r="FF642" s="285"/>
      <c r="FG642" s="285"/>
      <c r="FH642" s="287"/>
      <c r="FI642" s="287"/>
      <c r="FJ642" s="285"/>
      <c r="FK642" s="285"/>
      <c r="FL642" s="962"/>
      <c r="FM642" s="285"/>
      <c r="FN642" s="804"/>
      <c r="FO642" s="804"/>
      <c r="FP642" s="804"/>
      <c r="FQ642" s="804"/>
      <c r="FR642" s="285"/>
      <c r="FS642" s="285"/>
      <c r="FT642" s="285"/>
      <c r="FU642" s="804"/>
      <c r="FV642" s="285"/>
      <c r="FW642" s="285"/>
      <c r="FX642" s="285"/>
    </row>
    <row r="643" spans="1:180" ht="30" hidden="1">
      <c r="A643" s="408" t="s">
        <v>485</v>
      </c>
      <c r="B643" s="304"/>
      <c r="C643" s="378"/>
      <c r="D643" s="378"/>
      <c r="E643" s="415"/>
      <c r="F643" s="395"/>
      <c r="G643" s="304"/>
      <c r="H643" s="304"/>
      <c r="I643" s="287"/>
      <c r="J643" s="287"/>
      <c r="K643" s="287"/>
      <c r="L643" s="287"/>
      <c r="M643" s="306"/>
      <c r="N643" s="306"/>
      <c r="O643" s="306"/>
      <c r="P643" s="306"/>
      <c r="Q643" s="306"/>
      <c r="R643" s="306"/>
      <c r="S643" s="306"/>
      <c r="T643" s="306"/>
      <c r="U643" s="306"/>
      <c r="V643" s="306"/>
      <c r="W643" s="306"/>
      <c r="X643" s="306"/>
      <c r="Y643" s="306"/>
      <c r="Z643" s="306"/>
      <c r="AA643" s="1180"/>
      <c r="AB643" s="306"/>
      <c r="AC643" s="306"/>
      <c r="AD643" s="354"/>
      <c r="AE643" s="306"/>
      <c r="AF643" s="306"/>
      <c r="AG643" s="306"/>
      <c r="AH643" s="306"/>
      <c r="AI643" s="306"/>
      <c r="AJ643" s="306"/>
      <c r="AK643" s="306"/>
      <c r="AL643" s="306"/>
      <c r="AM643" s="306"/>
      <c r="AN643" s="306"/>
      <c r="AO643" s="306"/>
      <c r="AP643" s="306"/>
      <c r="AQ643" s="287"/>
      <c r="AR643" s="1631"/>
      <c r="AS643" s="1631"/>
      <c r="AT643" s="292"/>
      <c r="AU643" s="308"/>
      <c r="AV643" s="292"/>
      <c r="AW643" s="292"/>
      <c r="AX643" s="308"/>
      <c r="AY643" s="292"/>
      <c r="AZ643" s="292"/>
      <c r="BA643" s="308"/>
      <c r="BB643" s="292"/>
      <c r="BC643" s="292"/>
      <c r="BD643" s="308"/>
      <c r="BE643" s="292"/>
      <c r="BF643" s="292"/>
      <c r="BG643" s="292"/>
      <c r="BH643" s="292"/>
      <c r="BI643" s="292"/>
      <c r="BJ643" s="292"/>
      <c r="BK643" s="292"/>
      <c r="BL643" s="306"/>
      <c r="BM643" s="306"/>
      <c r="BN643" s="306"/>
      <c r="BO643" s="306"/>
      <c r="BP643" s="306"/>
      <c r="BQ643" s="306"/>
      <c r="BR643" s="306"/>
      <c r="BS643" s="306"/>
      <c r="BT643" s="306"/>
      <c r="BU643" s="306"/>
      <c r="BV643" s="306"/>
      <c r="BW643" s="306"/>
      <c r="BX643" s="306"/>
      <c r="BY643" s="306"/>
      <c r="BZ643" s="306"/>
      <c r="CA643" s="306"/>
      <c r="CB643" s="306"/>
      <c r="CC643" s="306"/>
      <c r="CD643" s="306"/>
      <c r="CE643" s="306"/>
      <c r="CF643" s="306"/>
      <c r="CG643" s="963"/>
      <c r="CH643" s="306"/>
      <c r="CI643" s="306"/>
      <c r="CJ643" s="306"/>
      <c r="CK643" s="306"/>
      <c r="CL643" s="306"/>
      <c r="CM643" s="306"/>
      <c r="CN643" s="306"/>
      <c r="CO643" s="306"/>
      <c r="CP643" s="306"/>
      <c r="CQ643" s="306"/>
      <c r="CR643" s="306"/>
      <c r="CS643" s="306"/>
      <c r="CT643" s="306"/>
      <c r="CU643" s="306"/>
      <c r="CV643" s="306"/>
      <c r="CW643" s="1519"/>
      <c r="CX643" s="306"/>
      <c r="CY643" s="306"/>
      <c r="CZ643" s="306"/>
      <c r="DA643" s="306"/>
      <c r="DB643" s="306"/>
      <c r="DC643" s="306"/>
      <c r="DD643" s="306"/>
      <c r="DE643" s="306"/>
      <c r="DF643" s="306"/>
      <c r="DG643" s="306"/>
      <c r="DH643" s="306"/>
      <c r="DI643" s="1180"/>
      <c r="DJ643" s="1180"/>
      <c r="DK643" s="1180"/>
      <c r="DL643" s="1180"/>
      <c r="DM643" s="1180"/>
      <c r="DN643" s="1180"/>
      <c r="DO643" s="1180"/>
      <c r="DP643" s="1180"/>
      <c r="DQ643" s="1180"/>
      <c r="DR643" s="1180"/>
      <c r="DS643" s="1180"/>
      <c r="DT643" s="1180"/>
      <c r="DU643" s="1180"/>
      <c r="DV643" s="1180"/>
      <c r="DW643" s="1180"/>
      <c r="DX643" s="1180"/>
      <c r="DY643" s="1180"/>
      <c r="DZ643" s="1180"/>
      <c r="EA643" s="1180"/>
      <c r="EB643" s="1180"/>
      <c r="EC643" s="1180"/>
      <c r="ED643" s="1180"/>
      <c r="EE643" s="1180"/>
      <c r="EF643" s="1180"/>
      <c r="EG643" s="1180"/>
      <c r="EH643" s="1180"/>
      <c r="EI643" s="1180"/>
      <c r="EJ643" s="306"/>
      <c r="EK643" s="306"/>
      <c r="EL643" s="306"/>
      <c r="EM643" s="306"/>
      <c r="EN643" s="287">
        <f t="shared" si="3140"/>
        <v>0</v>
      </c>
      <c r="EO643" s="287"/>
      <c r="EP643" s="287"/>
      <c r="EQ643" s="306"/>
      <c r="ER643" s="306"/>
      <c r="ES643" s="306"/>
      <c r="ET643" s="624"/>
      <c r="EU643" s="624"/>
      <c r="EV643" s="624"/>
      <c r="EW643" s="624"/>
      <c r="EX643" s="306"/>
      <c r="EY643" s="624"/>
      <c r="EZ643" s="624"/>
      <c r="FA643" s="624"/>
      <c r="FB643" s="624"/>
      <c r="FC643" s="306"/>
      <c r="FD643" s="306"/>
      <c r="FE643" s="306"/>
      <c r="FF643" s="306"/>
      <c r="FG643" s="287"/>
      <c r="FH643" s="287"/>
      <c r="FI643" s="287"/>
      <c r="FJ643" s="306"/>
      <c r="FK643" s="306"/>
      <c r="FL643" s="963"/>
      <c r="FM643" s="306"/>
      <c r="FN643" s="624"/>
      <c r="FO643" s="624"/>
      <c r="FP643" s="624"/>
      <c r="FQ643" s="624"/>
      <c r="FR643" s="306"/>
      <c r="FS643" s="306"/>
      <c r="FT643" s="306"/>
      <c r="FU643" s="624"/>
      <c r="FV643" s="342"/>
      <c r="FW643" s="342"/>
      <c r="FX643" s="342"/>
    </row>
    <row r="644" spans="1:180" ht="30" hidden="1">
      <c r="A644" s="408" t="s">
        <v>485</v>
      </c>
      <c r="B644" s="304" t="s">
        <v>303</v>
      </c>
      <c r="C644" s="378"/>
      <c r="D644" s="378"/>
      <c r="E644" s="415"/>
      <c r="F644" s="395"/>
      <c r="G644" s="304"/>
      <c r="H644" s="304"/>
      <c r="I644" s="287" t="e">
        <f>#REF!+M644+N644+S644+#REF!</f>
        <v>#REF!</v>
      </c>
      <c r="J644" s="287"/>
      <c r="K644" s="287"/>
      <c r="L644" s="287"/>
      <c r="M644" s="365"/>
      <c r="N644" s="365"/>
      <c r="O644" s="365"/>
      <c r="P644" s="365"/>
      <c r="Q644" s="365"/>
      <c r="R644" s="365"/>
      <c r="S644" s="365"/>
      <c r="T644" s="365"/>
      <c r="U644" s="365"/>
      <c r="V644" s="365"/>
      <c r="W644" s="365"/>
      <c r="X644" s="365"/>
      <c r="Y644" s="365"/>
      <c r="Z644" s="365"/>
      <c r="AA644" s="1177"/>
      <c r="AB644" s="292"/>
      <c r="AC644" s="292"/>
      <c r="AD644" s="353"/>
      <c r="AE644" s="292"/>
      <c r="AF644" s="365"/>
      <c r="AG644" s="365"/>
      <c r="AH644" s="365"/>
      <c r="AI644" s="365"/>
      <c r="AJ644" s="365"/>
      <c r="AK644" s="365"/>
      <c r="AL644" s="292"/>
      <c r="AM644" s="292"/>
      <c r="AN644" s="292"/>
      <c r="AO644" s="292"/>
      <c r="AP644" s="292"/>
      <c r="AQ644" s="287" t="e">
        <f>#REF!+#REF!+BR644+CW644+#REF!</f>
        <v>#REF!</v>
      </c>
      <c r="AR644" s="1631"/>
      <c r="AS644" s="1631"/>
      <c r="AT644" s="287"/>
      <c r="AU644" s="287"/>
      <c r="AV644" s="287"/>
      <c r="AW644" s="287"/>
      <c r="AX644" s="287"/>
      <c r="AY644" s="287"/>
      <c r="AZ644" s="287"/>
      <c r="BA644" s="287"/>
      <c r="BB644" s="287"/>
      <c r="BC644" s="287"/>
      <c r="BD644" s="287"/>
      <c r="BE644" s="287"/>
      <c r="BF644" s="287"/>
      <c r="BG644" s="287"/>
      <c r="BH644" s="287"/>
      <c r="BI644" s="287"/>
      <c r="BJ644" s="287"/>
      <c r="BK644" s="287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967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1520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1223"/>
      <c r="DJ644" s="1223"/>
      <c r="DK644" s="1223"/>
      <c r="DL644" s="1223"/>
      <c r="DM644" s="1223"/>
      <c r="DN644" s="1223"/>
      <c r="DO644" s="1223"/>
      <c r="DP644" s="1223"/>
      <c r="DQ644" s="1223"/>
      <c r="DR644" s="1223"/>
      <c r="DS644" s="1223"/>
      <c r="DT644" s="1223"/>
      <c r="DU644" s="1223"/>
      <c r="DV644" s="1223"/>
      <c r="DW644" s="1223"/>
      <c r="DX644" s="1223"/>
      <c r="DY644" s="1223"/>
      <c r="DZ644" s="1223"/>
      <c r="EA644" s="1223"/>
      <c r="EB644" s="1223"/>
      <c r="EC644" s="1223"/>
      <c r="ED644" s="1223"/>
      <c r="EE644" s="1223"/>
      <c r="EF644" s="1223"/>
      <c r="EG644" s="1223"/>
      <c r="EH644" s="1223"/>
      <c r="EI644" s="1223"/>
      <c r="EJ644" s="292"/>
      <c r="EK644" s="292"/>
      <c r="EL644" s="292"/>
      <c r="EM644" s="292"/>
      <c r="EN644" s="287">
        <f t="shared" si="3140"/>
        <v>0</v>
      </c>
      <c r="EO644" s="287"/>
      <c r="EP644" s="287"/>
      <c r="EQ644" s="292"/>
      <c r="ER644" s="292"/>
      <c r="ES644" s="292"/>
      <c r="ET644" s="827"/>
      <c r="EU644" s="827"/>
      <c r="EV644" s="827"/>
      <c r="EW644" s="827"/>
      <c r="EX644" s="292"/>
      <c r="EY644" s="827"/>
      <c r="EZ644" s="827"/>
      <c r="FA644" s="827"/>
      <c r="FB644" s="827"/>
      <c r="FC644" s="292"/>
      <c r="FD644" s="292"/>
      <c r="FE644" s="292"/>
      <c r="FF644" s="292"/>
      <c r="FG644" s="287">
        <f>SUM(FH644:FM644)</f>
        <v>0</v>
      </c>
      <c r="FH644" s="287"/>
      <c r="FI644" s="287">
        <v>0</v>
      </c>
      <c r="FJ644" s="292"/>
      <c r="FK644" s="292"/>
      <c r="FL644" s="967"/>
      <c r="FM644" s="292"/>
      <c r="FN644" s="827"/>
      <c r="FO644" s="827"/>
      <c r="FP644" s="827"/>
      <c r="FQ644" s="827"/>
      <c r="FR644" s="292"/>
      <c r="FS644" s="292"/>
      <c r="FT644" s="292"/>
      <c r="FU644" s="827"/>
      <c r="FV644" s="342"/>
      <c r="FW644" s="342"/>
      <c r="FX644" s="342"/>
    </row>
    <row r="645" spans="1:180" ht="30" hidden="1">
      <c r="A645" s="408" t="s">
        <v>485</v>
      </c>
      <c r="B645" s="304" t="s">
        <v>303</v>
      </c>
      <c r="C645" s="378"/>
      <c r="D645" s="378"/>
      <c r="E645" s="415"/>
      <c r="F645" s="395"/>
      <c r="G645" s="304"/>
      <c r="H645" s="304"/>
      <c r="I645" s="287" t="e">
        <f>#REF!+M645+N645+S645+#REF!</f>
        <v>#REF!</v>
      </c>
      <c r="J645" s="287"/>
      <c r="K645" s="287"/>
      <c r="L645" s="287"/>
      <c r="M645" s="365"/>
      <c r="N645" s="365"/>
      <c r="O645" s="365"/>
      <c r="P645" s="365"/>
      <c r="Q645" s="365"/>
      <c r="R645" s="365"/>
      <c r="S645" s="365"/>
      <c r="T645" s="365"/>
      <c r="U645" s="365"/>
      <c r="V645" s="365"/>
      <c r="W645" s="365"/>
      <c r="X645" s="365"/>
      <c r="Y645" s="365"/>
      <c r="Z645" s="365"/>
      <c r="AA645" s="1177"/>
      <c r="AB645" s="292"/>
      <c r="AC645" s="292"/>
      <c r="AD645" s="353"/>
      <c r="AE645" s="292"/>
      <c r="AF645" s="365"/>
      <c r="AG645" s="365"/>
      <c r="AH645" s="365"/>
      <c r="AI645" s="365"/>
      <c r="AJ645" s="365"/>
      <c r="AK645" s="365"/>
      <c r="AL645" s="292"/>
      <c r="AM645" s="292"/>
      <c r="AN645" s="292"/>
      <c r="AO645" s="292"/>
      <c r="AP645" s="292"/>
      <c r="AQ645" s="287" t="e">
        <f>#REF!+#REF!+BR645+CW645+#REF!</f>
        <v>#REF!</v>
      </c>
      <c r="AR645" s="1631"/>
      <c r="AS645" s="1631"/>
      <c r="AT645" s="285"/>
      <c r="AU645" s="285"/>
      <c r="AV645" s="285"/>
      <c r="AW645" s="285"/>
      <c r="AX645" s="285"/>
      <c r="AY645" s="285"/>
      <c r="AZ645" s="285"/>
      <c r="BA645" s="285"/>
      <c r="BB645" s="285"/>
      <c r="BC645" s="285"/>
      <c r="BD645" s="285"/>
      <c r="BE645" s="285"/>
      <c r="BF645" s="285"/>
      <c r="BG645" s="285"/>
      <c r="BH645" s="285"/>
      <c r="BI645" s="285"/>
      <c r="BJ645" s="285"/>
      <c r="BK645" s="285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967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1520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1223"/>
      <c r="DJ645" s="1223"/>
      <c r="DK645" s="1223"/>
      <c r="DL645" s="1223"/>
      <c r="DM645" s="1223"/>
      <c r="DN645" s="1223"/>
      <c r="DO645" s="1223"/>
      <c r="DP645" s="1223"/>
      <c r="DQ645" s="1223"/>
      <c r="DR645" s="1223"/>
      <c r="DS645" s="1223"/>
      <c r="DT645" s="1223"/>
      <c r="DU645" s="1223"/>
      <c r="DV645" s="1223"/>
      <c r="DW645" s="1223"/>
      <c r="DX645" s="1223"/>
      <c r="DY645" s="1223"/>
      <c r="DZ645" s="1223"/>
      <c r="EA645" s="1223"/>
      <c r="EB645" s="1223"/>
      <c r="EC645" s="1223"/>
      <c r="ED645" s="1223"/>
      <c r="EE645" s="1223"/>
      <c r="EF645" s="1223"/>
      <c r="EG645" s="1223"/>
      <c r="EH645" s="1223"/>
      <c r="EI645" s="1223"/>
      <c r="EJ645" s="292"/>
      <c r="EK645" s="292"/>
      <c r="EL645" s="292"/>
      <c r="EM645" s="292"/>
      <c r="EN645" s="287">
        <f t="shared" si="3140"/>
        <v>0</v>
      </c>
      <c r="EO645" s="287"/>
      <c r="EP645" s="287"/>
      <c r="EQ645" s="292"/>
      <c r="ER645" s="292"/>
      <c r="ES645" s="292"/>
      <c r="ET645" s="827"/>
      <c r="EU645" s="827"/>
      <c r="EV645" s="827"/>
      <c r="EW645" s="827"/>
      <c r="EX645" s="292"/>
      <c r="EY645" s="827"/>
      <c r="EZ645" s="827"/>
      <c r="FA645" s="827"/>
      <c r="FB645" s="827"/>
      <c r="FC645" s="292"/>
      <c r="FD645" s="292"/>
      <c r="FE645" s="292"/>
      <c r="FF645" s="292"/>
      <c r="FG645" s="287">
        <f>SUM(FH645:FM645)</f>
        <v>0</v>
      </c>
      <c r="FH645" s="287">
        <v>0</v>
      </c>
      <c r="FI645" s="287"/>
      <c r="FJ645" s="292"/>
      <c r="FK645" s="292"/>
      <c r="FL645" s="967"/>
      <c r="FM645" s="292"/>
      <c r="FN645" s="827"/>
      <c r="FO645" s="827"/>
      <c r="FP645" s="827"/>
      <c r="FQ645" s="827"/>
      <c r="FR645" s="292"/>
      <c r="FS645" s="292"/>
      <c r="FT645" s="292"/>
      <c r="FU645" s="827"/>
      <c r="FV645" s="342"/>
      <c r="FW645" s="342"/>
      <c r="FX645" s="342"/>
    </row>
    <row r="646" spans="1:180" ht="30" hidden="1">
      <c r="A646" s="408" t="s">
        <v>485</v>
      </c>
      <c r="B646" s="304" t="s">
        <v>303</v>
      </c>
      <c r="C646" s="378"/>
      <c r="D646" s="378"/>
      <c r="E646" s="415"/>
      <c r="F646" s="416" t="s">
        <v>100</v>
      </c>
      <c r="G646" s="463"/>
      <c r="H646" s="463"/>
      <c r="I646" s="285"/>
      <c r="J646" s="285"/>
      <c r="K646" s="285"/>
      <c r="L646" s="285"/>
      <c r="M646" s="285"/>
      <c r="N646" s="285"/>
      <c r="O646" s="285"/>
      <c r="P646" s="285"/>
      <c r="Q646" s="285"/>
      <c r="R646" s="285"/>
      <c r="S646" s="285"/>
      <c r="T646" s="285"/>
      <c r="U646" s="285"/>
      <c r="V646" s="285"/>
      <c r="W646" s="285"/>
      <c r="X646" s="285"/>
      <c r="Y646" s="285"/>
      <c r="Z646" s="285"/>
      <c r="AA646" s="1174"/>
      <c r="AB646" s="285"/>
      <c r="AC646" s="285"/>
      <c r="AD646" s="347"/>
      <c r="AE646" s="285"/>
      <c r="AF646" s="285"/>
      <c r="AG646" s="285"/>
      <c r="AH646" s="285"/>
      <c r="AI646" s="285"/>
      <c r="AJ646" s="285"/>
      <c r="AK646" s="285"/>
      <c r="AL646" s="285"/>
      <c r="AM646" s="285"/>
      <c r="AN646" s="285"/>
      <c r="AO646" s="285"/>
      <c r="AP646" s="306"/>
      <c r="AQ646" s="287" t="e">
        <f>SUM(AQ643:AQ645)</f>
        <v>#REF!</v>
      </c>
      <c r="AR646" s="1631"/>
      <c r="AS646" s="1631"/>
      <c r="AT646" s="306"/>
      <c r="AU646" s="306"/>
      <c r="AV646" s="306"/>
      <c r="AW646" s="306"/>
      <c r="AX646" s="306"/>
      <c r="AY646" s="306"/>
      <c r="AZ646" s="306"/>
      <c r="BA646" s="306"/>
      <c r="BB646" s="306"/>
      <c r="BC646" s="306"/>
      <c r="BD646" s="306"/>
      <c r="BE646" s="306"/>
      <c r="BF646" s="306"/>
      <c r="BG646" s="306"/>
      <c r="BH646" s="306"/>
      <c r="BI646" s="306"/>
      <c r="BJ646" s="306"/>
      <c r="BK646" s="306"/>
      <c r="BL646" s="287">
        <f t="shared" ref="BL646:DE646" si="3165">SUM(BL643:BL645)</f>
        <v>0</v>
      </c>
      <c r="BM646" s="287">
        <f t="shared" si="3165"/>
        <v>0</v>
      </c>
      <c r="BN646" s="287">
        <f t="shared" si="3165"/>
        <v>0</v>
      </c>
      <c r="BO646" s="287">
        <f t="shared" si="3165"/>
        <v>0</v>
      </c>
      <c r="BP646" s="287">
        <f t="shared" si="3165"/>
        <v>0</v>
      </c>
      <c r="BQ646" s="287">
        <f t="shared" si="3165"/>
        <v>0</v>
      </c>
      <c r="BR646" s="287">
        <f t="shared" ref="BR646:CF646" si="3166">SUM(BR643:BR645)</f>
        <v>0</v>
      </c>
      <c r="BS646" s="287">
        <f t="shared" si="3166"/>
        <v>0</v>
      </c>
      <c r="BT646" s="287">
        <f t="shared" si="3166"/>
        <v>0</v>
      </c>
      <c r="BU646" s="287">
        <f t="shared" si="3166"/>
        <v>0</v>
      </c>
      <c r="BV646" s="287">
        <f t="shared" si="3166"/>
        <v>0</v>
      </c>
      <c r="BW646" s="287">
        <f t="shared" si="3166"/>
        <v>0</v>
      </c>
      <c r="BX646" s="287">
        <f t="shared" si="3166"/>
        <v>0</v>
      </c>
      <c r="BY646" s="287">
        <f t="shared" si="3166"/>
        <v>0</v>
      </c>
      <c r="BZ646" s="287">
        <f t="shared" si="3166"/>
        <v>0</v>
      </c>
      <c r="CA646" s="287">
        <f t="shared" si="3166"/>
        <v>0</v>
      </c>
      <c r="CB646" s="287">
        <f t="shared" si="3166"/>
        <v>0</v>
      </c>
      <c r="CC646" s="287">
        <f t="shared" si="3166"/>
        <v>0</v>
      </c>
      <c r="CD646" s="287">
        <f t="shared" si="3166"/>
        <v>0</v>
      </c>
      <c r="CE646" s="287">
        <f t="shared" si="3166"/>
        <v>0</v>
      </c>
      <c r="CF646" s="287">
        <f t="shared" si="3166"/>
        <v>0</v>
      </c>
      <c r="CG646" s="961"/>
      <c r="CH646" s="287">
        <f t="shared" ref="CH646:CV646" si="3167">SUM(CH643:CH645)</f>
        <v>0</v>
      </c>
      <c r="CI646" s="287">
        <f t="shared" si="3167"/>
        <v>0</v>
      </c>
      <c r="CJ646" s="287">
        <f t="shared" si="3167"/>
        <v>0</v>
      </c>
      <c r="CK646" s="287">
        <f t="shared" si="3167"/>
        <v>0</v>
      </c>
      <c r="CL646" s="287">
        <f t="shared" si="3167"/>
        <v>0</v>
      </c>
      <c r="CM646" s="287">
        <f t="shared" si="3167"/>
        <v>0</v>
      </c>
      <c r="CN646" s="287">
        <f t="shared" si="3167"/>
        <v>0</v>
      </c>
      <c r="CO646" s="287">
        <f t="shared" si="3167"/>
        <v>0</v>
      </c>
      <c r="CP646" s="287">
        <f t="shared" si="3167"/>
        <v>0</v>
      </c>
      <c r="CQ646" s="287">
        <f t="shared" si="3167"/>
        <v>0</v>
      </c>
      <c r="CR646" s="287">
        <f t="shared" si="3167"/>
        <v>0</v>
      </c>
      <c r="CS646" s="287">
        <f t="shared" si="3167"/>
        <v>0</v>
      </c>
      <c r="CT646" s="287">
        <f t="shared" si="3167"/>
        <v>0</v>
      </c>
      <c r="CU646" s="287">
        <f t="shared" si="3167"/>
        <v>0</v>
      </c>
      <c r="CV646" s="287">
        <f t="shared" si="3167"/>
        <v>0</v>
      </c>
      <c r="CW646" s="1510">
        <f t="shared" si="3165"/>
        <v>0</v>
      </c>
      <c r="CX646" s="287">
        <f t="shared" si="3165"/>
        <v>0</v>
      </c>
      <c r="CY646" s="287">
        <f t="shared" si="3165"/>
        <v>0</v>
      </c>
      <c r="CZ646" s="287">
        <f t="shared" si="3165"/>
        <v>0</v>
      </c>
      <c r="DA646" s="287">
        <f t="shared" si="3165"/>
        <v>0</v>
      </c>
      <c r="DB646" s="287">
        <f t="shared" si="3165"/>
        <v>0</v>
      </c>
      <c r="DC646" s="287">
        <f t="shared" si="3165"/>
        <v>0</v>
      </c>
      <c r="DD646" s="287">
        <f t="shared" si="3165"/>
        <v>0</v>
      </c>
      <c r="DE646" s="287">
        <f t="shared" si="3165"/>
        <v>0</v>
      </c>
      <c r="DF646" s="287">
        <f t="shared" ref="DF646:EF646" si="3168">SUM(DF643:DF645)</f>
        <v>0</v>
      </c>
      <c r="DG646" s="287">
        <f t="shared" si="3168"/>
        <v>0</v>
      </c>
      <c r="DH646" s="287">
        <f t="shared" si="3168"/>
        <v>0</v>
      </c>
      <c r="DI646" s="1220">
        <f t="shared" si="3168"/>
        <v>0</v>
      </c>
      <c r="DJ646" s="1220">
        <f t="shared" si="3168"/>
        <v>0</v>
      </c>
      <c r="DK646" s="1220">
        <f t="shared" si="3168"/>
        <v>0</v>
      </c>
      <c r="DL646" s="1220"/>
      <c r="DM646" s="1220"/>
      <c r="DN646" s="1220"/>
      <c r="DO646" s="1220"/>
      <c r="DP646" s="1220"/>
      <c r="DQ646" s="1220"/>
      <c r="DR646" s="1220"/>
      <c r="DS646" s="1220"/>
      <c r="DT646" s="1220"/>
      <c r="DU646" s="1220"/>
      <c r="DV646" s="1220"/>
      <c r="DW646" s="1220"/>
      <c r="DX646" s="1220">
        <f t="shared" si="3168"/>
        <v>0</v>
      </c>
      <c r="DY646" s="1220">
        <f t="shared" si="3168"/>
        <v>0</v>
      </c>
      <c r="DZ646" s="1220">
        <f t="shared" si="3168"/>
        <v>0</v>
      </c>
      <c r="EA646" s="1220">
        <f t="shared" si="3168"/>
        <v>0</v>
      </c>
      <c r="EB646" s="1220">
        <f t="shared" si="3168"/>
        <v>0</v>
      </c>
      <c r="EC646" s="1220">
        <f t="shared" si="3168"/>
        <v>0</v>
      </c>
      <c r="ED646" s="1220">
        <f t="shared" si="3168"/>
        <v>0</v>
      </c>
      <c r="EE646" s="1220">
        <f t="shared" si="3168"/>
        <v>0</v>
      </c>
      <c r="EF646" s="1220">
        <f t="shared" si="3168"/>
        <v>0</v>
      </c>
      <c r="EG646" s="1220"/>
      <c r="EH646" s="1220"/>
      <c r="EI646" s="1220"/>
      <c r="EJ646" s="285"/>
      <c r="EK646" s="285"/>
      <c r="EL646" s="285"/>
      <c r="EM646" s="285"/>
      <c r="EN646" s="287">
        <f t="shared" si="3140"/>
        <v>0</v>
      </c>
      <c r="EO646" s="287"/>
      <c r="EP646" s="287"/>
      <c r="EQ646" s="287">
        <f t="shared" ref="EQ646:FG646" si="3169">SUM(EQ643:EQ645)</f>
        <v>0</v>
      </c>
      <c r="ER646" s="287">
        <f t="shared" si="3169"/>
        <v>0</v>
      </c>
      <c r="ES646" s="287">
        <f t="shared" si="3169"/>
        <v>0</v>
      </c>
      <c r="ET646" s="825"/>
      <c r="EU646" s="825"/>
      <c r="EV646" s="825"/>
      <c r="EW646" s="825"/>
      <c r="EX646" s="287">
        <f t="shared" si="3169"/>
        <v>0</v>
      </c>
      <c r="EY646" s="825"/>
      <c r="EZ646" s="825"/>
      <c r="FA646" s="825"/>
      <c r="FB646" s="825"/>
      <c r="FC646" s="287">
        <f t="shared" si="3169"/>
        <v>0</v>
      </c>
      <c r="FD646" s="287">
        <f t="shared" si="3169"/>
        <v>0</v>
      </c>
      <c r="FE646" s="287">
        <f t="shared" ref="FE646:FF646" si="3170">SUM(FE643:FE645)</f>
        <v>0</v>
      </c>
      <c r="FF646" s="287">
        <f t="shared" si="3170"/>
        <v>0</v>
      </c>
      <c r="FG646" s="287">
        <f t="shared" si="3169"/>
        <v>0</v>
      </c>
      <c r="FH646" s="287"/>
      <c r="FI646" s="287"/>
      <c r="FJ646" s="287">
        <f>SUM(FJ643:FJ645)</f>
        <v>0</v>
      </c>
      <c r="FK646" s="287">
        <f>SUM(FK643:FK645)</f>
        <v>0</v>
      </c>
      <c r="FL646" s="961"/>
      <c r="FM646" s="287">
        <f>SUM(FM643:FM645)</f>
        <v>0</v>
      </c>
      <c r="FN646" s="825"/>
      <c r="FO646" s="825"/>
      <c r="FP646" s="825"/>
      <c r="FQ646" s="825"/>
      <c r="FR646" s="287"/>
      <c r="FS646" s="287"/>
      <c r="FT646" s="287">
        <f>SUM(FT643:FT645)</f>
        <v>0</v>
      </c>
      <c r="FU646" s="825"/>
      <c r="FV646" s="285"/>
      <c r="FW646" s="285"/>
      <c r="FX646" s="285"/>
    </row>
    <row r="647" spans="1:180" ht="30" hidden="1">
      <c r="A647" s="408" t="s">
        <v>485</v>
      </c>
      <c r="B647" s="304" t="s">
        <v>303</v>
      </c>
      <c r="C647" s="378"/>
      <c r="D647" s="378"/>
      <c r="E647" s="417" t="s">
        <v>127</v>
      </c>
      <c r="F647" s="418" t="s">
        <v>260</v>
      </c>
      <c r="G647" s="463"/>
      <c r="H647" s="463"/>
      <c r="I647" s="285"/>
      <c r="J647" s="285"/>
      <c r="K647" s="285"/>
      <c r="L647" s="285"/>
      <c r="M647" s="285"/>
      <c r="N647" s="285"/>
      <c r="O647" s="285"/>
      <c r="P647" s="285"/>
      <c r="Q647" s="285"/>
      <c r="R647" s="285"/>
      <c r="S647" s="285"/>
      <c r="T647" s="285"/>
      <c r="U647" s="285"/>
      <c r="V647" s="285"/>
      <c r="W647" s="285"/>
      <c r="X647" s="285"/>
      <c r="Y647" s="285"/>
      <c r="Z647" s="285"/>
      <c r="AA647" s="1174"/>
      <c r="AB647" s="285"/>
      <c r="AC647" s="285"/>
      <c r="AD647" s="347"/>
      <c r="AE647" s="285"/>
      <c r="AF647" s="285"/>
      <c r="AG647" s="285"/>
      <c r="AH647" s="285"/>
      <c r="AI647" s="285"/>
      <c r="AJ647" s="285"/>
      <c r="AK647" s="285"/>
      <c r="AL647" s="285"/>
      <c r="AM647" s="285"/>
      <c r="AN647" s="285"/>
      <c r="AO647" s="285"/>
      <c r="AP647" s="342"/>
      <c r="AQ647" s="285"/>
      <c r="AR647" s="1629"/>
      <c r="AS647" s="1629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85"/>
      <c r="BM647" s="285"/>
      <c r="BN647" s="285"/>
      <c r="BO647" s="285"/>
      <c r="BP647" s="285"/>
      <c r="BQ647" s="285"/>
      <c r="BR647" s="285"/>
      <c r="BS647" s="285"/>
      <c r="BT647" s="285"/>
      <c r="BU647" s="285"/>
      <c r="BV647" s="285"/>
      <c r="BW647" s="285"/>
      <c r="BX647" s="285"/>
      <c r="BY647" s="285"/>
      <c r="BZ647" s="285"/>
      <c r="CA647" s="285"/>
      <c r="CB647" s="285"/>
      <c r="CC647" s="285"/>
      <c r="CD647" s="285"/>
      <c r="CE647" s="285"/>
      <c r="CF647" s="285"/>
      <c r="CG647" s="962"/>
      <c r="CH647" s="285"/>
      <c r="CI647" s="285"/>
      <c r="CJ647" s="285"/>
      <c r="CK647" s="285"/>
      <c r="CL647" s="285"/>
      <c r="CM647" s="285"/>
      <c r="CN647" s="285"/>
      <c r="CO647" s="285"/>
      <c r="CP647" s="285"/>
      <c r="CQ647" s="285"/>
      <c r="CR647" s="285"/>
      <c r="CS647" s="285"/>
      <c r="CT647" s="285"/>
      <c r="CU647" s="285"/>
      <c r="CV647" s="285"/>
      <c r="CW647" s="1512"/>
      <c r="CX647" s="285"/>
      <c r="CY647" s="285"/>
      <c r="CZ647" s="285"/>
      <c r="DA647" s="285"/>
      <c r="DB647" s="285"/>
      <c r="DC647" s="285"/>
      <c r="DD647" s="285"/>
      <c r="DE647" s="285"/>
      <c r="DF647" s="285"/>
      <c r="DG647" s="285"/>
      <c r="DH647" s="285"/>
      <c r="DI647" s="1174"/>
      <c r="DJ647" s="1174"/>
      <c r="DK647" s="1174"/>
      <c r="DL647" s="1174"/>
      <c r="DM647" s="1174"/>
      <c r="DN647" s="1174"/>
      <c r="DO647" s="1174"/>
      <c r="DP647" s="1174"/>
      <c r="DQ647" s="1174"/>
      <c r="DR647" s="1174"/>
      <c r="DS647" s="1174"/>
      <c r="DT647" s="1174"/>
      <c r="DU647" s="1174"/>
      <c r="DV647" s="1174"/>
      <c r="DW647" s="1174"/>
      <c r="DX647" s="1174"/>
      <c r="DY647" s="1174"/>
      <c r="DZ647" s="1174"/>
      <c r="EA647" s="1174"/>
      <c r="EB647" s="1174"/>
      <c r="EC647" s="1174"/>
      <c r="ED647" s="1174"/>
      <c r="EE647" s="1174"/>
      <c r="EF647" s="1174"/>
      <c r="EG647" s="1174"/>
      <c r="EH647" s="1174"/>
      <c r="EI647" s="1174"/>
      <c r="EJ647" s="285"/>
      <c r="EK647" s="285"/>
      <c r="EL647" s="285"/>
      <c r="EM647" s="285"/>
      <c r="EN647" s="287">
        <f t="shared" si="3140"/>
        <v>0</v>
      </c>
      <c r="EO647" s="287"/>
      <c r="EP647" s="287"/>
      <c r="EQ647" s="285"/>
      <c r="ER647" s="285"/>
      <c r="ES647" s="285"/>
      <c r="ET647" s="804"/>
      <c r="EU647" s="804"/>
      <c r="EV647" s="804"/>
      <c r="EW647" s="804"/>
      <c r="EX647" s="285"/>
      <c r="EY647" s="804"/>
      <c r="EZ647" s="804"/>
      <c r="FA647" s="804"/>
      <c r="FB647" s="804"/>
      <c r="FC647" s="285"/>
      <c r="FD647" s="285"/>
      <c r="FE647" s="285"/>
      <c r="FF647" s="285"/>
      <c r="FG647" s="285"/>
      <c r="FH647" s="287"/>
      <c r="FI647" s="287"/>
      <c r="FJ647" s="285"/>
      <c r="FK647" s="285"/>
      <c r="FL647" s="962"/>
      <c r="FM647" s="285"/>
      <c r="FN647" s="804"/>
      <c r="FO647" s="804"/>
      <c r="FP647" s="804"/>
      <c r="FQ647" s="804"/>
      <c r="FR647" s="285"/>
      <c r="FS647" s="285"/>
      <c r="FT647" s="285"/>
      <c r="FU647" s="804"/>
      <c r="FV647" s="285"/>
      <c r="FW647" s="285"/>
      <c r="FX647" s="285"/>
    </row>
    <row r="648" spans="1:180" ht="30" hidden="1">
      <c r="A648" s="408" t="s">
        <v>485</v>
      </c>
      <c r="B648" s="304" t="s">
        <v>303</v>
      </c>
      <c r="C648" s="378"/>
      <c r="D648" s="378"/>
      <c r="E648" s="415"/>
      <c r="F648" s="395"/>
      <c r="G648" s="304"/>
      <c r="H648" s="304"/>
      <c r="I648" s="287" t="e">
        <f>#REF!+M648+N648+S648+#REF!</f>
        <v>#REF!</v>
      </c>
      <c r="J648" s="287"/>
      <c r="K648" s="287"/>
      <c r="L648" s="287"/>
      <c r="M648" s="306"/>
      <c r="N648" s="306"/>
      <c r="O648" s="306"/>
      <c r="P648" s="306"/>
      <c r="Q648" s="306"/>
      <c r="R648" s="306"/>
      <c r="S648" s="306"/>
      <c r="T648" s="306"/>
      <c r="U648" s="306"/>
      <c r="V648" s="306"/>
      <c r="W648" s="306"/>
      <c r="X648" s="306"/>
      <c r="Y648" s="306"/>
      <c r="Z648" s="306"/>
      <c r="AA648" s="1180"/>
      <c r="AB648" s="306"/>
      <c r="AC648" s="306"/>
      <c r="AD648" s="354"/>
      <c r="AE648" s="306"/>
      <c r="AF648" s="306"/>
      <c r="AG648" s="306"/>
      <c r="AH648" s="306"/>
      <c r="AI648" s="306"/>
      <c r="AJ648" s="306"/>
      <c r="AK648" s="306"/>
      <c r="AL648" s="306"/>
      <c r="AM648" s="306"/>
      <c r="AN648" s="306"/>
      <c r="AO648" s="306"/>
      <c r="AP648" s="306"/>
      <c r="AQ648" s="287" t="e">
        <f>#REF!+#REF!+BR648+CW648+#REF!</f>
        <v>#REF!</v>
      </c>
      <c r="AR648" s="1631"/>
      <c r="AS648" s="1631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306"/>
      <c r="BM648" s="306"/>
      <c r="BN648" s="306"/>
      <c r="BO648" s="306"/>
      <c r="BP648" s="306"/>
      <c r="BQ648" s="306"/>
      <c r="BR648" s="306"/>
      <c r="BS648" s="306"/>
      <c r="BT648" s="306"/>
      <c r="BU648" s="306"/>
      <c r="BV648" s="306"/>
      <c r="BW648" s="306"/>
      <c r="BX648" s="306"/>
      <c r="BY648" s="306"/>
      <c r="BZ648" s="306"/>
      <c r="CA648" s="306"/>
      <c r="CB648" s="306"/>
      <c r="CC648" s="306"/>
      <c r="CD648" s="306"/>
      <c r="CE648" s="306"/>
      <c r="CF648" s="306"/>
      <c r="CG648" s="963"/>
      <c r="CH648" s="306"/>
      <c r="CI648" s="306"/>
      <c r="CJ648" s="306"/>
      <c r="CK648" s="306"/>
      <c r="CL648" s="306"/>
      <c r="CM648" s="306"/>
      <c r="CN648" s="306"/>
      <c r="CO648" s="306"/>
      <c r="CP648" s="306"/>
      <c r="CQ648" s="306"/>
      <c r="CR648" s="306"/>
      <c r="CS648" s="306"/>
      <c r="CT648" s="306"/>
      <c r="CU648" s="306"/>
      <c r="CV648" s="306"/>
      <c r="CW648" s="1519"/>
      <c r="CX648" s="306"/>
      <c r="CY648" s="306"/>
      <c r="CZ648" s="306"/>
      <c r="DA648" s="306"/>
      <c r="DB648" s="306"/>
      <c r="DC648" s="306"/>
      <c r="DD648" s="306"/>
      <c r="DE648" s="306"/>
      <c r="DF648" s="306"/>
      <c r="DG648" s="306"/>
      <c r="DH648" s="306"/>
      <c r="DI648" s="1180"/>
      <c r="DJ648" s="1180"/>
      <c r="DK648" s="1180"/>
      <c r="DL648" s="1180"/>
      <c r="DM648" s="1180"/>
      <c r="DN648" s="1180"/>
      <c r="DO648" s="1180"/>
      <c r="DP648" s="1180"/>
      <c r="DQ648" s="1180"/>
      <c r="DR648" s="1180"/>
      <c r="DS648" s="1180"/>
      <c r="DT648" s="1180"/>
      <c r="DU648" s="1180"/>
      <c r="DV648" s="1180"/>
      <c r="DW648" s="1180"/>
      <c r="DX648" s="1180"/>
      <c r="DY648" s="1180"/>
      <c r="DZ648" s="1180"/>
      <c r="EA648" s="1180"/>
      <c r="EB648" s="1180"/>
      <c r="EC648" s="1180"/>
      <c r="ED648" s="1180"/>
      <c r="EE648" s="1180"/>
      <c r="EF648" s="1180"/>
      <c r="EG648" s="1180"/>
      <c r="EH648" s="1180"/>
      <c r="EI648" s="1180"/>
      <c r="EJ648" s="306"/>
      <c r="EK648" s="306"/>
      <c r="EL648" s="306"/>
      <c r="EM648" s="306"/>
      <c r="EN648" s="287">
        <f t="shared" si="3140"/>
        <v>0</v>
      </c>
      <c r="EO648" s="287"/>
      <c r="EP648" s="287"/>
      <c r="EQ648" s="306"/>
      <c r="ER648" s="306"/>
      <c r="ES648" s="306"/>
      <c r="ET648" s="624"/>
      <c r="EU648" s="624"/>
      <c r="EV648" s="624"/>
      <c r="EW648" s="624"/>
      <c r="EX648" s="306"/>
      <c r="EY648" s="624"/>
      <c r="EZ648" s="624"/>
      <c r="FA648" s="624"/>
      <c r="FB648" s="624"/>
      <c r="FC648" s="306"/>
      <c r="FD648" s="306"/>
      <c r="FE648" s="306"/>
      <c r="FF648" s="306"/>
      <c r="FG648" s="287">
        <f>SUM(FH648:FM648)</f>
        <v>0</v>
      </c>
      <c r="FH648" s="287"/>
      <c r="FI648" s="287"/>
      <c r="FJ648" s="306"/>
      <c r="FK648" s="306"/>
      <c r="FL648" s="963"/>
      <c r="FM648" s="306"/>
      <c r="FN648" s="624"/>
      <c r="FO648" s="624"/>
      <c r="FP648" s="624"/>
      <c r="FQ648" s="624"/>
      <c r="FR648" s="306"/>
      <c r="FS648" s="306"/>
      <c r="FT648" s="306"/>
      <c r="FU648" s="624"/>
      <c r="FV648" s="342"/>
      <c r="FW648" s="342"/>
      <c r="FX648" s="342"/>
    </row>
    <row r="649" spans="1:180" ht="30" hidden="1">
      <c r="A649" s="408" t="s">
        <v>485</v>
      </c>
      <c r="B649" s="304" t="s">
        <v>303</v>
      </c>
      <c r="C649" s="378"/>
      <c r="D649" s="378"/>
      <c r="E649" s="415"/>
      <c r="F649" s="395"/>
      <c r="G649" s="304"/>
      <c r="H649" s="304"/>
      <c r="I649" s="287" t="e">
        <f>#REF!+M649+N649+S649+#REF!</f>
        <v>#REF!</v>
      </c>
      <c r="J649" s="287"/>
      <c r="K649" s="287"/>
      <c r="L649" s="287"/>
      <c r="M649" s="365"/>
      <c r="N649" s="365"/>
      <c r="O649" s="365"/>
      <c r="P649" s="365"/>
      <c r="Q649" s="365"/>
      <c r="R649" s="365"/>
      <c r="S649" s="365"/>
      <c r="T649" s="365"/>
      <c r="U649" s="365"/>
      <c r="V649" s="365"/>
      <c r="W649" s="365"/>
      <c r="X649" s="365"/>
      <c r="Y649" s="365"/>
      <c r="Z649" s="365"/>
      <c r="AA649" s="1177"/>
      <c r="AB649" s="292"/>
      <c r="AC649" s="292"/>
      <c r="AD649" s="353"/>
      <c r="AE649" s="292"/>
      <c r="AF649" s="365"/>
      <c r="AG649" s="365"/>
      <c r="AH649" s="365"/>
      <c r="AI649" s="365"/>
      <c r="AJ649" s="365"/>
      <c r="AK649" s="365"/>
      <c r="AL649" s="292"/>
      <c r="AM649" s="292"/>
      <c r="AN649" s="292"/>
      <c r="AO649" s="292"/>
      <c r="AP649" s="292"/>
      <c r="AQ649" s="287" t="e">
        <f>#REF!+#REF!+BR649+CW649+#REF!</f>
        <v>#REF!</v>
      </c>
      <c r="AR649" s="1631"/>
      <c r="AS649" s="1631"/>
      <c r="AT649" s="287"/>
      <c r="AU649" s="287"/>
      <c r="AV649" s="287"/>
      <c r="AW649" s="287"/>
      <c r="AX649" s="287"/>
      <c r="AY649" s="287"/>
      <c r="AZ649" s="287"/>
      <c r="BA649" s="287"/>
      <c r="BB649" s="287"/>
      <c r="BC649" s="287"/>
      <c r="BD649" s="287"/>
      <c r="BE649" s="287"/>
      <c r="BF649" s="287"/>
      <c r="BG649" s="287"/>
      <c r="BH649" s="287"/>
      <c r="BI649" s="287"/>
      <c r="BJ649" s="287"/>
      <c r="BK649" s="287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967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1520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1223"/>
      <c r="DJ649" s="1223"/>
      <c r="DK649" s="1223"/>
      <c r="DL649" s="1223"/>
      <c r="DM649" s="1223"/>
      <c r="DN649" s="1223"/>
      <c r="DO649" s="1223"/>
      <c r="DP649" s="1223"/>
      <c r="DQ649" s="1223"/>
      <c r="DR649" s="1223"/>
      <c r="DS649" s="1223"/>
      <c r="DT649" s="1223"/>
      <c r="DU649" s="1223"/>
      <c r="DV649" s="1223"/>
      <c r="DW649" s="1223"/>
      <c r="DX649" s="1223"/>
      <c r="DY649" s="1223"/>
      <c r="DZ649" s="1223"/>
      <c r="EA649" s="1223"/>
      <c r="EB649" s="1223"/>
      <c r="EC649" s="1223"/>
      <c r="ED649" s="1223"/>
      <c r="EE649" s="1223"/>
      <c r="EF649" s="1223"/>
      <c r="EG649" s="1223"/>
      <c r="EH649" s="1223"/>
      <c r="EI649" s="1223"/>
      <c r="EJ649" s="292"/>
      <c r="EK649" s="292"/>
      <c r="EL649" s="292"/>
      <c r="EM649" s="292"/>
      <c r="EN649" s="287">
        <f t="shared" si="3140"/>
        <v>0</v>
      </c>
      <c r="EO649" s="287"/>
      <c r="EP649" s="287"/>
      <c r="EQ649" s="292"/>
      <c r="ER649" s="292"/>
      <c r="ES649" s="292"/>
      <c r="ET649" s="827"/>
      <c r="EU649" s="827"/>
      <c r="EV649" s="827"/>
      <c r="EW649" s="827"/>
      <c r="EX649" s="292"/>
      <c r="EY649" s="827"/>
      <c r="EZ649" s="827"/>
      <c r="FA649" s="827"/>
      <c r="FB649" s="827"/>
      <c r="FC649" s="292"/>
      <c r="FD649" s="292"/>
      <c r="FE649" s="292"/>
      <c r="FF649" s="292"/>
      <c r="FG649" s="287">
        <f>SUM(FH649:FM649)</f>
        <v>0</v>
      </c>
      <c r="FH649" s="287"/>
      <c r="FI649" s="287">
        <v>0</v>
      </c>
      <c r="FJ649" s="292"/>
      <c r="FK649" s="292"/>
      <c r="FL649" s="967"/>
      <c r="FM649" s="292"/>
      <c r="FN649" s="827"/>
      <c r="FO649" s="827"/>
      <c r="FP649" s="827"/>
      <c r="FQ649" s="827"/>
      <c r="FR649" s="292"/>
      <c r="FS649" s="292"/>
      <c r="FT649" s="292"/>
      <c r="FU649" s="827"/>
      <c r="FV649" s="342"/>
      <c r="FW649" s="342"/>
      <c r="FX649" s="342"/>
    </row>
    <row r="650" spans="1:180" ht="30" hidden="1">
      <c r="A650" s="408" t="s">
        <v>485</v>
      </c>
      <c r="B650" s="304" t="s">
        <v>303</v>
      </c>
      <c r="C650" s="378"/>
      <c r="D650" s="378"/>
      <c r="E650" s="415" t="s">
        <v>97</v>
      </c>
      <c r="F650" s="395"/>
      <c r="G650" s="304"/>
      <c r="H650" s="304"/>
      <c r="I650" s="287" t="e">
        <f>#REF!+M650+N650+S650+#REF!</f>
        <v>#REF!</v>
      </c>
      <c r="J650" s="287"/>
      <c r="K650" s="287"/>
      <c r="L650" s="287"/>
      <c r="M650" s="365"/>
      <c r="N650" s="365"/>
      <c r="O650" s="365"/>
      <c r="P650" s="365"/>
      <c r="Q650" s="365"/>
      <c r="R650" s="365"/>
      <c r="S650" s="365"/>
      <c r="T650" s="365"/>
      <c r="U650" s="365"/>
      <c r="V650" s="365"/>
      <c r="W650" s="365"/>
      <c r="X650" s="365"/>
      <c r="Y650" s="365"/>
      <c r="Z650" s="365"/>
      <c r="AA650" s="1177"/>
      <c r="AB650" s="292"/>
      <c r="AC650" s="292"/>
      <c r="AD650" s="353"/>
      <c r="AE650" s="292"/>
      <c r="AF650" s="365"/>
      <c r="AG650" s="365"/>
      <c r="AH650" s="365"/>
      <c r="AI650" s="365"/>
      <c r="AJ650" s="365"/>
      <c r="AK650" s="365"/>
      <c r="AL650" s="292"/>
      <c r="AM650" s="292"/>
      <c r="AN650" s="292"/>
      <c r="AO650" s="292"/>
      <c r="AP650" s="292"/>
      <c r="AQ650" s="287" t="e">
        <f>#REF!+#REF!+BR650+CW650+#REF!</f>
        <v>#REF!</v>
      </c>
      <c r="AR650" s="1631"/>
      <c r="AS650" s="1631"/>
      <c r="AT650" s="285"/>
      <c r="AU650" s="285"/>
      <c r="AV650" s="285"/>
      <c r="AW650" s="285"/>
      <c r="AX650" s="285"/>
      <c r="AY650" s="285"/>
      <c r="AZ650" s="285"/>
      <c r="BA650" s="285"/>
      <c r="BB650" s="285"/>
      <c r="BC650" s="285"/>
      <c r="BD650" s="285"/>
      <c r="BE650" s="285"/>
      <c r="BF650" s="285"/>
      <c r="BG650" s="285"/>
      <c r="BH650" s="285"/>
      <c r="BI650" s="285"/>
      <c r="BJ650" s="285"/>
      <c r="BK650" s="285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967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1520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1223"/>
      <c r="DJ650" s="1223"/>
      <c r="DK650" s="1223"/>
      <c r="DL650" s="1223"/>
      <c r="DM650" s="1223"/>
      <c r="DN650" s="1223"/>
      <c r="DO650" s="1223"/>
      <c r="DP650" s="1223"/>
      <c r="DQ650" s="1223"/>
      <c r="DR650" s="1223"/>
      <c r="DS650" s="1223"/>
      <c r="DT650" s="1223"/>
      <c r="DU650" s="1223"/>
      <c r="DV650" s="1223"/>
      <c r="DW650" s="1223"/>
      <c r="DX650" s="1223"/>
      <c r="DY650" s="1223"/>
      <c r="DZ650" s="1223"/>
      <c r="EA650" s="1223"/>
      <c r="EB650" s="1223"/>
      <c r="EC650" s="1223"/>
      <c r="ED650" s="1223"/>
      <c r="EE650" s="1223"/>
      <c r="EF650" s="1223"/>
      <c r="EG650" s="1223"/>
      <c r="EH650" s="1223"/>
      <c r="EI650" s="1223"/>
      <c r="EJ650" s="292"/>
      <c r="EK650" s="292"/>
      <c r="EL650" s="292"/>
      <c r="EM650" s="292"/>
      <c r="EN650" s="287">
        <f t="shared" si="3140"/>
        <v>0</v>
      </c>
      <c r="EO650" s="287"/>
      <c r="EP650" s="287"/>
      <c r="EQ650" s="292"/>
      <c r="ER650" s="292"/>
      <c r="ES650" s="292"/>
      <c r="ET650" s="827"/>
      <c r="EU650" s="827"/>
      <c r="EV650" s="827"/>
      <c r="EW650" s="827"/>
      <c r="EX650" s="292"/>
      <c r="EY650" s="827"/>
      <c r="EZ650" s="827"/>
      <c r="FA650" s="827"/>
      <c r="FB650" s="827"/>
      <c r="FC650" s="292"/>
      <c r="FD650" s="292"/>
      <c r="FE650" s="292"/>
      <c r="FF650" s="292"/>
      <c r="FG650" s="287">
        <f>SUM(FH650:FM650)</f>
        <v>0</v>
      </c>
      <c r="FH650" s="287">
        <v>0</v>
      </c>
      <c r="FI650" s="287"/>
      <c r="FJ650" s="292"/>
      <c r="FK650" s="292"/>
      <c r="FL650" s="967"/>
      <c r="FM650" s="292"/>
      <c r="FN650" s="827"/>
      <c r="FO650" s="827"/>
      <c r="FP650" s="827"/>
      <c r="FQ650" s="827"/>
      <c r="FR650" s="292"/>
      <c r="FS650" s="292"/>
      <c r="FT650" s="292"/>
      <c r="FU650" s="827"/>
      <c r="FV650" s="342"/>
      <c r="FW650" s="342"/>
      <c r="FX650" s="342"/>
    </row>
    <row r="651" spans="1:180" ht="30" hidden="1">
      <c r="A651" s="408" t="s">
        <v>485</v>
      </c>
      <c r="B651" s="304" t="s">
        <v>303</v>
      </c>
      <c r="C651" s="378"/>
      <c r="D651" s="378"/>
      <c r="E651" s="415"/>
      <c r="F651" s="416" t="s">
        <v>100</v>
      </c>
      <c r="G651" s="463"/>
      <c r="H651" s="463"/>
      <c r="I651" s="285"/>
      <c r="J651" s="285"/>
      <c r="K651" s="285"/>
      <c r="L651" s="285"/>
      <c r="M651" s="285"/>
      <c r="N651" s="285"/>
      <c r="O651" s="285"/>
      <c r="P651" s="285"/>
      <c r="Q651" s="285"/>
      <c r="R651" s="285"/>
      <c r="S651" s="285"/>
      <c r="T651" s="285"/>
      <c r="U651" s="285"/>
      <c r="V651" s="285"/>
      <c r="W651" s="285"/>
      <c r="X651" s="285"/>
      <c r="Y651" s="285"/>
      <c r="Z651" s="285"/>
      <c r="AA651" s="1174"/>
      <c r="AB651" s="285"/>
      <c r="AC651" s="285"/>
      <c r="AD651" s="347"/>
      <c r="AE651" s="285"/>
      <c r="AF651" s="285"/>
      <c r="AG651" s="285"/>
      <c r="AH651" s="285"/>
      <c r="AI651" s="285"/>
      <c r="AJ651" s="285"/>
      <c r="AK651" s="285"/>
      <c r="AL651" s="285"/>
      <c r="AM651" s="285"/>
      <c r="AN651" s="285"/>
      <c r="AO651" s="285"/>
      <c r="AP651" s="306"/>
      <c r="AQ651" s="287" t="e">
        <f>SUM(AQ648:AQ650)</f>
        <v>#REF!</v>
      </c>
      <c r="AR651" s="1631"/>
      <c r="AS651" s="1631"/>
      <c r="AT651" s="306"/>
      <c r="AU651" s="306"/>
      <c r="AV651" s="306"/>
      <c r="AW651" s="306"/>
      <c r="AX651" s="306"/>
      <c r="AY651" s="306"/>
      <c r="AZ651" s="306"/>
      <c r="BA651" s="306"/>
      <c r="BB651" s="306"/>
      <c r="BC651" s="306"/>
      <c r="BD651" s="306"/>
      <c r="BE651" s="306"/>
      <c r="BF651" s="306"/>
      <c r="BG651" s="306"/>
      <c r="BH651" s="306"/>
      <c r="BI651" s="306"/>
      <c r="BJ651" s="306"/>
      <c r="BK651" s="306"/>
      <c r="BL651" s="287">
        <f t="shared" ref="BL651:DE651" si="3171">SUM(BL648:BL650)</f>
        <v>0</v>
      </c>
      <c r="BM651" s="287">
        <f t="shared" si="3171"/>
        <v>0</v>
      </c>
      <c r="BN651" s="287">
        <f t="shared" si="3171"/>
        <v>0</v>
      </c>
      <c r="BO651" s="287">
        <f t="shared" si="3171"/>
        <v>0</v>
      </c>
      <c r="BP651" s="287">
        <f t="shared" si="3171"/>
        <v>0</v>
      </c>
      <c r="BQ651" s="287">
        <f t="shared" si="3171"/>
        <v>0</v>
      </c>
      <c r="BR651" s="287">
        <f t="shared" ref="BR651:CF651" si="3172">SUM(BR648:BR650)</f>
        <v>0</v>
      </c>
      <c r="BS651" s="287">
        <f t="shared" si="3172"/>
        <v>0</v>
      </c>
      <c r="BT651" s="287">
        <f t="shared" si="3172"/>
        <v>0</v>
      </c>
      <c r="BU651" s="287">
        <f t="shared" si="3172"/>
        <v>0</v>
      </c>
      <c r="BV651" s="287">
        <f t="shared" si="3172"/>
        <v>0</v>
      </c>
      <c r="BW651" s="287">
        <f t="shared" si="3172"/>
        <v>0</v>
      </c>
      <c r="BX651" s="287">
        <f t="shared" si="3172"/>
        <v>0</v>
      </c>
      <c r="BY651" s="287">
        <f t="shared" si="3172"/>
        <v>0</v>
      </c>
      <c r="BZ651" s="287">
        <f t="shared" si="3172"/>
        <v>0</v>
      </c>
      <c r="CA651" s="287">
        <f t="shared" si="3172"/>
        <v>0</v>
      </c>
      <c r="CB651" s="287">
        <f t="shared" si="3172"/>
        <v>0</v>
      </c>
      <c r="CC651" s="287">
        <f t="shared" si="3172"/>
        <v>0</v>
      </c>
      <c r="CD651" s="287">
        <f t="shared" si="3172"/>
        <v>0</v>
      </c>
      <c r="CE651" s="287">
        <f t="shared" si="3172"/>
        <v>0</v>
      </c>
      <c r="CF651" s="287">
        <f t="shared" si="3172"/>
        <v>0</v>
      </c>
      <c r="CG651" s="961"/>
      <c r="CH651" s="287">
        <f t="shared" ref="CH651:CV651" si="3173">SUM(CH648:CH650)</f>
        <v>0</v>
      </c>
      <c r="CI651" s="287">
        <f t="shared" si="3173"/>
        <v>0</v>
      </c>
      <c r="CJ651" s="287">
        <f t="shared" si="3173"/>
        <v>0</v>
      </c>
      <c r="CK651" s="287">
        <f t="shared" si="3173"/>
        <v>0</v>
      </c>
      <c r="CL651" s="287">
        <f t="shared" si="3173"/>
        <v>0</v>
      </c>
      <c r="CM651" s="287">
        <f t="shared" si="3173"/>
        <v>0</v>
      </c>
      <c r="CN651" s="287">
        <f t="shared" si="3173"/>
        <v>0</v>
      </c>
      <c r="CO651" s="287">
        <f t="shared" si="3173"/>
        <v>0</v>
      </c>
      <c r="CP651" s="287">
        <f t="shared" si="3173"/>
        <v>0</v>
      </c>
      <c r="CQ651" s="287">
        <f t="shared" si="3173"/>
        <v>0</v>
      </c>
      <c r="CR651" s="287">
        <f t="shared" si="3173"/>
        <v>0</v>
      </c>
      <c r="CS651" s="287">
        <f t="shared" si="3173"/>
        <v>0</v>
      </c>
      <c r="CT651" s="287">
        <f t="shared" si="3173"/>
        <v>0</v>
      </c>
      <c r="CU651" s="287">
        <f t="shared" si="3173"/>
        <v>0</v>
      </c>
      <c r="CV651" s="287">
        <f t="shared" si="3173"/>
        <v>0</v>
      </c>
      <c r="CW651" s="1510">
        <f t="shared" si="3171"/>
        <v>0</v>
      </c>
      <c r="CX651" s="287">
        <f t="shared" si="3171"/>
        <v>0</v>
      </c>
      <c r="CY651" s="287">
        <f t="shared" si="3171"/>
        <v>0</v>
      </c>
      <c r="CZ651" s="287">
        <f t="shared" si="3171"/>
        <v>0</v>
      </c>
      <c r="DA651" s="287">
        <f t="shared" si="3171"/>
        <v>0</v>
      </c>
      <c r="DB651" s="287">
        <f t="shared" si="3171"/>
        <v>0</v>
      </c>
      <c r="DC651" s="287">
        <f t="shared" si="3171"/>
        <v>0</v>
      </c>
      <c r="DD651" s="287">
        <f t="shared" si="3171"/>
        <v>0</v>
      </c>
      <c r="DE651" s="287">
        <f t="shared" si="3171"/>
        <v>0</v>
      </c>
      <c r="DF651" s="287">
        <f t="shared" ref="DF651:EF651" si="3174">SUM(DF648:DF650)</f>
        <v>0</v>
      </c>
      <c r="DG651" s="287">
        <f t="shared" si="3174"/>
        <v>0</v>
      </c>
      <c r="DH651" s="287">
        <f t="shared" si="3174"/>
        <v>0</v>
      </c>
      <c r="DI651" s="1220">
        <f t="shared" si="3174"/>
        <v>0</v>
      </c>
      <c r="DJ651" s="1220">
        <f t="shared" si="3174"/>
        <v>0</v>
      </c>
      <c r="DK651" s="1220">
        <f t="shared" si="3174"/>
        <v>0</v>
      </c>
      <c r="DL651" s="1220"/>
      <c r="DM651" s="1220"/>
      <c r="DN651" s="1220"/>
      <c r="DO651" s="1220"/>
      <c r="DP651" s="1220"/>
      <c r="DQ651" s="1220"/>
      <c r="DR651" s="1220"/>
      <c r="DS651" s="1220"/>
      <c r="DT651" s="1220"/>
      <c r="DU651" s="1220"/>
      <c r="DV651" s="1220"/>
      <c r="DW651" s="1220"/>
      <c r="DX651" s="1220">
        <f t="shared" si="3174"/>
        <v>0</v>
      </c>
      <c r="DY651" s="1220">
        <f t="shared" si="3174"/>
        <v>0</v>
      </c>
      <c r="DZ651" s="1220">
        <f t="shared" si="3174"/>
        <v>0</v>
      </c>
      <c r="EA651" s="1220">
        <f t="shared" si="3174"/>
        <v>0</v>
      </c>
      <c r="EB651" s="1220">
        <f t="shared" si="3174"/>
        <v>0</v>
      </c>
      <c r="EC651" s="1220">
        <f t="shared" si="3174"/>
        <v>0</v>
      </c>
      <c r="ED651" s="1220">
        <f t="shared" si="3174"/>
        <v>0</v>
      </c>
      <c r="EE651" s="1220">
        <f t="shared" si="3174"/>
        <v>0</v>
      </c>
      <c r="EF651" s="1220">
        <f t="shared" si="3174"/>
        <v>0</v>
      </c>
      <c r="EG651" s="1220"/>
      <c r="EH651" s="1220"/>
      <c r="EI651" s="1220"/>
      <c r="EJ651" s="285"/>
      <c r="EK651" s="285"/>
      <c r="EL651" s="285"/>
      <c r="EM651" s="285"/>
      <c r="EN651" s="287">
        <f t="shared" si="3140"/>
        <v>0</v>
      </c>
      <c r="EO651" s="287"/>
      <c r="EP651" s="287"/>
      <c r="EQ651" s="287">
        <f t="shared" ref="EQ651:FG651" si="3175">SUM(EQ648:EQ650)</f>
        <v>0</v>
      </c>
      <c r="ER651" s="287">
        <f t="shared" si="3175"/>
        <v>0</v>
      </c>
      <c r="ES651" s="287">
        <f t="shared" si="3175"/>
        <v>0</v>
      </c>
      <c r="ET651" s="825"/>
      <c r="EU651" s="825"/>
      <c r="EV651" s="825"/>
      <c r="EW651" s="825"/>
      <c r="EX651" s="287">
        <f t="shared" si="3175"/>
        <v>0</v>
      </c>
      <c r="EY651" s="825"/>
      <c r="EZ651" s="825"/>
      <c r="FA651" s="825"/>
      <c r="FB651" s="825"/>
      <c r="FC651" s="287">
        <f t="shared" si="3175"/>
        <v>0</v>
      </c>
      <c r="FD651" s="287">
        <f t="shared" si="3175"/>
        <v>0</v>
      </c>
      <c r="FE651" s="287">
        <f t="shared" ref="FE651:FF651" si="3176">SUM(FE648:FE650)</f>
        <v>0</v>
      </c>
      <c r="FF651" s="287">
        <f t="shared" si="3176"/>
        <v>0</v>
      </c>
      <c r="FG651" s="287">
        <f t="shared" si="3175"/>
        <v>0</v>
      </c>
      <c r="FH651" s="287"/>
      <c r="FI651" s="287"/>
      <c r="FJ651" s="287">
        <f>SUM(FJ648:FJ650)</f>
        <v>0</v>
      </c>
      <c r="FK651" s="287">
        <f>SUM(FK648:FK650)</f>
        <v>0</v>
      </c>
      <c r="FL651" s="961"/>
      <c r="FM651" s="287">
        <f>SUM(FM648:FM650)</f>
        <v>0</v>
      </c>
      <c r="FN651" s="825"/>
      <c r="FO651" s="825"/>
      <c r="FP651" s="825"/>
      <c r="FQ651" s="825"/>
      <c r="FR651" s="287"/>
      <c r="FS651" s="287"/>
      <c r="FT651" s="287">
        <f>SUM(FT648:FT650)</f>
        <v>0</v>
      </c>
      <c r="FU651" s="825"/>
      <c r="FV651" s="285"/>
      <c r="FW651" s="285"/>
      <c r="FX651" s="285"/>
    </row>
    <row r="652" spans="1:180" ht="30" hidden="1">
      <c r="A652" s="408" t="s">
        <v>485</v>
      </c>
      <c r="B652" s="304" t="s">
        <v>303</v>
      </c>
      <c r="C652" s="378"/>
      <c r="D652" s="378"/>
      <c r="E652" s="417" t="s">
        <v>128</v>
      </c>
      <c r="F652" s="418" t="s">
        <v>202</v>
      </c>
      <c r="G652" s="463"/>
      <c r="H652" s="463"/>
      <c r="I652" s="285"/>
      <c r="J652" s="285"/>
      <c r="K652" s="285"/>
      <c r="L652" s="285"/>
      <c r="M652" s="285"/>
      <c r="N652" s="285"/>
      <c r="O652" s="285"/>
      <c r="P652" s="285"/>
      <c r="Q652" s="285"/>
      <c r="R652" s="285"/>
      <c r="S652" s="285"/>
      <c r="T652" s="285"/>
      <c r="U652" s="285"/>
      <c r="V652" s="285"/>
      <c r="W652" s="285"/>
      <c r="X652" s="285"/>
      <c r="Y652" s="285"/>
      <c r="Z652" s="285"/>
      <c r="AA652" s="1174"/>
      <c r="AB652" s="285"/>
      <c r="AC652" s="285"/>
      <c r="AD652" s="347"/>
      <c r="AE652" s="285"/>
      <c r="AF652" s="285"/>
      <c r="AG652" s="285"/>
      <c r="AH652" s="285"/>
      <c r="AI652" s="285"/>
      <c r="AJ652" s="285"/>
      <c r="AK652" s="285"/>
      <c r="AL652" s="285"/>
      <c r="AM652" s="285"/>
      <c r="AN652" s="285"/>
      <c r="AO652" s="285"/>
      <c r="AP652" s="342"/>
      <c r="AQ652" s="285"/>
      <c r="AR652" s="1629"/>
      <c r="AS652" s="1629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85"/>
      <c r="BM652" s="285"/>
      <c r="BN652" s="285"/>
      <c r="BO652" s="285"/>
      <c r="BP652" s="285"/>
      <c r="BQ652" s="285"/>
      <c r="BR652" s="285"/>
      <c r="BS652" s="285"/>
      <c r="BT652" s="285"/>
      <c r="BU652" s="285"/>
      <c r="BV652" s="285"/>
      <c r="BW652" s="285"/>
      <c r="BX652" s="285"/>
      <c r="BY652" s="285"/>
      <c r="BZ652" s="285"/>
      <c r="CA652" s="285"/>
      <c r="CB652" s="285"/>
      <c r="CC652" s="285"/>
      <c r="CD652" s="285"/>
      <c r="CE652" s="285"/>
      <c r="CF652" s="285"/>
      <c r="CG652" s="962"/>
      <c r="CH652" s="285"/>
      <c r="CI652" s="285"/>
      <c r="CJ652" s="285"/>
      <c r="CK652" s="285"/>
      <c r="CL652" s="285"/>
      <c r="CM652" s="285"/>
      <c r="CN652" s="285"/>
      <c r="CO652" s="285"/>
      <c r="CP652" s="285"/>
      <c r="CQ652" s="285"/>
      <c r="CR652" s="285"/>
      <c r="CS652" s="285"/>
      <c r="CT652" s="285"/>
      <c r="CU652" s="285"/>
      <c r="CV652" s="285"/>
      <c r="CW652" s="1512"/>
      <c r="CX652" s="285"/>
      <c r="CY652" s="285"/>
      <c r="CZ652" s="285"/>
      <c r="DA652" s="285"/>
      <c r="DB652" s="285"/>
      <c r="DC652" s="285"/>
      <c r="DD652" s="285"/>
      <c r="DE652" s="285"/>
      <c r="DF652" s="285"/>
      <c r="DG652" s="285"/>
      <c r="DH652" s="285"/>
      <c r="DI652" s="1174"/>
      <c r="DJ652" s="1174"/>
      <c r="DK652" s="1174"/>
      <c r="DL652" s="1174"/>
      <c r="DM652" s="1174"/>
      <c r="DN652" s="1174"/>
      <c r="DO652" s="1174"/>
      <c r="DP652" s="1174"/>
      <c r="DQ652" s="1174"/>
      <c r="DR652" s="1174"/>
      <c r="DS652" s="1174"/>
      <c r="DT652" s="1174"/>
      <c r="DU652" s="1174"/>
      <c r="DV652" s="1174"/>
      <c r="DW652" s="1174"/>
      <c r="DX652" s="1174"/>
      <c r="DY652" s="1174"/>
      <c r="DZ652" s="1174"/>
      <c r="EA652" s="1174"/>
      <c r="EB652" s="1174"/>
      <c r="EC652" s="1174"/>
      <c r="ED652" s="1174"/>
      <c r="EE652" s="1174"/>
      <c r="EF652" s="1174"/>
      <c r="EG652" s="1174"/>
      <c r="EH652" s="1174"/>
      <c r="EI652" s="1174"/>
      <c r="EJ652" s="285"/>
      <c r="EK652" s="285"/>
      <c r="EL652" s="285"/>
      <c r="EM652" s="285"/>
      <c r="EN652" s="287">
        <f t="shared" si="3140"/>
        <v>0</v>
      </c>
      <c r="EO652" s="287"/>
      <c r="EP652" s="287"/>
      <c r="EQ652" s="285"/>
      <c r="ER652" s="285"/>
      <c r="ES652" s="285"/>
      <c r="ET652" s="804"/>
      <c r="EU652" s="804"/>
      <c r="EV652" s="804"/>
      <c r="EW652" s="804"/>
      <c r="EX652" s="285"/>
      <c r="EY652" s="804"/>
      <c r="EZ652" s="804"/>
      <c r="FA652" s="804"/>
      <c r="FB652" s="804"/>
      <c r="FC652" s="285"/>
      <c r="FD652" s="285"/>
      <c r="FE652" s="285"/>
      <c r="FF652" s="285"/>
      <c r="FG652" s="285"/>
      <c r="FH652" s="287"/>
      <c r="FI652" s="287"/>
      <c r="FJ652" s="285"/>
      <c r="FK652" s="285"/>
      <c r="FL652" s="962"/>
      <c r="FM652" s="285"/>
      <c r="FN652" s="804"/>
      <c r="FO652" s="804"/>
      <c r="FP652" s="804"/>
      <c r="FQ652" s="804"/>
      <c r="FR652" s="285"/>
      <c r="FS652" s="285"/>
      <c r="FT652" s="285"/>
      <c r="FU652" s="804"/>
      <c r="FV652" s="285"/>
      <c r="FW652" s="285"/>
      <c r="FX652" s="285"/>
    </row>
    <row r="653" spans="1:180" ht="30" hidden="1">
      <c r="A653" s="408" t="s">
        <v>485</v>
      </c>
      <c r="B653" s="304" t="s">
        <v>303</v>
      </c>
      <c r="C653" s="378"/>
      <c r="D653" s="378"/>
      <c r="E653" s="415"/>
      <c r="F653" s="395"/>
      <c r="G653" s="304"/>
      <c r="H653" s="304"/>
      <c r="I653" s="287" t="e">
        <f>#REF!+M653+N653+S653+#REF!</f>
        <v>#REF!</v>
      </c>
      <c r="J653" s="287"/>
      <c r="K653" s="287"/>
      <c r="L653" s="287"/>
      <c r="M653" s="306"/>
      <c r="N653" s="306"/>
      <c r="O653" s="306"/>
      <c r="P653" s="306"/>
      <c r="Q653" s="306"/>
      <c r="R653" s="306"/>
      <c r="S653" s="306"/>
      <c r="T653" s="306"/>
      <c r="U653" s="306"/>
      <c r="V653" s="306"/>
      <c r="W653" s="306"/>
      <c r="X653" s="306"/>
      <c r="Y653" s="306"/>
      <c r="Z653" s="306"/>
      <c r="AA653" s="1180"/>
      <c r="AB653" s="306"/>
      <c r="AC653" s="306"/>
      <c r="AD653" s="354"/>
      <c r="AE653" s="306"/>
      <c r="AF653" s="306"/>
      <c r="AG653" s="306"/>
      <c r="AH653" s="306"/>
      <c r="AI653" s="306"/>
      <c r="AJ653" s="306"/>
      <c r="AK653" s="306"/>
      <c r="AL653" s="306"/>
      <c r="AM653" s="306"/>
      <c r="AN653" s="306"/>
      <c r="AO653" s="306"/>
      <c r="AP653" s="306"/>
      <c r="AQ653" s="287" t="e">
        <f>#REF!+#REF!+BR653+CW653+#REF!</f>
        <v>#REF!</v>
      </c>
      <c r="AR653" s="1631"/>
      <c r="AS653" s="1631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306"/>
      <c r="BM653" s="306"/>
      <c r="BN653" s="306"/>
      <c r="BO653" s="306"/>
      <c r="BP653" s="306"/>
      <c r="BQ653" s="306"/>
      <c r="BR653" s="306"/>
      <c r="BS653" s="306"/>
      <c r="BT653" s="306"/>
      <c r="BU653" s="306"/>
      <c r="BV653" s="306"/>
      <c r="BW653" s="306"/>
      <c r="BX653" s="306"/>
      <c r="BY653" s="306"/>
      <c r="BZ653" s="306"/>
      <c r="CA653" s="306"/>
      <c r="CB653" s="306"/>
      <c r="CC653" s="306"/>
      <c r="CD653" s="306"/>
      <c r="CE653" s="306"/>
      <c r="CF653" s="306"/>
      <c r="CG653" s="963"/>
      <c r="CH653" s="306"/>
      <c r="CI653" s="306"/>
      <c r="CJ653" s="306"/>
      <c r="CK653" s="306"/>
      <c r="CL653" s="306"/>
      <c r="CM653" s="306"/>
      <c r="CN653" s="306"/>
      <c r="CO653" s="306"/>
      <c r="CP653" s="306"/>
      <c r="CQ653" s="306"/>
      <c r="CR653" s="306"/>
      <c r="CS653" s="306"/>
      <c r="CT653" s="306"/>
      <c r="CU653" s="306"/>
      <c r="CV653" s="306"/>
      <c r="CW653" s="1519"/>
      <c r="CX653" s="306"/>
      <c r="CY653" s="306"/>
      <c r="CZ653" s="306"/>
      <c r="DA653" s="306"/>
      <c r="DB653" s="306"/>
      <c r="DC653" s="306"/>
      <c r="DD653" s="306"/>
      <c r="DE653" s="306"/>
      <c r="DF653" s="306"/>
      <c r="DG653" s="306"/>
      <c r="DH653" s="306"/>
      <c r="DI653" s="1180"/>
      <c r="DJ653" s="1180"/>
      <c r="DK653" s="1180"/>
      <c r="DL653" s="1180"/>
      <c r="DM653" s="1180"/>
      <c r="DN653" s="1180"/>
      <c r="DO653" s="1180"/>
      <c r="DP653" s="1180"/>
      <c r="DQ653" s="1180"/>
      <c r="DR653" s="1180"/>
      <c r="DS653" s="1180"/>
      <c r="DT653" s="1180"/>
      <c r="DU653" s="1180"/>
      <c r="DV653" s="1180"/>
      <c r="DW653" s="1180"/>
      <c r="DX653" s="1180"/>
      <c r="DY653" s="1180"/>
      <c r="DZ653" s="1180"/>
      <c r="EA653" s="1180"/>
      <c r="EB653" s="1180"/>
      <c r="EC653" s="1180"/>
      <c r="ED653" s="1180"/>
      <c r="EE653" s="1180"/>
      <c r="EF653" s="1180"/>
      <c r="EG653" s="1180"/>
      <c r="EH653" s="1180"/>
      <c r="EI653" s="1180"/>
      <c r="EJ653" s="306"/>
      <c r="EK653" s="306"/>
      <c r="EL653" s="306"/>
      <c r="EM653" s="306"/>
      <c r="EN653" s="287">
        <f t="shared" ref="EN653:EN684" si="3177">SUM(EQ653:EX653)</f>
        <v>0</v>
      </c>
      <c r="EO653" s="287"/>
      <c r="EP653" s="287"/>
      <c r="EQ653" s="306"/>
      <c r="ER653" s="306"/>
      <c r="ES653" s="306"/>
      <c r="ET653" s="624"/>
      <c r="EU653" s="624"/>
      <c r="EV653" s="624"/>
      <c r="EW653" s="624"/>
      <c r="EX653" s="306"/>
      <c r="EY653" s="624"/>
      <c r="EZ653" s="624"/>
      <c r="FA653" s="624"/>
      <c r="FB653" s="624"/>
      <c r="FC653" s="306"/>
      <c r="FD653" s="306"/>
      <c r="FE653" s="306"/>
      <c r="FF653" s="306"/>
      <c r="FG653" s="287">
        <f>SUM(FH653:FM653)</f>
        <v>0</v>
      </c>
      <c r="FH653" s="287"/>
      <c r="FI653" s="287"/>
      <c r="FJ653" s="306"/>
      <c r="FK653" s="306"/>
      <c r="FL653" s="963"/>
      <c r="FM653" s="306"/>
      <c r="FN653" s="624"/>
      <c r="FO653" s="624"/>
      <c r="FP653" s="624"/>
      <c r="FQ653" s="624"/>
      <c r="FR653" s="306"/>
      <c r="FS653" s="306"/>
      <c r="FT653" s="306"/>
      <c r="FU653" s="624"/>
      <c r="FV653" s="342"/>
      <c r="FW653" s="342"/>
      <c r="FX653" s="342"/>
    </row>
    <row r="654" spans="1:180" ht="30" hidden="1">
      <c r="A654" s="408" t="s">
        <v>485</v>
      </c>
      <c r="B654" s="304" t="s">
        <v>303</v>
      </c>
      <c r="C654" s="378"/>
      <c r="D654" s="378"/>
      <c r="E654" s="415"/>
      <c r="F654" s="395"/>
      <c r="G654" s="304"/>
      <c r="H654" s="304"/>
      <c r="I654" s="287" t="e">
        <f>#REF!+M654+N654+S654+#REF!</f>
        <v>#REF!</v>
      </c>
      <c r="J654" s="287"/>
      <c r="K654" s="287"/>
      <c r="L654" s="287"/>
      <c r="M654" s="365"/>
      <c r="N654" s="365"/>
      <c r="O654" s="365"/>
      <c r="P654" s="365"/>
      <c r="Q654" s="365"/>
      <c r="R654" s="365"/>
      <c r="S654" s="365"/>
      <c r="T654" s="365"/>
      <c r="U654" s="365"/>
      <c r="V654" s="365"/>
      <c r="W654" s="365"/>
      <c r="X654" s="365"/>
      <c r="Y654" s="365"/>
      <c r="Z654" s="365"/>
      <c r="AA654" s="1177"/>
      <c r="AB654" s="292"/>
      <c r="AC654" s="292"/>
      <c r="AD654" s="353"/>
      <c r="AE654" s="292"/>
      <c r="AF654" s="365"/>
      <c r="AG654" s="365"/>
      <c r="AH654" s="365"/>
      <c r="AI654" s="365"/>
      <c r="AJ654" s="365"/>
      <c r="AK654" s="365"/>
      <c r="AL654" s="292"/>
      <c r="AM654" s="292"/>
      <c r="AN654" s="292"/>
      <c r="AO654" s="292"/>
      <c r="AP654" s="292"/>
      <c r="AQ654" s="287" t="e">
        <f>#REF!+#REF!+BR654+CW654+#REF!</f>
        <v>#REF!</v>
      </c>
      <c r="AR654" s="1631"/>
      <c r="AS654" s="1631"/>
      <c r="AT654" s="287"/>
      <c r="AU654" s="287"/>
      <c r="AV654" s="287"/>
      <c r="AW654" s="287"/>
      <c r="AX654" s="287"/>
      <c r="AY654" s="287"/>
      <c r="AZ654" s="287"/>
      <c r="BA654" s="287"/>
      <c r="BB654" s="287"/>
      <c r="BC654" s="287"/>
      <c r="BD654" s="287"/>
      <c r="BE654" s="287"/>
      <c r="BF654" s="287"/>
      <c r="BG654" s="287"/>
      <c r="BH654" s="287"/>
      <c r="BI654" s="287"/>
      <c r="BJ654" s="287"/>
      <c r="BK654" s="287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967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1520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1223"/>
      <c r="DJ654" s="1223"/>
      <c r="DK654" s="1223"/>
      <c r="DL654" s="1223"/>
      <c r="DM654" s="1223"/>
      <c r="DN654" s="1223"/>
      <c r="DO654" s="1223"/>
      <c r="DP654" s="1223"/>
      <c r="DQ654" s="1223"/>
      <c r="DR654" s="1223"/>
      <c r="DS654" s="1223"/>
      <c r="DT654" s="1223"/>
      <c r="DU654" s="1223"/>
      <c r="DV654" s="1223"/>
      <c r="DW654" s="1223"/>
      <c r="DX654" s="1223"/>
      <c r="DY654" s="1223"/>
      <c r="DZ654" s="1223"/>
      <c r="EA654" s="1223"/>
      <c r="EB654" s="1223"/>
      <c r="EC654" s="1223"/>
      <c r="ED654" s="1223"/>
      <c r="EE654" s="1223"/>
      <c r="EF654" s="1223"/>
      <c r="EG654" s="1223"/>
      <c r="EH654" s="1223"/>
      <c r="EI654" s="1223"/>
      <c r="EJ654" s="292"/>
      <c r="EK654" s="292"/>
      <c r="EL654" s="292"/>
      <c r="EM654" s="292"/>
      <c r="EN654" s="287">
        <f t="shared" si="3177"/>
        <v>0</v>
      </c>
      <c r="EO654" s="287"/>
      <c r="EP654" s="287"/>
      <c r="EQ654" s="292"/>
      <c r="ER654" s="292"/>
      <c r="ES654" s="292"/>
      <c r="ET654" s="827"/>
      <c r="EU654" s="827"/>
      <c r="EV654" s="827"/>
      <c r="EW654" s="827"/>
      <c r="EX654" s="292"/>
      <c r="EY654" s="827"/>
      <c r="EZ654" s="827"/>
      <c r="FA654" s="827"/>
      <c r="FB654" s="827"/>
      <c r="FC654" s="292"/>
      <c r="FD654" s="292"/>
      <c r="FE654" s="292"/>
      <c r="FF654" s="292"/>
      <c r="FG654" s="287">
        <f>SUM(FH654:FM654)</f>
        <v>0</v>
      </c>
      <c r="FH654" s="287"/>
      <c r="FI654" s="287">
        <v>0</v>
      </c>
      <c r="FJ654" s="292"/>
      <c r="FK654" s="292"/>
      <c r="FL654" s="967"/>
      <c r="FM654" s="292"/>
      <c r="FN654" s="827"/>
      <c r="FO654" s="827"/>
      <c r="FP654" s="827"/>
      <c r="FQ654" s="827"/>
      <c r="FR654" s="292"/>
      <c r="FS654" s="292"/>
      <c r="FT654" s="292"/>
      <c r="FU654" s="827"/>
      <c r="FV654" s="342"/>
      <c r="FW654" s="342"/>
      <c r="FX654" s="342"/>
    </row>
    <row r="655" spans="1:180" ht="30" hidden="1">
      <c r="A655" s="408" t="s">
        <v>485</v>
      </c>
      <c r="B655" s="304" t="s">
        <v>303</v>
      </c>
      <c r="C655" s="378"/>
      <c r="D655" s="378"/>
      <c r="E655" s="415" t="s">
        <v>97</v>
      </c>
      <c r="F655" s="395"/>
      <c r="G655" s="304"/>
      <c r="H655" s="304"/>
      <c r="I655" s="287" t="e">
        <f>#REF!+M655+N655+S655+#REF!</f>
        <v>#REF!</v>
      </c>
      <c r="J655" s="287"/>
      <c r="K655" s="287"/>
      <c r="L655" s="287"/>
      <c r="M655" s="365"/>
      <c r="N655" s="365"/>
      <c r="O655" s="365"/>
      <c r="P655" s="365"/>
      <c r="Q655" s="365"/>
      <c r="R655" s="365"/>
      <c r="S655" s="365"/>
      <c r="T655" s="365"/>
      <c r="U655" s="365"/>
      <c r="V655" s="365"/>
      <c r="W655" s="365"/>
      <c r="X655" s="365"/>
      <c r="Y655" s="365"/>
      <c r="Z655" s="365"/>
      <c r="AA655" s="1177"/>
      <c r="AB655" s="292"/>
      <c r="AC655" s="292"/>
      <c r="AD655" s="353"/>
      <c r="AE655" s="292"/>
      <c r="AF655" s="365"/>
      <c r="AG655" s="365"/>
      <c r="AH655" s="365"/>
      <c r="AI655" s="365"/>
      <c r="AJ655" s="365"/>
      <c r="AK655" s="365"/>
      <c r="AL655" s="292"/>
      <c r="AM655" s="292"/>
      <c r="AN655" s="292"/>
      <c r="AO655" s="292"/>
      <c r="AP655" s="292"/>
      <c r="AQ655" s="287" t="e">
        <f>#REF!+#REF!+BR655+CW655+#REF!</f>
        <v>#REF!</v>
      </c>
      <c r="AR655" s="1631"/>
      <c r="AS655" s="1631"/>
      <c r="AT655" s="285"/>
      <c r="AU655" s="285"/>
      <c r="AV655" s="285"/>
      <c r="AW655" s="285"/>
      <c r="AX655" s="285"/>
      <c r="AY655" s="285"/>
      <c r="AZ655" s="285"/>
      <c r="BA655" s="285"/>
      <c r="BB655" s="285"/>
      <c r="BC655" s="285"/>
      <c r="BD655" s="285"/>
      <c r="BE655" s="285"/>
      <c r="BF655" s="285"/>
      <c r="BG655" s="285"/>
      <c r="BH655" s="285"/>
      <c r="BI655" s="285"/>
      <c r="BJ655" s="285"/>
      <c r="BK655" s="285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967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1520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1223"/>
      <c r="DJ655" s="1223"/>
      <c r="DK655" s="1223"/>
      <c r="DL655" s="1223"/>
      <c r="DM655" s="1223"/>
      <c r="DN655" s="1223"/>
      <c r="DO655" s="1223"/>
      <c r="DP655" s="1223"/>
      <c r="DQ655" s="1223"/>
      <c r="DR655" s="1223"/>
      <c r="DS655" s="1223"/>
      <c r="DT655" s="1223"/>
      <c r="DU655" s="1223"/>
      <c r="DV655" s="1223"/>
      <c r="DW655" s="1223"/>
      <c r="DX655" s="1223"/>
      <c r="DY655" s="1223"/>
      <c r="DZ655" s="1223"/>
      <c r="EA655" s="1223"/>
      <c r="EB655" s="1223"/>
      <c r="EC655" s="1223"/>
      <c r="ED655" s="1223"/>
      <c r="EE655" s="1223"/>
      <c r="EF655" s="1223"/>
      <c r="EG655" s="1223"/>
      <c r="EH655" s="1223"/>
      <c r="EI655" s="1223"/>
      <c r="EJ655" s="292"/>
      <c r="EK655" s="292"/>
      <c r="EL655" s="292"/>
      <c r="EM655" s="292"/>
      <c r="EN655" s="287">
        <f t="shared" si="3177"/>
        <v>0</v>
      </c>
      <c r="EO655" s="287"/>
      <c r="EP655" s="287"/>
      <c r="EQ655" s="292"/>
      <c r="ER655" s="292"/>
      <c r="ES655" s="292"/>
      <c r="ET655" s="827"/>
      <c r="EU655" s="827"/>
      <c r="EV655" s="827"/>
      <c r="EW655" s="827"/>
      <c r="EX655" s="292"/>
      <c r="EY655" s="827"/>
      <c r="EZ655" s="827"/>
      <c r="FA655" s="827"/>
      <c r="FB655" s="827"/>
      <c r="FC655" s="292"/>
      <c r="FD655" s="292"/>
      <c r="FE655" s="292"/>
      <c r="FF655" s="292"/>
      <c r="FG655" s="287">
        <f>SUM(FH655:FM655)</f>
        <v>0</v>
      </c>
      <c r="FH655" s="287">
        <v>0</v>
      </c>
      <c r="FI655" s="287"/>
      <c r="FJ655" s="292"/>
      <c r="FK655" s="292"/>
      <c r="FL655" s="967"/>
      <c r="FM655" s="292"/>
      <c r="FN655" s="827"/>
      <c r="FO655" s="827"/>
      <c r="FP655" s="827"/>
      <c r="FQ655" s="827"/>
      <c r="FR655" s="292"/>
      <c r="FS655" s="292"/>
      <c r="FT655" s="292"/>
      <c r="FU655" s="827"/>
      <c r="FV655" s="342"/>
      <c r="FW655" s="342"/>
      <c r="FX655" s="342"/>
    </row>
    <row r="656" spans="1:180" ht="30" hidden="1">
      <c r="A656" s="408" t="s">
        <v>485</v>
      </c>
      <c r="B656" s="304" t="s">
        <v>303</v>
      </c>
      <c r="C656" s="378"/>
      <c r="D656" s="378"/>
      <c r="E656" s="415"/>
      <c r="F656" s="416" t="s">
        <v>100</v>
      </c>
      <c r="G656" s="463"/>
      <c r="H656" s="463"/>
      <c r="I656" s="285"/>
      <c r="J656" s="285"/>
      <c r="K656" s="285"/>
      <c r="L656" s="285"/>
      <c r="M656" s="285"/>
      <c r="N656" s="285"/>
      <c r="O656" s="285"/>
      <c r="P656" s="285"/>
      <c r="Q656" s="285"/>
      <c r="R656" s="285"/>
      <c r="S656" s="285"/>
      <c r="T656" s="285"/>
      <c r="U656" s="285"/>
      <c r="V656" s="285"/>
      <c r="W656" s="285"/>
      <c r="X656" s="285"/>
      <c r="Y656" s="285"/>
      <c r="Z656" s="285"/>
      <c r="AA656" s="1174"/>
      <c r="AB656" s="285"/>
      <c r="AC656" s="285"/>
      <c r="AD656" s="347"/>
      <c r="AE656" s="285"/>
      <c r="AF656" s="285"/>
      <c r="AG656" s="285"/>
      <c r="AH656" s="285"/>
      <c r="AI656" s="285"/>
      <c r="AJ656" s="285"/>
      <c r="AK656" s="285"/>
      <c r="AL656" s="285"/>
      <c r="AM656" s="285"/>
      <c r="AN656" s="285"/>
      <c r="AO656" s="285"/>
      <c r="AP656" s="306"/>
      <c r="AQ656" s="285"/>
      <c r="AR656" s="1629"/>
      <c r="AS656" s="1629"/>
      <c r="AT656" s="306"/>
      <c r="AU656" s="306"/>
      <c r="AV656" s="306"/>
      <c r="AW656" s="306"/>
      <c r="AX656" s="306"/>
      <c r="AY656" s="306"/>
      <c r="AZ656" s="306"/>
      <c r="BA656" s="306"/>
      <c r="BB656" s="306"/>
      <c r="BC656" s="306"/>
      <c r="BD656" s="306"/>
      <c r="BE656" s="306"/>
      <c r="BF656" s="306"/>
      <c r="BG656" s="306"/>
      <c r="BH656" s="306"/>
      <c r="BI656" s="306"/>
      <c r="BJ656" s="306"/>
      <c r="BK656" s="306"/>
      <c r="BL656" s="285"/>
      <c r="BM656" s="287">
        <f>SUM(BM653:BM655)</f>
        <v>0</v>
      </c>
      <c r="BN656" s="287">
        <f>SUM(BN653:BN655)</f>
        <v>0</v>
      </c>
      <c r="BO656" s="285"/>
      <c r="BP656" s="287">
        <f>SUM(BP653:BP655)</f>
        <v>0</v>
      </c>
      <c r="BQ656" s="287">
        <f>SUM(BQ653:BQ655)</f>
        <v>0</v>
      </c>
      <c r="BR656" s="285"/>
      <c r="BS656" s="287">
        <f>SUM(BS653:BS655)</f>
        <v>0</v>
      </c>
      <c r="BT656" s="287">
        <f>SUM(BT653:BT655)</f>
        <v>0</v>
      </c>
      <c r="BU656" s="285"/>
      <c r="BV656" s="287">
        <f>SUM(BV653:BV655)</f>
        <v>0</v>
      </c>
      <c r="BW656" s="287">
        <f>SUM(BW653:BW655)</f>
        <v>0</v>
      </c>
      <c r="BX656" s="285"/>
      <c r="BY656" s="287">
        <f>SUM(BY653:BY655)</f>
        <v>0</v>
      </c>
      <c r="BZ656" s="287">
        <f>SUM(BZ653:BZ655)</f>
        <v>0</v>
      </c>
      <c r="CA656" s="285"/>
      <c r="CB656" s="287">
        <f>SUM(CB653:CB655)</f>
        <v>0</v>
      </c>
      <c r="CC656" s="287">
        <f>SUM(CC653:CC655)</f>
        <v>0</v>
      </c>
      <c r="CD656" s="285"/>
      <c r="CE656" s="287">
        <f>SUM(CE653:CE655)</f>
        <v>0</v>
      </c>
      <c r="CF656" s="287">
        <f>SUM(CF653:CF655)</f>
        <v>0</v>
      </c>
      <c r="CG656" s="961"/>
      <c r="CH656" s="285"/>
      <c r="CI656" s="287">
        <f>SUM(CI653:CI655)</f>
        <v>0</v>
      </c>
      <c r="CJ656" s="287">
        <f>SUM(CJ653:CJ655)</f>
        <v>0</v>
      </c>
      <c r="CK656" s="285"/>
      <c r="CL656" s="287">
        <f>SUM(CL653:CL655)</f>
        <v>0</v>
      </c>
      <c r="CM656" s="287">
        <f>SUM(CM653:CM655)</f>
        <v>0</v>
      </c>
      <c r="CN656" s="285"/>
      <c r="CO656" s="287">
        <f>SUM(CO653:CO655)</f>
        <v>0</v>
      </c>
      <c r="CP656" s="287">
        <f>SUM(CP653:CP655)</f>
        <v>0</v>
      </c>
      <c r="CQ656" s="285"/>
      <c r="CR656" s="287">
        <f>SUM(CR653:CR655)</f>
        <v>0</v>
      </c>
      <c r="CS656" s="287">
        <f>SUM(CS653:CS655)</f>
        <v>0</v>
      </c>
      <c r="CT656" s="285"/>
      <c r="CU656" s="287">
        <f>SUM(CU653:CU655)</f>
        <v>0</v>
      </c>
      <c r="CV656" s="287">
        <f>SUM(CV653:CV655)</f>
        <v>0</v>
      </c>
      <c r="CW656" s="1512"/>
      <c r="CX656" s="287">
        <f>SUM(CX653:CX655)</f>
        <v>0</v>
      </c>
      <c r="CY656" s="287">
        <f>SUM(CY653:CY655)</f>
        <v>0</v>
      </c>
      <c r="CZ656" s="285"/>
      <c r="DA656" s="287">
        <f>SUM(DA653:DA655)</f>
        <v>0</v>
      </c>
      <c r="DB656" s="287">
        <f>SUM(DB653:DB655)</f>
        <v>0</v>
      </c>
      <c r="DC656" s="285"/>
      <c r="DD656" s="287">
        <f>SUM(DD653:DD655)</f>
        <v>0</v>
      </c>
      <c r="DE656" s="287">
        <f>SUM(DE653:DE655)</f>
        <v>0</v>
      </c>
      <c r="DF656" s="285"/>
      <c r="DG656" s="287">
        <f>SUM(DG653:DG655)</f>
        <v>0</v>
      </c>
      <c r="DH656" s="287">
        <f>SUM(DH653:DH655)</f>
        <v>0</v>
      </c>
      <c r="DI656" s="1174"/>
      <c r="DJ656" s="1220">
        <f>SUM(DJ653:DJ655)</f>
        <v>0</v>
      </c>
      <c r="DK656" s="1220">
        <f>SUM(DK653:DK655)</f>
        <v>0</v>
      </c>
      <c r="DL656" s="1220"/>
      <c r="DM656" s="1220"/>
      <c r="DN656" s="1220"/>
      <c r="DO656" s="1220"/>
      <c r="DP656" s="1220"/>
      <c r="DQ656" s="1220"/>
      <c r="DR656" s="1220"/>
      <c r="DS656" s="1220"/>
      <c r="DT656" s="1220"/>
      <c r="DU656" s="1220"/>
      <c r="DV656" s="1220"/>
      <c r="DW656" s="1220"/>
      <c r="DX656" s="1174"/>
      <c r="DY656" s="1220">
        <f>SUM(DY653:DY655)</f>
        <v>0</v>
      </c>
      <c r="DZ656" s="1220">
        <f>SUM(DZ653:DZ655)</f>
        <v>0</v>
      </c>
      <c r="EA656" s="1174"/>
      <c r="EB656" s="1220">
        <f>SUM(EB653:EB655)</f>
        <v>0</v>
      </c>
      <c r="EC656" s="1220">
        <f>SUM(EC653:EC655)</f>
        <v>0</v>
      </c>
      <c r="ED656" s="1174"/>
      <c r="EE656" s="1220">
        <f>SUM(EE653:EE655)</f>
        <v>0</v>
      </c>
      <c r="EF656" s="1220">
        <f>SUM(EF653:EF655)</f>
        <v>0</v>
      </c>
      <c r="EG656" s="1220"/>
      <c r="EH656" s="1220"/>
      <c r="EI656" s="1220"/>
      <c r="EJ656" s="285"/>
      <c r="EK656" s="285"/>
      <c r="EL656" s="285"/>
      <c r="EM656" s="285"/>
      <c r="EN656" s="287">
        <f t="shared" si="3177"/>
        <v>0</v>
      </c>
      <c r="EO656" s="287"/>
      <c r="EP656" s="287"/>
      <c r="EQ656" s="287">
        <f t="shared" ref="EQ656:FG656" si="3178">SUM(EQ653:EQ655)</f>
        <v>0</v>
      </c>
      <c r="ER656" s="287">
        <f t="shared" si="3178"/>
        <v>0</v>
      </c>
      <c r="ES656" s="287">
        <f t="shared" si="3178"/>
        <v>0</v>
      </c>
      <c r="ET656" s="825"/>
      <c r="EU656" s="825"/>
      <c r="EV656" s="825"/>
      <c r="EW656" s="825"/>
      <c r="EX656" s="287">
        <f t="shared" si="3178"/>
        <v>0</v>
      </c>
      <c r="EY656" s="825"/>
      <c r="EZ656" s="825"/>
      <c r="FA656" s="825"/>
      <c r="FB656" s="825"/>
      <c r="FC656" s="287">
        <f t="shared" si="3178"/>
        <v>0</v>
      </c>
      <c r="FD656" s="287">
        <f t="shared" si="3178"/>
        <v>0</v>
      </c>
      <c r="FE656" s="287">
        <f t="shared" ref="FE656:FF656" si="3179">SUM(FE653:FE655)</f>
        <v>0</v>
      </c>
      <c r="FF656" s="287">
        <f t="shared" si="3179"/>
        <v>0</v>
      </c>
      <c r="FG656" s="287">
        <f t="shared" si="3178"/>
        <v>0</v>
      </c>
      <c r="FH656" s="287"/>
      <c r="FI656" s="287"/>
      <c r="FJ656" s="287">
        <f>SUM(FJ653:FJ655)</f>
        <v>0</v>
      </c>
      <c r="FK656" s="287">
        <f>SUM(FK653:FK655)</f>
        <v>0</v>
      </c>
      <c r="FL656" s="961"/>
      <c r="FM656" s="287">
        <f>SUM(FM653:FM655)</f>
        <v>0</v>
      </c>
      <c r="FN656" s="825"/>
      <c r="FO656" s="825"/>
      <c r="FP656" s="825"/>
      <c r="FQ656" s="825"/>
      <c r="FR656" s="287"/>
      <c r="FS656" s="287"/>
      <c r="FT656" s="287">
        <f>SUM(FT653:FT655)</f>
        <v>0</v>
      </c>
      <c r="FU656" s="825"/>
      <c r="FV656" s="285"/>
      <c r="FW656" s="285"/>
      <c r="FX656" s="285"/>
    </row>
    <row r="657" spans="1:180" ht="30" hidden="1">
      <c r="A657" s="408" t="s">
        <v>485</v>
      </c>
      <c r="B657" s="304" t="s">
        <v>303</v>
      </c>
      <c r="C657" s="378"/>
      <c r="D657" s="378"/>
      <c r="E657" s="417" t="s">
        <v>129</v>
      </c>
      <c r="F657" s="418" t="s">
        <v>57</v>
      </c>
      <c r="G657" s="463"/>
      <c r="H657" s="463"/>
      <c r="I657" s="285"/>
      <c r="J657" s="285"/>
      <c r="K657" s="285"/>
      <c r="L657" s="285"/>
      <c r="M657" s="285"/>
      <c r="N657" s="285"/>
      <c r="O657" s="285"/>
      <c r="P657" s="285"/>
      <c r="Q657" s="285"/>
      <c r="R657" s="285"/>
      <c r="S657" s="285"/>
      <c r="T657" s="285"/>
      <c r="U657" s="285"/>
      <c r="V657" s="285"/>
      <c r="W657" s="285"/>
      <c r="X657" s="285"/>
      <c r="Y657" s="285"/>
      <c r="Z657" s="285"/>
      <c r="AA657" s="1174"/>
      <c r="AB657" s="285"/>
      <c r="AC657" s="285"/>
      <c r="AD657" s="347"/>
      <c r="AE657" s="285"/>
      <c r="AF657" s="285"/>
      <c r="AG657" s="285"/>
      <c r="AH657" s="285"/>
      <c r="AI657" s="285"/>
      <c r="AJ657" s="285"/>
      <c r="AK657" s="285"/>
      <c r="AL657" s="285"/>
      <c r="AM657" s="285"/>
      <c r="AN657" s="285"/>
      <c r="AO657" s="285"/>
      <c r="AP657" s="342"/>
      <c r="AQ657" s="285"/>
      <c r="AR657" s="1629"/>
      <c r="AS657" s="1629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85"/>
      <c r="BM657" s="285"/>
      <c r="BN657" s="285"/>
      <c r="BO657" s="285"/>
      <c r="BP657" s="285"/>
      <c r="BQ657" s="285"/>
      <c r="BR657" s="285"/>
      <c r="BS657" s="285"/>
      <c r="BT657" s="285"/>
      <c r="BU657" s="285"/>
      <c r="BV657" s="285"/>
      <c r="BW657" s="285"/>
      <c r="BX657" s="285"/>
      <c r="BY657" s="285"/>
      <c r="BZ657" s="285"/>
      <c r="CA657" s="285"/>
      <c r="CB657" s="285"/>
      <c r="CC657" s="285"/>
      <c r="CD657" s="285"/>
      <c r="CE657" s="285"/>
      <c r="CF657" s="285"/>
      <c r="CG657" s="962"/>
      <c r="CH657" s="285"/>
      <c r="CI657" s="285"/>
      <c r="CJ657" s="285"/>
      <c r="CK657" s="285"/>
      <c r="CL657" s="285"/>
      <c r="CM657" s="285"/>
      <c r="CN657" s="285"/>
      <c r="CO657" s="285"/>
      <c r="CP657" s="285"/>
      <c r="CQ657" s="285"/>
      <c r="CR657" s="285"/>
      <c r="CS657" s="285"/>
      <c r="CT657" s="285"/>
      <c r="CU657" s="285"/>
      <c r="CV657" s="285"/>
      <c r="CW657" s="1512"/>
      <c r="CX657" s="285"/>
      <c r="CY657" s="285"/>
      <c r="CZ657" s="285"/>
      <c r="DA657" s="285"/>
      <c r="DB657" s="285"/>
      <c r="DC657" s="285"/>
      <c r="DD657" s="285"/>
      <c r="DE657" s="285"/>
      <c r="DF657" s="285"/>
      <c r="DG657" s="285"/>
      <c r="DH657" s="285"/>
      <c r="DI657" s="1174"/>
      <c r="DJ657" s="1174"/>
      <c r="DK657" s="1174"/>
      <c r="DL657" s="1174"/>
      <c r="DM657" s="1174"/>
      <c r="DN657" s="1174"/>
      <c r="DO657" s="1174"/>
      <c r="DP657" s="1174"/>
      <c r="DQ657" s="1174"/>
      <c r="DR657" s="1174"/>
      <c r="DS657" s="1174"/>
      <c r="DT657" s="1174"/>
      <c r="DU657" s="1174"/>
      <c r="DV657" s="1174"/>
      <c r="DW657" s="1174"/>
      <c r="DX657" s="1174"/>
      <c r="DY657" s="1174"/>
      <c r="DZ657" s="1174"/>
      <c r="EA657" s="1174"/>
      <c r="EB657" s="1174"/>
      <c r="EC657" s="1174"/>
      <c r="ED657" s="1174"/>
      <c r="EE657" s="1174"/>
      <c r="EF657" s="1174"/>
      <c r="EG657" s="1174"/>
      <c r="EH657" s="1174"/>
      <c r="EI657" s="1174"/>
      <c r="EJ657" s="285"/>
      <c r="EK657" s="285"/>
      <c r="EL657" s="285"/>
      <c r="EM657" s="285"/>
      <c r="EN657" s="287">
        <f t="shared" si="3177"/>
        <v>0</v>
      </c>
      <c r="EO657" s="287"/>
      <c r="EP657" s="287"/>
      <c r="EQ657" s="285"/>
      <c r="ER657" s="285"/>
      <c r="ES657" s="285"/>
      <c r="ET657" s="804"/>
      <c r="EU657" s="804"/>
      <c r="EV657" s="804"/>
      <c r="EW657" s="804"/>
      <c r="EX657" s="285"/>
      <c r="EY657" s="804"/>
      <c r="EZ657" s="804"/>
      <c r="FA657" s="804"/>
      <c r="FB657" s="804"/>
      <c r="FC657" s="285"/>
      <c r="FD657" s="285"/>
      <c r="FE657" s="285"/>
      <c r="FF657" s="285"/>
      <c r="FG657" s="285"/>
      <c r="FH657" s="287"/>
      <c r="FI657" s="287"/>
      <c r="FJ657" s="285"/>
      <c r="FK657" s="285"/>
      <c r="FL657" s="962"/>
      <c r="FM657" s="285"/>
      <c r="FN657" s="804"/>
      <c r="FO657" s="804"/>
      <c r="FP657" s="804"/>
      <c r="FQ657" s="804"/>
      <c r="FR657" s="285"/>
      <c r="FS657" s="285"/>
      <c r="FT657" s="285"/>
      <c r="FU657" s="804"/>
      <c r="FV657" s="285"/>
      <c r="FW657" s="285"/>
      <c r="FX657" s="285"/>
    </row>
    <row r="658" spans="1:180" ht="30" hidden="1">
      <c r="A658" s="408" t="s">
        <v>485</v>
      </c>
      <c r="B658" s="304" t="s">
        <v>303</v>
      </c>
      <c r="C658" s="378"/>
      <c r="D658" s="378"/>
      <c r="E658" s="415"/>
      <c r="F658" s="395"/>
      <c r="G658" s="304"/>
      <c r="H658" s="304"/>
      <c r="I658" s="287" t="e">
        <f>#REF!+M658+N658+S658+#REF!</f>
        <v>#REF!</v>
      </c>
      <c r="J658" s="287"/>
      <c r="K658" s="287"/>
      <c r="L658" s="287"/>
      <c r="M658" s="306"/>
      <c r="N658" s="306"/>
      <c r="O658" s="306"/>
      <c r="P658" s="306"/>
      <c r="Q658" s="306"/>
      <c r="R658" s="306"/>
      <c r="S658" s="306"/>
      <c r="T658" s="306"/>
      <c r="U658" s="306"/>
      <c r="V658" s="306"/>
      <c r="W658" s="306"/>
      <c r="X658" s="306"/>
      <c r="Y658" s="306"/>
      <c r="Z658" s="306"/>
      <c r="AA658" s="1180"/>
      <c r="AB658" s="306"/>
      <c r="AC658" s="306"/>
      <c r="AD658" s="354"/>
      <c r="AE658" s="306"/>
      <c r="AF658" s="306"/>
      <c r="AG658" s="306"/>
      <c r="AH658" s="306"/>
      <c r="AI658" s="306"/>
      <c r="AJ658" s="306"/>
      <c r="AK658" s="306"/>
      <c r="AL658" s="306"/>
      <c r="AM658" s="306"/>
      <c r="AN658" s="306"/>
      <c r="AO658" s="306"/>
      <c r="AP658" s="306"/>
      <c r="AQ658" s="287" t="e">
        <f>#REF!+#REF!+BR658+CW658+#REF!</f>
        <v>#REF!</v>
      </c>
      <c r="AR658" s="1631"/>
      <c r="AS658" s="1631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306"/>
      <c r="BM658" s="306"/>
      <c r="BN658" s="306"/>
      <c r="BO658" s="306"/>
      <c r="BP658" s="306"/>
      <c r="BQ658" s="306"/>
      <c r="BR658" s="306"/>
      <c r="BS658" s="306"/>
      <c r="BT658" s="306"/>
      <c r="BU658" s="306"/>
      <c r="BV658" s="306"/>
      <c r="BW658" s="306"/>
      <c r="BX658" s="306"/>
      <c r="BY658" s="306"/>
      <c r="BZ658" s="306"/>
      <c r="CA658" s="306"/>
      <c r="CB658" s="306"/>
      <c r="CC658" s="306"/>
      <c r="CD658" s="306"/>
      <c r="CE658" s="306"/>
      <c r="CF658" s="306"/>
      <c r="CG658" s="963"/>
      <c r="CH658" s="306"/>
      <c r="CI658" s="306"/>
      <c r="CJ658" s="306"/>
      <c r="CK658" s="306"/>
      <c r="CL658" s="306"/>
      <c r="CM658" s="306"/>
      <c r="CN658" s="306"/>
      <c r="CO658" s="306"/>
      <c r="CP658" s="306"/>
      <c r="CQ658" s="306"/>
      <c r="CR658" s="306"/>
      <c r="CS658" s="306"/>
      <c r="CT658" s="306"/>
      <c r="CU658" s="306"/>
      <c r="CV658" s="306"/>
      <c r="CW658" s="1519"/>
      <c r="CX658" s="306"/>
      <c r="CY658" s="306"/>
      <c r="CZ658" s="306"/>
      <c r="DA658" s="306"/>
      <c r="DB658" s="306"/>
      <c r="DC658" s="306"/>
      <c r="DD658" s="306"/>
      <c r="DE658" s="306"/>
      <c r="DF658" s="306"/>
      <c r="DG658" s="306"/>
      <c r="DH658" s="306"/>
      <c r="DI658" s="1180"/>
      <c r="DJ658" s="1180"/>
      <c r="DK658" s="1180"/>
      <c r="DL658" s="1180"/>
      <c r="DM658" s="1180"/>
      <c r="DN658" s="1180"/>
      <c r="DO658" s="1180"/>
      <c r="DP658" s="1180"/>
      <c r="DQ658" s="1180"/>
      <c r="DR658" s="1180"/>
      <c r="DS658" s="1180"/>
      <c r="DT658" s="1180"/>
      <c r="DU658" s="1180"/>
      <c r="DV658" s="1180"/>
      <c r="DW658" s="1180"/>
      <c r="DX658" s="1180"/>
      <c r="DY658" s="1180"/>
      <c r="DZ658" s="1180"/>
      <c r="EA658" s="1180"/>
      <c r="EB658" s="1180"/>
      <c r="EC658" s="1180"/>
      <c r="ED658" s="1180"/>
      <c r="EE658" s="1180"/>
      <c r="EF658" s="1180"/>
      <c r="EG658" s="1180"/>
      <c r="EH658" s="1180"/>
      <c r="EI658" s="1180"/>
      <c r="EJ658" s="306"/>
      <c r="EK658" s="306"/>
      <c r="EL658" s="306"/>
      <c r="EM658" s="306"/>
      <c r="EN658" s="287">
        <f t="shared" si="3177"/>
        <v>0</v>
      </c>
      <c r="EO658" s="287"/>
      <c r="EP658" s="287"/>
      <c r="EQ658" s="306"/>
      <c r="ER658" s="306"/>
      <c r="ES658" s="306"/>
      <c r="ET658" s="624"/>
      <c r="EU658" s="624"/>
      <c r="EV658" s="624"/>
      <c r="EW658" s="624"/>
      <c r="EX658" s="306"/>
      <c r="EY658" s="624"/>
      <c r="EZ658" s="624"/>
      <c r="FA658" s="624"/>
      <c r="FB658" s="624"/>
      <c r="FC658" s="306"/>
      <c r="FD658" s="306"/>
      <c r="FE658" s="306"/>
      <c r="FF658" s="306"/>
      <c r="FG658" s="287">
        <f>SUM(FH658:FM658)</f>
        <v>0</v>
      </c>
      <c r="FH658" s="287"/>
      <c r="FI658" s="287"/>
      <c r="FJ658" s="306"/>
      <c r="FK658" s="306"/>
      <c r="FL658" s="963"/>
      <c r="FM658" s="306"/>
      <c r="FN658" s="624"/>
      <c r="FO658" s="624"/>
      <c r="FP658" s="624"/>
      <c r="FQ658" s="624"/>
      <c r="FR658" s="306"/>
      <c r="FS658" s="306"/>
      <c r="FT658" s="306"/>
      <c r="FU658" s="624"/>
      <c r="FV658" s="342"/>
      <c r="FW658" s="342"/>
      <c r="FX658" s="342"/>
    </row>
    <row r="659" spans="1:180" ht="30" hidden="1">
      <c r="A659" s="408" t="s">
        <v>485</v>
      </c>
      <c r="B659" s="304" t="s">
        <v>303</v>
      </c>
      <c r="C659" s="378"/>
      <c r="D659" s="378"/>
      <c r="E659" s="415"/>
      <c r="F659" s="395"/>
      <c r="G659" s="304"/>
      <c r="H659" s="304"/>
      <c r="I659" s="287" t="e">
        <f>#REF!+M659+N659+S659+#REF!</f>
        <v>#REF!</v>
      </c>
      <c r="J659" s="287"/>
      <c r="K659" s="287"/>
      <c r="L659" s="287"/>
      <c r="M659" s="365"/>
      <c r="N659" s="365"/>
      <c r="O659" s="365"/>
      <c r="P659" s="365"/>
      <c r="Q659" s="365"/>
      <c r="R659" s="365"/>
      <c r="S659" s="365"/>
      <c r="T659" s="365"/>
      <c r="U659" s="365"/>
      <c r="V659" s="365"/>
      <c r="W659" s="365"/>
      <c r="X659" s="365"/>
      <c r="Y659" s="365"/>
      <c r="Z659" s="365"/>
      <c r="AA659" s="1177"/>
      <c r="AB659" s="292"/>
      <c r="AC659" s="292"/>
      <c r="AD659" s="353"/>
      <c r="AE659" s="292"/>
      <c r="AF659" s="365"/>
      <c r="AG659" s="365"/>
      <c r="AH659" s="365"/>
      <c r="AI659" s="365"/>
      <c r="AJ659" s="365"/>
      <c r="AK659" s="365"/>
      <c r="AL659" s="292"/>
      <c r="AM659" s="292"/>
      <c r="AN659" s="292"/>
      <c r="AO659" s="292"/>
      <c r="AP659" s="292"/>
      <c r="AQ659" s="287" t="e">
        <f>#REF!+#REF!+BR659+CW659+#REF!</f>
        <v>#REF!</v>
      </c>
      <c r="AR659" s="1631"/>
      <c r="AS659" s="1631"/>
      <c r="AT659" s="285"/>
      <c r="AU659" s="287"/>
      <c r="AV659" s="287"/>
      <c r="AW659" s="285"/>
      <c r="AX659" s="287"/>
      <c r="AY659" s="287"/>
      <c r="AZ659" s="285"/>
      <c r="BA659" s="287"/>
      <c r="BB659" s="287"/>
      <c r="BC659" s="285"/>
      <c r="BD659" s="287"/>
      <c r="BE659" s="287"/>
      <c r="BF659" s="287"/>
      <c r="BG659" s="287"/>
      <c r="BH659" s="287"/>
      <c r="BI659" s="287"/>
      <c r="BJ659" s="287"/>
      <c r="BK659" s="287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967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1520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1223"/>
      <c r="DJ659" s="1223"/>
      <c r="DK659" s="1223"/>
      <c r="DL659" s="1223"/>
      <c r="DM659" s="1223"/>
      <c r="DN659" s="1223"/>
      <c r="DO659" s="1223"/>
      <c r="DP659" s="1223"/>
      <c r="DQ659" s="1223"/>
      <c r="DR659" s="1223"/>
      <c r="DS659" s="1223"/>
      <c r="DT659" s="1223"/>
      <c r="DU659" s="1223"/>
      <c r="DV659" s="1223"/>
      <c r="DW659" s="1223"/>
      <c r="DX659" s="1223"/>
      <c r="DY659" s="1223"/>
      <c r="DZ659" s="1223"/>
      <c r="EA659" s="1223"/>
      <c r="EB659" s="1223"/>
      <c r="EC659" s="1223"/>
      <c r="ED659" s="1223"/>
      <c r="EE659" s="1223"/>
      <c r="EF659" s="1223"/>
      <c r="EG659" s="1223"/>
      <c r="EH659" s="1223"/>
      <c r="EI659" s="1223"/>
      <c r="EJ659" s="292"/>
      <c r="EK659" s="292"/>
      <c r="EL659" s="292"/>
      <c r="EM659" s="292"/>
      <c r="EN659" s="287">
        <f t="shared" si="3177"/>
        <v>0</v>
      </c>
      <c r="EO659" s="287"/>
      <c r="EP659" s="287"/>
      <c r="EQ659" s="292"/>
      <c r="ER659" s="292"/>
      <c r="ES659" s="292"/>
      <c r="ET659" s="827"/>
      <c r="EU659" s="827"/>
      <c r="EV659" s="827"/>
      <c r="EW659" s="827"/>
      <c r="EX659" s="292"/>
      <c r="EY659" s="827"/>
      <c r="EZ659" s="827"/>
      <c r="FA659" s="827"/>
      <c r="FB659" s="827"/>
      <c r="FC659" s="292"/>
      <c r="FD659" s="292"/>
      <c r="FE659" s="292"/>
      <c r="FF659" s="292"/>
      <c r="FG659" s="287">
        <f>SUM(FH659:FM659)</f>
        <v>0</v>
      </c>
      <c r="FH659" s="287"/>
      <c r="FI659" s="287">
        <v>0</v>
      </c>
      <c r="FJ659" s="292"/>
      <c r="FK659" s="292"/>
      <c r="FL659" s="967"/>
      <c r="FM659" s="292"/>
      <c r="FN659" s="827"/>
      <c r="FO659" s="827"/>
      <c r="FP659" s="827"/>
      <c r="FQ659" s="827"/>
      <c r="FR659" s="292"/>
      <c r="FS659" s="292"/>
      <c r="FT659" s="292"/>
      <c r="FU659" s="827"/>
      <c r="FV659" s="342"/>
      <c r="FW659" s="342"/>
      <c r="FX659" s="342"/>
    </row>
    <row r="660" spans="1:180" ht="30" hidden="1">
      <c r="A660" s="408" t="s">
        <v>485</v>
      </c>
      <c r="B660" s="304" t="s">
        <v>303</v>
      </c>
      <c r="C660" s="378"/>
      <c r="D660" s="378"/>
      <c r="E660" s="415" t="s">
        <v>97</v>
      </c>
      <c r="F660" s="395"/>
      <c r="G660" s="304"/>
      <c r="H660" s="304"/>
      <c r="I660" s="287" t="e">
        <f>#REF!+M660+N660+S660+#REF!</f>
        <v>#REF!</v>
      </c>
      <c r="J660" s="287"/>
      <c r="K660" s="287"/>
      <c r="L660" s="287"/>
      <c r="M660" s="365"/>
      <c r="N660" s="365"/>
      <c r="O660" s="365"/>
      <c r="P660" s="365"/>
      <c r="Q660" s="365"/>
      <c r="R660" s="365"/>
      <c r="S660" s="365"/>
      <c r="T660" s="365"/>
      <c r="U660" s="365"/>
      <c r="V660" s="365"/>
      <c r="W660" s="365"/>
      <c r="X660" s="365"/>
      <c r="Y660" s="365"/>
      <c r="Z660" s="365"/>
      <c r="AA660" s="1177"/>
      <c r="AB660" s="292"/>
      <c r="AC660" s="292"/>
      <c r="AD660" s="353"/>
      <c r="AE660" s="292"/>
      <c r="AF660" s="365"/>
      <c r="AG660" s="365"/>
      <c r="AH660" s="365"/>
      <c r="AI660" s="365"/>
      <c r="AJ660" s="365"/>
      <c r="AK660" s="365"/>
      <c r="AL660" s="292"/>
      <c r="AM660" s="292"/>
      <c r="AN660" s="292"/>
      <c r="AO660" s="292"/>
      <c r="AP660" s="292"/>
      <c r="AQ660" s="287" t="e">
        <f>#REF!+#REF!+BR660+CW660+#REF!</f>
        <v>#REF!</v>
      </c>
      <c r="AR660" s="1631"/>
      <c r="AS660" s="1631"/>
      <c r="AT660" s="285"/>
      <c r="AU660" s="285"/>
      <c r="AV660" s="285"/>
      <c r="AW660" s="285"/>
      <c r="AX660" s="285"/>
      <c r="AY660" s="285"/>
      <c r="AZ660" s="285"/>
      <c r="BA660" s="285"/>
      <c r="BB660" s="285"/>
      <c r="BC660" s="285"/>
      <c r="BD660" s="285"/>
      <c r="BE660" s="285"/>
      <c r="BF660" s="285"/>
      <c r="BG660" s="285"/>
      <c r="BH660" s="285"/>
      <c r="BI660" s="285"/>
      <c r="BJ660" s="285"/>
      <c r="BK660" s="285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967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1520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1223"/>
      <c r="DJ660" s="1223"/>
      <c r="DK660" s="1223"/>
      <c r="DL660" s="1223"/>
      <c r="DM660" s="1223"/>
      <c r="DN660" s="1223"/>
      <c r="DO660" s="1223"/>
      <c r="DP660" s="1223"/>
      <c r="DQ660" s="1223"/>
      <c r="DR660" s="1223"/>
      <c r="DS660" s="1223"/>
      <c r="DT660" s="1223"/>
      <c r="DU660" s="1223"/>
      <c r="DV660" s="1223"/>
      <c r="DW660" s="1223"/>
      <c r="DX660" s="1223"/>
      <c r="DY660" s="1223"/>
      <c r="DZ660" s="1223"/>
      <c r="EA660" s="1223"/>
      <c r="EB660" s="1223"/>
      <c r="EC660" s="1223"/>
      <c r="ED660" s="1223"/>
      <c r="EE660" s="1223"/>
      <c r="EF660" s="1223"/>
      <c r="EG660" s="1223"/>
      <c r="EH660" s="1223"/>
      <c r="EI660" s="1223"/>
      <c r="EJ660" s="292"/>
      <c r="EK660" s="292"/>
      <c r="EL660" s="292"/>
      <c r="EM660" s="292"/>
      <c r="EN660" s="287">
        <f t="shared" si="3177"/>
        <v>0</v>
      </c>
      <c r="EO660" s="287"/>
      <c r="EP660" s="287"/>
      <c r="EQ660" s="292"/>
      <c r="ER660" s="292"/>
      <c r="ES660" s="292"/>
      <c r="ET660" s="827"/>
      <c r="EU660" s="827"/>
      <c r="EV660" s="827"/>
      <c r="EW660" s="827"/>
      <c r="EX660" s="292"/>
      <c r="EY660" s="827"/>
      <c r="EZ660" s="827"/>
      <c r="FA660" s="827"/>
      <c r="FB660" s="827"/>
      <c r="FC660" s="292"/>
      <c r="FD660" s="292"/>
      <c r="FE660" s="292"/>
      <c r="FF660" s="292"/>
      <c r="FG660" s="287">
        <f>SUM(FH660:FM660)</f>
        <v>0</v>
      </c>
      <c r="FH660" s="287">
        <v>0</v>
      </c>
      <c r="FI660" s="287"/>
      <c r="FJ660" s="292"/>
      <c r="FK660" s="292"/>
      <c r="FL660" s="967"/>
      <c r="FM660" s="292"/>
      <c r="FN660" s="827"/>
      <c r="FO660" s="827"/>
      <c r="FP660" s="827"/>
      <c r="FQ660" s="827"/>
      <c r="FR660" s="292"/>
      <c r="FS660" s="292"/>
      <c r="FT660" s="292"/>
      <c r="FU660" s="827"/>
      <c r="FV660" s="342"/>
      <c r="FW660" s="342"/>
      <c r="FX660" s="342"/>
    </row>
    <row r="661" spans="1:180" ht="30" hidden="1">
      <c r="A661" s="408" t="s">
        <v>485</v>
      </c>
      <c r="B661" s="304" t="s">
        <v>303</v>
      </c>
      <c r="C661" s="378"/>
      <c r="D661" s="378"/>
      <c r="E661" s="415"/>
      <c r="F661" s="416" t="s">
        <v>100</v>
      </c>
      <c r="G661" s="463"/>
      <c r="H661" s="463"/>
      <c r="I661" s="285"/>
      <c r="J661" s="285"/>
      <c r="K661" s="285"/>
      <c r="L661" s="285"/>
      <c r="M661" s="285"/>
      <c r="N661" s="285"/>
      <c r="O661" s="285"/>
      <c r="P661" s="285"/>
      <c r="Q661" s="285"/>
      <c r="R661" s="285"/>
      <c r="S661" s="285"/>
      <c r="T661" s="285"/>
      <c r="U661" s="285"/>
      <c r="V661" s="285"/>
      <c r="W661" s="285"/>
      <c r="X661" s="285"/>
      <c r="Y661" s="285"/>
      <c r="Z661" s="285"/>
      <c r="AA661" s="1174"/>
      <c r="AB661" s="285"/>
      <c r="AC661" s="285"/>
      <c r="AD661" s="347"/>
      <c r="AE661" s="285"/>
      <c r="AF661" s="285"/>
      <c r="AG661" s="285"/>
      <c r="AH661" s="285"/>
      <c r="AI661" s="285"/>
      <c r="AJ661" s="285"/>
      <c r="AK661" s="285"/>
      <c r="AL661" s="285"/>
      <c r="AM661" s="285"/>
      <c r="AN661" s="285"/>
      <c r="AO661" s="285"/>
      <c r="AP661" s="306"/>
      <c r="AQ661" s="287" t="e">
        <f>SUM(AQ658:AQ660)</f>
        <v>#REF!</v>
      </c>
      <c r="AR661" s="1631"/>
      <c r="AS661" s="1631"/>
      <c r="AT661" s="306"/>
      <c r="AU661" s="306"/>
      <c r="AV661" s="306"/>
      <c r="AW661" s="306"/>
      <c r="AX661" s="306"/>
      <c r="AY661" s="306"/>
      <c r="AZ661" s="306"/>
      <c r="BA661" s="306"/>
      <c r="BB661" s="306"/>
      <c r="BC661" s="306"/>
      <c r="BD661" s="306"/>
      <c r="BE661" s="306"/>
      <c r="BF661" s="306"/>
      <c r="BG661" s="306"/>
      <c r="BH661" s="306"/>
      <c r="BI661" s="306"/>
      <c r="BJ661" s="306"/>
      <c r="BK661" s="306"/>
      <c r="BL661" s="287">
        <f t="shared" ref="BL661:DE661" si="3180">SUM(BL658:BL660)</f>
        <v>0</v>
      </c>
      <c r="BM661" s="287">
        <f t="shared" si="3180"/>
        <v>0</v>
      </c>
      <c r="BN661" s="287">
        <f t="shared" si="3180"/>
        <v>0</v>
      </c>
      <c r="BO661" s="287">
        <f t="shared" si="3180"/>
        <v>0</v>
      </c>
      <c r="BP661" s="287">
        <f t="shared" si="3180"/>
        <v>0</v>
      </c>
      <c r="BQ661" s="287">
        <f t="shared" si="3180"/>
        <v>0</v>
      </c>
      <c r="BR661" s="287">
        <f t="shared" ref="BR661:CF661" si="3181">SUM(BR658:BR660)</f>
        <v>0</v>
      </c>
      <c r="BS661" s="287">
        <f t="shared" si="3181"/>
        <v>0</v>
      </c>
      <c r="BT661" s="287">
        <f t="shared" si="3181"/>
        <v>0</v>
      </c>
      <c r="BU661" s="287">
        <f t="shared" si="3181"/>
        <v>0</v>
      </c>
      <c r="BV661" s="287">
        <f t="shared" si="3181"/>
        <v>0</v>
      </c>
      <c r="BW661" s="287">
        <f t="shared" si="3181"/>
        <v>0</v>
      </c>
      <c r="BX661" s="287">
        <f t="shared" si="3181"/>
        <v>0</v>
      </c>
      <c r="BY661" s="287">
        <f t="shared" si="3181"/>
        <v>0</v>
      </c>
      <c r="BZ661" s="287">
        <f t="shared" si="3181"/>
        <v>0</v>
      </c>
      <c r="CA661" s="287">
        <f t="shared" si="3181"/>
        <v>0</v>
      </c>
      <c r="CB661" s="287">
        <f t="shared" si="3181"/>
        <v>0</v>
      </c>
      <c r="CC661" s="287">
        <f t="shared" si="3181"/>
        <v>0</v>
      </c>
      <c r="CD661" s="287">
        <f t="shared" si="3181"/>
        <v>0</v>
      </c>
      <c r="CE661" s="287">
        <f t="shared" si="3181"/>
        <v>0</v>
      </c>
      <c r="CF661" s="287">
        <f t="shared" si="3181"/>
        <v>0</v>
      </c>
      <c r="CG661" s="961"/>
      <c r="CH661" s="287">
        <f t="shared" ref="CH661:CV661" si="3182">SUM(CH658:CH660)</f>
        <v>0</v>
      </c>
      <c r="CI661" s="287">
        <f t="shared" si="3182"/>
        <v>0</v>
      </c>
      <c r="CJ661" s="287">
        <f t="shared" si="3182"/>
        <v>0</v>
      </c>
      <c r="CK661" s="287">
        <f t="shared" si="3182"/>
        <v>0</v>
      </c>
      <c r="CL661" s="287">
        <f t="shared" si="3182"/>
        <v>0</v>
      </c>
      <c r="CM661" s="287">
        <f t="shared" si="3182"/>
        <v>0</v>
      </c>
      <c r="CN661" s="287">
        <f t="shared" si="3182"/>
        <v>0</v>
      </c>
      <c r="CO661" s="287">
        <f t="shared" si="3182"/>
        <v>0</v>
      </c>
      <c r="CP661" s="287">
        <f t="shared" si="3182"/>
        <v>0</v>
      </c>
      <c r="CQ661" s="287">
        <f t="shared" si="3182"/>
        <v>0</v>
      </c>
      <c r="CR661" s="287">
        <f t="shared" si="3182"/>
        <v>0</v>
      </c>
      <c r="CS661" s="287">
        <f t="shared" si="3182"/>
        <v>0</v>
      </c>
      <c r="CT661" s="287">
        <f t="shared" si="3182"/>
        <v>0</v>
      </c>
      <c r="CU661" s="287">
        <f t="shared" si="3182"/>
        <v>0</v>
      </c>
      <c r="CV661" s="287">
        <f t="shared" si="3182"/>
        <v>0</v>
      </c>
      <c r="CW661" s="1510">
        <f t="shared" si="3180"/>
        <v>0</v>
      </c>
      <c r="CX661" s="287">
        <f t="shared" si="3180"/>
        <v>0</v>
      </c>
      <c r="CY661" s="287">
        <f t="shared" si="3180"/>
        <v>0</v>
      </c>
      <c r="CZ661" s="287">
        <f t="shared" si="3180"/>
        <v>0</v>
      </c>
      <c r="DA661" s="287">
        <f t="shared" si="3180"/>
        <v>0</v>
      </c>
      <c r="DB661" s="287">
        <f t="shared" si="3180"/>
        <v>0</v>
      </c>
      <c r="DC661" s="287">
        <f t="shared" si="3180"/>
        <v>0</v>
      </c>
      <c r="DD661" s="287">
        <f t="shared" si="3180"/>
        <v>0</v>
      </c>
      <c r="DE661" s="287">
        <f t="shared" si="3180"/>
        <v>0</v>
      </c>
      <c r="DF661" s="287">
        <f t="shared" ref="DF661:EF661" si="3183">SUM(DF658:DF660)</f>
        <v>0</v>
      </c>
      <c r="DG661" s="287">
        <f t="shared" si="3183"/>
        <v>0</v>
      </c>
      <c r="DH661" s="287">
        <f t="shared" si="3183"/>
        <v>0</v>
      </c>
      <c r="DI661" s="1220">
        <f t="shared" si="3183"/>
        <v>0</v>
      </c>
      <c r="DJ661" s="1220">
        <f t="shared" si="3183"/>
        <v>0</v>
      </c>
      <c r="DK661" s="1220">
        <f t="shared" si="3183"/>
        <v>0</v>
      </c>
      <c r="DL661" s="1220"/>
      <c r="DM661" s="1220"/>
      <c r="DN661" s="1220"/>
      <c r="DO661" s="1220"/>
      <c r="DP661" s="1220"/>
      <c r="DQ661" s="1220"/>
      <c r="DR661" s="1220"/>
      <c r="DS661" s="1220"/>
      <c r="DT661" s="1220"/>
      <c r="DU661" s="1220"/>
      <c r="DV661" s="1220"/>
      <c r="DW661" s="1220"/>
      <c r="DX661" s="1220">
        <f t="shared" si="3183"/>
        <v>0</v>
      </c>
      <c r="DY661" s="1220">
        <f t="shared" si="3183"/>
        <v>0</v>
      </c>
      <c r="DZ661" s="1220">
        <f t="shared" si="3183"/>
        <v>0</v>
      </c>
      <c r="EA661" s="1220">
        <f t="shared" si="3183"/>
        <v>0</v>
      </c>
      <c r="EB661" s="1220">
        <f t="shared" si="3183"/>
        <v>0</v>
      </c>
      <c r="EC661" s="1220">
        <f t="shared" si="3183"/>
        <v>0</v>
      </c>
      <c r="ED661" s="1220">
        <f t="shared" si="3183"/>
        <v>0</v>
      </c>
      <c r="EE661" s="1220">
        <f t="shared" si="3183"/>
        <v>0</v>
      </c>
      <c r="EF661" s="1220">
        <f t="shared" si="3183"/>
        <v>0</v>
      </c>
      <c r="EG661" s="1220"/>
      <c r="EH661" s="1220"/>
      <c r="EI661" s="1220"/>
      <c r="EJ661" s="285"/>
      <c r="EK661" s="285"/>
      <c r="EL661" s="285"/>
      <c r="EM661" s="285"/>
      <c r="EN661" s="287">
        <f t="shared" si="3177"/>
        <v>0</v>
      </c>
      <c r="EO661" s="287"/>
      <c r="EP661" s="287"/>
      <c r="EQ661" s="287">
        <f t="shared" ref="EQ661:FG661" si="3184">SUM(EQ658:EQ660)</f>
        <v>0</v>
      </c>
      <c r="ER661" s="287">
        <f t="shared" si="3184"/>
        <v>0</v>
      </c>
      <c r="ES661" s="287">
        <f t="shared" si="3184"/>
        <v>0</v>
      </c>
      <c r="ET661" s="825"/>
      <c r="EU661" s="825"/>
      <c r="EV661" s="825"/>
      <c r="EW661" s="825"/>
      <c r="EX661" s="287">
        <f t="shared" si="3184"/>
        <v>0</v>
      </c>
      <c r="EY661" s="825"/>
      <c r="EZ661" s="825"/>
      <c r="FA661" s="825"/>
      <c r="FB661" s="825"/>
      <c r="FC661" s="287">
        <f t="shared" si="3184"/>
        <v>0</v>
      </c>
      <c r="FD661" s="287">
        <f t="shared" si="3184"/>
        <v>0</v>
      </c>
      <c r="FE661" s="287">
        <f t="shared" ref="FE661:FF661" si="3185">SUM(FE658:FE660)</f>
        <v>0</v>
      </c>
      <c r="FF661" s="287">
        <f t="shared" si="3185"/>
        <v>0</v>
      </c>
      <c r="FG661" s="287">
        <f t="shared" si="3184"/>
        <v>0</v>
      </c>
      <c r="FH661" s="287"/>
      <c r="FI661" s="287"/>
      <c r="FJ661" s="287">
        <f>SUM(FJ658:FJ660)</f>
        <v>0</v>
      </c>
      <c r="FK661" s="287">
        <f>SUM(FK658:FK660)</f>
        <v>0</v>
      </c>
      <c r="FL661" s="961"/>
      <c r="FM661" s="287">
        <f>SUM(FM658:FM660)</f>
        <v>0</v>
      </c>
      <c r="FN661" s="825"/>
      <c r="FO661" s="825"/>
      <c r="FP661" s="825"/>
      <c r="FQ661" s="825"/>
      <c r="FR661" s="287"/>
      <c r="FS661" s="287"/>
      <c r="FT661" s="287">
        <f>SUM(FT658:FT660)</f>
        <v>0</v>
      </c>
      <c r="FU661" s="825"/>
      <c r="FV661" s="285"/>
      <c r="FW661" s="285"/>
      <c r="FX661" s="285"/>
    </row>
    <row r="662" spans="1:180" ht="30" hidden="1">
      <c r="A662" s="408" t="s">
        <v>485</v>
      </c>
      <c r="B662" s="304" t="s">
        <v>303</v>
      </c>
      <c r="C662" s="378"/>
      <c r="D662" s="378"/>
      <c r="E662" s="417" t="s">
        <v>130</v>
      </c>
      <c r="F662" s="418" t="s">
        <v>58</v>
      </c>
      <c r="G662" s="463"/>
      <c r="H662" s="463"/>
      <c r="I662" s="285"/>
      <c r="J662" s="285"/>
      <c r="K662" s="285"/>
      <c r="L662" s="285"/>
      <c r="M662" s="285"/>
      <c r="N662" s="285"/>
      <c r="O662" s="285"/>
      <c r="P662" s="285"/>
      <c r="Q662" s="285"/>
      <c r="R662" s="285"/>
      <c r="S662" s="285"/>
      <c r="T662" s="285"/>
      <c r="U662" s="285"/>
      <c r="V662" s="285"/>
      <c r="W662" s="285"/>
      <c r="X662" s="285"/>
      <c r="Y662" s="285"/>
      <c r="Z662" s="285"/>
      <c r="AA662" s="1174"/>
      <c r="AB662" s="285"/>
      <c r="AC662" s="285"/>
      <c r="AD662" s="347"/>
      <c r="AE662" s="285"/>
      <c r="AF662" s="285"/>
      <c r="AG662" s="285"/>
      <c r="AH662" s="285"/>
      <c r="AI662" s="285"/>
      <c r="AJ662" s="285"/>
      <c r="AK662" s="285"/>
      <c r="AL662" s="285"/>
      <c r="AM662" s="285"/>
      <c r="AN662" s="285"/>
      <c r="AO662" s="285"/>
      <c r="AP662" s="342"/>
      <c r="AQ662" s="285"/>
      <c r="AR662" s="1629"/>
      <c r="AS662" s="1629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85"/>
      <c r="BM662" s="285"/>
      <c r="BN662" s="285"/>
      <c r="BO662" s="285"/>
      <c r="BP662" s="285"/>
      <c r="BQ662" s="285"/>
      <c r="BR662" s="285"/>
      <c r="BS662" s="285"/>
      <c r="BT662" s="285"/>
      <c r="BU662" s="285"/>
      <c r="BV662" s="285"/>
      <c r="BW662" s="285"/>
      <c r="BX662" s="285"/>
      <c r="BY662" s="285"/>
      <c r="BZ662" s="285"/>
      <c r="CA662" s="285"/>
      <c r="CB662" s="285"/>
      <c r="CC662" s="285"/>
      <c r="CD662" s="285"/>
      <c r="CE662" s="285"/>
      <c r="CF662" s="285"/>
      <c r="CG662" s="962"/>
      <c r="CH662" s="285"/>
      <c r="CI662" s="285"/>
      <c r="CJ662" s="285"/>
      <c r="CK662" s="285"/>
      <c r="CL662" s="285"/>
      <c r="CM662" s="285"/>
      <c r="CN662" s="285"/>
      <c r="CO662" s="285"/>
      <c r="CP662" s="285"/>
      <c r="CQ662" s="285"/>
      <c r="CR662" s="285"/>
      <c r="CS662" s="285"/>
      <c r="CT662" s="285"/>
      <c r="CU662" s="285"/>
      <c r="CV662" s="285"/>
      <c r="CW662" s="1512"/>
      <c r="CX662" s="285"/>
      <c r="CY662" s="285"/>
      <c r="CZ662" s="285"/>
      <c r="DA662" s="285"/>
      <c r="DB662" s="285"/>
      <c r="DC662" s="285"/>
      <c r="DD662" s="285"/>
      <c r="DE662" s="285"/>
      <c r="DF662" s="285"/>
      <c r="DG662" s="285"/>
      <c r="DH662" s="285"/>
      <c r="DI662" s="1174"/>
      <c r="DJ662" s="1174"/>
      <c r="DK662" s="1174"/>
      <c r="DL662" s="1174"/>
      <c r="DM662" s="1174"/>
      <c r="DN662" s="1174"/>
      <c r="DO662" s="1174"/>
      <c r="DP662" s="1174"/>
      <c r="DQ662" s="1174"/>
      <c r="DR662" s="1174"/>
      <c r="DS662" s="1174"/>
      <c r="DT662" s="1174"/>
      <c r="DU662" s="1174"/>
      <c r="DV662" s="1174"/>
      <c r="DW662" s="1174"/>
      <c r="DX662" s="1174"/>
      <c r="DY662" s="1174"/>
      <c r="DZ662" s="1174"/>
      <c r="EA662" s="1174"/>
      <c r="EB662" s="1174"/>
      <c r="EC662" s="1174"/>
      <c r="ED662" s="1174"/>
      <c r="EE662" s="1174"/>
      <c r="EF662" s="1174"/>
      <c r="EG662" s="1174"/>
      <c r="EH662" s="1174"/>
      <c r="EI662" s="1174"/>
      <c r="EJ662" s="285"/>
      <c r="EK662" s="285"/>
      <c r="EL662" s="285"/>
      <c r="EM662" s="285"/>
      <c r="EN662" s="287">
        <f t="shared" si="3177"/>
        <v>0</v>
      </c>
      <c r="EO662" s="287"/>
      <c r="EP662" s="287"/>
      <c r="EQ662" s="285"/>
      <c r="ER662" s="285"/>
      <c r="ES662" s="285"/>
      <c r="ET662" s="804"/>
      <c r="EU662" s="804"/>
      <c r="EV662" s="804"/>
      <c r="EW662" s="804"/>
      <c r="EX662" s="285"/>
      <c r="EY662" s="804"/>
      <c r="EZ662" s="804"/>
      <c r="FA662" s="804"/>
      <c r="FB662" s="804"/>
      <c r="FC662" s="285"/>
      <c r="FD662" s="285"/>
      <c r="FE662" s="285"/>
      <c r="FF662" s="285"/>
      <c r="FG662" s="285"/>
      <c r="FH662" s="287"/>
      <c r="FI662" s="287"/>
      <c r="FJ662" s="285"/>
      <c r="FK662" s="285"/>
      <c r="FL662" s="962"/>
      <c r="FM662" s="285"/>
      <c r="FN662" s="804"/>
      <c r="FO662" s="804"/>
      <c r="FP662" s="804"/>
      <c r="FQ662" s="804"/>
      <c r="FR662" s="285"/>
      <c r="FS662" s="285"/>
      <c r="FT662" s="285"/>
      <c r="FU662" s="804"/>
      <c r="FV662" s="285"/>
      <c r="FW662" s="285"/>
      <c r="FX662" s="285"/>
    </row>
    <row r="663" spans="1:180" ht="30" hidden="1">
      <c r="A663" s="408" t="s">
        <v>485</v>
      </c>
      <c r="B663" s="304" t="s">
        <v>303</v>
      </c>
      <c r="C663" s="378"/>
      <c r="D663" s="378"/>
      <c r="E663" s="415"/>
      <c r="F663" s="395"/>
      <c r="G663" s="304"/>
      <c r="H663" s="304"/>
      <c r="I663" s="287" t="e">
        <f>#REF!+M663+N663+S663+#REF!</f>
        <v>#REF!</v>
      </c>
      <c r="J663" s="287"/>
      <c r="K663" s="287"/>
      <c r="L663" s="287"/>
      <c r="M663" s="306"/>
      <c r="N663" s="306"/>
      <c r="O663" s="306"/>
      <c r="P663" s="306"/>
      <c r="Q663" s="306"/>
      <c r="R663" s="306"/>
      <c r="S663" s="306"/>
      <c r="T663" s="306"/>
      <c r="U663" s="306"/>
      <c r="V663" s="306"/>
      <c r="W663" s="306"/>
      <c r="X663" s="306"/>
      <c r="Y663" s="306"/>
      <c r="Z663" s="306"/>
      <c r="AA663" s="1180"/>
      <c r="AB663" s="306"/>
      <c r="AC663" s="306"/>
      <c r="AD663" s="354"/>
      <c r="AE663" s="306"/>
      <c r="AF663" s="306"/>
      <c r="AG663" s="306"/>
      <c r="AH663" s="306"/>
      <c r="AI663" s="306"/>
      <c r="AJ663" s="306"/>
      <c r="AK663" s="306"/>
      <c r="AL663" s="306"/>
      <c r="AM663" s="306"/>
      <c r="AN663" s="306"/>
      <c r="AO663" s="306"/>
      <c r="AP663" s="306"/>
      <c r="AQ663" s="287" t="e">
        <f>#REF!+#REF!+BR663+CW663+#REF!</f>
        <v>#REF!</v>
      </c>
      <c r="AR663" s="1631"/>
      <c r="AS663" s="1631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306"/>
      <c r="BM663" s="306"/>
      <c r="BN663" s="306"/>
      <c r="BO663" s="306"/>
      <c r="BP663" s="306"/>
      <c r="BQ663" s="306"/>
      <c r="BR663" s="306"/>
      <c r="BS663" s="306"/>
      <c r="BT663" s="306"/>
      <c r="BU663" s="306"/>
      <c r="BV663" s="306"/>
      <c r="BW663" s="306"/>
      <c r="BX663" s="306"/>
      <c r="BY663" s="306"/>
      <c r="BZ663" s="306"/>
      <c r="CA663" s="306"/>
      <c r="CB663" s="306"/>
      <c r="CC663" s="306"/>
      <c r="CD663" s="306"/>
      <c r="CE663" s="306"/>
      <c r="CF663" s="306"/>
      <c r="CG663" s="963"/>
      <c r="CH663" s="306"/>
      <c r="CI663" s="306"/>
      <c r="CJ663" s="306"/>
      <c r="CK663" s="306"/>
      <c r="CL663" s="306"/>
      <c r="CM663" s="306"/>
      <c r="CN663" s="306"/>
      <c r="CO663" s="306"/>
      <c r="CP663" s="306"/>
      <c r="CQ663" s="306"/>
      <c r="CR663" s="306"/>
      <c r="CS663" s="306"/>
      <c r="CT663" s="306"/>
      <c r="CU663" s="306"/>
      <c r="CV663" s="306"/>
      <c r="CW663" s="1519"/>
      <c r="CX663" s="306"/>
      <c r="CY663" s="306"/>
      <c r="CZ663" s="306"/>
      <c r="DA663" s="306"/>
      <c r="DB663" s="306"/>
      <c r="DC663" s="306"/>
      <c r="DD663" s="306"/>
      <c r="DE663" s="306"/>
      <c r="DF663" s="306"/>
      <c r="DG663" s="306"/>
      <c r="DH663" s="306"/>
      <c r="DI663" s="1180"/>
      <c r="DJ663" s="1180"/>
      <c r="DK663" s="1180"/>
      <c r="DL663" s="1180"/>
      <c r="DM663" s="1180"/>
      <c r="DN663" s="1180"/>
      <c r="DO663" s="1180"/>
      <c r="DP663" s="1180"/>
      <c r="DQ663" s="1180"/>
      <c r="DR663" s="1180"/>
      <c r="DS663" s="1180"/>
      <c r="DT663" s="1180"/>
      <c r="DU663" s="1180"/>
      <c r="DV663" s="1180"/>
      <c r="DW663" s="1180"/>
      <c r="DX663" s="1180"/>
      <c r="DY663" s="1180"/>
      <c r="DZ663" s="1180"/>
      <c r="EA663" s="1180"/>
      <c r="EB663" s="1180"/>
      <c r="EC663" s="1180"/>
      <c r="ED663" s="1180"/>
      <c r="EE663" s="1180"/>
      <c r="EF663" s="1180"/>
      <c r="EG663" s="1180"/>
      <c r="EH663" s="1180"/>
      <c r="EI663" s="1180"/>
      <c r="EJ663" s="306"/>
      <c r="EK663" s="306"/>
      <c r="EL663" s="306"/>
      <c r="EM663" s="306"/>
      <c r="EN663" s="287">
        <f t="shared" si="3177"/>
        <v>0</v>
      </c>
      <c r="EO663" s="287"/>
      <c r="EP663" s="287"/>
      <c r="EQ663" s="306"/>
      <c r="ER663" s="306"/>
      <c r="ES663" s="306"/>
      <c r="ET663" s="624"/>
      <c r="EU663" s="624"/>
      <c r="EV663" s="624"/>
      <c r="EW663" s="624"/>
      <c r="EX663" s="306"/>
      <c r="EY663" s="624"/>
      <c r="EZ663" s="624"/>
      <c r="FA663" s="624"/>
      <c r="FB663" s="624"/>
      <c r="FC663" s="306"/>
      <c r="FD663" s="306"/>
      <c r="FE663" s="306"/>
      <c r="FF663" s="306"/>
      <c r="FG663" s="287">
        <f>SUM(FH663:FM663)</f>
        <v>0</v>
      </c>
      <c r="FH663" s="287"/>
      <c r="FI663" s="287"/>
      <c r="FJ663" s="306"/>
      <c r="FK663" s="306"/>
      <c r="FL663" s="963"/>
      <c r="FM663" s="306"/>
      <c r="FN663" s="624"/>
      <c r="FO663" s="624"/>
      <c r="FP663" s="624"/>
      <c r="FQ663" s="624"/>
      <c r="FR663" s="306"/>
      <c r="FS663" s="306"/>
      <c r="FT663" s="306"/>
      <c r="FU663" s="624"/>
      <c r="FV663" s="342"/>
      <c r="FW663" s="342"/>
      <c r="FX663" s="342"/>
    </row>
    <row r="664" spans="1:180" ht="30" hidden="1">
      <c r="A664" s="408" t="s">
        <v>485</v>
      </c>
      <c r="B664" s="304" t="s">
        <v>303</v>
      </c>
      <c r="C664" s="378"/>
      <c r="D664" s="378"/>
      <c r="E664" s="415"/>
      <c r="F664" s="395"/>
      <c r="G664" s="304"/>
      <c r="H664" s="304"/>
      <c r="I664" s="287" t="e">
        <f>#REF!+M664+N664+S664+#REF!</f>
        <v>#REF!</v>
      </c>
      <c r="J664" s="287"/>
      <c r="K664" s="287"/>
      <c r="L664" s="287"/>
      <c r="M664" s="365"/>
      <c r="N664" s="365"/>
      <c r="O664" s="365"/>
      <c r="P664" s="365"/>
      <c r="Q664" s="365"/>
      <c r="R664" s="365"/>
      <c r="S664" s="365"/>
      <c r="T664" s="365"/>
      <c r="U664" s="365"/>
      <c r="V664" s="365"/>
      <c r="W664" s="365"/>
      <c r="X664" s="365"/>
      <c r="Y664" s="365"/>
      <c r="Z664" s="365"/>
      <c r="AA664" s="1177"/>
      <c r="AB664" s="292"/>
      <c r="AC664" s="292"/>
      <c r="AD664" s="353"/>
      <c r="AE664" s="292"/>
      <c r="AF664" s="365"/>
      <c r="AG664" s="365"/>
      <c r="AH664" s="365"/>
      <c r="AI664" s="365"/>
      <c r="AJ664" s="365"/>
      <c r="AK664" s="365"/>
      <c r="AL664" s="292"/>
      <c r="AM664" s="292"/>
      <c r="AN664" s="292"/>
      <c r="AO664" s="292"/>
      <c r="AP664" s="292"/>
      <c r="AQ664" s="287" t="e">
        <f>#REF!+#REF!+BR664+CW664+#REF!</f>
        <v>#REF!</v>
      </c>
      <c r="AR664" s="1631"/>
      <c r="AS664" s="1631"/>
      <c r="AT664" s="287"/>
      <c r="AU664" s="287"/>
      <c r="AV664" s="287"/>
      <c r="AW664" s="287"/>
      <c r="AX664" s="287"/>
      <c r="AY664" s="287"/>
      <c r="AZ664" s="287"/>
      <c r="BA664" s="287"/>
      <c r="BB664" s="287"/>
      <c r="BC664" s="287"/>
      <c r="BD664" s="287"/>
      <c r="BE664" s="287"/>
      <c r="BF664" s="287"/>
      <c r="BG664" s="287"/>
      <c r="BH664" s="287"/>
      <c r="BI664" s="287"/>
      <c r="BJ664" s="287"/>
      <c r="BK664" s="287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967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1520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1223"/>
      <c r="DJ664" s="1223"/>
      <c r="DK664" s="1223"/>
      <c r="DL664" s="1223"/>
      <c r="DM664" s="1223"/>
      <c r="DN664" s="1223"/>
      <c r="DO664" s="1223"/>
      <c r="DP664" s="1223"/>
      <c r="DQ664" s="1223"/>
      <c r="DR664" s="1223"/>
      <c r="DS664" s="1223"/>
      <c r="DT664" s="1223"/>
      <c r="DU664" s="1223"/>
      <c r="DV664" s="1223"/>
      <c r="DW664" s="1223"/>
      <c r="DX664" s="1223"/>
      <c r="DY664" s="1223"/>
      <c r="DZ664" s="1223"/>
      <c r="EA664" s="1223"/>
      <c r="EB664" s="1223"/>
      <c r="EC664" s="1223"/>
      <c r="ED664" s="1223"/>
      <c r="EE664" s="1223"/>
      <c r="EF664" s="1223"/>
      <c r="EG664" s="1223"/>
      <c r="EH664" s="1223"/>
      <c r="EI664" s="1223"/>
      <c r="EJ664" s="292"/>
      <c r="EK664" s="292"/>
      <c r="EL664" s="292"/>
      <c r="EM664" s="292"/>
      <c r="EN664" s="287">
        <f t="shared" si="3177"/>
        <v>0</v>
      </c>
      <c r="EO664" s="287"/>
      <c r="EP664" s="287"/>
      <c r="EQ664" s="292"/>
      <c r="ER664" s="292"/>
      <c r="ES664" s="292"/>
      <c r="ET664" s="827"/>
      <c r="EU664" s="827"/>
      <c r="EV664" s="827"/>
      <c r="EW664" s="827"/>
      <c r="EX664" s="292"/>
      <c r="EY664" s="827"/>
      <c r="EZ664" s="827"/>
      <c r="FA664" s="827"/>
      <c r="FB664" s="827"/>
      <c r="FC664" s="292"/>
      <c r="FD664" s="292"/>
      <c r="FE664" s="292"/>
      <c r="FF664" s="292"/>
      <c r="FG664" s="287">
        <f>SUM(FH664:FM664)</f>
        <v>0</v>
      </c>
      <c r="FH664" s="287"/>
      <c r="FI664" s="287">
        <v>0</v>
      </c>
      <c r="FJ664" s="292"/>
      <c r="FK664" s="292"/>
      <c r="FL664" s="967"/>
      <c r="FM664" s="292"/>
      <c r="FN664" s="827"/>
      <c r="FO664" s="827"/>
      <c r="FP664" s="827"/>
      <c r="FQ664" s="827"/>
      <c r="FR664" s="292"/>
      <c r="FS664" s="292"/>
      <c r="FT664" s="292"/>
      <c r="FU664" s="827"/>
      <c r="FV664" s="342"/>
      <c r="FW664" s="342"/>
      <c r="FX664" s="342"/>
    </row>
    <row r="665" spans="1:180" ht="30" hidden="1">
      <c r="A665" s="408" t="s">
        <v>485</v>
      </c>
      <c r="B665" s="304" t="s">
        <v>303</v>
      </c>
      <c r="C665" s="378"/>
      <c r="D665" s="378"/>
      <c r="E665" s="415" t="s">
        <v>97</v>
      </c>
      <c r="F665" s="395"/>
      <c r="G665" s="304"/>
      <c r="H665" s="304"/>
      <c r="I665" s="287" t="e">
        <f>#REF!+M665+N665+S665+#REF!</f>
        <v>#REF!</v>
      </c>
      <c r="J665" s="287"/>
      <c r="K665" s="287"/>
      <c r="L665" s="287"/>
      <c r="M665" s="365"/>
      <c r="N665" s="365"/>
      <c r="O665" s="365"/>
      <c r="P665" s="365"/>
      <c r="Q665" s="365"/>
      <c r="R665" s="365"/>
      <c r="S665" s="365"/>
      <c r="T665" s="365"/>
      <c r="U665" s="365"/>
      <c r="V665" s="365"/>
      <c r="W665" s="365"/>
      <c r="X665" s="365"/>
      <c r="Y665" s="365"/>
      <c r="Z665" s="365"/>
      <c r="AA665" s="1177"/>
      <c r="AB665" s="292"/>
      <c r="AC665" s="292"/>
      <c r="AD665" s="353"/>
      <c r="AE665" s="292"/>
      <c r="AF665" s="365"/>
      <c r="AG665" s="365"/>
      <c r="AH665" s="365"/>
      <c r="AI665" s="365"/>
      <c r="AJ665" s="365"/>
      <c r="AK665" s="365"/>
      <c r="AL665" s="292"/>
      <c r="AM665" s="292"/>
      <c r="AN665" s="292"/>
      <c r="AO665" s="292"/>
      <c r="AP665" s="292"/>
      <c r="AQ665" s="287" t="e">
        <f>#REF!+#REF!+BR665+CW665+#REF!</f>
        <v>#REF!</v>
      </c>
      <c r="AR665" s="1631"/>
      <c r="AS665" s="1631"/>
      <c r="AT665" s="285"/>
      <c r="AU665" s="285"/>
      <c r="AV665" s="285"/>
      <c r="AW665" s="285"/>
      <c r="AX665" s="285"/>
      <c r="AY665" s="285"/>
      <c r="AZ665" s="285"/>
      <c r="BA665" s="285"/>
      <c r="BB665" s="285"/>
      <c r="BC665" s="285"/>
      <c r="BD665" s="285"/>
      <c r="BE665" s="285"/>
      <c r="BF665" s="285"/>
      <c r="BG665" s="285"/>
      <c r="BH665" s="285"/>
      <c r="BI665" s="285"/>
      <c r="BJ665" s="285"/>
      <c r="BK665" s="285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967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1520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1223"/>
      <c r="DJ665" s="1223"/>
      <c r="DK665" s="1223"/>
      <c r="DL665" s="1223"/>
      <c r="DM665" s="1223"/>
      <c r="DN665" s="1223"/>
      <c r="DO665" s="1223"/>
      <c r="DP665" s="1223"/>
      <c r="DQ665" s="1223"/>
      <c r="DR665" s="1223"/>
      <c r="DS665" s="1223"/>
      <c r="DT665" s="1223"/>
      <c r="DU665" s="1223"/>
      <c r="DV665" s="1223"/>
      <c r="DW665" s="1223"/>
      <c r="DX665" s="1223"/>
      <c r="DY665" s="1223"/>
      <c r="DZ665" s="1223"/>
      <c r="EA665" s="1223"/>
      <c r="EB665" s="1223"/>
      <c r="EC665" s="1223"/>
      <c r="ED665" s="1223"/>
      <c r="EE665" s="1223"/>
      <c r="EF665" s="1223"/>
      <c r="EG665" s="1223"/>
      <c r="EH665" s="1223"/>
      <c r="EI665" s="1223"/>
      <c r="EJ665" s="292"/>
      <c r="EK665" s="292"/>
      <c r="EL665" s="292"/>
      <c r="EM665" s="292"/>
      <c r="EN665" s="287">
        <f t="shared" si="3177"/>
        <v>0</v>
      </c>
      <c r="EO665" s="287"/>
      <c r="EP665" s="287"/>
      <c r="EQ665" s="292"/>
      <c r="ER665" s="292"/>
      <c r="ES665" s="292"/>
      <c r="ET665" s="827"/>
      <c r="EU665" s="827"/>
      <c r="EV665" s="827"/>
      <c r="EW665" s="827"/>
      <c r="EX665" s="292"/>
      <c r="EY665" s="827"/>
      <c r="EZ665" s="827"/>
      <c r="FA665" s="827"/>
      <c r="FB665" s="827"/>
      <c r="FC665" s="292"/>
      <c r="FD665" s="292"/>
      <c r="FE665" s="292"/>
      <c r="FF665" s="292"/>
      <c r="FG665" s="287">
        <f>SUM(FH665:FM665)</f>
        <v>0.5</v>
      </c>
      <c r="FH665" s="287">
        <v>0</v>
      </c>
      <c r="FI665" s="287">
        <v>0.5</v>
      </c>
      <c r="FJ665" s="292"/>
      <c r="FK665" s="292"/>
      <c r="FL665" s="967"/>
      <c r="FM665" s="292"/>
      <c r="FN665" s="827"/>
      <c r="FO665" s="827"/>
      <c r="FP665" s="827"/>
      <c r="FQ665" s="827"/>
      <c r="FR665" s="292"/>
      <c r="FS665" s="292"/>
      <c r="FT665" s="292"/>
      <c r="FU665" s="827"/>
      <c r="FV665" s="342"/>
      <c r="FW665" s="342"/>
      <c r="FX665" s="342"/>
    </row>
    <row r="666" spans="1:180" ht="30" hidden="1">
      <c r="A666" s="408" t="s">
        <v>485</v>
      </c>
      <c r="B666" s="304" t="s">
        <v>303</v>
      </c>
      <c r="C666" s="378"/>
      <c r="D666" s="378"/>
      <c r="E666" s="415"/>
      <c r="F666" s="416" t="s">
        <v>100</v>
      </c>
      <c r="G666" s="463"/>
      <c r="H666" s="463"/>
      <c r="I666" s="285"/>
      <c r="J666" s="285"/>
      <c r="K666" s="285"/>
      <c r="L666" s="285"/>
      <c r="M666" s="285"/>
      <c r="N666" s="285"/>
      <c r="O666" s="285"/>
      <c r="P666" s="285"/>
      <c r="Q666" s="285"/>
      <c r="R666" s="285"/>
      <c r="S666" s="285"/>
      <c r="T666" s="285"/>
      <c r="U666" s="285"/>
      <c r="V666" s="285"/>
      <c r="W666" s="285"/>
      <c r="X666" s="285"/>
      <c r="Y666" s="285"/>
      <c r="Z666" s="285"/>
      <c r="AA666" s="1174"/>
      <c r="AB666" s="285"/>
      <c r="AC666" s="285"/>
      <c r="AD666" s="347"/>
      <c r="AE666" s="285"/>
      <c r="AF666" s="285"/>
      <c r="AG666" s="285"/>
      <c r="AH666" s="285"/>
      <c r="AI666" s="285"/>
      <c r="AJ666" s="285"/>
      <c r="AK666" s="285"/>
      <c r="AL666" s="285"/>
      <c r="AM666" s="285"/>
      <c r="AN666" s="285"/>
      <c r="AO666" s="285"/>
      <c r="AP666" s="306"/>
      <c r="AQ666" s="287" t="e">
        <f>SUM(AQ663:AQ665)</f>
        <v>#REF!</v>
      </c>
      <c r="AR666" s="1631"/>
      <c r="AS666" s="1631"/>
      <c r="AT666" s="306"/>
      <c r="AU666" s="306"/>
      <c r="AV666" s="306"/>
      <c r="AW666" s="306"/>
      <c r="AX666" s="306"/>
      <c r="AY666" s="306"/>
      <c r="AZ666" s="306"/>
      <c r="BA666" s="306"/>
      <c r="BB666" s="306"/>
      <c r="BC666" s="306"/>
      <c r="BD666" s="306"/>
      <c r="BE666" s="306"/>
      <c r="BF666" s="306"/>
      <c r="BG666" s="306"/>
      <c r="BH666" s="306"/>
      <c r="BI666" s="306"/>
      <c r="BJ666" s="306"/>
      <c r="BK666" s="306"/>
      <c r="BL666" s="287">
        <f t="shared" ref="BL666:DE666" si="3186">SUM(BL663:BL665)</f>
        <v>0</v>
      </c>
      <c r="BM666" s="287">
        <f t="shared" si="3186"/>
        <v>0</v>
      </c>
      <c r="BN666" s="287">
        <f t="shared" si="3186"/>
        <v>0</v>
      </c>
      <c r="BO666" s="287">
        <f t="shared" si="3186"/>
        <v>0</v>
      </c>
      <c r="BP666" s="287">
        <f t="shared" si="3186"/>
        <v>0</v>
      </c>
      <c r="BQ666" s="287">
        <f t="shared" si="3186"/>
        <v>0</v>
      </c>
      <c r="BR666" s="287">
        <f t="shared" ref="BR666:CF666" si="3187">SUM(BR663:BR665)</f>
        <v>0</v>
      </c>
      <c r="BS666" s="287">
        <f t="shared" si="3187"/>
        <v>0</v>
      </c>
      <c r="BT666" s="287">
        <f t="shared" si="3187"/>
        <v>0</v>
      </c>
      <c r="BU666" s="287">
        <f t="shared" si="3187"/>
        <v>0</v>
      </c>
      <c r="BV666" s="287">
        <f t="shared" si="3187"/>
        <v>0</v>
      </c>
      <c r="BW666" s="287">
        <f t="shared" si="3187"/>
        <v>0</v>
      </c>
      <c r="BX666" s="287">
        <f t="shared" si="3187"/>
        <v>0</v>
      </c>
      <c r="BY666" s="287">
        <f t="shared" si="3187"/>
        <v>0</v>
      </c>
      <c r="BZ666" s="287">
        <f t="shared" si="3187"/>
        <v>0</v>
      </c>
      <c r="CA666" s="287">
        <f t="shared" si="3187"/>
        <v>0</v>
      </c>
      <c r="CB666" s="287">
        <f t="shared" si="3187"/>
        <v>0</v>
      </c>
      <c r="CC666" s="287">
        <f t="shared" si="3187"/>
        <v>0</v>
      </c>
      <c r="CD666" s="287">
        <f t="shared" si="3187"/>
        <v>0</v>
      </c>
      <c r="CE666" s="287">
        <f t="shared" si="3187"/>
        <v>0</v>
      </c>
      <c r="CF666" s="287">
        <f t="shared" si="3187"/>
        <v>0</v>
      </c>
      <c r="CG666" s="961"/>
      <c r="CH666" s="287">
        <f t="shared" ref="CH666:CV666" si="3188">SUM(CH663:CH665)</f>
        <v>0</v>
      </c>
      <c r="CI666" s="287">
        <f t="shared" si="3188"/>
        <v>0</v>
      </c>
      <c r="CJ666" s="287">
        <f t="shared" si="3188"/>
        <v>0</v>
      </c>
      <c r="CK666" s="287">
        <f t="shared" si="3188"/>
        <v>0</v>
      </c>
      <c r="CL666" s="287">
        <f t="shared" si="3188"/>
        <v>0</v>
      </c>
      <c r="CM666" s="287">
        <f t="shared" si="3188"/>
        <v>0</v>
      </c>
      <c r="CN666" s="287">
        <f t="shared" si="3188"/>
        <v>0</v>
      </c>
      <c r="CO666" s="287">
        <f t="shared" si="3188"/>
        <v>0</v>
      </c>
      <c r="CP666" s="287">
        <f t="shared" si="3188"/>
        <v>0</v>
      </c>
      <c r="CQ666" s="287">
        <f t="shared" si="3188"/>
        <v>0</v>
      </c>
      <c r="CR666" s="287">
        <f t="shared" si="3188"/>
        <v>0</v>
      </c>
      <c r="CS666" s="287">
        <f t="shared" si="3188"/>
        <v>0</v>
      </c>
      <c r="CT666" s="287">
        <f t="shared" si="3188"/>
        <v>0</v>
      </c>
      <c r="CU666" s="287">
        <f t="shared" si="3188"/>
        <v>0</v>
      </c>
      <c r="CV666" s="287">
        <f t="shared" si="3188"/>
        <v>0</v>
      </c>
      <c r="CW666" s="1510">
        <f t="shared" si="3186"/>
        <v>0</v>
      </c>
      <c r="CX666" s="287">
        <f t="shared" si="3186"/>
        <v>0</v>
      </c>
      <c r="CY666" s="287">
        <f t="shared" si="3186"/>
        <v>0</v>
      </c>
      <c r="CZ666" s="287">
        <f t="shared" si="3186"/>
        <v>0</v>
      </c>
      <c r="DA666" s="287">
        <f t="shared" si="3186"/>
        <v>0</v>
      </c>
      <c r="DB666" s="287">
        <f t="shared" si="3186"/>
        <v>0</v>
      </c>
      <c r="DC666" s="287">
        <f t="shared" si="3186"/>
        <v>0</v>
      </c>
      <c r="DD666" s="287">
        <f t="shared" si="3186"/>
        <v>0</v>
      </c>
      <c r="DE666" s="287">
        <f t="shared" si="3186"/>
        <v>0</v>
      </c>
      <c r="DF666" s="287">
        <f t="shared" ref="DF666:EF666" si="3189">SUM(DF663:DF665)</f>
        <v>0</v>
      </c>
      <c r="DG666" s="287">
        <f t="shared" si="3189"/>
        <v>0</v>
      </c>
      <c r="DH666" s="287">
        <f t="shared" si="3189"/>
        <v>0</v>
      </c>
      <c r="DI666" s="1220">
        <f t="shared" si="3189"/>
        <v>0</v>
      </c>
      <c r="DJ666" s="1220">
        <f t="shared" si="3189"/>
        <v>0</v>
      </c>
      <c r="DK666" s="1220">
        <f t="shared" si="3189"/>
        <v>0</v>
      </c>
      <c r="DL666" s="1220"/>
      <c r="DM666" s="1220"/>
      <c r="DN666" s="1220"/>
      <c r="DO666" s="1220"/>
      <c r="DP666" s="1220"/>
      <c r="DQ666" s="1220"/>
      <c r="DR666" s="1220"/>
      <c r="DS666" s="1220"/>
      <c r="DT666" s="1220"/>
      <c r="DU666" s="1220"/>
      <c r="DV666" s="1220"/>
      <c r="DW666" s="1220"/>
      <c r="DX666" s="1220">
        <f t="shared" si="3189"/>
        <v>0</v>
      </c>
      <c r="DY666" s="1220">
        <f t="shared" si="3189"/>
        <v>0</v>
      </c>
      <c r="DZ666" s="1220">
        <f t="shared" si="3189"/>
        <v>0</v>
      </c>
      <c r="EA666" s="1220">
        <f t="shared" si="3189"/>
        <v>0</v>
      </c>
      <c r="EB666" s="1220">
        <f t="shared" si="3189"/>
        <v>0</v>
      </c>
      <c r="EC666" s="1220">
        <f t="shared" si="3189"/>
        <v>0</v>
      </c>
      <c r="ED666" s="1220">
        <f t="shared" si="3189"/>
        <v>0</v>
      </c>
      <c r="EE666" s="1220">
        <f t="shared" si="3189"/>
        <v>0</v>
      </c>
      <c r="EF666" s="1220">
        <f t="shared" si="3189"/>
        <v>0</v>
      </c>
      <c r="EG666" s="1220"/>
      <c r="EH666" s="1220"/>
      <c r="EI666" s="1220"/>
      <c r="EJ666" s="285"/>
      <c r="EK666" s="285"/>
      <c r="EL666" s="285"/>
      <c r="EM666" s="285"/>
      <c r="EN666" s="287">
        <f t="shared" si="3177"/>
        <v>0</v>
      </c>
      <c r="EO666" s="287"/>
      <c r="EP666" s="287"/>
      <c r="EQ666" s="287">
        <f t="shared" ref="EQ666:FG666" si="3190">SUM(EQ663:EQ665)</f>
        <v>0</v>
      </c>
      <c r="ER666" s="287">
        <f t="shared" si="3190"/>
        <v>0</v>
      </c>
      <c r="ES666" s="287">
        <f t="shared" si="3190"/>
        <v>0</v>
      </c>
      <c r="ET666" s="825"/>
      <c r="EU666" s="825"/>
      <c r="EV666" s="825"/>
      <c r="EW666" s="825"/>
      <c r="EX666" s="287">
        <f t="shared" si="3190"/>
        <v>0</v>
      </c>
      <c r="EY666" s="825"/>
      <c r="EZ666" s="825"/>
      <c r="FA666" s="825"/>
      <c r="FB666" s="825"/>
      <c r="FC666" s="287">
        <f t="shared" si="3190"/>
        <v>0</v>
      </c>
      <c r="FD666" s="287">
        <f t="shared" si="3190"/>
        <v>0</v>
      </c>
      <c r="FE666" s="287">
        <f t="shared" ref="FE666:FF666" si="3191">SUM(FE663:FE665)</f>
        <v>0</v>
      </c>
      <c r="FF666" s="287">
        <f t="shared" si="3191"/>
        <v>0</v>
      </c>
      <c r="FG666" s="287">
        <f t="shared" si="3190"/>
        <v>0.5</v>
      </c>
      <c r="FH666" s="287">
        <v>0.5</v>
      </c>
      <c r="FI666" s="287"/>
      <c r="FJ666" s="287">
        <f>SUM(FJ663:FJ665)</f>
        <v>0</v>
      </c>
      <c r="FK666" s="287">
        <f>SUM(FK663:FK665)</f>
        <v>0</v>
      </c>
      <c r="FL666" s="961"/>
      <c r="FM666" s="287">
        <f>SUM(FM663:FM665)</f>
        <v>0</v>
      </c>
      <c r="FN666" s="825"/>
      <c r="FO666" s="825"/>
      <c r="FP666" s="825"/>
      <c r="FQ666" s="825"/>
      <c r="FR666" s="287"/>
      <c r="FS666" s="287"/>
      <c r="FT666" s="287">
        <f>SUM(FT663:FT665)</f>
        <v>0</v>
      </c>
      <c r="FU666" s="825"/>
      <c r="FV666" s="285"/>
      <c r="FW666" s="285"/>
      <c r="FX666" s="285"/>
    </row>
    <row r="667" spans="1:180" ht="31.5" hidden="1">
      <c r="A667" s="408" t="s">
        <v>485</v>
      </c>
      <c r="B667" s="412"/>
      <c r="C667" s="378"/>
      <c r="D667" s="378"/>
      <c r="E667" s="420">
        <v>3</v>
      </c>
      <c r="F667" s="421" t="s">
        <v>278</v>
      </c>
      <c r="G667" s="375"/>
      <c r="H667" s="375"/>
      <c r="I667" s="336"/>
      <c r="J667" s="336"/>
      <c r="K667" s="336"/>
      <c r="L667" s="336"/>
      <c r="M667" s="336"/>
      <c r="N667" s="336"/>
      <c r="O667" s="336"/>
      <c r="P667" s="336"/>
      <c r="Q667" s="336"/>
      <c r="R667" s="336"/>
      <c r="S667" s="336"/>
      <c r="T667" s="336"/>
      <c r="U667" s="336"/>
      <c r="V667" s="336"/>
      <c r="W667" s="336"/>
      <c r="X667" s="336"/>
      <c r="Y667" s="336"/>
      <c r="Z667" s="336"/>
      <c r="AA667" s="1153"/>
      <c r="AB667" s="336"/>
      <c r="AC667" s="336"/>
      <c r="AD667" s="346"/>
      <c r="AE667" s="336"/>
      <c r="AF667" s="336"/>
      <c r="AG667" s="336"/>
      <c r="AH667" s="336"/>
      <c r="AI667" s="336"/>
      <c r="AJ667" s="336"/>
      <c r="AK667" s="336"/>
      <c r="AL667" s="336"/>
      <c r="AM667" s="336"/>
      <c r="AN667" s="336"/>
      <c r="AO667" s="336"/>
      <c r="AP667" s="336"/>
      <c r="AQ667" s="336"/>
      <c r="AR667" s="1632"/>
      <c r="AS667" s="163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336"/>
      <c r="BM667" s="307">
        <f>BM674+BM678+BM682+BM688+BM692+BM696</f>
        <v>8.9749999999999996</v>
      </c>
      <c r="BN667" s="307">
        <f>BN674+BN678+BN682+BN688+BN692+BN696</f>
        <v>0.29199999999999998</v>
      </c>
      <c r="BO667" s="336"/>
      <c r="BP667" s="307">
        <f>BP674+BP678+BP682+BP688+BP692+BP696</f>
        <v>2.2429999999999999</v>
      </c>
      <c r="BQ667" s="307">
        <f>BQ674+BQ678+BQ682+BQ688+BQ692+BQ696</f>
        <v>7.2999999999999995E-2</v>
      </c>
      <c r="BR667" s="336"/>
      <c r="BS667" s="307">
        <f>BS674+BS678+BS682+BS688+BS692+BS696</f>
        <v>8.9749999999999996</v>
      </c>
      <c r="BT667" s="307">
        <f>BT674+BT678+BT682+BT688+BT692+BT696</f>
        <v>0.29199999999999998</v>
      </c>
      <c r="BU667" s="336"/>
      <c r="BV667" s="307">
        <f>BV674+BV678+BV682+BV688+BV692+BV696</f>
        <v>2.2429999999999999</v>
      </c>
      <c r="BW667" s="307">
        <f>BW674+BW678+BW682+BW688+BW692+BW696</f>
        <v>7.2999999999999995E-2</v>
      </c>
      <c r="BX667" s="336"/>
      <c r="BY667" s="307">
        <f>BY674+BY678+BY682+BY688+BY692+BY696</f>
        <v>2.2440000000000002</v>
      </c>
      <c r="BZ667" s="307">
        <f>BZ674+BZ678+BZ682+BZ688+BZ692+BZ696</f>
        <v>7.2999999999999995E-2</v>
      </c>
      <c r="CA667" s="336"/>
      <c r="CB667" s="307">
        <f>CB674+CB678+CB682+CB688+CB692+CB696</f>
        <v>2.2440000000000002</v>
      </c>
      <c r="CC667" s="307">
        <f>CC674+CC678+CC682+CC688+CC692+CC696</f>
        <v>7.2999999999999995E-2</v>
      </c>
      <c r="CD667" s="336"/>
      <c r="CE667" s="307">
        <f>CE674+CE678+CE682+CE688+CE692+CE696</f>
        <v>2.2440000000000002</v>
      </c>
      <c r="CF667" s="307">
        <f>CF674+CF678+CF682+CF688+CF692+CF696</f>
        <v>7.2999999999999995E-2</v>
      </c>
      <c r="CG667" s="955"/>
      <c r="CH667" s="336"/>
      <c r="CI667" s="307">
        <f>CI674+CI678+CI682+CI688+CI692+CI696</f>
        <v>8.9749999999999996</v>
      </c>
      <c r="CJ667" s="307">
        <f>CJ674+CJ678+CJ682+CJ688+CJ692+CJ696</f>
        <v>0.29199999999999998</v>
      </c>
      <c r="CK667" s="336"/>
      <c r="CL667" s="307">
        <f>CL674+CL678+CL682+CL688+CL692+CL696</f>
        <v>2.2429999999999999</v>
      </c>
      <c r="CM667" s="307">
        <f>CM674+CM678+CM682+CM688+CM692+CM696</f>
        <v>7.2999999999999995E-2</v>
      </c>
      <c r="CN667" s="336"/>
      <c r="CO667" s="307">
        <f>CO674+CO678+CO682+CO688+CO692+CO696</f>
        <v>2.2440000000000002</v>
      </c>
      <c r="CP667" s="307">
        <f>CP674+CP678+CP682+CP688+CP692+CP696</f>
        <v>7.2999999999999995E-2</v>
      </c>
      <c r="CQ667" s="336"/>
      <c r="CR667" s="307">
        <f>CR674+CR678+CR682+CR688+CR692+CR696</f>
        <v>2.2440000000000002</v>
      </c>
      <c r="CS667" s="307">
        <f>CS674+CS678+CS682+CS688+CS692+CS696</f>
        <v>7.2999999999999995E-2</v>
      </c>
      <c r="CT667" s="336"/>
      <c r="CU667" s="307">
        <f>CU674+CU678+CU682+CU688+CU692+CU696</f>
        <v>2.2440000000000002</v>
      </c>
      <c r="CV667" s="307">
        <f>CV674+CV678+CV682+CV688+CV692+CV696</f>
        <v>7.2999999999999995E-2</v>
      </c>
      <c r="CW667" s="1512"/>
      <c r="CX667" s="307">
        <f>CX674+CX678+CX682+CX688+CX692+CX696</f>
        <v>8.9799319999999998</v>
      </c>
      <c r="CY667" s="307">
        <f>CY674+CY678+CY682+CY688+CY692+CY696</f>
        <v>0.29174600000000001</v>
      </c>
      <c r="CZ667" s="336"/>
      <c r="DA667" s="307">
        <f>DA674+DA678+DA682+DA688+DA692+DA696</f>
        <v>8.9799319999999998</v>
      </c>
      <c r="DB667" s="307">
        <f>DB674+DB678+DB682+DB688+DB692+DB696</f>
        <v>0.29174600000000001</v>
      </c>
      <c r="DC667" s="336"/>
      <c r="DD667" s="307">
        <f>DD674+DD678+DD682+DD688+DD692+DD696</f>
        <v>8.9799319999999998</v>
      </c>
      <c r="DE667" s="307">
        <f>DE674+DE678+DE682+DE688+DE692+DE696</f>
        <v>0.29174600000000001</v>
      </c>
      <c r="DF667" s="336"/>
      <c r="DG667" s="307">
        <f>DG674+DG678+DG682+DG688+DG692+DG696</f>
        <v>8.9799319999999998</v>
      </c>
      <c r="DH667" s="307">
        <f>DH674+DH678+DH682+DH688+DH692+DH696</f>
        <v>0.29174600000000001</v>
      </c>
      <c r="DI667" s="1153"/>
      <c r="DJ667" s="1197">
        <f>DJ674+DJ678+DJ682+DJ688+DJ692+DJ696</f>
        <v>8.9799319999999998</v>
      </c>
      <c r="DK667" s="1197">
        <f>DK674+DK678+DK682+DK688+DK692+DK696</f>
        <v>0.29174600000000001</v>
      </c>
      <c r="DL667" s="1197"/>
      <c r="DM667" s="1197"/>
      <c r="DN667" s="1197"/>
      <c r="DO667" s="1197"/>
      <c r="DP667" s="1197"/>
      <c r="DQ667" s="1197"/>
      <c r="DR667" s="1197"/>
      <c r="DS667" s="1197"/>
      <c r="DT667" s="1197"/>
      <c r="DU667" s="1197"/>
      <c r="DV667" s="1197"/>
      <c r="DW667" s="1197"/>
      <c r="DX667" s="1153"/>
      <c r="DY667" s="1197">
        <f>DY674+DY678+DY682+DY688+DY692+DY696</f>
        <v>8.9799319999999998</v>
      </c>
      <c r="DZ667" s="1197">
        <f>DZ674+DZ678+DZ682+DZ688+DZ692+DZ696</f>
        <v>0.29174600000000001</v>
      </c>
      <c r="EA667" s="1153"/>
      <c r="EB667" s="1197">
        <f>EB674+EB678+EB682+EB688+EB692+EB696</f>
        <v>8.9799319999999998</v>
      </c>
      <c r="EC667" s="1197">
        <f>EC674+EC678+EC682+EC688+EC692+EC696</f>
        <v>0.29174600000000001</v>
      </c>
      <c r="ED667" s="1153"/>
      <c r="EE667" s="1197">
        <f>EE674+EE678+EE682+EE688+EE692+EE696</f>
        <v>8.9799319999999998</v>
      </c>
      <c r="EF667" s="1197">
        <f>EF674+EF678+EF682+EF688+EF692+EF696</f>
        <v>0.29174600000000001</v>
      </c>
      <c r="EG667" s="1197"/>
      <c r="EH667" s="1197"/>
      <c r="EI667" s="1197"/>
      <c r="EJ667" s="336"/>
      <c r="EK667" s="336"/>
      <c r="EL667" s="336"/>
      <c r="EM667" s="336"/>
      <c r="EN667" s="287">
        <f t="shared" si="3177"/>
        <v>2</v>
      </c>
      <c r="EO667" s="287"/>
      <c r="EP667" s="287"/>
      <c r="EQ667" s="307">
        <f t="shared" ref="EQ667:FG667" si="3192">EQ674+EQ678+EQ682+EQ688+EQ692+EQ696</f>
        <v>0.5</v>
      </c>
      <c r="ER667" s="307">
        <f t="shared" si="3192"/>
        <v>0.5</v>
      </c>
      <c r="ES667" s="307">
        <f t="shared" si="3192"/>
        <v>0.5</v>
      </c>
      <c r="ET667" s="810"/>
      <c r="EU667" s="810"/>
      <c r="EV667" s="810"/>
      <c r="EW667" s="810"/>
      <c r="EX667" s="307">
        <f t="shared" si="3192"/>
        <v>0.5</v>
      </c>
      <c r="EY667" s="810"/>
      <c r="EZ667" s="810"/>
      <c r="FA667" s="810"/>
      <c r="FB667" s="810"/>
      <c r="FC667" s="307">
        <f t="shared" si="3192"/>
        <v>0.5</v>
      </c>
      <c r="FD667" s="307">
        <f t="shared" si="3192"/>
        <v>0.5</v>
      </c>
      <c r="FE667" s="307">
        <f t="shared" ref="FE667:FF667" si="3193">FE674+FE678+FE682+FE688+FE692+FE696</f>
        <v>0.5</v>
      </c>
      <c r="FF667" s="307">
        <f t="shared" si="3193"/>
        <v>0.5</v>
      </c>
      <c r="FG667" s="307">
        <f t="shared" si="3192"/>
        <v>12.83591</v>
      </c>
      <c r="FH667" s="287"/>
      <c r="FI667" s="287"/>
      <c r="FJ667" s="307">
        <f>FJ674+FJ678+FJ682+FJ688+FJ692+FJ696</f>
        <v>0.5</v>
      </c>
      <c r="FK667" s="307">
        <f>FK674+FK678+FK682+FK688+FK692+FK696</f>
        <v>0.5</v>
      </c>
      <c r="FL667" s="955"/>
      <c r="FM667" s="307">
        <f>FM674+FM678+FM682+FM688+FM692+FM696</f>
        <v>0.5</v>
      </c>
      <c r="FN667" s="810"/>
      <c r="FO667" s="810"/>
      <c r="FP667" s="810"/>
      <c r="FQ667" s="810"/>
      <c r="FR667" s="307"/>
      <c r="FS667" s="307"/>
      <c r="FT667" s="307">
        <f>FT674+FT678+FT682+FT688+FT692+FT696</f>
        <v>0.5</v>
      </c>
      <c r="FU667" s="810"/>
      <c r="FV667" s="336"/>
      <c r="FW667" s="336"/>
      <c r="FX667" s="336"/>
    </row>
    <row r="668" spans="1:180" ht="30" hidden="1">
      <c r="A668" s="408" t="s">
        <v>485</v>
      </c>
      <c r="B668" s="304" t="s">
        <v>303</v>
      </c>
      <c r="C668" s="378"/>
      <c r="D668" s="378"/>
      <c r="E668" s="422" t="s">
        <v>60</v>
      </c>
      <c r="F668" s="382" t="s">
        <v>95</v>
      </c>
      <c r="G668" s="463"/>
      <c r="H668" s="463"/>
      <c r="I668" s="285"/>
      <c r="J668" s="285"/>
      <c r="K668" s="285"/>
      <c r="L668" s="285"/>
      <c r="M668" s="285"/>
      <c r="N668" s="285"/>
      <c r="O668" s="285"/>
      <c r="P668" s="285"/>
      <c r="Q668" s="285"/>
      <c r="R668" s="285"/>
      <c r="S668" s="285"/>
      <c r="T668" s="285"/>
      <c r="U668" s="285"/>
      <c r="V668" s="285"/>
      <c r="W668" s="285"/>
      <c r="X668" s="285"/>
      <c r="Y668" s="285"/>
      <c r="Z668" s="285"/>
      <c r="AA668" s="1174"/>
      <c r="AB668" s="285"/>
      <c r="AC668" s="285"/>
      <c r="AD668" s="347"/>
      <c r="AE668" s="285"/>
      <c r="AF668" s="285"/>
      <c r="AG668" s="285"/>
      <c r="AH668" s="285"/>
      <c r="AI668" s="285"/>
      <c r="AJ668" s="285"/>
      <c r="AK668" s="285"/>
      <c r="AL668" s="285"/>
      <c r="AM668" s="285"/>
      <c r="AN668" s="285"/>
      <c r="AO668" s="285"/>
      <c r="AP668" s="342"/>
      <c r="AQ668" s="285"/>
      <c r="AR668" s="1629"/>
      <c r="AS668" s="1629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85"/>
      <c r="BM668" s="285"/>
      <c r="BN668" s="285"/>
      <c r="BO668" s="285"/>
      <c r="BP668" s="285"/>
      <c r="BQ668" s="285"/>
      <c r="BR668" s="285"/>
      <c r="BS668" s="285"/>
      <c r="BT668" s="285"/>
      <c r="BU668" s="285"/>
      <c r="BV668" s="285"/>
      <c r="BW668" s="285"/>
      <c r="BX668" s="285"/>
      <c r="BY668" s="285"/>
      <c r="BZ668" s="285"/>
      <c r="CA668" s="285"/>
      <c r="CB668" s="285"/>
      <c r="CC668" s="285"/>
      <c r="CD668" s="285"/>
      <c r="CE668" s="285"/>
      <c r="CF668" s="285"/>
      <c r="CG668" s="962"/>
      <c r="CH668" s="285"/>
      <c r="CI668" s="285"/>
      <c r="CJ668" s="285"/>
      <c r="CK668" s="285"/>
      <c r="CL668" s="285"/>
      <c r="CM668" s="285"/>
      <c r="CN668" s="285"/>
      <c r="CO668" s="285"/>
      <c r="CP668" s="285"/>
      <c r="CQ668" s="285"/>
      <c r="CR668" s="285"/>
      <c r="CS668" s="285"/>
      <c r="CT668" s="285"/>
      <c r="CU668" s="285"/>
      <c r="CV668" s="285"/>
      <c r="CW668" s="1512"/>
      <c r="CX668" s="285"/>
      <c r="CY668" s="285"/>
      <c r="CZ668" s="285"/>
      <c r="DA668" s="285"/>
      <c r="DB668" s="285"/>
      <c r="DC668" s="285"/>
      <c r="DD668" s="285"/>
      <c r="DE668" s="285"/>
      <c r="DF668" s="285"/>
      <c r="DG668" s="285"/>
      <c r="DH668" s="285"/>
      <c r="DI668" s="1174"/>
      <c r="DJ668" s="1174"/>
      <c r="DK668" s="1174"/>
      <c r="DL668" s="1174"/>
      <c r="DM668" s="1174"/>
      <c r="DN668" s="1174"/>
      <c r="DO668" s="1174"/>
      <c r="DP668" s="1174"/>
      <c r="DQ668" s="1174"/>
      <c r="DR668" s="1174"/>
      <c r="DS668" s="1174"/>
      <c r="DT668" s="1174"/>
      <c r="DU668" s="1174"/>
      <c r="DV668" s="1174"/>
      <c r="DW668" s="1174"/>
      <c r="DX668" s="1174"/>
      <c r="DY668" s="1174"/>
      <c r="DZ668" s="1174"/>
      <c r="EA668" s="1174"/>
      <c r="EB668" s="1174"/>
      <c r="EC668" s="1174"/>
      <c r="ED668" s="1174"/>
      <c r="EE668" s="1174"/>
      <c r="EF668" s="1174"/>
      <c r="EG668" s="1174"/>
      <c r="EH668" s="1174"/>
      <c r="EI668" s="1174"/>
      <c r="EJ668" s="285"/>
      <c r="EK668" s="285"/>
      <c r="EL668" s="285"/>
      <c r="EM668" s="285"/>
      <c r="EN668" s="287">
        <f t="shared" si="3177"/>
        <v>0</v>
      </c>
      <c r="EO668" s="287"/>
      <c r="EP668" s="287"/>
      <c r="EQ668" s="285"/>
      <c r="ER668" s="285"/>
      <c r="ES668" s="285"/>
      <c r="ET668" s="804"/>
      <c r="EU668" s="804"/>
      <c r="EV668" s="804"/>
      <c r="EW668" s="804"/>
      <c r="EX668" s="285"/>
      <c r="EY668" s="804"/>
      <c r="EZ668" s="804"/>
      <c r="FA668" s="804"/>
      <c r="FB668" s="804"/>
      <c r="FC668" s="285"/>
      <c r="FD668" s="285"/>
      <c r="FE668" s="285"/>
      <c r="FF668" s="285"/>
      <c r="FG668" s="285"/>
      <c r="FH668" s="287"/>
      <c r="FI668" s="287"/>
      <c r="FJ668" s="285"/>
      <c r="FK668" s="285"/>
      <c r="FL668" s="962"/>
      <c r="FM668" s="285"/>
      <c r="FN668" s="804"/>
      <c r="FO668" s="804"/>
      <c r="FP668" s="804"/>
      <c r="FQ668" s="804"/>
      <c r="FR668" s="285"/>
      <c r="FS668" s="285"/>
      <c r="FT668" s="285"/>
      <c r="FU668" s="804"/>
      <c r="FV668" s="285"/>
      <c r="FW668" s="285"/>
      <c r="FX668" s="285"/>
    </row>
    <row r="669" spans="1:180" ht="30" hidden="1">
      <c r="A669" s="408" t="s">
        <v>485</v>
      </c>
      <c r="B669" s="304" t="s">
        <v>303</v>
      </c>
      <c r="C669" s="378"/>
      <c r="D669" s="378"/>
      <c r="E669" s="415"/>
      <c r="F669" s="419" t="s">
        <v>262</v>
      </c>
      <c r="G669" s="463"/>
      <c r="H669" s="463"/>
      <c r="I669" s="285"/>
      <c r="J669" s="285"/>
      <c r="K669" s="285"/>
      <c r="L669" s="285"/>
      <c r="M669" s="285"/>
      <c r="N669" s="285"/>
      <c r="O669" s="285"/>
      <c r="P669" s="285"/>
      <c r="Q669" s="285"/>
      <c r="R669" s="285"/>
      <c r="S669" s="285"/>
      <c r="T669" s="285"/>
      <c r="U669" s="285"/>
      <c r="V669" s="285"/>
      <c r="W669" s="285"/>
      <c r="X669" s="285"/>
      <c r="Y669" s="285"/>
      <c r="Z669" s="285"/>
      <c r="AA669" s="1174"/>
      <c r="AB669" s="285"/>
      <c r="AC669" s="285"/>
      <c r="AD669" s="347"/>
      <c r="AE669" s="285"/>
      <c r="AF669" s="285"/>
      <c r="AG669" s="285"/>
      <c r="AH669" s="285"/>
      <c r="AI669" s="285"/>
      <c r="AJ669" s="285"/>
      <c r="AK669" s="285"/>
      <c r="AL669" s="285"/>
      <c r="AM669" s="285"/>
      <c r="AN669" s="285"/>
      <c r="AO669" s="285"/>
      <c r="AP669" s="342"/>
      <c r="AQ669" s="285"/>
      <c r="AR669" s="1629"/>
      <c r="AS669" s="1629"/>
      <c r="AT669" s="287"/>
      <c r="AU669" s="287"/>
      <c r="AV669" s="287"/>
      <c r="AW669" s="287"/>
      <c r="AX669" s="287"/>
      <c r="AY669" s="287"/>
      <c r="AZ669" s="287"/>
      <c r="BA669" s="287"/>
      <c r="BB669" s="287"/>
      <c r="BC669" s="287"/>
      <c r="BD669" s="287"/>
      <c r="BE669" s="287"/>
      <c r="BF669" s="287"/>
      <c r="BG669" s="287"/>
      <c r="BH669" s="287"/>
      <c r="BI669" s="287"/>
      <c r="BJ669" s="287"/>
      <c r="BK669" s="287"/>
      <c r="BL669" s="285"/>
      <c r="BM669" s="285"/>
      <c r="BN669" s="285"/>
      <c r="BO669" s="285"/>
      <c r="BP669" s="285"/>
      <c r="BQ669" s="285"/>
      <c r="BR669" s="285"/>
      <c r="BS669" s="285"/>
      <c r="BT669" s="285"/>
      <c r="BU669" s="285"/>
      <c r="BV669" s="285"/>
      <c r="BW669" s="285"/>
      <c r="BX669" s="285"/>
      <c r="BY669" s="285"/>
      <c r="BZ669" s="285"/>
      <c r="CA669" s="285"/>
      <c r="CB669" s="285"/>
      <c r="CC669" s="285"/>
      <c r="CD669" s="285"/>
      <c r="CE669" s="285"/>
      <c r="CF669" s="285"/>
      <c r="CG669" s="962"/>
      <c r="CH669" s="285"/>
      <c r="CI669" s="285"/>
      <c r="CJ669" s="285"/>
      <c r="CK669" s="285"/>
      <c r="CL669" s="285"/>
      <c r="CM669" s="285"/>
      <c r="CN669" s="285"/>
      <c r="CO669" s="285"/>
      <c r="CP669" s="285"/>
      <c r="CQ669" s="285"/>
      <c r="CR669" s="285"/>
      <c r="CS669" s="285"/>
      <c r="CT669" s="285"/>
      <c r="CU669" s="285"/>
      <c r="CV669" s="285"/>
      <c r="CW669" s="1512"/>
      <c r="CX669" s="285"/>
      <c r="CY669" s="285"/>
      <c r="CZ669" s="285"/>
      <c r="DA669" s="285"/>
      <c r="DB669" s="285"/>
      <c r="DC669" s="285"/>
      <c r="DD669" s="285"/>
      <c r="DE669" s="285"/>
      <c r="DF669" s="285"/>
      <c r="DG669" s="285"/>
      <c r="DH669" s="285"/>
      <c r="DI669" s="1174"/>
      <c r="DJ669" s="1174"/>
      <c r="DK669" s="1174"/>
      <c r="DL669" s="1174"/>
      <c r="DM669" s="1174"/>
      <c r="DN669" s="1174"/>
      <c r="DO669" s="1174"/>
      <c r="DP669" s="1174"/>
      <c r="DQ669" s="1174"/>
      <c r="DR669" s="1174"/>
      <c r="DS669" s="1174"/>
      <c r="DT669" s="1174"/>
      <c r="DU669" s="1174"/>
      <c r="DV669" s="1174"/>
      <c r="DW669" s="1174"/>
      <c r="DX669" s="1174"/>
      <c r="DY669" s="1174"/>
      <c r="DZ669" s="1174"/>
      <c r="EA669" s="1174"/>
      <c r="EB669" s="1174"/>
      <c r="EC669" s="1174"/>
      <c r="ED669" s="1174"/>
      <c r="EE669" s="1174"/>
      <c r="EF669" s="1174"/>
      <c r="EG669" s="1174"/>
      <c r="EH669" s="1174"/>
      <c r="EI669" s="1174"/>
      <c r="EJ669" s="285"/>
      <c r="EK669" s="285"/>
      <c r="EL669" s="285"/>
      <c r="EM669" s="285"/>
      <c r="EN669" s="287">
        <f t="shared" si="3177"/>
        <v>0</v>
      </c>
      <c r="EO669" s="287"/>
      <c r="EP669" s="287"/>
      <c r="EQ669" s="285"/>
      <c r="ER669" s="285"/>
      <c r="ES669" s="285"/>
      <c r="ET669" s="804"/>
      <c r="EU669" s="804"/>
      <c r="EV669" s="804"/>
      <c r="EW669" s="804"/>
      <c r="EX669" s="285"/>
      <c r="EY669" s="804"/>
      <c r="EZ669" s="804"/>
      <c r="FA669" s="804"/>
      <c r="FB669" s="804"/>
      <c r="FC669" s="285"/>
      <c r="FD669" s="285"/>
      <c r="FE669" s="285"/>
      <c r="FF669" s="285"/>
      <c r="FG669" s="285"/>
      <c r="FH669" s="287"/>
      <c r="FI669" s="287"/>
      <c r="FJ669" s="285"/>
      <c r="FK669" s="285"/>
      <c r="FL669" s="962"/>
      <c r="FM669" s="285"/>
      <c r="FN669" s="804"/>
      <c r="FO669" s="804"/>
      <c r="FP669" s="804"/>
      <c r="FQ669" s="804"/>
      <c r="FR669" s="285"/>
      <c r="FS669" s="285"/>
      <c r="FT669" s="285"/>
      <c r="FU669" s="804"/>
      <c r="FV669" s="285"/>
      <c r="FW669" s="285"/>
      <c r="FX669" s="285"/>
    </row>
    <row r="670" spans="1:180" ht="30" hidden="1">
      <c r="A670" s="408" t="s">
        <v>485</v>
      </c>
      <c r="B670" s="304" t="s">
        <v>303</v>
      </c>
      <c r="C670" s="378"/>
      <c r="D670" s="378"/>
      <c r="E670" s="415"/>
      <c r="F670" s="419"/>
      <c r="G670" s="304"/>
      <c r="H670" s="304"/>
      <c r="I670" s="287"/>
      <c r="J670" s="287"/>
      <c r="K670" s="287"/>
      <c r="L670" s="287"/>
      <c r="M670" s="365"/>
      <c r="N670" s="365"/>
      <c r="O670" s="365"/>
      <c r="P670" s="365"/>
      <c r="Q670" s="365"/>
      <c r="R670" s="365"/>
      <c r="S670" s="365"/>
      <c r="T670" s="365"/>
      <c r="U670" s="365"/>
      <c r="V670" s="365"/>
      <c r="W670" s="365"/>
      <c r="X670" s="365"/>
      <c r="Y670" s="365"/>
      <c r="Z670" s="365"/>
      <c r="AA670" s="1177"/>
      <c r="AB670" s="292"/>
      <c r="AC670" s="292"/>
      <c r="AD670" s="353"/>
      <c r="AE670" s="292"/>
      <c r="AF670" s="365"/>
      <c r="AG670" s="365"/>
      <c r="AH670" s="365"/>
      <c r="AI670" s="365"/>
      <c r="AJ670" s="365"/>
      <c r="AK670" s="365"/>
      <c r="AL670" s="292"/>
      <c r="AM670" s="292"/>
      <c r="AN670" s="292"/>
      <c r="AO670" s="292"/>
      <c r="AP670" s="292"/>
      <c r="AQ670" s="287"/>
      <c r="AR670" s="1631"/>
      <c r="AS670" s="1631"/>
      <c r="AT670" s="336"/>
      <c r="AU670" s="307"/>
      <c r="AV670" s="307"/>
      <c r="AW670" s="336"/>
      <c r="AX670" s="307"/>
      <c r="AY670" s="307"/>
      <c r="AZ670" s="336"/>
      <c r="BA670" s="307"/>
      <c r="BB670" s="307"/>
      <c r="BC670" s="336"/>
      <c r="BD670" s="307"/>
      <c r="BE670" s="307"/>
      <c r="BF670" s="307"/>
      <c r="BG670" s="307"/>
      <c r="BH670" s="307"/>
      <c r="BI670" s="307"/>
      <c r="BJ670" s="307"/>
      <c r="BK670" s="307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967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1520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1223"/>
      <c r="DJ670" s="1223"/>
      <c r="DK670" s="1223"/>
      <c r="DL670" s="1223"/>
      <c r="DM670" s="1223"/>
      <c r="DN670" s="1223"/>
      <c r="DO670" s="1223"/>
      <c r="DP670" s="1223"/>
      <c r="DQ670" s="1223"/>
      <c r="DR670" s="1223"/>
      <c r="DS670" s="1223"/>
      <c r="DT670" s="1223"/>
      <c r="DU670" s="1223"/>
      <c r="DV670" s="1223"/>
      <c r="DW670" s="1223"/>
      <c r="DX670" s="1223"/>
      <c r="DY670" s="1223"/>
      <c r="DZ670" s="1223"/>
      <c r="EA670" s="1223"/>
      <c r="EB670" s="1223"/>
      <c r="EC670" s="1223"/>
      <c r="ED670" s="1223"/>
      <c r="EE670" s="1223"/>
      <c r="EF670" s="1223"/>
      <c r="EG670" s="1223"/>
      <c r="EH670" s="1223"/>
      <c r="EI670" s="1223"/>
      <c r="EJ670" s="292"/>
      <c r="EK670" s="292"/>
      <c r="EL670" s="292"/>
      <c r="EM670" s="292"/>
      <c r="EN670" s="287">
        <f t="shared" si="3177"/>
        <v>0</v>
      </c>
      <c r="EO670" s="287"/>
      <c r="EP670" s="287"/>
      <c r="EQ670" s="292"/>
      <c r="ER670" s="292"/>
      <c r="ES670" s="292"/>
      <c r="ET670" s="827"/>
      <c r="EU670" s="827"/>
      <c r="EV670" s="827"/>
      <c r="EW670" s="827"/>
      <c r="EX670" s="292"/>
      <c r="EY670" s="827"/>
      <c r="EZ670" s="827"/>
      <c r="FA670" s="827"/>
      <c r="FB670" s="827"/>
      <c r="FC670" s="292"/>
      <c r="FD670" s="292"/>
      <c r="FE670" s="292"/>
      <c r="FF670" s="292"/>
      <c r="FG670" s="287"/>
      <c r="FH670" s="287"/>
      <c r="FI670" s="287"/>
      <c r="FJ670" s="292"/>
      <c r="FK670" s="292"/>
      <c r="FL670" s="967"/>
      <c r="FM670" s="292"/>
      <c r="FN670" s="827"/>
      <c r="FO670" s="827"/>
      <c r="FP670" s="827"/>
      <c r="FQ670" s="827"/>
      <c r="FR670" s="292"/>
      <c r="FS670" s="292"/>
      <c r="FT670" s="292"/>
      <c r="FU670" s="827"/>
      <c r="FV670" s="342"/>
      <c r="FW670" s="342"/>
      <c r="FX670" s="342"/>
    </row>
    <row r="671" spans="1:180" ht="30" hidden="1">
      <c r="A671" s="408" t="s">
        <v>485</v>
      </c>
      <c r="B671" s="304" t="s">
        <v>303</v>
      </c>
      <c r="C671" s="378"/>
      <c r="D671" s="378"/>
      <c r="E671" s="415"/>
      <c r="F671" s="419"/>
      <c r="G671" s="304"/>
      <c r="H671" s="304"/>
      <c r="I671" s="287"/>
      <c r="J671" s="287"/>
      <c r="K671" s="287"/>
      <c r="L671" s="287"/>
      <c r="M671" s="365"/>
      <c r="N671" s="365"/>
      <c r="O671" s="365"/>
      <c r="P671" s="365"/>
      <c r="Q671" s="365"/>
      <c r="R671" s="365"/>
      <c r="S671" s="365"/>
      <c r="T671" s="365"/>
      <c r="U671" s="365"/>
      <c r="V671" s="365"/>
      <c r="W671" s="365"/>
      <c r="X671" s="365"/>
      <c r="Y671" s="365"/>
      <c r="Z671" s="365"/>
      <c r="AA671" s="1177"/>
      <c r="AB671" s="292"/>
      <c r="AC671" s="292"/>
      <c r="AD671" s="353"/>
      <c r="AE671" s="292"/>
      <c r="AF671" s="365"/>
      <c r="AG671" s="365"/>
      <c r="AH671" s="365"/>
      <c r="AI671" s="365"/>
      <c r="AJ671" s="365"/>
      <c r="AK671" s="365"/>
      <c r="AL671" s="292"/>
      <c r="AM671" s="292"/>
      <c r="AN671" s="292"/>
      <c r="AO671" s="292"/>
      <c r="AP671" s="292"/>
      <c r="AQ671" s="287"/>
      <c r="AR671" s="1631"/>
      <c r="AS671" s="1631"/>
      <c r="AT671" s="285"/>
      <c r="AU671" s="285"/>
      <c r="AV671" s="285"/>
      <c r="AW671" s="285"/>
      <c r="AX671" s="285"/>
      <c r="AY671" s="285"/>
      <c r="AZ671" s="285"/>
      <c r="BA671" s="285"/>
      <c r="BB671" s="285"/>
      <c r="BC671" s="285"/>
      <c r="BD671" s="285"/>
      <c r="BE671" s="285"/>
      <c r="BF671" s="285"/>
      <c r="BG671" s="285"/>
      <c r="BH671" s="285"/>
      <c r="BI671" s="285"/>
      <c r="BJ671" s="285"/>
      <c r="BK671" s="285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967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1520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1223"/>
      <c r="DJ671" s="1223"/>
      <c r="DK671" s="1223"/>
      <c r="DL671" s="1223"/>
      <c r="DM671" s="1223"/>
      <c r="DN671" s="1223"/>
      <c r="DO671" s="1223"/>
      <c r="DP671" s="1223"/>
      <c r="DQ671" s="1223"/>
      <c r="DR671" s="1223"/>
      <c r="DS671" s="1223"/>
      <c r="DT671" s="1223"/>
      <c r="DU671" s="1223"/>
      <c r="DV671" s="1223"/>
      <c r="DW671" s="1223"/>
      <c r="DX671" s="1223"/>
      <c r="DY671" s="1223"/>
      <c r="DZ671" s="1223"/>
      <c r="EA671" s="1223"/>
      <c r="EB671" s="1223"/>
      <c r="EC671" s="1223"/>
      <c r="ED671" s="1223"/>
      <c r="EE671" s="1223"/>
      <c r="EF671" s="1223"/>
      <c r="EG671" s="1223"/>
      <c r="EH671" s="1223"/>
      <c r="EI671" s="1223"/>
      <c r="EJ671" s="292"/>
      <c r="EK671" s="292"/>
      <c r="EL671" s="292"/>
      <c r="EM671" s="292"/>
      <c r="EN671" s="287">
        <f t="shared" si="3177"/>
        <v>0</v>
      </c>
      <c r="EO671" s="287"/>
      <c r="EP671" s="287"/>
      <c r="EQ671" s="292"/>
      <c r="ER671" s="292"/>
      <c r="ES671" s="292"/>
      <c r="ET671" s="827"/>
      <c r="EU671" s="827"/>
      <c r="EV671" s="827"/>
      <c r="EW671" s="827"/>
      <c r="EX671" s="292"/>
      <c r="EY671" s="827"/>
      <c r="EZ671" s="827"/>
      <c r="FA671" s="827"/>
      <c r="FB671" s="827"/>
      <c r="FC671" s="292"/>
      <c r="FD671" s="292"/>
      <c r="FE671" s="292"/>
      <c r="FF671" s="292"/>
      <c r="FG671" s="287"/>
      <c r="FH671" s="287"/>
      <c r="FI671" s="287"/>
      <c r="FJ671" s="292"/>
      <c r="FK671" s="292"/>
      <c r="FL671" s="967"/>
      <c r="FM671" s="292"/>
      <c r="FN671" s="827"/>
      <c r="FO671" s="827"/>
      <c r="FP671" s="827"/>
      <c r="FQ671" s="827"/>
      <c r="FR671" s="292"/>
      <c r="FS671" s="292"/>
      <c r="FT671" s="292"/>
      <c r="FU671" s="827"/>
      <c r="FV671" s="342"/>
      <c r="FW671" s="342"/>
      <c r="FX671" s="342"/>
    </row>
    <row r="672" spans="1:180" ht="30" hidden="1">
      <c r="A672" s="408" t="s">
        <v>485</v>
      </c>
      <c r="B672" s="304" t="s">
        <v>303</v>
      </c>
      <c r="C672" s="378"/>
      <c r="D672" s="378"/>
      <c r="E672" s="415"/>
      <c r="F672" s="423"/>
      <c r="G672" s="304"/>
      <c r="H672" s="304"/>
      <c r="I672" s="287"/>
      <c r="J672" s="287"/>
      <c r="K672" s="287"/>
      <c r="L672" s="287"/>
      <c r="M672" s="365"/>
      <c r="N672" s="365"/>
      <c r="O672" s="365"/>
      <c r="P672" s="365"/>
      <c r="Q672" s="365"/>
      <c r="R672" s="365"/>
      <c r="S672" s="365"/>
      <c r="T672" s="365"/>
      <c r="U672" s="365"/>
      <c r="V672" s="365"/>
      <c r="W672" s="365"/>
      <c r="X672" s="365"/>
      <c r="Y672" s="365"/>
      <c r="Z672" s="365"/>
      <c r="AA672" s="1177"/>
      <c r="AB672" s="292"/>
      <c r="AC672" s="292"/>
      <c r="AD672" s="353"/>
      <c r="AE672" s="292"/>
      <c r="AF672" s="365"/>
      <c r="AG672" s="365"/>
      <c r="AH672" s="365"/>
      <c r="AI672" s="365"/>
      <c r="AJ672" s="365"/>
      <c r="AK672" s="365"/>
      <c r="AL672" s="292"/>
      <c r="AM672" s="292"/>
      <c r="AN672" s="292"/>
      <c r="AO672" s="292"/>
      <c r="AP672" s="292"/>
      <c r="AQ672" s="287"/>
      <c r="AR672" s="1631"/>
      <c r="AS672" s="1631"/>
      <c r="AT672" s="285"/>
      <c r="AU672" s="285"/>
      <c r="AV672" s="285"/>
      <c r="AW672" s="285"/>
      <c r="AX672" s="285"/>
      <c r="AY672" s="285"/>
      <c r="AZ672" s="285"/>
      <c r="BA672" s="285"/>
      <c r="BB672" s="285"/>
      <c r="BC672" s="285"/>
      <c r="BD672" s="285"/>
      <c r="BE672" s="285"/>
      <c r="BF672" s="285"/>
      <c r="BG672" s="285"/>
      <c r="BH672" s="285"/>
      <c r="BI672" s="285"/>
      <c r="BJ672" s="285"/>
      <c r="BK672" s="285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967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1520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1223"/>
      <c r="DJ672" s="1223"/>
      <c r="DK672" s="1223"/>
      <c r="DL672" s="1223"/>
      <c r="DM672" s="1223"/>
      <c r="DN672" s="1223"/>
      <c r="DO672" s="1223"/>
      <c r="DP672" s="1223"/>
      <c r="DQ672" s="1223"/>
      <c r="DR672" s="1223"/>
      <c r="DS672" s="1223"/>
      <c r="DT672" s="1223"/>
      <c r="DU672" s="1223"/>
      <c r="DV672" s="1223"/>
      <c r="DW672" s="1223"/>
      <c r="DX672" s="1223"/>
      <c r="DY672" s="1223"/>
      <c r="DZ672" s="1223"/>
      <c r="EA672" s="1223"/>
      <c r="EB672" s="1223"/>
      <c r="EC672" s="1223"/>
      <c r="ED672" s="1223"/>
      <c r="EE672" s="1223"/>
      <c r="EF672" s="1223"/>
      <c r="EG672" s="1223"/>
      <c r="EH672" s="1223"/>
      <c r="EI672" s="1223"/>
      <c r="EJ672" s="292"/>
      <c r="EK672" s="292"/>
      <c r="EL672" s="292"/>
      <c r="EM672" s="292"/>
      <c r="EN672" s="287">
        <f t="shared" si="3177"/>
        <v>0</v>
      </c>
      <c r="EO672" s="287"/>
      <c r="EP672" s="287"/>
      <c r="EQ672" s="292"/>
      <c r="ER672" s="292"/>
      <c r="ES672" s="292"/>
      <c r="ET672" s="827"/>
      <c r="EU672" s="827"/>
      <c r="EV672" s="827"/>
      <c r="EW672" s="827"/>
      <c r="EX672" s="292"/>
      <c r="EY672" s="827"/>
      <c r="EZ672" s="827"/>
      <c r="FA672" s="827"/>
      <c r="FB672" s="827"/>
      <c r="FC672" s="292"/>
      <c r="FD672" s="292"/>
      <c r="FE672" s="292"/>
      <c r="FF672" s="292"/>
      <c r="FG672" s="287"/>
      <c r="FH672" s="287"/>
      <c r="FI672" s="287">
        <v>0</v>
      </c>
      <c r="FJ672" s="292"/>
      <c r="FK672" s="292"/>
      <c r="FL672" s="967"/>
      <c r="FM672" s="292"/>
      <c r="FN672" s="827"/>
      <c r="FO672" s="827"/>
      <c r="FP672" s="827"/>
      <c r="FQ672" s="827"/>
      <c r="FR672" s="292"/>
      <c r="FS672" s="292"/>
      <c r="FT672" s="292"/>
      <c r="FU672" s="827"/>
      <c r="FV672" s="342"/>
      <c r="FW672" s="342"/>
      <c r="FX672" s="342"/>
    </row>
    <row r="673" spans="1:180" ht="30" hidden="1">
      <c r="A673" s="408" t="s">
        <v>485</v>
      </c>
      <c r="B673" s="304" t="s">
        <v>303</v>
      </c>
      <c r="C673" s="378"/>
      <c r="D673" s="378"/>
      <c r="E673" s="415"/>
      <c r="F673" s="423"/>
      <c r="G673" s="304"/>
      <c r="H673" s="304"/>
      <c r="I673" s="287"/>
      <c r="J673" s="287"/>
      <c r="K673" s="287"/>
      <c r="L673" s="287"/>
      <c r="M673" s="365"/>
      <c r="N673" s="365"/>
      <c r="O673" s="365"/>
      <c r="P673" s="365"/>
      <c r="Q673" s="365"/>
      <c r="R673" s="365"/>
      <c r="S673" s="365"/>
      <c r="T673" s="365"/>
      <c r="U673" s="365"/>
      <c r="V673" s="365"/>
      <c r="W673" s="365"/>
      <c r="X673" s="365"/>
      <c r="Y673" s="365"/>
      <c r="Z673" s="365"/>
      <c r="AA673" s="1177"/>
      <c r="AB673" s="292"/>
      <c r="AC673" s="292"/>
      <c r="AD673" s="353"/>
      <c r="AE673" s="292"/>
      <c r="AF673" s="365"/>
      <c r="AG673" s="365"/>
      <c r="AH673" s="365"/>
      <c r="AI673" s="365"/>
      <c r="AJ673" s="365"/>
      <c r="AK673" s="365"/>
      <c r="AL673" s="292"/>
      <c r="AM673" s="292"/>
      <c r="AN673" s="292"/>
      <c r="AO673" s="292"/>
      <c r="AP673" s="292"/>
      <c r="AQ673" s="287"/>
      <c r="AR673" s="1631"/>
      <c r="AS673" s="1631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967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1520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1223"/>
      <c r="DJ673" s="1223"/>
      <c r="DK673" s="1223"/>
      <c r="DL673" s="1223"/>
      <c r="DM673" s="1223"/>
      <c r="DN673" s="1223"/>
      <c r="DO673" s="1223"/>
      <c r="DP673" s="1223"/>
      <c r="DQ673" s="1223"/>
      <c r="DR673" s="1223"/>
      <c r="DS673" s="1223"/>
      <c r="DT673" s="1223"/>
      <c r="DU673" s="1223"/>
      <c r="DV673" s="1223"/>
      <c r="DW673" s="1223"/>
      <c r="DX673" s="1223"/>
      <c r="DY673" s="1223"/>
      <c r="DZ673" s="1223"/>
      <c r="EA673" s="1223"/>
      <c r="EB673" s="1223"/>
      <c r="EC673" s="1223"/>
      <c r="ED673" s="1223"/>
      <c r="EE673" s="1223"/>
      <c r="EF673" s="1223"/>
      <c r="EG673" s="1223"/>
      <c r="EH673" s="1223"/>
      <c r="EI673" s="1223"/>
      <c r="EJ673" s="292"/>
      <c r="EK673" s="292"/>
      <c r="EL673" s="292"/>
      <c r="EM673" s="292"/>
      <c r="EN673" s="287">
        <f t="shared" si="3177"/>
        <v>0</v>
      </c>
      <c r="EO673" s="287"/>
      <c r="EP673" s="287"/>
      <c r="EQ673" s="292"/>
      <c r="ER673" s="292"/>
      <c r="ES673" s="292"/>
      <c r="ET673" s="827"/>
      <c r="EU673" s="827"/>
      <c r="EV673" s="827"/>
      <c r="EW673" s="827"/>
      <c r="EX673" s="292"/>
      <c r="EY673" s="827"/>
      <c r="EZ673" s="827"/>
      <c r="FA673" s="827"/>
      <c r="FB673" s="827"/>
      <c r="FC673" s="292"/>
      <c r="FD673" s="292"/>
      <c r="FE673" s="292"/>
      <c r="FF673" s="292"/>
      <c r="FG673" s="287"/>
      <c r="FH673" s="287">
        <v>0</v>
      </c>
      <c r="FI673" s="287"/>
      <c r="FJ673" s="292"/>
      <c r="FK673" s="292"/>
      <c r="FL673" s="967"/>
      <c r="FM673" s="292"/>
      <c r="FN673" s="827"/>
      <c r="FO673" s="827"/>
      <c r="FP673" s="827"/>
      <c r="FQ673" s="827"/>
      <c r="FR673" s="292"/>
      <c r="FS673" s="292"/>
      <c r="FT673" s="292"/>
      <c r="FU673" s="827"/>
      <c r="FV673" s="342"/>
      <c r="FW673" s="342"/>
      <c r="FX673" s="342"/>
    </row>
    <row r="674" spans="1:180" ht="30" hidden="1">
      <c r="A674" s="408" t="s">
        <v>485</v>
      </c>
      <c r="B674" s="304" t="s">
        <v>303</v>
      </c>
      <c r="C674" s="378"/>
      <c r="D674" s="378"/>
      <c r="E674" s="415" t="s">
        <v>97</v>
      </c>
      <c r="F674" s="382" t="s">
        <v>11</v>
      </c>
      <c r="G674" s="463"/>
      <c r="H674" s="463"/>
      <c r="I674" s="285"/>
      <c r="J674" s="285"/>
      <c r="K674" s="285"/>
      <c r="L674" s="285"/>
      <c r="M674" s="285"/>
      <c r="N674" s="285"/>
      <c r="O674" s="285"/>
      <c r="P674" s="285"/>
      <c r="Q674" s="285"/>
      <c r="R674" s="285"/>
      <c r="S674" s="285"/>
      <c r="T674" s="285"/>
      <c r="U674" s="285"/>
      <c r="V674" s="285"/>
      <c r="W674" s="285"/>
      <c r="X674" s="285"/>
      <c r="Y674" s="285"/>
      <c r="Z674" s="285"/>
      <c r="AA674" s="1174"/>
      <c r="AB674" s="285"/>
      <c r="AC674" s="285"/>
      <c r="AD674" s="347"/>
      <c r="AE674" s="285"/>
      <c r="AF674" s="285"/>
      <c r="AG674" s="285"/>
      <c r="AH674" s="285"/>
      <c r="AI674" s="285"/>
      <c r="AJ674" s="285"/>
      <c r="AK674" s="285"/>
      <c r="AL674" s="285"/>
      <c r="AM674" s="285"/>
      <c r="AN674" s="285"/>
      <c r="AO674" s="285"/>
      <c r="AP674" s="306"/>
      <c r="AQ674" s="287">
        <f>SUM(AQ670:AQ672)</f>
        <v>0</v>
      </c>
      <c r="AR674" s="1631"/>
      <c r="AS674" s="1631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87">
        <f t="shared" ref="BL674:BQ674" si="3194">SUM(BL669:BL672)</f>
        <v>0</v>
      </c>
      <c r="BM674" s="287">
        <f t="shared" si="3194"/>
        <v>0</v>
      </c>
      <c r="BN674" s="287">
        <f t="shared" si="3194"/>
        <v>0</v>
      </c>
      <c r="BO674" s="287">
        <f t="shared" si="3194"/>
        <v>0</v>
      </c>
      <c r="BP674" s="287">
        <f t="shared" si="3194"/>
        <v>0</v>
      </c>
      <c r="BQ674" s="287">
        <f t="shared" si="3194"/>
        <v>0</v>
      </c>
      <c r="BR674" s="287">
        <f t="shared" ref="BR674:CF674" si="3195">SUM(BR669:BR672)</f>
        <v>0</v>
      </c>
      <c r="BS674" s="287">
        <f t="shared" si="3195"/>
        <v>0</v>
      </c>
      <c r="BT674" s="287">
        <f t="shared" si="3195"/>
        <v>0</v>
      </c>
      <c r="BU674" s="287">
        <f t="shared" si="3195"/>
        <v>0</v>
      </c>
      <c r="BV674" s="287">
        <f t="shared" si="3195"/>
        <v>0</v>
      </c>
      <c r="BW674" s="287">
        <f t="shared" si="3195"/>
        <v>0</v>
      </c>
      <c r="BX674" s="287">
        <f t="shared" si="3195"/>
        <v>0</v>
      </c>
      <c r="BY674" s="287">
        <f t="shared" si="3195"/>
        <v>0</v>
      </c>
      <c r="BZ674" s="287">
        <f t="shared" si="3195"/>
        <v>0</v>
      </c>
      <c r="CA674" s="287">
        <f t="shared" si="3195"/>
        <v>0</v>
      </c>
      <c r="CB674" s="287">
        <f t="shared" si="3195"/>
        <v>0</v>
      </c>
      <c r="CC674" s="287">
        <f t="shared" si="3195"/>
        <v>0</v>
      </c>
      <c r="CD674" s="287">
        <f t="shared" si="3195"/>
        <v>0</v>
      </c>
      <c r="CE674" s="287">
        <f t="shared" si="3195"/>
        <v>0</v>
      </c>
      <c r="CF674" s="287">
        <f t="shared" si="3195"/>
        <v>0</v>
      </c>
      <c r="CG674" s="961"/>
      <c r="CH674" s="287">
        <f t="shared" ref="CH674:CV674" si="3196">SUM(CH669:CH672)</f>
        <v>0</v>
      </c>
      <c r="CI674" s="287">
        <f t="shared" si="3196"/>
        <v>0</v>
      </c>
      <c r="CJ674" s="287">
        <f t="shared" si="3196"/>
        <v>0</v>
      </c>
      <c r="CK674" s="287">
        <f t="shared" si="3196"/>
        <v>0</v>
      </c>
      <c r="CL674" s="287">
        <f t="shared" si="3196"/>
        <v>0</v>
      </c>
      <c r="CM674" s="287">
        <f t="shared" si="3196"/>
        <v>0</v>
      </c>
      <c r="CN674" s="287">
        <f t="shared" si="3196"/>
        <v>0</v>
      </c>
      <c r="CO674" s="287">
        <f t="shared" si="3196"/>
        <v>0</v>
      </c>
      <c r="CP674" s="287">
        <f t="shared" si="3196"/>
        <v>0</v>
      </c>
      <c r="CQ674" s="287">
        <f t="shared" si="3196"/>
        <v>0</v>
      </c>
      <c r="CR674" s="287">
        <f t="shared" si="3196"/>
        <v>0</v>
      </c>
      <c r="CS674" s="287">
        <f t="shared" si="3196"/>
        <v>0</v>
      </c>
      <c r="CT674" s="287">
        <f t="shared" si="3196"/>
        <v>0</v>
      </c>
      <c r="CU674" s="287">
        <f t="shared" si="3196"/>
        <v>0</v>
      </c>
      <c r="CV674" s="287">
        <f t="shared" si="3196"/>
        <v>0</v>
      </c>
      <c r="CW674" s="1510">
        <f t="shared" ref="CW674:DE674" si="3197">SUM(CW670:CW673)</f>
        <v>0</v>
      </c>
      <c r="CX674" s="287">
        <f t="shared" si="3197"/>
        <v>0</v>
      </c>
      <c r="CY674" s="287">
        <f t="shared" si="3197"/>
        <v>0</v>
      </c>
      <c r="CZ674" s="287">
        <f t="shared" si="3197"/>
        <v>0</v>
      </c>
      <c r="DA674" s="287">
        <f t="shared" si="3197"/>
        <v>0</v>
      </c>
      <c r="DB674" s="287">
        <f t="shared" si="3197"/>
        <v>0</v>
      </c>
      <c r="DC674" s="287">
        <f t="shared" si="3197"/>
        <v>0</v>
      </c>
      <c r="DD674" s="287">
        <f t="shared" si="3197"/>
        <v>0</v>
      </c>
      <c r="DE674" s="287">
        <f t="shared" si="3197"/>
        <v>0</v>
      </c>
      <c r="DF674" s="287">
        <f t="shared" ref="DF674:EF674" si="3198">SUM(DF670:DF673)</f>
        <v>0</v>
      </c>
      <c r="DG674" s="287">
        <f t="shared" si="3198"/>
        <v>0</v>
      </c>
      <c r="DH674" s="287">
        <f t="shared" si="3198"/>
        <v>0</v>
      </c>
      <c r="DI674" s="1220">
        <f t="shared" si="3198"/>
        <v>0</v>
      </c>
      <c r="DJ674" s="1220">
        <f t="shared" si="3198"/>
        <v>0</v>
      </c>
      <c r="DK674" s="1220">
        <f t="shared" si="3198"/>
        <v>0</v>
      </c>
      <c r="DL674" s="1220"/>
      <c r="DM674" s="1220"/>
      <c r="DN674" s="1220"/>
      <c r="DO674" s="1220"/>
      <c r="DP674" s="1220"/>
      <c r="DQ674" s="1220"/>
      <c r="DR674" s="1220"/>
      <c r="DS674" s="1220"/>
      <c r="DT674" s="1220"/>
      <c r="DU674" s="1220"/>
      <c r="DV674" s="1220"/>
      <c r="DW674" s="1220"/>
      <c r="DX674" s="1220">
        <f t="shared" si="3198"/>
        <v>0</v>
      </c>
      <c r="DY674" s="1220">
        <f t="shared" si="3198"/>
        <v>0</v>
      </c>
      <c r="DZ674" s="1220">
        <f t="shared" si="3198"/>
        <v>0</v>
      </c>
      <c r="EA674" s="1220">
        <f t="shared" si="3198"/>
        <v>0</v>
      </c>
      <c r="EB674" s="1220">
        <f t="shared" si="3198"/>
        <v>0</v>
      </c>
      <c r="EC674" s="1220">
        <f t="shared" si="3198"/>
        <v>0</v>
      </c>
      <c r="ED674" s="1220">
        <f t="shared" si="3198"/>
        <v>0</v>
      </c>
      <c r="EE674" s="1220">
        <f t="shared" si="3198"/>
        <v>0</v>
      </c>
      <c r="EF674" s="1220">
        <f t="shared" si="3198"/>
        <v>0</v>
      </c>
      <c r="EG674" s="1220"/>
      <c r="EH674" s="1220"/>
      <c r="EI674" s="1220"/>
      <c r="EJ674" s="285"/>
      <c r="EK674" s="285"/>
      <c r="EL674" s="285"/>
      <c r="EM674" s="285"/>
      <c r="EN674" s="287">
        <f t="shared" si="3177"/>
        <v>0</v>
      </c>
      <c r="EO674" s="287"/>
      <c r="EP674" s="287"/>
      <c r="EQ674" s="287">
        <f t="shared" ref="EQ674:FG674" si="3199">SUM(EQ670:EQ672)</f>
        <v>0</v>
      </c>
      <c r="ER674" s="287">
        <f t="shared" si="3199"/>
        <v>0</v>
      </c>
      <c r="ES674" s="287">
        <f t="shared" si="3199"/>
        <v>0</v>
      </c>
      <c r="ET674" s="825"/>
      <c r="EU674" s="825"/>
      <c r="EV674" s="825"/>
      <c r="EW674" s="825"/>
      <c r="EX674" s="287">
        <f t="shared" si="3199"/>
        <v>0</v>
      </c>
      <c r="EY674" s="825"/>
      <c r="EZ674" s="825"/>
      <c r="FA674" s="825"/>
      <c r="FB674" s="825"/>
      <c r="FC674" s="287">
        <f t="shared" si="3199"/>
        <v>0</v>
      </c>
      <c r="FD674" s="287">
        <f t="shared" si="3199"/>
        <v>0</v>
      </c>
      <c r="FE674" s="287">
        <f t="shared" ref="FE674:FF674" si="3200">SUM(FE670:FE672)</f>
        <v>0</v>
      </c>
      <c r="FF674" s="287">
        <f t="shared" si="3200"/>
        <v>0</v>
      </c>
      <c r="FG674" s="287">
        <f t="shared" si="3199"/>
        <v>0</v>
      </c>
      <c r="FH674" s="287"/>
      <c r="FI674" s="287"/>
      <c r="FJ674" s="287">
        <f>SUM(FJ670:FJ672)</f>
        <v>0</v>
      </c>
      <c r="FK674" s="287">
        <f>SUM(FK670:FK672)</f>
        <v>0</v>
      </c>
      <c r="FL674" s="961"/>
      <c r="FM674" s="287">
        <f>SUM(FM670:FM672)</f>
        <v>0</v>
      </c>
      <c r="FN674" s="825"/>
      <c r="FO674" s="825"/>
      <c r="FP674" s="825"/>
      <c r="FQ674" s="825"/>
      <c r="FR674" s="287"/>
      <c r="FS674" s="287"/>
      <c r="FT674" s="287">
        <f>SUM(FT670:FT672)</f>
        <v>0</v>
      </c>
      <c r="FU674" s="825"/>
      <c r="FV674" s="285"/>
      <c r="FW674" s="285"/>
      <c r="FX674" s="285"/>
    </row>
    <row r="675" spans="1:180" ht="30" hidden="1">
      <c r="A675" s="408" t="s">
        <v>485</v>
      </c>
      <c r="B675" s="304" t="s">
        <v>303</v>
      </c>
      <c r="C675" s="378"/>
      <c r="D675" s="378"/>
      <c r="E675" s="415" t="s">
        <v>263</v>
      </c>
      <c r="F675" s="419" t="s">
        <v>265</v>
      </c>
      <c r="G675" s="463"/>
      <c r="H675" s="463"/>
      <c r="I675" s="285"/>
      <c r="J675" s="285"/>
      <c r="K675" s="285"/>
      <c r="L675" s="285"/>
      <c r="M675" s="285"/>
      <c r="N675" s="285"/>
      <c r="O675" s="285"/>
      <c r="P675" s="285"/>
      <c r="Q675" s="285"/>
      <c r="R675" s="285"/>
      <c r="S675" s="285"/>
      <c r="T675" s="285"/>
      <c r="U675" s="285"/>
      <c r="V675" s="285"/>
      <c r="W675" s="285"/>
      <c r="X675" s="285"/>
      <c r="Y675" s="285"/>
      <c r="Z675" s="285"/>
      <c r="AA675" s="1174"/>
      <c r="AB675" s="285"/>
      <c r="AC675" s="285"/>
      <c r="AD675" s="347"/>
      <c r="AE675" s="285"/>
      <c r="AF675" s="285"/>
      <c r="AG675" s="285"/>
      <c r="AH675" s="285"/>
      <c r="AI675" s="285"/>
      <c r="AJ675" s="285"/>
      <c r="AK675" s="285"/>
      <c r="AL675" s="285"/>
      <c r="AM675" s="285"/>
      <c r="AN675" s="285"/>
      <c r="AO675" s="285"/>
      <c r="AP675" s="342"/>
      <c r="AQ675" s="285"/>
      <c r="AR675" s="1629"/>
      <c r="AS675" s="1629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85"/>
      <c r="BM675" s="285"/>
      <c r="BN675" s="285"/>
      <c r="BO675" s="285"/>
      <c r="BP675" s="285"/>
      <c r="BQ675" s="285"/>
      <c r="BR675" s="285"/>
      <c r="BS675" s="285"/>
      <c r="BT675" s="285"/>
      <c r="BU675" s="285"/>
      <c r="BV675" s="285"/>
      <c r="BW675" s="285"/>
      <c r="BX675" s="285"/>
      <c r="BY675" s="285"/>
      <c r="BZ675" s="285"/>
      <c r="CA675" s="285"/>
      <c r="CB675" s="285"/>
      <c r="CC675" s="285"/>
      <c r="CD675" s="285"/>
      <c r="CE675" s="285"/>
      <c r="CF675" s="285"/>
      <c r="CG675" s="962"/>
      <c r="CH675" s="285"/>
      <c r="CI675" s="285"/>
      <c r="CJ675" s="285"/>
      <c r="CK675" s="285"/>
      <c r="CL675" s="285"/>
      <c r="CM675" s="285"/>
      <c r="CN675" s="285"/>
      <c r="CO675" s="285"/>
      <c r="CP675" s="285"/>
      <c r="CQ675" s="285"/>
      <c r="CR675" s="285"/>
      <c r="CS675" s="285"/>
      <c r="CT675" s="285"/>
      <c r="CU675" s="285"/>
      <c r="CV675" s="285"/>
      <c r="CW675" s="1512"/>
      <c r="CX675" s="285"/>
      <c r="CY675" s="285"/>
      <c r="CZ675" s="285"/>
      <c r="DA675" s="285"/>
      <c r="DB675" s="285"/>
      <c r="DC675" s="285"/>
      <c r="DD675" s="285"/>
      <c r="DE675" s="285"/>
      <c r="DF675" s="285"/>
      <c r="DG675" s="285"/>
      <c r="DH675" s="285"/>
      <c r="DI675" s="1174"/>
      <c r="DJ675" s="1174"/>
      <c r="DK675" s="1174"/>
      <c r="DL675" s="1174"/>
      <c r="DM675" s="1174"/>
      <c r="DN675" s="1174"/>
      <c r="DO675" s="1174"/>
      <c r="DP675" s="1174"/>
      <c r="DQ675" s="1174"/>
      <c r="DR675" s="1174"/>
      <c r="DS675" s="1174"/>
      <c r="DT675" s="1174"/>
      <c r="DU675" s="1174"/>
      <c r="DV675" s="1174"/>
      <c r="DW675" s="1174"/>
      <c r="DX675" s="1174"/>
      <c r="DY675" s="1174"/>
      <c r="DZ675" s="1174"/>
      <c r="EA675" s="1174"/>
      <c r="EB675" s="1174"/>
      <c r="EC675" s="1174"/>
      <c r="ED675" s="1174"/>
      <c r="EE675" s="1174"/>
      <c r="EF675" s="1174"/>
      <c r="EG675" s="1174"/>
      <c r="EH675" s="1174"/>
      <c r="EI675" s="1174"/>
      <c r="EJ675" s="285"/>
      <c r="EK675" s="285"/>
      <c r="EL675" s="285"/>
      <c r="EM675" s="285"/>
      <c r="EN675" s="287">
        <f t="shared" si="3177"/>
        <v>0</v>
      </c>
      <c r="EO675" s="287"/>
      <c r="EP675" s="287"/>
      <c r="EQ675" s="285"/>
      <c r="ER675" s="285"/>
      <c r="ES675" s="285"/>
      <c r="ET675" s="804"/>
      <c r="EU675" s="804"/>
      <c r="EV675" s="804"/>
      <c r="EW675" s="804"/>
      <c r="EX675" s="285"/>
      <c r="EY675" s="804"/>
      <c r="EZ675" s="804"/>
      <c r="FA675" s="804"/>
      <c r="FB675" s="804"/>
      <c r="FC675" s="285"/>
      <c r="FD675" s="285"/>
      <c r="FE675" s="285"/>
      <c r="FF675" s="285"/>
      <c r="FG675" s="285"/>
      <c r="FH675" s="287"/>
      <c r="FI675" s="287"/>
      <c r="FJ675" s="285"/>
      <c r="FK675" s="285"/>
      <c r="FL675" s="962"/>
      <c r="FM675" s="285"/>
      <c r="FN675" s="804"/>
      <c r="FO675" s="804"/>
      <c r="FP675" s="804"/>
      <c r="FQ675" s="804"/>
      <c r="FR675" s="285"/>
      <c r="FS675" s="285"/>
      <c r="FT675" s="285"/>
      <c r="FU675" s="804"/>
      <c r="FV675" s="285"/>
      <c r="FW675" s="285"/>
      <c r="FX675" s="285"/>
    </row>
    <row r="676" spans="1:180" ht="30" hidden="1">
      <c r="A676" s="408" t="s">
        <v>485</v>
      </c>
      <c r="B676" s="304" t="s">
        <v>303</v>
      </c>
      <c r="C676" s="378"/>
      <c r="D676" s="378"/>
      <c r="E676" s="415"/>
      <c r="F676" s="419"/>
      <c r="G676" s="304"/>
      <c r="H676" s="304"/>
      <c r="I676" s="287" t="e">
        <f>#REF!+M676+N676+S676+#REF!</f>
        <v>#REF!</v>
      </c>
      <c r="J676" s="287"/>
      <c r="K676" s="287"/>
      <c r="L676" s="287"/>
      <c r="M676" s="365"/>
      <c r="N676" s="365"/>
      <c r="O676" s="365"/>
      <c r="P676" s="365"/>
      <c r="Q676" s="365"/>
      <c r="R676" s="365"/>
      <c r="S676" s="365"/>
      <c r="T676" s="365"/>
      <c r="U676" s="365"/>
      <c r="V676" s="365"/>
      <c r="W676" s="365"/>
      <c r="X676" s="365"/>
      <c r="Y676" s="365"/>
      <c r="Z676" s="365"/>
      <c r="AA676" s="1177"/>
      <c r="AB676" s="292"/>
      <c r="AC676" s="292"/>
      <c r="AD676" s="353"/>
      <c r="AE676" s="292"/>
      <c r="AF676" s="365"/>
      <c r="AG676" s="365"/>
      <c r="AH676" s="365"/>
      <c r="AI676" s="365"/>
      <c r="AJ676" s="365"/>
      <c r="AK676" s="365"/>
      <c r="AL676" s="292"/>
      <c r="AM676" s="292"/>
      <c r="AN676" s="292"/>
      <c r="AO676" s="292"/>
      <c r="AP676" s="292"/>
      <c r="AQ676" s="287" t="e">
        <f>#REF!+#REF!+BR676+CW676+#REF!</f>
        <v>#REF!</v>
      </c>
      <c r="AR676" s="1631"/>
      <c r="AS676" s="1631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967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1520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1223"/>
      <c r="DJ676" s="1223"/>
      <c r="DK676" s="1223"/>
      <c r="DL676" s="1223"/>
      <c r="DM676" s="1223"/>
      <c r="DN676" s="1223"/>
      <c r="DO676" s="1223"/>
      <c r="DP676" s="1223"/>
      <c r="DQ676" s="1223"/>
      <c r="DR676" s="1223"/>
      <c r="DS676" s="1223"/>
      <c r="DT676" s="1223"/>
      <c r="DU676" s="1223"/>
      <c r="DV676" s="1223"/>
      <c r="DW676" s="1223"/>
      <c r="DX676" s="1223"/>
      <c r="DY676" s="1223"/>
      <c r="DZ676" s="1223"/>
      <c r="EA676" s="1223"/>
      <c r="EB676" s="1223"/>
      <c r="EC676" s="1223"/>
      <c r="ED676" s="1223"/>
      <c r="EE676" s="1223"/>
      <c r="EF676" s="1223"/>
      <c r="EG676" s="1223"/>
      <c r="EH676" s="1223"/>
      <c r="EI676" s="1223"/>
      <c r="EJ676" s="292"/>
      <c r="EK676" s="292"/>
      <c r="EL676" s="292"/>
      <c r="EM676" s="292"/>
      <c r="EN676" s="287">
        <f t="shared" si="3177"/>
        <v>0</v>
      </c>
      <c r="EO676" s="287"/>
      <c r="EP676" s="287"/>
      <c r="EQ676" s="292"/>
      <c r="ER676" s="292"/>
      <c r="ES676" s="292"/>
      <c r="ET676" s="827"/>
      <c r="EU676" s="827"/>
      <c r="EV676" s="827"/>
      <c r="EW676" s="827"/>
      <c r="EX676" s="292"/>
      <c r="EY676" s="827"/>
      <c r="EZ676" s="827"/>
      <c r="FA676" s="827"/>
      <c r="FB676" s="827"/>
      <c r="FC676" s="292"/>
      <c r="FD676" s="292"/>
      <c r="FE676" s="292"/>
      <c r="FF676" s="292"/>
      <c r="FG676" s="287">
        <f>SUM(FH676:FM676)</f>
        <v>0</v>
      </c>
      <c r="FH676" s="287"/>
      <c r="FI676" s="287">
        <v>0</v>
      </c>
      <c r="FJ676" s="292"/>
      <c r="FK676" s="292"/>
      <c r="FL676" s="967"/>
      <c r="FM676" s="292"/>
      <c r="FN676" s="827"/>
      <c r="FO676" s="827"/>
      <c r="FP676" s="827"/>
      <c r="FQ676" s="827"/>
      <c r="FR676" s="292"/>
      <c r="FS676" s="292"/>
      <c r="FT676" s="292"/>
      <c r="FU676" s="827"/>
      <c r="FV676" s="342"/>
      <c r="FW676" s="342"/>
      <c r="FX676" s="342"/>
    </row>
    <row r="677" spans="1:180" ht="30" hidden="1">
      <c r="A677" s="408" t="s">
        <v>485</v>
      </c>
      <c r="B677" s="304" t="s">
        <v>303</v>
      </c>
      <c r="C677" s="378"/>
      <c r="D677" s="378"/>
      <c r="E677" s="415"/>
      <c r="F677" s="382"/>
      <c r="G677" s="304"/>
      <c r="H677" s="304"/>
      <c r="I677" s="287" t="e">
        <f>#REF!+M677+N677+S677+#REF!</f>
        <v>#REF!</v>
      </c>
      <c r="J677" s="287"/>
      <c r="K677" s="287"/>
      <c r="L677" s="287"/>
      <c r="M677" s="365"/>
      <c r="N677" s="365"/>
      <c r="O677" s="365"/>
      <c r="P677" s="365"/>
      <c r="Q677" s="365"/>
      <c r="R677" s="365"/>
      <c r="S677" s="365"/>
      <c r="T677" s="365"/>
      <c r="U677" s="365"/>
      <c r="V677" s="365"/>
      <c r="W677" s="365"/>
      <c r="X677" s="365"/>
      <c r="Y677" s="365"/>
      <c r="Z677" s="365"/>
      <c r="AA677" s="1177"/>
      <c r="AB677" s="292"/>
      <c r="AC677" s="292"/>
      <c r="AD677" s="353"/>
      <c r="AE677" s="292"/>
      <c r="AF677" s="365"/>
      <c r="AG677" s="365"/>
      <c r="AH677" s="365"/>
      <c r="AI677" s="365"/>
      <c r="AJ677" s="365"/>
      <c r="AK677" s="365"/>
      <c r="AL677" s="292"/>
      <c r="AM677" s="292"/>
      <c r="AN677" s="292"/>
      <c r="AO677" s="292"/>
      <c r="AP677" s="292"/>
      <c r="AQ677" s="287" t="e">
        <f>#REF!+#REF!+BR677+CW677+#REF!</f>
        <v>#REF!</v>
      </c>
      <c r="AR677" s="1631"/>
      <c r="AS677" s="1631"/>
      <c r="AT677" s="287"/>
      <c r="AU677" s="287"/>
      <c r="AV677" s="287"/>
      <c r="AW677" s="287"/>
      <c r="AX677" s="287"/>
      <c r="AY677" s="287"/>
      <c r="AZ677" s="287"/>
      <c r="BA677" s="287"/>
      <c r="BB677" s="287"/>
      <c r="BC677" s="287"/>
      <c r="BD677" s="287"/>
      <c r="BE677" s="287"/>
      <c r="BF677" s="287"/>
      <c r="BG677" s="287"/>
      <c r="BH677" s="287"/>
      <c r="BI677" s="287"/>
      <c r="BJ677" s="287"/>
      <c r="BK677" s="287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967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1520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1223"/>
      <c r="DJ677" s="1223"/>
      <c r="DK677" s="1223"/>
      <c r="DL677" s="1223"/>
      <c r="DM677" s="1223"/>
      <c r="DN677" s="1223"/>
      <c r="DO677" s="1223"/>
      <c r="DP677" s="1223"/>
      <c r="DQ677" s="1223"/>
      <c r="DR677" s="1223"/>
      <c r="DS677" s="1223"/>
      <c r="DT677" s="1223"/>
      <c r="DU677" s="1223"/>
      <c r="DV677" s="1223"/>
      <c r="DW677" s="1223"/>
      <c r="DX677" s="1223"/>
      <c r="DY677" s="1223"/>
      <c r="DZ677" s="1223"/>
      <c r="EA677" s="1223"/>
      <c r="EB677" s="1223"/>
      <c r="EC677" s="1223"/>
      <c r="ED677" s="1223"/>
      <c r="EE677" s="1223"/>
      <c r="EF677" s="1223"/>
      <c r="EG677" s="1223"/>
      <c r="EH677" s="1223"/>
      <c r="EI677" s="1223"/>
      <c r="EJ677" s="292"/>
      <c r="EK677" s="292"/>
      <c r="EL677" s="292"/>
      <c r="EM677" s="292"/>
      <c r="EN677" s="287">
        <f t="shared" si="3177"/>
        <v>0</v>
      </c>
      <c r="EO677" s="287"/>
      <c r="EP677" s="287"/>
      <c r="EQ677" s="292"/>
      <c r="ER677" s="292"/>
      <c r="ES677" s="292"/>
      <c r="ET677" s="827"/>
      <c r="EU677" s="827"/>
      <c r="EV677" s="827"/>
      <c r="EW677" s="827"/>
      <c r="EX677" s="292"/>
      <c r="EY677" s="827"/>
      <c r="EZ677" s="827"/>
      <c r="FA677" s="827"/>
      <c r="FB677" s="827"/>
      <c r="FC677" s="292"/>
      <c r="FD677" s="292"/>
      <c r="FE677" s="292"/>
      <c r="FF677" s="292"/>
      <c r="FG677" s="287">
        <f>SUM(FH677:FM677)</f>
        <v>0</v>
      </c>
      <c r="FH677" s="287">
        <v>0</v>
      </c>
      <c r="FI677" s="287"/>
      <c r="FJ677" s="292"/>
      <c r="FK677" s="292"/>
      <c r="FL677" s="967"/>
      <c r="FM677" s="292"/>
      <c r="FN677" s="827"/>
      <c r="FO677" s="827"/>
      <c r="FP677" s="827"/>
      <c r="FQ677" s="827"/>
      <c r="FR677" s="292"/>
      <c r="FS677" s="292"/>
      <c r="FT677" s="292"/>
      <c r="FU677" s="827"/>
      <c r="FV677" s="342"/>
      <c r="FW677" s="342"/>
      <c r="FX677" s="342"/>
    </row>
    <row r="678" spans="1:180" ht="30" hidden="1">
      <c r="A678" s="408" t="s">
        <v>485</v>
      </c>
      <c r="B678" s="304" t="s">
        <v>303</v>
      </c>
      <c r="C678" s="378"/>
      <c r="D678" s="378"/>
      <c r="E678" s="415" t="s">
        <v>97</v>
      </c>
      <c r="F678" s="382" t="s">
        <v>11</v>
      </c>
      <c r="G678" s="463"/>
      <c r="H678" s="463"/>
      <c r="I678" s="285"/>
      <c r="J678" s="285"/>
      <c r="K678" s="285"/>
      <c r="L678" s="285"/>
      <c r="M678" s="285"/>
      <c r="N678" s="285"/>
      <c r="O678" s="285"/>
      <c r="P678" s="285"/>
      <c r="Q678" s="285"/>
      <c r="R678" s="285"/>
      <c r="S678" s="285"/>
      <c r="T678" s="285"/>
      <c r="U678" s="285"/>
      <c r="V678" s="285"/>
      <c r="W678" s="285"/>
      <c r="X678" s="285"/>
      <c r="Y678" s="285"/>
      <c r="Z678" s="285"/>
      <c r="AA678" s="1174"/>
      <c r="AB678" s="285"/>
      <c r="AC678" s="285"/>
      <c r="AD678" s="347"/>
      <c r="AE678" s="285"/>
      <c r="AF678" s="285"/>
      <c r="AG678" s="285"/>
      <c r="AH678" s="285"/>
      <c r="AI678" s="285"/>
      <c r="AJ678" s="285"/>
      <c r="AK678" s="285"/>
      <c r="AL678" s="285"/>
      <c r="AM678" s="285"/>
      <c r="AN678" s="285"/>
      <c r="AO678" s="285"/>
      <c r="AP678" s="306"/>
      <c r="AQ678" s="287" t="e">
        <f>SUM(AQ676:AQ677)</f>
        <v>#REF!</v>
      </c>
      <c r="AR678" s="1631"/>
      <c r="AS678" s="1631"/>
      <c r="AT678" s="285"/>
      <c r="AU678" s="285"/>
      <c r="AV678" s="285"/>
      <c r="AW678" s="285"/>
      <c r="AX678" s="285"/>
      <c r="AY678" s="285"/>
      <c r="AZ678" s="285"/>
      <c r="BA678" s="285"/>
      <c r="BB678" s="285"/>
      <c r="BC678" s="285"/>
      <c r="BD678" s="285"/>
      <c r="BE678" s="285"/>
      <c r="BF678" s="285"/>
      <c r="BG678" s="285"/>
      <c r="BH678" s="285"/>
      <c r="BI678" s="285"/>
      <c r="BJ678" s="285"/>
      <c r="BK678" s="285"/>
      <c r="BL678" s="287">
        <f t="shared" ref="BL678:DE678" si="3201">SUM(BL676:BL677)</f>
        <v>0</v>
      </c>
      <c r="BM678" s="287">
        <f t="shared" si="3201"/>
        <v>0</v>
      </c>
      <c r="BN678" s="287">
        <f t="shared" si="3201"/>
        <v>0</v>
      </c>
      <c r="BO678" s="287">
        <f t="shared" si="3201"/>
        <v>0</v>
      </c>
      <c r="BP678" s="287">
        <f t="shared" si="3201"/>
        <v>0</v>
      </c>
      <c r="BQ678" s="287">
        <f t="shared" si="3201"/>
        <v>0</v>
      </c>
      <c r="BR678" s="287">
        <f t="shared" ref="BR678:CF678" si="3202">SUM(BR676:BR677)</f>
        <v>0</v>
      </c>
      <c r="BS678" s="287">
        <f t="shared" si="3202"/>
        <v>0</v>
      </c>
      <c r="BT678" s="287">
        <f t="shared" si="3202"/>
        <v>0</v>
      </c>
      <c r="BU678" s="287">
        <f t="shared" si="3202"/>
        <v>0</v>
      </c>
      <c r="BV678" s="287">
        <f t="shared" si="3202"/>
        <v>0</v>
      </c>
      <c r="BW678" s="287">
        <f t="shared" si="3202"/>
        <v>0</v>
      </c>
      <c r="BX678" s="287">
        <f t="shared" si="3202"/>
        <v>0</v>
      </c>
      <c r="BY678" s="287">
        <f t="shared" si="3202"/>
        <v>0</v>
      </c>
      <c r="BZ678" s="287">
        <f t="shared" si="3202"/>
        <v>0</v>
      </c>
      <c r="CA678" s="287">
        <f t="shared" si="3202"/>
        <v>0</v>
      </c>
      <c r="CB678" s="287">
        <f t="shared" si="3202"/>
        <v>0</v>
      </c>
      <c r="CC678" s="287">
        <f t="shared" si="3202"/>
        <v>0</v>
      </c>
      <c r="CD678" s="287">
        <f t="shared" si="3202"/>
        <v>0</v>
      </c>
      <c r="CE678" s="287">
        <f t="shared" si="3202"/>
        <v>0</v>
      </c>
      <c r="CF678" s="287">
        <f t="shared" si="3202"/>
        <v>0</v>
      </c>
      <c r="CG678" s="961"/>
      <c r="CH678" s="287">
        <f t="shared" ref="CH678:CV678" si="3203">SUM(CH676:CH677)</f>
        <v>0</v>
      </c>
      <c r="CI678" s="287">
        <f t="shared" si="3203"/>
        <v>0</v>
      </c>
      <c r="CJ678" s="287">
        <f t="shared" si="3203"/>
        <v>0</v>
      </c>
      <c r="CK678" s="287">
        <f t="shared" si="3203"/>
        <v>0</v>
      </c>
      <c r="CL678" s="287">
        <f t="shared" si="3203"/>
        <v>0</v>
      </c>
      <c r="CM678" s="287">
        <f t="shared" si="3203"/>
        <v>0</v>
      </c>
      <c r="CN678" s="287">
        <f t="shared" si="3203"/>
        <v>0</v>
      </c>
      <c r="CO678" s="287">
        <f t="shared" si="3203"/>
        <v>0</v>
      </c>
      <c r="CP678" s="287">
        <f t="shared" si="3203"/>
        <v>0</v>
      </c>
      <c r="CQ678" s="287">
        <f t="shared" si="3203"/>
        <v>0</v>
      </c>
      <c r="CR678" s="287">
        <f t="shared" si="3203"/>
        <v>0</v>
      </c>
      <c r="CS678" s="287">
        <f t="shared" si="3203"/>
        <v>0</v>
      </c>
      <c r="CT678" s="287">
        <f t="shared" si="3203"/>
        <v>0</v>
      </c>
      <c r="CU678" s="287">
        <f t="shared" si="3203"/>
        <v>0</v>
      </c>
      <c r="CV678" s="287">
        <f t="shared" si="3203"/>
        <v>0</v>
      </c>
      <c r="CW678" s="1510">
        <f t="shared" si="3201"/>
        <v>0</v>
      </c>
      <c r="CX678" s="287">
        <f t="shared" si="3201"/>
        <v>0</v>
      </c>
      <c r="CY678" s="287">
        <f t="shared" si="3201"/>
        <v>0</v>
      </c>
      <c r="CZ678" s="287">
        <f t="shared" si="3201"/>
        <v>0</v>
      </c>
      <c r="DA678" s="287">
        <f t="shared" si="3201"/>
        <v>0</v>
      </c>
      <c r="DB678" s="287">
        <f t="shared" si="3201"/>
        <v>0</v>
      </c>
      <c r="DC678" s="287">
        <f t="shared" si="3201"/>
        <v>0</v>
      </c>
      <c r="DD678" s="287">
        <f t="shared" si="3201"/>
        <v>0</v>
      </c>
      <c r="DE678" s="287">
        <f t="shared" si="3201"/>
        <v>0</v>
      </c>
      <c r="DF678" s="287">
        <f t="shared" ref="DF678:EF678" si="3204">SUM(DF676:DF677)</f>
        <v>0</v>
      </c>
      <c r="DG678" s="287">
        <f t="shared" si="3204"/>
        <v>0</v>
      </c>
      <c r="DH678" s="287">
        <f t="shared" si="3204"/>
        <v>0</v>
      </c>
      <c r="DI678" s="1220">
        <f t="shared" si="3204"/>
        <v>0</v>
      </c>
      <c r="DJ678" s="1220">
        <f t="shared" si="3204"/>
        <v>0</v>
      </c>
      <c r="DK678" s="1220">
        <f t="shared" si="3204"/>
        <v>0</v>
      </c>
      <c r="DL678" s="1220"/>
      <c r="DM678" s="1220"/>
      <c r="DN678" s="1220"/>
      <c r="DO678" s="1220"/>
      <c r="DP678" s="1220"/>
      <c r="DQ678" s="1220"/>
      <c r="DR678" s="1220"/>
      <c r="DS678" s="1220"/>
      <c r="DT678" s="1220"/>
      <c r="DU678" s="1220"/>
      <c r="DV678" s="1220"/>
      <c r="DW678" s="1220"/>
      <c r="DX678" s="1220">
        <f t="shared" si="3204"/>
        <v>0</v>
      </c>
      <c r="DY678" s="1220">
        <f t="shared" si="3204"/>
        <v>0</v>
      </c>
      <c r="DZ678" s="1220">
        <f t="shared" si="3204"/>
        <v>0</v>
      </c>
      <c r="EA678" s="1220">
        <f t="shared" si="3204"/>
        <v>0</v>
      </c>
      <c r="EB678" s="1220">
        <f t="shared" si="3204"/>
        <v>0</v>
      </c>
      <c r="EC678" s="1220">
        <f t="shared" si="3204"/>
        <v>0</v>
      </c>
      <c r="ED678" s="1220">
        <f t="shared" si="3204"/>
        <v>0</v>
      </c>
      <c r="EE678" s="1220">
        <f t="shared" si="3204"/>
        <v>0</v>
      </c>
      <c r="EF678" s="1220">
        <f t="shared" si="3204"/>
        <v>0</v>
      </c>
      <c r="EG678" s="1220"/>
      <c r="EH678" s="1220"/>
      <c r="EI678" s="1220"/>
      <c r="EJ678" s="285"/>
      <c r="EK678" s="285"/>
      <c r="EL678" s="285"/>
      <c r="EM678" s="285"/>
      <c r="EN678" s="287">
        <f t="shared" si="3177"/>
        <v>0</v>
      </c>
      <c r="EO678" s="287"/>
      <c r="EP678" s="287"/>
      <c r="EQ678" s="287">
        <f t="shared" ref="EQ678:FG678" si="3205">SUM(EQ676:EQ677)</f>
        <v>0</v>
      </c>
      <c r="ER678" s="287">
        <f t="shared" si="3205"/>
        <v>0</v>
      </c>
      <c r="ES678" s="287">
        <f t="shared" si="3205"/>
        <v>0</v>
      </c>
      <c r="ET678" s="825"/>
      <c r="EU678" s="825"/>
      <c r="EV678" s="825"/>
      <c r="EW678" s="825"/>
      <c r="EX678" s="287">
        <f t="shared" si="3205"/>
        <v>0</v>
      </c>
      <c r="EY678" s="825"/>
      <c r="EZ678" s="825"/>
      <c r="FA678" s="825"/>
      <c r="FB678" s="825"/>
      <c r="FC678" s="287">
        <f t="shared" si="3205"/>
        <v>0</v>
      </c>
      <c r="FD678" s="287">
        <f t="shared" si="3205"/>
        <v>0</v>
      </c>
      <c r="FE678" s="287">
        <f t="shared" ref="FE678:FF678" si="3206">SUM(FE676:FE677)</f>
        <v>0</v>
      </c>
      <c r="FF678" s="287">
        <f t="shared" si="3206"/>
        <v>0</v>
      </c>
      <c r="FG678" s="287">
        <f t="shared" si="3205"/>
        <v>0</v>
      </c>
      <c r="FH678" s="287"/>
      <c r="FI678" s="287"/>
      <c r="FJ678" s="287">
        <f>SUM(FJ676:FJ677)</f>
        <v>0</v>
      </c>
      <c r="FK678" s="287">
        <f>SUM(FK676:FK677)</f>
        <v>0</v>
      </c>
      <c r="FL678" s="961"/>
      <c r="FM678" s="287">
        <f>SUM(FM676:FM677)</f>
        <v>0</v>
      </c>
      <c r="FN678" s="825"/>
      <c r="FO678" s="825"/>
      <c r="FP678" s="825"/>
      <c r="FQ678" s="825"/>
      <c r="FR678" s="287"/>
      <c r="FS678" s="287"/>
      <c r="FT678" s="287">
        <f>SUM(FT676:FT677)</f>
        <v>0</v>
      </c>
      <c r="FU678" s="825"/>
      <c r="FV678" s="285"/>
      <c r="FW678" s="285"/>
      <c r="FX678" s="285"/>
    </row>
    <row r="679" spans="1:180" ht="30" hidden="1">
      <c r="A679" s="408" t="s">
        <v>485</v>
      </c>
      <c r="B679" s="304" t="s">
        <v>303</v>
      </c>
      <c r="C679" s="378"/>
      <c r="D679" s="378"/>
      <c r="E679" s="415" t="s">
        <v>264</v>
      </c>
      <c r="F679" s="419" t="s">
        <v>266</v>
      </c>
      <c r="G679" s="463"/>
      <c r="H679" s="463"/>
      <c r="I679" s="285"/>
      <c r="J679" s="285"/>
      <c r="K679" s="285"/>
      <c r="L679" s="285"/>
      <c r="M679" s="285"/>
      <c r="N679" s="285"/>
      <c r="O679" s="285"/>
      <c r="P679" s="285"/>
      <c r="Q679" s="285"/>
      <c r="R679" s="285"/>
      <c r="S679" s="285"/>
      <c r="T679" s="285"/>
      <c r="U679" s="285"/>
      <c r="V679" s="285"/>
      <c r="W679" s="285"/>
      <c r="X679" s="285"/>
      <c r="Y679" s="285"/>
      <c r="Z679" s="285"/>
      <c r="AA679" s="1174"/>
      <c r="AB679" s="285"/>
      <c r="AC679" s="285"/>
      <c r="AD679" s="347"/>
      <c r="AE679" s="285"/>
      <c r="AF679" s="285"/>
      <c r="AG679" s="285"/>
      <c r="AH679" s="285"/>
      <c r="AI679" s="285"/>
      <c r="AJ679" s="285"/>
      <c r="AK679" s="285"/>
      <c r="AL679" s="285"/>
      <c r="AM679" s="285"/>
      <c r="AN679" s="285"/>
      <c r="AO679" s="285"/>
      <c r="AP679" s="342"/>
      <c r="AQ679" s="285"/>
      <c r="AR679" s="1629"/>
      <c r="AS679" s="1629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85"/>
      <c r="BM679" s="285"/>
      <c r="BN679" s="285"/>
      <c r="BO679" s="285"/>
      <c r="BP679" s="285"/>
      <c r="BQ679" s="285"/>
      <c r="BR679" s="285"/>
      <c r="BS679" s="285"/>
      <c r="BT679" s="285"/>
      <c r="BU679" s="285"/>
      <c r="BV679" s="285"/>
      <c r="BW679" s="285"/>
      <c r="BX679" s="285"/>
      <c r="BY679" s="285"/>
      <c r="BZ679" s="285"/>
      <c r="CA679" s="285"/>
      <c r="CB679" s="285"/>
      <c r="CC679" s="285"/>
      <c r="CD679" s="285"/>
      <c r="CE679" s="285"/>
      <c r="CF679" s="285"/>
      <c r="CG679" s="962"/>
      <c r="CH679" s="285"/>
      <c r="CI679" s="285"/>
      <c r="CJ679" s="285"/>
      <c r="CK679" s="285"/>
      <c r="CL679" s="285"/>
      <c r="CM679" s="285"/>
      <c r="CN679" s="285"/>
      <c r="CO679" s="285"/>
      <c r="CP679" s="285"/>
      <c r="CQ679" s="285"/>
      <c r="CR679" s="285"/>
      <c r="CS679" s="285"/>
      <c r="CT679" s="285"/>
      <c r="CU679" s="285"/>
      <c r="CV679" s="285"/>
      <c r="CW679" s="1512"/>
      <c r="CX679" s="285"/>
      <c r="CY679" s="285"/>
      <c r="CZ679" s="285"/>
      <c r="DA679" s="285"/>
      <c r="DB679" s="285"/>
      <c r="DC679" s="285"/>
      <c r="DD679" s="285"/>
      <c r="DE679" s="285"/>
      <c r="DF679" s="285"/>
      <c r="DG679" s="285"/>
      <c r="DH679" s="285"/>
      <c r="DI679" s="1174"/>
      <c r="DJ679" s="1174"/>
      <c r="DK679" s="1174"/>
      <c r="DL679" s="1174"/>
      <c r="DM679" s="1174"/>
      <c r="DN679" s="1174"/>
      <c r="DO679" s="1174"/>
      <c r="DP679" s="1174"/>
      <c r="DQ679" s="1174"/>
      <c r="DR679" s="1174"/>
      <c r="DS679" s="1174"/>
      <c r="DT679" s="1174"/>
      <c r="DU679" s="1174"/>
      <c r="DV679" s="1174"/>
      <c r="DW679" s="1174"/>
      <c r="DX679" s="1174"/>
      <c r="DY679" s="1174"/>
      <c r="DZ679" s="1174"/>
      <c r="EA679" s="1174"/>
      <c r="EB679" s="1174"/>
      <c r="EC679" s="1174"/>
      <c r="ED679" s="1174"/>
      <c r="EE679" s="1174"/>
      <c r="EF679" s="1174"/>
      <c r="EG679" s="1174"/>
      <c r="EH679" s="1174"/>
      <c r="EI679" s="1174"/>
      <c r="EJ679" s="285"/>
      <c r="EK679" s="285"/>
      <c r="EL679" s="285"/>
      <c r="EM679" s="285"/>
      <c r="EN679" s="287">
        <f t="shared" si="3177"/>
        <v>0</v>
      </c>
      <c r="EO679" s="287"/>
      <c r="EP679" s="287"/>
      <c r="EQ679" s="285"/>
      <c r="ER679" s="285"/>
      <c r="ES679" s="285"/>
      <c r="ET679" s="804"/>
      <c r="EU679" s="804"/>
      <c r="EV679" s="804"/>
      <c r="EW679" s="804"/>
      <c r="EX679" s="285"/>
      <c r="EY679" s="804"/>
      <c r="EZ679" s="804"/>
      <c r="FA679" s="804"/>
      <c r="FB679" s="804"/>
      <c r="FC679" s="285"/>
      <c r="FD679" s="285"/>
      <c r="FE679" s="285"/>
      <c r="FF679" s="285"/>
      <c r="FG679" s="285"/>
      <c r="FH679" s="287"/>
      <c r="FI679" s="287"/>
      <c r="FJ679" s="285"/>
      <c r="FK679" s="285"/>
      <c r="FL679" s="962"/>
      <c r="FM679" s="285"/>
      <c r="FN679" s="804"/>
      <c r="FO679" s="804"/>
      <c r="FP679" s="804"/>
      <c r="FQ679" s="804"/>
      <c r="FR679" s="285"/>
      <c r="FS679" s="285"/>
      <c r="FT679" s="285"/>
      <c r="FU679" s="804"/>
      <c r="FV679" s="285"/>
      <c r="FW679" s="285"/>
      <c r="FX679" s="285"/>
    </row>
    <row r="680" spans="1:180" ht="30" hidden="1">
      <c r="A680" s="408" t="s">
        <v>485</v>
      </c>
      <c r="B680" s="304" t="s">
        <v>303</v>
      </c>
      <c r="C680" s="378"/>
      <c r="D680" s="378"/>
      <c r="E680" s="415"/>
      <c r="F680" s="419"/>
      <c r="G680" s="304"/>
      <c r="H680" s="304"/>
      <c r="I680" s="287" t="e">
        <f>#REF!+M680+N680+S680+#REF!</f>
        <v>#REF!</v>
      </c>
      <c r="J680" s="287"/>
      <c r="K680" s="287"/>
      <c r="L680" s="287"/>
      <c r="M680" s="365"/>
      <c r="N680" s="365"/>
      <c r="O680" s="365"/>
      <c r="P680" s="365"/>
      <c r="Q680" s="365"/>
      <c r="R680" s="365"/>
      <c r="S680" s="365"/>
      <c r="T680" s="365"/>
      <c r="U680" s="365"/>
      <c r="V680" s="365"/>
      <c r="W680" s="365"/>
      <c r="X680" s="365"/>
      <c r="Y680" s="365"/>
      <c r="Z680" s="365"/>
      <c r="AA680" s="1177"/>
      <c r="AB680" s="292"/>
      <c r="AC680" s="292"/>
      <c r="AD680" s="353"/>
      <c r="AE680" s="292"/>
      <c r="AF680" s="365"/>
      <c r="AG680" s="365"/>
      <c r="AH680" s="365"/>
      <c r="AI680" s="365"/>
      <c r="AJ680" s="365"/>
      <c r="AK680" s="365"/>
      <c r="AL680" s="292"/>
      <c r="AM680" s="292"/>
      <c r="AN680" s="292"/>
      <c r="AO680" s="292"/>
      <c r="AP680" s="292"/>
      <c r="AQ680" s="287" t="e">
        <f>#REF!+#REF!+BR680+CW680+#REF!</f>
        <v>#REF!</v>
      </c>
      <c r="AR680" s="1631"/>
      <c r="AS680" s="1631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967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1520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1223"/>
      <c r="DJ680" s="1223"/>
      <c r="DK680" s="1223"/>
      <c r="DL680" s="1223"/>
      <c r="DM680" s="1223"/>
      <c r="DN680" s="1223"/>
      <c r="DO680" s="1223"/>
      <c r="DP680" s="1223"/>
      <c r="DQ680" s="1223"/>
      <c r="DR680" s="1223"/>
      <c r="DS680" s="1223"/>
      <c r="DT680" s="1223"/>
      <c r="DU680" s="1223"/>
      <c r="DV680" s="1223"/>
      <c r="DW680" s="1223"/>
      <c r="DX680" s="1223"/>
      <c r="DY680" s="1223"/>
      <c r="DZ680" s="1223"/>
      <c r="EA680" s="1223"/>
      <c r="EB680" s="1223"/>
      <c r="EC680" s="1223"/>
      <c r="ED680" s="1223"/>
      <c r="EE680" s="1223"/>
      <c r="EF680" s="1223"/>
      <c r="EG680" s="1223"/>
      <c r="EH680" s="1223"/>
      <c r="EI680" s="1223"/>
      <c r="EJ680" s="292"/>
      <c r="EK680" s="292"/>
      <c r="EL680" s="292"/>
      <c r="EM680" s="292"/>
      <c r="EN680" s="287">
        <f t="shared" si="3177"/>
        <v>0</v>
      </c>
      <c r="EO680" s="287"/>
      <c r="EP680" s="287"/>
      <c r="EQ680" s="292"/>
      <c r="ER680" s="292"/>
      <c r="ES680" s="292"/>
      <c r="ET680" s="827"/>
      <c r="EU680" s="827"/>
      <c r="EV680" s="827"/>
      <c r="EW680" s="827"/>
      <c r="EX680" s="292"/>
      <c r="EY680" s="827"/>
      <c r="EZ680" s="827"/>
      <c r="FA680" s="827"/>
      <c r="FB680" s="827"/>
      <c r="FC680" s="292"/>
      <c r="FD680" s="292"/>
      <c r="FE680" s="292"/>
      <c r="FF680" s="292"/>
      <c r="FG680" s="287">
        <f>SUM(FH680:FM680)</f>
        <v>0</v>
      </c>
      <c r="FH680" s="287"/>
      <c r="FI680" s="287">
        <v>0</v>
      </c>
      <c r="FJ680" s="292"/>
      <c r="FK680" s="292"/>
      <c r="FL680" s="967"/>
      <c r="FM680" s="292"/>
      <c r="FN680" s="827"/>
      <c r="FO680" s="827"/>
      <c r="FP680" s="827"/>
      <c r="FQ680" s="827"/>
      <c r="FR680" s="292"/>
      <c r="FS680" s="292"/>
      <c r="FT680" s="292"/>
      <c r="FU680" s="827"/>
      <c r="FV680" s="342"/>
      <c r="FW680" s="342"/>
      <c r="FX680" s="342"/>
    </row>
    <row r="681" spans="1:180" ht="30" hidden="1">
      <c r="A681" s="408" t="s">
        <v>485</v>
      </c>
      <c r="B681" s="304" t="s">
        <v>303</v>
      </c>
      <c r="C681" s="378"/>
      <c r="D681" s="378"/>
      <c r="E681" s="415"/>
      <c r="F681" s="382"/>
      <c r="G681" s="304"/>
      <c r="H681" s="304"/>
      <c r="I681" s="287" t="e">
        <f>#REF!+M681+N681+S681+#REF!</f>
        <v>#REF!</v>
      </c>
      <c r="J681" s="287"/>
      <c r="K681" s="287"/>
      <c r="L681" s="287"/>
      <c r="M681" s="365"/>
      <c r="N681" s="365"/>
      <c r="O681" s="365"/>
      <c r="P681" s="365"/>
      <c r="Q681" s="365"/>
      <c r="R681" s="365"/>
      <c r="S681" s="365"/>
      <c r="T681" s="365"/>
      <c r="U681" s="365"/>
      <c r="V681" s="365"/>
      <c r="W681" s="365"/>
      <c r="X681" s="365"/>
      <c r="Y681" s="365"/>
      <c r="Z681" s="365"/>
      <c r="AA681" s="1177"/>
      <c r="AB681" s="292"/>
      <c r="AC681" s="292"/>
      <c r="AD681" s="353"/>
      <c r="AE681" s="292"/>
      <c r="AF681" s="365"/>
      <c r="AG681" s="365"/>
      <c r="AH681" s="365"/>
      <c r="AI681" s="365"/>
      <c r="AJ681" s="365"/>
      <c r="AK681" s="365"/>
      <c r="AL681" s="292"/>
      <c r="AM681" s="292"/>
      <c r="AN681" s="292"/>
      <c r="AO681" s="292"/>
      <c r="AP681" s="292"/>
      <c r="AQ681" s="287" t="e">
        <f>#REF!+#REF!+BR681+CW681+#REF!</f>
        <v>#REF!</v>
      </c>
      <c r="AR681" s="1631"/>
      <c r="AS681" s="1631"/>
      <c r="AT681" s="287"/>
      <c r="AU681" s="287"/>
      <c r="AV681" s="287"/>
      <c r="AW681" s="287"/>
      <c r="AX681" s="287"/>
      <c r="AY681" s="287"/>
      <c r="AZ681" s="287"/>
      <c r="BA681" s="287"/>
      <c r="BB681" s="287"/>
      <c r="BC681" s="287"/>
      <c r="BD681" s="287"/>
      <c r="BE681" s="287"/>
      <c r="BF681" s="287"/>
      <c r="BG681" s="287"/>
      <c r="BH681" s="287"/>
      <c r="BI681" s="287"/>
      <c r="BJ681" s="287"/>
      <c r="BK681" s="287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967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1520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1223"/>
      <c r="DJ681" s="1223"/>
      <c r="DK681" s="1223"/>
      <c r="DL681" s="1223"/>
      <c r="DM681" s="1223"/>
      <c r="DN681" s="1223"/>
      <c r="DO681" s="1223"/>
      <c r="DP681" s="1223"/>
      <c r="DQ681" s="1223"/>
      <c r="DR681" s="1223"/>
      <c r="DS681" s="1223"/>
      <c r="DT681" s="1223"/>
      <c r="DU681" s="1223"/>
      <c r="DV681" s="1223"/>
      <c r="DW681" s="1223"/>
      <c r="DX681" s="1223"/>
      <c r="DY681" s="1223"/>
      <c r="DZ681" s="1223"/>
      <c r="EA681" s="1223"/>
      <c r="EB681" s="1223"/>
      <c r="EC681" s="1223"/>
      <c r="ED681" s="1223"/>
      <c r="EE681" s="1223"/>
      <c r="EF681" s="1223"/>
      <c r="EG681" s="1223"/>
      <c r="EH681" s="1223"/>
      <c r="EI681" s="1223"/>
      <c r="EJ681" s="292"/>
      <c r="EK681" s="292"/>
      <c r="EL681" s="292"/>
      <c r="EM681" s="292"/>
      <c r="EN681" s="287">
        <f t="shared" si="3177"/>
        <v>0</v>
      </c>
      <c r="EO681" s="287"/>
      <c r="EP681" s="287"/>
      <c r="EQ681" s="292"/>
      <c r="ER681" s="292"/>
      <c r="ES681" s="292"/>
      <c r="ET681" s="827"/>
      <c r="EU681" s="827"/>
      <c r="EV681" s="827"/>
      <c r="EW681" s="827"/>
      <c r="EX681" s="292"/>
      <c r="EY681" s="827"/>
      <c r="EZ681" s="827"/>
      <c r="FA681" s="827"/>
      <c r="FB681" s="827"/>
      <c r="FC681" s="292"/>
      <c r="FD681" s="292"/>
      <c r="FE681" s="292"/>
      <c r="FF681" s="292"/>
      <c r="FG681" s="287">
        <f>SUM(FH681:FM681)</f>
        <v>0</v>
      </c>
      <c r="FH681" s="287">
        <v>0</v>
      </c>
      <c r="FI681" s="287"/>
      <c r="FJ681" s="292"/>
      <c r="FK681" s="292"/>
      <c r="FL681" s="967"/>
      <c r="FM681" s="292"/>
      <c r="FN681" s="827"/>
      <c r="FO681" s="827"/>
      <c r="FP681" s="827"/>
      <c r="FQ681" s="827"/>
      <c r="FR681" s="292"/>
      <c r="FS681" s="292"/>
      <c r="FT681" s="292"/>
      <c r="FU681" s="827"/>
      <c r="FV681" s="342"/>
      <c r="FW681" s="342"/>
      <c r="FX681" s="342"/>
    </row>
    <row r="682" spans="1:180" ht="30" hidden="1">
      <c r="A682" s="408" t="s">
        <v>485</v>
      </c>
      <c r="B682" s="304" t="s">
        <v>303</v>
      </c>
      <c r="C682" s="378"/>
      <c r="D682" s="378"/>
      <c r="E682" s="415" t="s">
        <v>97</v>
      </c>
      <c r="F682" s="382" t="s">
        <v>11</v>
      </c>
      <c r="G682" s="463"/>
      <c r="H682" s="463"/>
      <c r="I682" s="285"/>
      <c r="J682" s="285"/>
      <c r="K682" s="285"/>
      <c r="L682" s="285"/>
      <c r="M682" s="285"/>
      <c r="N682" s="285"/>
      <c r="O682" s="285"/>
      <c r="P682" s="285"/>
      <c r="Q682" s="285"/>
      <c r="R682" s="285"/>
      <c r="S682" s="285"/>
      <c r="T682" s="285"/>
      <c r="U682" s="285"/>
      <c r="V682" s="285"/>
      <c r="W682" s="285"/>
      <c r="X682" s="285"/>
      <c r="Y682" s="285"/>
      <c r="Z682" s="285"/>
      <c r="AA682" s="1174"/>
      <c r="AB682" s="285"/>
      <c r="AC682" s="285"/>
      <c r="AD682" s="347"/>
      <c r="AE682" s="285"/>
      <c r="AF682" s="285"/>
      <c r="AG682" s="285"/>
      <c r="AH682" s="285"/>
      <c r="AI682" s="285"/>
      <c r="AJ682" s="285"/>
      <c r="AK682" s="285"/>
      <c r="AL682" s="285"/>
      <c r="AM682" s="285"/>
      <c r="AN682" s="285"/>
      <c r="AO682" s="285"/>
      <c r="AP682" s="306"/>
      <c r="AQ682" s="285"/>
      <c r="AR682" s="1629"/>
      <c r="AS682" s="1629"/>
      <c r="AT682" s="285"/>
      <c r="AU682" s="285"/>
      <c r="AV682" s="285"/>
      <c r="AW682" s="285"/>
      <c r="AX682" s="285"/>
      <c r="AY682" s="285"/>
      <c r="AZ682" s="285"/>
      <c r="BA682" s="285"/>
      <c r="BB682" s="285"/>
      <c r="BC682" s="285"/>
      <c r="BD682" s="285"/>
      <c r="BE682" s="285"/>
      <c r="BF682" s="285"/>
      <c r="BG682" s="285"/>
      <c r="BH682" s="285"/>
      <c r="BI682" s="285"/>
      <c r="BJ682" s="285"/>
      <c r="BK682" s="285"/>
      <c r="BL682" s="285"/>
      <c r="BM682" s="287">
        <f>SUM(BM680:BM681)</f>
        <v>0</v>
      </c>
      <c r="BN682" s="287">
        <f>SUM(BN680:BN681)</f>
        <v>0</v>
      </c>
      <c r="BO682" s="285"/>
      <c r="BP682" s="287">
        <f>SUM(BP680:BP681)</f>
        <v>0</v>
      </c>
      <c r="BQ682" s="287">
        <f>SUM(BQ680:BQ681)</f>
        <v>0</v>
      </c>
      <c r="BR682" s="285"/>
      <c r="BS682" s="287">
        <f>SUM(BS680:BS681)</f>
        <v>0</v>
      </c>
      <c r="BT682" s="287">
        <f>SUM(BT680:BT681)</f>
        <v>0</v>
      </c>
      <c r="BU682" s="285"/>
      <c r="BV682" s="287">
        <f>SUM(BV680:BV681)</f>
        <v>0</v>
      </c>
      <c r="BW682" s="287">
        <f>SUM(BW680:BW681)</f>
        <v>0</v>
      </c>
      <c r="BX682" s="285"/>
      <c r="BY682" s="287">
        <f>SUM(BY680:BY681)</f>
        <v>0</v>
      </c>
      <c r="BZ682" s="287">
        <f>SUM(BZ680:BZ681)</f>
        <v>0</v>
      </c>
      <c r="CA682" s="285"/>
      <c r="CB682" s="287">
        <f>SUM(CB680:CB681)</f>
        <v>0</v>
      </c>
      <c r="CC682" s="287">
        <f>SUM(CC680:CC681)</f>
        <v>0</v>
      </c>
      <c r="CD682" s="285"/>
      <c r="CE682" s="287">
        <f>SUM(CE680:CE681)</f>
        <v>0</v>
      </c>
      <c r="CF682" s="287">
        <f>SUM(CF680:CF681)</f>
        <v>0</v>
      </c>
      <c r="CG682" s="961"/>
      <c r="CH682" s="285"/>
      <c r="CI682" s="287">
        <f>SUM(CI680:CI681)</f>
        <v>0</v>
      </c>
      <c r="CJ682" s="287">
        <f>SUM(CJ680:CJ681)</f>
        <v>0</v>
      </c>
      <c r="CK682" s="285"/>
      <c r="CL682" s="287">
        <f>SUM(CL680:CL681)</f>
        <v>0</v>
      </c>
      <c r="CM682" s="287">
        <f>SUM(CM680:CM681)</f>
        <v>0</v>
      </c>
      <c r="CN682" s="285"/>
      <c r="CO682" s="287">
        <f>SUM(CO680:CO681)</f>
        <v>0</v>
      </c>
      <c r="CP682" s="287">
        <f>SUM(CP680:CP681)</f>
        <v>0</v>
      </c>
      <c r="CQ682" s="285"/>
      <c r="CR682" s="287">
        <f>SUM(CR680:CR681)</f>
        <v>0</v>
      </c>
      <c r="CS682" s="287">
        <f>SUM(CS680:CS681)</f>
        <v>0</v>
      </c>
      <c r="CT682" s="285"/>
      <c r="CU682" s="287">
        <f>SUM(CU680:CU681)</f>
        <v>0</v>
      </c>
      <c r="CV682" s="287">
        <f>SUM(CV680:CV681)</f>
        <v>0</v>
      </c>
      <c r="CW682" s="1512"/>
      <c r="CX682" s="287">
        <f>SUM(CX680:CX681)</f>
        <v>0</v>
      </c>
      <c r="CY682" s="287">
        <f>SUM(CY680:CY681)</f>
        <v>0</v>
      </c>
      <c r="CZ682" s="285"/>
      <c r="DA682" s="287">
        <f>SUM(DA680:DA681)</f>
        <v>0</v>
      </c>
      <c r="DB682" s="287">
        <f>SUM(DB680:DB681)</f>
        <v>0</v>
      </c>
      <c r="DC682" s="285"/>
      <c r="DD682" s="287">
        <f>SUM(DD680:DD681)</f>
        <v>0</v>
      </c>
      <c r="DE682" s="287">
        <f>SUM(DE680:DE681)</f>
        <v>0</v>
      </c>
      <c r="DF682" s="285"/>
      <c r="DG682" s="287">
        <f>SUM(DG680:DG681)</f>
        <v>0</v>
      </c>
      <c r="DH682" s="287">
        <f>SUM(DH680:DH681)</f>
        <v>0</v>
      </c>
      <c r="DI682" s="1174"/>
      <c r="DJ682" s="1220">
        <f>SUM(DJ680:DJ681)</f>
        <v>0</v>
      </c>
      <c r="DK682" s="1220">
        <f>SUM(DK680:DK681)</f>
        <v>0</v>
      </c>
      <c r="DL682" s="1220"/>
      <c r="DM682" s="1220"/>
      <c r="DN682" s="1220"/>
      <c r="DO682" s="1220"/>
      <c r="DP682" s="1220"/>
      <c r="DQ682" s="1220"/>
      <c r="DR682" s="1220"/>
      <c r="DS682" s="1220"/>
      <c r="DT682" s="1220"/>
      <c r="DU682" s="1220"/>
      <c r="DV682" s="1220"/>
      <c r="DW682" s="1220"/>
      <c r="DX682" s="1174"/>
      <c r="DY682" s="1220">
        <f>SUM(DY680:DY681)</f>
        <v>0</v>
      </c>
      <c r="DZ682" s="1220">
        <f>SUM(DZ680:DZ681)</f>
        <v>0</v>
      </c>
      <c r="EA682" s="1174"/>
      <c r="EB682" s="1220">
        <f>SUM(EB680:EB681)</f>
        <v>0</v>
      </c>
      <c r="EC682" s="1220">
        <f>SUM(EC680:EC681)</f>
        <v>0</v>
      </c>
      <c r="ED682" s="1174"/>
      <c r="EE682" s="1220">
        <f>SUM(EE680:EE681)</f>
        <v>0</v>
      </c>
      <c r="EF682" s="1220">
        <f>SUM(EF680:EF681)</f>
        <v>0</v>
      </c>
      <c r="EG682" s="1220"/>
      <c r="EH682" s="1220"/>
      <c r="EI682" s="1220"/>
      <c r="EJ682" s="285"/>
      <c r="EK682" s="285"/>
      <c r="EL682" s="285"/>
      <c r="EM682" s="285"/>
      <c r="EN682" s="287">
        <f t="shared" si="3177"/>
        <v>0</v>
      </c>
      <c r="EO682" s="287"/>
      <c r="EP682" s="287"/>
      <c r="EQ682" s="287">
        <f t="shared" ref="EQ682:FG682" si="3207">SUM(EQ680:EQ681)</f>
        <v>0</v>
      </c>
      <c r="ER682" s="287">
        <f t="shared" si="3207"/>
        <v>0</v>
      </c>
      <c r="ES682" s="287">
        <f t="shared" si="3207"/>
        <v>0</v>
      </c>
      <c r="ET682" s="825"/>
      <c r="EU682" s="825"/>
      <c r="EV682" s="825"/>
      <c r="EW682" s="825"/>
      <c r="EX682" s="287">
        <f t="shared" si="3207"/>
        <v>0</v>
      </c>
      <c r="EY682" s="825"/>
      <c r="EZ682" s="825"/>
      <c r="FA682" s="825"/>
      <c r="FB682" s="825"/>
      <c r="FC682" s="287">
        <f t="shared" si="3207"/>
        <v>0</v>
      </c>
      <c r="FD682" s="287">
        <f t="shared" si="3207"/>
        <v>0</v>
      </c>
      <c r="FE682" s="287">
        <f t="shared" ref="FE682:FF682" si="3208">SUM(FE680:FE681)</f>
        <v>0</v>
      </c>
      <c r="FF682" s="287">
        <f t="shared" si="3208"/>
        <v>0</v>
      </c>
      <c r="FG682" s="287">
        <f t="shared" si="3207"/>
        <v>0</v>
      </c>
      <c r="FH682" s="287"/>
      <c r="FI682" s="287"/>
      <c r="FJ682" s="287">
        <f>SUM(FJ680:FJ681)</f>
        <v>0</v>
      </c>
      <c r="FK682" s="287">
        <f>SUM(FK680:FK681)</f>
        <v>0</v>
      </c>
      <c r="FL682" s="961"/>
      <c r="FM682" s="287">
        <f>SUM(FM680:FM681)</f>
        <v>0</v>
      </c>
      <c r="FN682" s="825"/>
      <c r="FO682" s="825"/>
      <c r="FP682" s="825"/>
      <c r="FQ682" s="825"/>
      <c r="FR682" s="287"/>
      <c r="FS682" s="287"/>
      <c r="FT682" s="287">
        <f>SUM(FT680:FT681)</f>
        <v>0</v>
      </c>
      <c r="FU682" s="825"/>
      <c r="FV682" s="285"/>
      <c r="FW682" s="285"/>
      <c r="FX682" s="285"/>
    </row>
    <row r="683" spans="1:180" ht="30" hidden="1">
      <c r="A683" s="408" t="s">
        <v>485</v>
      </c>
      <c r="B683" s="304" t="s">
        <v>303</v>
      </c>
      <c r="C683" s="378"/>
      <c r="D683" s="378"/>
      <c r="E683" s="422" t="s">
        <v>83</v>
      </c>
      <c r="F683" s="382" t="s">
        <v>98</v>
      </c>
      <c r="G683" s="463"/>
      <c r="H683" s="463"/>
      <c r="I683" s="285"/>
      <c r="J683" s="285"/>
      <c r="K683" s="285"/>
      <c r="L683" s="285"/>
      <c r="M683" s="285"/>
      <c r="N683" s="285"/>
      <c r="O683" s="285"/>
      <c r="P683" s="285"/>
      <c r="Q683" s="285"/>
      <c r="R683" s="285"/>
      <c r="S683" s="285"/>
      <c r="T683" s="285"/>
      <c r="U683" s="285"/>
      <c r="V683" s="285"/>
      <c r="W683" s="285"/>
      <c r="X683" s="285"/>
      <c r="Y683" s="285"/>
      <c r="Z683" s="285"/>
      <c r="AA683" s="1174"/>
      <c r="AB683" s="285"/>
      <c r="AC683" s="285"/>
      <c r="AD683" s="347"/>
      <c r="AE683" s="285"/>
      <c r="AF683" s="285"/>
      <c r="AG683" s="285"/>
      <c r="AH683" s="285"/>
      <c r="AI683" s="285"/>
      <c r="AJ683" s="285"/>
      <c r="AK683" s="285"/>
      <c r="AL683" s="285"/>
      <c r="AM683" s="285"/>
      <c r="AN683" s="285"/>
      <c r="AO683" s="285"/>
      <c r="AP683" s="342"/>
      <c r="AQ683" s="285"/>
      <c r="AR683" s="1629"/>
      <c r="AS683" s="1629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85"/>
      <c r="BM683" s="285"/>
      <c r="BN683" s="285"/>
      <c r="BO683" s="285"/>
      <c r="BP683" s="285"/>
      <c r="BQ683" s="285"/>
      <c r="BR683" s="285"/>
      <c r="BS683" s="285"/>
      <c r="BT683" s="285"/>
      <c r="BU683" s="285"/>
      <c r="BV683" s="285"/>
      <c r="BW683" s="285"/>
      <c r="BX683" s="285"/>
      <c r="BY683" s="285"/>
      <c r="BZ683" s="285"/>
      <c r="CA683" s="285"/>
      <c r="CB683" s="285"/>
      <c r="CC683" s="285"/>
      <c r="CD683" s="285"/>
      <c r="CE683" s="285"/>
      <c r="CF683" s="285"/>
      <c r="CG683" s="962"/>
      <c r="CH683" s="285"/>
      <c r="CI683" s="285"/>
      <c r="CJ683" s="285"/>
      <c r="CK683" s="285"/>
      <c r="CL683" s="285"/>
      <c r="CM683" s="285"/>
      <c r="CN683" s="285"/>
      <c r="CO683" s="285"/>
      <c r="CP683" s="285"/>
      <c r="CQ683" s="285"/>
      <c r="CR683" s="285"/>
      <c r="CS683" s="285"/>
      <c r="CT683" s="285"/>
      <c r="CU683" s="285"/>
      <c r="CV683" s="285"/>
      <c r="CW683" s="1512"/>
      <c r="CX683" s="285"/>
      <c r="CY683" s="285"/>
      <c r="CZ683" s="285"/>
      <c r="DA683" s="285"/>
      <c r="DB683" s="285"/>
      <c r="DC683" s="285"/>
      <c r="DD683" s="285"/>
      <c r="DE683" s="285"/>
      <c r="DF683" s="285"/>
      <c r="DG683" s="285"/>
      <c r="DH683" s="285"/>
      <c r="DI683" s="1174"/>
      <c r="DJ683" s="1174"/>
      <c r="DK683" s="1174"/>
      <c r="DL683" s="1174"/>
      <c r="DM683" s="1174"/>
      <c r="DN683" s="1174"/>
      <c r="DO683" s="1174"/>
      <c r="DP683" s="1174"/>
      <c r="DQ683" s="1174"/>
      <c r="DR683" s="1174"/>
      <c r="DS683" s="1174"/>
      <c r="DT683" s="1174"/>
      <c r="DU683" s="1174"/>
      <c r="DV683" s="1174"/>
      <c r="DW683" s="1174"/>
      <c r="DX683" s="1174"/>
      <c r="DY683" s="1174"/>
      <c r="DZ683" s="1174"/>
      <c r="EA683" s="1174"/>
      <c r="EB683" s="1174"/>
      <c r="EC683" s="1174"/>
      <c r="ED683" s="1174"/>
      <c r="EE683" s="1174"/>
      <c r="EF683" s="1174"/>
      <c r="EG683" s="1174"/>
      <c r="EH683" s="1174"/>
      <c r="EI683" s="1174"/>
      <c r="EJ683" s="285"/>
      <c r="EK683" s="285"/>
      <c r="EL683" s="285"/>
      <c r="EM683" s="285"/>
      <c r="EN683" s="287">
        <f t="shared" si="3177"/>
        <v>0</v>
      </c>
      <c r="EO683" s="287"/>
      <c r="EP683" s="287"/>
      <c r="EQ683" s="285"/>
      <c r="ER683" s="285"/>
      <c r="ES683" s="285"/>
      <c r="ET683" s="804"/>
      <c r="EU683" s="804"/>
      <c r="EV683" s="804"/>
      <c r="EW683" s="804"/>
      <c r="EX683" s="285"/>
      <c r="EY683" s="804"/>
      <c r="EZ683" s="804"/>
      <c r="FA683" s="804"/>
      <c r="FB683" s="804"/>
      <c r="FC683" s="285"/>
      <c r="FD683" s="285"/>
      <c r="FE683" s="285"/>
      <c r="FF683" s="285"/>
      <c r="FG683" s="285"/>
      <c r="FH683" s="287"/>
      <c r="FI683" s="287"/>
      <c r="FJ683" s="285"/>
      <c r="FK683" s="285"/>
      <c r="FL683" s="962"/>
      <c r="FM683" s="285"/>
      <c r="FN683" s="804"/>
      <c r="FO683" s="804"/>
      <c r="FP683" s="804"/>
      <c r="FQ683" s="804"/>
      <c r="FR683" s="285"/>
      <c r="FS683" s="285"/>
      <c r="FT683" s="285"/>
      <c r="FU683" s="804"/>
      <c r="FV683" s="285"/>
      <c r="FW683" s="285"/>
      <c r="FX683" s="285"/>
    </row>
    <row r="684" spans="1:180" ht="30" hidden="1">
      <c r="A684" s="408" t="s">
        <v>485</v>
      </c>
      <c r="B684" s="304" t="s">
        <v>303</v>
      </c>
      <c r="C684" s="378"/>
      <c r="D684" s="378"/>
      <c r="E684" s="415" t="s">
        <v>267</v>
      </c>
      <c r="F684" s="419" t="s">
        <v>262</v>
      </c>
      <c r="G684" s="304"/>
      <c r="H684" s="304"/>
      <c r="I684" s="285"/>
      <c r="J684" s="285"/>
      <c r="K684" s="285"/>
      <c r="L684" s="285"/>
      <c r="M684" s="285"/>
      <c r="N684" s="285"/>
      <c r="O684" s="285"/>
      <c r="P684" s="285"/>
      <c r="Q684" s="285"/>
      <c r="R684" s="285"/>
      <c r="S684" s="285"/>
      <c r="T684" s="285"/>
      <c r="U684" s="285"/>
      <c r="V684" s="285"/>
      <c r="W684" s="285"/>
      <c r="X684" s="285"/>
      <c r="Y684" s="285"/>
      <c r="Z684" s="285"/>
      <c r="AA684" s="1174"/>
      <c r="AB684" s="285"/>
      <c r="AC684" s="285"/>
      <c r="AD684" s="347"/>
      <c r="AE684" s="285"/>
      <c r="AF684" s="285"/>
      <c r="AG684" s="285"/>
      <c r="AH684" s="285"/>
      <c r="AI684" s="285"/>
      <c r="AJ684" s="285"/>
      <c r="AK684" s="285"/>
      <c r="AL684" s="285"/>
      <c r="AM684" s="285"/>
      <c r="AN684" s="285"/>
      <c r="AO684" s="285"/>
      <c r="AP684" s="342"/>
      <c r="AQ684" s="285"/>
      <c r="AR684" s="1629"/>
      <c r="AS684" s="1629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85"/>
      <c r="BM684" s="285"/>
      <c r="BN684" s="285"/>
      <c r="BO684" s="285"/>
      <c r="BP684" s="285"/>
      <c r="BQ684" s="285"/>
      <c r="BR684" s="285"/>
      <c r="BS684" s="285"/>
      <c r="BT684" s="285"/>
      <c r="BU684" s="285"/>
      <c r="BV684" s="285"/>
      <c r="BW684" s="285"/>
      <c r="BX684" s="285"/>
      <c r="BY684" s="285"/>
      <c r="BZ684" s="285"/>
      <c r="CA684" s="285"/>
      <c r="CB684" s="285"/>
      <c r="CC684" s="285"/>
      <c r="CD684" s="285"/>
      <c r="CE684" s="285"/>
      <c r="CF684" s="285"/>
      <c r="CG684" s="962"/>
      <c r="CH684" s="285"/>
      <c r="CI684" s="285"/>
      <c r="CJ684" s="285"/>
      <c r="CK684" s="285"/>
      <c r="CL684" s="285"/>
      <c r="CM684" s="285"/>
      <c r="CN684" s="285"/>
      <c r="CO684" s="285"/>
      <c r="CP684" s="285"/>
      <c r="CQ684" s="285"/>
      <c r="CR684" s="285"/>
      <c r="CS684" s="285"/>
      <c r="CT684" s="285"/>
      <c r="CU684" s="285"/>
      <c r="CV684" s="285"/>
      <c r="CW684" s="1512"/>
      <c r="CX684" s="285"/>
      <c r="CY684" s="285"/>
      <c r="CZ684" s="285"/>
      <c r="DA684" s="285"/>
      <c r="DB684" s="285"/>
      <c r="DC684" s="285"/>
      <c r="DD684" s="285"/>
      <c r="DE684" s="285"/>
      <c r="DF684" s="285"/>
      <c r="DG684" s="285"/>
      <c r="DH684" s="285"/>
      <c r="DI684" s="1174"/>
      <c r="DJ684" s="1174"/>
      <c r="DK684" s="1174"/>
      <c r="DL684" s="1174"/>
      <c r="DM684" s="1174"/>
      <c r="DN684" s="1174"/>
      <c r="DO684" s="1174"/>
      <c r="DP684" s="1174"/>
      <c r="DQ684" s="1174"/>
      <c r="DR684" s="1174"/>
      <c r="DS684" s="1174"/>
      <c r="DT684" s="1174"/>
      <c r="DU684" s="1174"/>
      <c r="DV684" s="1174"/>
      <c r="DW684" s="1174"/>
      <c r="DX684" s="1174"/>
      <c r="DY684" s="1174"/>
      <c r="DZ684" s="1174"/>
      <c r="EA684" s="1174"/>
      <c r="EB684" s="1174"/>
      <c r="EC684" s="1174"/>
      <c r="ED684" s="1174"/>
      <c r="EE684" s="1174"/>
      <c r="EF684" s="1174"/>
      <c r="EG684" s="1174"/>
      <c r="EH684" s="1174"/>
      <c r="EI684" s="1174"/>
      <c r="EJ684" s="285"/>
      <c r="EK684" s="285"/>
      <c r="EL684" s="285"/>
      <c r="EM684" s="285"/>
      <c r="EN684" s="287">
        <f t="shared" si="3177"/>
        <v>0</v>
      </c>
      <c r="EO684" s="287"/>
      <c r="EP684" s="287"/>
      <c r="EQ684" s="285"/>
      <c r="ER684" s="285"/>
      <c r="ES684" s="285"/>
      <c r="ET684" s="804"/>
      <c r="EU684" s="804"/>
      <c r="EV684" s="804"/>
      <c r="EW684" s="804"/>
      <c r="EX684" s="285"/>
      <c r="EY684" s="804"/>
      <c r="EZ684" s="804"/>
      <c r="FA684" s="804"/>
      <c r="FB684" s="804"/>
      <c r="FC684" s="285"/>
      <c r="FD684" s="285"/>
      <c r="FE684" s="285"/>
      <c r="FF684" s="285"/>
      <c r="FG684" s="285"/>
      <c r="FH684" s="287"/>
      <c r="FI684" s="304"/>
      <c r="FJ684" s="285"/>
      <c r="FK684" s="285"/>
      <c r="FL684" s="962"/>
      <c r="FM684" s="285"/>
      <c r="FN684" s="804"/>
      <c r="FO684" s="804"/>
      <c r="FP684" s="804"/>
      <c r="FQ684" s="804"/>
      <c r="FR684" s="285"/>
      <c r="FS684" s="285"/>
      <c r="FT684" s="285"/>
      <c r="FU684" s="804"/>
      <c r="FV684" s="285"/>
      <c r="FW684" s="285"/>
      <c r="FX684" s="285"/>
    </row>
    <row r="685" spans="1:180" ht="30" hidden="1">
      <c r="A685" s="408" t="s">
        <v>485</v>
      </c>
      <c r="B685" s="304" t="s">
        <v>303</v>
      </c>
      <c r="C685" s="378"/>
      <c r="D685" s="378"/>
      <c r="E685" s="415"/>
      <c r="F685" s="419"/>
      <c r="G685" s="304"/>
      <c r="H685" s="304"/>
      <c r="I685" s="287" t="e">
        <f>#REF!+M685+N685+S685+#REF!</f>
        <v>#REF!</v>
      </c>
      <c r="J685" s="287"/>
      <c r="K685" s="287"/>
      <c r="L685" s="287"/>
      <c r="M685" s="365"/>
      <c r="N685" s="365"/>
      <c r="O685" s="365"/>
      <c r="P685" s="365"/>
      <c r="Q685" s="365"/>
      <c r="R685" s="365"/>
      <c r="S685" s="365"/>
      <c r="T685" s="365"/>
      <c r="U685" s="365"/>
      <c r="V685" s="365"/>
      <c r="W685" s="365"/>
      <c r="X685" s="365"/>
      <c r="Y685" s="365"/>
      <c r="Z685" s="365"/>
      <c r="AA685" s="1177"/>
      <c r="AB685" s="292"/>
      <c r="AC685" s="292"/>
      <c r="AD685" s="353"/>
      <c r="AE685" s="292"/>
      <c r="AF685" s="365"/>
      <c r="AG685" s="365"/>
      <c r="AH685" s="365"/>
      <c r="AI685" s="365"/>
      <c r="AJ685" s="365"/>
      <c r="AK685" s="365"/>
      <c r="AL685" s="292"/>
      <c r="AM685" s="292"/>
      <c r="AN685" s="292"/>
      <c r="AO685" s="292"/>
      <c r="AP685" s="292"/>
      <c r="AQ685" s="287" t="e">
        <f>#REF!+#REF!+BR685+CW685+#REF!</f>
        <v>#REF!</v>
      </c>
      <c r="AR685" s="1631"/>
      <c r="AS685" s="1631"/>
      <c r="AT685" s="285"/>
      <c r="AU685" s="287"/>
      <c r="AV685" s="287"/>
      <c r="AW685" s="285"/>
      <c r="AX685" s="287"/>
      <c r="AY685" s="287"/>
      <c r="AZ685" s="285"/>
      <c r="BA685" s="287"/>
      <c r="BB685" s="287"/>
      <c r="BC685" s="285"/>
      <c r="BD685" s="287"/>
      <c r="BE685" s="287"/>
      <c r="BF685" s="287"/>
      <c r="BG685" s="287"/>
      <c r="BH685" s="287"/>
      <c r="BI685" s="287"/>
      <c r="BJ685" s="287"/>
      <c r="BK685" s="287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967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1520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1223"/>
      <c r="DJ685" s="1223"/>
      <c r="DK685" s="1223"/>
      <c r="DL685" s="1223"/>
      <c r="DM685" s="1223"/>
      <c r="DN685" s="1223"/>
      <c r="DO685" s="1223"/>
      <c r="DP685" s="1223"/>
      <c r="DQ685" s="1223"/>
      <c r="DR685" s="1223"/>
      <c r="DS685" s="1223"/>
      <c r="DT685" s="1223"/>
      <c r="DU685" s="1223"/>
      <c r="DV685" s="1223"/>
      <c r="DW685" s="1223"/>
      <c r="DX685" s="1223"/>
      <c r="DY685" s="1223"/>
      <c r="DZ685" s="1223"/>
      <c r="EA685" s="1223"/>
      <c r="EB685" s="1223"/>
      <c r="EC685" s="1223"/>
      <c r="ED685" s="1223"/>
      <c r="EE685" s="1223"/>
      <c r="EF685" s="1223"/>
      <c r="EG685" s="1223"/>
      <c r="EH685" s="1223"/>
      <c r="EI685" s="1223"/>
      <c r="EJ685" s="292"/>
      <c r="EK685" s="292"/>
      <c r="EL685" s="292"/>
      <c r="EM685" s="292"/>
      <c r="EN685" s="287">
        <f t="shared" ref="EN685:EN697" si="3209">SUM(EQ685:EX685)</f>
        <v>0</v>
      </c>
      <c r="EO685" s="287"/>
      <c r="EP685" s="287"/>
      <c r="EQ685" s="292"/>
      <c r="ER685" s="292"/>
      <c r="ES685" s="292"/>
      <c r="ET685" s="827"/>
      <c r="EU685" s="827"/>
      <c r="EV685" s="827"/>
      <c r="EW685" s="827"/>
      <c r="EX685" s="292"/>
      <c r="EY685" s="827"/>
      <c r="EZ685" s="827"/>
      <c r="FA685" s="827"/>
      <c r="FB685" s="827"/>
      <c r="FC685" s="292"/>
      <c r="FD685" s="292"/>
      <c r="FE685" s="292"/>
      <c r="FF685" s="292"/>
      <c r="FG685" s="287">
        <f>SUM(FH685:FM685)</f>
        <v>0.5</v>
      </c>
      <c r="FH685" s="287">
        <v>0.5</v>
      </c>
      <c r="FI685" s="304"/>
      <c r="FJ685" s="292"/>
      <c r="FK685" s="292"/>
      <c r="FL685" s="967"/>
      <c r="FM685" s="292"/>
      <c r="FN685" s="827"/>
      <c r="FO685" s="827"/>
      <c r="FP685" s="827"/>
      <c r="FQ685" s="827"/>
      <c r="FR685" s="292"/>
      <c r="FS685" s="292"/>
      <c r="FT685" s="292"/>
      <c r="FU685" s="827"/>
      <c r="FV685" s="342"/>
      <c r="FW685" s="342"/>
      <c r="FX685" s="342"/>
    </row>
    <row r="686" spans="1:180" s="515" customFormat="1" ht="42" hidden="1" customHeight="1">
      <c r="A686" s="501" t="s">
        <v>485</v>
      </c>
      <c r="B686" s="502" t="s">
        <v>303</v>
      </c>
      <c r="C686" s="542" t="s">
        <v>491</v>
      </c>
      <c r="D686" s="542" t="s">
        <v>490</v>
      </c>
      <c r="E686" s="548"/>
      <c r="F686" s="551" t="s">
        <v>420</v>
      </c>
      <c r="G686" s="502"/>
      <c r="H686" s="502" t="s">
        <v>12</v>
      </c>
      <c r="I686" s="508" t="e">
        <f>#REF!+M686+N686+S686</f>
        <v>#REF!</v>
      </c>
      <c r="J686" s="508"/>
      <c r="K686" s="508"/>
      <c r="L686" s="508"/>
      <c r="M686" s="509" t="e">
        <f>SUM(#REF!)</f>
        <v>#REF!</v>
      </c>
      <c r="N686" s="509">
        <f>SUM(O686:R686)</f>
        <v>12</v>
      </c>
      <c r="O686" s="521">
        <v>0</v>
      </c>
      <c r="P686" s="521">
        <v>0</v>
      </c>
      <c r="Q686" s="521">
        <v>12</v>
      </c>
      <c r="R686" s="521">
        <v>0</v>
      </c>
      <c r="S686" s="521">
        <v>12</v>
      </c>
      <c r="T686" s="521">
        <v>0</v>
      </c>
      <c r="U686" s="521">
        <v>0</v>
      </c>
      <c r="V686" s="521">
        <v>12</v>
      </c>
      <c r="W686" s="521">
        <v>0</v>
      </c>
      <c r="X686" s="521">
        <v>12</v>
      </c>
      <c r="Y686" s="521">
        <v>12</v>
      </c>
      <c r="Z686" s="521">
        <v>12</v>
      </c>
      <c r="AA686" s="1176"/>
      <c r="AB686" s="522"/>
      <c r="AC686" s="522"/>
      <c r="AD686" s="523"/>
      <c r="AE686" s="522"/>
      <c r="AF686" s="509" t="e">
        <f>SUM(#REF!)</f>
        <v>#REF!</v>
      </c>
      <c r="AG686" s="509">
        <f>SUM(AH686:AK686)</f>
        <v>12</v>
      </c>
      <c r="AH686" s="521">
        <v>0</v>
      </c>
      <c r="AI686" s="521">
        <v>0</v>
      </c>
      <c r="AJ686" s="521">
        <v>12</v>
      </c>
      <c r="AK686" s="521">
        <v>0</v>
      </c>
      <c r="AL686" s="522"/>
      <c r="AM686" s="522"/>
      <c r="AN686" s="522"/>
      <c r="AO686" s="522"/>
      <c r="AP686" s="522" t="s">
        <v>231</v>
      </c>
      <c r="AQ686" s="508" t="e">
        <f>#REF!+BL686+BR686+CW686</f>
        <v>#REF!</v>
      </c>
      <c r="AR686" s="1630"/>
      <c r="AS686" s="1630"/>
      <c r="AT686" s="524">
        <v>43.265880000000003</v>
      </c>
      <c r="AU686" s="524">
        <v>48.994282511999998</v>
      </c>
      <c r="AV686" s="524">
        <v>0.75</v>
      </c>
      <c r="AW686" s="524">
        <v>43.265880000000003</v>
      </c>
      <c r="AX686" s="524">
        <v>48.994282511999998</v>
      </c>
      <c r="AY686" s="524">
        <v>0.75</v>
      </c>
      <c r="AZ686" s="524">
        <v>7.609</v>
      </c>
      <c r="BA686" s="524">
        <v>8.6164316000000003</v>
      </c>
      <c r="BB686" s="524">
        <v>0.24399999999999999</v>
      </c>
      <c r="BC686" s="524">
        <v>5.6999999999999993</v>
      </c>
      <c r="BD686" s="524">
        <v>6.45512</v>
      </c>
      <c r="BE686" s="524">
        <v>0.19</v>
      </c>
      <c r="BF686" s="524"/>
      <c r="BG686" s="524"/>
      <c r="BH686" s="524"/>
      <c r="BI686" s="524"/>
      <c r="BJ686" s="524"/>
      <c r="BK686" s="524"/>
      <c r="BL686" s="522">
        <v>7.9260000000000002</v>
      </c>
      <c r="BM686" s="547">
        <v>8.9749999999999996</v>
      </c>
      <c r="BN686" s="522">
        <v>0.29199999999999998</v>
      </c>
      <c r="BO686" s="522">
        <v>1.9810000000000001</v>
      </c>
      <c r="BP686" s="522">
        <v>2.2429999999999999</v>
      </c>
      <c r="BQ686" s="522">
        <v>7.2999999999999995E-2</v>
      </c>
      <c r="BR686" s="522">
        <v>7.9260000000000002</v>
      </c>
      <c r="BS686" s="547">
        <v>8.9749999999999996</v>
      </c>
      <c r="BT686" s="522">
        <v>0.29199999999999998</v>
      </c>
      <c r="BU686" s="522">
        <v>1.9810000000000001</v>
      </c>
      <c r="BV686" s="522">
        <v>2.2429999999999999</v>
      </c>
      <c r="BW686" s="522">
        <v>7.2999999999999995E-2</v>
      </c>
      <c r="BX686" s="522">
        <v>1.9810000000000001</v>
      </c>
      <c r="BY686" s="522">
        <v>2.2440000000000002</v>
      </c>
      <c r="BZ686" s="522">
        <v>7.2999999999999995E-2</v>
      </c>
      <c r="CA686" s="522">
        <v>1.982</v>
      </c>
      <c r="CB686" s="522">
        <v>2.2440000000000002</v>
      </c>
      <c r="CC686" s="522">
        <v>7.2999999999999995E-2</v>
      </c>
      <c r="CD686" s="522">
        <v>1.982</v>
      </c>
      <c r="CE686" s="522">
        <v>2.2440000000000002</v>
      </c>
      <c r="CF686" s="522">
        <v>7.2999999999999995E-2</v>
      </c>
      <c r="CG686" s="960"/>
      <c r="CH686" s="522">
        <v>7.9260000000000002</v>
      </c>
      <c r="CI686" s="547">
        <v>8.9749999999999996</v>
      </c>
      <c r="CJ686" s="522">
        <v>0.29199999999999998</v>
      </c>
      <c r="CK686" s="522">
        <v>1.9810000000000001</v>
      </c>
      <c r="CL686" s="522">
        <v>2.2429999999999999</v>
      </c>
      <c r="CM686" s="522">
        <v>7.2999999999999995E-2</v>
      </c>
      <c r="CN686" s="522">
        <v>1.9810000000000001</v>
      </c>
      <c r="CO686" s="522">
        <v>2.2440000000000002</v>
      </c>
      <c r="CP686" s="522">
        <v>7.2999999999999995E-2</v>
      </c>
      <c r="CQ686" s="522">
        <v>1.982</v>
      </c>
      <c r="CR686" s="522">
        <v>2.2440000000000002</v>
      </c>
      <c r="CS686" s="522">
        <v>7.2999999999999995E-2</v>
      </c>
      <c r="CT686" s="522">
        <v>1.982</v>
      </c>
      <c r="CU686" s="522">
        <v>2.2440000000000002</v>
      </c>
      <c r="CV686" s="522">
        <v>7.2999999999999995E-2</v>
      </c>
      <c r="CW686" s="1520">
        <v>7.93</v>
      </c>
      <c r="CX686" s="547">
        <v>8.9799319999999998</v>
      </c>
      <c r="CY686" s="522">
        <v>0.29174600000000001</v>
      </c>
      <c r="CZ686" s="522">
        <v>7.93</v>
      </c>
      <c r="DA686" s="547">
        <v>8.9799319999999998</v>
      </c>
      <c r="DB686" s="522">
        <v>0.29174600000000001</v>
      </c>
      <c r="DC686" s="522">
        <v>7.93</v>
      </c>
      <c r="DD686" s="547">
        <v>8.9799319999999998</v>
      </c>
      <c r="DE686" s="522">
        <v>0.29174600000000001</v>
      </c>
      <c r="DF686" s="522">
        <v>7.93</v>
      </c>
      <c r="DG686" s="547">
        <v>8.9799319999999998</v>
      </c>
      <c r="DH686" s="522">
        <v>0.29174600000000001</v>
      </c>
      <c r="DI686" s="1219">
        <v>7.93</v>
      </c>
      <c r="DJ686" s="1237">
        <v>8.9799319999999998</v>
      </c>
      <c r="DK686" s="1219">
        <v>0.29174600000000001</v>
      </c>
      <c r="DL686" s="1219"/>
      <c r="DM686" s="1219"/>
      <c r="DN686" s="1219"/>
      <c r="DO686" s="1219"/>
      <c r="DP686" s="1219"/>
      <c r="DQ686" s="1219"/>
      <c r="DR686" s="1219"/>
      <c r="DS686" s="1219"/>
      <c r="DT686" s="1219"/>
      <c r="DU686" s="1219"/>
      <c r="DV686" s="1219"/>
      <c r="DW686" s="1219"/>
      <c r="DX686" s="1219">
        <v>7.93</v>
      </c>
      <c r="DY686" s="1237">
        <v>8.9799319999999998</v>
      </c>
      <c r="DZ686" s="1219">
        <v>0.29174600000000001</v>
      </c>
      <c r="EA686" s="1219">
        <v>7.93</v>
      </c>
      <c r="EB686" s="1237">
        <v>8.9799319999999998</v>
      </c>
      <c r="EC686" s="1219">
        <v>0.29174600000000001</v>
      </c>
      <c r="ED686" s="1219">
        <v>7.93</v>
      </c>
      <c r="EE686" s="1237">
        <v>8.9799319999999998</v>
      </c>
      <c r="EF686" s="1219">
        <v>0.29174600000000001</v>
      </c>
      <c r="EG686" s="1219"/>
      <c r="EH686" s="1219"/>
      <c r="EI686" s="1219"/>
      <c r="EJ686" s="522"/>
      <c r="EK686" s="522"/>
      <c r="EL686" s="522"/>
      <c r="EM686" s="522"/>
      <c r="EN686" s="508">
        <f t="shared" si="3209"/>
        <v>2</v>
      </c>
      <c r="EO686" s="508"/>
      <c r="EP686" s="508"/>
      <c r="EQ686" s="522">
        <v>0.5</v>
      </c>
      <c r="ER686" s="522">
        <v>0.5</v>
      </c>
      <c r="ES686" s="522">
        <v>0.5</v>
      </c>
      <c r="ET686" s="824"/>
      <c r="EU686" s="824"/>
      <c r="EV686" s="824"/>
      <c r="EW686" s="824"/>
      <c r="EX686" s="522">
        <v>0.5</v>
      </c>
      <c r="EY686" s="824"/>
      <c r="EZ686" s="824"/>
      <c r="FA686" s="824"/>
      <c r="FB686" s="824"/>
      <c r="FC686" s="522">
        <v>0.5</v>
      </c>
      <c r="FD686" s="522">
        <v>0.5</v>
      </c>
      <c r="FE686" s="522">
        <v>0.5</v>
      </c>
      <c r="FF686" s="522">
        <v>0.5</v>
      </c>
      <c r="FG686" s="508">
        <f>SUM(FH686:FM686)</f>
        <v>2</v>
      </c>
      <c r="FH686" s="508"/>
      <c r="FI686" s="508">
        <v>0.5</v>
      </c>
      <c r="FJ686" s="522">
        <v>0.5</v>
      </c>
      <c r="FK686" s="522">
        <v>0.5</v>
      </c>
      <c r="FL686" s="960"/>
      <c r="FM686" s="522">
        <v>0.5</v>
      </c>
      <c r="FN686" s="824"/>
      <c r="FO686" s="824"/>
      <c r="FP686" s="824"/>
      <c r="FQ686" s="824"/>
      <c r="FR686" s="522"/>
      <c r="FS686" s="522"/>
      <c r="FT686" s="522">
        <v>0.5</v>
      </c>
      <c r="FU686" s="824"/>
      <c r="FV686" s="517" t="s">
        <v>297</v>
      </c>
      <c r="FW686" s="517"/>
      <c r="FX686" s="517" t="s">
        <v>300</v>
      </c>
    </row>
    <row r="687" spans="1:180" ht="30" hidden="1">
      <c r="A687" s="408" t="s">
        <v>485</v>
      </c>
      <c r="B687" s="304" t="s">
        <v>303</v>
      </c>
      <c r="C687" s="378"/>
      <c r="D687" s="378"/>
      <c r="E687" s="415"/>
      <c r="F687" s="382"/>
      <c r="G687" s="304"/>
      <c r="H687" s="304"/>
      <c r="I687" s="287" t="e">
        <f>#REF!+M687+N687+S687+#REF!</f>
        <v>#REF!</v>
      </c>
      <c r="J687" s="287"/>
      <c r="K687" s="287"/>
      <c r="L687" s="287"/>
      <c r="M687" s="365"/>
      <c r="N687" s="365"/>
      <c r="O687" s="365"/>
      <c r="P687" s="365"/>
      <c r="Q687" s="365"/>
      <c r="R687" s="365"/>
      <c r="S687" s="365"/>
      <c r="T687" s="365"/>
      <c r="U687" s="365"/>
      <c r="V687" s="365"/>
      <c r="W687" s="365"/>
      <c r="X687" s="365"/>
      <c r="Y687" s="365"/>
      <c r="Z687" s="365"/>
      <c r="AA687" s="1177"/>
      <c r="AB687" s="292"/>
      <c r="AC687" s="292"/>
      <c r="AD687" s="353"/>
      <c r="AE687" s="292"/>
      <c r="AF687" s="365"/>
      <c r="AG687" s="365"/>
      <c r="AH687" s="365"/>
      <c r="AI687" s="365"/>
      <c r="AJ687" s="365"/>
      <c r="AK687" s="365"/>
      <c r="AL687" s="292"/>
      <c r="AM687" s="292"/>
      <c r="AN687" s="292"/>
      <c r="AO687" s="292"/>
      <c r="AP687" s="292"/>
      <c r="AQ687" s="287" t="e">
        <f>#REF!+#REF!+BR687+CW687+#REF!</f>
        <v>#REF!</v>
      </c>
      <c r="AR687" s="1631"/>
      <c r="AS687" s="1631"/>
      <c r="AT687" s="285"/>
      <c r="AU687" s="285"/>
      <c r="AV687" s="285"/>
      <c r="AW687" s="285"/>
      <c r="AX687" s="285"/>
      <c r="AY687" s="285"/>
      <c r="AZ687" s="285"/>
      <c r="BA687" s="285"/>
      <c r="BB687" s="285"/>
      <c r="BC687" s="285"/>
      <c r="BD687" s="285"/>
      <c r="BE687" s="285"/>
      <c r="BF687" s="285"/>
      <c r="BG687" s="285"/>
      <c r="BH687" s="285"/>
      <c r="BI687" s="285"/>
      <c r="BJ687" s="285"/>
      <c r="BK687" s="285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967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1520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1223"/>
      <c r="DJ687" s="1223"/>
      <c r="DK687" s="1223"/>
      <c r="DL687" s="1223"/>
      <c r="DM687" s="1223"/>
      <c r="DN687" s="1223"/>
      <c r="DO687" s="1223"/>
      <c r="DP687" s="1223"/>
      <c r="DQ687" s="1223"/>
      <c r="DR687" s="1223"/>
      <c r="DS687" s="1223"/>
      <c r="DT687" s="1223"/>
      <c r="DU687" s="1223"/>
      <c r="DV687" s="1223"/>
      <c r="DW687" s="1223"/>
      <c r="DX687" s="1223"/>
      <c r="DY687" s="1223"/>
      <c r="DZ687" s="1223"/>
      <c r="EA687" s="1223"/>
      <c r="EB687" s="1223"/>
      <c r="EC687" s="1223"/>
      <c r="ED687" s="1223"/>
      <c r="EE687" s="1223"/>
      <c r="EF687" s="1223"/>
      <c r="EG687" s="1223"/>
      <c r="EH687" s="1223"/>
      <c r="EI687" s="1223"/>
      <c r="EJ687" s="292"/>
      <c r="EK687" s="292"/>
      <c r="EL687" s="292"/>
      <c r="EM687" s="292"/>
      <c r="EN687" s="287">
        <f t="shared" si="3209"/>
        <v>0</v>
      </c>
      <c r="EO687" s="287"/>
      <c r="EP687" s="287"/>
      <c r="EQ687" s="292"/>
      <c r="ER687" s="292"/>
      <c r="ES687" s="292"/>
      <c r="ET687" s="827"/>
      <c r="EU687" s="827"/>
      <c r="EV687" s="827"/>
      <c r="EW687" s="827"/>
      <c r="EX687" s="292"/>
      <c r="EY687" s="827"/>
      <c r="EZ687" s="827"/>
      <c r="FA687" s="827"/>
      <c r="FB687" s="827"/>
      <c r="FC687" s="292"/>
      <c r="FD687" s="292"/>
      <c r="FE687" s="292"/>
      <c r="FF687" s="292"/>
      <c r="FG687" s="287">
        <f>SUM(FH687:FM687)</f>
        <v>0.5</v>
      </c>
      <c r="FH687" s="287">
        <v>0.5</v>
      </c>
      <c r="FI687" s="287"/>
      <c r="FJ687" s="292"/>
      <c r="FK687" s="292"/>
      <c r="FL687" s="967"/>
      <c r="FM687" s="292"/>
      <c r="FN687" s="827"/>
      <c r="FO687" s="827"/>
      <c r="FP687" s="827"/>
      <c r="FQ687" s="827"/>
      <c r="FR687" s="292"/>
      <c r="FS687" s="292"/>
      <c r="FT687" s="292"/>
      <c r="FU687" s="827"/>
      <c r="FV687" s="342"/>
      <c r="FW687" s="342"/>
      <c r="FX687" s="342"/>
    </row>
    <row r="688" spans="1:180" ht="30" hidden="1">
      <c r="A688" s="408" t="s">
        <v>485</v>
      </c>
      <c r="B688" s="304" t="s">
        <v>303</v>
      </c>
      <c r="C688" s="378"/>
      <c r="D688" s="378"/>
      <c r="E688" s="415" t="s">
        <v>97</v>
      </c>
      <c r="F688" s="382" t="s">
        <v>11</v>
      </c>
      <c r="G688" s="463"/>
      <c r="H688" s="463"/>
      <c r="I688" s="285"/>
      <c r="J688" s="285"/>
      <c r="K688" s="285"/>
      <c r="L688" s="285"/>
      <c r="M688" s="285"/>
      <c r="N688" s="285"/>
      <c r="O688" s="285"/>
      <c r="P688" s="285"/>
      <c r="Q688" s="285"/>
      <c r="R688" s="285"/>
      <c r="S688" s="285"/>
      <c r="T688" s="285"/>
      <c r="U688" s="285"/>
      <c r="V688" s="285"/>
      <c r="W688" s="285"/>
      <c r="X688" s="285"/>
      <c r="Y688" s="285"/>
      <c r="Z688" s="285"/>
      <c r="AA688" s="1174"/>
      <c r="AB688" s="285"/>
      <c r="AC688" s="285"/>
      <c r="AD688" s="347"/>
      <c r="AE688" s="285"/>
      <c r="AF688" s="285"/>
      <c r="AG688" s="285"/>
      <c r="AH688" s="285"/>
      <c r="AI688" s="285"/>
      <c r="AJ688" s="285"/>
      <c r="AK688" s="285"/>
      <c r="AL688" s="285"/>
      <c r="AM688" s="285"/>
      <c r="AN688" s="285"/>
      <c r="AO688" s="285"/>
      <c r="AP688" s="306"/>
      <c r="AQ688" s="307" t="e">
        <f>#REF!+BL688+BR688+CW688</f>
        <v>#REF!</v>
      </c>
      <c r="AR688" s="1616"/>
      <c r="AS688" s="1616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87">
        <f t="shared" ref="BL688:DE688" si="3210">SUM(BL685:BL687)</f>
        <v>7.9260000000000002</v>
      </c>
      <c r="BM688" s="287">
        <f t="shared" si="3210"/>
        <v>8.9749999999999996</v>
      </c>
      <c r="BN688" s="287">
        <f t="shared" si="3210"/>
        <v>0.29199999999999998</v>
      </c>
      <c r="BO688" s="287">
        <f t="shared" si="3210"/>
        <v>1.9810000000000001</v>
      </c>
      <c r="BP688" s="287">
        <f t="shared" si="3210"/>
        <v>2.2429999999999999</v>
      </c>
      <c r="BQ688" s="287">
        <f t="shared" si="3210"/>
        <v>7.2999999999999995E-2</v>
      </c>
      <c r="BR688" s="287">
        <f t="shared" ref="BR688:CF688" si="3211">SUM(BR685:BR687)</f>
        <v>7.9260000000000002</v>
      </c>
      <c r="BS688" s="287">
        <f t="shared" si="3211"/>
        <v>8.9749999999999996</v>
      </c>
      <c r="BT688" s="287">
        <f t="shared" si="3211"/>
        <v>0.29199999999999998</v>
      </c>
      <c r="BU688" s="287">
        <f t="shared" si="3211"/>
        <v>1.9810000000000001</v>
      </c>
      <c r="BV688" s="287">
        <f t="shared" si="3211"/>
        <v>2.2429999999999999</v>
      </c>
      <c r="BW688" s="287">
        <f t="shared" si="3211"/>
        <v>7.2999999999999995E-2</v>
      </c>
      <c r="BX688" s="287">
        <f t="shared" si="3211"/>
        <v>1.9810000000000001</v>
      </c>
      <c r="BY688" s="287">
        <f t="shared" si="3211"/>
        <v>2.2440000000000002</v>
      </c>
      <c r="BZ688" s="287">
        <f t="shared" si="3211"/>
        <v>7.2999999999999995E-2</v>
      </c>
      <c r="CA688" s="287">
        <f t="shared" si="3211"/>
        <v>1.982</v>
      </c>
      <c r="CB688" s="287">
        <f t="shared" si="3211"/>
        <v>2.2440000000000002</v>
      </c>
      <c r="CC688" s="287">
        <f t="shared" si="3211"/>
        <v>7.2999999999999995E-2</v>
      </c>
      <c r="CD688" s="287">
        <f t="shared" si="3211"/>
        <v>1.982</v>
      </c>
      <c r="CE688" s="287">
        <f t="shared" si="3211"/>
        <v>2.2440000000000002</v>
      </c>
      <c r="CF688" s="287">
        <f t="shared" si="3211"/>
        <v>7.2999999999999995E-2</v>
      </c>
      <c r="CG688" s="961"/>
      <c r="CH688" s="287">
        <f t="shared" ref="CH688:CV688" si="3212">SUM(CH685:CH687)</f>
        <v>7.9260000000000002</v>
      </c>
      <c r="CI688" s="287">
        <f t="shared" si="3212"/>
        <v>8.9749999999999996</v>
      </c>
      <c r="CJ688" s="287">
        <f t="shared" si="3212"/>
        <v>0.29199999999999998</v>
      </c>
      <c r="CK688" s="287">
        <f t="shared" si="3212"/>
        <v>1.9810000000000001</v>
      </c>
      <c r="CL688" s="287">
        <f t="shared" si="3212"/>
        <v>2.2429999999999999</v>
      </c>
      <c r="CM688" s="287">
        <f t="shared" si="3212"/>
        <v>7.2999999999999995E-2</v>
      </c>
      <c r="CN688" s="287">
        <f t="shared" si="3212"/>
        <v>1.9810000000000001</v>
      </c>
      <c r="CO688" s="287">
        <f t="shared" si="3212"/>
        <v>2.2440000000000002</v>
      </c>
      <c r="CP688" s="287">
        <f t="shared" si="3212"/>
        <v>7.2999999999999995E-2</v>
      </c>
      <c r="CQ688" s="287">
        <f t="shared" si="3212"/>
        <v>1.982</v>
      </c>
      <c r="CR688" s="287">
        <f t="shared" si="3212"/>
        <v>2.2440000000000002</v>
      </c>
      <c r="CS688" s="287">
        <f t="shared" si="3212"/>
        <v>7.2999999999999995E-2</v>
      </c>
      <c r="CT688" s="287">
        <f t="shared" si="3212"/>
        <v>1.982</v>
      </c>
      <c r="CU688" s="287">
        <f t="shared" si="3212"/>
        <v>2.2440000000000002</v>
      </c>
      <c r="CV688" s="287">
        <f t="shared" si="3212"/>
        <v>7.2999999999999995E-2</v>
      </c>
      <c r="CW688" s="1510">
        <f t="shared" si="3210"/>
        <v>7.93</v>
      </c>
      <c r="CX688" s="287">
        <f t="shared" si="3210"/>
        <v>8.9799319999999998</v>
      </c>
      <c r="CY688" s="287">
        <f t="shared" si="3210"/>
        <v>0.29174600000000001</v>
      </c>
      <c r="CZ688" s="287">
        <f t="shared" si="3210"/>
        <v>7.93</v>
      </c>
      <c r="DA688" s="287">
        <f t="shared" si="3210"/>
        <v>8.9799319999999998</v>
      </c>
      <c r="DB688" s="287">
        <f t="shared" si="3210"/>
        <v>0.29174600000000001</v>
      </c>
      <c r="DC688" s="287">
        <f t="shared" si="3210"/>
        <v>7.93</v>
      </c>
      <c r="DD688" s="287">
        <f t="shared" si="3210"/>
        <v>8.9799319999999998</v>
      </c>
      <c r="DE688" s="287">
        <f t="shared" si="3210"/>
        <v>0.29174600000000001</v>
      </c>
      <c r="DF688" s="287">
        <f t="shared" ref="DF688:DH688" si="3213">SUM(DF685:DF687)</f>
        <v>7.93</v>
      </c>
      <c r="DG688" s="287">
        <f t="shared" si="3213"/>
        <v>8.9799319999999998</v>
      </c>
      <c r="DH688" s="287">
        <f t="shared" si="3213"/>
        <v>0.29174600000000001</v>
      </c>
      <c r="DI688" s="1220">
        <f t="shared" ref="DI688:EC688" si="3214">SUM(DI685:DI687)</f>
        <v>7.93</v>
      </c>
      <c r="DJ688" s="1220">
        <f t="shared" si="3214"/>
        <v>8.9799319999999998</v>
      </c>
      <c r="DK688" s="1220">
        <f t="shared" si="3214"/>
        <v>0.29174600000000001</v>
      </c>
      <c r="DL688" s="1220"/>
      <c r="DM688" s="1220"/>
      <c r="DN688" s="1220"/>
      <c r="DO688" s="1220"/>
      <c r="DP688" s="1220"/>
      <c r="DQ688" s="1220"/>
      <c r="DR688" s="1220"/>
      <c r="DS688" s="1220"/>
      <c r="DT688" s="1220"/>
      <c r="DU688" s="1220"/>
      <c r="DV688" s="1220"/>
      <c r="DW688" s="1220"/>
      <c r="DX688" s="1220">
        <f t="shared" si="3214"/>
        <v>7.93</v>
      </c>
      <c r="DY688" s="1220">
        <f t="shared" si="3214"/>
        <v>8.9799319999999998</v>
      </c>
      <c r="DZ688" s="1220">
        <f t="shared" si="3214"/>
        <v>0.29174600000000001</v>
      </c>
      <c r="EA688" s="1220">
        <f t="shared" si="3214"/>
        <v>7.93</v>
      </c>
      <c r="EB688" s="1220">
        <f t="shared" si="3214"/>
        <v>8.9799319999999998</v>
      </c>
      <c r="EC688" s="1220">
        <f t="shared" si="3214"/>
        <v>0.29174600000000001</v>
      </c>
      <c r="ED688" s="1220">
        <f t="shared" ref="ED688:EF688" si="3215">SUM(ED685:ED687)</f>
        <v>7.93</v>
      </c>
      <c r="EE688" s="1220">
        <f t="shared" si="3215"/>
        <v>8.9799319999999998</v>
      </c>
      <c r="EF688" s="1220">
        <f t="shared" si="3215"/>
        <v>0.29174600000000001</v>
      </c>
      <c r="EG688" s="1220"/>
      <c r="EH688" s="1220"/>
      <c r="EI688" s="1220"/>
      <c r="EJ688" s="285"/>
      <c r="EK688" s="285"/>
      <c r="EL688" s="285"/>
      <c r="EM688" s="285"/>
      <c r="EN688" s="287">
        <f t="shared" si="3209"/>
        <v>2</v>
      </c>
      <c r="EO688" s="287"/>
      <c r="EP688" s="287"/>
      <c r="EQ688" s="287">
        <f t="shared" ref="EQ688:FH688" si="3216">SUM(EQ685:EQ687)</f>
        <v>0.5</v>
      </c>
      <c r="ER688" s="287">
        <f t="shared" si="3216"/>
        <v>0.5</v>
      </c>
      <c r="ES688" s="287">
        <f t="shared" si="3216"/>
        <v>0.5</v>
      </c>
      <c r="ET688" s="825"/>
      <c r="EU688" s="825"/>
      <c r="EV688" s="825"/>
      <c r="EW688" s="825"/>
      <c r="EX688" s="287">
        <f t="shared" si="3216"/>
        <v>0.5</v>
      </c>
      <c r="EY688" s="825"/>
      <c r="EZ688" s="825"/>
      <c r="FA688" s="825"/>
      <c r="FB688" s="825"/>
      <c r="FC688" s="287">
        <f t="shared" si="3216"/>
        <v>0.5</v>
      </c>
      <c r="FD688" s="287">
        <f t="shared" si="3216"/>
        <v>0.5</v>
      </c>
      <c r="FE688" s="287">
        <f t="shared" ref="FE688:FF688" si="3217">SUM(FE685:FE687)</f>
        <v>0.5</v>
      </c>
      <c r="FF688" s="287">
        <f t="shared" si="3217"/>
        <v>0.5</v>
      </c>
      <c r="FG688" s="287">
        <f t="shared" si="3216"/>
        <v>3</v>
      </c>
      <c r="FH688" s="287">
        <f t="shared" si="3216"/>
        <v>1</v>
      </c>
      <c r="FI688" s="287">
        <v>0.5</v>
      </c>
      <c r="FJ688" s="287">
        <f>SUM(FJ685:FJ687)</f>
        <v>0.5</v>
      </c>
      <c r="FK688" s="287">
        <f>SUM(FK685:FK687)</f>
        <v>0.5</v>
      </c>
      <c r="FL688" s="961"/>
      <c r="FM688" s="287">
        <f>SUM(FM685:FM687)</f>
        <v>0.5</v>
      </c>
      <c r="FN688" s="825"/>
      <c r="FO688" s="825"/>
      <c r="FP688" s="825"/>
      <c r="FQ688" s="825"/>
      <c r="FR688" s="287"/>
      <c r="FS688" s="287"/>
      <c r="FT688" s="287">
        <f>SUM(FT685:FT687)</f>
        <v>0.5</v>
      </c>
      <c r="FU688" s="825"/>
      <c r="FV688" s="285"/>
      <c r="FW688" s="285"/>
      <c r="FX688" s="285"/>
    </row>
    <row r="689" spans="1:180" ht="30" hidden="1">
      <c r="A689" s="408" t="s">
        <v>485</v>
      </c>
      <c r="B689" s="304" t="s">
        <v>303</v>
      </c>
      <c r="C689" s="378"/>
      <c r="D689" s="378"/>
      <c r="E689" s="415" t="s">
        <v>268</v>
      </c>
      <c r="F689" s="419" t="s">
        <v>265</v>
      </c>
      <c r="G689" s="463"/>
      <c r="H689" s="463"/>
      <c r="I689" s="285"/>
      <c r="J689" s="285"/>
      <c r="K689" s="285"/>
      <c r="L689" s="285"/>
      <c r="M689" s="285"/>
      <c r="N689" s="285"/>
      <c r="O689" s="285"/>
      <c r="P689" s="285"/>
      <c r="Q689" s="285"/>
      <c r="R689" s="285"/>
      <c r="S689" s="285"/>
      <c r="T689" s="285"/>
      <c r="U689" s="285"/>
      <c r="V689" s="285"/>
      <c r="W689" s="285"/>
      <c r="X689" s="285"/>
      <c r="Y689" s="285"/>
      <c r="Z689" s="285"/>
      <c r="AA689" s="1174"/>
      <c r="AB689" s="285"/>
      <c r="AC689" s="285"/>
      <c r="AD689" s="347"/>
      <c r="AE689" s="285"/>
      <c r="AF689" s="285"/>
      <c r="AG689" s="285"/>
      <c r="AH689" s="285"/>
      <c r="AI689" s="285"/>
      <c r="AJ689" s="285"/>
      <c r="AK689" s="285"/>
      <c r="AL689" s="285"/>
      <c r="AM689" s="285"/>
      <c r="AN689" s="285"/>
      <c r="AO689" s="285"/>
      <c r="AP689" s="342"/>
      <c r="AQ689" s="285"/>
      <c r="AR689" s="1629"/>
      <c r="AS689" s="1629"/>
      <c r="AT689" s="292"/>
      <c r="AU689" s="295"/>
      <c r="AV689" s="292"/>
      <c r="AW689" s="292"/>
      <c r="AX689" s="295"/>
      <c r="AY689" s="292"/>
      <c r="AZ689" s="292"/>
      <c r="BA689" s="295"/>
      <c r="BB689" s="292"/>
      <c r="BC689" s="292"/>
      <c r="BD689" s="295"/>
      <c r="BE689" s="292"/>
      <c r="BF689" s="292"/>
      <c r="BG689" s="292"/>
      <c r="BH689" s="292"/>
      <c r="BI689" s="292"/>
      <c r="BJ689" s="292"/>
      <c r="BK689" s="292"/>
      <c r="BL689" s="285"/>
      <c r="BM689" s="285"/>
      <c r="BN689" s="285"/>
      <c r="BO689" s="285"/>
      <c r="BP689" s="285"/>
      <c r="BQ689" s="285"/>
      <c r="BR689" s="285"/>
      <c r="BS689" s="285"/>
      <c r="BT689" s="285"/>
      <c r="BU689" s="285"/>
      <c r="BV689" s="285"/>
      <c r="BW689" s="285"/>
      <c r="BX689" s="285"/>
      <c r="BY689" s="285"/>
      <c r="BZ689" s="285"/>
      <c r="CA689" s="285"/>
      <c r="CB689" s="285"/>
      <c r="CC689" s="285"/>
      <c r="CD689" s="285"/>
      <c r="CE689" s="285"/>
      <c r="CF689" s="285"/>
      <c r="CG689" s="962"/>
      <c r="CH689" s="285"/>
      <c r="CI689" s="285"/>
      <c r="CJ689" s="285"/>
      <c r="CK689" s="285"/>
      <c r="CL689" s="285"/>
      <c r="CM689" s="285"/>
      <c r="CN689" s="285"/>
      <c r="CO689" s="285"/>
      <c r="CP689" s="285"/>
      <c r="CQ689" s="285"/>
      <c r="CR689" s="285"/>
      <c r="CS689" s="285"/>
      <c r="CT689" s="285"/>
      <c r="CU689" s="285"/>
      <c r="CV689" s="285"/>
      <c r="CW689" s="1512"/>
      <c r="CX689" s="285"/>
      <c r="CY689" s="285"/>
      <c r="CZ689" s="285"/>
      <c r="DA689" s="285"/>
      <c r="DB689" s="285"/>
      <c r="DC689" s="285"/>
      <c r="DD689" s="285"/>
      <c r="DE689" s="285"/>
      <c r="DF689" s="285"/>
      <c r="DG689" s="285"/>
      <c r="DH689" s="285"/>
      <c r="DI689" s="1174"/>
      <c r="DJ689" s="1174"/>
      <c r="DK689" s="1174"/>
      <c r="DL689" s="1174"/>
      <c r="DM689" s="1174"/>
      <c r="DN689" s="1174"/>
      <c r="DO689" s="1174"/>
      <c r="DP689" s="1174"/>
      <c r="DQ689" s="1174"/>
      <c r="DR689" s="1174"/>
      <c r="DS689" s="1174"/>
      <c r="DT689" s="1174"/>
      <c r="DU689" s="1174"/>
      <c r="DV689" s="1174"/>
      <c r="DW689" s="1174"/>
      <c r="DX689" s="1174"/>
      <c r="DY689" s="1174"/>
      <c r="DZ689" s="1174"/>
      <c r="EA689" s="1174"/>
      <c r="EB689" s="1174"/>
      <c r="EC689" s="1174"/>
      <c r="ED689" s="1174"/>
      <c r="EE689" s="1174"/>
      <c r="EF689" s="1174"/>
      <c r="EG689" s="1174"/>
      <c r="EH689" s="1174"/>
      <c r="EI689" s="1174"/>
      <c r="EJ689" s="285"/>
      <c r="EK689" s="285"/>
      <c r="EL689" s="285"/>
      <c r="EM689" s="285"/>
      <c r="EN689" s="287">
        <f t="shared" si="3209"/>
        <v>0</v>
      </c>
      <c r="EO689" s="287"/>
      <c r="EP689" s="287"/>
      <c r="EQ689" s="285"/>
      <c r="ER689" s="285"/>
      <c r="ES689" s="285"/>
      <c r="ET689" s="804"/>
      <c r="EU689" s="804"/>
      <c r="EV689" s="804"/>
      <c r="EW689" s="804"/>
      <c r="EX689" s="285"/>
      <c r="EY689" s="804"/>
      <c r="EZ689" s="804"/>
      <c r="FA689" s="804"/>
      <c r="FB689" s="804"/>
      <c r="FC689" s="285"/>
      <c r="FD689" s="285"/>
      <c r="FE689" s="285"/>
      <c r="FF689" s="285"/>
      <c r="FG689" s="285"/>
      <c r="FH689" s="287"/>
      <c r="FI689" s="287"/>
      <c r="FJ689" s="285"/>
      <c r="FK689" s="285"/>
      <c r="FL689" s="962"/>
      <c r="FM689" s="285"/>
      <c r="FN689" s="804"/>
      <c r="FO689" s="804"/>
      <c r="FP689" s="804"/>
      <c r="FQ689" s="804"/>
      <c r="FR689" s="285"/>
      <c r="FS689" s="285"/>
      <c r="FT689" s="285"/>
      <c r="FU689" s="804"/>
      <c r="FV689" s="285"/>
      <c r="FW689" s="285"/>
      <c r="FX689" s="285"/>
    </row>
    <row r="690" spans="1:180" ht="11.65" hidden="1" customHeight="1">
      <c r="A690" s="408" t="s">
        <v>485</v>
      </c>
      <c r="B690" s="304" t="s">
        <v>303</v>
      </c>
      <c r="C690" s="378"/>
      <c r="D690" s="378"/>
      <c r="E690" s="415"/>
      <c r="F690" s="419"/>
      <c r="G690" s="304"/>
      <c r="H690" s="304"/>
      <c r="I690" s="287" t="e">
        <f>#REF!+M690+N690+S690+#REF!</f>
        <v>#REF!</v>
      </c>
      <c r="J690" s="287"/>
      <c r="K690" s="287"/>
      <c r="L690" s="287"/>
      <c r="M690" s="365"/>
      <c r="N690" s="365"/>
      <c r="O690" s="365"/>
      <c r="P690" s="365"/>
      <c r="Q690" s="365"/>
      <c r="R690" s="365"/>
      <c r="S690" s="365"/>
      <c r="T690" s="365"/>
      <c r="U690" s="365"/>
      <c r="V690" s="365"/>
      <c r="W690" s="365"/>
      <c r="X690" s="365"/>
      <c r="Y690" s="365"/>
      <c r="Z690" s="365"/>
      <c r="AA690" s="1177"/>
      <c r="AB690" s="292"/>
      <c r="AC690" s="292"/>
      <c r="AD690" s="353"/>
      <c r="AE690" s="292"/>
      <c r="AF690" s="365"/>
      <c r="AG690" s="365"/>
      <c r="AH690" s="365"/>
      <c r="AI690" s="365"/>
      <c r="AJ690" s="365"/>
      <c r="AK690" s="365"/>
      <c r="AL690" s="292"/>
      <c r="AM690" s="292"/>
      <c r="AN690" s="292"/>
      <c r="AO690" s="292"/>
      <c r="AP690" s="292"/>
      <c r="AQ690" s="287" t="e">
        <f>#REF!+#REF!+BR690+CW690+#REF!</f>
        <v>#REF!</v>
      </c>
      <c r="AR690" s="1631"/>
      <c r="AS690" s="1631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967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1520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1223"/>
      <c r="DJ690" s="1223"/>
      <c r="DK690" s="1223"/>
      <c r="DL690" s="1223"/>
      <c r="DM690" s="1223"/>
      <c r="DN690" s="1223"/>
      <c r="DO690" s="1223"/>
      <c r="DP690" s="1223"/>
      <c r="DQ690" s="1223"/>
      <c r="DR690" s="1223"/>
      <c r="DS690" s="1223"/>
      <c r="DT690" s="1223"/>
      <c r="DU690" s="1223"/>
      <c r="DV690" s="1223"/>
      <c r="DW690" s="1223"/>
      <c r="DX690" s="1223"/>
      <c r="DY690" s="1223"/>
      <c r="DZ690" s="1223"/>
      <c r="EA690" s="1223"/>
      <c r="EB690" s="1223"/>
      <c r="EC690" s="1223"/>
      <c r="ED690" s="1223"/>
      <c r="EE690" s="1223"/>
      <c r="EF690" s="1223"/>
      <c r="EG690" s="1223"/>
      <c r="EH690" s="1223"/>
      <c r="EI690" s="1223"/>
      <c r="EJ690" s="292"/>
      <c r="EK690" s="292"/>
      <c r="EL690" s="292"/>
      <c r="EM690" s="292"/>
      <c r="EN690" s="287">
        <f t="shared" si="3209"/>
        <v>0</v>
      </c>
      <c r="EO690" s="287"/>
      <c r="EP690" s="287"/>
      <c r="EQ690" s="292"/>
      <c r="ER690" s="292"/>
      <c r="ES690" s="292"/>
      <c r="ET690" s="827"/>
      <c r="EU690" s="827"/>
      <c r="EV690" s="827"/>
      <c r="EW690" s="827"/>
      <c r="EX690" s="292"/>
      <c r="EY690" s="827"/>
      <c r="EZ690" s="827"/>
      <c r="FA690" s="827"/>
      <c r="FB690" s="827"/>
      <c r="FC690" s="292"/>
      <c r="FD690" s="292"/>
      <c r="FE690" s="292"/>
      <c r="FF690" s="292"/>
      <c r="FG690" s="287">
        <f>SUM(FH690:FM690)</f>
        <v>0</v>
      </c>
      <c r="FH690" s="287"/>
      <c r="FI690" s="287">
        <v>0</v>
      </c>
      <c r="FJ690" s="292"/>
      <c r="FK690" s="292"/>
      <c r="FL690" s="967"/>
      <c r="FM690" s="292"/>
      <c r="FN690" s="827"/>
      <c r="FO690" s="827"/>
      <c r="FP690" s="827"/>
      <c r="FQ690" s="827"/>
      <c r="FR690" s="292"/>
      <c r="FS690" s="292"/>
      <c r="FT690" s="292"/>
      <c r="FU690" s="827"/>
      <c r="FV690" s="342"/>
      <c r="FW690" s="342"/>
      <c r="FX690" s="342"/>
    </row>
    <row r="691" spans="1:180" ht="30" hidden="1">
      <c r="A691" s="408" t="s">
        <v>485</v>
      </c>
      <c r="B691" s="304" t="s">
        <v>303</v>
      </c>
      <c r="C691" s="378"/>
      <c r="D691" s="378"/>
      <c r="E691" s="415"/>
      <c r="F691" s="382"/>
      <c r="G691" s="304"/>
      <c r="H691" s="304"/>
      <c r="I691" s="287" t="e">
        <f>#REF!+M691+N691+S691+#REF!</f>
        <v>#REF!</v>
      </c>
      <c r="J691" s="287"/>
      <c r="K691" s="287"/>
      <c r="L691" s="287"/>
      <c r="M691" s="365"/>
      <c r="N691" s="365"/>
      <c r="O691" s="365"/>
      <c r="P691" s="365"/>
      <c r="Q691" s="365"/>
      <c r="R691" s="365"/>
      <c r="S691" s="365"/>
      <c r="T691" s="365"/>
      <c r="U691" s="365"/>
      <c r="V691" s="365"/>
      <c r="W691" s="365"/>
      <c r="X691" s="365"/>
      <c r="Y691" s="365"/>
      <c r="Z691" s="365"/>
      <c r="AA691" s="1177"/>
      <c r="AB691" s="292"/>
      <c r="AC691" s="292"/>
      <c r="AD691" s="353"/>
      <c r="AE691" s="292"/>
      <c r="AF691" s="365"/>
      <c r="AG691" s="365"/>
      <c r="AH691" s="365"/>
      <c r="AI691" s="365"/>
      <c r="AJ691" s="365"/>
      <c r="AK691" s="365"/>
      <c r="AL691" s="292"/>
      <c r="AM691" s="292"/>
      <c r="AN691" s="292"/>
      <c r="AO691" s="292"/>
      <c r="AP691" s="292"/>
      <c r="AQ691" s="287" t="e">
        <f>#REF!+#REF!+BR691+CW691+#REF!</f>
        <v>#REF!</v>
      </c>
      <c r="AR691" s="1631"/>
      <c r="AS691" s="1631"/>
      <c r="AT691" s="287"/>
      <c r="AU691" s="287"/>
      <c r="AV691" s="287"/>
      <c r="AW691" s="287"/>
      <c r="AX691" s="287"/>
      <c r="AY691" s="287"/>
      <c r="AZ691" s="287"/>
      <c r="BA691" s="287"/>
      <c r="BB691" s="287"/>
      <c r="BC691" s="287"/>
      <c r="BD691" s="287"/>
      <c r="BE691" s="287"/>
      <c r="BF691" s="287"/>
      <c r="BG691" s="287"/>
      <c r="BH691" s="287"/>
      <c r="BI691" s="287"/>
      <c r="BJ691" s="287"/>
      <c r="BK691" s="287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967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1520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1223"/>
      <c r="DJ691" s="1223"/>
      <c r="DK691" s="1223"/>
      <c r="DL691" s="1223"/>
      <c r="DM691" s="1223"/>
      <c r="DN691" s="1223"/>
      <c r="DO691" s="1223"/>
      <c r="DP691" s="1223"/>
      <c r="DQ691" s="1223"/>
      <c r="DR691" s="1223"/>
      <c r="DS691" s="1223"/>
      <c r="DT691" s="1223"/>
      <c r="DU691" s="1223"/>
      <c r="DV691" s="1223"/>
      <c r="DW691" s="1223"/>
      <c r="DX691" s="1223"/>
      <c r="DY691" s="1223"/>
      <c r="DZ691" s="1223"/>
      <c r="EA691" s="1223"/>
      <c r="EB691" s="1223"/>
      <c r="EC691" s="1223"/>
      <c r="ED691" s="1223"/>
      <c r="EE691" s="1223"/>
      <c r="EF691" s="1223"/>
      <c r="EG691" s="1223"/>
      <c r="EH691" s="1223"/>
      <c r="EI691" s="1223"/>
      <c r="EJ691" s="292"/>
      <c r="EK691" s="292"/>
      <c r="EL691" s="292"/>
      <c r="EM691" s="292"/>
      <c r="EN691" s="287">
        <f t="shared" si="3209"/>
        <v>0</v>
      </c>
      <c r="EO691" s="287"/>
      <c r="EP691" s="287"/>
      <c r="EQ691" s="292"/>
      <c r="ER691" s="292"/>
      <c r="ES691" s="292"/>
      <c r="ET691" s="827"/>
      <c r="EU691" s="827"/>
      <c r="EV691" s="827"/>
      <c r="EW691" s="827"/>
      <c r="EX691" s="292"/>
      <c r="EY691" s="827"/>
      <c r="EZ691" s="827"/>
      <c r="FA691" s="827"/>
      <c r="FB691" s="827"/>
      <c r="FC691" s="292"/>
      <c r="FD691" s="292"/>
      <c r="FE691" s="292"/>
      <c r="FF691" s="292"/>
      <c r="FG691" s="287">
        <f>SUM(FH691:FM691)</f>
        <v>0</v>
      </c>
      <c r="FH691" s="287">
        <v>0</v>
      </c>
      <c r="FI691" s="287"/>
      <c r="FJ691" s="292"/>
      <c r="FK691" s="292"/>
      <c r="FL691" s="967"/>
      <c r="FM691" s="292"/>
      <c r="FN691" s="827"/>
      <c r="FO691" s="827"/>
      <c r="FP691" s="827"/>
      <c r="FQ691" s="827"/>
      <c r="FR691" s="292"/>
      <c r="FS691" s="292"/>
      <c r="FT691" s="292"/>
      <c r="FU691" s="827"/>
      <c r="FV691" s="342"/>
      <c r="FW691" s="342"/>
      <c r="FX691" s="342"/>
    </row>
    <row r="692" spans="1:180" ht="30" hidden="1">
      <c r="A692" s="408" t="s">
        <v>485</v>
      </c>
      <c r="B692" s="304" t="s">
        <v>303</v>
      </c>
      <c r="C692" s="378"/>
      <c r="D692" s="378"/>
      <c r="E692" s="415" t="s">
        <v>97</v>
      </c>
      <c r="F692" s="382" t="s">
        <v>11</v>
      </c>
      <c r="G692" s="463"/>
      <c r="H692" s="463"/>
      <c r="I692" s="285"/>
      <c r="J692" s="285"/>
      <c r="K692" s="285"/>
      <c r="L692" s="285"/>
      <c r="M692" s="285"/>
      <c r="N692" s="285"/>
      <c r="O692" s="285"/>
      <c r="P692" s="285"/>
      <c r="Q692" s="285"/>
      <c r="R692" s="285"/>
      <c r="S692" s="285"/>
      <c r="T692" s="285"/>
      <c r="U692" s="285"/>
      <c r="V692" s="285"/>
      <c r="W692" s="285"/>
      <c r="X692" s="285"/>
      <c r="Y692" s="285"/>
      <c r="Z692" s="285"/>
      <c r="AA692" s="1174"/>
      <c r="AB692" s="285"/>
      <c r="AC692" s="285"/>
      <c r="AD692" s="347"/>
      <c r="AE692" s="285"/>
      <c r="AF692" s="285"/>
      <c r="AG692" s="285"/>
      <c r="AH692" s="285"/>
      <c r="AI692" s="285"/>
      <c r="AJ692" s="285"/>
      <c r="AK692" s="285"/>
      <c r="AL692" s="285"/>
      <c r="AM692" s="285"/>
      <c r="AN692" s="285"/>
      <c r="AO692" s="285"/>
      <c r="AP692" s="306"/>
      <c r="AQ692" s="287" t="e">
        <f>SUM(AQ690:AQ691)</f>
        <v>#REF!</v>
      </c>
      <c r="AR692" s="1631"/>
      <c r="AS692" s="1631"/>
      <c r="AT692" s="285"/>
      <c r="AU692" s="285"/>
      <c r="AV692" s="285"/>
      <c r="AW692" s="285"/>
      <c r="AX692" s="285"/>
      <c r="AY692" s="285"/>
      <c r="AZ692" s="285"/>
      <c r="BA692" s="285"/>
      <c r="BB692" s="285"/>
      <c r="BC692" s="285"/>
      <c r="BD692" s="285"/>
      <c r="BE692" s="285"/>
      <c r="BF692" s="285"/>
      <c r="BG692" s="285"/>
      <c r="BH692" s="285"/>
      <c r="BI692" s="285"/>
      <c r="BJ692" s="285"/>
      <c r="BK692" s="285"/>
      <c r="BL692" s="287">
        <f t="shared" ref="BL692:DE692" si="3218">SUM(BL690:BL691)</f>
        <v>0</v>
      </c>
      <c r="BM692" s="287">
        <f t="shared" si="3218"/>
        <v>0</v>
      </c>
      <c r="BN692" s="287">
        <f t="shared" si="3218"/>
        <v>0</v>
      </c>
      <c r="BO692" s="287">
        <f t="shared" si="3218"/>
        <v>0</v>
      </c>
      <c r="BP692" s="287">
        <f t="shared" si="3218"/>
        <v>0</v>
      </c>
      <c r="BQ692" s="287">
        <f t="shared" si="3218"/>
        <v>0</v>
      </c>
      <c r="BR692" s="287">
        <f t="shared" ref="BR692:CF692" si="3219">SUM(BR690:BR691)</f>
        <v>0</v>
      </c>
      <c r="BS692" s="287">
        <f t="shared" si="3219"/>
        <v>0</v>
      </c>
      <c r="BT692" s="287">
        <f t="shared" si="3219"/>
        <v>0</v>
      </c>
      <c r="BU692" s="287">
        <f t="shared" si="3219"/>
        <v>0</v>
      </c>
      <c r="BV692" s="287">
        <f t="shared" si="3219"/>
        <v>0</v>
      </c>
      <c r="BW692" s="287">
        <f t="shared" si="3219"/>
        <v>0</v>
      </c>
      <c r="BX692" s="287">
        <f t="shared" si="3219"/>
        <v>0</v>
      </c>
      <c r="BY692" s="287">
        <f t="shared" si="3219"/>
        <v>0</v>
      </c>
      <c r="BZ692" s="287">
        <f t="shared" si="3219"/>
        <v>0</v>
      </c>
      <c r="CA692" s="287">
        <f t="shared" si="3219"/>
        <v>0</v>
      </c>
      <c r="CB692" s="287">
        <f t="shared" si="3219"/>
        <v>0</v>
      </c>
      <c r="CC692" s="287">
        <f t="shared" si="3219"/>
        <v>0</v>
      </c>
      <c r="CD692" s="287">
        <f t="shared" si="3219"/>
        <v>0</v>
      </c>
      <c r="CE692" s="287">
        <f t="shared" si="3219"/>
        <v>0</v>
      </c>
      <c r="CF692" s="287">
        <f t="shared" si="3219"/>
        <v>0</v>
      </c>
      <c r="CG692" s="961"/>
      <c r="CH692" s="287">
        <f t="shared" ref="CH692:CV692" si="3220">SUM(CH690:CH691)</f>
        <v>0</v>
      </c>
      <c r="CI692" s="287">
        <f t="shared" si="3220"/>
        <v>0</v>
      </c>
      <c r="CJ692" s="287">
        <f t="shared" si="3220"/>
        <v>0</v>
      </c>
      <c r="CK692" s="287">
        <f t="shared" si="3220"/>
        <v>0</v>
      </c>
      <c r="CL692" s="287">
        <f t="shared" si="3220"/>
        <v>0</v>
      </c>
      <c r="CM692" s="287">
        <f t="shared" si="3220"/>
        <v>0</v>
      </c>
      <c r="CN692" s="287">
        <f t="shared" si="3220"/>
        <v>0</v>
      </c>
      <c r="CO692" s="287">
        <f t="shared" si="3220"/>
        <v>0</v>
      </c>
      <c r="CP692" s="287">
        <f t="shared" si="3220"/>
        <v>0</v>
      </c>
      <c r="CQ692" s="287">
        <f t="shared" si="3220"/>
        <v>0</v>
      </c>
      <c r="CR692" s="287">
        <f t="shared" si="3220"/>
        <v>0</v>
      </c>
      <c r="CS692" s="287">
        <f t="shared" si="3220"/>
        <v>0</v>
      </c>
      <c r="CT692" s="287">
        <f t="shared" si="3220"/>
        <v>0</v>
      </c>
      <c r="CU692" s="287">
        <f t="shared" si="3220"/>
        <v>0</v>
      </c>
      <c r="CV692" s="287">
        <f t="shared" si="3220"/>
        <v>0</v>
      </c>
      <c r="CW692" s="1510">
        <f t="shared" si="3218"/>
        <v>0</v>
      </c>
      <c r="CX692" s="287">
        <f t="shared" si="3218"/>
        <v>0</v>
      </c>
      <c r="CY692" s="287">
        <f t="shared" si="3218"/>
        <v>0</v>
      </c>
      <c r="CZ692" s="287">
        <f t="shared" si="3218"/>
        <v>0</v>
      </c>
      <c r="DA692" s="287">
        <f t="shared" si="3218"/>
        <v>0</v>
      </c>
      <c r="DB692" s="287">
        <f t="shared" si="3218"/>
        <v>0</v>
      </c>
      <c r="DC692" s="287">
        <f t="shared" si="3218"/>
        <v>0</v>
      </c>
      <c r="DD692" s="287">
        <f t="shared" si="3218"/>
        <v>0</v>
      </c>
      <c r="DE692" s="287">
        <f t="shared" si="3218"/>
        <v>0</v>
      </c>
      <c r="DF692" s="287">
        <f t="shared" ref="DF692:EF692" si="3221">SUM(DF690:DF691)</f>
        <v>0</v>
      </c>
      <c r="DG692" s="287">
        <f t="shared" si="3221"/>
        <v>0</v>
      </c>
      <c r="DH692" s="287">
        <f t="shared" si="3221"/>
        <v>0</v>
      </c>
      <c r="DI692" s="1220">
        <f t="shared" si="3221"/>
        <v>0</v>
      </c>
      <c r="DJ692" s="1220">
        <f t="shared" si="3221"/>
        <v>0</v>
      </c>
      <c r="DK692" s="1220">
        <f t="shared" si="3221"/>
        <v>0</v>
      </c>
      <c r="DL692" s="1220"/>
      <c r="DM692" s="1220"/>
      <c r="DN692" s="1220"/>
      <c r="DO692" s="1220"/>
      <c r="DP692" s="1220"/>
      <c r="DQ692" s="1220"/>
      <c r="DR692" s="1220"/>
      <c r="DS692" s="1220"/>
      <c r="DT692" s="1220"/>
      <c r="DU692" s="1220"/>
      <c r="DV692" s="1220"/>
      <c r="DW692" s="1220"/>
      <c r="DX692" s="1220">
        <f t="shared" si="3221"/>
        <v>0</v>
      </c>
      <c r="DY692" s="1220">
        <f t="shared" si="3221"/>
        <v>0</v>
      </c>
      <c r="DZ692" s="1220">
        <f t="shared" si="3221"/>
        <v>0</v>
      </c>
      <c r="EA692" s="1220">
        <f t="shared" si="3221"/>
        <v>0</v>
      </c>
      <c r="EB692" s="1220">
        <f t="shared" si="3221"/>
        <v>0</v>
      </c>
      <c r="EC692" s="1220">
        <f t="shared" si="3221"/>
        <v>0</v>
      </c>
      <c r="ED692" s="1220">
        <f t="shared" si="3221"/>
        <v>0</v>
      </c>
      <c r="EE692" s="1220">
        <f t="shared" si="3221"/>
        <v>0</v>
      </c>
      <c r="EF692" s="1220">
        <f t="shared" si="3221"/>
        <v>0</v>
      </c>
      <c r="EG692" s="1220"/>
      <c r="EH692" s="1220"/>
      <c r="EI692" s="1220"/>
      <c r="EJ692" s="285"/>
      <c r="EK692" s="285"/>
      <c r="EL692" s="285"/>
      <c r="EM692" s="285"/>
      <c r="EN692" s="287">
        <f t="shared" si="3209"/>
        <v>0</v>
      </c>
      <c r="EO692" s="287"/>
      <c r="EP692" s="287"/>
      <c r="EQ692" s="287">
        <f t="shared" ref="EQ692:FG692" si="3222">SUM(EQ690:EQ691)</f>
        <v>0</v>
      </c>
      <c r="ER692" s="287">
        <f t="shared" si="3222"/>
        <v>0</v>
      </c>
      <c r="ES692" s="287">
        <f t="shared" si="3222"/>
        <v>0</v>
      </c>
      <c r="ET692" s="825"/>
      <c r="EU692" s="825"/>
      <c r="EV692" s="825"/>
      <c r="EW692" s="825"/>
      <c r="EX692" s="287">
        <f t="shared" si="3222"/>
        <v>0</v>
      </c>
      <c r="EY692" s="825"/>
      <c r="EZ692" s="825"/>
      <c r="FA692" s="825"/>
      <c r="FB692" s="825"/>
      <c r="FC692" s="287">
        <f t="shared" si="3222"/>
        <v>0</v>
      </c>
      <c r="FD692" s="287">
        <f t="shared" si="3222"/>
        <v>0</v>
      </c>
      <c r="FE692" s="287">
        <f t="shared" ref="FE692:FF692" si="3223">SUM(FE690:FE691)</f>
        <v>0</v>
      </c>
      <c r="FF692" s="287">
        <f t="shared" si="3223"/>
        <v>0</v>
      </c>
      <c r="FG692" s="287">
        <f t="shared" si="3222"/>
        <v>0</v>
      </c>
      <c r="FH692" s="287"/>
      <c r="FI692" s="287"/>
      <c r="FJ692" s="287">
        <f>SUM(FJ690:FJ691)</f>
        <v>0</v>
      </c>
      <c r="FK692" s="287">
        <f>SUM(FK690:FK691)</f>
        <v>0</v>
      </c>
      <c r="FL692" s="961"/>
      <c r="FM692" s="287">
        <f>SUM(FM690:FM691)</f>
        <v>0</v>
      </c>
      <c r="FN692" s="825"/>
      <c r="FO692" s="825"/>
      <c r="FP692" s="825"/>
      <c r="FQ692" s="825"/>
      <c r="FR692" s="287"/>
      <c r="FS692" s="287"/>
      <c r="FT692" s="287">
        <f>SUM(FT690:FT691)</f>
        <v>0</v>
      </c>
      <c r="FU692" s="825"/>
      <c r="FV692" s="285"/>
      <c r="FW692" s="285"/>
      <c r="FX692" s="285"/>
    </row>
    <row r="693" spans="1:180" ht="30" hidden="1">
      <c r="A693" s="408" t="s">
        <v>485</v>
      </c>
      <c r="B693" s="304" t="s">
        <v>303</v>
      </c>
      <c r="C693" s="378"/>
      <c r="D693" s="378"/>
      <c r="E693" s="415" t="s">
        <v>269</v>
      </c>
      <c r="F693" s="419" t="s">
        <v>266</v>
      </c>
      <c r="G693" s="463"/>
      <c r="H693" s="463"/>
      <c r="I693" s="285"/>
      <c r="J693" s="285"/>
      <c r="K693" s="285"/>
      <c r="L693" s="285"/>
      <c r="M693" s="285"/>
      <c r="N693" s="285"/>
      <c r="O693" s="285"/>
      <c r="P693" s="285"/>
      <c r="Q693" s="285"/>
      <c r="R693" s="285"/>
      <c r="S693" s="285"/>
      <c r="T693" s="285"/>
      <c r="U693" s="285"/>
      <c r="V693" s="285"/>
      <c r="W693" s="285"/>
      <c r="X693" s="285"/>
      <c r="Y693" s="285"/>
      <c r="Z693" s="285"/>
      <c r="AA693" s="1174"/>
      <c r="AB693" s="285"/>
      <c r="AC693" s="285"/>
      <c r="AD693" s="347"/>
      <c r="AE693" s="285"/>
      <c r="AF693" s="285"/>
      <c r="AG693" s="285"/>
      <c r="AH693" s="285"/>
      <c r="AI693" s="285"/>
      <c r="AJ693" s="285"/>
      <c r="AK693" s="285"/>
      <c r="AL693" s="285"/>
      <c r="AM693" s="285"/>
      <c r="AN693" s="285"/>
      <c r="AO693" s="285"/>
      <c r="AP693" s="342"/>
      <c r="AQ693" s="285"/>
      <c r="AR693" s="1629"/>
      <c r="AS693" s="1629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85"/>
      <c r="BM693" s="285"/>
      <c r="BN693" s="285"/>
      <c r="BO693" s="285"/>
      <c r="BP693" s="285"/>
      <c r="BQ693" s="285"/>
      <c r="BR693" s="285"/>
      <c r="BS693" s="285"/>
      <c r="BT693" s="285"/>
      <c r="BU693" s="285"/>
      <c r="BV693" s="285"/>
      <c r="BW693" s="285"/>
      <c r="BX693" s="285"/>
      <c r="BY693" s="285"/>
      <c r="BZ693" s="285"/>
      <c r="CA693" s="285"/>
      <c r="CB693" s="285"/>
      <c r="CC693" s="285"/>
      <c r="CD693" s="285"/>
      <c r="CE693" s="285"/>
      <c r="CF693" s="285"/>
      <c r="CG693" s="962"/>
      <c r="CH693" s="285"/>
      <c r="CI693" s="285"/>
      <c r="CJ693" s="285"/>
      <c r="CK693" s="285"/>
      <c r="CL693" s="285"/>
      <c r="CM693" s="285"/>
      <c r="CN693" s="285"/>
      <c r="CO693" s="285"/>
      <c r="CP693" s="285"/>
      <c r="CQ693" s="285"/>
      <c r="CR693" s="285"/>
      <c r="CS693" s="285"/>
      <c r="CT693" s="285"/>
      <c r="CU693" s="285"/>
      <c r="CV693" s="285"/>
      <c r="CW693" s="1512"/>
      <c r="CX693" s="285"/>
      <c r="CY693" s="285"/>
      <c r="CZ693" s="285"/>
      <c r="DA693" s="285"/>
      <c r="DB693" s="285"/>
      <c r="DC693" s="285"/>
      <c r="DD693" s="285"/>
      <c r="DE693" s="285"/>
      <c r="DF693" s="285"/>
      <c r="DG693" s="285"/>
      <c r="DH693" s="285"/>
      <c r="DI693" s="1174"/>
      <c r="DJ693" s="1174"/>
      <c r="DK693" s="1174"/>
      <c r="DL693" s="1174"/>
      <c r="DM693" s="1174"/>
      <c r="DN693" s="1174"/>
      <c r="DO693" s="1174"/>
      <c r="DP693" s="1174"/>
      <c r="DQ693" s="1174"/>
      <c r="DR693" s="1174"/>
      <c r="DS693" s="1174"/>
      <c r="DT693" s="1174"/>
      <c r="DU693" s="1174"/>
      <c r="DV693" s="1174"/>
      <c r="DW693" s="1174"/>
      <c r="DX693" s="1174"/>
      <c r="DY693" s="1174"/>
      <c r="DZ693" s="1174"/>
      <c r="EA693" s="1174"/>
      <c r="EB693" s="1174"/>
      <c r="EC693" s="1174"/>
      <c r="ED693" s="1174"/>
      <c r="EE693" s="1174"/>
      <c r="EF693" s="1174"/>
      <c r="EG693" s="1174"/>
      <c r="EH693" s="1174"/>
      <c r="EI693" s="1174"/>
      <c r="EJ693" s="285"/>
      <c r="EK693" s="285"/>
      <c r="EL693" s="285"/>
      <c r="EM693" s="285"/>
      <c r="EN693" s="287">
        <f t="shared" si="3209"/>
        <v>0</v>
      </c>
      <c r="EO693" s="287"/>
      <c r="EP693" s="287"/>
      <c r="EQ693" s="285"/>
      <c r="ER693" s="285"/>
      <c r="ES693" s="285"/>
      <c r="ET693" s="804"/>
      <c r="EU693" s="804"/>
      <c r="EV693" s="804"/>
      <c r="EW693" s="804"/>
      <c r="EX693" s="285"/>
      <c r="EY693" s="804"/>
      <c r="EZ693" s="804"/>
      <c r="FA693" s="804"/>
      <c r="FB693" s="804"/>
      <c r="FC693" s="285"/>
      <c r="FD693" s="285"/>
      <c r="FE693" s="285"/>
      <c r="FF693" s="285"/>
      <c r="FG693" s="285"/>
      <c r="FH693" s="287"/>
      <c r="FI693" s="287"/>
      <c r="FJ693" s="285"/>
      <c r="FK693" s="285"/>
      <c r="FL693" s="962"/>
      <c r="FM693" s="285"/>
      <c r="FN693" s="804"/>
      <c r="FO693" s="804"/>
      <c r="FP693" s="804"/>
      <c r="FQ693" s="804"/>
      <c r="FR693" s="285"/>
      <c r="FS693" s="285"/>
      <c r="FT693" s="285"/>
      <c r="FU693" s="804"/>
      <c r="FV693" s="285"/>
      <c r="FW693" s="285"/>
      <c r="FX693" s="285"/>
    </row>
    <row r="694" spans="1:180" ht="30" hidden="1">
      <c r="A694" s="408" t="s">
        <v>485</v>
      </c>
      <c r="B694" s="304" t="s">
        <v>303</v>
      </c>
      <c r="C694" s="378"/>
      <c r="D694" s="378"/>
      <c r="E694" s="415"/>
      <c r="F694" s="419"/>
      <c r="G694" s="304"/>
      <c r="H694" s="304"/>
      <c r="I694" s="287" t="e">
        <f>#REF!+M694+N694+S694+#REF!</f>
        <v>#REF!</v>
      </c>
      <c r="J694" s="287"/>
      <c r="K694" s="287"/>
      <c r="L694" s="287"/>
      <c r="M694" s="365"/>
      <c r="N694" s="365"/>
      <c r="O694" s="365"/>
      <c r="P694" s="365"/>
      <c r="Q694" s="365"/>
      <c r="R694" s="365"/>
      <c r="S694" s="365"/>
      <c r="T694" s="365"/>
      <c r="U694" s="365"/>
      <c r="V694" s="365"/>
      <c r="W694" s="365"/>
      <c r="X694" s="365"/>
      <c r="Y694" s="365"/>
      <c r="Z694" s="365"/>
      <c r="AA694" s="1177"/>
      <c r="AB694" s="292"/>
      <c r="AC694" s="292"/>
      <c r="AD694" s="353"/>
      <c r="AE694" s="292"/>
      <c r="AF694" s="365"/>
      <c r="AG694" s="365"/>
      <c r="AH694" s="365"/>
      <c r="AI694" s="365"/>
      <c r="AJ694" s="365"/>
      <c r="AK694" s="365"/>
      <c r="AL694" s="292"/>
      <c r="AM694" s="292"/>
      <c r="AN694" s="292"/>
      <c r="AO694" s="292"/>
      <c r="AP694" s="292"/>
      <c r="AQ694" s="287" t="e">
        <f>#REF!+#REF!+BR694+CW694+#REF!</f>
        <v>#REF!</v>
      </c>
      <c r="AR694" s="1631"/>
      <c r="AS694" s="1631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967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1520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1223"/>
      <c r="DJ694" s="1223"/>
      <c r="DK694" s="1223"/>
      <c r="DL694" s="1223"/>
      <c r="DM694" s="1223"/>
      <c r="DN694" s="1223"/>
      <c r="DO694" s="1223"/>
      <c r="DP694" s="1223"/>
      <c r="DQ694" s="1223"/>
      <c r="DR694" s="1223"/>
      <c r="DS694" s="1223"/>
      <c r="DT694" s="1223"/>
      <c r="DU694" s="1223"/>
      <c r="DV694" s="1223"/>
      <c r="DW694" s="1223"/>
      <c r="DX694" s="1223"/>
      <c r="DY694" s="1223"/>
      <c r="DZ694" s="1223"/>
      <c r="EA694" s="1223"/>
      <c r="EB694" s="1223"/>
      <c r="EC694" s="1223"/>
      <c r="ED694" s="1223"/>
      <c r="EE694" s="1223"/>
      <c r="EF694" s="1223"/>
      <c r="EG694" s="1223"/>
      <c r="EH694" s="1223"/>
      <c r="EI694" s="1223"/>
      <c r="EJ694" s="292"/>
      <c r="EK694" s="292"/>
      <c r="EL694" s="292"/>
      <c r="EM694" s="292"/>
      <c r="EN694" s="287">
        <f t="shared" si="3209"/>
        <v>0</v>
      </c>
      <c r="EO694" s="287"/>
      <c r="EP694" s="287"/>
      <c r="EQ694" s="292"/>
      <c r="ER694" s="292"/>
      <c r="ES694" s="292"/>
      <c r="ET694" s="827"/>
      <c r="EU694" s="827"/>
      <c r="EV694" s="827"/>
      <c r="EW694" s="827"/>
      <c r="EX694" s="292"/>
      <c r="EY694" s="827"/>
      <c r="EZ694" s="827"/>
      <c r="FA694" s="827"/>
      <c r="FB694" s="827"/>
      <c r="FC694" s="292"/>
      <c r="FD694" s="292"/>
      <c r="FE694" s="292"/>
      <c r="FF694" s="292"/>
      <c r="FG694" s="287">
        <f>SUM(FH694:FM694)</f>
        <v>0</v>
      </c>
      <c r="FH694" s="287"/>
      <c r="FI694" s="287">
        <v>0</v>
      </c>
      <c r="FJ694" s="292"/>
      <c r="FK694" s="292"/>
      <c r="FL694" s="967"/>
      <c r="FM694" s="292"/>
      <c r="FN694" s="827"/>
      <c r="FO694" s="827"/>
      <c r="FP694" s="827"/>
      <c r="FQ694" s="827"/>
      <c r="FR694" s="292"/>
      <c r="FS694" s="292"/>
      <c r="FT694" s="292"/>
      <c r="FU694" s="827"/>
      <c r="FV694" s="342"/>
      <c r="FW694" s="342"/>
      <c r="FX694" s="342"/>
    </row>
    <row r="695" spans="1:180" ht="30" hidden="1">
      <c r="A695" s="408" t="s">
        <v>485</v>
      </c>
      <c r="B695" s="304" t="s">
        <v>303</v>
      </c>
      <c r="C695" s="378"/>
      <c r="D695" s="378"/>
      <c r="E695" s="415"/>
      <c r="F695" s="382"/>
      <c r="G695" s="304"/>
      <c r="H695" s="304"/>
      <c r="I695" s="287" t="e">
        <f>#REF!+M695+N695+S695+#REF!</f>
        <v>#REF!</v>
      </c>
      <c r="J695" s="287"/>
      <c r="K695" s="287"/>
      <c r="L695" s="287"/>
      <c r="M695" s="365"/>
      <c r="N695" s="365"/>
      <c r="O695" s="365"/>
      <c r="P695" s="365"/>
      <c r="Q695" s="365"/>
      <c r="R695" s="365"/>
      <c r="S695" s="365"/>
      <c r="T695" s="365"/>
      <c r="U695" s="365"/>
      <c r="V695" s="365"/>
      <c r="W695" s="365"/>
      <c r="X695" s="365"/>
      <c r="Y695" s="365"/>
      <c r="Z695" s="365"/>
      <c r="AA695" s="1177"/>
      <c r="AB695" s="292"/>
      <c r="AC695" s="292"/>
      <c r="AD695" s="353"/>
      <c r="AE695" s="292"/>
      <c r="AF695" s="365"/>
      <c r="AG695" s="365"/>
      <c r="AH695" s="365"/>
      <c r="AI695" s="365"/>
      <c r="AJ695" s="365"/>
      <c r="AK695" s="365"/>
      <c r="AL695" s="292"/>
      <c r="AM695" s="292"/>
      <c r="AN695" s="292"/>
      <c r="AO695" s="292"/>
      <c r="AP695" s="292"/>
      <c r="AQ695" s="287" t="e">
        <f>#REF!+#REF!+BR695+CW695+#REF!</f>
        <v>#REF!</v>
      </c>
      <c r="AR695" s="1631"/>
      <c r="AS695" s="1631"/>
      <c r="AT695" s="287"/>
      <c r="AU695" s="287"/>
      <c r="AV695" s="287"/>
      <c r="AW695" s="287"/>
      <c r="AX695" s="287"/>
      <c r="AY695" s="287"/>
      <c r="AZ695" s="287"/>
      <c r="BA695" s="287"/>
      <c r="BB695" s="287"/>
      <c r="BC695" s="287"/>
      <c r="BD695" s="287"/>
      <c r="BE695" s="287"/>
      <c r="BF695" s="287"/>
      <c r="BG695" s="287"/>
      <c r="BH695" s="287"/>
      <c r="BI695" s="287"/>
      <c r="BJ695" s="287"/>
      <c r="BK695" s="287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967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1520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1223"/>
      <c r="DJ695" s="1223"/>
      <c r="DK695" s="1223"/>
      <c r="DL695" s="1223"/>
      <c r="DM695" s="1223"/>
      <c r="DN695" s="1223"/>
      <c r="DO695" s="1223"/>
      <c r="DP695" s="1223"/>
      <c r="DQ695" s="1223"/>
      <c r="DR695" s="1223"/>
      <c r="DS695" s="1223"/>
      <c r="DT695" s="1223"/>
      <c r="DU695" s="1223"/>
      <c r="DV695" s="1223"/>
      <c r="DW695" s="1223"/>
      <c r="DX695" s="1223"/>
      <c r="DY695" s="1223"/>
      <c r="DZ695" s="1223"/>
      <c r="EA695" s="1223"/>
      <c r="EB695" s="1223"/>
      <c r="EC695" s="1223"/>
      <c r="ED695" s="1223"/>
      <c r="EE695" s="1223"/>
      <c r="EF695" s="1223"/>
      <c r="EG695" s="1223"/>
      <c r="EH695" s="1223"/>
      <c r="EI695" s="1223"/>
      <c r="EJ695" s="292"/>
      <c r="EK695" s="292"/>
      <c r="EL695" s="292"/>
      <c r="EM695" s="292"/>
      <c r="EN695" s="287">
        <f t="shared" si="3209"/>
        <v>0</v>
      </c>
      <c r="EO695" s="287"/>
      <c r="EP695" s="287"/>
      <c r="EQ695" s="292"/>
      <c r="ER695" s="292"/>
      <c r="ES695" s="292"/>
      <c r="ET695" s="827"/>
      <c r="EU695" s="827"/>
      <c r="EV695" s="827"/>
      <c r="EW695" s="827"/>
      <c r="EX695" s="292"/>
      <c r="EY695" s="827"/>
      <c r="EZ695" s="827"/>
      <c r="FA695" s="827"/>
      <c r="FB695" s="827"/>
      <c r="FC695" s="292"/>
      <c r="FD695" s="292"/>
      <c r="FE695" s="292"/>
      <c r="FF695" s="292"/>
      <c r="FG695" s="287">
        <f>SUM(FH695:FM695)</f>
        <v>9.8359100000000002</v>
      </c>
      <c r="FH695" s="287">
        <v>0</v>
      </c>
      <c r="FI695" s="287">
        <v>9.8359100000000002</v>
      </c>
      <c r="FJ695" s="292"/>
      <c r="FK695" s="292"/>
      <c r="FL695" s="967"/>
      <c r="FM695" s="292"/>
      <c r="FN695" s="827"/>
      <c r="FO695" s="827"/>
      <c r="FP695" s="827"/>
      <c r="FQ695" s="827"/>
      <c r="FR695" s="292"/>
      <c r="FS695" s="292"/>
      <c r="FT695" s="292"/>
      <c r="FU695" s="827"/>
      <c r="FV695" s="342"/>
      <c r="FW695" s="342"/>
      <c r="FX695" s="342"/>
    </row>
    <row r="696" spans="1:180" ht="30" hidden="1">
      <c r="A696" s="408" t="s">
        <v>485</v>
      </c>
      <c r="B696" s="304" t="s">
        <v>303</v>
      </c>
      <c r="C696" s="378"/>
      <c r="D696" s="378"/>
      <c r="E696" s="415" t="s">
        <v>97</v>
      </c>
      <c r="F696" s="382" t="s">
        <v>11</v>
      </c>
      <c r="G696" s="463"/>
      <c r="H696" s="463"/>
      <c r="I696" s="285"/>
      <c r="J696" s="285"/>
      <c r="K696" s="285"/>
      <c r="L696" s="285"/>
      <c r="M696" s="285"/>
      <c r="N696" s="285"/>
      <c r="O696" s="285"/>
      <c r="P696" s="285"/>
      <c r="Q696" s="285"/>
      <c r="R696" s="285"/>
      <c r="S696" s="285"/>
      <c r="T696" s="285"/>
      <c r="U696" s="285"/>
      <c r="V696" s="285"/>
      <c r="W696" s="285"/>
      <c r="X696" s="285"/>
      <c r="Y696" s="285"/>
      <c r="Z696" s="285"/>
      <c r="AA696" s="1174"/>
      <c r="AB696" s="285"/>
      <c r="AC696" s="285"/>
      <c r="AD696" s="347"/>
      <c r="AE696" s="285"/>
      <c r="AF696" s="285"/>
      <c r="AG696" s="285"/>
      <c r="AH696" s="285"/>
      <c r="AI696" s="285"/>
      <c r="AJ696" s="285"/>
      <c r="AK696" s="285"/>
      <c r="AL696" s="285"/>
      <c r="AM696" s="285"/>
      <c r="AN696" s="285"/>
      <c r="AO696" s="285"/>
      <c r="AP696" s="306"/>
      <c r="AQ696" s="285"/>
      <c r="AR696" s="1629"/>
      <c r="AS696" s="1629"/>
      <c r="AT696" s="285"/>
      <c r="AU696" s="285"/>
      <c r="AV696" s="285"/>
      <c r="AW696" s="285"/>
      <c r="AX696" s="285"/>
      <c r="AY696" s="285"/>
      <c r="AZ696" s="285"/>
      <c r="BA696" s="285"/>
      <c r="BB696" s="285"/>
      <c r="BC696" s="285"/>
      <c r="BD696" s="285"/>
      <c r="BE696" s="285"/>
      <c r="BF696" s="285"/>
      <c r="BG696" s="285"/>
      <c r="BH696" s="285"/>
      <c r="BI696" s="285"/>
      <c r="BJ696" s="285"/>
      <c r="BK696" s="285"/>
      <c r="BL696" s="285"/>
      <c r="BM696" s="287">
        <f>SUM(BM694:BM695)</f>
        <v>0</v>
      </c>
      <c r="BN696" s="287">
        <f>SUM(BN694:BN695)</f>
        <v>0</v>
      </c>
      <c r="BO696" s="285"/>
      <c r="BP696" s="287">
        <f>SUM(BP694:BP695)</f>
        <v>0</v>
      </c>
      <c r="BQ696" s="287">
        <f>SUM(BQ694:BQ695)</f>
        <v>0</v>
      </c>
      <c r="BR696" s="285"/>
      <c r="BS696" s="287">
        <f>SUM(BS694:BS695)</f>
        <v>0</v>
      </c>
      <c r="BT696" s="287">
        <f>SUM(BT694:BT695)</f>
        <v>0</v>
      </c>
      <c r="BU696" s="285"/>
      <c r="BV696" s="287">
        <f>SUM(BV694:BV695)</f>
        <v>0</v>
      </c>
      <c r="BW696" s="287">
        <f>SUM(BW694:BW695)</f>
        <v>0</v>
      </c>
      <c r="BX696" s="285"/>
      <c r="BY696" s="287">
        <f>SUM(BY694:BY695)</f>
        <v>0</v>
      </c>
      <c r="BZ696" s="287">
        <f>SUM(BZ694:BZ695)</f>
        <v>0</v>
      </c>
      <c r="CA696" s="285"/>
      <c r="CB696" s="287">
        <f>SUM(CB694:CB695)</f>
        <v>0</v>
      </c>
      <c r="CC696" s="287">
        <f>SUM(CC694:CC695)</f>
        <v>0</v>
      </c>
      <c r="CD696" s="285"/>
      <c r="CE696" s="287">
        <f>SUM(CE694:CE695)</f>
        <v>0</v>
      </c>
      <c r="CF696" s="287">
        <f>SUM(CF694:CF695)</f>
        <v>0</v>
      </c>
      <c r="CG696" s="961"/>
      <c r="CH696" s="285"/>
      <c r="CI696" s="287">
        <f>SUM(CI694:CI695)</f>
        <v>0</v>
      </c>
      <c r="CJ696" s="287">
        <f>SUM(CJ694:CJ695)</f>
        <v>0</v>
      </c>
      <c r="CK696" s="285"/>
      <c r="CL696" s="287">
        <f>SUM(CL694:CL695)</f>
        <v>0</v>
      </c>
      <c r="CM696" s="287">
        <f>SUM(CM694:CM695)</f>
        <v>0</v>
      </c>
      <c r="CN696" s="285"/>
      <c r="CO696" s="287">
        <f>SUM(CO694:CO695)</f>
        <v>0</v>
      </c>
      <c r="CP696" s="287">
        <f>SUM(CP694:CP695)</f>
        <v>0</v>
      </c>
      <c r="CQ696" s="285"/>
      <c r="CR696" s="287">
        <f>SUM(CR694:CR695)</f>
        <v>0</v>
      </c>
      <c r="CS696" s="287">
        <f>SUM(CS694:CS695)</f>
        <v>0</v>
      </c>
      <c r="CT696" s="285"/>
      <c r="CU696" s="287">
        <f>SUM(CU694:CU695)</f>
        <v>0</v>
      </c>
      <c r="CV696" s="287">
        <f>SUM(CV694:CV695)</f>
        <v>0</v>
      </c>
      <c r="CW696" s="1512"/>
      <c r="CX696" s="287">
        <f>SUM(CX694:CX695)</f>
        <v>0</v>
      </c>
      <c r="CY696" s="287">
        <f>SUM(CY694:CY695)</f>
        <v>0</v>
      </c>
      <c r="CZ696" s="285"/>
      <c r="DA696" s="287">
        <f>SUM(DA694:DA695)</f>
        <v>0</v>
      </c>
      <c r="DB696" s="287">
        <f>SUM(DB694:DB695)</f>
        <v>0</v>
      </c>
      <c r="DC696" s="285"/>
      <c r="DD696" s="287">
        <f>SUM(DD694:DD695)</f>
        <v>0</v>
      </c>
      <c r="DE696" s="287">
        <f>SUM(DE694:DE695)</f>
        <v>0</v>
      </c>
      <c r="DF696" s="285"/>
      <c r="DG696" s="287">
        <f>SUM(DG694:DG695)</f>
        <v>0</v>
      </c>
      <c r="DH696" s="287">
        <f>SUM(DH694:DH695)</f>
        <v>0</v>
      </c>
      <c r="DI696" s="1174"/>
      <c r="DJ696" s="1220">
        <f>SUM(DJ694:DJ695)</f>
        <v>0</v>
      </c>
      <c r="DK696" s="1220">
        <f>SUM(DK694:DK695)</f>
        <v>0</v>
      </c>
      <c r="DL696" s="1220"/>
      <c r="DM696" s="1220"/>
      <c r="DN696" s="1220"/>
      <c r="DO696" s="1220"/>
      <c r="DP696" s="1220"/>
      <c r="DQ696" s="1220"/>
      <c r="DR696" s="1220"/>
      <c r="DS696" s="1220"/>
      <c r="DT696" s="1220"/>
      <c r="DU696" s="1220"/>
      <c r="DV696" s="1220"/>
      <c r="DW696" s="1220"/>
      <c r="DX696" s="1174"/>
      <c r="DY696" s="1220">
        <f>SUM(DY694:DY695)</f>
        <v>0</v>
      </c>
      <c r="DZ696" s="1220">
        <f>SUM(DZ694:DZ695)</f>
        <v>0</v>
      </c>
      <c r="EA696" s="1174"/>
      <c r="EB696" s="1220">
        <f>SUM(EB694:EB695)</f>
        <v>0</v>
      </c>
      <c r="EC696" s="1220">
        <f>SUM(EC694:EC695)</f>
        <v>0</v>
      </c>
      <c r="ED696" s="1174"/>
      <c r="EE696" s="1220">
        <f>SUM(EE694:EE695)</f>
        <v>0</v>
      </c>
      <c r="EF696" s="1220">
        <f>SUM(EF694:EF695)</f>
        <v>0</v>
      </c>
      <c r="EG696" s="1220"/>
      <c r="EH696" s="1220"/>
      <c r="EI696" s="1220"/>
      <c r="EJ696" s="285"/>
      <c r="EK696" s="285"/>
      <c r="EL696" s="285"/>
      <c r="EM696" s="285"/>
      <c r="EN696" s="287">
        <f t="shared" si="3209"/>
        <v>0</v>
      </c>
      <c r="EO696" s="287"/>
      <c r="EP696" s="287"/>
      <c r="EQ696" s="287">
        <f t="shared" ref="EQ696:FG696" si="3224">SUM(EQ694:EQ695)</f>
        <v>0</v>
      </c>
      <c r="ER696" s="287">
        <f t="shared" si="3224"/>
        <v>0</v>
      </c>
      <c r="ES696" s="287">
        <f t="shared" si="3224"/>
        <v>0</v>
      </c>
      <c r="ET696" s="825"/>
      <c r="EU696" s="825"/>
      <c r="EV696" s="825"/>
      <c r="EW696" s="825"/>
      <c r="EX696" s="287">
        <f t="shared" si="3224"/>
        <v>0</v>
      </c>
      <c r="EY696" s="825"/>
      <c r="EZ696" s="825"/>
      <c r="FA696" s="825"/>
      <c r="FB696" s="825"/>
      <c r="FC696" s="287">
        <f t="shared" si="3224"/>
        <v>0</v>
      </c>
      <c r="FD696" s="287">
        <f t="shared" si="3224"/>
        <v>0</v>
      </c>
      <c r="FE696" s="287">
        <f t="shared" ref="FE696:FF696" si="3225">SUM(FE694:FE695)</f>
        <v>0</v>
      </c>
      <c r="FF696" s="287">
        <f t="shared" si="3225"/>
        <v>0</v>
      </c>
      <c r="FG696" s="287">
        <f t="shared" si="3224"/>
        <v>9.8359100000000002</v>
      </c>
      <c r="FH696" s="287">
        <v>11.003640000000001</v>
      </c>
      <c r="FI696" s="287"/>
      <c r="FJ696" s="287">
        <f>SUM(FJ694:FJ695)</f>
        <v>0</v>
      </c>
      <c r="FK696" s="287">
        <f>SUM(FK694:FK695)</f>
        <v>0</v>
      </c>
      <c r="FL696" s="961"/>
      <c r="FM696" s="287">
        <f>SUM(FM694:FM695)</f>
        <v>0</v>
      </c>
      <c r="FN696" s="825"/>
      <c r="FO696" s="825"/>
      <c r="FP696" s="825"/>
      <c r="FQ696" s="825"/>
      <c r="FR696" s="287"/>
      <c r="FS696" s="287"/>
      <c r="FT696" s="287">
        <f>SUM(FT694:FT695)</f>
        <v>0</v>
      </c>
      <c r="FU696" s="825"/>
      <c r="FV696" s="285"/>
      <c r="FW696" s="285"/>
      <c r="FX696" s="285"/>
    </row>
    <row r="697" spans="1:180" ht="30" hidden="1">
      <c r="A697" s="408" t="s">
        <v>485</v>
      </c>
      <c r="B697" s="304" t="s">
        <v>303</v>
      </c>
      <c r="C697" s="378"/>
      <c r="D697" s="378"/>
      <c r="E697" s="404"/>
      <c r="F697" s="424" t="s">
        <v>11</v>
      </c>
      <c r="G697" s="463"/>
      <c r="H697" s="463"/>
      <c r="I697" s="285"/>
      <c r="J697" s="285"/>
      <c r="K697" s="285"/>
      <c r="L697" s="285"/>
      <c r="M697" s="285"/>
      <c r="N697" s="285"/>
      <c r="O697" s="285"/>
      <c r="P697" s="285"/>
      <c r="Q697" s="285"/>
      <c r="R697" s="285"/>
      <c r="S697" s="285"/>
      <c r="T697" s="285"/>
      <c r="U697" s="285"/>
      <c r="V697" s="285"/>
      <c r="W697" s="285"/>
      <c r="X697" s="285"/>
      <c r="Y697" s="285"/>
      <c r="Z697" s="285"/>
      <c r="AA697" s="1174"/>
      <c r="AB697" s="285"/>
      <c r="AC697" s="285"/>
      <c r="AD697" s="347"/>
      <c r="AE697" s="285"/>
      <c r="AF697" s="285"/>
      <c r="AG697" s="285"/>
      <c r="AH697" s="285"/>
      <c r="AI697" s="285"/>
      <c r="AJ697" s="285"/>
      <c r="AK697" s="285"/>
      <c r="AL697" s="285"/>
      <c r="AM697" s="285"/>
      <c r="AN697" s="285"/>
      <c r="AO697" s="285"/>
      <c r="AP697" s="285"/>
      <c r="AQ697" s="285"/>
      <c r="AR697" s="1629"/>
      <c r="AS697" s="1629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85"/>
      <c r="BM697" s="297">
        <f>BM589+BM593+BM599+BM602+BM610+BM615+BM620+BM625+BM630+BM635+BM641+BM646+BM651+BM656+BM661+BM666+BM674+BM678+BM682+BM688+BM692+BM696</f>
        <v>1148.2754208999997</v>
      </c>
      <c r="BN697" s="297">
        <f>BN589+BN593+BN599+BN602+BN610+BN615+BN620+BN625+BN630+BN635+BN641+BN646+BN651+BN656+BN661+BN666+BN674+BN678+BN682+BN688+BN692+BN696</f>
        <v>32.176007139780616</v>
      </c>
      <c r="BO697" s="285"/>
      <c r="BP697" s="297">
        <f>BP589+BP593+BP599+BP602+BP610+BP615+BP620+BP625+BP630+BP635+BP641+BP646+BP651+BP656+BP661+BP666+BP674+BP678+BP682+BP688+BP692+BP696</f>
        <v>246.25884169999995</v>
      </c>
      <c r="BQ697" s="297">
        <f>BQ589+BQ593+BQ599+BQ602+BQ610+BQ615+BQ620+BQ625+BQ630+BQ635+BQ641+BQ646+BQ651+BQ656+BQ661+BQ666+BQ674+BQ678+BQ682+BQ688+BQ692+BQ696</f>
        <v>6.230702230524046</v>
      </c>
      <c r="BR697" s="285"/>
      <c r="BS697" s="297">
        <f>BS589+BS593+BS599+BS602+BS610+BS615+BS620+BS625+BS630+BS635+BS641+BS646+BS651+BS656+BS661+BS666+BS674+BS678+BS682+BS688+BS692+BS696</f>
        <v>1148.2754208999997</v>
      </c>
      <c r="BT697" s="297">
        <f>BT589+BT593+BT599+BT602+BT610+BT615+BT620+BT625+BT630+BT635+BT641+BT646+BT651+BT656+BT661+BT666+BT674+BT678+BT682+BT688+BT692+BT696</f>
        <v>32.176007139780616</v>
      </c>
      <c r="BU697" s="285"/>
      <c r="BV697" s="297">
        <f>BV589+BV593+BV599+BV602+BV610+BV615+BV620+BV625+BV630+BV635+BV641+BV646+BV651+BV656+BV661+BV666+BV674+BV678+BV682+BV688+BV692+BV696</f>
        <v>246.25884169999995</v>
      </c>
      <c r="BW697" s="297">
        <f>BW589+BW593+BW599+BW602+BW610+BW615+BW620+BW625+BW630+BW635+BW641+BW646+BW651+BW656+BW661+BW666+BW674+BW678+BW682+BW688+BW692+BW696</f>
        <v>6.230702230524046</v>
      </c>
      <c r="BX697" s="285"/>
      <c r="BY697" s="297">
        <f>BY589+BY593+BY599+BY602+BY610+BY615+BY620+BY625+BY630+BY635+BY641+BY646+BY651+BY656+BY661+BY666+BY674+BY678+BY682+BY688+BY692+BY696</f>
        <v>296.69823690000004</v>
      </c>
      <c r="BZ697" s="297">
        <f>BZ589+BZ593+BZ599+BZ602+BZ610+BZ615+BZ620+BZ625+BZ630+BZ635+BZ641+BZ646+BZ651+BZ656+BZ661+BZ666+BZ674+BZ678+BZ682+BZ688+BZ692+BZ696</f>
        <v>7.4376869480687731</v>
      </c>
      <c r="CA697" s="285"/>
      <c r="CB697" s="297">
        <f>CB589+CB593+CB599+CB602+CB610+CB615+CB620+CB625+CB630+CB635+CB641+CB646+CB651+CB656+CB661+CB666+CB674+CB678+CB682+CB688+CB692+CB696</f>
        <v>325.11323130000005</v>
      </c>
      <c r="CC697" s="297">
        <f>CC589+CC593+CC599+CC602+CC610+CC615+CC620+CC625+CC630+CC635+CC641+CC646+CC651+CC656+CC661+CC666+CC674+CC678+CC682+CC688+CC692+CC696</f>
        <v>9.2362839183056895</v>
      </c>
      <c r="CD697" s="285"/>
      <c r="CE697" s="297">
        <f>CE589+CE593+CE599+CE602+CE610+CE615+CE620+CE625+CE630+CE635+CE641+CE646+CE651+CE656+CE661+CE666+CE674+CE678+CE682+CE688+CE692+CE696</f>
        <v>280.17851130000003</v>
      </c>
      <c r="CF697" s="297">
        <f>CF589+CF593+CF599+CF602+CF610+CF615+CF620+CF625+CF630+CF635+CF641+CF646+CF651+CF656+CF661+CF666+CF674+CF678+CF682+CF688+CF692+CF696</f>
        <v>7.888333742882109</v>
      </c>
      <c r="CG697" s="971"/>
      <c r="CH697" s="285"/>
      <c r="CI697" s="297">
        <f>CI589+CI593+CI599+CI602+CI610+CI615+CI620+CI625+CI630+CI635+CI641+CI646+CI651+CI656+CI661+CI666+CI674+CI678+CI682+CI688+CI692+CI696</f>
        <v>1148.2754208999997</v>
      </c>
      <c r="CJ697" s="297">
        <f>CJ589+CJ593+CJ599+CJ602+CJ610+CJ615+CJ620+CJ625+CJ630+CJ635+CJ641+CJ646+CJ651+CJ656+CJ661+CJ666+CJ674+CJ678+CJ682+CJ688+CJ692+CJ696</f>
        <v>32.176007139780616</v>
      </c>
      <c r="CK697" s="285"/>
      <c r="CL697" s="297">
        <f>CL589+CL593+CL599+CL602+CL610+CL615+CL620+CL625+CL630+CL635+CL641+CL646+CL651+CL656+CL661+CL666+CL674+CL678+CL682+CL688+CL692+CL696</f>
        <v>246.25884169999995</v>
      </c>
      <c r="CM697" s="297">
        <f>CM589+CM593+CM599+CM602+CM610+CM615+CM620+CM625+CM630+CM635+CM641+CM646+CM651+CM656+CM661+CM666+CM674+CM678+CM682+CM688+CM692+CM696</f>
        <v>6.230702230524046</v>
      </c>
      <c r="CN697" s="285"/>
      <c r="CO697" s="297">
        <f>CO589+CO593+CO599+CO602+CO610+CO615+CO620+CO625+CO630+CO635+CO641+CO646+CO651+CO656+CO661+CO666+CO674+CO678+CO682+CO688+CO692+CO696</f>
        <v>296.69823690000004</v>
      </c>
      <c r="CP697" s="297">
        <f>CP589+CP593+CP599+CP602+CP610+CP615+CP620+CP625+CP630+CP635+CP641+CP646+CP651+CP656+CP661+CP666+CP674+CP678+CP682+CP688+CP692+CP696</f>
        <v>7.4376869480687731</v>
      </c>
      <c r="CQ697" s="285"/>
      <c r="CR697" s="297">
        <f>CR589+CR593+CR599+CR602+CR610+CR615+CR620+CR625+CR630+CR635+CR641+CR646+CR651+CR656+CR661+CR666+CR674+CR678+CR682+CR688+CR692+CR696</f>
        <v>325.11323130000005</v>
      </c>
      <c r="CS697" s="297">
        <f>CS589+CS593+CS599+CS602+CS610+CS615+CS620+CS625+CS630+CS635+CS641+CS646+CS651+CS656+CS661+CS666+CS674+CS678+CS682+CS688+CS692+CS696</f>
        <v>9.2362839183056895</v>
      </c>
      <c r="CT697" s="285"/>
      <c r="CU697" s="297">
        <f>CU589+CU593+CU599+CU602+CU610+CU615+CU620+CU625+CU630+CU635+CU641+CU646+CU651+CU656+CU661+CU666+CU674+CU678+CU682+CU688+CU692+CU696</f>
        <v>280.17851130000003</v>
      </c>
      <c r="CV697" s="297">
        <f>CV589+CV593+CV599+CV602+CV610+CV615+CV620+CV625+CV630+CV635+CV641+CV646+CV651+CV656+CV661+CV666+CV674+CV678+CV682+CV688+CV692+CV696</f>
        <v>7.888333742882109</v>
      </c>
      <c r="CW697" s="1512"/>
      <c r="CX697" s="297">
        <f>CX589+CX593+CX599+CX602+CX610+CX615+CX620+CX625+CX630+CX635+CX641+CX646+CX651+CX656+CX661+CX666+CX674+CX678+CX682+CX688+CX692+CX696</f>
        <v>1039.0825585</v>
      </c>
      <c r="CY697" s="297">
        <f>CY589+CY593+CY599+CY602+CY610+CY615+CY620+CY625+CY630+CY635+CY641+CY646+CY651+CY656+CY661+CY666+CY674+CY678+CY682+CY688+CY692+CY696</f>
        <v>29.105226220000002</v>
      </c>
      <c r="CZ697" s="285"/>
      <c r="DA697" s="297">
        <f>DA589+DA593+DA599+DA602+DA610+DA615+DA620+DA625+DA630+DA635+DA641+DA646+DA651+DA656+DA661+DA666+DA674+DA678+DA682+DA688+DA692+DA696</f>
        <v>715.05595879999987</v>
      </c>
      <c r="DB697" s="297">
        <f>DB589+DB593+DB599+DB602+DB610+DB615+DB620+DB625+DB630+DB635+DB641+DB646+DB651+DB656+DB661+DB666+DB674+DB678+DB682+DB688+DB692+DB696</f>
        <v>19.62971327</v>
      </c>
      <c r="DC697" s="285"/>
      <c r="DD697" s="297">
        <f>DD589+DD593+DD599+DD602+DD610+DD615+DD620+DD625+DD630+DD635+DD641+DD646+DD651+DD656+DD661+DD666+DD674+DD678+DD682+DD688+DD692+DD696</f>
        <v>567.15774199999998</v>
      </c>
      <c r="DE697" s="297">
        <f>DE589+DE593+DE599+DE602+DE610+DE615+DE620+DE625+DE630+DE635+DE641+DE646+DE651+DE656+DE661+DE666+DE674+DE678+DE682+DE688+DE692+DE696</f>
        <v>16.490788409999997</v>
      </c>
      <c r="DF697" s="285"/>
      <c r="DG697" s="297">
        <f>DG589+DG593+DG599+DG602+DG610+DG615+DG620+DG625+DG630+DG635+DG641+DG646+DG651+DG656+DG661+DG666+DG674+DG678+DG682+DG688+DG692+DG696</f>
        <v>567.15774199999998</v>
      </c>
      <c r="DH697" s="297">
        <f>DH589+DH593+DH599+DH602+DH610+DH615+DH620+DH625+DH630+DH635+DH641+DH646+DH651+DH656+DH661+DH666+DH674+DH678+DH682+DH688+DH692+DH696</f>
        <v>16.490788409999997</v>
      </c>
      <c r="DI697" s="1174"/>
      <c r="DJ697" s="1227">
        <f>DJ589+DJ593+DJ599+DJ602+DJ610+DJ615+DJ620+DJ625+DJ630+DJ635+DJ641+DJ646+DJ651+DJ656+DJ661+DJ666+DJ674+DJ678+DJ682+DJ688+DJ692+DJ696</f>
        <v>1039.0825585</v>
      </c>
      <c r="DK697" s="1227">
        <f>DK589+DK593+DK599+DK602+DK610+DK615+DK620+DK625+DK630+DK635+DK641+DK646+DK651+DK656+DK661+DK666+DK674+DK678+DK682+DK688+DK692+DK696</f>
        <v>29.105226220000002</v>
      </c>
      <c r="DL697" s="1227"/>
      <c r="DM697" s="1227"/>
      <c r="DN697" s="1227"/>
      <c r="DO697" s="1227"/>
      <c r="DP697" s="1227"/>
      <c r="DQ697" s="1227"/>
      <c r="DR697" s="1227"/>
      <c r="DS697" s="1227"/>
      <c r="DT697" s="1227"/>
      <c r="DU697" s="1227"/>
      <c r="DV697" s="1227"/>
      <c r="DW697" s="1227"/>
      <c r="DX697" s="1174"/>
      <c r="DY697" s="1227">
        <f>DY589+DY593+DY599+DY602+DY610+DY615+DY620+DY625+DY630+DY635+DY641+DY646+DY651+DY656+DY661+DY666+DY674+DY678+DY682+DY688+DY692+DY696</f>
        <v>715.05595879999987</v>
      </c>
      <c r="DZ697" s="1227">
        <f>DZ589+DZ593+DZ599+DZ602+DZ610+DZ615+DZ620+DZ625+DZ630+DZ635+DZ641+DZ646+DZ651+DZ656+DZ661+DZ666+DZ674+DZ678+DZ682+DZ688+DZ692+DZ696</f>
        <v>19.62971327</v>
      </c>
      <c r="EA697" s="1174"/>
      <c r="EB697" s="1227">
        <f>EB589+EB593+EB599+EB602+EB610+EB615+EB620+EB625+EB630+EB635+EB641+EB646+EB651+EB656+EB661+EB666+EB674+EB678+EB682+EB688+EB692+EB696</f>
        <v>567.15774199999998</v>
      </c>
      <c r="EC697" s="1227">
        <f>EC589+EC593+EC599+EC602+EC610+EC615+EC620+EC625+EC630+EC635+EC641+EC646+EC651+EC656+EC661+EC666+EC674+EC678+EC682+EC688+EC692+EC696</f>
        <v>16.490788409999997</v>
      </c>
      <c r="ED697" s="1174"/>
      <c r="EE697" s="1227">
        <f>EE589+EE593+EE599+EE602+EE610+EE615+EE620+EE625+EE630+EE635+EE641+EE646+EE651+EE656+EE661+EE666+EE674+EE678+EE682+EE688+EE692+EE696</f>
        <v>567.15774199999998</v>
      </c>
      <c r="EF697" s="1227">
        <f>EF589+EF593+EF599+EF602+EF610+EF615+EF620+EF625+EF630+EF635+EF641+EF646+EF651+EF656+EF661+EF666+EF674+EF678+EF682+EF688+EF692+EF696</f>
        <v>16.490788409999997</v>
      </c>
      <c r="EG697" s="1227"/>
      <c r="EH697" s="1227"/>
      <c r="EI697" s="1227"/>
      <c r="EJ697" s="285"/>
      <c r="EK697" s="285"/>
      <c r="EL697" s="285"/>
      <c r="EM697" s="285"/>
      <c r="EN697" s="287">
        <f t="shared" si="3209"/>
        <v>72.239011000000005</v>
      </c>
      <c r="EO697" s="287"/>
      <c r="EP697" s="297"/>
      <c r="EQ697" s="297">
        <f t="shared" ref="EQ697:FG697" si="3226">EQ589+EQ593+EQ599+EQ602+EQ610+EQ615+EQ620+EQ625+EQ630+EQ635+EQ641+EQ646+EQ651+EQ656+EQ661+EQ666+EQ674+EQ678+EQ682+EQ688+EQ692+EQ696</f>
        <v>16.152017000000001</v>
      </c>
      <c r="ER697" s="297">
        <f t="shared" si="3226"/>
        <v>18.708553000000002</v>
      </c>
      <c r="ES697" s="297">
        <f t="shared" si="3226"/>
        <v>18.859054999999998</v>
      </c>
      <c r="ET697" s="695"/>
      <c r="EU697" s="695"/>
      <c r="EV697" s="695"/>
      <c r="EW697" s="695"/>
      <c r="EX697" s="297">
        <f t="shared" si="3226"/>
        <v>18.519386000000001</v>
      </c>
      <c r="EY697" s="695"/>
      <c r="EZ697" s="695"/>
      <c r="FA697" s="695"/>
      <c r="FB697" s="695"/>
      <c r="FC697" s="297">
        <f t="shared" si="3226"/>
        <v>18.774321</v>
      </c>
      <c r="FD697" s="297">
        <f t="shared" si="3226"/>
        <v>13.186819</v>
      </c>
      <c r="FE697" s="297">
        <f t="shared" ref="FE697:FF697" si="3227">FE589+FE593+FE599+FE602+FE610+FE615+FE620+FE625+FE630+FE635+FE641+FE646+FE651+FE656+FE661+FE666+FE674+FE678+FE682+FE688+FE692+FE696</f>
        <v>13.186819</v>
      </c>
      <c r="FF697" s="297">
        <f t="shared" si="3227"/>
        <v>13.186819</v>
      </c>
      <c r="FG697" s="297">
        <f t="shared" si="3226"/>
        <v>20.332740000000001</v>
      </c>
      <c r="FH697" s="297">
        <f>FH589+FH593+FH599+FH602+FH610+FH615+FH620+FH625+FH630+FH635+FH641+FH646+FH651+FH656+FH661+FH666+FH674+FH678+FH682+FH688+FH692+FH696</f>
        <v>21.740279999999998</v>
      </c>
      <c r="FI697" s="297">
        <v>0.18018700000000001</v>
      </c>
      <c r="FJ697" s="297">
        <f>FJ589+FJ593+FJ599+FJ602+FJ610+FJ615+FJ620+FJ625+FJ630+FJ635+FJ641+FJ646+FJ651+FJ656+FJ661+FJ666+FJ674+FJ678+FJ682+FJ688+FJ692+FJ696</f>
        <v>0.5</v>
      </c>
      <c r="FK697" s="297">
        <f>FK589+FK593+FK599+FK602+FK610+FK615+FK620+FK625+FK630+FK635+FK641+FK646+FK651+FK656+FK661+FK666+FK674+FK678+FK682+FK688+FK692+FK696</f>
        <v>0.5</v>
      </c>
      <c r="FL697" s="971"/>
      <c r="FM697" s="297">
        <f>FM589+FM593+FM599+FM602+FM610+FM615+FM620+FM625+FM630+FM635+FM641+FM646+FM651+FM656+FM661+FM666+FM674+FM678+FM682+FM688+FM692+FM696</f>
        <v>0.5</v>
      </c>
      <c r="FN697" s="695"/>
      <c r="FO697" s="695"/>
      <c r="FP697" s="695"/>
      <c r="FQ697" s="695"/>
      <c r="FR697" s="297"/>
      <c r="FS697" s="297"/>
      <c r="FT697" s="297">
        <f>FT589+FT593+FT599+FT602+FT610+FT615+FT620+FT625+FT630+FT635+FT641+FT646+FT651+FT656+FT661+FT666+FT674+FT678+FT682+FT688+FT692+FT696</f>
        <v>0.5</v>
      </c>
      <c r="FU697" s="695"/>
      <c r="FV697" s="285"/>
      <c r="FW697" s="285"/>
      <c r="FX697" s="285"/>
    </row>
    <row r="698" spans="1:180" hidden="1"/>
    <row r="699" spans="1:180" hidden="1"/>
    <row r="700" spans="1:180" hidden="1"/>
    <row r="701" spans="1:180" hidden="1"/>
    <row r="702" spans="1:180" hidden="1">
      <c r="A702" s="293" t="s">
        <v>302</v>
      </c>
      <c r="B702" s="293"/>
      <c r="C702" s="378"/>
      <c r="D702" s="378"/>
      <c r="E702" s="400"/>
      <c r="F702" s="293"/>
      <c r="G702" s="293"/>
      <c r="H702" s="293"/>
      <c r="I702" s="293"/>
      <c r="J702" s="293"/>
      <c r="K702" s="293"/>
      <c r="L702" s="293"/>
      <c r="M702" s="293"/>
      <c r="N702" s="293"/>
      <c r="O702" s="293"/>
      <c r="P702" s="293"/>
      <c r="Q702" s="293"/>
      <c r="R702" s="293"/>
      <c r="S702" s="293"/>
      <c r="T702" s="293"/>
      <c r="U702" s="293"/>
      <c r="V702" s="293"/>
      <c r="W702" s="293"/>
      <c r="X702" s="293"/>
      <c r="Y702" s="293"/>
      <c r="Z702" s="293"/>
      <c r="AA702" s="1183"/>
      <c r="AB702" s="293"/>
      <c r="AC702" s="293"/>
      <c r="AD702" s="350"/>
      <c r="AE702" s="293"/>
      <c r="AF702" s="293"/>
      <c r="AG702" s="293"/>
      <c r="AH702" s="293"/>
      <c r="AI702" s="293"/>
      <c r="AJ702" s="293"/>
      <c r="AK702" s="293"/>
      <c r="AL702" s="293"/>
      <c r="AM702" s="293"/>
      <c r="AN702" s="293"/>
      <c r="AO702" s="293"/>
      <c r="AP702" s="293"/>
      <c r="AQ702" s="293"/>
      <c r="AR702" s="1633"/>
      <c r="AS702" s="1633"/>
      <c r="AT702" s="293"/>
      <c r="AU702" s="293"/>
      <c r="AV702" s="293"/>
      <c r="AW702" s="293"/>
      <c r="AX702" s="293"/>
      <c r="AY702" s="293"/>
      <c r="AZ702" s="293"/>
      <c r="BA702" s="293"/>
      <c r="BB702" s="293"/>
      <c r="BC702" s="293"/>
      <c r="BD702" s="293"/>
      <c r="BE702" s="293"/>
      <c r="BF702" s="293"/>
      <c r="BG702" s="293"/>
      <c r="BH702" s="293"/>
      <c r="BI702" s="293"/>
      <c r="BJ702" s="293"/>
      <c r="BK702" s="293"/>
      <c r="BL702" s="293"/>
      <c r="BM702" s="293"/>
      <c r="BN702" s="293"/>
      <c r="BO702" s="293"/>
      <c r="BP702" s="293"/>
      <c r="BQ702" s="293"/>
      <c r="BR702" s="293"/>
      <c r="BS702" s="293"/>
      <c r="BT702" s="293"/>
      <c r="BU702" s="293"/>
      <c r="BV702" s="293"/>
      <c r="BW702" s="293"/>
      <c r="BX702" s="293"/>
      <c r="BY702" s="293"/>
      <c r="BZ702" s="293"/>
      <c r="CA702" s="293"/>
      <c r="CB702" s="293"/>
      <c r="CC702" s="293"/>
      <c r="CD702" s="293"/>
      <c r="CE702" s="293"/>
      <c r="CF702" s="293"/>
      <c r="CG702" s="972"/>
      <c r="CH702" s="293"/>
      <c r="CI702" s="293"/>
      <c r="CJ702" s="293"/>
      <c r="CK702" s="293"/>
      <c r="CL702" s="293"/>
      <c r="CM702" s="293"/>
      <c r="CN702" s="293"/>
      <c r="CO702" s="293"/>
      <c r="CP702" s="293"/>
      <c r="CQ702" s="293"/>
      <c r="CR702" s="293"/>
      <c r="CS702" s="293"/>
      <c r="CT702" s="293"/>
      <c r="CU702" s="293"/>
      <c r="CV702" s="293"/>
      <c r="CW702" s="1508"/>
      <c r="CX702" s="293"/>
      <c r="CY702" s="293"/>
      <c r="CZ702" s="293"/>
      <c r="DA702" s="293"/>
      <c r="DB702" s="293"/>
      <c r="DC702" s="293"/>
      <c r="DD702" s="293"/>
      <c r="DE702" s="293"/>
      <c r="DF702" s="293"/>
      <c r="DG702" s="293"/>
      <c r="DH702" s="293"/>
      <c r="DI702" s="1183"/>
      <c r="DJ702" s="1183"/>
      <c r="DK702" s="1183"/>
      <c r="DL702" s="1183"/>
      <c r="DM702" s="1183"/>
      <c r="DN702" s="1183"/>
      <c r="DO702" s="1183"/>
      <c r="DP702" s="1183"/>
      <c r="DQ702" s="1183"/>
      <c r="DR702" s="1183"/>
      <c r="DS702" s="1183"/>
      <c r="DT702" s="1183"/>
      <c r="DU702" s="1183"/>
      <c r="DV702" s="1183"/>
      <c r="DW702" s="1183"/>
      <c r="DX702" s="1183"/>
      <c r="DY702" s="1183"/>
      <c r="DZ702" s="1183"/>
      <c r="EA702" s="1183"/>
      <c r="EB702" s="1183"/>
      <c r="EC702" s="1183"/>
      <c r="ED702" s="1183"/>
      <c r="EE702" s="1183"/>
      <c r="EF702" s="1183"/>
      <c r="EG702" s="1183"/>
      <c r="EH702" s="1183"/>
      <c r="EI702" s="1183"/>
      <c r="EJ702" s="293"/>
      <c r="EK702" s="293"/>
      <c r="EL702" s="293"/>
      <c r="EM702" s="293"/>
      <c r="EN702" s="287">
        <f>SUM(EP702:FD702)</f>
        <v>0</v>
      </c>
      <c r="EO702" s="287"/>
      <c r="EP702" s="287"/>
      <c r="EQ702" s="293"/>
      <c r="ER702" s="293"/>
      <c r="ES702" s="293"/>
      <c r="ET702" s="831"/>
      <c r="EU702" s="831"/>
      <c r="EV702" s="831"/>
      <c r="EW702" s="831"/>
      <c r="EX702" s="293"/>
      <c r="EY702" s="831"/>
      <c r="EZ702" s="831"/>
      <c r="FA702" s="831"/>
      <c r="FB702" s="831"/>
      <c r="FC702" s="293"/>
      <c r="FD702" s="293"/>
      <c r="FE702" s="293"/>
      <c r="FF702" s="293"/>
      <c r="FG702" s="293"/>
      <c r="FH702" s="287"/>
      <c r="FI702" s="287"/>
      <c r="FJ702" s="293"/>
      <c r="FK702" s="293"/>
      <c r="FL702" s="972"/>
      <c r="FM702" s="293"/>
      <c r="FN702" s="831"/>
      <c r="FO702" s="831"/>
      <c r="FP702" s="831"/>
      <c r="FQ702" s="831"/>
      <c r="FR702" s="293"/>
      <c r="FS702" s="293"/>
      <c r="FT702" s="293"/>
      <c r="FU702" s="831"/>
      <c r="FV702" s="293"/>
      <c r="FW702" s="293"/>
      <c r="FX702" s="293"/>
    </row>
    <row r="703" spans="1:180" ht="15.75" hidden="1">
      <c r="A703" s="401"/>
      <c r="B703" s="401"/>
      <c r="C703" s="378"/>
      <c r="D703" s="378"/>
      <c r="E703" s="376">
        <v>1</v>
      </c>
      <c r="F703" s="389" t="s">
        <v>275</v>
      </c>
      <c r="G703" s="375"/>
      <c r="H703" s="375"/>
      <c r="I703" s="336"/>
      <c r="J703" s="336"/>
      <c r="K703" s="336"/>
      <c r="L703" s="336"/>
      <c r="M703" s="336"/>
      <c r="N703" s="336"/>
      <c r="O703" s="336"/>
      <c r="P703" s="336"/>
      <c r="Q703" s="336"/>
      <c r="R703" s="336"/>
      <c r="S703" s="336"/>
      <c r="T703" s="336"/>
      <c r="U703" s="336"/>
      <c r="V703" s="336"/>
      <c r="W703" s="336"/>
      <c r="X703" s="336"/>
      <c r="Y703" s="336"/>
      <c r="Z703" s="336"/>
      <c r="AA703" s="1153"/>
      <c r="AB703" s="336"/>
      <c r="AC703" s="336"/>
      <c r="AD703" s="346"/>
      <c r="AE703" s="336"/>
      <c r="AF703" s="336"/>
      <c r="AG703" s="336"/>
      <c r="AH703" s="336"/>
      <c r="AI703" s="336"/>
      <c r="AJ703" s="336"/>
      <c r="AK703" s="336"/>
      <c r="AL703" s="336"/>
      <c r="AM703" s="336"/>
      <c r="AN703" s="336"/>
      <c r="AO703" s="336"/>
      <c r="AP703" s="336"/>
      <c r="AQ703" s="307" t="e">
        <f>#REF!+BL703+BR703+CW703</f>
        <v>#REF!</v>
      </c>
      <c r="AR703" s="1616"/>
      <c r="AS703" s="1616"/>
      <c r="AT703" s="294"/>
      <c r="AU703" s="294"/>
      <c r="AV703" s="294"/>
      <c r="AW703" s="294"/>
      <c r="AX703" s="294"/>
      <c r="AY703" s="294"/>
      <c r="AZ703" s="294"/>
      <c r="BA703" s="294"/>
      <c r="BB703" s="294"/>
      <c r="BC703" s="294"/>
      <c r="BD703" s="294"/>
      <c r="BE703" s="294"/>
      <c r="BF703" s="294"/>
      <c r="BG703" s="294"/>
      <c r="BH703" s="294"/>
      <c r="BI703" s="294"/>
      <c r="BJ703" s="294"/>
      <c r="BK703" s="294"/>
      <c r="BL703" s="294">
        <f t="shared" ref="BL703:DE703" si="3228">BL712+BL717+BL725+BL730</f>
        <v>4.5991155227686704</v>
      </c>
      <c r="BM703" s="294">
        <f t="shared" si="3228"/>
        <v>551.89386273224045</v>
      </c>
      <c r="BN703" s="294">
        <f t="shared" si="3228"/>
        <v>11.9777859956641</v>
      </c>
      <c r="BO703" s="294">
        <f t="shared" si="3228"/>
        <v>0.67309983970856113</v>
      </c>
      <c r="BP703" s="294">
        <f t="shared" si="3228"/>
        <v>80.771980765027337</v>
      </c>
      <c r="BQ703" s="294">
        <f t="shared" si="3228"/>
        <v>1.8567493291883703</v>
      </c>
      <c r="BR703" s="294">
        <f t="shared" ref="BR703:CF703" si="3229">BR712+BR717+BR725+BR730</f>
        <v>4.5991155227686704</v>
      </c>
      <c r="BS703" s="294">
        <f t="shared" si="3229"/>
        <v>551.89386273224045</v>
      </c>
      <c r="BT703" s="294">
        <f t="shared" si="3229"/>
        <v>11.9777859956641</v>
      </c>
      <c r="BU703" s="294">
        <f t="shared" si="3229"/>
        <v>0.67309983970856113</v>
      </c>
      <c r="BV703" s="294">
        <f t="shared" si="3229"/>
        <v>80.771980765027337</v>
      </c>
      <c r="BW703" s="294">
        <f t="shared" si="3229"/>
        <v>1.8567493291883703</v>
      </c>
      <c r="BX703" s="294">
        <f t="shared" si="3229"/>
        <v>1.2719111967213115</v>
      </c>
      <c r="BY703" s="294">
        <f t="shared" si="3229"/>
        <v>152.6293436065574</v>
      </c>
      <c r="BZ703" s="294">
        <f t="shared" si="3229"/>
        <v>3.3874682921753472</v>
      </c>
      <c r="CA703" s="294">
        <f t="shared" si="3229"/>
        <v>1.515207819672131</v>
      </c>
      <c r="CB703" s="294">
        <f t="shared" si="3229"/>
        <v>181.82493836065572</v>
      </c>
      <c r="CC703" s="294">
        <f t="shared" si="3229"/>
        <v>3.920261404512781</v>
      </c>
      <c r="CD703" s="294">
        <f t="shared" si="3229"/>
        <v>1.1388966666666667</v>
      </c>
      <c r="CE703" s="294">
        <f t="shared" si="3229"/>
        <v>136.66760000000002</v>
      </c>
      <c r="CF703" s="294">
        <f t="shared" si="3229"/>
        <v>2.8133069697876008</v>
      </c>
      <c r="CG703" s="973"/>
      <c r="CH703" s="294">
        <f t="shared" ref="CH703:CV703" si="3230">CH712+CH717+CH725+CH730</f>
        <v>4.5991155227686704</v>
      </c>
      <c r="CI703" s="294">
        <f t="shared" si="3230"/>
        <v>551.89386273224045</v>
      </c>
      <c r="CJ703" s="294">
        <f t="shared" si="3230"/>
        <v>11.9777859956641</v>
      </c>
      <c r="CK703" s="294">
        <f t="shared" si="3230"/>
        <v>0.67309983970856113</v>
      </c>
      <c r="CL703" s="294">
        <f t="shared" si="3230"/>
        <v>80.771980765027337</v>
      </c>
      <c r="CM703" s="294">
        <f t="shared" si="3230"/>
        <v>1.8567493291883703</v>
      </c>
      <c r="CN703" s="294">
        <f t="shared" si="3230"/>
        <v>1.2719111967213115</v>
      </c>
      <c r="CO703" s="294">
        <f t="shared" si="3230"/>
        <v>152.6293436065574</v>
      </c>
      <c r="CP703" s="294">
        <f t="shared" si="3230"/>
        <v>3.3874682921753472</v>
      </c>
      <c r="CQ703" s="294">
        <f t="shared" si="3230"/>
        <v>1.515207819672131</v>
      </c>
      <c r="CR703" s="294">
        <f t="shared" si="3230"/>
        <v>181.82493836065572</v>
      </c>
      <c r="CS703" s="294">
        <f t="shared" si="3230"/>
        <v>3.920261404512781</v>
      </c>
      <c r="CT703" s="294">
        <f t="shared" si="3230"/>
        <v>1.1388966666666667</v>
      </c>
      <c r="CU703" s="294">
        <f t="shared" si="3230"/>
        <v>136.66760000000002</v>
      </c>
      <c r="CV703" s="294">
        <f t="shared" si="3230"/>
        <v>2.8133069697876008</v>
      </c>
      <c r="CW703" s="1543">
        <f t="shared" si="3228"/>
        <v>4.1327700547945208</v>
      </c>
      <c r="CX703" s="294">
        <f t="shared" si="3228"/>
        <v>495.93240657534244</v>
      </c>
      <c r="CY703" s="294">
        <f t="shared" si="3228"/>
        <v>12.850569109030344</v>
      </c>
      <c r="CZ703" s="294">
        <f t="shared" si="3228"/>
        <v>4.7010480821917806</v>
      </c>
      <c r="DA703" s="294">
        <f t="shared" si="3228"/>
        <v>564.12576986301372</v>
      </c>
      <c r="DB703" s="294">
        <f t="shared" si="3228"/>
        <v>15.073877491107174</v>
      </c>
      <c r="DC703" s="294">
        <f t="shared" si="3228"/>
        <v>4.6928753658207949</v>
      </c>
      <c r="DD703" s="294">
        <f t="shared" si="3228"/>
        <v>563.14504389849537</v>
      </c>
      <c r="DE703" s="294">
        <f t="shared" si="3228"/>
        <v>15.518635421573387</v>
      </c>
      <c r="DF703" s="294">
        <f t="shared" ref="DF703:EF703" si="3231">DF712+DF717+DF725+DF730</f>
        <v>4.6928753658207949</v>
      </c>
      <c r="DG703" s="294">
        <f t="shared" si="3231"/>
        <v>563.14504389849537</v>
      </c>
      <c r="DH703" s="294">
        <f t="shared" si="3231"/>
        <v>15.518635421573387</v>
      </c>
      <c r="DI703" s="1228">
        <f t="shared" si="3231"/>
        <v>4.1327700547945208</v>
      </c>
      <c r="DJ703" s="1228">
        <f t="shared" si="3231"/>
        <v>495.93240657534244</v>
      </c>
      <c r="DK703" s="1228">
        <f t="shared" si="3231"/>
        <v>12.850569109030344</v>
      </c>
      <c r="DL703" s="1228"/>
      <c r="DM703" s="1228"/>
      <c r="DN703" s="1228"/>
      <c r="DO703" s="1228"/>
      <c r="DP703" s="1228"/>
      <c r="DQ703" s="1228"/>
      <c r="DR703" s="1228"/>
      <c r="DS703" s="1228"/>
      <c r="DT703" s="1228"/>
      <c r="DU703" s="1228"/>
      <c r="DV703" s="1228"/>
      <c r="DW703" s="1228"/>
      <c r="DX703" s="1228">
        <f t="shared" si="3231"/>
        <v>4.7010480821917806</v>
      </c>
      <c r="DY703" s="1228">
        <f t="shared" si="3231"/>
        <v>564.12576986301372</v>
      </c>
      <c r="DZ703" s="1228">
        <f t="shared" si="3231"/>
        <v>15.073877491107174</v>
      </c>
      <c r="EA703" s="1228">
        <f t="shared" si="3231"/>
        <v>4.6928753658207949</v>
      </c>
      <c r="EB703" s="1228">
        <f t="shared" si="3231"/>
        <v>563.14504389849537</v>
      </c>
      <c r="EC703" s="1228">
        <f t="shared" si="3231"/>
        <v>15.518635421573387</v>
      </c>
      <c r="ED703" s="1228">
        <f t="shared" si="3231"/>
        <v>4.6928753658207949</v>
      </c>
      <c r="EE703" s="1228">
        <f t="shared" si="3231"/>
        <v>563.14504389849537</v>
      </c>
      <c r="EF703" s="1228">
        <f t="shared" si="3231"/>
        <v>15.518635421573387</v>
      </c>
      <c r="EG703" s="1228"/>
      <c r="EH703" s="1228"/>
      <c r="EI703" s="1228"/>
      <c r="EJ703" s="336"/>
      <c r="EK703" s="336"/>
      <c r="EL703" s="336"/>
      <c r="EM703" s="336"/>
      <c r="EN703" s="287">
        <f t="shared" ref="EN703:EN734" si="3232">SUM(EQ703:EX703)</f>
        <v>50.991527004999995</v>
      </c>
      <c r="EO703" s="287"/>
      <c r="EP703" s="287"/>
      <c r="EQ703" s="294">
        <f t="shared" ref="EQ703:FG703" si="3233">EQ712+EQ717+EQ725+EQ730</f>
        <v>2.66</v>
      </c>
      <c r="ER703" s="294">
        <f t="shared" si="3233"/>
        <v>15.984253749999999</v>
      </c>
      <c r="ES703" s="294">
        <f t="shared" si="3233"/>
        <v>16.102431129999999</v>
      </c>
      <c r="ET703" s="832"/>
      <c r="EU703" s="832"/>
      <c r="EV703" s="832"/>
      <c r="EW703" s="832"/>
      <c r="EX703" s="294">
        <f t="shared" si="3233"/>
        <v>16.244842125000002</v>
      </c>
      <c r="EY703" s="832"/>
      <c r="EZ703" s="832"/>
      <c r="FA703" s="832"/>
      <c r="FB703" s="832"/>
      <c r="FC703" s="294">
        <f t="shared" si="3233"/>
        <v>16.2731344603</v>
      </c>
      <c r="FD703" s="294">
        <f t="shared" si="3233"/>
        <v>16.165907687040001</v>
      </c>
      <c r="FE703" s="294">
        <f t="shared" ref="FE703:FF703" si="3234">FE712+FE717+FE725+FE730</f>
        <v>16.165907687040001</v>
      </c>
      <c r="FF703" s="294">
        <f t="shared" si="3234"/>
        <v>16.165907687040001</v>
      </c>
      <c r="FG703" s="294">
        <f t="shared" si="3233"/>
        <v>3.7850000000000001</v>
      </c>
      <c r="FH703" s="287">
        <v>1.4547300000000001</v>
      </c>
      <c r="FI703" s="287">
        <v>2.1341799999999997</v>
      </c>
      <c r="FJ703" s="294">
        <f>FJ712+FJ717+FJ725+FJ730</f>
        <v>0</v>
      </c>
      <c r="FK703" s="294">
        <f>FK712+FK717+FK725+FK730</f>
        <v>0</v>
      </c>
      <c r="FL703" s="973"/>
      <c r="FM703" s="294">
        <f>FM712+FM717+FM725+FM730</f>
        <v>0</v>
      </c>
      <c r="FN703" s="832"/>
      <c r="FO703" s="832"/>
      <c r="FP703" s="832"/>
      <c r="FQ703" s="832"/>
      <c r="FR703" s="294"/>
      <c r="FS703" s="294"/>
      <c r="FT703" s="294">
        <f>FT712+FT717+FT725+FT730</f>
        <v>0</v>
      </c>
      <c r="FU703" s="832"/>
      <c r="FV703" s="336"/>
      <c r="FW703" s="336"/>
      <c r="FX703" s="336"/>
    </row>
    <row r="704" spans="1:180" ht="30" hidden="1">
      <c r="A704" s="401" t="s">
        <v>485</v>
      </c>
      <c r="B704" s="339"/>
      <c r="C704" s="378"/>
      <c r="D704" s="378"/>
      <c r="E704" s="374" t="s">
        <v>43</v>
      </c>
      <c r="F704" s="402" t="s">
        <v>95</v>
      </c>
      <c r="G704" s="463"/>
      <c r="H704" s="463"/>
      <c r="I704" s="285"/>
      <c r="J704" s="285"/>
      <c r="K704" s="285"/>
      <c r="L704" s="285"/>
      <c r="M704" s="285"/>
      <c r="N704" s="285"/>
      <c r="O704" s="285"/>
      <c r="P704" s="285"/>
      <c r="Q704" s="285"/>
      <c r="R704" s="285"/>
      <c r="S704" s="285"/>
      <c r="T704" s="285"/>
      <c r="U704" s="285"/>
      <c r="V704" s="285"/>
      <c r="W704" s="285"/>
      <c r="X704" s="285"/>
      <c r="Y704" s="285"/>
      <c r="Z704" s="285"/>
      <c r="AA704" s="1174"/>
      <c r="AB704" s="285"/>
      <c r="AC704" s="285"/>
      <c r="AD704" s="347"/>
      <c r="AE704" s="285"/>
      <c r="AF704" s="285"/>
      <c r="AG704" s="285"/>
      <c r="AH704" s="285"/>
      <c r="AI704" s="285"/>
      <c r="AJ704" s="285"/>
      <c r="AK704" s="285"/>
      <c r="AL704" s="285"/>
      <c r="AM704" s="285"/>
      <c r="AN704" s="285"/>
      <c r="AO704" s="285"/>
      <c r="AP704" s="286"/>
      <c r="AQ704" s="285"/>
      <c r="AR704" s="1629"/>
      <c r="AS704" s="1629"/>
      <c r="AT704" s="285"/>
      <c r="AU704" s="285"/>
      <c r="AV704" s="285"/>
      <c r="AW704" s="285"/>
      <c r="AX704" s="285"/>
      <c r="AY704" s="285"/>
      <c r="AZ704" s="285"/>
      <c r="BA704" s="285"/>
      <c r="BB704" s="285"/>
      <c r="BC704" s="285"/>
      <c r="BD704" s="285"/>
      <c r="BE704" s="285"/>
      <c r="BF704" s="285"/>
      <c r="BG704" s="285"/>
      <c r="BH704" s="285"/>
      <c r="BI704" s="285"/>
      <c r="BJ704" s="285"/>
      <c r="BK704" s="285"/>
      <c r="BL704" s="285"/>
      <c r="BM704" s="285"/>
      <c r="BN704" s="285"/>
      <c r="BO704" s="285"/>
      <c r="BP704" s="285"/>
      <c r="BQ704" s="285"/>
      <c r="BR704" s="285"/>
      <c r="BS704" s="285"/>
      <c r="BT704" s="285"/>
      <c r="BU704" s="285"/>
      <c r="BV704" s="285"/>
      <c r="BW704" s="285"/>
      <c r="BX704" s="285"/>
      <c r="BY704" s="285"/>
      <c r="BZ704" s="285"/>
      <c r="CA704" s="285"/>
      <c r="CB704" s="285"/>
      <c r="CC704" s="285"/>
      <c r="CD704" s="285"/>
      <c r="CE704" s="285"/>
      <c r="CF704" s="285"/>
      <c r="CG704" s="962"/>
      <c r="CH704" s="285"/>
      <c r="CI704" s="285"/>
      <c r="CJ704" s="285"/>
      <c r="CK704" s="285"/>
      <c r="CL704" s="285"/>
      <c r="CM704" s="285"/>
      <c r="CN704" s="285"/>
      <c r="CO704" s="285"/>
      <c r="CP704" s="285"/>
      <c r="CQ704" s="285"/>
      <c r="CR704" s="285"/>
      <c r="CS704" s="285"/>
      <c r="CT704" s="285"/>
      <c r="CU704" s="285"/>
      <c r="CV704" s="285"/>
      <c r="CW704" s="1512"/>
      <c r="CX704" s="285"/>
      <c r="CY704" s="285"/>
      <c r="CZ704" s="285"/>
      <c r="DA704" s="285"/>
      <c r="DB704" s="285"/>
      <c r="DC704" s="285"/>
      <c r="DD704" s="285"/>
      <c r="DE704" s="285"/>
      <c r="DF704" s="285"/>
      <c r="DG704" s="285"/>
      <c r="DH704" s="285"/>
      <c r="DI704" s="1174"/>
      <c r="DJ704" s="1174"/>
      <c r="DK704" s="1174"/>
      <c r="DL704" s="1174"/>
      <c r="DM704" s="1174"/>
      <c r="DN704" s="1174"/>
      <c r="DO704" s="1174"/>
      <c r="DP704" s="1174"/>
      <c r="DQ704" s="1174"/>
      <c r="DR704" s="1174"/>
      <c r="DS704" s="1174"/>
      <c r="DT704" s="1174"/>
      <c r="DU704" s="1174"/>
      <c r="DV704" s="1174"/>
      <c r="DW704" s="1174"/>
      <c r="DX704" s="1174"/>
      <c r="DY704" s="1174"/>
      <c r="DZ704" s="1174"/>
      <c r="EA704" s="1174"/>
      <c r="EB704" s="1174"/>
      <c r="EC704" s="1174"/>
      <c r="ED704" s="1174"/>
      <c r="EE704" s="1174"/>
      <c r="EF704" s="1174"/>
      <c r="EG704" s="1174"/>
      <c r="EH704" s="1174"/>
      <c r="EI704" s="1174"/>
      <c r="EJ704" s="285"/>
      <c r="EK704" s="285"/>
      <c r="EL704" s="285"/>
      <c r="EM704" s="285"/>
      <c r="EN704" s="287">
        <f t="shared" si="3232"/>
        <v>0</v>
      </c>
      <c r="EO704" s="287"/>
      <c r="EP704" s="287"/>
      <c r="EQ704" s="285"/>
      <c r="ER704" s="285"/>
      <c r="ES704" s="285"/>
      <c r="ET704" s="804"/>
      <c r="EU704" s="804"/>
      <c r="EV704" s="804"/>
      <c r="EW704" s="804"/>
      <c r="EX704" s="285"/>
      <c r="EY704" s="804"/>
      <c r="EZ704" s="804"/>
      <c r="FA704" s="804"/>
      <c r="FB704" s="804"/>
      <c r="FC704" s="285"/>
      <c r="FD704" s="285"/>
      <c r="FE704" s="285"/>
      <c r="FF704" s="285"/>
      <c r="FG704" s="285"/>
      <c r="FH704" s="287"/>
      <c r="FI704" s="287"/>
      <c r="FJ704" s="285"/>
      <c r="FK704" s="285"/>
      <c r="FL704" s="962"/>
      <c r="FM704" s="285"/>
      <c r="FN704" s="804"/>
      <c r="FO704" s="804"/>
      <c r="FP704" s="804"/>
      <c r="FQ704" s="804"/>
      <c r="FR704" s="285"/>
      <c r="FS704" s="285"/>
      <c r="FT704" s="285"/>
      <c r="FU704" s="804"/>
      <c r="FV704" s="285"/>
      <c r="FW704" s="285"/>
      <c r="FX704" s="285"/>
    </row>
    <row r="705" spans="1:180" s="613" customFormat="1" ht="60" hidden="1">
      <c r="A705" s="562" t="s">
        <v>485</v>
      </c>
      <c r="B705" s="563" t="s">
        <v>302</v>
      </c>
      <c r="C705" s="542" t="s">
        <v>489</v>
      </c>
      <c r="D705" s="542" t="s">
        <v>493</v>
      </c>
      <c r="E705" s="612" t="s">
        <v>192</v>
      </c>
      <c r="F705" s="564" t="s">
        <v>305</v>
      </c>
      <c r="G705" s="565" t="s">
        <v>68</v>
      </c>
      <c r="H705" s="565" t="s">
        <v>12</v>
      </c>
      <c r="I705" s="508" t="e">
        <f>#REF!+M705+N705+S705</f>
        <v>#REF!</v>
      </c>
      <c r="J705" s="508"/>
      <c r="K705" s="508"/>
      <c r="L705" s="508"/>
      <c r="M705" s="509" t="e">
        <f>SUM(#REF!)</f>
        <v>#REF!</v>
      </c>
      <c r="N705" s="509">
        <f t="shared" ref="N705:N711" si="3235">SUM(O705:R705)</f>
        <v>75</v>
      </c>
      <c r="O705" s="521">
        <v>15</v>
      </c>
      <c r="P705" s="521">
        <v>20</v>
      </c>
      <c r="Q705" s="521">
        <v>20</v>
      </c>
      <c r="R705" s="521">
        <v>20</v>
      </c>
      <c r="S705" s="521">
        <v>75</v>
      </c>
      <c r="T705" s="521">
        <v>15</v>
      </c>
      <c r="U705" s="521">
        <v>20</v>
      </c>
      <c r="V705" s="521">
        <v>20</v>
      </c>
      <c r="W705" s="521">
        <v>20</v>
      </c>
      <c r="X705" s="521">
        <v>75</v>
      </c>
      <c r="Y705" s="521">
        <v>75</v>
      </c>
      <c r="Z705" s="521">
        <v>75</v>
      </c>
      <c r="AA705" s="1176"/>
      <c r="AB705" s="565"/>
      <c r="AC705" s="565"/>
      <c r="AD705" s="565"/>
      <c r="AE705" s="565"/>
      <c r="AF705" s="509" t="e">
        <f>SUM(#REF!)</f>
        <v>#REF!</v>
      </c>
      <c r="AG705" s="509">
        <f t="shared" ref="AG705:AG711" si="3236">SUM(AH705:AK705)</f>
        <v>75</v>
      </c>
      <c r="AH705" s="521">
        <v>15</v>
      </c>
      <c r="AI705" s="521">
        <v>20</v>
      </c>
      <c r="AJ705" s="521">
        <v>20</v>
      </c>
      <c r="AK705" s="521">
        <v>20</v>
      </c>
      <c r="AL705" s="565"/>
      <c r="AM705" s="565"/>
      <c r="AN705" s="565"/>
      <c r="AO705" s="565"/>
      <c r="AP705" s="565" t="s">
        <v>584</v>
      </c>
      <c r="AQ705" s="508" t="e">
        <f>#REF!+BL705+BR705+CW705</f>
        <v>#REF!</v>
      </c>
      <c r="AR705" s="1630"/>
      <c r="AS705" s="1630"/>
      <c r="AT705" s="547">
        <v>0.71631800000000001</v>
      </c>
      <c r="AU705" s="547">
        <v>85.958159999999992</v>
      </c>
      <c r="AV705" s="547">
        <v>1.5975275290414344</v>
      </c>
      <c r="AW705" s="547">
        <v>0.94490599999999991</v>
      </c>
      <c r="AX705" s="547">
        <v>113.38871999999999</v>
      </c>
      <c r="AY705" s="547">
        <v>2.2886954317819885</v>
      </c>
      <c r="AZ705" s="547">
        <v>0.62486900000000001</v>
      </c>
      <c r="BA705" s="547">
        <v>74.984279999999998</v>
      </c>
      <c r="BB705" s="547">
        <v>1.5712732574556856</v>
      </c>
      <c r="BC705" s="547">
        <v>0.73797199999999996</v>
      </c>
      <c r="BD705" s="547">
        <v>88.556639999999987</v>
      </c>
      <c r="BE705" s="547">
        <v>1.896247333638565</v>
      </c>
      <c r="BF705" s="547"/>
      <c r="BG705" s="547"/>
      <c r="BH705" s="547"/>
      <c r="BI705" s="547"/>
      <c r="BJ705" s="547"/>
      <c r="BK705" s="547"/>
      <c r="BL705" s="547">
        <v>0.6242970000000001</v>
      </c>
      <c r="BM705" s="547">
        <v>74.91564000000001</v>
      </c>
      <c r="BN705" s="547">
        <v>1.8170545951246091</v>
      </c>
      <c r="BO705" s="567">
        <v>7.8829999999999997E-2</v>
      </c>
      <c r="BP705" s="547">
        <v>9.4595999999999982</v>
      </c>
      <c r="BQ705" s="568">
        <v>0.22615510795835431</v>
      </c>
      <c r="BR705" s="547">
        <v>0.6242970000000001</v>
      </c>
      <c r="BS705" s="547">
        <v>74.91564000000001</v>
      </c>
      <c r="BT705" s="547">
        <v>1.8170545951246091</v>
      </c>
      <c r="BU705" s="567">
        <v>7.8829999999999997E-2</v>
      </c>
      <c r="BV705" s="547">
        <v>9.4595999999999982</v>
      </c>
      <c r="BW705" s="568">
        <v>0.22615510795835431</v>
      </c>
      <c r="BX705" s="567">
        <v>0.18257699999999999</v>
      </c>
      <c r="BY705" s="547">
        <v>21.909239999999997</v>
      </c>
      <c r="BZ705" s="568">
        <v>0.5237945090194126</v>
      </c>
      <c r="CA705" s="567">
        <v>0.22156400000000001</v>
      </c>
      <c r="CB705" s="547">
        <v>26.587679999999999</v>
      </c>
      <c r="CC705" s="568">
        <v>0.65152538613887145</v>
      </c>
      <c r="CD705" s="567">
        <v>0.14132600000000001</v>
      </c>
      <c r="CE705" s="547">
        <v>16.959120000000002</v>
      </c>
      <c r="CF705" s="568">
        <v>0.41557959200797084</v>
      </c>
      <c r="CG705" s="974"/>
      <c r="CH705" s="547">
        <v>0.6242970000000001</v>
      </c>
      <c r="CI705" s="547">
        <v>74.91564000000001</v>
      </c>
      <c r="CJ705" s="547">
        <v>1.8170545951246091</v>
      </c>
      <c r="CK705" s="567">
        <v>7.8829999999999997E-2</v>
      </c>
      <c r="CL705" s="547">
        <v>9.4595999999999982</v>
      </c>
      <c r="CM705" s="568">
        <v>0.22615510795835431</v>
      </c>
      <c r="CN705" s="567">
        <v>0.18257699999999999</v>
      </c>
      <c r="CO705" s="547">
        <v>21.909239999999997</v>
      </c>
      <c r="CP705" s="568">
        <v>0.5237945090194126</v>
      </c>
      <c r="CQ705" s="567">
        <v>0.22156400000000001</v>
      </c>
      <c r="CR705" s="547">
        <v>26.587679999999999</v>
      </c>
      <c r="CS705" s="568">
        <v>0.65152538613887145</v>
      </c>
      <c r="CT705" s="567">
        <v>0.14132600000000001</v>
      </c>
      <c r="CU705" s="547">
        <v>16.959120000000002</v>
      </c>
      <c r="CV705" s="568">
        <v>0.41557959200797084</v>
      </c>
      <c r="CW705" s="1544">
        <v>0.62469399999999997</v>
      </c>
      <c r="CX705" s="547">
        <v>74.963279999999997</v>
      </c>
      <c r="CY705" s="568">
        <v>1.9425858137416816</v>
      </c>
      <c r="CZ705" s="568">
        <v>0.62384300000000004</v>
      </c>
      <c r="DA705" s="547">
        <v>74.861159999999998</v>
      </c>
      <c r="DB705" s="568">
        <v>2.0000527786409994</v>
      </c>
      <c r="DC705" s="568">
        <v>0.62384300000000004</v>
      </c>
      <c r="DD705" s="547">
        <v>74.861159999999998</v>
      </c>
      <c r="DE705" s="568">
        <v>2.0625713116299722</v>
      </c>
      <c r="DF705" s="568">
        <v>0.62384300000000004</v>
      </c>
      <c r="DG705" s="547">
        <v>74.861159999999998</v>
      </c>
      <c r="DH705" s="568">
        <v>2.0625713116299722</v>
      </c>
      <c r="DI705" s="1229">
        <v>0.62469399999999997</v>
      </c>
      <c r="DJ705" s="1237">
        <v>74.963279999999997</v>
      </c>
      <c r="DK705" s="1229">
        <v>1.9425858137416816</v>
      </c>
      <c r="DL705" s="1229"/>
      <c r="DM705" s="1229"/>
      <c r="DN705" s="1229"/>
      <c r="DO705" s="1229"/>
      <c r="DP705" s="1229"/>
      <c r="DQ705" s="1229"/>
      <c r="DR705" s="1229"/>
      <c r="DS705" s="1229"/>
      <c r="DT705" s="1229"/>
      <c r="DU705" s="1229"/>
      <c r="DV705" s="1229"/>
      <c r="DW705" s="1229"/>
      <c r="DX705" s="1229">
        <v>0.62384300000000004</v>
      </c>
      <c r="DY705" s="1237">
        <v>74.861159999999998</v>
      </c>
      <c r="DZ705" s="1229">
        <v>2.0000527786409994</v>
      </c>
      <c r="EA705" s="1229">
        <v>0.62384300000000004</v>
      </c>
      <c r="EB705" s="1237">
        <v>74.861159999999998</v>
      </c>
      <c r="EC705" s="1229">
        <v>2.0625713116299722</v>
      </c>
      <c r="ED705" s="1229">
        <v>0.62384300000000004</v>
      </c>
      <c r="EE705" s="1237">
        <v>74.861159999999998</v>
      </c>
      <c r="EF705" s="1229">
        <v>2.0625713116299722</v>
      </c>
      <c r="EG705" s="1229"/>
      <c r="EH705" s="1229"/>
      <c r="EI705" s="1229"/>
      <c r="EJ705" s="565"/>
      <c r="EK705" s="565" t="s">
        <v>296</v>
      </c>
      <c r="EL705" s="565"/>
      <c r="EM705" s="565"/>
      <c r="EN705" s="508">
        <f t="shared" si="3232"/>
        <v>0</v>
      </c>
      <c r="EO705" s="508"/>
      <c r="EP705" s="508"/>
      <c r="EQ705" s="565"/>
      <c r="ER705" s="565"/>
      <c r="ES705" s="565"/>
      <c r="ET705" s="833"/>
      <c r="EU705" s="833"/>
      <c r="EV705" s="833"/>
      <c r="EW705" s="833"/>
      <c r="EX705" s="565"/>
      <c r="EY705" s="833"/>
      <c r="EZ705" s="833"/>
      <c r="FA705" s="833"/>
      <c r="FB705" s="833"/>
      <c r="FC705" s="565"/>
      <c r="FD705" s="565"/>
      <c r="FE705" s="565"/>
      <c r="FF705" s="565"/>
      <c r="FG705" s="565"/>
      <c r="FH705" s="508"/>
      <c r="FI705" s="508"/>
      <c r="FJ705" s="565"/>
      <c r="FK705" s="565"/>
      <c r="FL705" s="976"/>
      <c r="FM705" s="565"/>
      <c r="FN705" s="833"/>
      <c r="FO705" s="833"/>
      <c r="FP705" s="833"/>
      <c r="FQ705" s="833"/>
      <c r="FR705" s="565"/>
      <c r="FS705" s="565"/>
      <c r="FT705" s="565"/>
      <c r="FU705" s="833"/>
      <c r="FV705" s="565"/>
      <c r="FW705" s="565"/>
      <c r="FX705" s="565" t="s">
        <v>306</v>
      </c>
    </row>
    <row r="706" spans="1:180" s="613" customFormat="1" ht="30" hidden="1" customHeight="1">
      <c r="A706" s="562" t="s">
        <v>485</v>
      </c>
      <c r="B706" s="563" t="s">
        <v>302</v>
      </c>
      <c r="C706" s="542" t="s">
        <v>489</v>
      </c>
      <c r="D706" s="542" t="s">
        <v>493</v>
      </c>
      <c r="E706" s="584" t="s">
        <v>194</v>
      </c>
      <c r="F706" s="585" t="s">
        <v>307</v>
      </c>
      <c r="G706" s="522" t="s">
        <v>69</v>
      </c>
      <c r="H706" s="522" t="s">
        <v>12</v>
      </c>
      <c r="I706" s="508" t="e">
        <f>#REF!+M706+N706+S706</f>
        <v>#REF!</v>
      </c>
      <c r="J706" s="508"/>
      <c r="K706" s="508"/>
      <c r="L706" s="508"/>
      <c r="M706" s="509" t="e">
        <f>SUM(#REF!)</f>
        <v>#REF!</v>
      </c>
      <c r="N706" s="509">
        <f t="shared" si="3235"/>
        <v>76</v>
      </c>
      <c r="O706" s="521">
        <v>18</v>
      </c>
      <c r="P706" s="521">
        <v>19</v>
      </c>
      <c r="Q706" s="521">
        <v>19</v>
      </c>
      <c r="R706" s="521">
        <v>20</v>
      </c>
      <c r="S706" s="521">
        <v>76</v>
      </c>
      <c r="T706" s="521">
        <v>18</v>
      </c>
      <c r="U706" s="521">
        <v>19</v>
      </c>
      <c r="V706" s="521">
        <v>19</v>
      </c>
      <c r="W706" s="521">
        <v>20</v>
      </c>
      <c r="X706" s="521">
        <v>76</v>
      </c>
      <c r="Y706" s="521">
        <v>76</v>
      </c>
      <c r="Z706" s="521">
        <v>76</v>
      </c>
      <c r="AA706" s="1176"/>
      <c r="AB706" s="522"/>
      <c r="AC706" s="522"/>
      <c r="AD706" s="522"/>
      <c r="AE706" s="522"/>
      <c r="AF706" s="509" t="e">
        <f>SUM(#REF!)</f>
        <v>#REF!</v>
      </c>
      <c r="AG706" s="509">
        <f t="shared" si="3236"/>
        <v>76</v>
      </c>
      <c r="AH706" s="521">
        <v>18</v>
      </c>
      <c r="AI706" s="521">
        <v>19</v>
      </c>
      <c r="AJ706" s="521">
        <v>19</v>
      </c>
      <c r="AK706" s="521">
        <v>20</v>
      </c>
      <c r="AL706" s="522"/>
      <c r="AM706" s="522"/>
      <c r="AN706" s="522"/>
      <c r="AO706" s="522"/>
      <c r="AP706" s="522" t="s">
        <v>584</v>
      </c>
      <c r="AQ706" s="508" t="e">
        <f>#REF!+BL706+BR706+CW706</f>
        <v>#REF!</v>
      </c>
      <c r="AR706" s="1630"/>
      <c r="AS706" s="1630"/>
      <c r="AT706" s="547">
        <v>0.89055399999999985</v>
      </c>
      <c r="AU706" s="547">
        <v>106.86647999999997</v>
      </c>
      <c r="AV706" s="547">
        <v>1.9884076420115933</v>
      </c>
      <c r="AW706" s="547">
        <v>1.0417700000000001</v>
      </c>
      <c r="AX706" s="547">
        <v>125.01239999999999</v>
      </c>
      <c r="AY706" s="547">
        <v>2.5139358888812824</v>
      </c>
      <c r="AZ706" s="547">
        <v>0.88895400000000002</v>
      </c>
      <c r="BA706" s="547">
        <v>106.67448</v>
      </c>
      <c r="BB706" s="547">
        <v>2.2301407449407122</v>
      </c>
      <c r="BC706" s="547">
        <v>0.99840299999999993</v>
      </c>
      <c r="BD706" s="547">
        <v>119.80835999999999</v>
      </c>
      <c r="BE706" s="547">
        <v>2.52941607950171</v>
      </c>
      <c r="BF706" s="547"/>
      <c r="BG706" s="547"/>
      <c r="BH706" s="547"/>
      <c r="BI706" s="547"/>
      <c r="BJ706" s="547"/>
      <c r="BK706" s="547"/>
      <c r="BL706" s="547">
        <v>0.88839399999999991</v>
      </c>
      <c r="BM706" s="547">
        <v>106.60727999999999</v>
      </c>
      <c r="BN706" s="547">
        <v>2.5831623880727501</v>
      </c>
      <c r="BO706" s="567">
        <v>0.18607299999999999</v>
      </c>
      <c r="BP706" s="547">
        <v>22.328759999999996</v>
      </c>
      <c r="BQ706" s="567">
        <v>0.53382417104065538</v>
      </c>
      <c r="BR706" s="547">
        <v>0.88839399999999991</v>
      </c>
      <c r="BS706" s="547">
        <v>106.60727999999999</v>
      </c>
      <c r="BT706" s="547">
        <v>2.5831623880727501</v>
      </c>
      <c r="BU706" s="567">
        <v>0.18607299999999999</v>
      </c>
      <c r="BV706" s="547">
        <v>22.328759999999996</v>
      </c>
      <c r="BW706" s="567">
        <v>0.53382417104065538</v>
      </c>
      <c r="BX706" s="567">
        <v>0.22167000000000001</v>
      </c>
      <c r="BY706" s="547">
        <v>26.6004</v>
      </c>
      <c r="BZ706" s="567">
        <v>0.6359482783391841</v>
      </c>
      <c r="CA706" s="567">
        <v>0.25361</v>
      </c>
      <c r="CB706" s="547">
        <v>30.433199999999999</v>
      </c>
      <c r="CC706" s="567">
        <v>0.74575902754364065</v>
      </c>
      <c r="CD706" s="567">
        <v>0.22704099999999999</v>
      </c>
      <c r="CE706" s="547">
        <v>27.24492</v>
      </c>
      <c r="CF706" s="567">
        <v>0.66763091114926976</v>
      </c>
      <c r="CG706" s="975"/>
      <c r="CH706" s="547">
        <v>0.88839399999999991</v>
      </c>
      <c r="CI706" s="547">
        <v>106.60727999999999</v>
      </c>
      <c r="CJ706" s="547">
        <v>2.5831623880727501</v>
      </c>
      <c r="CK706" s="567">
        <v>0.18607299999999999</v>
      </c>
      <c r="CL706" s="547">
        <v>22.328759999999996</v>
      </c>
      <c r="CM706" s="567">
        <v>0.53382417104065538</v>
      </c>
      <c r="CN706" s="567">
        <v>0.22167000000000001</v>
      </c>
      <c r="CO706" s="547">
        <v>26.6004</v>
      </c>
      <c r="CP706" s="567">
        <v>0.6359482783391841</v>
      </c>
      <c r="CQ706" s="567">
        <v>0.25361</v>
      </c>
      <c r="CR706" s="547">
        <v>30.433199999999999</v>
      </c>
      <c r="CS706" s="567">
        <v>0.74575902754364065</v>
      </c>
      <c r="CT706" s="567">
        <v>0.22704099999999999</v>
      </c>
      <c r="CU706" s="547">
        <v>27.24492</v>
      </c>
      <c r="CV706" s="567">
        <v>0.66763091114926976</v>
      </c>
      <c r="CW706" s="1545">
        <v>0.88917400000000002</v>
      </c>
      <c r="CX706" s="547">
        <v>106.70088</v>
      </c>
      <c r="CY706" s="567">
        <v>2.765028635376594</v>
      </c>
      <c r="CZ706" s="567">
        <v>0.88787400000000005</v>
      </c>
      <c r="DA706" s="547">
        <v>106.54488000000001</v>
      </c>
      <c r="DB706" s="567">
        <v>2.8465412944973316</v>
      </c>
      <c r="DC706" s="567">
        <v>0.88787400000000005</v>
      </c>
      <c r="DD706" s="547">
        <v>106.54488000000001</v>
      </c>
      <c r="DE706" s="567">
        <v>2.9355197393288859</v>
      </c>
      <c r="DF706" s="567">
        <v>0.88787400000000005</v>
      </c>
      <c r="DG706" s="547">
        <v>106.54488000000001</v>
      </c>
      <c r="DH706" s="567">
        <v>2.9355197393288859</v>
      </c>
      <c r="DI706" s="1230">
        <v>0.88917400000000002</v>
      </c>
      <c r="DJ706" s="1237">
        <v>106.70088</v>
      </c>
      <c r="DK706" s="1230">
        <v>2.765028635376594</v>
      </c>
      <c r="DL706" s="1230"/>
      <c r="DM706" s="1230"/>
      <c r="DN706" s="1230"/>
      <c r="DO706" s="1230"/>
      <c r="DP706" s="1230"/>
      <c r="DQ706" s="1230"/>
      <c r="DR706" s="1230"/>
      <c r="DS706" s="1230"/>
      <c r="DT706" s="1230"/>
      <c r="DU706" s="1230"/>
      <c r="DV706" s="1230"/>
      <c r="DW706" s="1230"/>
      <c r="DX706" s="1230">
        <v>0.88787400000000005</v>
      </c>
      <c r="DY706" s="1237">
        <v>106.54488000000001</v>
      </c>
      <c r="DZ706" s="1230">
        <v>2.8465412944973316</v>
      </c>
      <c r="EA706" s="1230">
        <v>0.88787400000000005</v>
      </c>
      <c r="EB706" s="1237">
        <v>106.54488000000001</v>
      </c>
      <c r="EC706" s="1230">
        <v>2.9355197393288859</v>
      </c>
      <c r="ED706" s="1230">
        <v>0.88787400000000005</v>
      </c>
      <c r="EE706" s="1237">
        <v>106.54488000000001</v>
      </c>
      <c r="EF706" s="1230">
        <v>2.9355197393288859</v>
      </c>
      <c r="EG706" s="1230"/>
      <c r="EH706" s="1230"/>
      <c r="EI706" s="1230"/>
      <c r="EJ706" s="522"/>
      <c r="EK706" s="522" t="s">
        <v>296</v>
      </c>
      <c r="EL706" s="522"/>
      <c r="EM706" s="565"/>
      <c r="EN706" s="508">
        <f t="shared" si="3232"/>
        <v>0</v>
      </c>
      <c r="EO706" s="508"/>
      <c r="EP706" s="508"/>
      <c r="EQ706" s="565"/>
      <c r="ER706" s="565"/>
      <c r="ES706" s="565"/>
      <c r="ET706" s="833"/>
      <c r="EU706" s="833"/>
      <c r="EV706" s="833"/>
      <c r="EW706" s="833"/>
      <c r="EX706" s="565"/>
      <c r="EY706" s="833"/>
      <c r="EZ706" s="833"/>
      <c r="FA706" s="833"/>
      <c r="FB706" s="833"/>
      <c r="FC706" s="565"/>
      <c r="FD706" s="565"/>
      <c r="FE706" s="565"/>
      <c r="FF706" s="565"/>
      <c r="FG706" s="565"/>
      <c r="FH706" s="508"/>
      <c r="FI706" s="508"/>
      <c r="FJ706" s="565"/>
      <c r="FK706" s="565"/>
      <c r="FL706" s="976"/>
      <c r="FM706" s="565"/>
      <c r="FN706" s="833"/>
      <c r="FO706" s="833"/>
      <c r="FP706" s="833"/>
      <c r="FQ706" s="833"/>
      <c r="FR706" s="565"/>
      <c r="FS706" s="565"/>
      <c r="FT706" s="565"/>
      <c r="FU706" s="833"/>
      <c r="FV706" s="565"/>
      <c r="FW706" s="565"/>
      <c r="FX706" s="565" t="s">
        <v>306</v>
      </c>
    </row>
    <row r="707" spans="1:180" s="613" customFormat="1" ht="30" hidden="1" customHeight="1">
      <c r="A707" s="562" t="s">
        <v>485</v>
      </c>
      <c r="B707" s="563" t="s">
        <v>302</v>
      </c>
      <c r="C707" s="542" t="s">
        <v>489</v>
      </c>
      <c r="D707" s="542" t="s">
        <v>493</v>
      </c>
      <c r="E707" s="584" t="s">
        <v>196</v>
      </c>
      <c r="F707" s="585" t="s">
        <v>308</v>
      </c>
      <c r="G707" s="522" t="s">
        <v>70</v>
      </c>
      <c r="H707" s="522" t="s">
        <v>12</v>
      </c>
      <c r="I707" s="508" t="e">
        <f>#REF!+M707+N707+S707</f>
        <v>#REF!</v>
      </c>
      <c r="J707" s="508"/>
      <c r="K707" s="508"/>
      <c r="L707" s="508"/>
      <c r="M707" s="509" t="e">
        <f>SUM(#REF!)</f>
        <v>#REF!</v>
      </c>
      <c r="N707" s="509">
        <f t="shared" si="3235"/>
        <v>8</v>
      </c>
      <c r="O707" s="521">
        <v>2</v>
      </c>
      <c r="P707" s="521">
        <v>2</v>
      </c>
      <c r="Q707" s="521">
        <v>2</v>
      </c>
      <c r="R707" s="521">
        <v>2</v>
      </c>
      <c r="S707" s="521">
        <v>8</v>
      </c>
      <c r="T707" s="521">
        <v>2</v>
      </c>
      <c r="U707" s="521">
        <v>2</v>
      </c>
      <c r="V707" s="521">
        <v>2</v>
      </c>
      <c r="W707" s="521">
        <v>2</v>
      </c>
      <c r="X707" s="521">
        <v>8</v>
      </c>
      <c r="Y707" s="521">
        <v>8</v>
      </c>
      <c r="Z707" s="521">
        <v>8</v>
      </c>
      <c r="AA707" s="1176"/>
      <c r="AB707" s="522"/>
      <c r="AC707" s="522"/>
      <c r="AD707" s="522"/>
      <c r="AE707" s="522"/>
      <c r="AF707" s="509" t="e">
        <f>SUM(#REF!)</f>
        <v>#REF!</v>
      </c>
      <c r="AG707" s="509">
        <f t="shared" si="3236"/>
        <v>8</v>
      </c>
      <c r="AH707" s="521">
        <v>2</v>
      </c>
      <c r="AI707" s="521">
        <v>2</v>
      </c>
      <c r="AJ707" s="521">
        <v>2</v>
      </c>
      <c r="AK707" s="521">
        <v>2</v>
      </c>
      <c r="AL707" s="522"/>
      <c r="AM707" s="522"/>
      <c r="AN707" s="522"/>
      <c r="AO707" s="522"/>
      <c r="AP707" s="522" t="s">
        <v>584</v>
      </c>
      <c r="AQ707" s="508" t="e">
        <f>#REF!+BL707+BR707+CW707</f>
        <v>#REF!</v>
      </c>
      <c r="AR707" s="1630"/>
      <c r="AS707" s="1630"/>
      <c r="AT707" s="547">
        <v>2.8032999999999999E-2</v>
      </c>
      <c r="AU707" s="547">
        <v>3.3639599999999996</v>
      </c>
      <c r="AV707" s="547">
        <v>6.2692450365066224E-2</v>
      </c>
      <c r="AW707" s="547">
        <v>2.8032999999999999E-2</v>
      </c>
      <c r="AX707" s="547">
        <v>3.3639599999999996</v>
      </c>
      <c r="AY707" s="547">
        <v>6.7376954525544791E-2</v>
      </c>
      <c r="AZ707" s="547">
        <v>2.8032999999999995E-2</v>
      </c>
      <c r="BA707" s="547">
        <v>3.3639599999999992</v>
      </c>
      <c r="BB707" s="547">
        <v>7.0166419639851277E-2</v>
      </c>
      <c r="BC707" s="547">
        <v>2.8032999999999999E-2</v>
      </c>
      <c r="BD707" s="547">
        <v>3.3639599999999996</v>
      </c>
      <c r="BE707" s="547">
        <v>7.0255090673142298E-2</v>
      </c>
      <c r="BF707" s="547"/>
      <c r="BG707" s="547"/>
      <c r="BH707" s="547"/>
      <c r="BI707" s="547"/>
      <c r="BJ707" s="547"/>
      <c r="BK707" s="547"/>
      <c r="BL707" s="547">
        <v>2.811E-2</v>
      </c>
      <c r="BM707" s="547">
        <v>3.3731999999999998</v>
      </c>
      <c r="BN707" s="547">
        <v>8.1657629576726509E-2</v>
      </c>
      <c r="BO707" s="567">
        <v>6.9890000000000004E-3</v>
      </c>
      <c r="BP707" s="547">
        <v>0.83868000000000009</v>
      </c>
      <c r="BQ707" s="567">
        <v>2.0050717360407692E-2</v>
      </c>
      <c r="BR707" s="547">
        <v>2.811E-2</v>
      </c>
      <c r="BS707" s="547">
        <v>3.3731999999999998</v>
      </c>
      <c r="BT707" s="547">
        <v>8.1657629576726509E-2</v>
      </c>
      <c r="BU707" s="567">
        <v>6.9890000000000004E-3</v>
      </c>
      <c r="BV707" s="547">
        <v>0.83868000000000009</v>
      </c>
      <c r="BW707" s="567">
        <v>2.0050717360407692E-2</v>
      </c>
      <c r="BX707" s="567">
        <v>6.9890000000000004E-3</v>
      </c>
      <c r="BY707" s="547">
        <v>0.83868000000000009</v>
      </c>
      <c r="BZ707" s="567">
        <v>2.005071736054747E-2</v>
      </c>
      <c r="CA707" s="567">
        <v>7.0660000000000002E-3</v>
      </c>
      <c r="CB707" s="547">
        <v>0.8479199999999999</v>
      </c>
      <c r="CC707" s="567">
        <v>2.0778097427638361E-2</v>
      </c>
      <c r="CD707" s="567">
        <v>7.0660000000000002E-3</v>
      </c>
      <c r="CE707" s="547">
        <v>0.8479199999999999</v>
      </c>
      <c r="CF707" s="567">
        <v>2.0778097428132983E-2</v>
      </c>
      <c r="CG707" s="975"/>
      <c r="CH707" s="547">
        <v>2.811E-2</v>
      </c>
      <c r="CI707" s="547">
        <v>3.3731999999999998</v>
      </c>
      <c r="CJ707" s="547">
        <v>8.1657629576726509E-2</v>
      </c>
      <c r="CK707" s="567">
        <v>6.9890000000000004E-3</v>
      </c>
      <c r="CL707" s="547">
        <v>0.83868000000000009</v>
      </c>
      <c r="CM707" s="567">
        <v>2.0050717360407692E-2</v>
      </c>
      <c r="CN707" s="567">
        <v>6.9890000000000004E-3</v>
      </c>
      <c r="CO707" s="547">
        <v>0.83868000000000009</v>
      </c>
      <c r="CP707" s="567">
        <v>2.005071736054747E-2</v>
      </c>
      <c r="CQ707" s="567">
        <v>7.0660000000000002E-3</v>
      </c>
      <c r="CR707" s="547">
        <v>0.8479199999999999</v>
      </c>
      <c r="CS707" s="567">
        <v>2.0778097427638361E-2</v>
      </c>
      <c r="CT707" s="567">
        <v>7.0660000000000002E-3</v>
      </c>
      <c r="CU707" s="547">
        <v>0.8479199999999999</v>
      </c>
      <c r="CV707" s="567">
        <v>2.0778097428132983E-2</v>
      </c>
      <c r="CW707" s="1545">
        <v>2.8032999999999999E-2</v>
      </c>
      <c r="CX707" s="547">
        <v>3.3639599999999996</v>
      </c>
      <c r="CY707" s="567">
        <v>8.717309293289284E-2</v>
      </c>
      <c r="CZ707" s="567">
        <v>2.8032999999999999E-2</v>
      </c>
      <c r="DA707" s="547">
        <v>3.3639599999999996</v>
      </c>
      <c r="DB707" s="567">
        <v>8.987434265294815E-2</v>
      </c>
      <c r="DC707" s="567">
        <v>2.811E-2</v>
      </c>
      <c r="DD707" s="547">
        <v>3.3731999999999998</v>
      </c>
      <c r="DE707" s="567">
        <v>9.2938254608801438E-2</v>
      </c>
      <c r="DF707" s="567">
        <v>2.811E-2</v>
      </c>
      <c r="DG707" s="547">
        <v>3.3731999999999998</v>
      </c>
      <c r="DH707" s="567">
        <v>9.2938254608801438E-2</v>
      </c>
      <c r="DI707" s="1230">
        <v>2.8032999999999999E-2</v>
      </c>
      <c r="DJ707" s="1237">
        <v>3.3639599999999996</v>
      </c>
      <c r="DK707" s="1230">
        <v>8.717309293289284E-2</v>
      </c>
      <c r="DL707" s="1230"/>
      <c r="DM707" s="1230"/>
      <c r="DN707" s="1230"/>
      <c r="DO707" s="1230"/>
      <c r="DP707" s="1230"/>
      <c r="DQ707" s="1230"/>
      <c r="DR707" s="1230"/>
      <c r="DS707" s="1230"/>
      <c r="DT707" s="1230"/>
      <c r="DU707" s="1230"/>
      <c r="DV707" s="1230"/>
      <c r="DW707" s="1230"/>
      <c r="DX707" s="1230">
        <v>2.8032999999999999E-2</v>
      </c>
      <c r="DY707" s="1237">
        <v>3.3639599999999996</v>
      </c>
      <c r="DZ707" s="1230">
        <v>8.987434265294815E-2</v>
      </c>
      <c r="EA707" s="1230">
        <v>2.811E-2</v>
      </c>
      <c r="EB707" s="1237">
        <v>3.3731999999999998</v>
      </c>
      <c r="EC707" s="1230">
        <v>9.2938254608801438E-2</v>
      </c>
      <c r="ED707" s="1230">
        <v>2.811E-2</v>
      </c>
      <c r="EE707" s="1237">
        <v>3.3731999999999998</v>
      </c>
      <c r="EF707" s="1230">
        <v>9.2938254608801438E-2</v>
      </c>
      <c r="EG707" s="1230"/>
      <c r="EH707" s="1230"/>
      <c r="EI707" s="1230"/>
      <c r="EJ707" s="522"/>
      <c r="EK707" s="522" t="s">
        <v>296</v>
      </c>
      <c r="EL707" s="522"/>
      <c r="EM707" s="565"/>
      <c r="EN707" s="508">
        <f t="shared" si="3232"/>
        <v>0</v>
      </c>
      <c r="EO707" s="508"/>
      <c r="EP707" s="508"/>
      <c r="EQ707" s="565"/>
      <c r="ER707" s="565"/>
      <c r="ES707" s="565"/>
      <c r="ET707" s="833"/>
      <c r="EU707" s="833"/>
      <c r="EV707" s="833"/>
      <c r="EW707" s="833"/>
      <c r="EX707" s="565"/>
      <c r="EY707" s="833"/>
      <c r="EZ707" s="833"/>
      <c r="FA707" s="833"/>
      <c r="FB707" s="833"/>
      <c r="FC707" s="565"/>
      <c r="FD707" s="565"/>
      <c r="FE707" s="565"/>
      <c r="FF707" s="565"/>
      <c r="FG707" s="565"/>
      <c r="FH707" s="508"/>
      <c r="FI707" s="508"/>
      <c r="FJ707" s="565"/>
      <c r="FK707" s="565"/>
      <c r="FL707" s="976"/>
      <c r="FM707" s="565"/>
      <c r="FN707" s="833"/>
      <c r="FO707" s="833"/>
      <c r="FP707" s="833"/>
      <c r="FQ707" s="833"/>
      <c r="FR707" s="565"/>
      <c r="FS707" s="565"/>
      <c r="FT707" s="565"/>
      <c r="FU707" s="833"/>
      <c r="FV707" s="565"/>
      <c r="FW707" s="565"/>
      <c r="FX707" s="565" t="s">
        <v>306</v>
      </c>
    </row>
    <row r="708" spans="1:180" s="515" customFormat="1" ht="32.450000000000003" hidden="1" customHeight="1">
      <c r="A708" s="562" t="s">
        <v>485</v>
      </c>
      <c r="B708" s="563" t="s">
        <v>302</v>
      </c>
      <c r="C708" s="542" t="s">
        <v>489</v>
      </c>
      <c r="D708" s="542" t="s">
        <v>493</v>
      </c>
      <c r="E708" s="584" t="s">
        <v>198</v>
      </c>
      <c r="F708" s="585" t="s">
        <v>309</v>
      </c>
      <c r="G708" s="522" t="s">
        <v>68</v>
      </c>
      <c r="H708" s="522" t="s">
        <v>12</v>
      </c>
      <c r="I708" s="508" t="e">
        <f>#REF!+M708+N708+S708</f>
        <v>#REF!</v>
      </c>
      <c r="J708" s="508"/>
      <c r="K708" s="508"/>
      <c r="L708" s="508"/>
      <c r="M708" s="509" t="e">
        <f>SUM(#REF!)</f>
        <v>#REF!</v>
      </c>
      <c r="N708" s="509">
        <f t="shared" si="3235"/>
        <v>6</v>
      </c>
      <c r="O708" s="521">
        <v>0</v>
      </c>
      <c r="P708" s="521">
        <v>2</v>
      </c>
      <c r="Q708" s="521">
        <v>2</v>
      </c>
      <c r="R708" s="521">
        <v>2</v>
      </c>
      <c r="S708" s="521">
        <v>6</v>
      </c>
      <c r="T708" s="521">
        <v>0</v>
      </c>
      <c r="U708" s="521">
        <v>2</v>
      </c>
      <c r="V708" s="521">
        <v>2</v>
      </c>
      <c r="W708" s="521">
        <v>2</v>
      </c>
      <c r="X708" s="521">
        <v>6</v>
      </c>
      <c r="Y708" s="521">
        <v>6</v>
      </c>
      <c r="Z708" s="521">
        <v>6</v>
      </c>
      <c r="AA708" s="1176"/>
      <c r="AB708" s="522"/>
      <c r="AC708" s="522"/>
      <c r="AD708" s="522"/>
      <c r="AE708" s="522"/>
      <c r="AF708" s="509" t="e">
        <f>SUM(#REF!)</f>
        <v>#REF!</v>
      </c>
      <c r="AG708" s="509">
        <f t="shared" si="3236"/>
        <v>6</v>
      </c>
      <c r="AH708" s="521">
        <v>0</v>
      </c>
      <c r="AI708" s="521">
        <v>2</v>
      </c>
      <c r="AJ708" s="521">
        <v>2</v>
      </c>
      <c r="AK708" s="521">
        <v>2</v>
      </c>
      <c r="AL708" s="522"/>
      <c r="AM708" s="522"/>
      <c r="AN708" s="522"/>
      <c r="AO708" s="522"/>
      <c r="AP708" s="522" t="s">
        <v>584</v>
      </c>
      <c r="AQ708" s="508" t="e">
        <f>#REF!+BL708+BR708+CW708</f>
        <v>#REF!</v>
      </c>
      <c r="AR708" s="1630"/>
      <c r="AS708" s="1630"/>
      <c r="AT708" s="547">
        <v>7.5036000000000005E-2</v>
      </c>
      <c r="AU708" s="547">
        <v>9.0043199999999999</v>
      </c>
      <c r="AV708" s="547">
        <v>0.16687387700796302</v>
      </c>
      <c r="AW708" s="547">
        <v>0.15052200000000002</v>
      </c>
      <c r="AX708" s="547">
        <v>18.062640000000002</v>
      </c>
      <c r="AY708" s="547">
        <v>0.36814998405186555</v>
      </c>
      <c r="AZ708" s="547">
        <v>7.2816000000000006E-2</v>
      </c>
      <c r="BA708" s="547">
        <v>8.737919999999999</v>
      </c>
      <c r="BB708" s="547">
        <v>0.18401618500333067</v>
      </c>
      <c r="BC708" s="547">
        <v>0.119072</v>
      </c>
      <c r="BD708" s="547">
        <v>14.288639999999999</v>
      </c>
      <c r="BE708" s="547">
        <v>0.31763053581239897</v>
      </c>
      <c r="BF708" s="547"/>
      <c r="BG708" s="547"/>
      <c r="BH708" s="547"/>
      <c r="BI708" s="547"/>
      <c r="BJ708" s="547"/>
      <c r="BK708" s="547"/>
      <c r="BL708" s="547">
        <v>7.2816000000000006E-2</v>
      </c>
      <c r="BM708" s="547">
        <v>8.737919999999999</v>
      </c>
      <c r="BN708" s="547">
        <v>0.2121477069632009</v>
      </c>
      <c r="BO708" s="567">
        <v>0</v>
      </c>
      <c r="BP708" s="547">
        <v>0</v>
      </c>
      <c r="BQ708" s="567">
        <v>0</v>
      </c>
      <c r="BR708" s="547">
        <v>7.2816000000000006E-2</v>
      </c>
      <c r="BS708" s="547">
        <v>8.737919999999999</v>
      </c>
      <c r="BT708" s="547">
        <v>0.2121477069632009</v>
      </c>
      <c r="BU708" s="567">
        <v>0</v>
      </c>
      <c r="BV708" s="547">
        <v>0</v>
      </c>
      <c r="BW708" s="567">
        <v>0</v>
      </c>
      <c r="BX708" s="567">
        <v>2.7528E-2</v>
      </c>
      <c r="BY708" s="547">
        <v>3.3033600000000001</v>
      </c>
      <c r="BZ708" s="567">
        <v>7.8974981757211432E-2</v>
      </c>
      <c r="CA708" s="567">
        <v>3.9960000000000002E-2</v>
      </c>
      <c r="CB708" s="547">
        <v>4.7952000000000004</v>
      </c>
      <c r="CC708" s="567">
        <v>0.11750534576966161</v>
      </c>
      <c r="CD708" s="567">
        <v>5.3280000000000003E-3</v>
      </c>
      <c r="CE708" s="547">
        <v>0.63936000000000004</v>
      </c>
      <c r="CF708" s="567">
        <v>1.5667379436327841E-2</v>
      </c>
      <c r="CG708" s="975"/>
      <c r="CH708" s="547">
        <v>7.2816000000000006E-2</v>
      </c>
      <c r="CI708" s="547">
        <v>8.737919999999999</v>
      </c>
      <c r="CJ708" s="547">
        <v>0.2121477069632009</v>
      </c>
      <c r="CK708" s="567">
        <v>0</v>
      </c>
      <c r="CL708" s="547">
        <v>0</v>
      </c>
      <c r="CM708" s="567">
        <v>0</v>
      </c>
      <c r="CN708" s="567">
        <v>2.7528E-2</v>
      </c>
      <c r="CO708" s="547">
        <v>3.3033600000000001</v>
      </c>
      <c r="CP708" s="567">
        <v>7.8974981757211432E-2</v>
      </c>
      <c r="CQ708" s="567">
        <v>3.9960000000000002E-2</v>
      </c>
      <c r="CR708" s="547">
        <v>4.7952000000000004</v>
      </c>
      <c r="CS708" s="567">
        <v>0.11750534576966161</v>
      </c>
      <c r="CT708" s="567">
        <v>5.3280000000000003E-3</v>
      </c>
      <c r="CU708" s="547">
        <v>0.63936000000000004</v>
      </c>
      <c r="CV708" s="567">
        <v>1.5667379436327841E-2</v>
      </c>
      <c r="CW708" s="1545">
        <v>7.2816000000000006E-2</v>
      </c>
      <c r="CX708" s="547">
        <v>8.737919999999999</v>
      </c>
      <c r="CY708" s="567">
        <v>0.22643298737208026</v>
      </c>
      <c r="CZ708" s="567">
        <v>0.62384300000000004</v>
      </c>
      <c r="DA708" s="547">
        <v>74.861159999999998</v>
      </c>
      <c r="DB708" s="567">
        <v>2.0000527786409994</v>
      </c>
      <c r="DC708" s="567">
        <v>0.62384300000000004</v>
      </c>
      <c r="DD708" s="547">
        <v>74.861159999999998</v>
      </c>
      <c r="DE708" s="567">
        <v>2.0625713116299722</v>
      </c>
      <c r="DF708" s="567">
        <v>0.62384300000000004</v>
      </c>
      <c r="DG708" s="547">
        <v>74.861159999999998</v>
      </c>
      <c r="DH708" s="567">
        <v>2.0625713116299722</v>
      </c>
      <c r="DI708" s="1230">
        <v>7.2816000000000006E-2</v>
      </c>
      <c r="DJ708" s="1237">
        <v>8.737919999999999</v>
      </c>
      <c r="DK708" s="1230">
        <v>0.22643298737208026</v>
      </c>
      <c r="DL708" s="1230"/>
      <c r="DM708" s="1230"/>
      <c r="DN708" s="1230"/>
      <c r="DO708" s="1230"/>
      <c r="DP708" s="1230"/>
      <c r="DQ708" s="1230"/>
      <c r="DR708" s="1230"/>
      <c r="DS708" s="1230"/>
      <c r="DT708" s="1230"/>
      <c r="DU708" s="1230"/>
      <c r="DV708" s="1230"/>
      <c r="DW708" s="1230"/>
      <c r="DX708" s="1230">
        <v>0.62384300000000004</v>
      </c>
      <c r="DY708" s="1237">
        <v>74.861159999999998</v>
      </c>
      <c r="DZ708" s="1230">
        <v>2.0000527786409994</v>
      </c>
      <c r="EA708" s="1230">
        <v>0.62384300000000004</v>
      </c>
      <c r="EB708" s="1237">
        <v>74.861159999999998</v>
      </c>
      <c r="EC708" s="1230">
        <v>2.0625713116299722</v>
      </c>
      <c r="ED708" s="1230">
        <v>0.62384300000000004</v>
      </c>
      <c r="EE708" s="1237">
        <v>74.861159999999998</v>
      </c>
      <c r="EF708" s="1230">
        <v>2.0625713116299722</v>
      </c>
      <c r="EG708" s="1230"/>
      <c r="EH708" s="1230"/>
      <c r="EI708" s="1230"/>
      <c r="EJ708" s="522"/>
      <c r="EK708" s="522" t="s">
        <v>296</v>
      </c>
      <c r="EL708" s="522"/>
      <c r="EM708" s="565"/>
      <c r="EN708" s="508">
        <f t="shared" si="3232"/>
        <v>0</v>
      </c>
      <c r="EO708" s="508"/>
      <c r="EP708" s="508"/>
      <c r="EQ708" s="565"/>
      <c r="ER708" s="565"/>
      <c r="ES708" s="565"/>
      <c r="ET708" s="833"/>
      <c r="EU708" s="833"/>
      <c r="EV708" s="833"/>
      <c r="EW708" s="833"/>
      <c r="EX708" s="565"/>
      <c r="EY708" s="833"/>
      <c r="EZ708" s="833"/>
      <c r="FA708" s="833"/>
      <c r="FB708" s="833"/>
      <c r="FC708" s="565"/>
      <c r="FD708" s="565"/>
      <c r="FE708" s="565"/>
      <c r="FF708" s="565"/>
      <c r="FG708" s="565"/>
      <c r="FH708" s="508"/>
      <c r="FI708" s="508"/>
      <c r="FJ708" s="565"/>
      <c r="FK708" s="565"/>
      <c r="FL708" s="976"/>
      <c r="FM708" s="565"/>
      <c r="FN708" s="833"/>
      <c r="FO708" s="833"/>
      <c r="FP708" s="833"/>
      <c r="FQ708" s="833"/>
      <c r="FR708" s="565"/>
      <c r="FS708" s="565"/>
      <c r="FT708" s="565"/>
      <c r="FU708" s="833"/>
      <c r="FV708" s="565"/>
      <c r="FW708" s="565"/>
      <c r="FX708" s="565" t="s">
        <v>306</v>
      </c>
    </row>
    <row r="709" spans="1:180" s="515" customFormat="1" ht="32.450000000000003" hidden="1" customHeight="1">
      <c r="A709" s="562" t="s">
        <v>485</v>
      </c>
      <c r="B709" s="563" t="s">
        <v>302</v>
      </c>
      <c r="C709" s="542" t="s">
        <v>489</v>
      </c>
      <c r="D709" s="542" t="s">
        <v>493</v>
      </c>
      <c r="E709" s="584" t="s">
        <v>310</v>
      </c>
      <c r="F709" s="585" t="s">
        <v>311</v>
      </c>
      <c r="G709" s="522" t="s">
        <v>69</v>
      </c>
      <c r="H709" s="522" t="s">
        <v>12</v>
      </c>
      <c r="I709" s="508" t="e">
        <f>#REF!+M709+N709+S709</f>
        <v>#REF!</v>
      </c>
      <c r="J709" s="508"/>
      <c r="K709" s="508"/>
      <c r="L709" s="508"/>
      <c r="M709" s="509" t="e">
        <f>SUM(#REF!)</f>
        <v>#REF!</v>
      </c>
      <c r="N709" s="509">
        <f t="shared" si="3235"/>
        <v>20</v>
      </c>
      <c r="O709" s="521">
        <v>5</v>
      </c>
      <c r="P709" s="521">
        <v>5</v>
      </c>
      <c r="Q709" s="521">
        <v>5</v>
      </c>
      <c r="R709" s="521">
        <v>5</v>
      </c>
      <c r="S709" s="521">
        <v>20</v>
      </c>
      <c r="T709" s="521">
        <v>5</v>
      </c>
      <c r="U709" s="521">
        <v>5</v>
      </c>
      <c r="V709" s="521">
        <v>5</v>
      </c>
      <c r="W709" s="521">
        <v>5</v>
      </c>
      <c r="X709" s="521">
        <v>20</v>
      </c>
      <c r="Y709" s="521">
        <v>20</v>
      </c>
      <c r="Z709" s="521">
        <v>20</v>
      </c>
      <c r="AA709" s="1176"/>
      <c r="AB709" s="522"/>
      <c r="AC709" s="522"/>
      <c r="AD709" s="522"/>
      <c r="AE709" s="522"/>
      <c r="AF709" s="509" t="e">
        <f>SUM(#REF!)</f>
        <v>#REF!</v>
      </c>
      <c r="AG709" s="509">
        <f t="shared" si="3236"/>
        <v>20</v>
      </c>
      <c r="AH709" s="521">
        <v>5</v>
      </c>
      <c r="AI709" s="521">
        <v>5</v>
      </c>
      <c r="AJ709" s="521">
        <v>5</v>
      </c>
      <c r="AK709" s="521">
        <v>5</v>
      </c>
      <c r="AL709" s="522"/>
      <c r="AM709" s="522"/>
      <c r="AN709" s="522"/>
      <c r="AO709" s="522"/>
      <c r="AP709" s="522" t="s">
        <v>584</v>
      </c>
      <c r="AQ709" s="508" t="e">
        <f>#REF!+BL709+BR709+CW709</f>
        <v>#REF!</v>
      </c>
      <c r="AR709" s="1630"/>
      <c r="AS709" s="1630"/>
      <c r="AT709" s="547">
        <v>0.29337599999999997</v>
      </c>
      <c r="AU709" s="547">
        <v>35.205119999999994</v>
      </c>
      <c r="AV709" s="547">
        <v>0.6562214878514836</v>
      </c>
      <c r="AW709" s="547">
        <v>0.34938200000000003</v>
      </c>
      <c r="AX709" s="547">
        <v>41.925840000000001</v>
      </c>
      <c r="AY709" s="547">
        <v>0.84181049937939767</v>
      </c>
      <c r="AZ709" s="547">
        <v>0.29337600000000003</v>
      </c>
      <c r="BA709" s="547">
        <v>35.205120000000001</v>
      </c>
      <c r="BB709" s="547">
        <v>0.73413940754112561</v>
      </c>
      <c r="BC709" s="547">
        <v>0.33748899999999998</v>
      </c>
      <c r="BD709" s="547">
        <v>40.498679999999993</v>
      </c>
      <c r="BE709" s="547">
        <v>0.85168491068688901</v>
      </c>
      <c r="BF709" s="547"/>
      <c r="BG709" s="547"/>
      <c r="BH709" s="547"/>
      <c r="BI709" s="547"/>
      <c r="BJ709" s="547"/>
      <c r="BK709" s="547"/>
      <c r="BL709" s="547">
        <v>0.29337599999999997</v>
      </c>
      <c r="BM709" s="547">
        <v>35.205119999999994</v>
      </c>
      <c r="BN709" s="547">
        <v>0.85220371864610422</v>
      </c>
      <c r="BO709" s="567">
        <v>7.2599999999999998E-2</v>
      </c>
      <c r="BP709" s="547">
        <v>8.7119999999999997</v>
      </c>
      <c r="BQ709" s="567">
        <v>0.20828188301124601</v>
      </c>
      <c r="BR709" s="547">
        <v>0.29337599999999997</v>
      </c>
      <c r="BS709" s="547">
        <v>35.205119999999994</v>
      </c>
      <c r="BT709" s="547">
        <v>0.85220371864610422</v>
      </c>
      <c r="BU709" s="567">
        <v>7.2599999999999998E-2</v>
      </c>
      <c r="BV709" s="547">
        <v>8.7119999999999997</v>
      </c>
      <c r="BW709" s="567">
        <v>0.20828188301124601</v>
      </c>
      <c r="BX709" s="567">
        <v>7.3751999999999998E-2</v>
      </c>
      <c r="BY709" s="547">
        <v>8.8502399999999994</v>
      </c>
      <c r="BZ709" s="567">
        <v>0.21158685173488292</v>
      </c>
      <c r="CA709" s="567">
        <v>7.3992000000000002E-2</v>
      </c>
      <c r="CB709" s="547">
        <v>8.8790399999999998</v>
      </c>
      <c r="CC709" s="567">
        <v>0.21757896757229234</v>
      </c>
      <c r="CD709" s="567">
        <v>7.3032E-2</v>
      </c>
      <c r="CE709" s="547">
        <v>8.7638400000000001</v>
      </c>
      <c r="CF709" s="567">
        <v>0.21475601632768296</v>
      </c>
      <c r="CG709" s="975"/>
      <c r="CH709" s="547">
        <v>0.29337599999999997</v>
      </c>
      <c r="CI709" s="547">
        <v>35.205119999999994</v>
      </c>
      <c r="CJ709" s="547">
        <v>0.85220371864610422</v>
      </c>
      <c r="CK709" s="567">
        <v>7.2599999999999998E-2</v>
      </c>
      <c r="CL709" s="547">
        <v>8.7119999999999997</v>
      </c>
      <c r="CM709" s="567">
        <v>0.20828188301124601</v>
      </c>
      <c r="CN709" s="567">
        <v>7.3751999999999998E-2</v>
      </c>
      <c r="CO709" s="547">
        <v>8.8502399999999994</v>
      </c>
      <c r="CP709" s="567">
        <v>0.21158685173488292</v>
      </c>
      <c r="CQ709" s="567">
        <v>7.3992000000000002E-2</v>
      </c>
      <c r="CR709" s="547">
        <v>8.8790399999999998</v>
      </c>
      <c r="CS709" s="567">
        <v>0.21757896757229234</v>
      </c>
      <c r="CT709" s="567">
        <v>7.3032E-2</v>
      </c>
      <c r="CU709" s="547">
        <v>8.7638400000000001</v>
      </c>
      <c r="CV709" s="567">
        <v>0.21475601632768296</v>
      </c>
      <c r="CW709" s="1545">
        <v>0.29337600000000003</v>
      </c>
      <c r="CX709" s="547">
        <v>35.205120000000001</v>
      </c>
      <c r="CY709" s="567">
        <v>0.91229955096780124</v>
      </c>
      <c r="CZ709" s="567">
        <v>0.88787400000000005</v>
      </c>
      <c r="DA709" s="547">
        <v>106.54488000000001</v>
      </c>
      <c r="DB709" s="567">
        <v>2.8465412944973316</v>
      </c>
      <c r="DC709" s="567">
        <v>0.88787400000000005</v>
      </c>
      <c r="DD709" s="547">
        <v>106.54488000000001</v>
      </c>
      <c r="DE709" s="567">
        <v>2.9355197393288859</v>
      </c>
      <c r="DF709" s="567">
        <v>0.88787400000000005</v>
      </c>
      <c r="DG709" s="547">
        <v>106.54488000000001</v>
      </c>
      <c r="DH709" s="567">
        <v>2.9355197393288859</v>
      </c>
      <c r="DI709" s="1230">
        <v>0.29337600000000003</v>
      </c>
      <c r="DJ709" s="1237">
        <v>35.205120000000001</v>
      </c>
      <c r="DK709" s="1230">
        <v>0.91229955096780124</v>
      </c>
      <c r="DL709" s="1230"/>
      <c r="DM709" s="1230"/>
      <c r="DN709" s="1230"/>
      <c r="DO709" s="1230"/>
      <c r="DP709" s="1230"/>
      <c r="DQ709" s="1230"/>
      <c r="DR709" s="1230"/>
      <c r="DS709" s="1230"/>
      <c r="DT709" s="1230"/>
      <c r="DU709" s="1230"/>
      <c r="DV709" s="1230"/>
      <c r="DW709" s="1230"/>
      <c r="DX709" s="1230">
        <v>0.88787400000000005</v>
      </c>
      <c r="DY709" s="1237">
        <v>106.54488000000001</v>
      </c>
      <c r="DZ709" s="1230">
        <v>2.8465412944973316</v>
      </c>
      <c r="EA709" s="1230">
        <v>0.88787400000000005</v>
      </c>
      <c r="EB709" s="1237">
        <v>106.54488000000001</v>
      </c>
      <c r="EC709" s="1230">
        <v>2.9355197393288859</v>
      </c>
      <c r="ED709" s="1230">
        <v>0.88787400000000005</v>
      </c>
      <c r="EE709" s="1237">
        <v>106.54488000000001</v>
      </c>
      <c r="EF709" s="1230">
        <v>2.9355197393288859</v>
      </c>
      <c r="EG709" s="1230"/>
      <c r="EH709" s="1230"/>
      <c r="EI709" s="1230"/>
      <c r="EJ709" s="522"/>
      <c r="EK709" s="522" t="s">
        <v>296</v>
      </c>
      <c r="EL709" s="522"/>
      <c r="EM709" s="565"/>
      <c r="EN709" s="508">
        <f t="shared" si="3232"/>
        <v>0</v>
      </c>
      <c r="EO709" s="508"/>
      <c r="EP709" s="508"/>
      <c r="EQ709" s="565"/>
      <c r="ER709" s="565"/>
      <c r="ES709" s="565"/>
      <c r="ET709" s="833"/>
      <c r="EU709" s="833"/>
      <c r="EV709" s="833"/>
      <c r="EW709" s="833"/>
      <c r="EX709" s="565"/>
      <c r="EY709" s="833"/>
      <c r="EZ709" s="833"/>
      <c r="FA709" s="833"/>
      <c r="FB709" s="833"/>
      <c r="FC709" s="565"/>
      <c r="FD709" s="565"/>
      <c r="FE709" s="565"/>
      <c r="FF709" s="565"/>
      <c r="FG709" s="565"/>
      <c r="FH709" s="508"/>
      <c r="FI709" s="508"/>
      <c r="FJ709" s="565"/>
      <c r="FK709" s="565"/>
      <c r="FL709" s="976"/>
      <c r="FM709" s="565"/>
      <c r="FN709" s="833"/>
      <c r="FO709" s="833"/>
      <c r="FP709" s="833"/>
      <c r="FQ709" s="833"/>
      <c r="FR709" s="565"/>
      <c r="FS709" s="565"/>
      <c r="FT709" s="565"/>
      <c r="FU709" s="833"/>
      <c r="FV709" s="565"/>
      <c r="FW709" s="565"/>
      <c r="FX709" s="565" t="s">
        <v>306</v>
      </c>
    </row>
    <row r="710" spans="1:180" s="515" customFormat="1" ht="28.9" hidden="1" customHeight="1">
      <c r="A710" s="562" t="s">
        <v>485</v>
      </c>
      <c r="B710" s="563" t="s">
        <v>302</v>
      </c>
      <c r="C710" s="542" t="s">
        <v>489</v>
      </c>
      <c r="D710" s="542" t="s">
        <v>493</v>
      </c>
      <c r="E710" s="584" t="s">
        <v>312</v>
      </c>
      <c r="F710" s="585" t="s">
        <v>298</v>
      </c>
      <c r="G710" s="522" t="s">
        <v>70</v>
      </c>
      <c r="H710" s="522" t="s">
        <v>12</v>
      </c>
      <c r="I710" s="508" t="e">
        <f>#REF!+M710+N710+S710</f>
        <v>#REF!</v>
      </c>
      <c r="J710" s="508"/>
      <c r="K710" s="508"/>
      <c r="L710" s="508"/>
      <c r="M710" s="509" t="e">
        <f>SUM(#REF!)</f>
        <v>#REF!</v>
      </c>
      <c r="N710" s="509">
        <f t="shared" si="3235"/>
        <v>115</v>
      </c>
      <c r="O710" s="521">
        <v>48</v>
      </c>
      <c r="P710" s="521">
        <v>18</v>
      </c>
      <c r="Q710" s="521">
        <v>1</v>
      </c>
      <c r="R710" s="521">
        <v>48</v>
      </c>
      <c r="S710" s="521">
        <v>115</v>
      </c>
      <c r="T710" s="521">
        <v>48</v>
      </c>
      <c r="U710" s="521">
        <v>18</v>
      </c>
      <c r="V710" s="521">
        <v>1</v>
      </c>
      <c r="W710" s="521">
        <v>48</v>
      </c>
      <c r="X710" s="521">
        <v>115</v>
      </c>
      <c r="Y710" s="521">
        <v>115</v>
      </c>
      <c r="Z710" s="521">
        <v>115</v>
      </c>
      <c r="AA710" s="1176"/>
      <c r="AB710" s="522"/>
      <c r="AC710" s="522"/>
      <c r="AD710" s="522"/>
      <c r="AE710" s="522"/>
      <c r="AF710" s="509" t="e">
        <f>SUM(#REF!)</f>
        <v>#REF!</v>
      </c>
      <c r="AG710" s="509">
        <f t="shared" si="3236"/>
        <v>115</v>
      </c>
      <c r="AH710" s="521">
        <v>48</v>
      </c>
      <c r="AI710" s="521">
        <v>18</v>
      </c>
      <c r="AJ710" s="521">
        <v>1</v>
      </c>
      <c r="AK710" s="521">
        <v>48</v>
      </c>
      <c r="AL710" s="522"/>
      <c r="AM710" s="522"/>
      <c r="AN710" s="522"/>
      <c r="AO710" s="522"/>
      <c r="AP710" s="522" t="s">
        <v>584</v>
      </c>
      <c r="AQ710" s="508" t="e">
        <f>#REF!+BL710+BR710+CW710</f>
        <v>#REF!</v>
      </c>
      <c r="AR710" s="1630"/>
      <c r="AS710" s="1630"/>
      <c r="AT710" s="547">
        <v>0.63660800000000006</v>
      </c>
      <c r="AU710" s="547">
        <v>76.392960000000016</v>
      </c>
      <c r="AV710" s="547">
        <v>1.4269741619433751</v>
      </c>
      <c r="AW710" s="547">
        <v>0.63332600000000006</v>
      </c>
      <c r="AX710" s="547">
        <v>75.999120000000005</v>
      </c>
      <c r="AY710" s="547">
        <v>1.513314966597104</v>
      </c>
      <c r="AZ710" s="547">
        <v>0.60912299999999997</v>
      </c>
      <c r="BA710" s="547">
        <v>73.094759999999994</v>
      </c>
      <c r="BB710" s="547">
        <v>1.51873889855624</v>
      </c>
      <c r="BC710" s="547">
        <v>0.60912300000000008</v>
      </c>
      <c r="BD710" s="547">
        <v>73.094759999999994</v>
      </c>
      <c r="BE710" s="547">
        <v>1.4805301893962057</v>
      </c>
      <c r="BF710" s="547"/>
      <c r="BG710" s="547"/>
      <c r="BH710" s="547"/>
      <c r="BI710" s="547"/>
      <c r="BJ710" s="547"/>
      <c r="BK710" s="547"/>
      <c r="BL710" s="547">
        <v>0.59651600000000005</v>
      </c>
      <c r="BM710" s="547">
        <v>71.581920000000011</v>
      </c>
      <c r="BN710" s="547">
        <v>1.7308079546533208</v>
      </c>
      <c r="BO710" s="567">
        <v>0.274696</v>
      </c>
      <c r="BP710" s="547">
        <v>32.963519999999995</v>
      </c>
      <c r="BQ710" s="567">
        <v>0.78807438203384617</v>
      </c>
      <c r="BR710" s="547">
        <v>0.59651600000000005</v>
      </c>
      <c r="BS710" s="547">
        <v>71.581920000000011</v>
      </c>
      <c r="BT710" s="547">
        <v>1.7308079546533208</v>
      </c>
      <c r="BU710" s="567">
        <v>0.274696</v>
      </c>
      <c r="BV710" s="547">
        <v>32.963519999999995</v>
      </c>
      <c r="BW710" s="567">
        <v>0.78807438203384617</v>
      </c>
      <c r="BX710" s="567">
        <v>5.0252999999999999E-2</v>
      </c>
      <c r="BY710" s="547">
        <v>6.0303599999999991</v>
      </c>
      <c r="BZ710" s="567">
        <v>0.14417065381593819</v>
      </c>
      <c r="CA710" s="567">
        <v>0</v>
      </c>
      <c r="CB710" s="547">
        <v>0</v>
      </c>
      <c r="CC710" s="567">
        <v>0</v>
      </c>
      <c r="CD710" s="567">
        <v>0.271567</v>
      </c>
      <c r="CE710" s="547">
        <v>32.588039999999999</v>
      </c>
      <c r="CF710" s="567">
        <v>0.79856291880353658</v>
      </c>
      <c r="CG710" s="975"/>
      <c r="CH710" s="547">
        <v>0.59651600000000005</v>
      </c>
      <c r="CI710" s="547">
        <v>71.581920000000011</v>
      </c>
      <c r="CJ710" s="547">
        <v>1.7308079546533208</v>
      </c>
      <c r="CK710" s="567">
        <v>0.274696</v>
      </c>
      <c r="CL710" s="547">
        <v>32.963519999999995</v>
      </c>
      <c r="CM710" s="567">
        <v>0.78807438203384617</v>
      </c>
      <c r="CN710" s="567">
        <v>5.0252999999999999E-2</v>
      </c>
      <c r="CO710" s="547">
        <v>6.0303599999999991</v>
      </c>
      <c r="CP710" s="567">
        <v>0.14417065381593819</v>
      </c>
      <c r="CQ710" s="567">
        <v>0</v>
      </c>
      <c r="CR710" s="547">
        <v>0</v>
      </c>
      <c r="CS710" s="567">
        <v>0</v>
      </c>
      <c r="CT710" s="567">
        <v>0.271567</v>
      </c>
      <c r="CU710" s="547">
        <v>32.588039999999999</v>
      </c>
      <c r="CV710" s="567">
        <v>0.79856291880353658</v>
      </c>
      <c r="CW710" s="1545">
        <v>0.59349700000000005</v>
      </c>
      <c r="CX710" s="547">
        <v>71.219639999999998</v>
      </c>
      <c r="CY710" s="567">
        <v>1.8455737572287343</v>
      </c>
      <c r="CZ710" s="567">
        <v>2.8032999999999999E-2</v>
      </c>
      <c r="DA710" s="547">
        <v>3.3639599999999996</v>
      </c>
      <c r="DB710" s="567">
        <v>8.987434265294815E-2</v>
      </c>
      <c r="DC710" s="567">
        <v>2.811E-2</v>
      </c>
      <c r="DD710" s="547">
        <v>3.3731999999999998</v>
      </c>
      <c r="DE710" s="567">
        <v>9.2938254608801438E-2</v>
      </c>
      <c r="DF710" s="567">
        <v>2.811E-2</v>
      </c>
      <c r="DG710" s="547">
        <v>3.3731999999999998</v>
      </c>
      <c r="DH710" s="567">
        <v>9.2938254608801438E-2</v>
      </c>
      <c r="DI710" s="1230">
        <v>0.59349700000000005</v>
      </c>
      <c r="DJ710" s="1237">
        <v>71.219639999999998</v>
      </c>
      <c r="DK710" s="1230">
        <v>1.8455737572287343</v>
      </c>
      <c r="DL710" s="1230"/>
      <c r="DM710" s="1230"/>
      <c r="DN710" s="1230"/>
      <c r="DO710" s="1230"/>
      <c r="DP710" s="1230"/>
      <c r="DQ710" s="1230"/>
      <c r="DR710" s="1230"/>
      <c r="DS710" s="1230"/>
      <c r="DT710" s="1230"/>
      <c r="DU710" s="1230"/>
      <c r="DV710" s="1230"/>
      <c r="DW710" s="1230"/>
      <c r="DX710" s="1230">
        <v>2.8032999999999999E-2</v>
      </c>
      <c r="DY710" s="1237">
        <v>3.3639599999999996</v>
      </c>
      <c r="DZ710" s="1230">
        <v>8.987434265294815E-2</v>
      </c>
      <c r="EA710" s="1230">
        <v>2.811E-2</v>
      </c>
      <c r="EB710" s="1237">
        <v>3.3731999999999998</v>
      </c>
      <c r="EC710" s="1230">
        <v>9.2938254608801438E-2</v>
      </c>
      <c r="ED710" s="1230">
        <v>2.811E-2</v>
      </c>
      <c r="EE710" s="1237">
        <v>3.3731999999999998</v>
      </c>
      <c r="EF710" s="1230">
        <v>9.2938254608801438E-2</v>
      </c>
      <c r="EG710" s="1230"/>
      <c r="EH710" s="1230"/>
      <c r="EI710" s="1230"/>
      <c r="EJ710" s="522"/>
      <c r="EK710" s="522" t="s">
        <v>296</v>
      </c>
      <c r="EL710" s="522"/>
      <c r="EM710" s="565"/>
      <c r="EN710" s="508">
        <f t="shared" si="3232"/>
        <v>0</v>
      </c>
      <c r="EO710" s="508"/>
      <c r="EP710" s="508"/>
      <c r="EQ710" s="565"/>
      <c r="ER710" s="565"/>
      <c r="ES710" s="565"/>
      <c r="ET710" s="833"/>
      <c r="EU710" s="833"/>
      <c r="EV710" s="833"/>
      <c r="EW710" s="833"/>
      <c r="EX710" s="565"/>
      <c r="EY710" s="833"/>
      <c r="EZ710" s="833"/>
      <c r="FA710" s="833"/>
      <c r="FB710" s="833"/>
      <c r="FC710" s="565"/>
      <c r="FD710" s="565"/>
      <c r="FE710" s="565"/>
      <c r="FF710" s="565"/>
      <c r="FG710" s="565"/>
      <c r="FH710" s="508"/>
      <c r="FI710" s="508"/>
      <c r="FJ710" s="565"/>
      <c r="FK710" s="565"/>
      <c r="FL710" s="976"/>
      <c r="FM710" s="565"/>
      <c r="FN710" s="833"/>
      <c r="FO710" s="833"/>
      <c r="FP710" s="833"/>
      <c r="FQ710" s="833"/>
      <c r="FR710" s="565"/>
      <c r="FS710" s="565"/>
      <c r="FT710" s="565"/>
      <c r="FU710" s="833"/>
      <c r="FV710" s="565"/>
      <c r="FW710" s="565"/>
      <c r="FX710" s="565" t="s">
        <v>306</v>
      </c>
    </row>
    <row r="711" spans="1:180" s="515" customFormat="1" ht="27.2" hidden="1" customHeight="1">
      <c r="A711" s="562" t="s">
        <v>485</v>
      </c>
      <c r="B711" s="563" t="s">
        <v>302</v>
      </c>
      <c r="C711" s="542" t="s">
        <v>489</v>
      </c>
      <c r="D711" s="542" t="s">
        <v>493</v>
      </c>
      <c r="E711" s="584" t="s">
        <v>334</v>
      </c>
      <c r="F711" s="502" t="s">
        <v>313</v>
      </c>
      <c r="G711" s="614" t="s">
        <v>71</v>
      </c>
      <c r="H711" s="522"/>
      <c r="I711" s="508" t="e">
        <f>#REF!+M711+N711+S711</f>
        <v>#REF!</v>
      </c>
      <c r="J711" s="508"/>
      <c r="K711" s="508"/>
      <c r="L711" s="508"/>
      <c r="M711" s="509" t="e">
        <f>SUM(#REF!)</f>
        <v>#REF!</v>
      </c>
      <c r="N711" s="509">
        <f t="shared" si="3235"/>
        <v>320</v>
      </c>
      <c r="O711" s="521">
        <v>43</v>
      </c>
      <c r="P711" s="521">
        <v>123</v>
      </c>
      <c r="Q711" s="521">
        <v>149</v>
      </c>
      <c r="R711" s="521">
        <v>5</v>
      </c>
      <c r="S711" s="521">
        <v>312</v>
      </c>
      <c r="T711" s="521">
        <v>43</v>
      </c>
      <c r="U711" s="521">
        <v>123</v>
      </c>
      <c r="V711" s="521">
        <v>149</v>
      </c>
      <c r="W711" s="521">
        <v>5</v>
      </c>
      <c r="X711" s="521">
        <v>312</v>
      </c>
      <c r="Y711" s="521">
        <v>312</v>
      </c>
      <c r="Z711" s="521">
        <v>312</v>
      </c>
      <c r="AA711" s="1176"/>
      <c r="AB711" s="522"/>
      <c r="AC711" s="522"/>
      <c r="AD711" s="522"/>
      <c r="AE711" s="522"/>
      <c r="AF711" s="509" t="e">
        <f>SUM(#REF!)</f>
        <v>#REF!</v>
      </c>
      <c r="AG711" s="509">
        <f t="shared" si="3236"/>
        <v>320</v>
      </c>
      <c r="AH711" s="521">
        <v>43</v>
      </c>
      <c r="AI711" s="521">
        <v>123</v>
      </c>
      <c r="AJ711" s="521">
        <v>149</v>
      </c>
      <c r="AK711" s="521">
        <v>5</v>
      </c>
      <c r="AL711" s="522"/>
      <c r="AM711" s="522"/>
      <c r="AN711" s="522"/>
      <c r="AO711" s="522"/>
      <c r="AP711" s="522" t="s">
        <v>584</v>
      </c>
      <c r="AQ711" s="508" t="e">
        <f>#REF!+BL711+BR711+CW711</f>
        <v>#REF!</v>
      </c>
      <c r="AR711" s="1630"/>
      <c r="AS711" s="1630"/>
      <c r="AT711" s="547">
        <v>0.141592</v>
      </c>
      <c r="AU711" s="547">
        <v>16.991039999999998</v>
      </c>
      <c r="AV711" s="547">
        <v>0.31035859152529288</v>
      </c>
      <c r="AW711" s="547">
        <v>0.148837</v>
      </c>
      <c r="AX711" s="547">
        <v>17.860440000000001</v>
      </c>
      <c r="AY711" s="547">
        <v>0.36178474370324293</v>
      </c>
      <c r="AZ711" s="547">
        <v>0.1536916438356164</v>
      </c>
      <c r="BA711" s="547">
        <v>18.44299726027397</v>
      </c>
      <c r="BB711" s="547">
        <v>0.39473806383013493</v>
      </c>
      <c r="BC711" s="547">
        <v>0.16709099999999999</v>
      </c>
      <c r="BD711" s="547">
        <v>20.050919999999998</v>
      </c>
      <c r="BE711" s="547">
        <v>0.44237654837137819</v>
      </c>
      <c r="BF711" s="547"/>
      <c r="BG711" s="547"/>
      <c r="BH711" s="547"/>
      <c r="BI711" s="547"/>
      <c r="BJ711" s="547"/>
      <c r="BK711" s="547"/>
      <c r="BL711" s="547">
        <v>0.11065253369763202</v>
      </c>
      <c r="BM711" s="547">
        <v>13.278304043715842</v>
      </c>
      <c r="BN711" s="547">
        <v>0.32411008413006293</v>
      </c>
      <c r="BO711" s="567">
        <v>2.1118397085610201E-3</v>
      </c>
      <c r="BP711" s="547">
        <v>0.25342076502732236</v>
      </c>
      <c r="BQ711" s="567">
        <v>6.0586494644216289E-3</v>
      </c>
      <c r="BR711" s="547">
        <v>0.11065253369763202</v>
      </c>
      <c r="BS711" s="547">
        <v>13.278304043715842</v>
      </c>
      <c r="BT711" s="547">
        <v>0.32411008413006293</v>
      </c>
      <c r="BU711" s="567">
        <v>2.1118397085610201E-3</v>
      </c>
      <c r="BV711" s="547">
        <v>0.25342076502732236</v>
      </c>
      <c r="BW711" s="567">
        <v>6.0586494644216289E-3</v>
      </c>
      <c r="BX711" s="567">
        <v>1.5632907103825099E-2</v>
      </c>
      <c r="BY711" s="547">
        <v>1.875948852459012</v>
      </c>
      <c r="BZ711" s="567">
        <v>4.4849191853268244E-2</v>
      </c>
      <c r="CA711" s="567">
        <v>4.3723907103825101E-2</v>
      </c>
      <c r="CB711" s="547">
        <v>5.2468688524590119</v>
      </c>
      <c r="CC711" s="567">
        <v>0.12857339395984815</v>
      </c>
      <c r="CD711" s="567">
        <v>4.9183879781420803E-2</v>
      </c>
      <c r="CE711" s="547">
        <v>5.9020655737704963</v>
      </c>
      <c r="CF711" s="567">
        <v>0.14462884885252494</v>
      </c>
      <c r="CG711" s="975"/>
      <c r="CH711" s="547">
        <v>0.11065253369763202</v>
      </c>
      <c r="CI711" s="547">
        <v>13.278304043715842</v>
      </c>
      <c r="CJ711" s="547">
        <v>0.32411008413006293</v>
      </c>
      <c r="CK711" s="567">
        <v>2.1118397085610201E-3</v>
      </c>
      <c r="CL711" s="547">
        <v>0.25342076502732236</v>
      </c>
      <c r="CM711" s="567">
        <v>6.0586494644216289E-3</v>
      </c>
      <c r="CN711" s="567">
        <v>1.5632907103825099E-2</v>
      </c>
      <c r="CO711" s="547">
        <v>1.875948852459012</v>
      </c>
      <c r="CP711" s="567">
        <v>4.4849191853268244E-2</v>
      </c>
      <c r="CQ711" s="567">
        <v>4.3723907103825101E-2</v>
      </c>
      <c r="CR711" s="547">
        <v>5.2468688524590119</v>
      </c>
      <c r="CS711" s="567">
        <v>0.12857339395984815</v>
      </c>
      <c r="CT711" s="567">
        <v>4.9183879781420803E-2</v>
      </c>
      <c r="CU711" s="547">
        <v>5.9020655737704963</v>
      </c>
      <c r="CV711" s="567">
        <v>0.14462884885252494</v>
      </c>
      <c r="CW711" s="1545">
        <v>0.122334794520548</v>
      </c>
      <c r="CX711" s="547">
        <v>14.680175342465761</v>
      </c>
      <c r="CY711" s="567">
        <v>0.38041959161224559</v>
      </c>
      <c r="CZ711" s="567">
        <v>0.113059315068493</v>
      </c>
      <c r="DA711" s="547">
        <v>13.567117808219159</v>
      </c>
      <c r="DB711" s="567">
        <v>0.36247036073817873</v>
      </c>
      <c r="DC711" s="567">
        <v>0.10473815929336</v>
      </c>
      <c r="DD711" s="547">
        <v>12.5685791152032</v>
      </c>
      <c r="DE711" s="567">
        <v>0.34628892620645657</v>
      </c>
      <c r="DF711" s="567">
        <v>0.10473815929336</v>
      </c>
      <c r="DG711" s="547">
        <v>12.5685791152032</v>
      </c>
      <c r="DH711" s="567">
        <v>0.34628892620645657</v>
      </c>
      <c r="DI711" s="1230">
        <v>0.122334794520548</v>
      </c>
      <c r="DJ711" s="1237">
        <v>14.680175342465761</v>
      </c>
      <c r="DK711" s="1230">
        <v>0.38041959161224559</v>
      </c>
      <c r="DL711" s="1230"/>
      <c r="DM711" s="1230"/>
      <c r="DN711" s="1230"/>
      <c r="DO711" s="1230"/>
      <c r="DP711" s="1230"/>
      <c r="DQ711" s="1230"/>
      <c r="DR711" s="1230"/>
      <c r="DS711" s="1230"/>
      <c r="DT711" s="1230"/>
      <c r="DU711" s="1230"/>
      <c r="DV711" s="1230"/>
      <c r="DW711" s="1230"/>
      <c r="DX711" s="1230">
        <v>0.113059315068493</v>
      </c>
      <c r="DY711" s="1237">
        <v>13.567117808219159</v>
      </c>
      <c r="DZ711" s="1230">
        <v>0.36247036073817873</v>
      </c>
      <c r="EA711" s="1230">
        <v>0.10473815929336</v>
      </c>
      <c r="EB711" s="1237">
        <v>12.5685791152032</v>
      </c>
      <c r="EC711" s="1230">
        <v>0.34628892620645657</v>
      </c>
      <c r="ED711" s="1230">
        <v>0.10473815929336</v>
      </c>
      <c r="EE711" s="1237">
        <v>12.5685791152032</v>
      </c>
      <c r="EF711" s="1230">
        <v>0.34628892620645657</v>
      </c>
      <c r="EG711" s="1230"/>
      <c r="EH711" s="1230"/>
      <c r="EI711" s="1230"/>
      <c r="EJ711" s="522"/>
      <c r="EK711" s="522" t="s">
        <v>296</v>
      </c>
      <c r="EL711" s="522"/>
      <c r="EM711" s="565"/>
      <c r="EN711" s="508">
        <f t="shared" si="3232"/>
        <v>0</v>
      </c>
      <c r="EO711" s="508"/>
      <c r="EP711" s="508"/>
      <c r="EQ711" s="565"/>
      <c r="ER711" s="565"/>
      <c r="ES711" s="565"/>
      <c r="ET711" s="833"/>
      <c r="EU711" s="833"/>
      <c r="EV711" s="833"/>
      <c r="EW711" s="833"/>
      <c r="EX711" s="565"/>
      <c r="EY711" s="833"/>
      <c r="EZ711" s="833"/>
      <c r="FA711" s="833"/>
      <c r="FB711" s="833"/>
      <c r="FC711" s="565"/>
      <c r="FD711" s="565"/>
      <c r="FE711" s="565"/>
      <c r="FF711" s="565"/>
      <c r="FG711" s="565"/>
      <c r="FH711" s="508"/>
      <c r="FI711" s="508">
        <v>0</v>
      </c>
      <c r="FJ711" s="565"/>
      <c r="FK711" s="565"/>
      <c r="FL711" s="976"/>
      <c r="FM711" s="565"/>
      <c r="FN711" s="833"/>
      <c r="FO711" s="833"/>
      <c r="FP711" s="833"/>
      <c r="FQ711" s="833"/>
      <c r="FR711" s="565"/>
      <c r="FS711" s="565"/>
      <c r="FT711" s="565"/>
      <c r="FU711" s="833"/>
      <c r="FV711" s="565"/>
      <c r="FW711" s="565"/>
      <c r="FX711" s="565" t="s">
        <v>306</v>
      </c>
    </row>
    <row r="712" spans="1:180" ht="30" hidden="1">
      <c r="A712" s="401" t="s">
        <v>485</v>
      </c>
      <c r="B712" s="339" t="s">
        <v>302</v>
      </c>
      <c r="C712" s="378"/>
      <c r="D712" s="378"/>
      <c r="E712" s="383"/>
      <c r="F712" s="381" t="s">
        <v>11</v>
      </c>
      <c r="G712" s="463"/>
      <c r="H712" s="463"/>
      <c r="I712" s="285"/>
      <c r="J712" s="285"/>
      <c r="K712" s="285"/>
      <c r="L712" s="285"/>
      <c r="M712" s="285"/>
      <c r="N712" s="285"/>
      <c r="O712" s="285"/>
      <c r="P712" s="285"/>
      <c r="Q712" s="285"/>
      <c r="R712" s="285"/>
      <c r="S712" s="285"/>
      <c r="T712" s="285"/>
      <c r="U712" s="285"/>
      <c r="V712" s="285"/>
      <c r="W712" s="285"/>
      <c r="X712" s="285"/>
      <c r="Y712" s="285"/>
      <c r="Z712" s="285"/>
      <c r="AA712" s="1174"/>
      <c r="AB712" s="285"/>
      <c r="AC712" s="285"/>
      <c r="AD712" s="347"/>
      <c r="AE712" s="285"/>
      <c r="AF712" s="285"/>
      <c r="AG712" s="285"/>
      <c r="AH712" s="285"/>
      <c r="AI712" s="285"/>
      <c r="AJ712" s="285"/>
      <c r="AK712" s="285"/>
      <c r="AL712" s="285"/>
      <c r="AM712" s="285"/>
      <c r="AN712" s="285"/>
      <c r="AO712" s="285"/>
      <c r="AP712" s="306"/>
      <c r="AQ712" s="287" t="e">
        <f>SUM(AQ705:AQ711)</f>
        <v>#REF!</v>
      </c>
      <c r="AR712" s="1631"/>
      <c r="AS712" s="1631"/>
      <c r="AT712" s="296"/>
      <c r="AU712" s="296"/>
      <c r="AV712" s="296"/>
      <c r="AW712" s="296"/>
      <c r="AX712" s="296"/>
      <c r="AY712" s="296"/>
      <c r="AZ712" s="296"/>
      <c r="BA712" s="296"/>
      <c r="BB712" s="296"/>
      <c r="BC712" s="296"/>
      <c r="BD712" s="296"/>
      <c r="BE712" s="296"/>
      <c r="BF712" s="296"/>
      <c r="BG712" s="296"/>
      <c r="BH712" s="296"/>
      <c r="BI712" s="296"/>
      <c r="BJ712" s="296"/>
      <c r="BK712" s="296"/>
      <c r="BL712" s="287">
        <f t="shared" ref="BL712:DE712" si="3237">SUM(BL705:BL711)</f>
        <v>2.614161533697632</v>
      </c>
      <c r="BM712" s="287">
        <f t="shared" si="3237"/>
        <v>313.69938404371584</v>
      </c>
      <c r="BN712" s="287">
        <f t="shared" si="3237"/>
        <v>7.6011440771667749</v>
      </c>
      <c r="BO712" s="287">
        <f t="shared" si="3237"/>
        <v>0.62129983970856106</v>
      </c>
      <c r="BP712" s="287">
        <f t="shared" si="3237"/>
        <v>74.555980765027329</v>
      </c>
      <c r="BQ712" s="287">
        <f t="shared" si="3237"/>
        <v>1.7824449108689313</v>
      </c>
      <c r="BR712" s="287">
        <f t="shared" ref="BR712:CF712" si="3238">SUM(BR705:BR711)</f>
        <v>2.614161533697632</v>
      </c>
      <c r="BS712" s="287">
        <f t="shared" si="3238"/>
        <v>313.69938404371584</v>
      </c>
      <c r="BT712" s="287">
        <f t="shared" si="3238"/>
        <v>7.6011440771667749</v>
      </c>
      <c r="BU712" s="287">
        <f t="shared" si="3238"/>
        <v>0.62129983970856106</v>
      </c>
      <c r="BV712" s="287">
        <f t="shared" si="3238"/>
        <v>74.555980765027329</v>
      </c>
      <c r="BW712" s="287">
        <f t="shared" si="3238"/>
        <v>1.7824449108689313</v>
      </c>
      <c r="BX712" s="287">
        <f t="shared" si="3238"/>
        <v>0.57840190710382522</v>
      </c>
      <c r="BY712" s="287">
        <f t="shared" si="3238"/>
        <v>69.408228852459018</v>
      </c>
      <c r="BZ712" s="287">
        <f t="shared" si="3238"/>
        <v>1.6593751838804449</v>
      </c>
      <c r="CA712" s="287">
        <f t="shared" si="3238"/>
        <v>0.63991590710382518</v>
      </c>
      <c r="CB712" s="287">
        <f t="shared" si="3238"/>
        <v>76.789908852459021</v>
      </c>
      <c r="CC712" s="287">
        <f t="shared" si="3238"/>
        <v>1.8817202184119526</v>
      </c>
      <c r="CD712" s="287">
        <f t="shared" si="3238"/>
        <v>0.77454387978142081</v>
      </c>
      <c r="CE712" s="287">
        <f t="shared" si="3238"/>
        <v>92.945265573770513</v>
      </c>
      <c r="CF712" s="287">
        <f t="shared" si="3238"/>
        <v>2.2776037640054461</v>
      </c>
      <c r="CG712" s="961"/>
      <c r="CH712" s="287">
        <f t="shared" ref="CH712:CV712" si="3239">SUM(CH705:CH711)</f>
        <v>2.614161533697632</v>
      </c>
      <c r="CI712" s="287">
        <f t="shared" si="3239"/>
        <v>313.69938404371584</v>
      </c>
      <c r="CJ712" s="287">
        <f t="shared" si="3239"/>
        <v>7.6011440771667749</v>
      </c>
      <c r="CK712" s="287">
        <f t="shared" si="3239"/>
        <v>0.62129983970856106</v>
      </c>
      <c r="CL712" s="287">
        <f t="shared" si="3239"/>
        <v>74.555980765027329</v>
      </c>
      <c r="CM712" s="287">
        <f t="shared" si="3239"/>
        <v>1.7824449108689313</v>
      </c>
      <c r="CN712" s="287">
        <f t="shared" si="3239"/>
        <v>0.57840190710382522</v>
      </c>
      <c r="CO712" s="287">
        <f t="shared" si="3239"/>
        <v>69.408228852459018</v>
      </c>
      <c r="CP712" s="287">
        <f t="shared" si="3239"/>
        <v>1.6593751838804449</v>
      </c>
      <c r="CQ712" s="287">
        <f t="shared" si="3239"/>
        <v>0.63991590710382518</v>
      </c>
      <c r="CR712" s="287">
        <f t="shared" si="3239"/>
        <v>76.789908852459021</v>
      </c>
      <c r="CS712" s="287">
        <f t="shared" si="3239"/>
        <v>1.8817202184119526</v>
      </c>
      <c r="CT712" s="287">
        <f t="shared" si="3239"/>
        <v>0.77454387978142081</v>
      </c>
      <c r="CU712" s="287">
        <f t="shared" si="3239"/>
        <v>92.945265573770513</v>
      </c>
      <c r="CV712" s="287">
        <f t="shared" si="3239"/>
        <v>2.2776037640054461</v>
      </c>
      <c r="CW712" s="1510">
        <f t="shared" si="3237"/>
        <v>2.6239247945205482</v>
      </c>
      <c r="CX712" s="287">
        <f t="shared" si="3237"/>
        <v>314.87097534246573</v>
      </c>
      <c r="CY712" s="287">
        <f t="shared" si="3237"/>
        <v>8.1595134292320282</v>
      </c>
      <c r="CZ712" s="287">
        <f t="shared" si="3237"/>
        <v>3.1925593150684932</v>
      </c>
      <c r="DA712" s="287">
        <f t="shared" si="3237"/>
        <v>383.10711780821924</v>
      </c>
      <c r="DB712" s="287">
        <f t="shared" si="3237"/>
        <v>10.235407192320736</v>
      </c>
      <c r="DC712" s="287">
        <f t="shared" si="3237"/>
        <v>3.1843921592933602</v>
      </c>
      <c r="DD712" s="287">
        <f t="shared" si="3237"/>
        <v>382.12705911520322</v>
      </c>
      <c r="DE712" s="287">
        <f t="shared" si="3237"/>
        <v>10.528347537341777</v>
      </c>
      <c r="DF712" s="287">
        <f t="shared" ref="DF712:EF712" si="3240">SUM(DF705:DF711)</f>
        <v>3.1843921592933602</v>
      </c>
      <c r="DG712" s="287">
        <f t="shared" si="3240"/>
        <v>382.12705911520322</v>
      </c>
      <c r="DH712" s="287">
        <f t="shared" si="3240"/>
        <v>10.528347537341777</v>
      </c>
      <c r="DI712" s="1220">
        <f t="shared" si="3240"/>
        <v>2.6239247945205482</v>
      </c>
      <c r="DJ712" s="1220">
        <f t="shared" si="3240"/>
        <v>314.87097534246573</v>
      </c>
      <c r="DK712" s="1220">
        <f t="shared" si="3240"/>
        <v>8.1595134292320282</v>
      </c>
      <c r="DL712" s="1220"/>
      <c r="DM712" s="1220"/>
      <c r="DN712" s="1220"/>
      <c r="DO712" s="1220"/>
      <c r="DP712" s="1220"/>
      <c r="DQ712" s="1220"/>
      <c r="DR712" s="1220"/>
      <c r="DS712" s="1220"/>
      <c r="DT712" s="1220"/>
      <c r="DU712" s="1220"/>
      <c r="DV712" s="1220"/>
      <c r="DW712" s="1220"/>
      <c r="DX712" s="1220">
        <f t="shared" si="3240"/>
        <v>3.1925593150684932</v>
      </c>
      <c r="DY712" s="1220">
        <f t="shared" si="3240"/>
        <v>383.10711780821924</v>
      </c>
      <c r="DZ712" s="1220">
        <f t="shared" si="3240"/>
        <v>10.235407192320736</v>
      </c>
      <c r="EA712" s="1220">
        <f t="shared" si="3240"/>
        <v>3.1843921592933602</v>
      </c>
      <c r="EB712" s="1220">
        <f t="shared" si="3240"/>
        <v>382.12705911520322</v>
      </c>
      <c r="EC712" s="1220">
        <f t="shared" si="3240"/>
        <v>10.528347537341777</v>
      </c>
      <c r="ED712" s="1220">
        <f t="shared" si="3240"/>
        <v>3.1843921592933602</v>
      </c>
      <c r="EE712" s="1220">
        <f t="shared" si="3240"/>
        <v>382.12705911520322</v>
      </c>
      <c r="EF712" s="1220">
        <f t="shared" si="3240"/>
        <v>10.528347537341777</v>
      </c>
      <c r="EG712" s="1220"/>
      <c r="EH712" s="1220"/>
      <c r="EI712" s="1220"/>
      <c r="EJ712" s="285"/>
      <c r="EK712" s="285"/>
      <c r="EL712" s="285"/>
      <c r="EM712" s="285"/>
      <c r="EN712" s="287">
        <f t="shared" si="3232"/>
        <v>0</v>
      </c>
      <c r="EO712" s="287"/>
      <c r="EP712" s="287"/>
      <c r="EQ712" s="287">
        <f t="shared" ref="EQ712:FG712" si="3241">SUM(EQ711:EQ711)</f>
        <v>0</v>
      </c>
      <c r="ER712" s="287">
        <f t="shared" si="3241"/>
        <v>0</v>
      </c>
      <c r="ES712" s="287">
        <f t="shared" si="3241"/>
        <v>0</v>
      </c>
      <c r="ET712" s="825"/>
      <c r="EU712" s="825"/>
      <c r="EV712" s="825"/>
      <c r="EW712" s="825"/>
      <c r="EX712" s="287">
        <f t="shared" si="3241"/>
        <v>0</v>
      </c>
      <c r="EY712" s="825"/>
      <c r="EZ712" s="825"/>
      <c r="FA712" s="825"/>
      <c r="FB712" s="825"/>
      <c r="FC712" s="287">
        <f t="shared" si="3241"/>
        <v>0</v>
      </c>
      <c r="FD712" s="287">
        <f t="shared" si="3241"/>
        <v>0</v>
      </c>
      <c r="FE712" s="287">
        <f t="shared" ref="FE712:FF712" si="3242">SUM(FE711:FE711)</f>
        <v>0</v>
      </c>
      <c r="FF712" s="287">
        <f t="shared" si="3242"/>
        <v>0</v>
      </c>
      <c r="FG712" s="287">
        <f t="shared" si="3241"/>
        <v>0</v>
      </c>
      <c r="FH712" s="287"/>
      <c r="FI712" s="287"/>
      <c r="FJ712" s="287">
        <f>SUM(FJ711:FJ711)</f>
        <v>0</v>
      </c>
      <c r="FK712" s="287">
        <f>SUM(FK711:FK711)</f>
        <v>0</v>
      </c>
      <c r="FL712" s="961"/>
      <c r="FM712" s="287">
        <f>SUM(FM711:FM711)</f>
        <v>0</v>
      </c>
      <c r="FN712" s="825"/>
      <c r="FO712" s="825"/>
      <c r="FP712" s="825"/>
      <c r="FQ712" s="825"/>
      <c r="FR712" s="287"/>
      <c r="FS712" s="287"/>
      <c r="FT712" s="287">
        <f>SUM(FT711:FT711)</f>
        <v>0</v>
      </c>
      <c r="FU712" s="825"/>
      <c r="FV712" s="285"/>
      <c r="FW712" s="285"/>
      <c r="FX712" s="285"/>
    </row>
    <row r="713" spans="1:180" ht="30" hidden="1">
      <c r="A713" s="401" t="s">
        <v>485</v>
      </c>
      <c r="B713" s="339" t="s">
        <v>302</v>
      </c>
      <c r="C713" s="378"/>
      <c r="D713" s="378"/>
      <c r="E713" s="374" t="s">
        <v>44</v>
      </c>
      <c r="F713" s="373" t="s">
        <v>98</v>
      </c>
      <c r="G713" s="463"/>
      <c r="H713" s="463"/>
      <c r="I713" s="285"/>
      <c r="J713" s="285"/>
      <c r="K713" s="285"/>
      <c r="L713" s="285"/>
      <c r="M713" s="285"/>
      <c r="N713" s="285"/>
      <c r="O713" s="285"/>
      <c r="P713" s="285"/>
      <c r="Q713" s="285"/>
      <c r="R713" s="285"/>
      <c r="S713" s="285"/>
      <c r="T713" s="285"/>
      <c r="U713" s="285"/>
      <c r="V713" s="285"/>
      <c r="W713" s="285"/>
      <c r="X713" s="285"/>
      <c r="Y713" s="285"/>
      <c r="Z713" s="285"/>
      <c r="AA713" s="1174"/>
      <c r="AB713" s="285"/>
      <c r="AC713" s="285"/>
      <c r="AD713" s="347"/>
      <c r="AE713" s="285"/>
      <c r="AF713" s="285"/>
      <c r="AG713" s="285"/>
      <c r="AH713" s="285"/>
      <c r="AI713" s="285"/>
      <c r="AJ713" s="285"/>
      <c r="AK713" s="285"/>
      <c r="AL713" s="285"/>
      <c r="AM713" s="285"/>
      <c r="AN713" s="285"/>
      <c r="AO713" s="285"/>
      <c r="AP713" s="286"/>
      <c r="AQ713" s="285"/>
      <c r="AR713" s="1629"/>
      <c r="AS713" s="1629"/>
      <c r="AT713" s="295"/>
      <c r="AU713" s="295"/>
      <c r="AV713" s="295"/>
      <c r="AW713" s="295"/>
      <c r="AX713" s="295"/>
      <c r="AY713" s="295"/>
      <c r="AZ713" s="295"/>
      <c r="BA713" s="295"/>
      <c r="BB713" s="295"/>
      <c r="BC713" s="295"/>
      <c r="BD713" s="295"/>
      <c r="BE713" s="295"/>
      <c r="BF713" s="295"/>
      <c r="BG713" s="295"/>
      <c r="BH713" s="295"/>
      <c r="BI713" s="295"/>
      <c r="BJ713" s="295"/>
      <c r="BK713" s="295"/>
      <c r="BL713" s="285"/>
      <c r="BM713" s="285"/>
      <c r="BN713" s="285"/>
      <c r="BO713" s="285"/>
      <c r="BP713" s="285"/>
      <c r="BQ713" s="285"/>
      <c r="BR713" s="285"/>
      <c r="BS713" s="285"/>
      <c r="BT713" s="285"/>
      <c r="BU713" s="285"/>
      <c r="BV713" s="285"/>
      <c r="BW713" s="285"/>
      <c r="BX713" s="285"/>
      <c r="BY713" s="285"/>
      <c r="BZ713" s="285"/>
      <c r="CA713" s="285"/>
      <c r="CB713" s="285"/>
      <c r="CC713" s="285"/>
      <c r="CD713" s="285"/>
      <c r="CE713" s="285"/>
      <c r="CF713" s="285"/>
      <c r="CG713" s="962"/>
      <c r="CH713" s="285"/>
      <c r="CI713" s="285"/>
      <c r="CJ713" s="285"/>
      <c r="CK713" s="285"/>
      <c r="CL713" s="285"/>
      <c r="CM713" s="285"/>
      <c r="CN713" s="285"/>
      <c r="CO713" s="285"/>
      <c r="CP713" s="285"/>
      <c r="CQ713" s="285"/>
      <c r="CR713" s="285"/>
      <c r="CS713" s="285"/>
      <c r="CT713" s="285"/>
      <c r="CU713" s="285"/>
      <c r="CV713" s="285"/>
      <c r="CW713" s="1512"/>
      <c r="CX713" s="285"/>
      <c r="CY713" s="285"/>
      <c r="CZ713" s="285"/>
      <c r="DA713" s="285"/>
      <c r="DB713" s="285"/>
      <c r="DC713" s="285"/>
      <c r="DD713" s="285"/>
      <c r="DE713" s="285"/>
      <c r="DF713" s="285"/>
      <c r="DG713" s="285"/>
      <c r="DH713" s="285"/>
      <c r="DI713" s="1174"/>
      <c r="DJ713" s="1174"/>
      <c r="DK713" s="1174"/>
      <c r="DL713" s="1174"/>
      <c r="DM713" s="1174"/>
      <c r="DN713" s="1174"/>
      <c r="DO713" s="1174"/>
      <c r="DP713" s="1174"/>
      <c r="DQ713" s="1174"/>
      <c r="DR713" s="1174"/>
      <c r="DS713" s="1174"/>
      <c r="DT713" s="1174"/>
      <c r="DU713" s="1174"/>
      <c r="DV713" s="1174"/>
      <c r="DW713" s="1174"/>
      <c r="DX713" s="1174"/>
      <c r="DY713" s="1174"/>
      <c r="DZ713" s="1174"/>
      <c r="EA713" s="1174"/>
      <c r="EB713" s="1174"/>
      <c r="EC713" s="1174"/>
      <c r="ED713" s="1174"/>
      <c r="EE713" s="1174"/>
      <c r="EF713" s="1174"/>
      <c r="EG713" s="1174"/>
      <c r="EH713" s="1174"/>
      <c r="EI713" s="1174"/>
      <c r="EJ713" s="285"/>
      <c r="EK713" s="285"/>
      <c r="EL713" s="285"/>
      <c r="EM713" s="285"/>
      <c r="EN713" s="287">
        <f t="shared" si="3232"/>
        <v>0</v>
      </c>
      <c r="EO713" s="287"/>
      <c r="EP713" s="339"/>
      <c r="EQ713" s="285"/>
      <c r="ER713" s="285"/>
      <c r="ES713" s="285"/>
      <c r="ET713" s="804"/>
      <c r="EU713" s="804"/>
      <c r="EV713" s="804"/>
      <c r="EW713" s="804"/>
      <c r="EX713" s="285"/>
      <c r="EY713" s="804"/>
      <c r="EZ713" s="804"/>
      <c r="FA713" s="804"/>
      <c r="FB713" s="804"/>
      <c r="FC713" s="285"/>
      <c r="FD713" s="285"/>
      <c r="FE713" s="285"/>
      <c r="FF713" s="285"/>
      <c r="FG713" s="285"/>
      <c r="FH713" s="339"/>
      <c r="FI713" s="339"/>
      <c r="FJ713" s="285"/>
      <c r="FK713" s="285"/>
      <c r="FL713" s="962"/>
      <c r="FM713" s="285"/>
      <c r="FN713" s="804"/>
      <c r="FO713" s="804"/>
      <c r="FP713" s="804"/>
      <c r="FQ713" s="804"/>
      <c r="FR713" s="285"/>
      <c r="FS713" s="285"/>
      <c r="FT713" s="285"/>
      <c r="FU713" s="804"/>
      <c r="FV713" s="285"/>
      <c r="FW713" s="285"/>
      <c r="FX713" s="285"/>
    </row>
    <row r="714" spans="1:180" s="515" customFormat="1" ht="28.9" hidden="1" customHeight="1">
      <c r="A714" s="562" t="s">
        <v>485</v>
      </c>
      <c r="B714" s="563" t="s">
        <v>302</v>
      </c>
      <c r="C714" s="542" t="s">
        <v>491</v>
      </c>
      <c r="D714" s="542" t="s">
        <v>493</v>
      </c>
      <c r="E714" s="504" t="s">
        <v>335</v>
      </c>
      <c r="F714" s="564" t="s">
        <v>336</v>
      </c>
      <c r="G714" s="565" t="s">
        <v>71</v>
      </c>
      <c r="H714" s="565" t="s">
        <v>12</v>
      </c>
      <c r="I714" s="508" t="e">
        <f>#REF!+M714+N714+S714</f>
        <v>#REF!</v>
      </c>
      <c r="J714" s="508"/>
      <c r="K714" s="508"/>
      <c r="L714" s="508"/>
      <c r="M714" s="509" t="e">
        <f>SUM(#REF!)</f>
        <v>#REF!</v>
      </c>
      <c r="N714" s="509">
        <f>SUM(O714:R714)</f>
        <v>508</v>
      </c>
      <c r="O714" s="521">
        <v>0</v>
      </c>
      <c r="P714" s="521">
        <v>159</v>
      </c>
      <c r="Q714" s="521">
        <v>349</v>
      </c>
      <c r="R714" s="521">
        <v>0</v>
      </c>
      <c r="S714" s="521">
        <v>904</v>
      </c>
      <c r="T714" s="521">
        <v>0</v>
      </c>
      <c r="U714" s="521">
        <v>159</v>
      </c>
      <c r="V714" s="521">
        <v>349</v>
      </c>
      <c r="W714" s="521">
        <v>0</v>
      </c>
      <c r="X714" s="521">
        <v>904</v>
      </c>
      <c r="Y714" s="521">
        <v>904</v>
      </c>
      <c r="Z714" s="521">
        <v>904</v>
      </c>
      <c r="AA714" s="1176"/>
      <c r="AB714" s="522"/>
      <c r="AC714" s="522"/>
      <c r="AD714" s="522"/>
      <c r="AE714" s="522"/>
      <c r="AF714" s="509" t="e">
        <f>SUM(#REF!)</f>
        <v>#REF!</v>
      </c>
      <c r="AG714" s="509">
        <f>SUM(AH714:AK714)</f>
        <v>508</v>
      </c>
      <c r="AH714" s="521">
        <v>0</v>
      </c>
      <c r="AI714" s="521">
        <v>159</v>
      </c>
      <c r="AJ714" s="521">
        <v>349</v>
      </c>
      <c r="AK714" s="521">
        <v>0</v>
      </c>
      <c r="AL714" s="522"/>
      <c r="AM714" s="522"/>
      <c r="AN714" s="522"/>
      <c r="AO714" s="522"/>
      <c r="AP714" s="565" t="s">
        <v>584</v>
      </c>
      <c r="AQ714" s="508" t="e">
        <f>#REF!+BL714+BR714+CW714</f>
        <v>#REF!</v>
      </c>
      <c r="AR714" s="1630"/>
      <c r="AS714" s="1630"/>
      <c r="AT714" s="508"/>
      <c r="AU714" s="508"/>
      <c r="AV714" s="508"/>
      <c r="AW714" s="508"/>
      <c r="AX714" s="508"/>
      <c r="AY714" s="508"/>
      <c r="AZ714" s="508"/>
      <c r="BA714" s="508"/>
      <c r="BB714" s="508"/>
      <c r="BC714" s="508"/>
      <c r="BD714" s="508"/>
      <c r="BE714" s="508"/>
      <c r="BF714" s="508"/>
      <c r="BG714" s="508"/>
      <c r="BH714" s="508"/>
      <c r="BI714" s="508"/>
      <c r="BJ714" s="508"/>
      <c r="BK714" s="508"/>
      <c r="BL714" s="547">
        <v>2.6769945355191289E-3</v>
      </c>
      <c r="BM714" s="547">
        <v>0.32123934426229545</v>
      </c>
      <c r="BN714" s="547">
        <v>7.8393131935065828E-3</v>
      </c>
      <c r="BO714" s="566">
        <v>0</v>
      </c>
      <c r="BP714" s="547">
        <v>0</v>
      </c>
      <c r="BQ714" s="566">
        <v>0</v>
      </c>
      <c r="BR714" s="547">
        <v>2.6769945355191289E-3</v>
      </c>
      <c r="BS714" s="547">
        <v>0.32123934426229545</v>
      </c>
      <c r="BT714" s="547">
        <v>7.8393131935065828E-3</v>
      </c>
      <c r="BU714" s="566">
        <v>0</v>
      </c>
      <c r="BV714" s="547">
        <v>0</v>
      </c>
      <c r="BW714" s="566">
        <v>0</v>
      </c>
      <c r="BX714" s="567">
        <v>4.5464480874316898E-4</v>
      </c>
      <c r="BY714" s="547">
        <v>5.4557377049180275E-2</v>
      </c>
      <c r="BZ714" s="567">
        <v>1.3043288824652229E-3</v>
      </c>
      <c r="CA714" s="567">
        <v>1.0459562841530099E-3</v>
      </c>
      <c r="CB714" s="547">
        <v>0.12551475409836119</v>
      </c>
      <c r="CC714" s="567">
        <v>3.075712082816563E-3</v>
      </c>
      <c r="CD714" s="567">
        <v>1.17639344262295E-3</v>
      </c>
      <c r="CE714" s="547">
        <v>0.141167213114754</v>
      </c>
      <c r="CF714" s="567">
        <v>3.4592722282247978E-3</v>
      </c>
      <c r="CG714" s="975"/>
      <c r="CH714" s="547">
        <v>2.6769945355191289E-3</v>
      </c>
      <c r="CI714" s="547">
        <v>0.32123934426229545</v>
      </c>
      <c r="CJ714" s="547">
        <v>7.8393131935065828E-3</v>
      </c>
      <c r="CK714" s="566">
        <v>0</v>
      </c>
      <c r="CL714" s="547">
        <v>0</v>
      </c>
      <c r="CM714" s="566">
        <v>0</v>
      </c>
      <c r="CN714" s="567">
        <v>4.5464480874316898E-4</v>
      </c>
      <c r="CO714" s="547">
        <v>5.4557377049180275E-2</v>
      </c>
      <c r="CP714" s="567">
        <v>1.3043288824652229E-3</v>
      </c>
      <c r="CQ714" s="567">
        <v>1.0459562841530099E-3</v>
      </c>
      <c r="CR714" s="547">
        <v>0.12551475409836119</v>
      </c>
      <c r="CS714" s="567">
        <v>3.075712082816563E-3</v>
      </c>
      <c r="CT714" s="567">
        <v>1.17639344262295E-3</v>
      </c>
      <c r="CU714" s="547">
        <v>0.141167213114754</v>
      </c>
      <c r="CV714" s="567">
        <v>3.4592722282247978E-3</v>
      </c>
      <c r="CW714" s="1544">
        <v>2.8452602739725999E-3</v>
      </c>
      <c r="CX714" s="508">
        <v>0.34143123287671195</v>
      </c>
      <c r="CY714" s="568">
        <v>1.06964937994891E-2</v>
      </c>
      <c r="CZ714" s="568">
        <v>2.4887671232876698E-3</v>
      </c>
      <c r="DA714" s="568">
        <v>0.29865205479452039</v>
      </c>
      <c r="DB714" s="568">
        <v>1.31564072567413E-2</v>
      </c>
      <c r="DC714" s="568">
        <v>2.4832065274346901E-3</v>
      </c>
      <c r="DD714" s="568">
        <v>0.29798478329216277</v>
      </c>
      <c r="DE714" s="568">
        <v>1.3995816680084001E-2</v>
      </c>
      <c r="DF714" s="568">
        <v>2.4832065274346901E-3</v>
      </c>
      <c r="DG714" s="568">
        <v>0.29798478329216277</v>
      </c>
      <c r="DH714" s="568">
        <v>1.3995816680084001E-2</v>
      </c>
      <c r="DI714" s="1229">
        <v>2.8452602739725999E-3</v>
      </c>
      <c r="DJ714" s="1260">
        <v>0.34143123287671195</v>
      </c>
      <c r="DK714" s="1229">
        <v>1.06964937994891E-2</v>
      </c>
      <c r="DL714" s="1229"/>
      <c r="DM714" s="1229"/>
      <c r="DN714" s="1229"/>
      <c r="DO714" s="1229"/>
      <c r="DP714" s="1229"/>
      <c r="DQ714" s="1229"/>
      <c r="DR714" s="1229"/>
      <c r="DS714" s="1229"/>
      <c r="DT714" s="1229"/>
      <c r="DU714" s="1229"/>
      <c r="DV714" s="1229"/>
      <c r="DW714" s="1229"/>
      <c r="DX714" s="1229">
        <v>2.4887671232876698E-3</v>
      </c>
      <c r="DY714" s="1229">
        <v>0.29865205479452039</v>
      </c>
      <c r="DZ714" s="1229">
        <v>1.31564072567413E-2</v>
      </c>
      <c r="EA714" s="1229">
        <v>2.4832065274346901E-3</v>
      </c>
      <c r="EB714" s="1229">
        <v>0.29798478329216277</v>
      </c>
      <c r="EC714" s="1229">
        <v>1.3995816680084001E-2</v>
      </c>
      <c r="ED714" s="1229">
        <v>2.4832065274346901E-3</v>
      </c>
      <c r="EE714" s="1229">
        <v>0.29798478329216277</v>
      </c>
      <c r="EF714" s="1229">
        <v>1.3995816680084001E-2</v>
      </c>
      <c r="EG714" s="1229"/>
      <c r="EH714" s="1229"/>
      <c r="EI714" s="1229"/>
      <c r="EJ714" s="568"/>
      <c r="EK714" s="565" t="s">
        <v>296</v>
      </c>
      <c r="EL714" s="565"/>
      <c r="EM714" s="565"/>
      <c r="EN714" s="508">
        <f t="shared" si="3232"/>
        <v>6.044527005</v>
      </c>
      <c r="EO714" s="508"/>
      <c r="EP714" s="508"/>
      <c r="EQ714" s="569">
        <v>2.66</v>
      </c>
      <c r="ER714" s="569">
        <v>0.94725375000000001</v>
      </c>
      <c r="ES714" s="569">
        <v>1.09243113</v>
      </c>
      <c r="ET714" s="834"/>
      <c r="EU714" s="834"/>
      <c r="EV714" s="834"/>
      <c r="EW714" s="834"/>
      <c r="EX714" s="569">
        <v>1.3448421250000002</v>
      </c>
      <c r="EY714" s="834"/>
      <c r="EZ714" s="834"/>
      <c r="FA714" s="834"/>
      <c r="FB714" s="834"/>
      <c r="FC714" s="569">
        <v>1.1731344602999998</v>
      </c>
      <c r="FD714" s="569">
        <v>1.16590768704</v>
      </c>
      <c r="FE714" s="569">
        <v>1.16590768704</v>
      </c>
      <c r="FF714" s="569">
        <v>1.16590768704</v>
      </c>
      <c r="FG714" s="565"/>
      <c r="FH714" s="508">
        <v>1.4547300000000001</v>
      </c>
      <c r="FI714" s="508">
        <v>2.1341799999999997</v>
      </c>
      <c r="FJ714" s="565"/>
      <c r="FK714" s="565"/>
      <c r="FL714" s="976"/>
      <c r="FM714" s="565"/>
      <c r="FN714" s="833"/>
      <c r="FO714" s="833"/>
      <c r="FP714" s="833"/>
      <c r="FQ714" s="833"/>
      <c r="FR714" s="565"/>
      <c r="FS714" s="565"/>
      <c r="FT714" s="565"/>
      <c r="FU714" s="833"/>
      <c r="FV714" s="565" t="s">
        <v>297</v>
      </c>
      <c r="FW714" s="565"/>
      <c r="FX714" s="565" t="s">
        <v>300</v>
      </c>
    </row>
    <row r="715" spans="1:180" s="515" customFormat="1" ht="60" hidden="1" customHeight="1">
      <c r="A715" s="562" t="s">
        <v>485</v>
      </c>
      <c r="B715" s="563" t="s">
        <v>302</v>
      </c>
      <c r="C715" s="542" t="s">
        <v>491</v>
      </c>
      <c r="D715" s="542" t="s">
        <v>493</v>
      </c>
      <c r="E715" s="526" t="s">
        <v>458</v>
      </c>
      <c r="F715" s="502" t="s">
        <v>459</v>
      </c>
      <c r="G715" s="563"/>
      <c r="H715" s="563"/>
      <c r="I715" s="508"/>
      <c r="J715" s="508"/>
      <c r="K715" s="508"/>
      <c r="L715" s="508"/>
      <c r="M715" s="509" t="e">
        <f>SUM(#REF!)</f>
        <v>#REF!</v>
      </c>
      <c r="N715" s="509">
        <f>SUM(O715:R715)</f>
        <v>0</v>
      </c>
      <c r="O715" s="570"/>
      <c r="P715" s="570"/>
      <c r="Q715" s="570"/>
      <c r="R715" s="570"/>
      <c r="S715" s="570"/>
      <c r="T715" s="570"/>
      <c r="U715" s="570"/>
      <c r="V715" s="570"/>
      <c r="W715" s="570"/>
      <c r="X715" s="570"/>
      <c r="Y715" s="570"/>
      <c r="Z715" s="570"/>
      <c r="AA715" s="1184"/>
      <c r="AB715" s="571"/>
      <c r="AC715" s="571"/>
      <c r="AD715" s="572"/>
      <c r="AE715" s="571"/>
      <c r="AF715" s="509" t="e">
        <f>SUM(#REF!)</f>
        <v>#REF!</v>
      </c>
      <c r="AG715" s="509">
        <f>SUM(AH715:AK715)</f>
        <v>0</v>
      </c>
      <c r="AH715" s="570"/>
      <c r="AI715" s="570"/>
      <c r="AJ715" s="570"/>
      <c r="AK715" s="570"/>
      <c r="AL715" s="571"/>
      <c r="AM715" s="571"/>
      <c r="AN715" s="571"/>
      <c r="AO715" s="571"/>
      <c r="AP715" s="565"/>
      <c r="AQ715" s="508"/>
      <c r="AR715" s="1630"/>
      <c r="AS715" s="1630"/>
      <c r="AT715" s="524"/>
      <c r="AU715" s="524"/>
      <c r="AV715" s="524"/>
      <c r="AW715" s="524"/>
      <c r="AX715" s="524"/>
      <c r="AY715" s="524"/>
      <c r="AZ715" s="524"/>
      <c r="BA715" s="524"/>
      <c r="BB715" s="524"/>
      <c r="BC715" s="524"/>
      <c r="BD715" s="524"/>
      <c r="BE715" s="524"/>
      <c r="BF715" s="524"/>
      <c r="BG715" s="524"/>
      <c r="BH715" s="524"/>
      <c r="BI715" s="524"/>
      <c r="BJ715" s="524"/>
      <c r="BK715" s="524"/>
      <c r="BL715" s="571">
        <v>0.47859999999999997</v>
      </c>
      <c r="BM715" s="565">
        <v>57.431999999999995</v>
      </c>
      <c r="BN715" s="565">
        <v>1.3990011943574898</v>
      </c>
      <c r="BO715" s="565">
        <v>2.5899999999999999E-2</v>
      </c>
      <c r="BP715" s="565">
        <v>3.1079999999999997</v>
      </c>
      <c r="BQ715" s="565">
        <v>7.4304418319439E-2</v>
      </c>
      <c r="BR715" s="571">
        <v>0.47859999999999997</v>
      </c>
      <c r="BS715" s="565">
        <v>57.431999999999995</v>
      </c>
      <c r="BT715" s="565">
        <v>1.3990011943574898</v>
      </c>
      <c r="BU715" s="565">
        <v>2.5899999999999999E-2</v>
      </c>
      <c r="BV715" s="565">
        <v>3.1079999999999997</v>
      </c>
      <c r="BW715" s="565">
        <v>7.4304418319439E-2</v>
      </c>
      <c r="BX715" s="565">
        <v>9.0700000000000003E-2</v>
      </c>
      <c r="BY715" s="565">
        <v>10.884</v>
      </c>
      <c r="BZ715" s="565">
        <v>0.26020890894286097</v>
      </c>
      <c r="CA715" s="565">
        <v>0.18099999999999999</v>
      </c>
      <c r="CB715" s="565">
        <v>21.72</v>
      </c>
      <c r="CC715" s="565">
        <v>0.53224393354125998</v>
      </c>
      <c r="CD715" s="565">
        <v>0.18099999999999999</v>
      </c>
      <c r="CE715" s="565">
        <v>21.72</v>
      </c>
      <c r="CF715" s="565">
        <v>0.53224393355392996</v>
      </c>
      <c r="CG715" s="976"/>
      <c r="CH715" s="571">
        <v>0.47859999999999997</v>
      </c>
      <c r="CI715" s="565">
        <v>57.431999999999995</v>
      </c>
      <c r="CJ715" s="565">
        <v>1.3990011943574898</v>
      </c>
      <c r="CK715" s="565">
        <v>2.5899999999999999E-2</v>
      </c>
      <c r="CL715" s="565">
        <v>3.1079999999999997</v>
      </c>
      <c r="CM715" s="565">
        <v>7.4304418319439E-2</v>
      </c>
      <c r="CN715" s="565">
        <v>9.0700000000000003E-2</v>
      </c>
      <c r="CO715" s="565">
        <v>10.884</v>
      </c>
      <c r="CP715" s="565">
        <v>0.26020890894286097</v>
      </c>
      <c r="CQ715" s="565">
        <v>0.18099999999999999</v>
      </c>
      <c r="CR715" s="565">
        <v>21.72</v>
      </c>
      <c r="CS715" s="565">
        <v>0.53224393354125998</v>
      </c>
      <c r="CT715" s="565">
        <v>0.18099999999999999</v>
      </c>
      <c r="CU715" s="565">
        <v>21.72</v>
      </c>
      <c r="CV715" s="565">
        <v>0.53224393355392996</v>
      </c>
      <c r="CW715" s="1546">
        <v>0.47859999999999997</v>
      </c>
      <c r="CX715" s="565">
        <v>57.431999999999995</v>
      </c>
      <c r="CY715" s="565">
        <v>1.4882831761738848</v>
      </c>
      <c r="CZ715" s="565">
        <v>0.47859999999999997</v>
      </c>
      <c r="DA715" s="565">
        <v>57.431999999999995</v>
      </c>
      <c r="DB715" s="565">
        <v>1.5344008987158342</v>
      </c>
      <c r="DC715" s="565">
        <v>0.47859999999999997</v>
      </c>
      <c r="DD715" s="565">
        <v>57.431999999999995</v>
      </c>
      <c r="DE715" s="565">
        <v>1.5823638796076973</v>
      </c>
      <c r="DF715" s="565">
        <v>0.47859999999999997</v>
      </c>
      <c r="DG715" s="565">
        <v>57.431999999999995</v>
      </c>
      <c r="DH715" s="565">
        <v>1.5823638796076973</v>
      </c>
      <c r="DI715" s="1185">
        <v>0.47859999999999997</v>
      </c>
      <c r="DJ715" s="1185">
        <v>57.431999999999995</v>
      </c>
      <c r="DK715" s="1185">
        <v>1.4882831761738848</v>
      </c>
      <c r="DL715" s="1185"/>
      <c r="DM715" s="1185"/>
      <c r="DN715" s="1185"/>
      <c r="DO715" s="1185"/>
      <c r="DP715" s="1185"/>
      <c r="DQ715" s="1185"/>
      <c r="DR715" s="1185"/>
      <c r="DS715" s="1185"/>
      <c r="DT715" s="1185"/>
      <c r="DU715" s="1185"/>
      <c r="DV715" s="1185"/>
      <c r="DW715" s="1185"/>
      <c r="DX715" s="1185">
        <v>0.47859999999999997</v>
      </c>
      <c r="DY715" s="1185">
        <v>57.431999999999995</v>
      </c>
      <c r="DZ715" s="1185">
        <v>1.5344008987158342</v>
      </c>
      <c r="EA715" s="1185">
        <v>0.47859999999999997</v>
      </c>
      <c r="EB715" s="1185">
        <v>57.431999999999995</v>
      </c>
      <c r="EC715" s="1185">
        <v>1.5823638796076973</v>
      </c>
      <c r="ED715" s="1185">
        <v>0.47859999999999997</v>
      </c>
      <c r="EE715" s="1185">
        <v>57.431999999999995</v>
      </c>
      <c r="EF715" s="1185">
        <v>1.5823638796076973</v>
      </c>
      <c r="EG715" s="1185"/>
      <c r="EH715" s="1185"/>
      <c r="EI715" s="1185"/>
      <c r="EJ715" s="517"/>
      <c r="EK715" s="517"/>
      <c r="EL715" s="517"/>
      <c r="EM715" s="517"/>
      <c r="EN715" s="508">
        <f t="shared" si="3232"/>
        <v>0</v>
      </c>
      <c r="EO715" s="508"/>
      <c r="EP715" s="508"/>
      <c r="EQ715" s="565"/>
      <c r="ER715" s="565"/>
      <c r="ES715" s="565"/>
      <c r="ET715" s="833"/>
      <c r="EU715" s="833"/>
      <c r="EV715" s="833"/>
      <c r="EW715" s="833"/>
      <c r="EX715" s="565"/>
      <c r="EY715" s="833"/>
      <c r="EZ715" s="833"/>
      <c r="FA715" s="833"/>
      <c r="FB715" s="833"/>
      <c r="FC715" s="565"/>
      <c r="FD715" s="565"/>
      <c r="FE715" s="565"/>
      <c r="FF715" s="565"/>
      <c r="FG715" s="508"/>
      <c r="FH715" s="508"/>
      <c r="FI715" s="508"/>
      <c r="FJ715" s="565"/>
      <c r="FK715" s="565"/>
      <c r="FL715" s="976"/>
      <c r="FM715" s="565"/>
      <c r="FN715" s="833"/>
      <c r="FO715" s="833"/>
      <c r="FP715" s="833"/>
      <c r="FQ715" s="833"/>
      <c r="FR715" s="565"/>
      <c r="FS715" s="565"/>
      <c r="FT715" s="565"/>
      <c r="FU715" s="833"/>
      <c r="FV715" s="565"/>
      <c r="FW715" s="565"/>
      <c r="FX715" s="565"/>
    </row>
    <row r="716" spans="1:180" s="515" customFormat="1" ht="60" hidden="1" customHeight="1">
      <c r="A716" s="562" t="s">
        <v>485</v>
      </c>
      <c r="B716" s="563" t="s">
        <v>302</v>
      </c>
      <c r="C716" s="542" t="s">
        <v>491</v>
      </c>
      <c r="D716" s="542" t="s">
        <v>493</v>
      </c>
      <c r="E716" s="526" t="s">
        <v>460</v>
      </c>
      <c r="F716" s="502" t="s">
        <v>461</v>
      </c>
      <c r="G716" s="563"/>
      <c r="H716" s="563"/>
      <c r="I716" s="508"/>
      <c r="J716" s="508"/>
      <c r="K716" s="508"/>
      <c r="L716" s="508"/>
      <c r="M716" s="509" t="e">
        <f>SUM(#REF!)</f>
        <v>#REF!</v>
      </c>
      <c r="N716" s="509">
        <f>SUM(O716:R716)</f>
        <v>0</v>
      </c>
      <c r="O716" s="570"/>
      <c r="P716" s="570"/>
      <c r="Q716" s="570"/>
      <c r="R716" s="570"/>
      <c r="S716" s="570"/>
      <c r="T716" s="570"/>
      <c r="U716" s="570"/>
      <c r="V716" s="570"/>
      <c r="W716" s="570"/>
      <c r="X716" s="570"/>
      <c r="Y716" s="570"/>
      <c r="Z716" s="570"/>
      <c r="AA716" s="1184"/>
      <c r="AB716" s="571"/>
      <c r="AC716" s="571"/>
      <c r="AD716" s="572"/>
      <c r="AE716" s="571"/>
      <c r="AF716" s="509" t="e">
        <f>SUM(#REF!)</f>
        <v>#REF!</v>
      </c>
      <c r="AG716" s="509">
        <f>SUM(AH716:AK716)</f>
        <v>0</v>
      </c>
      <c r="AH716" s="570"/>
      <c r="AI716" s="570"/>
      <c r="AJ716" s="570"/>
      <c r="AK716" s="570"/>
      <c r="AL716" s="571"/>
      <c r="AM716" s="571"/>
      <c r="AN716" s="571"/>
      <c r="AO716" s="571"/>
      <c r="AP716" s="565"/>
      <c r="AQ716" s="508"/>
      <c r="AR716" s="1630"/>
      <c r="AS716" s="1630"/>
      <c r="AT716" s="524"/>
      <c r="AU716" s="524"/>
      <c r="AV716" s="524"/>
      <c r="AW716" s="524"/>
      <c r="AX716" s="524"/>
      <c r="AY716" s="524"/>
      <c r="AZ716" s="524"/>
      <c r="BA716" s="524"/>
      <c r="BB716" s="524"/>
      <c r="BC716" s="524"/>
      <c r="BD716" s="524"/>
      <c r="BE716" s="524"/>
      <c r="BF716" s="524"/>
      <c r="BG716" s="524"/>
      <c r="BH716" s="524"/>
      <c r="BI716" s="524"/>
      <c r="BJ716" s="524"/>
      <c r="BK716" s="524"/>
      <c r="BL716" s="571">
        <v>1.0224</v>
      </c>
      <c r="BM716" s="565">
        <v>122.68799999999999</v>
      </c>
      <c r="BN716" s="565">
        <v>2.969801410946328</v>
      </c>
      <c r="BO716" s="565">
        <v>0</v>
      </c>
      <c r="BP716" s="565">
        <v>0</v>
      </c>
      <c r="BQ716" s="565">
        <v>0</v>
      </c>
      <c r="BR716" s="571">
        <v>1.0224</v>
      </c>
      <c r="BS716" s="565">
        <v>122.68799999999999</v>
      </c>
      <c r="BT716" s="565">
        <v>2.969801410946328</v>
      </c>
      <c r="BU716" s="565">
        <v>0</v>
      </c>
      <c r="BV716" s="565">
        <v>0</v>
      </c>
      <c r="BW716" s="565">
        <v>0</v>
      </c>
      <c r="BX716" s="565">
        <v>0.51119999999999999</v>
      </c>
      <c r="BY716" s="565">
        <v>61.343999999999994</v>
      </c>
      <c r="BZ716" s="565">
        <v>1.4665798704695758</v>
      </c>
      <c r="CA716" s="565">
        <v>0.51119999999999999</v>
      </c>
      <c r="CB716" s="565">
        <v>61.343999999999994</v>
      </c>
      <c r="CC716" s="565">
        <v>1.5032215404767519</v>
      </c>
      <c r="CD716" s="565">
        <v>0</v>
      </c>
      <c r="CE716" s="565">
        <v>0</v>
      </c>
      <c r="CF716" s="565">
        <v>0</v>
      </c>
      <c r="CG716" s="976"/>
      <c r="CH716" s="571">
        <v>1.0224</v>
      </c>
      <c r="CI716" s="565">
        <v>122.68799999999999</v>
      </c>
      <c r="CJ716" s="565">
        <v>2.969801410946328</v>
      </c>
      <c r="CK716" s="565">
        <v>0</v>
      </c>
      <c r="CL716" s="565">
        <v>0</v>
      </c>
      <c r="CM716" s="565">
        <v>0</v>
      </c>
      <c r="CN716" s="565">
        <v>0.51119999999999999</v>
      </c>
      <c r="CO716" s="565">
        <v>61.343999999999994</v>
      </c>
      <c r="CP716" s="565">
        <v>1.4665798704695758</v>
      </c>
      <c r="CQ716" s="565">
        <v>0.51119999999999999</v>
      </c>
      <c r="CR716" s="565">
        <v>61.343999999999994</v>
      </c>
      <c r="CS716" s="565">
        <v>1.5032215404767519</v>
      </c>
      <c r="CT716" s="565">
        <v>0</v>
      </c>
      <c r="CU716" s="565">
        <v>0</v>
      </c>
      <c r="CV716" s="565">
        <v>0</v>
      </c>
      <c r="CW716" s="1546">
        <v>1.0224</v>
      </c>
      <c r="CX716" s="565">
        <v>122.68799999999999</v>
      </c>
      <c r="CY716" s="565">
        <v>3.179316170748391</v>
      </c>
      <c r="CZ716" s="565">
        <v>1.0224</v>
      </c>
      <c r="DA716" s="565">
        <v>122.68799999999999</v>
      </c>
      <c r="DB716" s="565">
        <v>3.2778342642019829</v>
      </c>
      <c r="DC716" s="565">
        <v>1.0224</v>
      </c>
      <c r="DD716" s="565">
        <v>122.68799999999999</v>
      </c>
      <c r="DE716" s="565">
        <v>3.3802942551418922</v>
      </c>
      <c r="DF716" s="565">
        <v>1.0224</v>
      </c>
      <c r="DG716" s="565">
        <v>122.68799999999999</v>
      </c>
      <c r="DH716" s="565">
        <v>3.3802942551418922</v>
      </c>
      <c r="DI716" s="1185">
        <v>1.0224</v>
      </c>
      <c r="DJ716" s="1185">
        <v>122.68799999999999</v>
      </c>
      <c r="DK716" s="1185">
        <v>3.179316170748391</v>
      </c>
      <c r="DL716" s="1185"/>
      <c r="DM716" s="1185"/>
      <c r="DN716" s="1185"/>
      <c r="DO716" s="1185"/>
      <c r="DP716" s="1185"/>
      <c r="DQ716" s="1185"/>
      <c r="DR716" s="1185"/>
      <c r="DS716" s="1185"/>
      <c r="DT716" s="1185"/>
      <c r="DU716" s="1185"/>
      <c r="DV716" s="1185"/>
      <c r="DW716" s="1185"/>
      <c r="DX716" s="1185">
        <v>1.0224</v>
      </c>
      <c r="DY716" s="1185">
        <v>122.68799999999999</v>
      </c>
      <c r="DZ716" s="1185">
        <v>3.2778342642019829</v>
      </c>
      <c r="EA716" s="1185">
        <v>1.0224</v>
      </c>
      <c r="EB716" s="1185">
        <v>122.68799999999999</v>
      </c>
      <c r="EC716" s="1185">
        <v>3.3802942551418922</v>
      </c>
      <c r="ED716" s="1185">
        <v>1.0224</v>
      </c>
      <c r="EE716" s="1185">
        <v>122.68799999999999</v>
      </c>
      <c r="EF716" s="1185">
        <v>3.3802942551418922</v>
      </c>
      <c r="EG716" s="1185"/>
      <c r="EH716" s="1185"/>
      <c r="EI716" s="1185"/>
      <c r="EJ716" s="517"/>
      <c r="EK716" s="517"/>
      <c r="EL716" s="517"/>
      <c r="EM716" s="517"/>
      <c r="EN716" s="508">
        <f t="shared" si="3232"/>
        <v>44.946999999999996</v>
      </c>
      <c r="EO716" s="508"/>
      <c r="EP716" s="508"/>
      <c r="EQ716" s="565"/>
      <c r="ER716" s="565">
        <v>15.036999999999999</v>
      </c>
      <c r="ES716" s="565">
        <v>15.01</v>
      </c>
      <c r="ET716" s="833"/>
      <c r="EU716" s="833"/>
      <c r="EV716" s="833"/>
      <c r="EW716" s="833"/>
      <c r="EX716" s="565">
        <v>14.9</v>
      </c>
      <c r="EY716" s="833"/>
      <c r="EZ716" s="833"/>
      <c r="FA716" s="833"/>
      <c r="FB716" s="833"/>
      <c r="FC716" s="565">
        <v>15.1</v>
      </c>
      <c r="FD716" s="565">
        <v>15</v>
      </c>
      <c r="FE716" s="565">
        <v>15</v>
      </c>
      <c r="FF716" s="565">
        <v>15</v>
      </c>
      <c r="FG716" s="508"/>
      <c r="FH716" s="508">
        <v>1.4547300000000001</v>
      </c>
      <c r="FI716" s="508"/>
      <c r="FJ716" s="565"/>
      <c r="FK716" s="565"/>
      <c r="FL716" s="976"/>
      <c r="FM716" s="565"/>
      <c r="FN716" s="833"/>
      <c r="FO716" s="833"/>
      <c r="FP716" s="833"/>
      <c r="FQ716" s="833"/>
      <c r="FR716" s="565"/>
      <c r="FS716" s="565"/>
      <c r="FT716" s="565"/>
      <c r="FU716" s="833"/>
      <c r="FV716" s="565" t="s">
        <v>297</v>
      </c>
      <c r="FW716" s="565"/>
      <c r="FX716" s="565" t="s">
        <v>300</v>
      </c>
    </row>
    <row r="717" spans="1:180" ht="30" hidden="1">
      <c r="A717" s="401" t="s">
        <v>485</v>
      </c>
      <c r="B717" s="339" t="s">
        <v>302</v>
      </c>
      <c r="C717" s="378"/>
      <c r="D717" s="378"/>
      <c r="E717" s="383"/>
      <c r="F717" s="381" t="s">
        <v>11</v>
      </c>
      <c r="G717" s="463"/>
      <c r="H717" s="463"/>
      <c r="I717" s="285"/>
      <c r="J717" s="285"/>
      <c r="K717" s="285"/>
      <c r="L717" s="285"/>
      <c r="M717" s="285"/>
      <c r="N717" s="285"/>
      <c r="O717" s="285"/>
      <c r="P717" s="285"/>
      <c r="Q717" s="285"/>
      <c r="R717" s="285"/>
      <c r="S717" s="285"/>
      <c r="T717" s="285"/>
      <c r="U717" s="285"/>
      <c r="V717" s="285"/>
      <c r="W717" s="285"/>
      <c r="X717" s="285"/>
      <c r="Y717" s="285"/>
      <c r="Z717" s="285"/>
      <c r="AA717" s="1174"/>
      <c r="AB717" s="285"/>
      <c r="AC717" s="285"/>
      <c r="AD717" s="347"/>
      <c r="AE717" s="285"/>
      <c r="AF717" s="285"/>
      <c r="AG717" s="285"/>
      <c r="AH717" s="285"/>
      <c r="AI717" s="285"/>
      <c r="AJ717" s="285"/>
      <c r="AK717" s="285"/>
      <c r="AL717" s="285"/>
      <c r="AM717" s="285"/>
      <c r="AN717" s="285"/>
      <c r="AO717" s="285"/>
      <c r="AP717" s="306"/>
      <c r="AQ717" s="297" t="e">
        <f t="shared" ref="AQ717:BE717" si="3243">AQ714+AQ715+AQ716</f>
        <v>#REF!</v>
      </c>
      <c r="AR717" s="1634"/>
      <c r="AS717" s="1634"/>
      <c r="AT717" s="297">
        <f t="shared" si="3243"/>
        <v>0</v>
      </c>
      <c r="AU717" s="297">
        <f t="shared" si="3243"/>
        <v>0</v>
      </c>
      <c r="AV717" s="297">
        <f t="shared" si="3243"/>
        <v>0</v>
      </c>
      <c r="AW717" s="297">
        <f t="shared" si="3243"/>
        <v>0</v>
      </c>
      <c r="AX717" s="297">
        <f t="shared" si="3243"/>
        <v>0</v>
      </c>
      <c r="AY717" s="297">
        <f t="shared" si="3243"/>
        <v>0</v>
      </c>
      <c r="AZ717" s="297">
        <f t="shared" si="3243"/>
        <v>0</v>
      </c>
      <c r="BA717" s="297">
        <f t="shared" si="3243"/>
        <v>0</v>
      </c>
      <c r="BB717" s="297">
        <f t="shared" si="3243"/>
        <v>0</v>
      </c>
      <c r="BC717" s="297">
        <f t="shared" si="3243"/>
        <v>0</v>
      </c>
      <c r="BD717" s="297">
        <f t="shared" si="3243"/>
        <v>0</v>
      </c>
      <c r="BE717" s="297">
        <f t="shared" si="3243"/>
        <v>0</v>
      </c>
      <c r="BF717" s="297"/>
      <c r="BG717" s="297"/>
      <c r="BH717" s="297"/>
      <c r="BI717" s="297"/>
      <c r="BJ717" s="297"/>
      <c r="BK717" s="297"/>
      <c r="BL717" s="297">
        <f t="shared" ref="BL717:DE717" si="3244">BL714+BL715+BL716</f>
        <v>1.5036769945355191</v>
      </c>
      <c r="BM717" s="297">
        <f t="shared" si="3244"/>
        <v>180.44123934426227</v>
      </c>
      <c r="BN717" s="297">
        <f t="shared" si="3244"/>
        <v>4.3766419184973246</v>
      </c>
      <c r="BO717" s="297">
        <f t="shared" si="3244"/>
        <v>2.5899999999999999E-2</v>
      </c>
      <c r="BP717" s="297">
        <f t="shared" si="3244"/>
        <v>3.1079999999999997</v>
      </c>
      <c r="BQ717" s="297">
        <f t="shared" si="3244"/>
        <v>7.4304418319439E-2</v>
      </c>
      <c r="BR717" s="297">
        <f t="shared" ref="BR717:CF717" si="3245">BR714+BR715+BR716</f>
        <v>1.5036769945355191</v>
      </c>
      <c r="BS717" s="297">
        <f t="shared" si="3245"/>
        <v>180.44123934426227</v>
      </c>
      <c r="BT717" s="297">
        <f t="shared" si="3245"/>
        <v>4.3766419184973246</v>
      </c>
      <c r="BU717" s="297">
        <f t="shared" si="3245"/>
        <v>2.5899999999999999E-2</v>
      </c>
      <c r="BV717" s="297">
        <f t="shared" si="3245"/>
        <v>3.1079999999999997</v>
      </c>
      <c r="BW717" s="297">
        <f t="shared" si="3245"/>
        <v>7.4304418319439E-2</v>
      </c>
      <c r="BX717" s="297">
        <f t="shared" si="3245"/>
        <v>0.60235464480874312</v>
      </c>
      <c r="BY717" s="297">
        <f t="shared" si="3245"/>
        <v>72.282557377049173</v>
      </c>
      <c r="BZ717" s="297">
        <f t="shared" si="3245"/>
        <v>1.728093108294902</v>
      </c>
      <c r="CA717" s="297">
        <f t="shared" si="3245"/>
        <v>0.69324595628415298</v>
      </c>
      <c r="CB717" s="297">
        <f t="shared" si="3245"/>
        <v>83.189514754098354</v>
      </c>
      <c r="CC717" s="297">
        <f t="shared" si="3245"/>
        <v>2.0385411861008285</v>
      </c>
      <c r="CD717" s="297">
        <f t="shared" si="3245"/>
        <v>0.18217639344262293</v>
      </c>
      <c r="CE717" s="297">
        <f t="shared" si="3245"/>
        <v>21.861167213114754</v>
      </c>
      <c r="CF717" s="297">
        <f t="shared" si="3245"/>
        <v>0.5357032057821548</v>
      </c>
      <c r="CG717" s="971"/>
      <c r="CH717" s="297">
        <f t="shared" ref="CH717:CV717" si="3246">CH714+CH715+CH716</f>
        <v>1.5036769945355191</v>
      </c>
      <c r="CI717" s="297">
        <f t="shared" si="3246"/>
        <v>180.44123934426227</v>
      </c>
      <c r="CJ717" s="297">
        <f t="shared" si="3246"/>
        <v>4.3766419184973246</v>
      </c>
      <c r="CK717" s="297">
        <f t="shared" si="3246"/>
        <v>2.5899999999999999E-2</v>
      </c>
      <c r="CL717" s="297">
        <f t="shared" si="3246"/>
        <v>3.1079999999999997</v>
      </c>
      <c r="CM717" s="297">
        <f t="shared" si="3246"/>
        <v>7.4304418319439E-2</v>
      </c>
      <c r="CN717" s="297">
        <f t="shared" si="3246"/>
        <v>0.60235464480874312</v>
      </c>
      <c r="CO717" s="297">
        <f t="shared" si="3246"/>
        <v>72.282557377049173</v>
      </c>
      <c r="CP717" s="297">
        <f t="shared" si="3246"/>
        <v>1.728093108294902</v>
      </c>
      <c r="CQ717" s="297">
        <f t="shared" si="3246"/>
        <v>0.69324595628415298</v>
      </c>
      <c r="CR717" s="297">
        <f t="shared" si="3246"/>
        <v>83.189514754098354</v>
      </c>
      <c r="CS717" s="297">
        <f t="shared" si="3246"/>
        <v>2.0385411861008285</v>
      </c>
      <c r="CT717" s="297">
        <f t="shared" si="3246"/>
        <v>0.18217639344262293</v>
      </c>
      <c r="CU717" s="297">
        <f t="shared" si="3246"/>
        <v>21.861167213114754</v>
      </c>
      <c r="CV717" s="297">
        <f t="shared" si="3246"/>
        <v>0.5357032057821548</v>
      </c>
      <c r="CW717" s="1510">
        <f t="shared" si="3244"/>
        <v>1.5038452602739725</v>
      </c>
      <c r="CX717" s="297">
        <f t="shared" si="3244"/>
        <v>180.46143123287669</v>
      </c>
      <c r="CY717" s="297">
        <f t="shared" si="3244"/>
        <v>4.6782958407217645</v>
      </c>
      <c r="CZ717" s="297">
        <f t="shared" si="3244"/>
        <v>1.5034887671232875</v>
      </c>
      <c r="DA717" s="297">
        <f t="shared" si="3244"/>
        <v>180.41865205479451</v>
      </c>
      <c r="DB717" s="297">
        <f t="shared" si="3244"/>
        <v>4.825391570174558</v>
      </c>
      <c r="DC717" s="297">
        <f t="shared" si="3244"/>
        <v>1.5034832065274346</v>
      </c>
      <c r="DD717" s="297">
        <f t="shared" si="3244"/>
        <v>180.41798478329216</v>
      </c>
      <c r="DE717" s="297">
        <f t="shared" si="3244"/>
        <v>4.9766539514296735</v>
      </c>
      <c r="DF717" s="297">
        <f t="shared" ref="DF717:EF717" si="3247">DF714+DF715+DF716</f>
        <v>1.5034832065274346</v>
      </c>
      <c r="DG717" s="297">
        <f t="shared" si="3247"/>
        <v>180.41798478329216</v>
      </c>
      <c r="DH717" s="297">
        <f t="shared" si="3247"/>
        <v>4.9766539514296735</v>
      </c>
      <c r="DI717" s="1227">
        <f t="shared" si="3247"/>
        <v>1.5038452602739725</v>
      </c>
      <c r="DJ717" s="1227">
        <f t="shared" si="3247"/>
        <v>180.46143123287669</v>
      </c>
      <c r="DK717" s="1227">
        <f t="shared" si="3247"/>
        <v>4.6782958407217645</v>
      </c>
      <c r="DL717" s="1227"/>
      <c r="DM717" s="1227"/>
      <c r="DN717" s="1227"/>
      <c r="DO717" s="1227"/>
      <c r="DP717" s="1227"/>
      <c r="DQ717" s="1227"/>
      <c r="DR717" s="1227"/>
      <c r="DS717" s="1227"/>
      <c r="DT717" s="1227"/>
      <c r="DU717" s="1227"/>
      <c r="DV717" s="1227"/>
      <c r="DW717" s="1227"/>
      <c r="DX717" s="1227">
        <f t="shared" si="3247"/>
        <v>1.5034887671232875</v>
      </c>
      <c r="DY717" s="1227">
        <f t="shared" si="3247"/>
        <v>180.41865205479451</v>
      </c>
      <c r="DZ717" s="1227">
        <f t="shared" si="3247"/>
        <v>4.825391570174558</v>
      </c>
      <c r="EA717" s="1227">
        <f t="shared" si="3247"/>
        <v>1.5034832065274346</v>
      </c>
      <c r="EB717" s="1227">
        <f t="shared" si="3247"/>
        <v>180.41798478329216</v>
      </c>
      <c r="EC717" s="1227">
        <f t="shared" si="3247"/>
        <v>4.9766539514296735</v>
      </c>
      <c r="ED717" s="1227">
        <f t="shared" si="3247"/>
        <v>1.5034832065274346</v>
      </c>
      <c r="EE717" s="1227">
        <f t="shared" si="3247"/>
        <v>180.41798478329216</v>
      </c>
      <c r="EF717" s="1227">
        <f t="shared" si="3247"/>
        <v>4.9766539514296735</v>
      </c>
      <c r="EG717" s="1227"/>
      <c r="EH717" s="1227"/>
      <c r="EI717" s="1227"/>
      <c r="EJ717" s="285"/>
      <c r="EK717" s="285"/>
      <c r="EL717" s="285"/>
      <c r="EM717" s="285"/>
      <c r="EN717" s="287">
        <f t="shared" si="3232"/>
        <v>50.991527004999995</v>
      </c>
      <c r="EO717" s="297">
        <f t="shared" ref="EO717:FD717" si="3248">EO714+EO715+EO716</f>
        <v>0</v>
      </c>
      <c r="EP717" s="297">
        <f t="shared" si="3248"/>
        <v>0</v>
      </c>
      <c r="EQ717" s="297">
        <f t="shared" si="3248"/>
        <v>2.66</v>
      </c>
      <c r="ER717" s="297">
        <f t="shared" si="3248"/>
        <v>15.984253749999999</v>
      </c>
      <c r="ES717" s="297">
        <f t="shared" si="3248"/>
        <v>16.102431129999999</v>
      </c>
      <c r="ET717" s="695"/>
      <c r="EU717" s="695"/>
      <c r="EV717" s="695"/>
      <c r="EW717" s="695"/>
      <c r="EX717" s="297">
        <f t="shared" si="3248"/>
        <v>16.244842125000002</v>
      </c>
      <c r="EY717" s="695"/>
      <c r="EZ717" s="695"/>
      <c r="FA717" s="695"/>
      <c r="FB717" s="695"/>
      <c r="FC717" s="297">
        <f t="shared" si="3248"/>
        <v>16.2731344603</v>
      </c>
      <c r="FD717" s="297">
        <f t="shared" si="3248"/>
        <v>16.165907687040001</v>
      </c>
      <c r="FE717" s="297">
        <f t="shared" ref="FE717:FF717" si="3249">FE714+FE715+FE716</f>
        <v>16.165907687040001</v>
      </c>
      <c r="FF717" s="297">
        <f t="shared" si="3249"/>
        <v>16.165907687040001</v>
      </c>
      <c r="FG717" s="287">
        <f>SUM(FG714:FG716)</f>
        <v>0</v>
      </c>
      <c r="FH717" s="297">
        <f>FH714+FH715+FH716</f>
        <v>2.9094600000000002</v>
      </c>
      <c r="FI717" s="297">
        <f>FI714+FI715+FI716</f>
        <v>2.1341799999999997</v>
      </c>
      <c r="FJ717" s="287">
        <f>SUM(FJ714:FJ716)</f>
        <v>0</v>
      </c>
      <c r="FK717" s="287">
        <f>SUM(FK714:FK716)</f>
        <v>0</v>
      </c>
      <c r="FL717" s="961"/>
      <c r="FM717" s="287">
        <f>SUM(FM714:FM716)</f>
        <v>0</v>
      </c>
      <c r="FN717" s="825"/>
      <c r="FO717" s="825"/>
      <c r="FP717" s="825"/>
      <c r="FQ717" s="825"/>
      <c r="FR717" s="287"/>
      <c r="FS717" s="287"/>
      <c r="FT717" s="287">
        <f>SUM(FT714:FT716)</f>
        <v>0</v>
      </c>
      <c r="FU717" s="825"/>
      <c r="FV717" s="285"/>
      <c r="FW717" s="285"/>
      <c r="FX717" s="285"/>
    </row>
    <row r="718" spans="1:180" ht="30" hidden="1">
      <c r="A718" s="401" t="s">
        <v>485</v>
      </c>
      <c r="B718" s="339" t="s">
        <v>302</v>
      </c>
      <c r="C718" s="378"/>
      <c r="D718" s="378"/>
      <c r="E718" s="384" t="s">
        <v>45</v>
      </c>
      <c r="F718" s="385" t="s">
        <v>276</v>
      </c>
      <c r="G718" s="463"/>
      <c r="H718" s="463"/>
      <c r="I718" s="285"/>
      <c r="J718" s="285"/>
      <c r="K718" s="285"/>
      <c r="L718" s="285"/>
      <c r="M718" s="285"/>
      <c r="N718" s="285"/>
      <c r="O718" s="285"/>
      <c r="P718" s="285"/>
      <c r="Q718" s="285"/>
      <c r="R718" s="285"/>
      <c r="S718" s="285"/>
      <c r="T718" s="285"/>
      <c r="U718" s="285"/>
      <c r="V718" s="285"/>
      <c r="W718" s="285"/>
      <c r="X718" s="285"/>
      <c r="Y718" s="285"/>
      <c r="Z718" s="285"/>
      <c r="AA718" s="1174"/>
      <c r="AB718" s="285"/>
      <c r="AC718" s="285"/>
      <c r="AD718" s="347"/>
      <c r="AE718" s="285"/>
      <c r="AF718" s="285"/>
      <c r="AG718" s="285"/>
      <c r="AH718" s="285"/>
      <c r="AI718" s="285"/>
      <c r="AJ718" s="285"/>
      <c r="AK718" s="285"/>
      <c r="AL718" s="285"/>
      <c r="AM718" s="285"/>
      <c r="AN718" s="285"/>
      <c r="AO718" s="285"/>
      <c r="AP718" s="286"/>
      <c r="AQ718" s="285"/>
      <c r="AR718" s="1629"/>
      <c r="AS718" s="1629"/>
      <c r="AT718" s="290"/>
      <c r="AU718" s="286"/>
      <c r="AV718" s="286"/>
      <c r="AW718" s="290"/>
      <c r="AX718" s="286"/>
      <c r="AY718" s="286"/>
      <c r="AZ718" s="290"/>
      <c r="BA718" s="286"/>
      <c r="BB718" s="286"/>
      <c r="BC718" s="290"/>
      <c r="BD718" s="286"/>
      <c r="BE718" s="286"/>
      <c r="BF718" s="286"/>
      <c r="BG718" s="286"/>
      <c r="BH718" s="286"/>
      <c r="BI718" s="286"/>
      <c r="BJ718" s="286"/>
      <c r="BK718" s="286"/>
      <c r="BL718" s="285"/>
      <c r="BM718" s="285"/>
      <c r="BN718" s="285"/>
      <c r="BO718" s="285"/>
      <c r="BP718" s="285"/>
      <c r="BQ718" s="285"/>
      <c r="BR718" s="285"/>
      <c r="BS718" s="285"/>
      <c r="BT718" s="285"/>
      <c r="BU718" s="285"/>
      <c r="BV718" s="285"/>
      <c r="BW718" s="285"/>
      <c r="BX718" s="285"/>
      <c r="BY718" s="285"/>
      <c r="BZ718" s="285"/>
      <c r="CA718" s="285"/>
      <c r="CB718" s="285"/>
      <c r="CC718" s="285"/>
      <c r="CD718" s="285"/>
      <c r="CE718" s="285"/>
      <c r="CF718" s="285"/>
      <c r="CG718" s="962"/>
      <c r="CH718" s="285"/>
      <c r="CI718" s="285"/>
      <c r="CJ718" s="285"/>
      <c r="CK718" s="285"/>
      <c r="CL718" s="285"/>
      <c r="CM718" s="285"/>
      <c r="CN718" s="285"/>
      <c r="CO718" s="285"/>
      <c r="CP718" s="285"/>
      <c r="CQ718" s="285"/>
      <c r="CR718" s="285"/>
      <c r="CS718" s="285"/>
      <c r="CT718" s="285"/>
      <c r="CU718" s="285"/>
      <c r="CV718" s="285"/>
      <c r="CW718" s="1512"/>
      <c r="CX718" s="285"/>
      <c r="CY718" s="285"/>
      <c r="CZ718" s="285"/>
      <c r="DA718" s="285"/>
      <c r="DB718" s="285"/>
      <c r="DC718" s="285"/>
      <c r="DD718" s="285"/>
      <c r="DE718" s="285"/>
      <c r="DF718" s="285"/>
      <c r="DG718" s="285"/>
      <c r="DH718" s="285"/>
      <c r="DI718" s="1174"/>
      <c r="DJ718" s="1174"/>
      <c r="DK718" s="1174"/>
      <c r="DL718" s="1174"/>
      <c r="DM718" s="1174"/>
      <c r="DN718" s="1174"/>
      <c r="DO718" s="1174"/>
      <c r="DP718" s="1174"/>
      <c r="DQ718" s="1174"/>
      <c r="DR718" s="1174"/>
      <c r="DS718" s="1174"/>
      <c r="DT718" s="1174"/>
      <c r="DU718" s="1174"/>
      <c r="DV718" s="1174"/>
      <c r="DW718" s="1174"/>
      <c r="DX718" s="1174"/>
      <c r="DY718" s="1174"/>
      <c r="DZ718" s="1174"/>
      <c r="EA718" s="1174"/>
      <c r="EB718" s="1174"/>
      <c r="EC718" s="1174"/>
      <c r="ED718" s="1174"/>
      <c r="EE718" s="1174"/>
      <c r="EF718" s="1174"/>
      <c r="EG718" s="1174"/>
      <c r="EH718" s="1174"/>
      <c r="EI718" s="1174"/>
      <c r="EJ718" s="285"/>
      <c r="EK718" s="285"/>
      <c r="EL718" s="285"/>
      <c r="EM718" s="285"/>
      <c r="EN718" s="287">
        <f t="shared" si="3232"/>
        <v>0</v>
      </c>
      <c r="EO718" s="287"/>
      <c r="EP718" s="287"/>
      <c r="EQ718" s="285"/>
      <c r="ER718" s="285"/>
      <c r="ES718" s="285"/>
      <c r="ET718" s="804"/>
      <c r="EU718" s="804"/>
      <c r="EV718" s="804"/>
      <c r="EW718" s="804"/>
      <c r="EX718" s="285"/>
      <c r="EY718" s="804"/>
      <c r="EZ718" s="804"/>
      <c r="FA718" s="804"/>
      <c r="FB718" s="804"/>
      <c r="FC718" s="285"/>
      <c r="FD718" s="285"/>
      <c r="FE718" s="285"/>
      <c r="FF718" s="285"/>
      <c r="FG718" s="285"/>
      <c r="FH718" s="287"/>
      <c r="FI718" s="287"/>
      <c r="FJ718" s="285"/>
      <c r="FK718" s="285"/>
      <c r="FL718" s="962"/>
      <c r="FM718" s="285"/>
      <c r="FN718" s="804"/>
      <c r="FO718" s="804"/>
      <c r="FP718" s="804"/>
      <c r="FQ718" s="804"/>
      <c r="FR718" s="285"/>
      <c r="FS718" s="285"/>
      <c r="FT718" s="285"/>
      <c r="FU718" s="804"/>
      <c r="FV718" s="285"/>
      <c r="FW718" s="285"/>
      <c r="FX718" s="285"/>
    </row>
    <row r="719" spans="1:180" ht="30" hidden="1">
      <c r="A719" s="401" t="s">
        <v>485</v>
      </c>
      <c r="B719" s="339" t="s">
        <v>302</v>
      </c>
      <c r="C719" s="378"/>
      <c r="D719" s="378"/>
      <c r="E719" s="374" t="s">
        <v>117</v>
      </c>
      <c r="F719" s="373" t="s">
        <v>95</v>
      </c>
      <c r="G719" s="463"/>
      <c r="H719" s="463"/>
      <c r="I719" s="285"/>
      <c r="J719" s="285"/>
      <c r="K719" s="285"/>
      <c r="L719" s="285"/>
      <c r="M719" s="285"/>
      <c r="N719" s="285"/>
      <c r="O719" s="285"/>
      <c r="P719" s="285"/>
      <c r="Q719" s="285"/>
      <c r="R719" s="285"/>
      <c r="S719" s="285"/>
      <c r="T719" s="285"/>
      <c r="U719" s="285"/>
      <c r="V719" s="285"/>
      <c r="W719" s="285"/>
      <c r="X719" s="285"/>
      <c r="Y719" s="285"/>
      <c r="Z719" s="285"/>
      <c r="AA719" s="1174"/>
      <c r="AB719" s="285"/>
      <c r="AC719" s="285"/>
      <c r="AD719" s="347"/>
      <c r="AE719" s="285"/>
      <c r="AF719" s="285"/>
      <c r="AG719" s="285"/>
      <c r="AH719" s="285"/>
      <c r="AI719" s="285"/>
      <c r="AJ719" s="285"/>
      <c r="AK719" s="285"/>
      <c r="AL719" s="285"/>
      <c r="AM719" s="285"/>
      <c r="AN719" s="285"/>
      <c r="AO719" s="285"/>
      <c r="AP719" s="306"/>
      <c r="AQ719" s="285"/>
      <c r="AR719" s="1629"/>
      <c r="AS719" s="1629"/>
      <c r="AT719" s="297"/>
      <c r="AU719" s="297"/>
      <c r="AV719" s="297"/>
      <c r="AW719" s="297"/>
      <c r="AX719" s="297"/>
      <c r="AY719" s="297"/>
      <c r="AZ719" s="297"/>
      <c r="BA719" s="297"/>
      <c r="BB719" s="297"/>
      <c r="BC719" s="297"/>
      <c r="BD719" s="297"/>
      <c r="BE719" s="297"/>
      <c r="BF719" s="297"/>
      <c r="BG719" s="297"/>
      <c r="BH719" s="297"/>
      <c r="BI719" s="297"/>
      <c r="BJ719" s="297"/>
      <c r="BK719" s="297"/>
      <c r="BL719" s="285"/>
      <c r="BM719" s="285"/>
      <c r="BN719" s="285"/>
      <c r="BO719" s="285"/>
      <c r="BP719" s="285"/>
      <c r="BQ719" s="285"/>
      <c r="BR719" s="285"/>
      <c r="BS719" s="285"/>
      <c r="BT719" s="285"/>
      <c r="BU719" s="285"/>
      <c r="BV719" s="285"/>
      <c r="BW719" s="285"/>
      <c r="BX719" s="285"/>
      <c r="BY719" s="285"/>
      <c r="BZ719" s="285"/>
      <c r="CA719" s="285"/>
      <c r="CB719" s="285"/>
      <c r="CC719" s="285"/>
      <c r="CD719" s="285"/>
      <c r="CE719" s="285"/>
      <c r="CF719" s="285"/>
      <c r="CG719" s="962"/>
      <c r="CH719" s="285"/>
      <c r="CI719" s="285"/>
      <c r="CJ719" s="285"/>
      <c r="CK719" s="285"/>
      <c r="CL719" s="285"/>
      <c r="CM719" s="285"/>
      <c r="CN719" s="285"/>
      <c r="CO719" s="285"/>
      <c r="CP719" s="285"/>
      <c r="CQ719" s="285"/>
      <c r="CR719" s="285"/>
      <c r="CS719" s="285"/>
      <c r="CT719" s="285"/>
      <c r="CU719" s="285"/>
      <c r="CV719" s="285"/>
      <c r="CW719" s="1512"/>
      <c r="CX719" s="285"/>
      <c r="CY719" s="285"/>
      <c r="CZ719" s="285"/>
      <c r="DA719" s="285"/>
      <c r="DB719" s="285"/>
      <c r="DC719" s="285"/>
      <c r="DD719" s="285"/>
      <c r="DE719" s="285"/>
      <c r="DF719" s="285"/>
      <c r="DG719" s="285"/>
      <c r="DH719" s="285"/>
      <c r="DI719" s="1174"/>
      <c r="DJ719" s="1174"/>
      <c r="DK719" s="1174"/>
      <c r="DL719" s="1174"/>
      <c r="DM719" s="1174"/>
      <c r="DN719" s="1174"/>
      <c r="DO719" s="1174"/>
      <c r="DP719" s="1174"/>
      <c r="DQ719" s="1174"/>
      <c r="DR719" s="1174"/>
      <c r="DS719" s="1174"/>
      <c r="DT719" s="1174"/>
      <c r="DU719" s="1174"/>
      <c r="DV719" s="1174"/>
      <c r="DW719" s="1174"/>
      <c r="DX719" s="1174"/>
      <c r="DY719" s="1174"/>
      <c r="DZ719" s="1174"/>
      <c r="EA719" s="1174"/>
      <c r="EB719" s="1174"/>
      <c r="EC719" s="1174"/>
      <c r="ED719" s="1174"/>
      <c r="EE719" s="1174"/>
      <c r="EF719" s="1174"/>
      <c r="EG719" s="1174"/>
      <c r="EH719" s="1174"/>
      <c r="EI719" s="1174"/>
      <c r="EJ719" s="285"/>
      <c r="EK719" s="285"/>
      <c r="EL719" s="285"/>
      <c r="EM719" s="285"/>
      <c r="EN719" s="287">
        <f t="shared" si="3232"/>
        <v>0</v>
      </c>
      <c r="EO719" s="287"/>
      <c r="EP719" s="287"/>
      <c r="EQ719" s="285"/>
      <c r="ER719" s="285"/>
      <c r="ES719" s="285"/>
      <c r="ET719" s="804"/>
      <c r="EU719" s="804"/>
      <c r="EV719" s="804"/>
      <c r="EW719" s="804"/>
      <c r="EX719" s="285"/>
      <c r="EY719" s="804"/>
      <c r="EZ719" s="804"/>
      <c r="FA719" s="804"/>
      <c r="FB719" s="804"/>
      <c r="FC719" s="285"/>
      <c r="FD719" s="285"/>
      <c r="FE719" s="285"/>
      <c r="FF719" s="285"/>
      <c r="FG719" s="285"/>
      <c r="FH719" s="287"/>
      <c r="FI719" s="287"/>
      <c r="FJ719" s="285"/>
      <c r="FK719" s="285"/>
      <c r="FL719" s="962"/>
      <c r="FM719" s="285"/>
      <c r="FN719" s="804"/>
      <c r="FO719" s="804"/>
      <c r="FP719" s="804"/>
      <c r="FQ719" s="804"/>
      <c r="FR719" s="285"/>
      <c r="FS719" s="285"/>
      <c r="FT719" s="285"/>
      <c r="FU719" s="804"/>
      <c r="FV719" s="285"/>
      <c r="FW719" s="285"/>
      <c r="FX719" s="285"/>
    </row>
    <row r="720" spans="1:180" ht="30" hidden="1">
      <c r="A720" s="401" t="s">
        <v>485</v>
      </c>
      <c r="B720" s="339" t="s">
        <v>302</v>
      </c>
      <c r="C720" s="378"/>
      <c r="D720" s="378"/>
      <c r="E720" s="386"/>
      <c r="F720" s="339"/>
      <c r="G720" s="381"/>
      <c r="H720" s="381"/>
      <c r="I720" s="287" t="e">
        <f>#REF!+M720+N720+S720</f>
        <v>#REF!</v>
      </c>
      <c r="J720" s="287"/>
      <c r="K720" s="287"/>
      <c r="L720" s="287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  <c r="W720" s="286"/>
      <c r="X720" s="286"/>
      <c r="Y720" s="286"/>
      <c r="Z720" s="286"/>
      <c r="AA720" s="1172"/>
      <c r="AB720" s="286"/>
      <c r="AC720" s="286"/>
      <c r="AD720" s="349"/>
      <c r="AE720" s="286"/>
      <c r="AF720" s="286"/>
      <c r="AG720" s="286"/>
      <c r="AH720" s="286"/>
      <c r="AI720" s="286"/>
      <c r="AJ720" s="286"/>
      <c r="AK720" s="286"/>
      <c r="AL720" s="286"/>
      <c r="AM720" s="286"/>
      <c r="AN720" s="286"/>
      <c r="AO720" s="286"/>
      <c r="AP720" s="306"/>
      <c r="AQ720" s="307" t="e">
        <f>#REF!+BL720+BR720+CW720</f>
        <v>#REF!</v>
      </c>
      <c r="AR720" s="1616"/>
      <c r="AS720" s="1616"/>
      <c r="AT720" s="285"/>
      <c r="AU720" s="285"/>
      <c r="AV720" s="285"/>
      <c r="AW720" s="285"/>
      <c r="AX720" s="285"/>
      <c r="AY720" s="285"/>
      <c r="AZ720" s="285"/>
      <c r="BA720" s="285"/>
      <c r="BB720" s="285"/>
      <c r="BC720" s="285"/>
      <c r="BD720" s="285"/>
      <c r="BE720" s="285"/>
      <c r="BF720" s="285"/>
      <c r="BG720" s="285"/>
      <c r="BH720" s="285"/>
      <c r="BI720" s="285"/>
      <c r="BJ720" s="285"/>
      <c r="BK720" s="285"/>
      <c r="BL720" s="286"/>
      <c r="BM720" s="286"/>
      <c r="BN720" s="286"/>
      <c r="BO720" s="286"/>
      <c r="BP720" s="286"/>
      <c r="BQ720" s="286"/>
      <c r="BR720" s="286"/>
      <c r="BS720" s="286"/>
      <c r="BT720" s="286"/>
      <c r="BU720" s="286"/>
      <c r="BV720" s="286"/>
      <c r="BW720" s="286"/>
      <c r="BX720" s="286"/>
      <c r="BY720" s="286"/>
      <c r="BZ720" s="286"/>
      <c r="CA720" s="286"/>
      <c r="CB720" s="286"/>
      <c r="CC720" s="286"/>
      <c r="CD720" s="286"/>
      <c r="CE720" s="286"/>
      <c r="CF720" s="286"/>
      <c r="CG720" s="977"/>
      <c r="CH720" s="286"/>
      <c r="CI720" s="286"/>
      <c r="CJ720" s="286"/>
      <c r="CK720" s="286"/>
      <c r="CL720" s="286"/>
      <c r="CM720" s="286"/>
      <c r="CN720" s="286"/>
      <c r="CO720" s="286"/>
      <c r="CP720" s="286"/>
      <c r="CQ720" s="286"/>
      <c r="CR720" s="286"/>
      <c r="CS720" s="286"/>
      <c r="CT720" s="286"/>
      <c r="CU720" s="286"/>
      <c r="CV720" s="286"/>
      <c r="CW720" s="1546"/>
      <c r="CX720" s="286"/>
      <c r="CY720" s="286"/>
      <c r="CZ720" s="286"/>
      <c r="DA720" s="286"/>
      <c r="DB720" s="286"/>
      <c r="DC720" s="286"/>
      <c r="DD720" s="286"/>
      <c r="DE720" s="286"/>
      <c r="DF720" s="286"/>
      <c r="DG720" s="286"/>
      <c r="DH720" s="286"/>
      <c r="DI720" s="1172"/>
      <c r="DJ720" s="1172"/>
      <c r="DK720" s="1172"/>
      <c r="DL720" s="1172"/>
      <c r="DM720" s="1172"/>
      <c r="DN720" s="1172"/>
      <c r="DO720" s="1172"/>
      <c r="DP720" s="1172"/>
      <c r="DQ720" s="1172"/>
      <c r="DR720" s="1172"/>
      <c r="DS720" s="1172"/>
      <c r="DT720" s="1172"/>
      <c r="DU720" s="1172"/>
      <c r="DV720" s="1172"/>
      <c r="DW720" s="1172"/>
      <c r="DX720" s="1172"/>
      <c r="DY720" s="1172"/>
      <c r="DZ720" s="1172"/>
      <c r="EA720" s="1172"/>
      <c r="EB720" s="1172"/>
      <c r="EC720" s="1172"/>
      <c r="ED720" s="1172"/>
      <c r="EE720" s="1172"/>
      <c r="EF720" s="1172"/>
      <c r="EG720" s="1172"/>
      <c r="EH720" s="1172"/>
      <c r="EI720" s="1172"/>
      <c r="EJ720" s="306"/>
      <c r="EK720" s="306"/>
      <c r="EL720" s="306"/>
      <c r="EM720" s="306"/>
      <c r="EN720" s="287">
        <f t="shared" si="3232"/>
        <v>0</v>
      </c>
      <c r="EO720" s="287"/>
      <c r="EP720" s="287"/>
      <c r="EQ720" s="286"/>
      <c r="ER720" s="286"/>
      <c r="ES720" s="286"/>
      <c r="ET720" s="835"/>
      <c r="EU720" s="835"/>
      <c r="EV720" s="835"/>
      <c r="EW720" s="835"/>
      <c r="EX720" s="286"/>
      <c r="EY720" s="835"/>
      <c r="EZ720" s="835"/>
      <c r="FA720" s="835"/>
      <c r="FB720" s="835"/>
      <c r="FC720" s="286"/>
      <c r="FD720" s="286"/>
      <c r="FE720" s="286"/>
      <c r="FF720" s="286"/>
      <c r="FG720" s="287">
        <f>SUM(FH720:FM720)</f>
        <v>0</v>
      </c>
      <c r="FH720" s="287"/>
      <c r="FI720" s="287"/>
      <c r="FJ720" s="286"/>
      <c r="FK720" s="286"/>
      <c r="FL720" s="977"/>
      <c r="FM720" s="286"/>
      <c r="FN720" s="835"/>
      <c r="FO720" s="835"/>
      <c r="FP720" s="835"/>
      <c r="FQ720" s="835"/>
      <c r="FR720" s="286"/>
      <c r="FS720" s="286"/>
      <c r="FT720" s="286"/>
      <c r="FU720" s="835"/>
      <c r="FV720" s="306"/>
      <c r="FW720" s="306"/>
      <c r="FX720" s="338"/>
    </row>
    <row r="721" spans="1:180" s="515" customFormat="1" ht="90" hidden="1" customHeight="1">
      <c r="A721" s="562" t="s">
        <v>485</v>
      </c>
      <c r="B721" s="563" t="s">
        <v>302</v>
      </c>
      <c r="C721" s="542" t="s">
        <v>489</v>
      </c>
      <c r="D721" s="542" t="s">
        <v>494</v>
      </c>
      <c r="E721" s="575" t="s">
        <v>421</v>
      </c>
      <c r="F721" s="562" t="s">
        <v>422</v>
      </c>
      <c r="G721" s="502"/>
      <c r="H721" s="565" t="s">
        <v>12</v>
      </c>
      <c r="I721" s="508" t="e">
        <f>#REF!+M721+N721+S721</f>
        <v>#REF!</v>
      </c>
      <c r="J721" s="508"/>
      <c r="K721" s="508"/>
      <c r="L721" s="508"/>
      <c r="M721" s="509" t="e">
        <f>SUM(#REF!)</f>
        <v>#REF!</v>
      </c>
      <c r="N721" s="509">
        <f>SUM(O721:R721)</f>
        <v>1</v>
      </c>
      <c r="O721" s="576">
        <v>0</v>
      </c>
      <c r="P721" s="576">
        <v>0</v>
      </c>
      <c r="Q721" s="576">
        <v>0</v>
      </c>
      <c r="R721" s="565">
        <v>1</v>
      </c>
      <c r="S721" s="565">
        <v>1</v>
      </c>
      <c r="T721" s="576">
        <v>0</v>
      </c>
      <c r="U721" s="576">
        <v>0</v>
      </c>
      <c r="V721" s="576">
        <v>0</v>
      </c>
      <c r="W721" s="565">
        <v>1</v>
      </c>
      <c r="X721" s="565">
        <v>1</v>
      </c>
      <c r="Y721" s="565">
        <v>1</v>
      </c>
      <c r="Z721" s="565">
        <v>1</v>
      </c>
      <c r="AA721" s="1185"/>
      <c r="AB721" s="565"/>
      <c r="AC721" s="565"/>
      <c r="AD721" s="577"/>
      <c r="AE721" s="565"/>
      <c r="AF721" s="509" t="e">
        <f>SUM(#REF!)</f>
        <v>#REF!</v>
      </c>
      <c r="AG721" s="509">
        <f>SUM(AH721:AK721)</f>
        <v>1</v>
      </c>
      <c r="AH721" s="576">
        <v>0</v>
      </c>
      <c r="AI721" s="576">
        <v>0</v>
      </c>
      <c r="AJ721" s="576">
        <v>0</v>
      </c>
      <c r="AK721" s="565">
        <v>1</v>
      </c>
      <c r="AL721" s="565"/>
      <c r="AM721" s="565"/>
      <c r="AN721" s="565"/>
      <c r="AO721" s="565"/>
      <c r="AP721" s="565" t="s">
        <v>584</v>
      </c>
      <c r="AQ721" s="508" t="e">
        <f>#REF!+BL721+BR721+CW721</f>
        <v>#REF!</v>
      </c>
      <c r="AR721" s="1630"/>
      <c r="AS721" s="1630"/>
      <c r="AT721" s="524"/>
      <c r="AU721" s="524"/>
      <c r="AV721" s="524"/>
      <c r="AW721" s="524"/>
      <c r="AX721" s="524"/>
      <c r="AY721" s="524"/>
      <c r="AZ721" s="524">
        <v>2E-3</v>
      </c>
      <c r="BA721" s="524">
        <v>0.24000000000000002</v>
      </c>
      <c r="BB721" s="524">
        <v>4.3362734915199999E-3</v>
      </c>
      <c r="BC721" s="524">
        <v>2E-3</v>
      </c>
      <c r="BD721" s="524">
        <v>0.24000000000000002</v>
      </c>
      <c r="BE721" s="524">
        <v>4.3362734915199999E-3</v>
      </c>
      <c r="BF721" s="524"/>
      <c r="BG721" s="524"/>
      <c r="BH721" s="524"/>
      <c r="BI721" s="524"/>
      <c r="BJ721" s="524"/>
      <c r="BK721" s="524"/>
      <c r="BL721" s="578">
        <v>2.6769945355191289E-3</v>
      </c>
      <c r="BM721" s="578">
        <v>0.32123934426229545</v>
      </c>
      <c r="BN721" s="578">
        <v>0</v>
      </c>
      <c r="BO721" s="567">
        <v>0</v>
      </c>
      <c r="BP721" s="567">
        <v>0</v>
      </c>
      <c r="BQ721" s="567">
        <v>0</v>
      </c>
      <c r="BR721" s="578">
        <v>2.6769945355191289E-3</v>
      </c>
      <c r="BS721" s="578">
        <v>0.32123934426229545</v>
      </c>
      <c r="BT721" s="578">
        <v>0</v>
      </c>
      <c r="BU721" s="567">
        <v>0</v>
      </c>
      <c r="BV721" s="567">
        <v>0</v>
      </c>
      <c r="BW721" s="567">
        <v>0</v>
      </c>
      <c r="BX721" s="567">
        <v>4.5464480874316898E-4</v>
      </c>
      <c r="BY721" s="567">
        <v>5.4557377049180275E-2</v>
      </c>
      <c r="BZ721" s="567">
        <v>0</v>
      </c>
      <c r="CA721" s="567">
        <v>1.0459562841530099E-3</v>
      </c>
      <c r="CB721" s="567">
        <v>0.12551475409836119</v>
      </c>
      <c r="CC721" s="567">
        <v>0</v>
      </c>
      <c r="CD721" s="578">
        <v>1.17639344262295E-3</v>
      </c>
      <c r="CE721" s="578">
        <v>0.141167213114754</v>
      </c>
      <c r="CF721" s="578">
        <v>0</v>
      </c>
      <c r="CG721" s="978"/>
      <c r="CH721" s="578">
        <v>2.6769945355191289E-3</v>
      </c>
      <c r="CI721" s="578">
        <v>0.32123934426229545</v>
      </c>
      <c r="CJ721" s="578">
        <v>0</v>
      </c>
      <c r="CK721" s="567">
        <v>0</v>
      </c>
      <c r="CL721" s="567">
        <v>0</v>
      </c>
      <c r="CM721" s="567">
        <v>0</v>
      </c>
      <c r="CN721" s="567">
        <v>4.5464480874316898E-4</v>
      </c>
      <c r="CO721" s="567">
        <v>5.4557377049180275E-2</v>
      </c>
      <c r="CP721" s="567">
        <v>0</v>
      </c>
      <c r="CQ721" s="567">
        <v>1.0459562841530099E-3</v>
      </c>
      <c r="CR721" s="567">
        <v>0.12551475409836119</v>
      </c>
      <c r="CS721" s="567">
        <v>0</v>
      </c>
      <c r="CT721" s="578">
        <v>1.17639344262295E-3</v>
      </c>
      <c r="CU721" s="578">
        <v>0.141167213114754</v>
      </c>
      <c r="CV721" s="578">
        <v>0</v>
      </c>
      <c r="CW721" s="1547">
        <v>2E-3</v>
      </c>
      <c r="CX721" s="578">
        <v>0.24000000000000002</v>
      </c>
      <c r="CY721" s="578">
        <v>5.1039356306202275E-3</v>
      </c>
      <c r="CZ721" s="578">
        <v>2E-3</v>
      </c>
      <c r="DA721" s="578">
        <v>0.24000000000000002</v>
      </c>
      <c r="DB721" s="578">
        <v>5.2314914447520316E-3</v>
      </c>
      <c r="DC721" s="578">
        <v>2E-3</v>
      </c>
      <c r="DD721" s="578">
        <v>0.24000000000000002</v>
      </c>
      <c r="DE721" s="578">
        <v>5.4535731207753027E-3</v>
      </c>
      <c r="DF721" s="578">
        <v>2E-3</v>
      </c>
      <c r="DG721" s="578">
        <v>0.24000000000000002</v>
      </c>
      <c r="DH721" s="578">
        <v>5.4535731207753027E-3</v>
      </c>
      <c r="DI721" s="1231">
        <v>2E-3</v>
      </c>
      <c r="DJ721" s="1231">
        <v>0.24000000000000002</v>
      </c>
      <c r="DK721" s="1231">
        <v>5.1039356306202275E-3</v>
      </c>
      <c r="DL721" s="1231"/>
      <c r="DM721" s="1231"/>
      <c r="DN721" s="1231"/>
      <c r="DO721" s="1231"/>
      <c r="DP721" s="1231"/>
      <c r="DQ721" s="1231"/>
      <c r="DR721" s="1231"/>
      <c r="DS721" s="1231"/>
      <c r="DT721" s="1231"/>
      <c r="DU721" s="1231"/>
      <c r="DV721" s="1231"/>
      <c r="DW721" s="1231"/>
      <c r="DX721" s="1231">
        <v>2E-3</v>
      </c>
      <c r="DY721" s="1231">
        <v>0.24000000000000002</v>
      </c>
      <c r="DZ721" s="1231">
        <v>5.2314914447520316E-3</v>
      </c>
      <c r="EA721" s="1231">
        <v>2E-3</v>
      </c>
      <c r="EB721" s="1231">
        <v>0.24000000000000002</v>
      </c>
      <c r="EC721" s="1231">
        <v>5.4535731207753027E-3</v>
      </c>
      <c r="ED721" s="1231">
        <v>2E-3</v>
      </c>
      <c r="EE721" s="1231">
        <v>0.24000000000000002</v>
      </c>
      <c r="EF721" s="1231">
        <v>5.4535731207753027E-3</v>
      </c>
      <c r="EG721" s="1231"/>
      <c r="EH721" s="1231"/>
      <c r="EI721" s="1231"/>
      <c r="EJ721" s="517"/>
      <c r="EK721" s="517"/>
      <c r="EL721" s="517"/>
      <c r="EM721" s="517"/>
      <c r="EN721" s="508">
        <f t="shared" si="3232"/>
        <v>0</v>
      </c>
      <c r="EO721" s="508"/>
      <c r="EP721" s="508"/>
      <c r="EQ721" s="571"/>
      <c r="ER721" s="571"/>
      <c r="ES721" s="571"/>
      <c r="ET721" s="805"/>
      <c r="EU721" s="805"/>
      <c r="EV721" s="805"/>
      <c r="EW721" s="805"/>
      <c r="EX721" s="571"/>
      <c r="EY721" s="805"/>
      <c r="EZ721" s="805"/>
      <c r="FA721" s="805"/>
      <c r="FB721" s="805"/>
      <c r="FC721" s="571"/>
      <c r="FD721" s="571"/>
      <c r="FE721" s="571"/>
      <c r="FF721" s="571"/>
      <c r="FG721" s="508">
        <f>SUM(FH721:FM721)</f>
        <v>0</v>
      </c>
      <c r="FH721" s="508"/>
      <c r="FI721" s="508"/>
      <c r="FJ721" s="565"/>
      <c r="FK721" s="565"/>
      <c r="FL721" s="976"/>
      <c r="FM721" s="565"/>
      <c r="FN721" s="833"/>
      <c r="FO721" s="833"/>
      <c r="FP721" s="833"/>
      <c r="FQ721" s="833"/>
      <c r="FR721" s="565"/>
      <c r="FS721" s="565"/>
      <c r="FT721" s="565"/>
      <c r="FU721" s="833"/>
      <c r="FV721" s="517"/>
      <c r="FW721" s="517"/>
      <c r="FX721" s="565"/>
    </row>
    <row r="722" spans="1:180" s="515" customFormat="1" ht="90" hidden="1" customHeight="1">
      <c r="A722" s="562" t="s">
        <v>485</v>
      </c>
      <c r="B722" s="563" t="s">
        <v>302</v>
      </c>
      <c r="C722" s="542" t="s">
        <v>489</v>
      </c>
      <c r="D722" s="542" t="s">
        <v>494</v>
      </c>
      <c r="E722" s="575" t="s">
        <v>423</v>
      </c>
      <c r="F722" s="562" t="s">
        <v>424</v>
      </c>
      <c r="G722" s="502"/>
      <c r="H722" s="565" t="s">
        <v>12</v>
      </c>
      <c r="I722" s="508" t="e">
        <f>#REF!+M722+N722+S722</f>
        <v>#REF!</v>
      </c>
      <c r="J722" s="508"/>
      <c r="K722" s="508"/>
      <c r="L722" s="508"/>
      <c r="M722" s="509" t="e">
        <f>SUM(#REF!)</f>
        <v>#REF!</v>
      </c>
      <c r="N722" s="509">
        <f>SUM(O722:R722)</f>
        <v>1</v>
      </c>
      <c r="O722" s="576">
        <v>0</v>
      </c>
      <c r="P722" s="576">
        <v>0</v>
      </c>
      <c r="Q722" s="576">
        <v>0</v>
      </c>
      <c r="R722" s="565">
        <v>1</v>
      </c>
      <c r="S722" s="565">
        <v>1</v>
      </c>
      <c r="T722" s="576">
        <v>0</v>
      </c>
      <c r="U722" s="576">
        <v>0</v>
      </c>
      <c r="V722" s="576">
        <v>0</v>
      </c>
      <c r="W722" s="565">
        <v>1</v>
      </c>
      <c r="X722" s="565">
        <v>1</v>
      </c>
      <c r="Y722" s="565">
        <v>1</v>
      </c>
      <c r="Z722" s="565">
        <v>1</v>
      </c>
      <c r="AA722" s="1185"/>
      <c r="AB722" s="571"/>
      <c r="AC722" s="571"/>
      <c r="AD722" s="572"/>
      <c r="AE722" s="571"/>
      <c r="AF722" s="509" t="e">
        <f>SUM(#REF!)</f>
        <v>#REF!</v>
      </c>
      <c r="AG722" s="509">
        <f>SUM(AH722:AK722)</f>
        <v>1</v>
      </c>
      <c r="AH722" s="576">
        <v>0</v>
      </c>
      <c r="AI722" s="576">
        <v>0</v>
      </c>
      <c r="AJ722" s="576">
        <v>0</v>
      </c>
      <c r="AK722" s="565">
        <v>1</v>
      </c>
      <c r="AL722" s="571"/>
      <c r="AM722" s="571"/>
      <c r="AN722" s="571"/>
      <c r="AO722" s="571"/>
      <c r="AP722" s="565" t="s">
        <v>584</v>
      </c>
      <c r="AQ722" s="508" t="e">
        <f>#REF!+BL722+BR722+CW722</f>
        <v>#REF!</v>
      </c>
      <c r="AR722" s="1630"/>
      <c r="AS722" s="1630"/>
      <c r="AT722" s="565"/>
      <c r="AU722" s="565"/>
      <c r="AV722" s="565"/>
      <c r="AW722" s="565"/>
      <c r="AX722" s="565"/>
      <c r="AY722" s="565"/>
      <c r="AZ722" s="565">
        <v>3.0000000000000001E-3</v>
      </c>
      <c r="BA722" s="565">
        <v>0.36</v>
      </c>
      <c r="BB722" s="565">
        <v>6.5044102372799999E-3</v>
      </c>
      <c r="BC722" s="565">
        <v>3.0000000000000001E-3</v>
      </c>
      <c r="BD722" s="565">
        <v>0.36</v>
      </c>
      <c r="BE722" s="565">
        <v>6.5044102372799999E-3</v>
      </c>
      <c r="BF722" s="565"/>
      <c r="BG722" s="565"/>
      <c r="BH722" s="565"/>
      <c r="BI722" s="565"/>
      <c r="BJ722" s="565"/>
      <c r="BK722" s="565"/>
      <c r="BL722" s="579">
        <v>0.47859999999999997</v>
      </c>
      <c r="BM722" s="578">
        <v>57.431999999999995</v>
      </c>
      <c r="BN722" s="578">
        <v>0</v>
      </c>
      <c r="BO722" s="567">
        <v>2.5899999999999999E-2</v>
      </c>
      <c r="BP722" s="567">
        <v>3.1079999999999997</v>
      </c>
      <c r="BQ722" s="567">
        <v>0</v>
      </c>
      <c r="BR722" s="579">
        <v>0.47859999999999997</v>
      </c>
      <c r="BS722" s="578">
        <v>57.431999999999995</v>
      </c>
      <c r="BT722" s="578">
        <v>0</v>
      </c>
      <c r="BU722" s="567">
        <v>2.5899999999999999E-2</v>
      </c>
      <c r="BV722" s="567">
        <v>3.1079999999999997</v>
      </c>
      <c r="BW722" s="567">
        <v>0</v>
      </c>
      <c r="BX722" s="567">
        <v>9.0700000000000003E-2</v>
      </c>
      <c r="BY722" s="567">
        <v>10.884</v>
      </c>
      <c r="BZ722" s="567">
        <v>0</v>
      </c>
      <c r="CA722" s="567">
        <v>0.18099999999999999</v>
      </c>
      <c r="CB722" s="567">
        <v>21.72</v>
      </c>
      <c r="CC722" s="567">
        <v>0</v>
      </c>
      <c r="CD722" s="578">
        <v>0.18099999999999999</v>
      </c>
      <c r="CE722" s="578">
        <v>21.72</v>
      </c>
      <c r="CF722" s="578">
        <v>0</v>
      </c>
      <c r="CG722" s="978"/>
      <c r="CH722" s="579">
        <v>0.47859999999999997</v>
      </c>
      <c r="CI722" s="578">
        <v>57.431999999999995</v>
      </c>
      <c r="CJ722" s="578">
        <v>0</v>
      </c>
      <c r="CK722" s="567">
        <v>2.5899999999999999E-2</v>
      </c>
      <c r="CL722" s="567">
        <v>3.1079999999999997</v>
      </c>
      <c r="CM722" s="567">
        <v>0</v>
      </c>
      <c r="CN722" s="567">
        <v>9.0700000000000003E-2</v>
      </c>
      <c r="CO722" s="567">
        <v>10.884</v>
      </c>
      <c r="CP722" s="567">
        <v>0</v>
      </c>
      <c r="CQ722" s="567">
        <v>0.18099999999999999</v>
      </c>
      <c r="CR722" s="567">
        <v>21.72</v>
      </c>
      <c r="CS722" s="567">
        <v>0</v>
      </c>
      <c r="CT722" s="578">
        <v>0.18099999999999999</v>
      </c>
      <c r="CU722" s="578">
        <v>21.72</v>
      </c>
      <c r="CV722" s="578">
        <v>0</v>
      </c>
      <c r="CW722" s="1547">
        <v>3.0000000000000001E-3</v>
      </c>
      <c r="CX722" s="578">
        <v>0.36</v>
      </c>
      <c r="CY722" s="578">
        <v>7.6559034459303408E-3</v>
      </c>
      <c r="CZ722" s="578">
        <v>3.0000000000000001E-3</v>
      </c>
      <c r="DA722" s="578">
        <v>0.36</v>
      </c>
      <c r="DB722" s="578">
        <v>7.8472371671280475E-3</v>
      </c>
      <c r="DC722" s="578">
        <v>3.0000000000000001E-3</v>
      </c>
      <c r="DD722" s="578">
        <v>0.36</v>
      </c>
      <c r="DE722" s="578">
        <v>8.1803596811629541E-3</v>
      </c>
      <c r="DF722" s="578">
        <v>3.0000000000000001E-3</v>
      </c>
      <c r="DG722" s="578">
        <v>0.36</v>
      </c>
      <c r="DH722" s="578">
        <v>8.1803596811629541E-3</v>
      </c>
      <c r="DI722" s="1231">
        <v>3.0000000000000001E-3</v>
      </c>
      <c r="DJ722" s="1231">
        <v>0.36</v>
      </c>
      <c r="DK722" s="1231">
        <v>7.6559034459303408E-3</v>
      </c>
      <c r="DL722" s="1231"/>
      <c r="DM722" s="1231"/>
      <c r="DN722" s="1231"/>
      <c r="DO722" s="1231"/>
      <c r="DP722" s="1231"/>
      <c r="DQ722" s="1231"/>
      <c r="DR722" s="1231"/>
      <c r="DS722" s="1231"/>
      <c r="DT722" s="1231"/>
      <c r="DU722" s="1231"/>
      <c r="DV722" s="1231"/>
      <c r="DW722" s="1231"/>
      <c r="DX722" s="1231">
        <v>3.0000000000000001E-3</v>
      </c>
      <c r="DY722" s="1231">
        <v>0.36</v>
      </c>
      <c r="DZ722" s="1231">
        <v>7.8472371671280475E-3</v>
      </c>
      <c r="EA722" s="1231">
        <v>3.0000000000000001E-3</v>
      </c>
      <c r="EB722" s="1231">
        <v>0.36</v>
      </c>
      <c r="EC722" s="1231">
        <v>8.1803596811629541E-3</v>
      </c>
      <c r="ED722" s="1231">
        <v>3.0000000000000001E-3</v>
      </c>
      <c r="EE722" s="1231">
        <v>0.36</v>
      </c>
      <c r="EF722" s="1231">
        <v>8.1803596811629541E-3</v>
      </c>
      <c r="EG722" s="1231"/>
      <c r="EH722" s="1231"/>
      <c r="EI722" s="1231"/>
      <c r="EJ722" s="517"/>
      <c r="EK722" s="517"/>
      <c r="EL722" s="517"/>
      <c r="EM722" s="517"/>
      <c r="EN722" s="508">
        <f t="shared" si="3232"/>
        <v>0</v>
      </c>
      <c r="EO722" s="508"/>
      <c r="EP722" s="508"/>
      <c r="EQ722" s="571"/>
      <c r="ER722" s="571"/>
      <c r="ES722" s="571"/>
      <c r="ET722" s="805"/>
      <c r="EU722" s="805"/>
      <c r="EV722" s="805"/>
      <c r="EW722" s="805"/>
      <c r="EX722" s="571"/>
      <c r="EY722" s="805"/>
      <c r="EZ722" s="805"/>
      <c r="FA722" s="805"/>
      <c r="FB722" s="805"/>
      <c r="FC722" s="571"/>
      <c r="FD722" s="571"/>
      <c r="FE722" s="571"/>
      <c r="FF722" s="571"/>
      <c r="FG722" s="508">
        <f>SUM(FH722:FM722)</f>
        <v>0</v>
      </c>
      <c r="FH722" s="508"/>
      <c r="FI722" s="508"/>
      <c r="FJ722" s="571"/>
      <c r="FK722" s="571"/>
      <c r="FL722" s="1011"/>
      <c r="FM722" s="571"/>
      <c r="FN722" s="805"/>
      <c r="FO722" s="805"/>
      <c r="FP722" s="805"/>
      <c r="FQ722" s="805"/>
      <c r="FR722" s="571"/>
      <c r="FS722" s="571"/>
      <c r="FT722" s="571"/>
      <c r="FU722" s="805"/>
      <c r="FV722" s="517"/>
      <c r="FW722" s="517"/>
      <c r="FX722" s="565"/>
    </row>
    <row r="723" spans="1:180" ht="30" hidden="1">
      <c r="A723" s="401" t="s">
        <v>485</v>
      </c>
      <c r="B723" s="339" t="s">
        <v>302</v>
      </c>
      <c r="C723" s="378"/>
      <c r="D723" s="378"/>
      <c r="E723" s="386"/>
      <c r="F723" s="339"/>
      <c r="G723" s="381"/>
      <c r="H723" s="381"/>
      <c r="I723" s="287" t="e">
        <f>#REF!+M723+N723+S723+#REF!</f>
        <v>#REF!</v>
      </c>
      <c r="J723" s="287"/>
      <c r="K723" s="287"/>
      <c r="L723" s="287"/>
      <c r="M723" s="364"/>
      <c r="N723" s="364"/>
      <c r="O723" s="364"/>
      <c r="P723" s="364"/>
      <c r="Q723" s="364"/>
      <c r="R723" s="364"/>
      <c r="S723" s="364"/>
      <c r="T723" s="364"/>
      <c r="U723" s="364"/>
      <c r="V723" s="364"/>
      <c r="W723" s="364"/>
      <c r="X723" s="364"/>
      <c r="Y723" s="364"/>
      <c r="Z723" s="364"/>
      <c r="AA723" s="1186"/>
      <c r="AB723" s="290"/>
      <c r="AC723" s="290"/>
      <c r="AD723" s="348"/>
      <c r="AE723" s="290"/>
      <c r="AF723" s="364"/>
      <c r="AG723" s="364"/>
      <c r="AH723" s="364"/>
      <c r="AI723" s="364"/>
      <c r="AJ723" s="364"/>
      <c r="AK723" s="364"/>
      <c r="AL723" s="290"/>
      <c r="AM723" s="290"/>
      <c r="AN723" s="290"/>
      <c r="AO723" s="290"/>
      <c r="AP723" s="306"/>
      <c r="AQ723" s="287" t="e">
        <f>#REF!+#REF!+BR723+CW723+#REF!</f>
        <v>#REF!</v>
      </c>
      <c r="AR723" s="1631"/>
      <c r="AS723" s="1631"/>
      <c r="AT723" s="298"/>
      <c r="AU723" s="298"/>
      <c r="AV723" s="298"/>
      <c r="AW723" s="298"/>
      <c r="AX723" s="298"/>
      <c r="AY723" s="298"/>
      <c r="AZ723" s="298"/>
      <c r="BA723" s="298"/>
      <c r="BB723" s="298"/>
      <c r="BC723" s="298"/>
      <c r="BD723" s="298"/>
      <c r="BE723" s="298"/>
      <c r="BF723" s="298"/>
      <c r="BG723" s="298"/>
      <c r="BH723" s="298"/>
      <c r="BI723" s="298"/>
      <c r="BJ723" s="298"/>
      <c r="BK723" s="298"/>
      <c r="BL723" s="290"/>
      <c r="BM723" s="286"/>
      <c r="BN723" s="286"/>
      <c r="BO723" s="286"/>
      <c r="BP723" s="286"/>
      <c r="BQ723" s="286"/>
      <c r="BR723" s="290"/>
      <c r="BS723" s="286"/>
      <c r="BT723" s="286"/>
      <c r="BU723" s="286"/>
      <c r="BV723" s="286"/>
      <c r="BW723" s="286"/>
      <c r="BX723" s="286"/>
      <c r="BY723" s="286"/>
      <c r="BZ723" s="286"/>
      <c r="CA723" s="286"/>
      <c r="CB723" s="286"/>
      <c r="CC723" s="286"/>
      <c r="CD723" s="286"/>
      <c r="CE723" s="286"/>
      <c r="CF723" s="286"/>
      <c r="CG723" s="977"/>
      <c r="CH723" s="290"/>
      <c r="CI723" s="286"/>
      <c r="CJ723" s="286"/>
      <c r="CK723" s="286"/>
      <c r="CL723" s="286"/>
      <c r="CM723" s="286"/>
      <c r="CN723" s="286"/>
      <c r="CO723" s="286"/>
      <c r="CP723" s="286"/>
      <c r="CQ723" s="286"/>
      <c r="CR723" s="286"/>
      <c r="CS723" s="286"/>
      <c r="CT723" s="286"/>
      <c r="CU723" s="286"/>
      <c r="CV723" s="286"/>
      <c r="CW723" s="1546"/>
      <c r="CX723" s="286"/>
      <c r="CY723" s="286"/>
      <c r="CZ723" s="286"/>
      <c r="DA723" s="286"/>
      <c r="DB723" s="286"/>
      <c r="DC723" s="286"/>
      <c r="DD723" s="286"/>
      <c r="DE723" s="286"/>
      <c r="DF723" s="286"/>
      <c r="DG723" s="286"/>
      <c r="DH723" s="286"/>
      <c r="DI723" s="1172"/>
      <c r="DJ723" s="1172"/>
      <c r="DK723" s="1172"/>
      <c r="DL723" s="1172"/>
      <c r="DM723" s="1172"/>
      <c r="DN723" s="1172"/>
      <c r="DO723" s="1172"/>
      <c r="DP723" s="1172"/>
      <c r="DQ723" s="1172"/>
      <c r="DR723" s="1172"/>
      <c r="DS723" s="1172"/>
      <c r="DT723" s="1172"/>
      <c r="DU723" s="1172"/>
      <c r="DV723" s="1172"/>
      <c r="DW723" s="1172"/>
      <c r="DX723" s="1172"/>
      <c r="DY723" s="1172"/>
      <c r="DZ723" s="1172"/>
      <c r="EA723" s="1172"/>
      <c r="EB723" s="1172"/>
      <c r="EC723" s="1172"/>
      <c r="ED723" s="1172"/>
      <c r="EE723" s="1172"/>
      <c r="EF723" s="1172"/>
      <c r="EG723" s="1172"/>
      <c r="EH723" s="1172"/>
      <c r="EI723" s="1172"/>
      <c r="EJ723" s="306"/>
      <c r="EK723" s="306"/>
      <c r="EL723" s="306"/>
      <c r="EM723" s="306"/>
      <c r="EN723" s="287">
        <f t="shared" si="3232"/>
        <v>0</v>
      </c>
      <c r="EO723" s="287"/>
      <c r="EP723" s="287"/>
      <c r="EQ723" s="290"/>
      <c r="ER723" s="290"/>
      <c r="ES723" s="290"/>
      <c r="ET723" s="836"/>
      <c r="EU723" s="836"/>
      <c r="EV723" s="836"/>
      <c r="EW723" s="836"/>
      <c r="EX723" s="290"/>
      <c r="EY723" s="836"/>
      <c r="EZ723" s="836"/>
      <c r="FA723" s="836"/>
      <c r="FB723" s="836"/>
      <c r="FC723" s="290"/>
      <c r="FD723" s="290"/>
      <c r="FE723" s="290"/>
      <c r="FF723" s="290"/>
      <c r="FG723" s="287">
        <f>SUM(FH723:FM723)</f>
        <v>0</v>
      </c>
      <c r="FH723" s="287"/>
      <c r="FI723" s="287">
        <v>0</v>
      </c>
      <c r="FJ723" s="290"/>
      <c r="FK723" s="290"/>
      <c r="FL723" s="981"/>
      <c r="FM723" s="290"/>
      <c r="FN723" s="836"/>
      <c r="FO723" s="836"/>
      <c r="FP723" s="836"/>
      <c r="FQ723" s="836"/>
      <c r="FR723" s="290"/>
      <c r="FS723" s="290"/>
      <c r="FT723" s="290"/>
      <c r="FU723" s="836"/>
      <c r="FV723" s="306"/>
      <c r="FW723" s="306"/>
      <c r="FX723" s="338"/>
    </row>
    <row r="724" spans="1:180" ht="30" hidden="1">
      <c r="A724" s="401" t="s">
        <v>485</v>
      </c>
      <c r="B724" s="339" t="s">
        <v>302</v>
      </c>
      <c r="C724" s="378"/>
      <c r="D724" s="378"/>
      <c r="E724" s="386" t="s">
        <v>97</v>
      </c>
      <c r="F724" s="339"/>
      <c r="G724" s="381"/>
      <c r="H724" s="381"/>
      <c r="I724" s="287" t="e">
        <f>#REF!+M724+N724+S724+#REF!</f>
        <v>#REF!</v>
      </c>
      <c r="J724" s="287"/>
      <c r="K724" s="287"/>
      <c r="L724" s="287"/>
      <c r="M724" s="364"/>
      <c r="N724" s="364"/>
      <c r="O724" s="364"/>
      <c r="P724" s="364"/>
      <c r="Q724" s="364"/>
      <c r="R724" s="364"/>
      <c r="S724" s="364"/>
      <c r="T724" s="364"/>
      <c r="U724" s="364"/>
      <c r="V724" s="364"/>
      <c r="W724" s="364"/>
      <c r="X724" s="364"/>
      <c r="Y724" s="364"/>
      <c r="Z724" s="364"/>
      <c r="AA724" s="1186"/>
      <c r="AB724" s="290"/>
      <c r="AC724" s="290"/>
      <c r="AD724" s="348"/>
      <c r="AE724" s="290"/>
      <c r="AF724" s="364"/>
      <c r="AG724" s="364"/>
      <c r="AH724" s="364"/>
      <c r="AI724" s="364"/>
      <c r="AJ724" s="364"/>
      <c r="AK724" s="364"/>
      <c r="AL724" s="290"/>
      <c r="AM724" s="290"/>
      <c r="AN724" s="290"/>
      <c r="AO724" s="290"/>
      <c r="AP724" s="306"/>
      <c r="AQ724" s="287" t="e">
        <f>#REF!+#REF!+BR724+CW724+#REF!</f>
        <v>#REF!</v>
      </c>
      <c r="AR724" s="1631"/>
      <c r="AS724" s="1631"/>
      <c r="AT724" s="332"/>
      <c r="AU724" s="298"/>
      <c r="AV724" s="298"/>
      <c r="AW724" s="332"/>
      <c r="AX724" s="298"/>
      <c r="AY724" s="298"/>
      <c r="AZ724" s="332"/>
      <c r="BA724" s="298"/>
      <c r="BB724" s="298"/>
      <c r="BC724" s="332"/>
      <c r="BD724" s="298"/>
      <c r="BE724" s="298"/>
      <c r="BF724" s="298"/>
      <c r="BG724" s="298"/>
      <c r="BH724" s="298"/>
      <c r="BI724" s="298"/>
      <c r="BJ724" s="298"/>
      <c r="BK724" s="298"/>
      <c r="BL724" s="290"/>
      <c r="BM724" s="286"/>
      <c r="BN724" s="286"/>
      <c r="BO724" s="286"/>
      <c r="BP724" s="286"/>
      <c r="BQ724" s="286"/>
      <c r="BR724" s="290"/>
      <c r="BS724" s="286"/>
      <c r="BT724" s="286"/>
      <c r="BU724" s="286"/>
      <c r="BV724" s="286"/>
      <c r="BW724" s="286"/>
      <c r="BX724" s="286"/>
      <c r="BY724" s="286"/>
      <c r="BZ724" s="286"/>
      <c r="CA724" s="286"/>
      <c r="CB724" s="286"/>
      <c r="CC724" s="286"/>
      <c r="CD724" s="286"/>
      <c r="CE724" s="286"/>
      <c r="CF724" s="286"/>
      <c r="CG724" s="977"/>
      <c r="CH724" s="290"/>
      <c r="CI724" s="286"/>
      <c r="CJ724" s="286"/>
      <c r="CK724" s="286"/>
      <c r="CL724" s="286"/>
      <c r="CM724" s="286"/>
      <c r="CN724" s="286"/>
      <c r="CO724" s="286"/>
      <c r="CP724" s="286"/>
      <c r="CQ724" s="286"/>
      <c r="CR724" s="286"/>
      <c r="CS724" s="286"/>
      <c r="CT724" s="286"/>
      <c r="CU724" s="286"/>
      <c r="CV724" s="286"/>
      <c r="CW724" s="1546"/>
      <c r="CX724" s="286"/>
      <c r="CY724" s="286"/>
      <c r="CZ724" s="286"/>
      <c r="DA724" s="286"/>
      <c r="DB724" s="286"/>
      <c r="DC724" s="286"/>
      <c r="DD724" s="286"/>
      <c r="DE724" s="286"/>
      <c r="DF724" s="286"/>
      <c r="DG724" s="286"/>
      <c r="DH724" s="286"/>
      <c r="DI724" s="1172"/>
      <c r="DJ724" s="1172"/>
      <c r="DK724" s="1172"/>
      <c r="DL724" s="1172"/>
      <c r="DM724" s="1172"/>
      <c r="DN724" s="1172"/>
      <c r="DO724" s="1172"/>
      <c r="DP724" s="1172"/>
      <c r="DQ724" s="1172"/>
      <c r="DR724" s="1172"/>
      <c r="DS724" s="1172"/>
      <c r="DT724" s="1172"/>
      <c r="DU724" s="1172"/>
      <c r="DV724" s="1172"/>
      <c r="DW724" s="1172"/>
      <c r="DX724" s="1172"/>
      <c r="DY724" s="1172"/>
      <c r="DZ724" s="1172"/>
      <c r="EA724" s="1172"/>
      <c r="EB724" s="1172"/>
      <c r="EC724" s="1172"/>
      <c r="ED724" s="1172"/>
      <c r="EE724" s="1172"/>
      <c r="EF724" s="1172"/>
      <c r="EG724" s="1172"/>
      <c r="EH724" s="1172"/>
      <c r="EI724" s="1172"/>
      <c r="EJ724" s="306"/>
      <c r="EK724" s="306"/>
      <c r="EL724" s="306"/>
      <c r="EM724" s="306"/>
      <c r="EN724" s="287">
        <f t="shared" si="3232"/>
        <v>0</v>
      </c>
      <c r="EO724" s="287"/>
      <c r="EP724" s="287"/>
      <c r="EQ724" s="290"/>
      <c r="ER724" s="290"/>
      <c r="ES724" s="290"/>
      <c r="ET724" s="836"/>
      <c r="EU724" s="836"/>
      <c r="EV724" s="836"/>
      <c r="EW724" s="836"/>
      <c r="EX724" s="290"/>
      <c r="EY724" s="836"/>
      <c r="EZ724" s="836"/>
      <c r="FA724" s="836"/>
      <c r="FB724" s="836"/>
      <c r="FC724" s="290"/>
      <c r="FD724" s="290"/>
      <c r="FE724" s="290"/>
      <c r="FF724" s="290"/>
      <c r="FG724" s="287">
        <f>SUM(FH724:FM724)</f>
        <v>0</v>
      </c>
      <c r="FH724" s="287">
        <v>0</v>
      </c>
      <c r="FI724" s="287"/>
      <c r="FJ724" s="290"/>
      <c r="FK724" s="290"/>
      <c r="FL724" s="981"/>
      <c r="FM724" s="290"/>
      <c r="FN724" s="836"/>
      <c r="FO724" s="836"/>
      <c r="FP724" s="836"/>
      <c r="FQ724" s="836"/>
      <c r="FR724" s="290"/>
      <c r="FS724" s="290"/>
      <c r="FT724" s="290"/>
      <c r="FU724" s="836"/>
      <c r="FV724" s="306"/>
      <c r="FW724" s="306"/>
      <c r="FX724" s="338"/>
    </row>
    <row r="725" spans="1:180" ht="30" hidden="1">
      <c r="A725" s="401" t="s">
        <v>485</v>
      </c>
      <c r="B725" s="339" t="s">
        <v>302</v>
      </c>
      <c r="C725" s="378"/>
      <c r="D725" s="378"/>
      <c r="E725" s="383"/>
      <c r="F725" s="381" t="s">
        <v>11</v>
      </c>
      <c r="G725" s="463"/>
      <c r="H725" s="463"/>
      <c r="I725" s="285"/>
      <c r="J725" s="285"/>
      <c r="K725" s="285"/>
      <c r="L725" s="285"/>
      <c r="M725" s="285"/>
      <c r="N725" s="285"/>
      <c r="O725" s="285"/>
      <c r="P725" s="285"/>
      <c r="Q725" s="285"/>
      <c r="R725" s="285"/>
      <c r="S725" s="285"/>
      <c r="T725" s="285"/>
      <c r="U725" s="285"/>
      <c r="V725" s="285"/>
      <c r="W725" s="285"/>
      <c r="X725" s="285"/>
      <c r="Y725" s="285"/>
      <c r="Z725" s="285"/>
      <c r="AA725" s="1174"/>
      <c r="AB725" s="285"/>
      <c r="AC725" s="285"/>
      <c r="AD725" s="347"/>
      <c r="AE725" s="285"/>
      <c r="AF725" s="285"/>
      <c r="AG725" s="285"/>
      <c r="AH725" s="285"/>
      <c r="AI725" s="285"/>
      <c r="AJ725" s="285"/>
      <c r="AK725" s="285"/>
      <c r="AL725" s="285"/>
      <c r="AM725" s="285"/>
      <c r="AN725" s="285"/>
      <c r="AO725" s="285"/>
      <c r="AP725" s="306"/>
      <c r="AQ725" s="307" t="e">
        <f>#REF!+BL725+BR725+CW725</f>
        <v>#REF!</v>
      </c>
      <c r="AR725" s="1616"/>
      <c r="AS725" s="1616"/>
      <c r="AT725" s="290"/>
      <c r="AU725" s="286"/>
      <c r="AV725" s="286"/>
      <c r="AW725" s="290"/>
      <c r="AX725" s="286"/>
      <c r="AY725" s="286"/>
      <c r="AZ725" s="290"/>
      <c r="BA725" s="286"/>
      <c r="BB725" s="286"/>
      <c r="BC725" s="290"/>
      <c r="BD725" s="286"/>
      <c r="BE725" s="286"/>
      <c r="BF725" s="286"/>
      <c r="BG725" s="286"/>
      <c r="BH725" s="286"/>
      <c r="BI725" s="286"/>
      <c r="BJ725" s="286"/>
      <c r="BK725" s="286"/>
      <c r="BL725" s="287">
        <f t="shared" ref="BL725:DE725" si="3250">SUM(BL720:BL724)</f>
        <v>0.48127699453551909</v>
      </c>
      <c r="BM725" s="287">
        <f t="shared" si="3250"/>
        <v>57.75323934426229</v>
      </c>
      <c r="BN725" s="287">
        <f t="shared" si="3250"/>
        <v>0</v>
      </c>
      <c r="BO725" s="287">
        <f t="shared" si="3250"/>
        <v>2.5899999999999999E-2</v>
      </c>
      <c r="BP725" s="287">
        <f t="shared" si="3250"/>
        <v>3.1079999999999997</v>
      </c>
      <c r="BQ725" s="287">
        <f t="shared" si="3250"/>
        <v>0</v>
      </c>
      <c r="BR725" s="287">
        <f t="shared" ref="BR725:CF725" si="3251">SUM(BR720:BR724)</f>
        <v>0.48127699453551909</v>
      </c>
      <c r="BS725" s="287">
        <f t="shared" si="3251"/>
        <v>57.75323934426229</v>
      </c>
      <c r="BT725" s="287">
        <f t="shared" si="3251"/>
        <v>0</v>
      </c>
      <c r="BU725" s="287">
        <f t="shared" si="3251"/>
        <v>2.5899999999999999E-2</v>
      </c>
      <c r="BV725" s="287">
        <f t="shared" si="3251"/>
        <v>3.1079999999999997</v>
      </c>
      <c r="BW725" s="287">
        <f t="shared" si="3251"/>
        <v>0</v>
      </c>
      <c r="BX725" s="287">
        <f t="shared" si="3251"/>
        <v>9.1154644808743177E-2</v>
      </c>
      <c r="BY725" s="287">
        <f t="shared" si="3251"/>
        <v>10.938557377049181</v>
      </c>
      <c r="BZ725" s="287">
        <f t="shared" si="3251"/>
        <v>0</v>
      </c>
      <c r="CA725" s="287">
        <f t="shared" si="3251"/>
        <v>0.18204595628415302</v>
      </c>
      <c r="CB725" s="287">
        <f t="shared" si="3251"/>
        <v>21.84551475409836</v>
      </c>
      <c r="CC725" s="287">
        <f t="shared" si="3251"/>
        <v>0</v>
      </c>
      <c r="CD725" s="287">
        <f t="shared" si="3251"/>
        <v>0.18217639344262293</v>
      </c>
      <c r="CE725" s="287">
        <f t="shared" si="3251"/>
        <v>21.861167213114754</v>
      </c>
      <c r="CF725" s="287">
        <f t="shared" si="3251"/>
        <v>0</v>
      </c>
      <c r="CG725" s="961"/>
      <c r="CH725" s="287">
        <f t="shared" ref="CH725:CV725" si="3252">SUM(CH720:CH724)</f>
        <v>0.48127699453551909</v>
      </c>
      <c r="CI725" s="287">
        <f t="shared" si="3252"/>
        <v>57.75323934426229</v>
      </c>
      <c r="CJ725" s="287">
        <f t="shared" si="3252"/>
        <v>0</v>
      </c>
      <c r="CK725" s="287">
        <f t="shared" si="3252"/>
        <v>2.5899999999999999E-2</v>
      </c>
      <c r="CL725" s="287">
        <f t="shared" si="3252"/>
        <v>3.1079999999999997</v>
      </c>
      <c r="CM725" s="287">
        <f t="shared" si="3252"/>
        <v>0</v>
      </c>
      <c r="CN725" s="287">
        <f t="shared" si="3252"/>
        <v>9.1154644808743177E-2</v>
      </c>
      <c r="CO725" s="287">
        <f t="shared" si="3252"/>
        <v>10.938557377049181</v>
      </c>
      <c r="CP725" s="287">
        <f t="shared" si="3252"/>
        <v>0</v>
      </c>
      <c r="CQ725" s="287">
        <f t="shared" si="3252"/>
        <v>0.18204595628415302</v>
      </c>
      <c r="CR725" s="287">
        <f t="shared" si="3252"/>
        <v>21.84551475409836</v>
      </c>
      <c r="CS725" s="287">
        <f t="shared" si="3252"/>
        <v>0</v>
      </c>
      <c r="CT725" s="287">
        <f t="shared" si="3252"/>
        <v>0.18217639344262293</v>
      </c>
      <c r="CU725" s="287">
        <f t="shared" si="3252"/>
        <v>21.861167213114754</v>
      </c>
      <c r="CV725" s="287">
        <f t="shared" si="3252"/>
        <v>0</v>
      </c>
      <c r="CW725" s="1510">
        <f t="shared" si="3250"/>
        <v>5.0000000000000001E-3</v>
      </c>
      <c r="CX725" s="287">
        <f t="shared" si="3250"/>
        <v>0.6</v>
      </c>
      <c r="CY725" s="287">
        <f t="shared" si="3250"/>
        <v>1.2759839076550568E-2</v>
      </c>
      <c r="CZ725" s="287">
        <f t="shared" si="3250"/>
        <v>5.0000000000000001E-3</v>
      </c>
      <c r="DA725" s="287">
        <f t="shared" si="3250"/>
        <v>0.6</v>
      </c>
      <c r="DB725" s="287">
        <f t="shared" si="3250"/>
        <v>1.3078728611880079E-2</v>
      </c>
      <c r="DC725" s="287">
        <f t="shared" si="3250"/>
        <v>5.0000000000000001E-3</v>
      </c>
      <c r="DD725" s="287">
        <f t="shared" si="3250"/>
        <v>0.6</v>
      </c>
      <c r="DE725" s="287">
        <f t="shared" si="3250"/>
        <v>1.3633932801938257E-2</v>
      </c>
      <c r="DF725" s="287">
        <f t="shared" ref="DF725:DH725" si="3253">SUM(DF720:DF724)</f>
        <v>5.0000000000000001E-3</v>
      </c>
      <c r="DG725" s="287">
        <f t="shared" si="3253"/>
        <v>0.6</v>
      </c>
      <c r="DH725" s="287">
        <f t="shared" si="3253"/>
        <v>1.3633932801938257E-2</v>
      </c>
      <c r="DI725" s="1220">
        <f t="shared" ref="DI725:EC725" si="3254">SUM(DI720:DI724)</f>
        <v>5.0000000000000001E-3</v>
      </c>
      <c r="DJ725" s="1220">
        <f t="shared" si="3254"/>
        <v>0.6</v>
      </c>
      <c r="DK725" s="1220">
        <f t="shared" si="3254"/>
        <v>1.2759839076550568E-2</v>
      </c>
      <c r="DL725" s="1220"/>
      <c r="DM725" s="1220"/>
      <c r="DN725" s="1220"/>
      <c r="DO725" s="1220"/>
      <c r="DP725" s="1220"/>
      <c r="DQ725" s="1220"/>
      <c r="DR725" s="1220"/>
      <c r="DS725" s="1220"/>
      <c r="DT725" s="1220"/>
      <c r="DU725" s="1220"/>
      <c r="DV725" s="1220"/>
      <c r="DW725" s="1220"/>
      <c r="DX725" s="1220">
        <f t="shared" si="3254"/>
        <v>5.0000000000000001E-3</v>
      </c>
      <c r="DY725" s="1220">
        <f t="shared" si="3254"/>
        <v>0.6</v>
      </c>
      <c r="DZ725" s="1220">
        <f t="shared" si="3254"/>
        <v>1.3078728611880079E-2</v>
      </c>
      <c r="EA725" s="1220">
        <f t="shared" si="3254"/>
        <v>5.0000000000000001E-3</v>
      </c>
      <c r="EB725" s="1220">
        <f t="shared" si="3254"/>
        <v>0.6</v>
      </c>
      <c r="EC725" s="1220">
        <f t="shared" si="3254"/>
        <v>1.3633932801938257E-2</v>
      </c>
      <c r="ED725" s="1220">
        <f t="shared" ref="ED725:EF725" si="3255">SUM(ED720:ED724)</f>
        <v>5.0000000000000001E-3</v>
      </c>
      <c r="EE725" s="1220">
        <f t="shared" si="3255"/>
        <v>0.6</v>
      </c>
      <c r="EF725" s="1220">
        <f t="shared" si="3255"/>
        <v>1.3633932801938257E-2</v>
      </c>
      <c r="EG725" s="1220"/>
      <c r="EH725" s="1220"/>
      <c r="EI725" s="1220"/>
      <c r="EJ725" s="285"/>
      <c r="EK725" s="285"/>
      <c r="EL725" s="285"/>
      <c r="EM725" s="285"/>
      <c r="EN725" s="287">
        <f t="shared" si="3232"/>
        <v>0</v>
      </c>
      <c r="EO725" s="287"/>
      <c r="EP725" s="287"/>
      <c r="EQ725" s="287">
        <f t="shared" ref="EQ725:FG725" si="3256">SUM(EQ720:EQ724)</f>
        <v>0</v>
      </c>
      <c r="ER725" s="287">
        <f t="shared" si="3256"/>
        <v>0</v>
      </c>
      <c r="ES725" s="287">
        <f t="shared" si="3256"/>
        <v>0</v>
      </c>
      <c r="ET725" s="825"/>
      <c r="EU725" s="825"/>
      <c r="EV725" s="825"/>
      <c r="EW725" s="825"/>
      <c r="EX725" s="287">
        <f t="shared" si="3256"/>
        <v>0</v>
      </c>
      <c r="EY725" s="825"/>
      <c r="EZ725" s="825"/>
      <c r="FA725" s="825"/>
      <c r="FB725" s="825"/>
      <c r="FC725" s="287">
        <f t="shared" si="3256"/>
        <v>0</v>
      </c>
      <c r="FD725" s="287">
        <f t="shared" si="3256"/>
        <v>0</v>
      </c>
      <c r="FE725" s="287">
        <f t="shared" ref="FE725:FF725" si="3257">SUM(FE720:FE724)</f>
        <v>0</v>
      </c>
      <c r="FF725" s="287">
        <f t="shared" si="3257"/>
        <v>0</v>
      </c>
      <c r="FG725" s="287">
        <f t="shared" si="3256"/>
        <v>0</v>
      </c>
      <c r="FH725" s="287"/>
      <c r="FI725" s="287"/>
      <c r="FJ725" s="287">
        <f>SUM(FJ720:FJ724)</f>
        <v>0</v>
      </c>
      <c r="FK725" s="287">
        <f>SUM(FK720:FK724)</f>
        <v>0</v>
      </c>
      <c r="FL725" s="961"/>
      <c r="FM725" s="287">
        <f>SUM(FM720:FM724)</f>
        <v>0</v>
      </c>
      <c r="FN725" s="825"/>
      <c r="FO725" s="825"/>
      <c r="FP725" s="825"/>
      <c r="FQ725" s="825"/>
      <c r="FR725" s="287"/>
      <c r="FS725" s="287"/>
      <c r="FT725" s="287">
        <f>SUM(FT720:FT724)</f>
        <v>0</v>
      </c>
      <c r="FU725" s="825"/>
      <c r="FV725" s="285"/>
      <c r="FW725" s="285"/>
      <c r="FX725" s="285"/>
    </row>
    <row r="726" spans="1:180" ht="30" hidden="1">
      <c r="A726" s="401" t="s">
        <v>485</v>
      </c>
      <c r="B726" s="339" t="s">
        <v>302</v>
      </c>
      <c r="C726" s="378"/>
      <c r="D726" s="378"/>
      <c r="E726" s="374" t="s">
        <v>118</v>
      </c>
      <c r="F726" s="373" t="s">
        <v>98</v>
      </c>
      <c r="G726" s="463"/>
      <c r="H726" s="463"/>
      <c r="I726" s="285"/>
      <c r="J726" s="285"/>
      <c r="K726" s="285"/>
      <c r="L726" s="285"/>
      <c r="M726" s="285"/>
      <c r="N726" s="285"/>
      <c r="O726" s="285"/>
      <c r="P726" s="285"/>
      <c r="Q726" s="285"/>
      <c r="R726" s="285"/>
      <c r="S726" s="285"/>
      <c r="T726" s="285"/>
      <c r="U726" s="285"/>
      <c r="V726" s="285"/>
      <c r="W726" s="285"/>
      <c r="X726" s="285"/>
      <c r="Y726" s="285"/>
      <c r="Z726" s="285"/>
      <c r="AA726" s="1174"/>
      <c r="AB726" s="285"/>
      <c r="AC726" s="285"/>
      <c r="AD726" s="347"/>
      <c r="AE726" s="285"/>
      <c r="AF726" s="285"/>
      <c r="AG726" s="285"/>
      <c r="AH726" s="285"/>
      <c r="AI726" s="285"/>
      <c r="AJ726" s="285"/>
      <c r="AK726" s="285"/>
      <c r="AL726" s="285"/>
      <c r="AM726" s="285"/>
      <c r="AN726" s="285"/>
      <c r="AO726" s="285"/>
      <c r="AP726" s="306"/>
      <c r="AQ726" s="285"/>
      <c r="AR726" s="1629"/>
      <c r="AS726" s="1629"/>
      <c r="AT726" s="290"/>
      <c r="AU726" s="286"/>
      <c r="AV726" s="286"/>
      <c r="AW726" s="290"/>
      <c r="AX726" s="286"/>
      <c r="AY726" s="286"/>
      <c r="AZ726" s="290"/>
      <c r="BA726" s="286"/>
      <c r="BB726" s="286"/>
      <c r="BC726" s="290"/>
      <c r="BD726" s="286"/>
      <c r="BE726" s="286"/>
      <c r="BF726" s="286"/>
      <c r="BG726" s="286"/>
      <c r="BH726" s="286"/>
      <c r="BI726" s="286"/>
      <c r="BJ726" s="286"/>
      <c r="BK726" s="286"/>
      <c r="BL726" s="285"/>
      <c r="BM726" s="285"/>
      <c r="BN726" s="285"/>
      <c r="BO726" s="285"/>
      <c r="BP726" s="285"/>
      <c r="BQ726" s="285"/>
      <c r="BR726" s="285"/>
      <c r="BS726" s="285"/>
      <c r="BT726" s="285"/>
      <c r="BU726" s="285"/>
      <c r="BV726" s="285"/>
      <c r="BW726" s="285"/>
      <c r="BX726" s="285"/>
      <c r="BY726" s="285"/>
      <c r="BZ726" s="285"/>
      <c r="CA726" s="285"/>
      <c r="CB726" s="285"/>
      <c r="CC726" s="285"/>
      <c r="CD726" s="285"/>
      <c r="CE726" s="285"/>
      <c r="CF726" s="285"/>
      <c r="CG726" s="962"/>
      <c r="CH726" s="285"/>
      <c r="CI726" s="285"/>
      <c r="CJ726" s="285"/>
      <c r="CK726" s="285"/>
      <c r="CL726" s="285"/>
      <c r="CM726" s="285"/>
      <c r="CN726" s="285"/>
      <c r="CO726" s="285"/>
      <c r="CP726" s="285"/>
      <c r="CQ726" s="285"/>
      <c r="CR726" s="285"/>
      <c r="CS726" s="285"/>
      <c r="CT726" s="285"/>
      <c r="CU726" s="285"/>
      <c r="CV726" s="285"/>
      <c r="CW726" s="1512"/>
      <c r="CX726" s="285"/>
      <c r="CY726" s="285"/>
      <c r="CZ726" s="285"/>
      <c r="DA726" s="285"/>
      <c r="DB726" s="285"/>
      <c r="DC726" s="285"/>
      <c r="DD726" s="285"/>
      <c r="DE726" s="285"/>
      <c r="DF726" s="285"/>
      <c r="DG726" s="285"/>
      <c r="DH726" s="285"/>
      <c r="DI726" s="1174"/>
      <c r="DJ726" s="1174"/>
      <c r="DK726" s="1174"/>
      <c r="DL726" s="1174"/>
      <c r="DM726" s="1174"/>
      <c r="DN726" s="1174"/>
      <c r="DO726" s="1174"/>
      <c r="DP726" s="1174"/>
      <c r="DQ726" s="1174"/>
      <c r="DR726" s="1174"/>
      <c r="DS726" s="1174"/>
      <c r="DT726" s="1174"/>
      <c r="DU726" s="1174"/>
      <c r="DV726" s="1174"/>
      <c r="DW726" s="1174"/>
      <c r="DX726" s="1174"/>
      <c r="DY726" s="1174"/>
      <c r="DZ726" s="1174"/>
      <c r="EA726" s="1174"/>
      <c r="EB726" s="1174"/>
      <c r="EC726" s="1174"/>
      <c r="ED726" s="1174"/>
      <c r="EE726" s="1174"/>
      <c r="EF726" s="1174"/>
      <c r="EG726" s="1174"/>
      <c r="EH726" s="1174"/>
      <c r="EI726" s="1174"/>
      <c r="EJ726" s="285"/>
      <c r="EK726" s="285"/>
      <c r="EL726" s="285"/>
      <c r="EM726" s="285"/>
      <c r="EN726" s="287">
        <f t="shared" si="3232"/>
        <v>0</v>
      </c>
      <c r="EO726" s="287"/>
      <c r="EP726" s="287"/>
      <c r="EQ726" s="285"/>
      <c r="ER726" s="285"/>
      <c r="ES726" s="285"/>
      <c r="ET726" s="804"/>
      <c r="EU726" s="804"/>
      <c r="EV726" s="804"/>
      <c r="EW726" s="804"/>
      <c r="EX726" s="285"/>
      <c r="EY726" s="804"/>
      <c r="EZ726" s="804"/>
      <c r="FA726" s="804"/>
      <c r="FB726" s="804"/>
      <c r="FC726" s="285"/>
      <c r="FD726" s="285"/>
      <c r="FE726" s="285"/>
      <c r="FF726" s="285"/>
      <c r="FG726" s="285"/>
      <c r="FH726" s="287"/>
      <c r="FI726" s="287"/>
      <c r="FJ726" s="285"/>
      <c r="FK726" s="285"/>
      <c r="FL726" s="962"/>
      <c r="FM726" s="285"/>
      <c r="FN726" s="804"/>
      <c r="FO726" s="804"/>
      <c r="FP726" s="804"/>
      <c r="FQ726" s="804"/>
      <c r="FR726" s="285"/>
      <c r="FS726" s="285"/>
      <c r="FT726" s="285"/>
      <c r="FU726" s="804"/>
      <c r="FV726" s="285"/>
      <c r="FW726" s="285"/>
      <c r="FX726" s="285"/>
    </row>
    <row r="727" spans="1:180" ht="30" hidden="1">
      <c r="A727" s="401" t="s">
        <v>485</v>
      </c>
      <c r="B727" s="339" t="s">
        <v>302</v>
      </c>
      <c r="C727" s="378"/>
      <c r="D727" s="378"/>
      <c r="E727" s="387"/>
      <c r="F727" s="339"/>
      <c r="G727" s="381"/>
      <c r="H727" s="381"/>
      <c r="I727" s="287" t="e">
        <f>#REF!+M727+N727+S727+#REF!</f>
        <v>#REF!</v>
      </c>
      <c r="J727" s="287"/>
      <c r="K727" s="287"/>
      <c r="L727" s="287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  <c r="W727" s="286"/>
      <c r="X727" s="286"/>
      <c r="Y727" s="286"/>
      <c r="Z727" s="286"/>
      <c r="AA727" s="1172"/>
      <c r="AB727" s="286"/>
      <c r="AC727" s="286"/>
      <c r="AD727" s="349"/>
      <c r="AE727" s="286"/>
      <c r="AF727" s="286"/>
      <c r="AG727" s="286"/>
      <c r="AH727" s="286"/>
      <c r="AI727" s="286"/>
      <c r="AJ727" s="286"/>
      <c r="AK727" s="286"/>
      <c r="AL727" s="286"/>
      <c r="AM727" s="286"/>
      <c r="AN727" s="286"/>
      <c r="AO727" s="286"/>
      <c r="AP727" s="306"/>
      <c r="AQ727" s="287" t="e">
        <f>#REF!+#REF!+BR727+CW727+#REF!</f>
        <v>#REF!</v>
      </c>
      <c r="AR727" s="1631"/>
      <c r="AS727" s="1631"/>
      <c r="AT727" s="287"/>
      <c r="AU727" s="287"/>
      <c r="AV727" s="287"/>
      <c r="AW727" s="287"/>
      <c r="AX727" s="287"/>
      <c r="AY727" s="287"/>
      <c r="AZ727" s="287"/>
      <c r="BA727" s="287"/>
      <c r="BB727" s="287"/>
      <c r="BC727" s="287"/>
      <c r="BD727" s="287"/>
      <c r="BE727" s="287"/>
      <c r="BF727" s="287"/>
      <c r="BG727" s="287"/>
      <c r="BH727" s="287"/>
      <c r="BI727" s="287"/>
      <c r="BJ727" s="287"/>
      <c r="BK727" s="287"/>
      <c r="BL727" s="286"/>
      <c r="BM727" s="286"/>
      <c r="BN727" s="286"/>
      <c r="BO727" s="286"/>
      <c r="BP727" s="286"/>
      <c r="BQ727" s="286"/>
      <c r="BR727" s="286"/>
      <c r="BS727" s="286"/>
      <c r="BT727" s="286"/>
      <c r="BU727" s="286"/>
      <c r="BV727" s="286"/>
      <c r="BW727" s="286"/>
      <c r="BX727" s="286"/>
      <c r="BY727" s="286"/>
      <c r="BZ727" s="286"/>
      <c r="CA727" s="286"/>
      <c r="CB727" s="286"/>
      <c r="CC727" s="286"/>
      <c r="CD727" s="286"/>
      <c r="CE727" s="286"/>
      <c r="CF727" s="286"/>
      <c r="CG727" s="977"/>
      <c r="CH727" s="286"/>
      <c r="CI727" s="286"/>
      <c r="CJ727" s="286"/>
      <c r="CK727" s="286"/>
      <c r="CL727" s="286"/>
      <c r="CM727" s="286"/>
      <c r="CN727" s="286"/>
      <c r="CO727" s="286"/>
      <c r="CP727" s="286"/>
      <c r="CQ727" s="286"/>
      <c r="CR727" s="286"/>
      <c r="CS727" s="286"/>
      <c r="CT727" s="286"/>
      <c r="CU727" s="286"/>
      <c r="CV727" s="286"/>
      <c r="CW727" s="1546"/>
      <c r="CX727" s="286"/>
      <c r="CY727" s="286"/>
      <c r="CZ727" s="286"/>
      <c r="DA727" s="286"/>
      <c r="DB727" s="286"/>
      <c r="DC727" s="286"/>
      <c r="DD727" s="286"/>
      <c r="DE727" s="286"/>
      <c r="DF727" s="286"/>
      <c r="DG727" s="286"/>
      <c r="DH727" s="286"/>
      <c r="DI727" s="1172"/>
      <c r="DJ727" s="1172"/>
      <c r="DK727" s="1172"/>
      <c r="DL727" s="1172"/>
      <c r="DM727" s="1172"/>
      <c r="DN727" s="1172"/>
      <c r="DO727" s="1172"/>
      <c r="DP727" s="1172"/>
      <c r="DQ727" s="1172"/>
      <c r="DR727" s="1172"/>
      <c r="DS727" s="1172"/>
      <c r="DT727" s="1172"/>
      <c r="DU727" s="1172"/>
      <c r="DV727" s="1172"/>
      <c r="DW727" s="1172"/>
      <c r="DX727" s="1172"/>
      <c r="DY727" s="1172"/>
      <c r="DZ727" s="1172"/>
      <c r="EA727" s="1172"/>
      <c r="EB727" s="1172"/>
      <c r="EC727" s="1172"/>
      <c r="ED727" s="1172"/>
      <c r="EE727" s="1172"/>
      <c r="EF727" s="1172"/>
      <c r="EG727" s="1172"/>
      <c r="EH727" s="1172"/>
      <c r="EI727" s="1172"/>
      <c r="EJ727" s="306"/>
      <c r="EK727" s="306"/>
      <c r="EL727" s="306"/>
      <c r="EM727" s="306"/>
      <c r="EN727" s="287">
        <f t="shared" si="3232"/>
        <v>0</v>
      </c>
      <c r="EO727" s="287"/>
      <c r="EP727" s="287"/>
      <c r="EQ727" s="286"/>
      <c r="ER727" s="286"/>
      <c r="ES727" s="286"/>
      <c r="ET727" s="835"/>
      <c r="EU727" s="835"/>
      <c r="EV727" s="835"/>
      <c r="EW727" s="835"/>
      <c r="EX727" s="286"/>
      <c r="EY727" s="835"/>
      <c r="EZ727" s="835"/>
      <c r="FA727" s="835"/>
      <c r="FB727" s="835"/>
      <c r="FC727" s="286"/>
      <c r="FD727" s="286"/>
      <c r="FE727" s="286"/>
      <c r="FF727" s="286"/>
      <c r="FG727" s="287">
        <f>SUM(FH727:FM727)</f>
        <v>0</v>
      </c>
      <c r="FH727" s="287"/>
      <c r="FI727" s="287"/>
      <c r="FJ727" s="286"/>
      <c r="FK727" s="286"/>
      <c r="FL727" s="977"/>
      <c r="FM727" s="286"/>
      <c r="FN727" s="835"/>
      <c r="FO727" s="835"/>
      <c r="FP727" s="835"/>
      <c r="FQ727" s="835"/>
      <c r="FR727" s="286"/>
      <c r="FS727" s="286"/>
      <c r="FT727" s="286"/>
      <c r="FU727" s="835"/>
      <c r="FV727" s="306"/>
      <c r="FW727" s="306"/>
      <c r="FX727" s="338"/>
    </row>
    <row r="728" spans="1:180" ht="30" hidden="1">
      <c r="A728" s="401" t="s">
        <v>485</v>
      </c>
      <c r="B728" s="339" t="s">
        <v>302</v>
      </c>
      <c r="C728" s="378"/>
      <c r="D728" s="378"/>
      <c r="E728" s="387"/>
      <c r="F728" s="339"/>
      <c r="G728" s="381"/>
      <c r="H728" s="381"/>
      <c r="I728" s="287" t="e">
        <f>#REF!+M728+N728+S728+#REF!</f>
        <v>#REF!</v>
      </c>
      <c r="J728" s="287"/>
      <c r="K728" s="287"/>
      <c r="L728" s="287"/>
      <c r="M728" s="364"/>
      <c r="N728" s="364"/>
      <c r="O728" s="364"/>
      <c r="P728" s="364"/>
      <c r="Q728" s="364"/>
      <c r="R728" s="364"/>
      <c r="S728" s="364"/>
      <c r="T728" s="364"/>
      <c r="U728" s="364"/>
      <c r="V728" s="364"/>
      <c r="W728" s="364"/>
      <c r="X728" s="364"/>
      <c r="Y728" s="364"/>
      <c r="Z728" s="364"/>
      <c r="AA728" s="1186"/>
      <c r="AB728" s="290"/>
      <c r="AC728" s="290"/>
      <c r="AD728" s="348"/>
      <c r="AE728" s="290"/>
      <c r="AF728" s="364"/>
      <c r="AG728" s="364"/>
      <c r="AH728" s="364"/>
      <c r="AI728" s="364"/>
      <c r="AJ728" s="364"/>
      <c r="AK728" s="364"/>
      <c r="AL728" s="290"/>
      <c r="AM728" s="290"/>
      <c r="AN728" s="290"/>
      <c r="AO728" s="290"/>
      <c r="AP728" s="306"/>
      <c r="AQ728" s="287" t="e">
        <f>#REF!+#REF!+BR728+CW728+#REF!</f>
        <v>#REF!</v>
      </c>
      <c r="AR728" s="1631"/>
      <c r="AS728" s="1631"/>
      <c r="AT728" s="285"/>
      <c r="AU728" s="285"/>
      <c r="AV728" s="285"/>
      <c r="AW728" s="285"/>
      <c r="AX728" s="285"/>
      <c r="AY728" s="285"/>
      <c r="AZ728" s="285"/>
      <c r="BA728" s="285"/>
      <c r="BB728" s="285"/>
      <c r="BC728" s="285"/>
      <c r="BD728" s="285"/>
      <c r="BE728" s="285"/>
      <c r="BF728" s="285"/>
      <c r="BG728" s="285"/>
      <c r="BH728" s="285"/>
      <c r="BI728" s="285"/>
      <c r="BJ728" s="285"/>
      <c r="BK728" s="285"/>
      <c r="BL728" s="290"/>
      <c r="BM728" s="286"/>
      <c r="BN728" s="286"/>
      <c r="BO728" s="286"/>
      <c r="BP728" s="286"/>
      <c r="BQ728" s="286"/>
      <c r="BR728" s="290"/>
      <c r="BS728" s="286"/>
      <c r="BT728" s="286"/>
      <c r="BU728" s="286"/>
      <c r="BV728" s="286"/>
      <c r="BW728" s="286"/>
      <c r="BX728" s="286"/>
      <c r="BY728" s="286"/>
      <c r="BZ728" s="286"/>
      <c r="CA728" s="286"/>
      <c r="CB728" s="286"/>
      <c r="CC728" s="286"/>
      <c r="CD728" s="286"/>
      <c r="CE728" s="286"/>
      <c r="CF728" s="286"/>
      <c r="CG728" s="977"/>
      <c r="CH728" s="290"/>
      <c r="CI728" s="286"/>
      <c r="CJ728" s="286"/>
      <c r="CK728" s="286"/>
      <c r="CL728" s="286"/>
      <c r="CM728" s="286"/>
      <c r="CN728" s="286"/>
      <c r="CO728" s="286"/>
      <c r="CP728" s="286"/>
      <c r="CQ728" s="286"/>
      <c r="CR728" s="286"/>
      <c r="CS728" s="286"/>
      <c r="CT728" s="286"/>
      <c r="CU728" s="286"/>
      <c r="CV728" s="286"/>
      <c r="CW728" s="1546"/>
      <c r="CX728" s="286"/>
      <c r="CY728" s="286"/>
      <c r="CZ728" s="286"/>
      <c r="DA728" s="286"/>
      <c r="DB728" s="286"/>
      <c r="DC728" s="286"/>
      <c r="DD728" s="286"/>
      <c r="DE728" s="286"/>
      <c r="DF728" s="286"/>
      <c r="DG728" s="286"/>
      <c r="DH728" s="286"/>
      <c r="DI728" s="1172"/>
      <c r="DJ728" s="1172"/>
      <c r="DK728" s="1172"/>
      <c r="DL728" s="1172"/>
      <c r="DM728" s="1172"/>
      <c r="DN728" s="1172"/>
      <c r="DO728" s="1172"/>
      <c r="DP728" s="1172"/>
      <c r="DQ728" s="1172"/>
      <c r="DR728" s="1172"/>
      <c r="DS728" s="1172"/>
      <c r="DT728" s="1172"/>
      <c r="DU728" s="1172"/>
      <c r="DV728" s="1172"/>
      <c r="DW728" s="1172"/>
      <c r="DX728" s="1172"/>
      <c r="DY728" s="1172"/>
      <c r="DZ728" s="1172"/>
      <c r="EA728" s="1172"/>
      <c r="EB728" s="1172"/>
      <c r="EC728" s="1172"/>
      <c r="ED728" s="1172"/>
      <c r="EE728" s="1172"/>
      <c r="EF728" s="1172"/>
      <c r="EG728" s="1172"/>
      <c r="EH728" s="1172"/>
      <c r="EI728" s="1172"/>
      <c r="EJ728" s="306"/>
      <c r="EK728" s="306"/>
      <c r="EL728" s="306"/>
      <c r="EM728" s="306"/>
      <c r="EN728" s="287">
        <f t="shared" si="3232"/>
        <v>0</v>
      </c>
      <c r="EO728" s="287"/>
      <c r="EP728" s="287"/>
      <c r="EQ728" s="286"/>
      <c r="ER728" s="286"/>
      <c r="ES728" s="286"/>
      <c r="ET728" s="835"/>
      <c r="EU728" s="835"/>
      <c r="EV728" s="835"/>
      <c r="EW728" s="835"/>
      <c r="EX728" s="286"/>
      <c r="EY728" s="835"/>
      <c r="EZ728" s="835"/>
      <c r="FA728" s="835"/>
      <c r="FB728" s="835"/>
      <c r="FC728" s="286"/>
      <c r="FD728" s="286"/>
      <c r="FE728" s="286"/>
      <c r="FF728" s="286"/>
      <c r="FG728" s="287">
        <f>SUM(FH728:FM728)</f>
        <v>0</v>
      </c>
      <c r="FH728" s="287"/>
      <c r="FI728" s="287">
        <v>0</v>
      </c>
      <c r="FJ728" s="286"/>
      <c r="FK728" s="286"/>
      <c r="FL728" s="977"/>
      <c r="FM728" s="286"/>
      <c r="FN728" s="835"/>
      <c r="FO728" s="835"/>
      <c r="FP728" s="835"/>
      <c r="FQ728" s="835"/>
      <c r="FR728" s="286"/>
      <c r="FS728" s="286"/>
      <c r="FT728" s="286"/>
      <c r="FU728" s="835"/>
      <c r="FV728" s="306"/>
      <c r="FW728" s="306"/>
      <c r="FX728" s="338"/>
    </row>
    <row r="729" spans="1:180" ht="30" hidden="1">
      <c r="A729" s="401" t="s">
        <v>485</v>
      </c>
      <c r="B729" s="339" t="s">
        <v>302</v>
      </c>
      <c r="C729" s="378"/>
      <c r="D729" s="378"/>
      <c r="E729" s="387" t="s">
        <v>97</v>
      </c>
      <c r="F729" s="339"/>
      <c r="G729" s="381"/>
      <c r="H729" s="381"/>
      <c r="I729" s="287" t="e">
        <f>#REF!+M729+N729+S729+#REF!</f>
        <v>#REF!</v>
      </c>
      <c r="J729" s="287"/>
      <c r="K729" s="287"/>
      <c r="L729" s="287"/>
      <c r="M729" s="364"/>
      <c r="N729" s="364"/>
      <c r="O729" s="364"/>
      <c r="P729" s="364"/>
      <c r="Q729" s="364"/>
      <c r="R729" s="364"/>
      <c r="S729" s="364"/>
      <c r="T729" s="364"/>
      <c r="U729" s="364"/>
      <c r="V729" s="364"/>
      <c r="W729" s="364"/>
      <c r="X729" s="364"/>
      <c r="Y729" s="364"/>
      <c r="Z729" s="364"/>
      <c r="AA729" s="1186"/>
      <c r="AB729" s="290"/>
      <c r="AC729" s="290"/>
      <c r="AD729" s="348"/>
      <c r="AE729" s="290"/>
      <c r="AF729" s="364"/>
      <c r="AG729" s="364"/>
      <c r="AH729" s="364"/>
      <c r="AI729" s="364"/>
      <c r="AJ729" s="364"/>
      <c r="AK729" s="364"/>
      <c r="AL729" s="290"/>
      <c r="AM729" s="290"/>
      <c r="AN729" s="290"/>
      <c r="AO729" s="290"/>
      <c r="AP729" s="306"/>
      <c r="AQ729" s="287" t="e">
        <f>#REF!+#REF!+BR729+CW729+#REF!</f>
        <v>#REF!</v>
      </c>
      <c r="AR729" s="1631"/>
      <c r="AS729" s="1631"/>
      <c r="AT729" s="286"/>
      <c r="AU729" s="286"/>
      <c r="AV729" s="286"/>
      <c r="AW729" s="286"/>
      <c r="AX729" s="286"/>
      <c r="AY729" s="286"/>
      <c r="AZ729" s="286"/>
      <c r="BA729" s="286"/>
      <c r="BB729" s="286"/>
      <c r="BC729" s="286"/>
      <c r="BD729" s="286"/>
      <c r="BE729" s="286"/>
      <c r="BF729" s="286"/>
      <c r="BG729" s="286"/>
      <c r="BH729" s="286"/>
      <c r="BI729" s="286"/>
      <c r="BJ729" s="286"/>
      <c r="BK729" s="286"/>
      <c r="BL729" s="290"/>
      <c r="BM729" s="286"/>
      <c r="BN729" s="286"/>
      <c r="BO729" s="286"/>
      <c r="BP729" s="286"/>
      <c r="BQ729" s="286"/>
      <c r="BR729" s="290"/>
      <c r="BS729" s="286"/>
      <c r="BT729" s="286"/>
      <c r="BU729" s="286"/>
      <c r="BV729" s="286"/>
      <c r="BW729" s="286"/>
      <c r="BX729" s="286"/>
      <c r="BY729" s="286"/>
      <c r="BZ729" s="286"/>
      <c r="CA729" s="286"/>
      <c r="CB729" s="286"/>
      <c r="CC729" s="286"/>
      <c r="CD729" s="286"/>
      <c r="CE729" s="286"/>
      <c r="CF729" s="286"/>
      <c r="CG729" s="977"/>
      <c r="CH729" s="290"/>
      <c r="CI729" s="286"/>
      <c r="CJ729" s="286"/>
      <c r="CK729" s="286"/>
      <c r="CL729" s="286"/>
      <c r="CM729" s="286"/>
      <c r="CN729" s="286"/>
      <c r="CO729" s="286"/>
      <c r="CP729" s="286"/>
      <c r="CQ729" s="286"/>
      <c r="CR729" s="286"/>
      <c r="CS729" s="286"/>
      <c r="CT729" s="286"/>
      <c r="CU729" s="286"/>
      <c r="CV729" s="286"/>
      <c r="CW729" s="1546"/>
      <c r="CX729" s="286"/>
      <c r="CY729" s="286"/>
      <c r="CZ729" s="286"/>
      <c r="DA729" s="286"/>
      <c r="DB729" s="286"/>
      <c r="DC729" s="286"/>
      <c r="DD729" s="286"/>
      <c r="DE729" s="286"/>
      <c r="DF729" s="286"/>
      <c r="DG729" s="286"/>
      <c r="DH729" s="286"/>
      <c r="DI729" s="1172"/>
      <c r="DJ729" s="1172"/>
      <c r="DK729" s="1172"/>
      <c r="DL729" s="1172"/>
      <c r="DM729" s="1172"/>
      <c r="DN729" s="1172"/>
      <c r="DO729" s="1172"/>
      <c r="DP729" s="1172"/>
      <c r="DQ729" s="1172"/>
      <c r="DR729" s="1172"/>
      <c r="DS729" s="1172"/>
      <c r="DT729" s="1172"/>
      <c r="DU729" s="1172"/>
      <c r="DV729" s="1172"/>
      <c r="DW729" s="1172"/>
      <c r="DX729" s="1172"/>
      <c r="DY729" s="1172"/>
      <c r="DZ729" s="1172"/>
      <c r="EA729" s="1172"/>
      <c r="EB729" s="1172"/>
      <c r="EC729" s="1172"/>
      <c r="ED729" s="1172"/>
      <c r="EE729" s="1172"/>
      <c r="EF729" s="1172"/>
      <c r="EG729" s="1172"/>
      <c r="EH729" s="1172"/>
      <c r="EI729" s="1172"/>
      <c r="EJ729" s="306"/>
      <c r="EK729" s="306"/>
      <c r="EL729" s="306"/>
      <c r="EM729" s="306"/>
      <c r="EN729" s="287">
        <f t="shared" si="3232"/>
        <v>0</v>
      </c>
      <c r="EO729" s="287"/>
      <c r="EP729" s="287"/>
      <c r="EQ729" s="286"/>
      <c r="ER729" s="286"/>
      <c r="ES729" s="286"/>
      <c r="ET729" s="835"/>
      <c r="EU729" s="835"/>
      <c r="EV729" s="835"/>
      <c r="EW729" s="835"/>
      <c r="EX729" s="286"/>
      <c r="EY729" s="835"/>
      <c r="EZ729" s="835"/>
      <c r="FA729" s="835"/>
      <c r="FB729" s="835"/>
      <c r="FC729" s="286"/>
      <c r="FD729" s="286"/>
      <c r="FE729" s="286"/>
      <c r="FF729" s="286"/>
      <c r="FG729" s="287">
        <f>SUM(FH729:FM729)</f>
        <v>3.7850000000000001</v>
      </c>
      <c r="FH729" s="287">
        <v>0</v>
      </c>
      <c r="FI729" s="287">
        <v>3.7850000000000001</v>
      </c>
      <c r="FJ729" s="286"/>
      <c r="FK729" s="286"/>
      <c r="FL729" s="977"/>
      <c r="FM729" s="286"/>
      <c r="FN729" s="835"/>
      <c r="FO729" s="835"/>
      <c r="FP729" s="835"/>
      <c r="FQ729" s="835"/>
      <c r="FR729" s="286"/>
      <c r="FS729" s="286"/>
      <c r="FT729" s="286"/>
      <c r="FU729" s="835"/>
      <c r="FV729" s="306"/>
      <c r="FW729" s="306"/>
      <c r="FX729" s="338"/>
    </row>
    <row r="730" spans="1:180" ht="30" hidden="1">
      <c r="A730" s="401" t="s">
        <v>485</v>
      </c>
      <c r="B730" s="339" t="s">
        <v>302</v>
      </c>
      <c r="C730" s="378"/>
      <c r="D730" s="378"/>
      <c r="E730" s="383"/>
      <c r="F730" s="381" t="s">
        <v>11</v>
      </c>
      <c r="G730" s="463"/>
      <c r="H730" s="463"/>
      <c r="I730" s="285"/>
      <c r="J730" s="285"/>
      <c r="K730" s="285"/>
      <c r="L730" s="285"/>
      <c r="M730" s="285"/>
      <c r="N730" s="285"/>
      <c r="O730" s="285"/>
      <c r="P730" s="285"/>
      <c r="Q730" s="285"/>
      <c r="R730" s="285"/>
      <c r="S730" s="285"/>
      <c r="T730" s="285"/>
      <c r="U730" s="285"/>
      <c r="V730" s="285"/>
      <c r="W730" s="285"/>
      <c r="X730" s="285"/>
      <c r="Y730" s="285"/>
      <c r="Z730" s="285"/>
      <c r="AA730" s="1174"/>
      <c r="AB730" s="285"/>
      <c r="AC730" s="285"/>
      <c r="AD730" s="347"/>
      <c r="AE730" s="285"/>
      <c r="AF730" s="285"/>
      <c r="AG730" s="285"/>
      <c r="AH730" s="285"/>
      <c r="AI730" s="285"/>
      <c r="AJ730" s="285"/>
      <c r="AK730" s="285"/>
      <c r="AL730" s="285"/>
      <c r="AM730" s="285"/>
      <c r="AN730" s="285"/>
      <c r="AO730" s="285"/>
      <c r="AP730" s="306"/>
      <c r="AQ730" s="287" t="e">
        <f>SUM(AQ727:AQ729)</f>
        <v>#REF!</v>
      </c>
      <c r="AR730" s="1631"/>
      <c r="AS730" s="1631"/>
      <c r="AT730" s="290"/>
      <c r="AU730" s="286"/>
      <c r="AV730" s="286"/>
      <c r="AW730" s="290"/>
      <c r="AX730" s="286"/>
      <c r="AY730" s="286"/>
      <c r="AZ730" s="290"/>
      <c r="BA730" s="286"/>
      <c r="BB730" s="286"/>
      <c r="BC730" s="290"/>
      <c r="BD730" s="286"/>
      <c r="BE730" s="286"/>
      <c r="BF730" s="286"/>
      <c r="BG730" s="286"/>
      <c r="BH730" s="286"/>
      <c r="BI730" s="286"/>
      <c r="BJ730" s="286"/>
      <c r="BK730" s="286"/>
      <c r="BL730" s="287">
        <f t="shared" ref="BL730:DE730" si="3258">SUM(BL727:BL729)</f>
        <v>0</v>
      </c>
      <c r="BM730" s="287">
        <f t="shared" si="3258"/>
        <v>0</v>
      </c>
      <c r="BN730" s="287">
        <f t="shared" si="3258"/>
        <v>0</v>
      </c>
      <c r="BO730" s="287">
        <f t="shared" si="3258"/>
        <v>0</v>
      </c>
      <c r="BP730" s="287">
        <f t="shared" si="3258"/>
        <v>0</v>
      </c>
      <c r="BQ730" s="287">
        <f t="shared" si="3258"/>
        <v>0</v>
      </c>
      <c r="BR730" s="287">
        <f t="shared" ref="BR730:CF730" si="3259">SUM(BR727:BR729)</f>
        <v>0</v>
      </c>
      <c r="BS730" s="287">
        <f t="shared" si="3259"/>
        <v>0</v>
      </c>
      <c r="BT730" s="287">
        <f t="shared" si="3259"/>
        <v>0</v>
      </c>
      <c r="BU730" s="287">
        <f t="shared" si="3259"/>
        <v>0</v>
      </c>
      <c r="BV730" s="287">
        <f t="shared" si="3259"/>
        <v>0</v>
      </c>
      <c r="BW730" s="287">
        <f t="shared" si="3259"/>
        <v>0</v>
      </c>
      <c r="BX730" s="287">
        <f t="shared" si="3259"/>
        <v>0</v>
      </c>
      <c r="BY730" s="287">
        <f t="shared" si="3259"/>
        <v>0</v>
      </c>
      <c r="BZ730" s="287">
        <f t="shared" si="3259"/>
        <v>0</v>
      </c>
      <c r="CA730" s="287">
        <f t="shared" si="3259"/>
        <v>0</v>
      </c>
      <c r="CB730" s="287">
        <f t="shared" si="3259"/>
        <v>0</v>
      </c>
      <c r="CC730" s="287">
        <f t="shared" si="3259"/>
        <v>0</v>
      </c>
      <c r="CD730" s="287">
        <f t="shared" si="3259"/>
        <v>0</v>
      </c>
      <c r="CE730" s="287">
        <f t="shared" si="3259"/>
        <v>0</v>
      </c>
      <c r="CF730" s="287">
        <f t="shared" si="3259"/>
        <v>0</v>
      </c>
      <c r="CG730" s="961"/>
      <c r="CH730" s="287">
        <f t="shared" ref="CH730:CV730" si="3260">SUM(CH727:CH729)</f>
        <v>0</v>
      </c>
      <c r="CI730" s="287">
        <f t="shared" si="3260"/>
        <v>0</v>
      </c>
      <c r="CJ730" s="287">
        <f t="shared" si="3260"/>
        <v>0</v>
      </c>
      <c r="CK730" s="287">
        <f t="shared" si="3260"/>
        <v>0</v>
      </c>
      <c r="CL730" s="287">
        <f t="shared" si="3260"/>
        <v>0</v>
      </c>
      <c r="CM730" s="287">
        <f t="shared" si="3260"/>
        <v>0</v>
      </c>
      <c r="CN730" s="287">
        <f t="shared" si="3260"/>
        <v>0</v>
      </c>
      <c r="CO730" s="287">
        <f t="shared" si="3260"/>
        <v>0</v>
      </c>
      <c r="CP730" s="287">
        <f t="shared" si="3260"/>
        <v>0</v>
      </c>
      <c r="CQ730" s="287">
        <f t="shared" si="3260"/>
        <v>0</v>
      </c>
      <c r="CR730" s="287">
        <f t="shared" si="3260"/>
        <v>0</v>
      </c>
      <c r="CS730" s="287">
        <f t="shared" si="3260"/>
        <v>0</v>
      </c>
      <c r="CT730" s="287">
        <f t="shared" si="3260"/>
        <v>0</v>
      </c>
      <c r="CU730" s="287">
        <f t="shared" si="3260"/>
        <v>0</v>
      </c>
      <c r="CV730" s="287">
        <f t="shared" si="3260"/>
        <v>0</v>
      </c>
      <c r="CW730" s="1510">
        <f t="shared" si="3258"/>
        <v>0</v>
      </c>
      <c r="CX730" s="287">
        <f t="shared" si="3258"/>
        <v>0</v>
      </c>
      <c r="CY730" s="287">
        <f t="shared" si="3258"/>
        <v>0</v>
      </c>
      <c r="CZ730" s="287">
        <f t="shared" si="3258"/>
        <v>0</v>
      </c>
      <c r="DA730" s="287">
        <f t="shared" si="3258"/>
        <v>0</v>
      </c>
      <c r="DB730" s="287">
        <f t="shared" si="3258"/>
        <v>0</v>
      </c>
      <c r="DC730" s="287">
        <f t="shared" si="3258"/>
        <v>0</v>
      </c>
      <c r="DD730" s="287">
        <f t="shared" si="3258"/>
        <v>0</v>
      </c>
      <c r="DE730" s="287">
        <f t="shared" si="3258"/>
        <v>0</v>
      </c>
      <c r="DF730" s="287">
        <f t="shared" ref="DF730:EF730" si="3261">SUM(DF727:DF729)</f>
        <v>0</v>
      </c>
      <c r="DG730" s="287">
        <f t="shared" si="3261"/>
        <v>0</v>
      </c>
      <c r="DH730" s="287">
        <f t="shared" si="3261"/>
        <v>0</v>
      </c>
      <c r="DI730" s="1220">
        <f t="shared" si="3261"/>
        <v>0</v>
      </c>
      <c r="DJ730" s="1220">
        <f t="shared" si="3261"/>
        <v>0</v>
      </c>
      <c r="DK730" s="1220">
        <f t="shared" si="3261"/>
        <v>0</v>
      </c>
      <c r="DL730" s="1220"/>
      <c r="DM730" s="1220"/>
      <c r="DN730" s="1220"/>
      <c r="DO730" s="1220"/>
      <c r="DP730" s="1220"/>
      <c r="DQ730" s="1220"/>
      <c r="DR730" s="1220"/>
      <c r="DS730" s="1220"/>
      <c r="DT730" s="1220"/>
      <c r="DU730" s="1220"/>
      <c r="DV730" s="1220"/>
      <c r="DW730" s="1220"/>
      <c r="DX730" s="1220">
        <f t="shared" si="3261"/>
        <v>0</v>
      </c>
      <c r="DY730" s="1220">
        <f t="shared" si="3261"/>
        <v>0</v>
      </c>
      <c r="DZ730" s="1220">
        <f t="shared" si="3261"/>
        <v>0</v>
      </c>
      <c r="EA730" s="1220">
        <f t="shared" si="3261"/>
        <v>0</v>
      </c>
      <c r="EB730" s="1220">
        <f t="shared" si="3261"/>
        <v>0</v>
      </c>
      <c r="EC730" s="1220">
        <f t="shared" si="3261"/>
        <v>0</v>
      </c>
      <c r="ED730" s="1220">
        <f t="shared" si="3261"/>
        <v>0</v>
      </c>
      <c r="EE730" s="1220">
        <f t="shared" si="3261"/>
        <v>0</v>
      </c>
      <c r="EF730" s="1220">
        <f t="shared" si="3261"/>
        <v>0</v>
      </c>
      <c r="EG730" s="1220"/>
      <c r="EH730" s="1220"/>
      <c r="EI730" s="1220"/>
      <c r="EJ730" s="285"/>
      <c r="EK730" s="285"/>
      <c r="EL730" s="285"/>
      <c r="EM730" s="285"/>
      <c r="EN730" s="287">
        <f t="shared" si="3232"/>
        <v>0</v>
      </c>
      <c r="EO730" s="287"/>
      <c r="EP730" s="287"/>
      <c r="EQ730" s="287">
        <f t="shared" ref="EQ730:FG730" si="3262">SUM(EQ727:EQ729)</f>
        <v>0</v>
      </c>
      <c r="ER730" s="287">
        <f t="shared" si="3262"/>
        <v>0</v>
      </c>
      <c r="ES730" s="287">
        <f t="shared" si="3262"/>
        <v>0</v>
      </c>
      <c r="ET730" s="825"/>
      <c r="EU730" s="825"/>
      <c r="EV730" s="825"/>
      <c r="EW730" s="825"/>
      <c r="EX730" s="287">
        <f t="shared" si="3262"/>
        <v>0</v>
      </c>
      <c r="EY730" s="825"/>
      <c r="EZ730" s="825"/>
      <c r="FA730" s="825"/>
      <c r="FB730" s="825"/>
      <c r="FC730" s="287">
        <f t="shared" si="3262"/>
        <v>0</v>
      </c>
      <c r="FD730" s="287">
        <f t="shared" si="3262"/>
        <v>0</v>
      </c>
      <c r="FE730" s="287">
        <f t="shared" ref="FE730:FF730" si="3263">SUM(FE727:FE729)</f>
        <v>0</v>
      </c>
      <c r="FF730" s="287">
        <f t="shared" si="3263"/>
        <v>0</v>
      </c>
      <c r="FG730" s="287">
        <f t="shared" si="3262"/>
        <v>3.7850000000000001</v>
      </c>
      <c r="FH730" s="287">
        <v>4.22</v>
      </c>
      <c r="FI730" s="287"/>
      <c r="FJ730" s="287">
        <f>SUM(FJ727:FJ729)</f>
        <v>0</v>
      </c>
      <c r="FK730" s="287">
        <f>SUM(FK727:FK729)</f>
        <v>0</v>
      </c>
      <c r="FL730" s="961"/>
      <c r="FM730" s="287">
        <f>SUM(FM727:FM729)</f>
        <v>0</v>
      </c>
      <c r="FN730" s="825"/>
      <c r="FO730" s="825"/>
      <c r="FP730" s="825"/>
      <c r="FQ730" s="825"/>
      <c r="FR730" s="287"/>
      <c r="FS730" s="287"/>
      <c r="FT730" s="287">
        <f>SUM(FT727:FT729)</f>
        <v>0</v>
      </c>
      <c r="FU730" s="825"/>
      <c r="FV730" s="285"/>
      <c r="FW730" s="285"/>
      <c r="FX730" s="285"/>
    </row>
    <row r="731" spans="1:180" ht="47.25" hidden="1">
      <c r="A731" s="401"/>
      <c r="B731" s="339" t="s">
        <v>302</v>
      </c>
      <c r="C731" s="378"/>
      <c r="D731" s="378"/>
      <c r="E731" s="376">
        <v>2</v>
      </c>
      <c r="F731" s="389" t="s">
        <v>277</v>
      </c>
      <c r="G731" s="375"/>
      <c r="H731" s="375"/>
      <c r="I731" s="336"/>
      <c r="J731" s="336"/>
      <c r="K731" s="336"/>
      <c r="L731" s="336"/>
      <c r="M731" s="336"/>
      <c r="N731" s="336"/>
      <c r="O731" s="336"/>
      <c r="P731" s="336"/>
      <c r="Q731" s="336"/>
      <c r="R731" s="336"/>
      <c r="S731" s="336"/>
      <c r="T731" s="336"/>
      <c r="U731" s="336"/>
      <c r="V731" s="336"/>
      <c r="W731" s="336"/>
      <c r="X731" s="336"/>
      <c r="Y731" s="336"/>
      <c r="Z731" s="336"/>
      <c r="AA731" s="1153"/>
      <c r="AB731" s="336"/>
      <c r="AC731" s="336"/>
      <c r="AD731" s="346"/>
      <c r="AE731" s="336"/>
      <c r="AF731" s="336"/>
      <c r="AG731" s="336"/>
      <c r="AH731" s="336"/>
      <c r="AI731" s="336"/>
      <c r="AJ731" s="336"/>
      <c r="AK731" s="336"/>
      <c r="AL731" s="336"/>
      <c r="AM731" s="336"/>
      <c r="AN731" s="336"/>
      <c r="AO731" s="336"/>
      <c r="AP731" s="336"/>
      <c r="AQ731" s="336"/>
      <c r="AR731" s="1632"/>
      <c r="AS731" s="1632"/>
      <c r="AT731" s="290"/>
      <c r="AU731" s="286"/>
      <c r="AV731" s="286"/>
      <c r="AW731" s="290"/>
      <c r="AX731" s="286"/>
      <c r="AY731" s="286"/>
      <c r="AZ731" s="290"/>
      <c r="BA731" s="286"/>
      <c r="BB731" s="286"/>
      <c r="BC731" s="290"/>
      <c r="BD731" s="286"/>
      <c r="BE731" s="286"/>
      <c r="BF731" s="286"/>
      <c r="BG731" s="286"/>
      <c r="BH731" s="286"/>
      <c r="BI731" s="286"/>
      <c r="BJ731" s="286"/>
      <c r="BK731" s="286"/>
      <c r="BL731" s="336"/>
      <c r="BM731" s="288">
        <f>BM741+BM749+BM754+BM759+BM764+BM771+BM776+BM781+BM786+BM791+BM796+BM801</f>
        <v>117.534088</v>
      </c>
      <c r="BN731" s="288">
        <f>BN741+BN749+BN754+BN759+BN764+BN771+BN776+BN781+BN786+BN791+BN796+BN801</f>
        <v>2.9711383946000001</v>
      </c>
      <c r="BO731" s="336"/>
      <c r="BP731" s="288">
        <f>BP741+BP749+BP754+BP759+BP764+BP771+BP776+BP781+BP786+BP791+BP796+BP801</f>
        <v>0</v>
      </c>
      <c r="BQ731" s="288">
        <f>BQ741+BQ749+BQ754+BQ759+BQ764+BQ771+BQ776+BQ781+BQ786+BQ791+BQ796+BQ801</f>
        <v>0</v>
      </c>
      <c r="BR731" s="336"/>
      <c r="BS731" s="288">
        <f>BS741+BS749+BS754+BS759+BS764+BS771+BS776+BS781+BS786+BS791+BS796+BS801</f>
        <v>117.534088</v>
      </c>
      <c r="BT731" s="288">
        <f>BT741+BT749+BT754+BT759+BT764+BT771+BT776+BT781+BT786+BT791+BT796+BT801</f>
        <v>2.9711383946000001</v>
      </c>
      <c r="BU731" s="336"/>
      <c r="BV731" s="288">
        <f>BV741+BV749+BV754+BV759+BV764+BV771+BV776+BV781+BV786+BV791+BV796+BV801</f>
        <v>0</v>
      </c>
      <c r="BW731" s="288">
        <f>BW741+BW749+BW754+BW759+BW764+BW771+BW776+BW781+BW786+BW791+BW796+BW801</f>
        <v>0</v>
      </c>
      <c r="BX731" s="336"/>
      <c r="BY731" s="288">
        <f>BY741+BY749+BY754+BY759+BY764+BY771+BY776+BY781+BY786+BY791+BY796+BY801</f>
        <v>0</v>
      </c>
      <c r="BZ731" s="288">
        <f>BZ741+BZ749+BZ754+BZ759+BZ764+BZ771+BZ776+BZ781+BZ786+BZ791+BZ796+BZ801</f>
        <v>0</v>
      </c>
      <c r="CA731" s="336"/>
      <c r="CB731" s="288">
        <f>CB741+CB749+CB754+CB759+CB764+CB771+CB776+CB781+CB786+CB791+CB796+CB801</f>
        <v>0</v>
      </c>
      <c r="CC731" s="288">
        <f>CC741+CC749+CC754+CC759+CC764+CC771+CC776+CC781+CC786+CC791+CC796+CC801</f>
        <v>1.2920000000000001E-2</v>
      </c>
      <c r="CD731" s="336"/>
      <c r="CE731" s="288">
        <f>CE741+CE749+CE754+CE759+CE764+CE771+CE776+CE781+CE786+CE791+CE796+CE801</f>
        <v>117.534088</v>
      </c>
      <c r="CF731" s="288">
        <f>CF741+CF749+CF754+CF759+CF764+CF771+CF776+CF781+CF786+CF791+CF796+CF801</f>
        <v>2.9582183946000002</v>
      </c>
      <c r="CG731" s="979"/>
      <c r="CH731" s="336"/>
      <c r="CI731" s="288">
        <f>CI741+CI749+CI754+CI759+CI764+CI771+CI776+CI781+CI786+CI791+CI796+CI801</f>
        <v>117.534088</v>
      </c>
      <c r="CJ731" s="288">
        <f>CJ741+CJ749+CJ754+CJ759+CJ764+CJ771+CJ776+CJ781+CJ786+CJ791+CJ796+CJ801</f>
        <v>2.9711383946000001</v>
      </c>
      <c r="CK731" s="336"/>
      <c r="CL731" s="288">
        <f>CL741+CL749+CL754+CL759+CL764+CL771+CL776+CL781+CL786+CL791+CL796+CL801</f>
        <v>0</v>
      </c>
      <c r="CM731" s="288">
        <f>CM741+CM749+CM754+CM759+CM764+CM771+CM776+CM781+CM786+CM791+CM796+CM801</f>
        <v>0</v>
      </c>
      <c r="CN731" s="336"/>
      <c r="CO731" s="288">
        <f>CO741+CO749+CO754+CO759+CO764+CO771+CO776+CO781+CO786+CO791+CO796+CO801</f>
        <v>0</v>
      </c>
      <c r="CP731" s="288">
        <f>CP741+CP749+CP754+CP759+CP764+CP771+CP776+CP781+CP786+CP791+CP796+CP801</f>
        <v>0</v>
      </c>
      <c r="CQ731" s="336"/>
      <c r="CR731" s="288">
        <f>CR741+CR749+CR754+CR759+CR764+CR771+CR776+CR781+CR786+CR791+CR796+CR801</f>
        <v>0</v>
      </c>
      <c r="CS731" s="288">
        <f>CS741+CS749+CS754+CS759+CS764+CS771+CS776+CS781+CS786+CS791+CS796+CS801</f>
        <v>1.2920000000000001E-2</v>
      </c>
      <c r="CT731" s="336"/>
      <c r="CU731" s="288">
        <f>CU741+CU749+CU754+CU759+CU764+CU771+CU776+CU781+CU786+CU791+CU796+CU801</f>
        <v>117.534088</v>
      </c>
      <c r="CV731" s="288">
        <f>CV741+CV749+CV754+CV759+CV764+CV771+CV776+CV781+CV786+CV791+CV796+CV801</f>
        <v>2.9582183946000002</v>
      </c>
      <c r="CW731" s="1512"/>
      <c r="CX731" s="288">
        <f>CX741+CX749+CX754+CX759+CX764+CX771+CX776+CX781+CX786+CX791+CX796+CX801</f>
        <v>10.165400000000002</v>
      </c>
      <c r="CY731" s="288">
        <f>CY741+CY749+CY754+CY759+CY764+CY771+CY776+CY781+CY786+CY791+CY796+CY801</f>
        <v>0.14953704200000001</v>
      </c>
      <c r="CZ731" s="336"/>
      <c r="DA731" s="288">
        <f>DA741+DA749+DA754+DA759+DA764+DA771+DA776+DA781+DA786+DA791+DA796+DA801</f>
        <v>10.165400000000002</v>
      </c>
      <c r="DB731" s="288">
        <f>DB741+DB749+DB754+DB759+DB764+DB771+DB776+DB781+DB786+DB791+DB796+DB801</f>
        <v>0.50846239700000007</v>
      </c>
      <c r="DC731" s="336"/>
      <c r="DD731" s="288">
        <f>DD741+DD749+DD754+DD759+DD764+DD771+DD776+DD781+DD786+DD791+DD796+DD801</f>
        <v>10.165400000000002</v>
      </c>
      <c r="DE731" s="288">
        <f>DE741+DE749+DE754+DE759+DE764+DE771+DE776+DE781+DE786+DE791+DE796+DE801</f>
        <v>0.16070774000000002</v>
      </c>
      <c r="DF731" s="336"/>
      <c r="DG731" s="288">
        <f>DG741+DG749+DG754+DG759+DG764+DG771+DG776+DG781+DG786+DG791+DG796+DG801</f>
        <v>10.165400000000002</v>
      </c>
      <c r="DH731" s="288">
        <f>DH741+DH749+DH754+DH759+DH764+DH771+DH776+DH781+DH786+DH791+DH796+DH801</f>
        <v>0.16070774000000002</v>
      </c>
      <c r="DI731" s="1153"/>
      <c r="DJ731" s="1232">
        <f>DJ741+DJ749+DJ754+DJ759+DJ764+DJ771+DJ776+DJ781+DJ786+DJ791+DJ796+DJ801</f>
        <v>10.165400000000002</v>
      </c>
      <c r="DK731" s="1232">
        <f>DK741+DK749+DK754+DK759+DK764+DK771+DK776+DK781+DK786+DK791+DK796+DK801</f>
        <v>0.14953704200000001</v>
      </c>
      <c r="DL731" s="1232"/>
      <c r="DM731" s="1232"/>
      <c r="DN731" s="1232"/>
      <c r="DO731" s="1232"/>
      <c r="DP731" s="1232"/>
      <c r="DQ731" s="1232"/>
      <c r="DR731" s="1232"/>
      <c r="DS731" s="1232"/>
      <c r="DT731" s="1232"/>
      <c r="DU731" s="1232"/>
      <c r="DV731" s="1232"/>
      <c r="DW731" s="1232"/>
      <c r="DX731" s="1153"/>
      <c r="DY731" s="1232">
        <f>DY741+DY749+DY754+DY759+DY764+DY771+DY776+DY781+DY786+DY791+DY796+DY801</f>
        <v>10.165400000000002</v>
      </c>
      <c r="DZ731" s="1232">
        <f>DZ741+DZ749+DZ754+DZ759+DZ764+DZ771+DZ776+DZ781+DZ786+DZ791+DZ796+DZ801</f>
        <v>0.50846239700000007</v>
      </c>
      <c r="EA731" s="1153"/>
      <c r="EB731" s="1232">
        <f>EB741+EB749+EB754+EB759+EB764+EB771+EB776+EB781+EB786+EB791+EB796+EB801</f>
        <v>10.165400000000002</v>
      </c>
      <c r="EC731" s="1232">
        <f>EC741+EC749+EC754+EC759+EC764+EC771+EC776+EC781+EC786+EC791+EC796+EC801</f>
        <v>0.16070774000000002</v>
      </c>
      <c r="ED731" s="1153"/>
      <c r="EE731" s="1232">
        <f>EE741+EE749+EE754+EE759+EE764+EE771+EE776+EE781+EE786+EE791+EE796+EE801</f>
        <v>10.165400000000002</v>
      </c>
      <c r="EF731" s="1232">
        <f>EF741+EF749+EF754+EF759+EF764+EF771+EF776+EF781+EF786+EF791+EF796+EF801</f>
        <v>0.16070774000000002</v>
      </c>
      <c r="EG731" s="1232"/>
      <c r="EH731" s="1232"/>
      <c r="EI731" s="1232"/>
      <c r="EJ731" s="336"/>
      <c r="EK731" s="336"/>
      <c r="EL731" s="336"/>
      <c r="EM731" s="336"/>
      <c r="EN731" s="287">
        <f t="shared" si="3232"/>
        <v>15.240474000000001</v>
      </c>
      <c r="EO731" s="287"/>
      <c r="EP731" s="288"/>
      <c r="EQ731" s="288">
        <f t="shared" ref="EQ731:FH731" si="3264">EQ741+EQ749+EQ754+EQ759+EQ764+EQ771+EQ776+EQ781+EQ786+EQ791+EQ796+EQ801</f>
        <v>2.3192339999999998</v>
      </c>
      <c r="ER731" s="288">
        <f t="shared" si="3264"/>
        <v>4.1400410000000001</v>
      </c>
      <c r="ES731" s="288">
        <f t="shared" si="3264"/>
        <v>4.3048820000000001</v>
      </c>
      <c r="ET731" s="837"/>
      <c r="EU731" s="837"/>
      <c r="EV731" s="837"/>
      <c r="EW731" s="837"/>
      <c r="EX731" s="288">
        <f t="shared" si="3264"/>
        <v>4.4763169999999999</v>
      </c>
      <c r="EY731" s="837"/>
      <c r="EZ731" s="837"/>
      <c r="FA731" s="837"/>
      <c r="FB731" s="837"/>
      <c r="FC731" s="288">
        <f t="shared" si="3264"/>
        <v>3.1736949999999995</v>
      </c>
      <c r="FD731" s="288">
        <f t="shared" si="3264"/>
        <v>1.9000000000000003E-2</v>
      </c>
      <c r="FE731" s="288">
        <f t="shared" ref="FE731:FF731" si="3265">FE741+FE749+FE754+FE759+FE764+FE771+FE776+FE781+FE786+FE791+FE796+FE801</f>
        <v>1.9000000000000003E-2</v>
      </c>
      <c r="FF731" s="288">
        <f t="shared" si="3265"/>
        <v>1.9000000000000003E-2</v>
      </c>
      <c r="FG731" s="288" t="e">
        <f t="shared" si="3264"/>
        <v>#REF!</v>
      </c>
      <c r="FH731" s="288">
        <f t="shared" si="3264"/>
        <v>4.22</v>
      </c>
      <c r="FI731" s="288"/>
      <c r="FJ731" s="288" t="e">
        <f>FJ741+FJ749+FJ754+FJ759+FJ764+FJ771+FJ776+FJ781+FJ786+FJ791+FJ796+FJ801</f>
        <v>#REF!</v>
      </c>
      <c r="FK731" s="288" t="e">
        <f>FK741+FK749+FK754+FK759+FK764+FK771+FK776+FK781+FK786+FK791+FK796+FK801</f>
        <v>#REF!</v>
      </c>
      <c r="FL731" s="979"/>
      <c r="FM731" s="288" t="e">
        <f>FM741+FM749+FM754+FM759+FM764+FM771+FM776+FM781+FM786+FM791+FM796+FM801</f>
        <v>#REF!</v>
      </c>
      <c r="FN731" s="837"/>
      <c r="FO731" s="837"/>
      <c r="FP731" s="837"/>
      <c r="FQ731" s="837"/>
      <c r="FR731" s="288"/>
      <c r="FS731" s="288"/>
      <c r="FT731" s="288" t="e">
        <f>FT741+FT749+FT754+FT759+FT764+FT771+FT776+FT781+FT786+FT791+FT796+FT801</f>
        <v>#REF!</v>
      </c>
      <c r="FU731" s="837"/>
      <c r="FV731" s="336"/>
      <c r="FW731" s="336"/>
      <c r="FX731" s="336"/>
    </row>
    <row r="732" spans="1:180" ht="30" hidden="1">
      <c r="A732" s="401" t="s">
        <v>485</v>
      </c>
      <c r="B732" s="339" t="s">
        <v>302</v>
      </c>
      <c r="C732" s="378"/>
      <c r="D732" s="378"/>
      <c r="E732" s="374" t="s">
        <v>49</v>
      </c>
      <c r="F732" s="373" t="s">
        <v>95</v>
      </c>
      <c r="G732" s="463"/>
      <c r="H732" s="463"/>
      <c r="I732" s="285"/>
      <c r="J732" s="285"/>
      <c r="K732" s="285"/>
      <c r="L732" s="285"/>
      <c r="M732" s="285"/>
      <c r="N732" s="285"/>
      <c r="O732" s="285"/>
      <c r="P732" s="285"/>
      <c r="Q732" s="285"/>
      <c r="R732" s="285"/>
      <c r="S732" s="285"/>
      <c r="T732" s="285"/>
      <c r="U732" s="285"/>
      <c r="V732" s="285"/>
      <c r="W732" s="285"/>
      <c r="X732" s="285"/>
      <c r="Y732" s="285"/>
      <c r="Z732" s="285"/>
      <c r="AA732" s="1174"/>
      <c r="AB732" s="285"/>
      <c r="AC732" s="285"/>
      <c r="AD732" s="347"/>
      <c r="AE732" s="285"/>
      <c r="AF732" s="285"/>
      <c r="AG732" s="285"/>
      <c r="AH732" s="285"/>
      <c r="AI732" s="285"/>
      <c r="AJ732" s="285"/>
      <c r="AK732" s="285"/>
      <c r="AL732" s="285"/>
      <c r="AM732" s="285"/>
      <c r="AN732" s="285"/>
      <c r="AO732" s="285"/>
      <c r="AP732" s="286"/>
      <c r="AQ732" s="285"/>
      <c r="AR732" s="1629"/>
      <c r="AS732" s="1629"/>
      <c r="AT732" s="287"/>
      <c r="AU732" s="287"/>
      <c r="AV732" s="287"/>
      <c r="AW732" s="287"/>
      <c r="AX732" s="287"/>
      <c r="AY732" s="287"/>
      <c r="AZ732" s="287"/>
      <c r="BA732" s="287"/>
      <c r="BB732" s="287"/>
      <c r="BC732" s="287"/>
      <c r="BD732" s="287"/>
      <c r="BE732" s="287"/>
      <c r="BF732" s="287"/>
      <c r="BG732" s="287"/>
      <c r="BH732" s="287"/>
      <c r="BI732" s="287"/>
      <c r="BJ732" s="287"/>
      <c r="BK732" s="287"/>
      <c r="BL732" s="285"/>
      <c r="BM732" s="285"/>
      <c r="BN732" s="285"/>
      <c r="BO732" s="285"/>
      <c r="BP732" s="285"/>
      <c r="BQ732" s="285"/>
      <c r="BR732" s="285"/>
      <c r="BS732" s="285"/>
      <c r="BT732" s="285"/>
      <c r="BU732" s="285"/>
      <c r="BV732" s="285"/>
      <c r="BW732" s="285"/>
      <c r="BX732" s="285"/>
      <c r="BY732" s="285"/>
      <c r="BZ732" s="285"/>
      <c r="CA732" s="285"/>
      <c r="CB732" s="285"/>
      <c r="CC732" s="285"/>
      <c r="CD732" s="285"/>
      <c r="CE732" s="285"/>
      <c r="CF732" s="285"/>
      <c r="CG732" s="962"/>
      <c r="CH732" s="285"/>
      <c r="CI732" s="285"/>
      <c r="CJ732" s="285"/>
      <c r="CK732" s="285"/>
      <c r="CL732" s="285"/>
      <c r="CM732" s="285"/>
      <c r="CN732" s="285"/>
      <c r="CO732" s="285"/>
      <c r="CP732" s="285"/>
      <c r="CQ732" s="285"/>
      <c r="CR732" s="285"/>
      <c r="CS732" s="285"/>
      <c r="CT732" s="285"/>
      <c r="CU732" s="285"/>
      <c r="CV732" s="285"/>
      <c r="CW732" s="1512"/>
      <c r="CX732" s="285"/>
      <c r="CY732" s="285"/>
      <c r="CZ732" s="285"/>
      <c r="DA732" s="285"/>
      <c r="DB732" s="285"/>
      <c r="DC732" s="285"/>
      <c r="DD732" s="285"/>
      <c r="DE732" s="285"/>
      <c r="DF732" s="285"/>
      <c r="DG732" s="285"/>
      <c r="DH732" s="285"/>
      <c r="DI732" s="1174"/>
      <c r="DJ732" s="1174"/>
      <c r="DK732" s="1174"/>
      <c r="DL732" s="1174"/>
      <c r="DM732" s="1174"/>
      <c r="DN732" s="1174"/>
      <c r="DO732" s="1174"/>
      <c r="DP732" s="1174"/>
      <c r="DQ732" s="1174"/>
      <c r="DR732" s="1174"/>
      <c r="DS732" s="1174"/>
      <c r="DT732" s="1174"/>
      <c r="DU732" s="1174"/>
      <c r="DV732" s="1174"/>
      <c r="DW732" s="1174"/>
      <c r="DX732" s="1174"/>
      <c r="DY732" s="1174"/>
      <c r="DZ732" s="1174"/>
      <c r="EA732" s="1174"/>
      <c r="EB732" s="1174"/>
      <c r="EC732" s="1174"/>
      <c r="ED732" s="1174"/>
      <c r="EE732" s="1174"/>
      <c r="EF732" s="1174"/>
      <c r="EG732" s="1174"/>
      <c r="EH732" s="1174"/>
      <c r="EI732" s="1174"/>
      <c r="EJ732" s="285"/>
      <c r="EK732" s="285"/>
      <c r="EL732" s="285"/>
      <c r="EM732" s="285"/>
      <c r="EN732" s="287">
        <f t="shared" si="3232"/>
        <v>0</v>
      </c>
      <c r="EO732" s="287"/>
      <c r="EP732" s="287"/>
      <c r="EQ732" s="285"/>
      <c r="ER732" s="285"/>
      <c r="ES732" s="285"/>
      <c r="ET732" s="804"/>
      <c r="EU732" s="804"/>
      <c r="EV732" s="804"/>
      <c r="EW732" s="804"/>
      <c r="EX732" s="285"/>
      <c r="EY732" s="804"/>
      <c r="EZ732" s="804"/>
      <c r="FA732" s="804"/>
      <c r="FB732" s="804"/>
      <c r="FC732" s="285"/>
      <c r="FD732" s="285"/>
      <c r="FE732" s="285"/>
      <c r="FF732" s="285"/>
      <c r="FG732" s="285"/>
      <c r="FH732" s="287"/>
      <c r="FI732" s="287"/>
      <c r="FJ732" s="285"/>
      <c r="FK732" s="285"/>
      <c r="FL732" s="962"/>
      <c r="FM732" s="285"/>
      <c r="FN732" s="804"/>
      <c r="FO732" s="804"/>
      <c r="FP732" s="804"/>
      <c r="FQ732" s="804"/>
      <c r="FR732" s="285"/>
      <c r="FS732" s="285"/>
      <c r="FT732" s="285"/>
      <c r="FU732" s="804"/>
      <c r="FV732" s="285"/>
      <c r="FW732" s="285"/>
      <c r="FX732" s="285"/>
    </row>
    <row r="733" spans="1:180" ht="30" hidden="1">
      <c r="A733" s="401" t="s">
        <v>485</v>
      </c>
      <c r="B733" s="339" t="s">
        <v>302</v>
      </c>
      <c r="C733" s="378"/>
      <c r="D733" s="378"/>
      <c r="E733" s="390" t="s">
        <v>119</v>
      </c>
      <c r="F733" s="391" t="s">
        <v>99</v>
      </c>
      <c r="G733" s="463"/>
      <c r="H733" s="463"/>
      <c r="I733" s="285"/>
      <c r="J733" s="285"/>
      <c r="K733" s="285"/>
      <c r="L733" s="285"/>
      <c r="M733" s="285"/>
      <c r="N733" s="285"/>
      <c r="O733" s="285"/>
      <c r="P733" s="285"/>
      <c r="Q733" s="285"/>
      <c r="R733" s="285"/>
      <c r="S733" s="285"/>
      <c r="T733" s="285"/>
      <c r="U733" s="285"/>
      <c r="V733" s="285"/>
      <c r="W733" s="285"/>
      <c r="X733" s="285"/>
      <c r="Y733" s="285"/>
      <c r="Z733" s="285"/>
      <c r="AA733" s="1174"/>
      <c r="AB733" s="285"/>
      <c r="AC733" s="285"/>
      <c r="AD733" s="347"/>
      <c r="AE733" s="285"/>
      <c r="AF733" s="285"/>
      <c r="AG733" s="285"/>
      <c r="AH733" s="285"/>
      <c r="AI733" s="285"/>
      <c r="AJ733" s="285"/>
      <c r="AK733" s="285"/>
      <c r="AL733" s="285"/>
      <c r="AM733" s="285"/>
      <c r="AN733" s="285"/>
      <c r="AO733" s="285"/>
      <c r="AP733" s="338"/>
      <c r="AQ733" s="285"/>
      <c r="AR733" s="1629"/>
      <c r="AS733" s="1629"/>
      <c r="AT733" s="336"/>
      <c r="AU733" s="288"/>
      <c r="AV733" s="288"/>
      <c r="AW733" s="336"/>
      <c r="AX733" s="288"/>
      <c r="AY733" s="288"/>
      <c r="AZ733" s="336"/>
      <c r="BA733" s="288"/>
      <c r="BB733" s="288"/>
      <c r="BC733" s="336"/>
      <c r="BD733" s="288"/>
      <c r="BE733" s="288"/>
      <c r="BF733" s="288"/>
      <c r="BG733" s="288"/>
      <c r="BH733" s="288"/>
      <c r="BI733" s="288"/>
      <c r="BJ733" s="288"/>
      <c r="BK733" s="288"/>
      <c r="BL733" s="285"/>
      <c r="BM733" s="285"/>
      <c r="BN733" s="285"/>
      <c r="BO733" s="285"/>
      <c r="BP733" s="285"/>
      <c r="BQ733" s="285"/>
      <c r="BR733" s="285"/>
      <c r="BS733" s="285"/>
      <c r="BT733" s="285"/>
      <c r="BU733" s="285"/>
      <c r="BV733" s="285"/>
      <c r="BW733" s="285"/>
      <c r="BX733" s="285"/>
      <c r="BY733" s="285"/>
      <c r="BZ733" s="285"/>
      <c r="CA733" s="285"/>
      <c r="CB733" s="285"/>
      <c r="CC733" s="285"/>
      <c r="CD733" s="285"/>
      <c r="CE733" s="285"/>
      <c r="CF733" s="285"/>
      <c r="CG733" s="962"/>
      <c r="CH733" s="285"/>
      <c r="CI733" s="285"/>
      <c r="CJ733" s="285"/>
      <c r="CK733" s="285"/>
      <c r="CL733" s="285"/>
      <c r="CM733" s="285"/>
      <c r="CN733" s="285"/>
      <c r="CO733" s="285"/>
      <c r="CP733" s="285"/>
      <c r="CQ733" s="285"/>
      <c r="CR733" s="285"/>
      <c r="CS733" s="285"/>
      <c r="CT733" s="285"/>
      <c r="CU733" s="285"/>
      <c r="CV733" s="285"/>
      <c r="CW733" s="1512"/>
      <c r="CX733" s="285"/>
      <c r="CY733" s="285"/>
      <c r="CZ733" s="285"/>
      <c r="DA733" s="285"/>
      <c r="DB733" s="285"/>
      <c r="DC733" s="285"/>
      <c r="DD733" s="285"/>
      <c r="DE733" s="285"/>
      <c r="DF733" s="285"/>
      <c r="DG733" s="285"/>
      <c r="DH733" s="285"/>
      <c r="DI733" s="1174"/>
      <c r="DJ733" s="1174"/>
      <c r="DK733" s="1174"/>
      <c r="DL733" s="1174"/>
      <c r="DM733" s="1174"/>
      <c r="DN733" s="1174"/>
      <c r="DO733" s="1174"/>
      <c r="DP733" s="1174"/>
      <c r="DQ733" s="1174"/>
      <c r="DR733" s="1174"/>
      <c r="DS733" s="1174"/>
      <c r="DT733" s="1174"/>
      <c r="DU733" s="1174"/>
      <c r="DV733" s="1174"/>
      <c r="DW733" s="1174"/>
      <c r="DX733" s="1174"/>
      <c r="DY733" s="1174"/>
      <c r="DZ733" s="1174"/>
      <c r="EA733" s="1174"/>
      <c r="EB733" s="1174"/>
      <c r="EC733" s="1174"/>
      <c r="ED733" s="1174"/>
      <c r="EE733" s="1174"/>
      <c r="EF733" s="1174"/>
      <c r="EG733" s="1174"/>
      <c r="EH733" s="1174"/>
      <c r="EI733" s="1174"/>
      <c r="EJ733" s="285"/>
      <c r="EK733" s="285"/>
      <c r="EL733" s="285"/>
      <c r="EM733" s="285"/>
      <c r="EN733" s="287">
        <f t="shared" si="3232"/>
        <v>0</v>
      </c>
      <c r="EO733" s="287"/>
      <c r="EP733" s="287"/>
      <c r="EQ733" s="285"/>
      <c r="ER733" s="285"/>
      <c r="ES733" s="285"/>
      <c r="ET733" s="804"/>
      <c r="EU733" s="804"/>
      <c r="EV733" s="804"/>
      <c r="EW733" s="804"/>
      <c r="EX733" s="285"/>
      <c r="EY733" s="804"/>
      <c r="EZ733" s="804"/>
      <c r="FA733" s="804"/>
      <c r="FB733" s="804"/>
      <c r="FC733" s="285"/>
      <c r="FD733" s="285"/>
      <c r="FE733" s="285"/>
      <c r="FF733" s="285"/>
      <c r="FG733" s="285"/>
      <c r="FH733" s="287"/>
      <c r="FI733" s="287"/>
      <c r="FJ733" s="285"/>
      <c r="FK733" s="285"/>
      <c r="FL733" s="962"/>
      <c r="FM733" s="285"/>
      <c r="FN733" s="804"/>
      <c r="FO733" s="804"/>
      <c r="FP733" s="804"/>
      <c r="FQ733" s="804"/>
      <c r="FR733" s="285"/>
      <c r="FS733" s="285"/>
      <c r="FT733" s="285"/>
      <c r="FU733" s="804"/>
      <c r="FV733" s="285"/>
      <c r="FW733" s="285"/>
      <c r="FX733" s="285"/>
    </row>
    <row r="734" spans="1:180" s="515" customFormat="1" ht="90" hidden="1" customHeight="1">
      <c r="A734" s="562" t="s">
        <v>485</v>
      </c>
      <c r="B734" s="563" t="s">
        <v>302</v>
      </c>
      <c r="C734" s="542" t="s">
        <v>489</v>
      </c>
      <c r="D734" s="542" t="s">
        <v>18</v>
      </c>
      <c r="E734" s="580" t="s">
        <v>462</v>
      </c>
      <c r="F734" s="564" t="s">
        <v>337</v>
      </c>
      <c r="G734" s="565"/>
      <c r="H734" s="565" t="s">
        <v>12</v>
      </c>
      <c r="I734" s="508" t="e">
        <f>#REF!+M734+N734+S734</f>
        <v>#REF!</v>
      </c>
      <c r="J734" s="508"/>
      <c r="K734" s="508"/>
      <c r="L734" s="508"/>
      <c r="M734" s="509" t="e">
        <f>SUM(#REF!)</f>
        <v>#REF!</v>
      </c>
      <c r="N734" s="509">
        <f t="shared" ref="N734:N739" si="3266">SUM(O734:R734)</f>
        <v>1</v>
      </c>
      <c r="O734" s="521">
        <v>0</v>
      </c>
      <c r="P734" s="577">
        <v>0</v>
      </c>
      <c r="Q734" s="521">
        <v>0</v>
      </c>
      <c r="R734" s="521">
        <v>1</v>
      </c>
      <c r="S734" s="577">
        <v>1</v>
      </c>
      <c r="T734" s="521">
        <v>0</v>
      </c>
      <c r="U734" s="577">
        <v>0</v>
      </c>
      <c r="V734" s="521">
        <v>0</v>
      </c>
      <c r="W734" s="521">
        <v>1</v>
      </c>
      <c r="X734" s="577">
        <v>1</v>
      </c>
      <c r="Y734" s="577">
        <v>1</v>
      </c>
      <c r="Z734" s="577">
        <v>1</v>
      </c>
      <c r="AA734" s="1187"/>
      <c r="AB734" s="565"/>
      <c r="AC734" s="565"/>
      <c r="AD734" s="565"/>
      <c r="AE734" s="565"/>
      <c r="AF734" s="509" t="e">
        <f>SUM(#REF!)</f>
        <v>#REF!</v>
      </c>
      <c r="AG734" s="509">
        <f t="shared" ref="AG734:AG739" si="3267">SUM(AH734:AK734)</f>
        <v>1</v>
      </c>
      <c r="AH734" s="521">
        <v>0</v>
      </c>
      <c r="AI734" s="577">
        <v>0</v>
      </c>
      <c r="AJ734" s="521">
        <v>0</v>
      </c>
      <c r="AK734" s="521">
        <v>1</v>
      </c>
      <c r="AL734" s="565"/>
      <c r="AM734" s="565"/>
      <c r="AN734" s="565"/>
      <c r="AO734" s="565"/>
      <c r="AP734" s="522" t="s">
        <v>584</v>
      </c>
      <c r="AQ734" s="508" t="e">
        <f>#REF!+BL734+BR734+CW734</f>
        <v>#REF!</v>
      </c>
      <c r="AR734" s="1630"/>
      <c r="AS734" s="1630"/>
      <c r="AT734" s="524">
        <v>1E-3</v>
      </c>
      <c r="AU734" s="524">
        <v>0.12000000000000001</v>
      </c>
      <c r="AV734" s="524">
        <v>2.4689999999999998E-3</v>
      </c>
      <c r="AW734" s="524">
        <v>1E-3</v>
      </c>
      <c r="AX734" s="524">
        <v>0.12000000000000001</v>
      </c>
      <c r="AY734" s="524">
        <v>2.4689999999999998E-3</v>
      </c>
      <c r="AZ734" s="524">
        <v>1E-3</v>
      </c>
      <c r="BA734" s="524">
        <v>0.12000000000000001</v>
      </c>
      <c r="BB734" s="524">
        <v>2.6779999999999998E-3</v>
      </c>
      <c r="BC734" s="524">
        <v>1E-3</v>
      </c>
      <c r="BD734" s="524">
        <v>0.12000000000000001</v>
      </c>
      <c r="BE734" s="524">
        <v>2.6779999999999998E-3</v>
      </c>
      <c r="BF734" s="524"/>
      <c r="BG734" s="524"/>
      <c r="BH734" s="524"/>
      <c r="BI734" s="524"/>
      <c r="BJ734" s="524"/>
      <c r="BK734" s="524"/>
      <c r="BL734" s="547">
        <v>1E-3</v>
      </c>
      <c r="BM734" s="547">
        <v>0.12000000000000001</v>
      </c>
      <c r="BN734" s="547">
        <v>2.6779999999999998E-3</v>
      </c>
      <c r="BO734" s="567">
        <v>0</v>
      </c>
      <c r="BP734" s="547">
        <v>0</v>
      </c>
      <c r="BQ734" s="567">
        <v>0</v>
      </c>
      <c r="BR734" s="547">
        <v>1E-3</v>
      </c>
      <c r="BS734" s="547">
        <v>0.12000000000000001</v>
      </c>
      <c r="BT734" s="547">
        <v>2.6779999999999998E-3</v>
      </c>
      <c r="BU734" s="567">
        <v>0</v>
      </c>
      <c r="BV734" s="547">
        <v>0</v>
      </c>
      <c r="BW734" s="567">
        <v>0</v>
      </c>
      <c r="BX734" s="517">
        <v>0</v>
      </c>
      <c r="BY734" s="547">
        <v>0</v>
      </c>
      <c r="BZ734" s="512">
        <v>0</v>
      </c>
      <c r="CA734" s="567">
        <v>0</v>
      </c>
      <c r="CB734" s="547">
        <v>0</v>
      </c>
      <c r="CC734" s="567">
        <v>0</v>
      </c>
      <c r="CD734" s="567">
        <v>1E-3</v>
      </c>
      <c r="CE734" s="547">
        <v>0.12000000000000001</v>
      </c>
      <c r="CF734" s="567">
        <v>2.6779999999999998E-3</v>
      </c>
      <c r="CG734" s="975"/>
      <c r="CH734" s="547">
        <v>1E-3</v>
      </c>
      <c r="CI734" s="547">
        <v>0.12000000000000001</v>
      </c>
      <c r="CJ734" s="547">
        <v>2.6779999999999998E-3</v>
      </c>
      <c r="CK734" s="567">
        <v>0</v>
      </c>
      <c r="CL734" s="547">
        <v>0</v>
      </c>
      <c r="CM734" s="567">
        <v>0</v>
      </c>
      <c r="CN734" s="517">
        <v>0</v>
      </c>
      <c r="CO734" s="547">
        <v>0</v>
      </c>
      <c r="CP734" s="512">
        <v>0</v>
      </c>
      <c r="CQ734" s="567">
        <v>0</v>
      </c>
      <c r="CR734" s="547">
        <v>0</v>
      </c>
      <c r="CS734" s="567">
        <v>0</v>
      </c>
      <c r="CT734" s="567">
        <v>1E-3</v>
      </c>
      <c r="CU734" s="547">
        <v>0.12000000000000001</v>
      </c>
      <c r="CV734" s="567">
        <v>2.6779999999999998E-3</v>
      </c>
      <c r="CW734" s="1548">
        <v>1E-3</v>
      </c>
      <c r="CX734" s="513">
        <v>0.12000000000000001</v>
      </c>
      <c r="CY734" s="581">
        <v>3.153E-3</v>
      </c>
      <c r="CZ734" s="581">
        <v>1E-3</v>
      </c>
      <c r="DA734" s="513">
        <v>0.12000000000000001</v>
      </c>
      <c r="DB734" s="581">
        <v>3.153E-3</v>
      </c>
      <c r="DC734" s="581">
        <v>1E-3</v>
      </c>
      <c r="DD734" s="513">
        <v>0.12000000000000001</v>
      </c>
      <c r="DE734" s="581">
        <v>3.153E-3</v>
      </c>
      <c r="DF734" s="581">
        <v>1E-3</v>
      </c>
      <c r="DG734" s="513">
        <v>0.12000000000000001</v>
      </c>
      <c r="DH734" s="581">
        <v>3.153E-3</v>
      </c>
      <c r="DI734" s="1233">
        <v>1E-3</v>
      </c>
      <c r="DJ734" s="1218">
        <v>0.12000000000000001</v>
      </c>
      <c r="DK734" s="1233">
        <v>3.153E-3</v>
      </c>
      <c r="DL734" s="1233"/>
      <c r="DM734" s="1233"/>
      <c r="DN734" s="1233"/>
      <c r="DO734" s="1233"/>
      <c r="DP734" s="1233"/>
      <c r="DQ734" s="1233"/>
      <c r="DR734" s="1233"/>
      <c r="DS734" s="1233"/>
      <c r="DT734" s="1233"/>
      <c r="DU734" s="1233"/>
      <c r="DV734" s="1233"/>
      <c r="DW734" s="1233"/>
      <c r="DX734" s="1233">
        <v>1E-3</v>
      </c>
      <c r="DY734" s="1218">
        <v>0.12000000000000001</v>
      </c>
      <c r="DZ734" s="1233">
        <v>3.153E-3</v>
      </c>
      <c r="EA734" s="1233">
        <v>1E-3</v>
      </c>
      <c r="EB734" s="1218">
        <v>0.12000000000000001</v>
      </c>
      <c r="EC734" s="1233">
        <v>3.153E-3</v>
      </c>
      <c r="ED734" s="1233">
        <v>1E-3</v>
      </c>
      <c r="EE734" s="1218">
        <v>0.12000000000000001</v>
      </c>
      <c r="EF734" s="1233">
        <v>3.153E-3</v>
      </c>
      <c r="EG734" s="1233"/>
      <c r="EH734" s="1233"/>
      <c r="EI734" s="1233"/>
      <c r="EJ734" s="565"/>
      <c r="EK734" s="565"/>
      <c r="EL734" s="565"/>
      <c r="EM734" s="565"/>
      <c r="EN734" s="508">
        <f t="shared" si="3232"/>
        <v>0</v>
      </c>
      <c r="EO734" s="508"/>
      <c r="EP734" s="508"/>
      <c r="EQ734" s="565"/>
      <c r="ER734" s="565"/>
      <c r="ES734" s="565"/>
      <c r="ET734" s="833"/>
      <c r="EU734" s="833"/>
      <c r="EV734" s="833"/>
      <c r="EW734" s="833"/>
      <c r="EX734" s="565"/>
      <c r="EY734" s="833"/>
      <c r="EZ734" s="833"/>
      <c r="FA734" s="833"/>
      <c r="FB734" s="833"/>
      <c r="FC734" s="565"/>
      <c r="FD734" s="565"/>
      <c r="FE734" s="565"/>
      <c r="FF734" s="565"/>
      <c r="FG734" s="565"/>
      <c r="FH734" s="508"/>
      <c r="FI734" s="508"/>
      <c r="FJ734" s="565"/>
      <c r="FK734" s="565"/>
      <c r="FL734" s="976"/>
      <c r="FM734" s="565"/>
      <c r="FN734" s="833"/>
      <c r="FO734" s="833"/>
      <c r="FP734" s="833"/>
      <c r="FQ734" s="833"/>
      <c r="FR734" s="565"/>
      <c r="FS734" s="565"/>
      <c r="FT734" s="565"/>
      <c r="FU734" s="833"/>
      <c r="FV734" s="565"/>
      <c r="FW734" s="565"/>
      <c r="FX734" s="565"/>
    </row>
    <row r="735" spans="1:180" s="515" customFormat="1" ht="90" hidden="1">
      <c r="A735" s="562" t="s">
        <v>485</v>
      </c>
      <c r="B735" s="563" t="s">
        <v>302</v>
      </c>
      <c r="C735" s="542" t="s">
        <v>489</v>
      </c>
      <c r="D735" s="542" t="s">
        <v>18</v>
      </c>
      <c r="E735" s="580" t="s">
        <v>463</v>
      </c>
      <c r="F735" s="564" t="s">
        <v>338</v>
      </c>
      <c r="G735" s="565"/>
      <c r="H735" s="565" t="s">
        <v>12</v>
      </c>
      <c r="I735" s="508" t="e">
        <f>#REF!+M735+N735+S735</f>
        <v>#REF!</v>
      </c>
      <c r="J735" s="508"/>
      <c r="K735" s="508"/>
      <c r="L735" s="508"/>
      <c r="M735" s="509" t="e">
        <f>SUM(#REF!)</f>
        <v>#REF!</v>
      </c>
      <c r="N735" s="509">
        <f t="shared" si="3266"/>
        <v>1</v>
      </c>
      <c r="O735" s="521">
        <v>0</v>
      </c>
      <c r="P735" s="577">
        <v>0</v>
      </c>
      <c r="Q735" s="521">
        <v>0</v>
      </c>
      <c r="R735" s="521">
        <v>1</v>
      </c>
      <c r="S735" s="577">
        <v>1</v>
      </c>
      <c r="T735" s="521">
        <v>0</v>
      </c>
      <c r="U735" s="577">
        <v>0</v>
      </c>
      <c r="V735" s="521">
        <v>0</v>
      </c>
      <c r="W735" s="521">
        <v>1</v>
      </c>
      <c r="X735" s="577">
        <v>1</v>
      </c>
      <c r="Y735" s="577">
        <v>1</v>
      </c>
      <c r="Z735" s="577">
        <v>1</v>
      </c>
      <c r="AA735" s="1187"/>
      <c r="AB735" s="565"/>
      <c r="AC735" s="565"/>
      <c r="AD735" s="565"/>
      <c r="AE735" s="565"/>
      <c r="AF735" s="509" t="e">
        <f>SUM(#REF!)</f>
        <v>#REF!</v>
      </c>
      <c r="AG735" s="509">
        <f t="shared" si="3267"/>
        <v>1</v>
      </c>
      <c r="AH735" s="521">
        <v>0</v>
      </c>
      <c r="AI735" s="577">
        <v>0</v>
      </c>
      <c r="AJ735" s="521">
        <v>0</v>
      </c>
      <c r="AK735" s="521">
        <v>1</v>
      </c>
      <c r="AL735" s="565"/>
      <c r="AM735" s="565"/>
      <c r="AN735" s="565"/>
      <c r="AO735" s="565"/>
      <c r="AP735" s="522" t="s">
        <v>584</v>
      </c>
      <c r="AQ735" s="508" t="e">
        <f>#REF!+BL735+BR735+CW735</f>
        <v>#REF!</v>
      </c>
      <c r="AR735" s="1630"/>
      <c r="AS735" s="1630"/>
      <c r="AT735" s="524">
        <v>8.9999999999999998E-4</v>
      </c>
      <c r="AU735" s="524">
        <v>0.108</v>
      </c>
      <c r="AV735" s="524">
        <v>2.222E-3</v>
      </c>
      <c r="AW735" s="524">
        <v>8.9999999999999998E-4</v>
      </c>
      <c r="AX735" s="524">
        <v>0.108</v>
      </c>
      <c r="AY735" s="524">
        <v>2.222E-3</v>
      </c>
      <c r="AZ735" s="524">
        <v>8.9999999999999998E-4</v>
      </c>
      <c r="BA735" s="524">
        <v>0.108</v>
      </c>
      <c r="BB735" s="524">
        <v>2.4109999999999999E-3</v>
      </c>
      <c r="BC735" s="524">
        <v>8.9999999999999998E-4</v>
      </c>
      <c r="BD735" s="524">
        <v>0.108</v>
      </c>
      <c r="BE735" s="524">
        <v>2.4109999999999999E-3</v>
      </c>
      <c r="BF735" s="524"/>
      <c r="BG735" s="524"/>
      <c r="BH735" s="524"/>
      <c r="BI735" s="524"/>
      <c r="BJ735" s="524"/>
      <c r="BK735" s="524"/>
      <c r="BL735" s="547">
        <v>8.9999999999999998E-4</v>
      </c>
      <c r="BM735" s="547">
        <v>0.108</v>
      </c>
      <c r="BN735" s="547">
        <v>2.4109999999999999E-3</v>
      </c>
      <c r="BO735" s="567">
        <v>0</v>
      </c>
      <c r="BP735" s="547">
        <v>0</v>
      </c>
      <c r="BQ735" s="567">
        <v>0</v>
      </c>
      <c r="BR735" s="547">
        <v>8.9999999999999998E-4</v>
      </c>
      <c r="BS735" s="547">
        <v>0.108</v>
      </c>
      <c r="BT735" s="547">
        <v>2.4109999999999999E-3</v>
      </c>
      <c r="BU735" s="567">
        <v>0</v>
      </c>
      <c r="BV735" s="547">
        <v>0</v>
      </c>
      <c r="BW735" s="567">
        <v>0</v>
      </c>
      <c r="BX735" s="517">
        <v>0</v>
      </c>
      <c r="BY735" s="547">
        <v>0</v>
      </c>
      <c r="BZ735" s="517">
        <v>0</v>
      </c>
      <c r="CA735" s="567">
        <v>0</v>
      </c>
      <c r="CB735" s="547">
        <v>0</v>
      </c>
      <c r="CC735" s="567">
        <v>0</v>
      </c>
      <c r="CD735" s="567">
        <v>8.9999999999999998E-4</v>
      </c>
      <c r="CE735" s="547">
        <v>0.108</v>
      </c>
      <c r="CF735" s="567">
        <v>2.4109999999999999E-3</v>
      </c>
      <c r="CG735" s="975"/>
      <c r="CH735" s="547">
        <v>8.9999999999999998E-4</v>
      </c>
      <c r="CI735" s="547">
        <v>0.108</v>
      </c>
      <c r="CJ735" s="547">
        <v>2.4109999999999999E-3</v>
      </c>
      <c r="CK735" s="567">
        <v>0</v>
      </c>
      <c r="CL735" s="547">
        <v>0</v>
      </c>
      <c r="CM735" s="567">
        <v>0</v>
      </c>
      <c r="CN735" s="517">
        <v>0</v>
      </c>
      <c r="CO735" s="547">
        <v>0</v>
      </c>
      <c r="CP735" s="517">
        <v>0</v>
      </c>
      <c r="CQ735" s="567">
        <v>0</v>
      </c>
      <c r="CR735" s="547">
        <v>0</v>
      </c>
      <c r="CS735" s="567">
        <v>0</v>
      </c>
      <c r="CT735" s="567">
        <v>8.9999999999999998E-4</v>
      </c>
      <c r="CU735" s="547">
        <v>0.108</v>
      </c>
      <c r="CV735" s="567">
        <v>2.4109999999999999E-3</v>
      </c>
      <c r="CW735" s="1548">
        <v>8.9999999999999998E-4</v>
      </c>
      <c r="CX735" s="513">
        <v>0.108</v>
      </c>
      <c r="CY735" s="581">
        <v>2.8379999999999998E-3</v>
      </c>
      <c r="CZ735" s="581">
        <v>8.9999999999999998E-4</v>
      </c>
      <c r="DA735" s="513">
        <v>0.108</v>
      </c>
      <c r="DB735" s="581">
        <v>2.8379999999999998E-3</v>
      </c>
      <c r="DC735" s="581">
        <v>8.9999999999999998E-4</v>
      </c>
      <c r="DD735" s="513">
        <v>0.108</v>
      </c>
      <c r="DE735" s="581">
        <v>2.8379999999999998E-3</v>
      </c>
      <c r="DF735" s="581">
        <v>8.9999999999999998E-4</v>
      </c>
      <c r="DG735" s="513">
        <v>0.108</v>
      </c>
      <c r="DH735" s="581">
        <v>2.8379999999999998E-3</v>
      </c>
      <c r="DI735" s="1233">
        <v>8.9999999999999998E-4</v>
      </c>
      <c r="DJ735" s="1218">
        <v>0.108</v>
      </c>
      <c r="DK735" s="1233">
        <v>2.8379999999999998E-3</v>
      </c>
      <c r="DL735" s="1233"/>
      <c r="DM735" s="1233"/>
      <c r="DN735" s="1233"/>
      <c r="DO735" s="1233"/>
      <c r="DP735" s="1233"/>
      <c r="DQ735" s="1233"/>
      <c r="DR735" s="1233"/>
      <c r="DS735" s="1233"/>
      <c r="DT735" s="1233"/>
      <c r="DU735" s="1233"/>
      <c r="DV735" s="1233"/>
      <c r="DW735" s="1233"/>
      <c r="DX735" s="1233">
        <v>8.9999999999999998E-4</v>
      </c>
      <c r="DY735" s="1218">
        <v>0.108</v>
      </c>
      <c r="DZ735" s="1233">
        <v>2.8379999999999998E-3</v>
      </c>
      <c r="EA735" s="1233">
        <v>8.9999999999999998E-4</v>
      </c>
      <c r="EB735" s="1218">
        <v>0.108</v>
      </c>
      <c r="EC735" s="1233">
        <v>2.8379999999999998E-3</v>
      </c>
      <c r="ED735" s="1233">
        <v>8.9999999999999998E-4</v>
      </c>
      <c r="EE735" s="1218">
        <v>0.108</v>
      </c>
      <c r="EF735" s="1233">
        <v>2.8379999999999998E-3</v>
      </c>
      <c r="EG735" s="1233"/>
      <c r="EH735" s="1233"/>
      <c r="EI735" s="1233"/>
      <c r="EJ735" s="565"/>
      <c r="EK735" s="565"/>
      <c r="EL735" s="565"/>
      <c r="EM735" s="565"/>
      <c r="EN735" s="508">
        <f t="shared" ref="EN735:EN766" si="3268">SUM(EQ735:EX735)</f>
        <v>0</v>
      </c>
      <c r="EO735" s="508"/>
      <c r="EP735" s="508"/>
      <c r="EQ735" s="565"/>
      <c r="ER735" s="565"/>
      <c r="ES735" s="565"/>
      <c r="ET735" s="833"/>
      <c r="EU735" s="833"/>
      <c r="EV735" s="833"/>
      <c r="EW735" s="833"/>
      <c r="EX735" s="565"/>
      <c r="EY735" s="833"/>
      <c r="EZ735" s="833"/>
      <c r="FA735" s="833"/>
      <c r="FB735" s="833"/>
      <c r="FC735" s="565"/>
      <c r="FD735" s="565"/>
      <c r="FE735" s="565"/>
      <c r="FF735" s="565"/>
      <c r="FG735" s="565"/>
      <c r="FH735" s="508"/>
      <c r="FI735" s="508"/>
      <c r="FJ735" s="565"/>
      <c r="FK735" s="565"/>
      <c r="FL735" s="976"/>
      <c r="FM735" s="565"/>
      <c r="FN735" s="833"/>
      <c r="FO735" s="833"/>
      <c r="FP735" s="833"/>
      <c r="FQ735" s="833"/>
      <c r="FR735" s="565"/>
      <c r="FS735" s="565"/>
      <c r="FT735" s="565"/>
      <c r="FU735" s="833"/>
      <c r="FV735" s="565"/>
      <c r="FW735" s="565"/>
      <c r="FX735" s="565"/>
    </row>
    <row r="736" spans="1:180" s="515" customFormat="1" ht="90" hidden="1" customHeight="1">
      <c r="A736" s="562" t="s">
        <v>485</v>
      </c>
      <c r="B736" s="563" t="s">
        <v>302</v>
      </c>
      <c r="C736" s="542" t="s">
        <v>489</v>
      </c>
      <c r="D736" s="542" t="s">
        <v>18</v>
      </c>
      <c r="E736" s="580" t="s">
        <v>464</v>
      </c>
      <c r="F736" s="525" t="s">
        <v>346</v>
      </c>
      <c r="G736" s="565"/>
      <c r="H736" s="565" t="s">
        <v>12</v>
      </c>
      <c r="I736" s="508" t="e">
        <f>#REF!+M736+N736+S736</f>
        <v>#REF!</v>
      </c>
      <c r="J736" s="508"/>
      <c r="K736" s="508"/>
      <c r="L736" s="508"/>
      <c r="M736" s="509" t="e">
        <f>SUM(#REF!)</f>
        <v>#REF!</v>
      </c>
      <c r="N736" s="509">
        <f t="shared" si="3266"/>
        <v>1</v>
      </c>
      <c r="O736" s="521">
        <v>0</v>
      </c>
      <c r="P736" s="521">
        <v>0</v>
      </c>
      <c r="Q736" s="521">
        <v>0</v>
      </c>
      <c r="R736" s="577">
        <v>1</v>
      </c>
      <c r="S736" s="577">
        <v>1</v>
      </c>
      <c r="T736" s="521">
        <v>0</v>
      </c>
      <c r="U736" s="521">
        <v>0</v>
      </c>
      <c r="V736" s="521">
        <v>0</v>
      </c>
      <c r="W736" s="577">
        <v>1</v>
      </c>
      <c r="X736" s="577">
        <v>1</v>
      </c>
      <c r="Y736" s="577">
        <v>1</v>
      </c>
      <c r="Z736" s="577">
        <v>1</v>
      </c>
      <c r="AA736" s="1187"/>
      <c r="AB736" s="565"/>
      <c r="AC736" s="565"/>
      <c r="AD736" s="565"/>
      <c r="AE736" s="565"/>
      <c r="AF736" s="509" t="e">
        <f>SUM(#REF!)</f>
        <v>#REF!</v>
      </c>
      <c r="AG736" s="509">
        <f t="shared" si="3267"/>
        <v>1</v>
      </c>
      <c r="AH736" s="521">
        <v>0</v>
      </c>
      <c r="AI736" s="521">
        <v>0</v>
      </c>
      <c r="AJ736" s="521">
        <v>0</v>
      </c>
      <c r="AK736" s="577">
        <v>1</v>
      </c>
      <c r="AL736" s="565"/>
      <c r="AM736" s="565"/>
      <c r="AN736" s="565"/>
      <c r="AO736" s="565"/>
      <c r="AP736" s="522" t="s">
        <v>584</v>
      </c>
      <c r="AQ736" s="508" t="e">
        <f>#REF!+BL736+BR736+CW736</f>
        <v>#REF!</v>
      </c>
      <c r="AR736" s="1630"/>
      <c r="AS736" s="1630"/>
      <c r="AT736" s="547">
        <v>3.3639999999999998E-3</v>
      </c>
      <c r="AU736" s="547">
        <v>0.40367999999999998</v>
      </c>
      <c r="AV736" s="547">
        <v>8.3040000000000006E-3</v>
      </c>
      <c r="AW736" s="547">
        <v>3.3639999999999998E-3</v>
      </c>
      <c r="AX736" s="547">
        <v>0.40367999999999998</v>
      </c>
      <c r="AY736" s="547">
        <v>8.3040000000000006E-3</v>
      </c>
      <c r="AZ736" s="547">
        <v>2.418E-3</v>
      </c>
      <c r="BA736" s="547">
        <v>0.29015999999999997</v>
      </c>
      <c r="BB736" s="547">
        <v>6.4764899999999997E-3</v>
      </c>
      <c r="BC736" s="547">
        <v>2.418E-3</v>
      </c>
      <c r="BD736" s="547">
        <v>0.29015999999999997</v>
      </c>
      <c r="BE736" s="547">
        <v>6.4764899999999997E-3</v>
      </c>
      <c r="BF736" s="547"/>
      <c r="BG736" s="547"/>
      <c r="BH736" s="547"/>
      <c r="BI736" s="547"/>
      <c r="BJ736" s="547"/>
      <c r="BK736" s="547"/>
      <c r="BL736" s="547">
        <v>2.418E-3</v>
      </c>
      <c r="BM736" s="547">
        <v>0.29015999999999997</v>
      </c>
      <c r="BN736" s="547">
        <v>6.4764899999999997E-3</v>
      </c>
      <c r="BO736" s="567">
        <v>0</v>
      </c>
      <c r="BP736" s="547">
        <v>0</v>
      </c>
      <c r="BQ736" s="567">
        <v>0</v>
      </c>
      <c r="BR736" s="547">
        <v>2.418E-3</v>
      </c>
      <c r="BS736" s="547">
        <v>0.29015999999999997</v>
      </c>
      <c r="BT736" s="547">
        <v>6.4764899999999997E-3</v>
      </c>
      <c r="BU736" s="567">
        <v>0</v>
      </c>
      <c r="BV736" s="547">
        <v>0</v>
      </c>
      <c r="BW736" s="567">
        <v>0</v>
      </c>
      <c r="BX736" s="567">
        <v>0</v>
      </c>
      <c r="BY736" s="547">
        <v>0</v>
      </c>
      <c r="BZ736" s="567">
        <v>0</v>
      </c>
      <c r="CA736" s="567">
        <v>0</v>
      </c>
      <c r="CB736" s="547">
        <v>0</v>
      </c>
      <c r="CC736" s="567">
        <v>0</v>
      </c>
      <c r="CD736" s="512">
        <v>2.418E-3</v>
      </c>
      <c r="CE736" s="547">
        <v>0.29015999999999997</v>
      </c>
      <c r="CF736" s="512">
        <v>6.4764899999999997E-3</v>
      </c>
      <c r="CG736" s="980"/>
      <c r="CH736" s="547">
        <v>2.418E-3</v>
      </c>
      <c r="CI736" s="547">
        <v>0.29015999999999997</v>
      </c>
      <c r="CJ736" s="547">
        <v>6.4764899999999997E-3</v>
      </c>
      <c r="CK736" s="567">
        <v>0</v>
      </c>
      <c r="CL736" s="547">
        <v>0</v>
      </c>
      <c r="CM736" s="567">
        <v>0</v>
      </c>
      <c r="CN736" s="567">
        <v>0</v>
      </c>
      <c r="CO736" s="547">
        <v>0</v>
      </c>
      <c r="CP736" s="567">
        <v>0</v>
      </c>
      <c r="CQ736" s="567">
        <v>0</v>
      </c>
      <c r="CR736" s="547">
        <v>0</v>
      </c>
      <c r="CS736" s="567">
        <v>0</v>
      </c>
      <c r="CT736" s="512">
        <v>2.418E-3</v>
      </c>
      <c r="CU736" s="547">
        <v>0.29015999999999997</v>
      </c>
      <c r="CV736" s="512">
        <v>6.4764899999999997E-3</v>
      </c>
      <c r="CW736" s="1548">
        <v>8.0599999999999997E-4</v>
      </c>
      <c r="CX736" s="513">
        <v>9.672E-2</v>
      </c>
      <c r="CY736" s="581">
        <v>2.5414299999999999E-3</v>
      </c>
      <c r="CZ736" s="581">
        <v>8.0599999999999997E-4</v>
      </c>
      <c r="DA736" s="513">
        <v>9.672E-2</v>
      </c>
      <c r="DB736" s="581">
        <v>2.5414299999999999E-3</v>
      </c>
      <c r="DC736" s="581">
        <v>8.0599999999999997E-4</v>
      </c>
      <c r="DD736" s="513">
        <v>9.672E-2</v>
      </c>
      <c r="DE736" s="581">
        <v>2.5414299999999999E-3</v>
      </c>
      <c r="DF736" s="581">
        <v>8.0599999999999997E-4</v>
      </c>
      <c r="DG736" s="513">
        <v>9.672E-2</v>
      </c>
      <c r="DH736" s="581">
        <v>2.5414299999999999E-3</v>
      </c>
      <c r="DI736" s="1233">
        <v>8.0599999999999997E-4</v>
      </c>
      <c r="DJ736" s="1218">
        <v>9.672E-2</v>
      </c>
      <c r="DK736" s="1233">
        <v>2.5414299999999999E-3</v>
      </c>
      <c r="DL736" s="1233"/>
      <c r="DM736" s="1233"/>
      <c r="DN736" s="1233"/>
      <c r="DO736" s="1233"/>
      <c r="DP736" s="1233"/>
      <c r="DQ736" s="1233"/>
      <c r="DR736" s="1233"/>
      <c r="DS736" s="1233"/>
      <c r="DT736" s="1233"/>
      <c r="DU736" s="1233"/>
      <c r="DV736" s="1233"/>
      <c r="DW736" s="1233"/>
      <c r="DX736" s="1233">
        <v>8.0599999999999997E-4</v>
      </c>
      <c r="DY736" s="1218">
        <v>9.672E-2</v>
      </c>
      <c r="DZ736" s="1233">
        <v>2.5414299999999999E-3</v>
      </c>
      <c r="EA736" s="1233">
        <v>8.0599999999999997E-4</v>
      </c>
      <c r="EB736" s="1218">
        <v>9.672E-2</v>
      </c>
      <c r="EC736" s="1233">
        <v>2.5414299999999999E-3</v>
      </c>
      <c r="ED736" s="1233">
        <v>8.0599999999999997E-4</v>
      </c>
      <c r="EE736" s="1218">
        <v>9.672E-2</v>
      </c>
      <c r="EF736" s="1233">
        <v>2.5414299999999999E-3</v>
      </c>
      <c r="EG736" s="1233"/>
      <c r="EH736" s="1233"/>
      <c r="EI736" s="1233"/>
      <c r="EJ736" s="565"/>
      <c r="EK736" s="565"/>
      <c r="EL736" s="565"/>
      <c r="EM736" s="565"/>
      <c r="EN736" s="508">
        <f t="shared" si="3268"/>
        <v>0</v>
      </c>
      <c r="EO736" s="508"/>
      <c r="EP736" s="508"/>
      <c r="EQ736" s="565"/>
      <c r="ER736" s="565"/>
      <c r="ES736" s="565"/>
      <c r="ET736" s="833"/>
      <c r="EU736" s="833"/>
      <c r="EV736" s="833"/>
      <c r="EW736" s="833"/>
      <c r="EX736" s="565"/>
      <c r="EY736" s="833"/>
      <c r="EZ736" s="833"/>
      <c r="FA736" s="833"/>
      <c r="FB736" s="833"/>
      <c r="FC736" s="565"/>
      <c r="FD736" s="565"/>
      <c r="FE736" s="565"/>
      <c r="FF736" s="565"/>
      <c r="FG736" s="565"/>
      <c r="FH736" s="508"/>
      <c r="FI736" s="508"/>
      <c r="FJ736" s="565"/>
      <c r="FK736" s="565"/>
      <c r="FL736" s="976"/>
      <c r="FM736" s="565"/>
      <c r="FN736" s="833"/>
      <c r="FO736" s="833"/>
      <c r="FP736" s="833"/>
      <c r="FQ736" s="833"/>
      <c r="FR736" s="565"/>
      <c r="FS736" s="565"/>
      <c r="FT736" s="565"/>
      <c r="FU736" s="833"/>
      <c r="FV736" s="565"/>
      <c r="FW736" s="565"/>
      <c r="FX736" s="565"/>
    </row>
    <row r="737" spans="1:180" s="515" customFormat="1" ht="90" hidden="1" customHeight="1">
      <c r="A737" s="562" t="s">
        <v>485</v>
      </c>
      <c r="B737" s="563" t="s">
        <v>302</v>
      </c>
      <c r="C737" s="542" t="s">
        <v>489</v>
      </c>
      <c r="D737" s="542" t="s">
        <v>18</v>
      </c>
      <c r="E737" s="580" t="s">
        <v>465</v>
      </c>
      <c r="F737" s="564" t="s">
        <v>339</v>
      </c>
      <c r="G737" s="565"/>
      <c r="H737" s="565" t="s">
        <v>12</v>
      </c>
      <c r="I737" s="508" t="e">
        <f>#REF!+M737+N737+S737</f>
        <v>#REF!</v>
      </c>
      <c r="J737" s="508"/>
      <c r="K737" s="508"/>
      <c r="L737" s="508"/>
      <c r="M737" s="509" t="e">
        <f>SUM(#REF!)</f>
        <v>#REF!</v>
      </c>
      <c r="N737" s="509">
        <f t="shared" si="3266"/>
        <v>1</v>
      </c>
      <c r="O737" s="521">
        <v>0</v>
      </c>
      <c r="P737" s="521">
        <v>0</v>
      </c>
      <c r="Q737" s="521">
        <v>0</v>
      </c>
      <c r="R737" s="577">
        <v>1</v>
      </c>
      <c r="S737" s="577">
        <v>1</v>
      </c>
      <c r="T737" s="521">
        <v>0</v>
      </c>
      <c r="U737" s="521">
        <v>0</v>
      </c>
      <c r="V737" s="521">
        <v>0</v>
      </c>
      <c r="W737" s="577">
        <v>1</v>
      </c>
      <c r="X737" s="577">
        <v>1</v>
      </c>
      <c r="Y737" s="577">
        <v>1</v>
      </c>
      <c r="Z737" s="577">
        <v>1</v>
      </c>
      <c r="AA737" s="1187"/>
      <c r="AB737" s="565"/>
      <c r="AC737" s="565"/>
      <c r="AD737" s="565"/>
      <c r="AE737" s="565"/>
      <c r="AF737" s="509" t="e">
        <f>SUM(#REF!)</f>
        <v>#REF!</v>
      </c>
      <c r="AG737" s="509">
        <f t="shared" si="3267"/>
        <v>1</v>
      </c>
      <c r="AH737" s="521">
        <v>0</v>
      </c>
      <c r="AI737" s="521">
        <v>0</v>
      </c>
      <c r="AJ737" s="521">
        <v>0</v>
      </c>
      <c r="AK737" s="577">
        <v>1</v>
      </c>
      <c r="AL737" s="565"/>
      <c r="AM737" s="565"/>
      <c r="AN737" s="565"/>
      <c r="AO737" s="565"/>
      <c r="AP737" s="522" t="s">
        <v>584</v>
      </c>
      <c r="AQ737" s="508" t="e">
        <f>#REF!+BL737+BR737+CW737</f>
        <v>#REF!</v>
      </c>
      <c r="AR737" s="1630"/>
      <c r="AS737" s="1630"/>
      <c r="AT737" s="547">
        <v>3.7799999999999999E-3</v>
      </c>
      <c r="AU737" s="547">
        <v>0.45359999999999995</v>
      </c>
      <c r="AV737" s="547">
        <v>9.3310000000000008E-3</v>
      </c>
      <c r="AW737" s="547">
        <v>3.7799999999999999E-3</v>
      </c>
      <c r="AX737" s="547">
        <v>0.45359999999999995</v>
      </c>
      <c r="AY737" s="547">
        <v>9.3310000000000008E-3</v>
      </c>
      <c r="AZ737" s="547">
        <v>2.7299999999999998E-3</v>
      </c>
      <c r="BA737" s="547">
        <v>0.32759999999999995</v>
      </c>
      <c r="BB737" s="547">
        <v>7.3121699999999998E-3</v>
      </c>
      <c r="BC737" s="547">
        <v>2.7299999999999998E-3</v>
      </c>
      <c r="BD737" s="547">
        <v>0.32759999999999995</v>
      </c>
      <c r="BE737" s="547">
        <v>7.3121699999999998E-3</v>
      </c>
      <c r="BF737" s="547"/>
      <c r="BG737" s="547"/>
      <c r="BH737" s="547"/>
      <c r="BI737" s="547"/>
      <c r="BJ737" s="547"/>
      <c r="BK737" s="547"/>
      <c r="BL737" s="547">
        <v>2.7299999999999998E-3</v>
      </c>
      <c r="BM737" s="547">
        <v>0.32759999999999995</v>
      </c>
      <c r="BN737" s="547">
        <v>7.3121699999999998E-3</v>
      </c>
      <c r="BO737" s="567">
        <v>0</v>
      </c>
      <c r="BP737" s="547">
        <v>0</v>
      </c>
      <c r="BQ737" s="567">
        <v>0</v>
      </c>
      <c r="BR737" s="547">
        <v>2.7299999999999998E-3</v>
      </c>
      <c r="BS737" s="547">
        <v>0.32759999999999995</v>
      </c>
      <c r="BT737" s="547">
        <v>7.3121699999999998E-3</v>
      </c>
      <c r="BU737" s="567">
        <v>0</v>
      </c>
      <c r="BV737" s="547">
        <v>0</v>
      </c>
      <c r="BW737" s="567">
        <v>0</v>
      </c>
      <c r="BX737" s="567">
        <v>0</v>
      </c>
      <c r="BY737" s="547">
        <v>0</v>
      </c>
      <c r="BZ737" s="567">
        <v>0</v>
      </c>
      <c r="CA737" s="567">
        <v>0</v>
      </c>
      <c r="CB737" s="547">
        <v>0</v>
      </c>
      <c r="CC737" s="567">
        <v>0</v>
      </c>
      <c r="CD737" s="512">
        <v>2.7299999999999998E-3</v>
      </c>
      <c r="CE737" s="547">
        <v>0.32759999999999995</v>
      </c>
      <c r="CF737" s="512">
        <v>7.3121699999999998E-3</v>
      </c>
      <c r="CG737" s="980"/>
      <c r="CH737" s="547">
        <v>2.7299999999999998E-3</v>
      </c>
      <c r="CI737" s="547">
        <v>0.32759999999999995</v>
      </c>
      <c r="CJ737" s="547">
        <v>7.3121699999999998E-3</v>
      </c>
      <c r="CK737" s="567">
        <v>0</v>
      </c>
      <c r="CL737" s="547">
        <v>0</v>
      </c>
      <c r="CM737" s="567">
        <v>0</v>
      </c>
      <c r="CN737" s="567">
        <v>0</v>
      </c>
      <c r="CO737" s="547">
        <v>0</v>
      </c>
      <c r="CP737" s="567">
        <v>0</v>
      </c>
      <c r="CQ737" s="567">
        <v>0</v>
      </c>
      <c r="CR737" s="547">
        <v>0</v>
      </c>
      <c r="CS737" s="567">
        <v>0</v>
      </c>
      <c r="CT737" s="512">
        <v>2.7299999999999998E-3</v>
      </c>
      <c r="CU737" s="547">
        <v>0.32759999999999995</v>
      </c>
      <c r="CV737" s="512">
        <v>7.3121699999999998E-3</v>
      </c>
      <c r="CW737" s="1548">
        <v>9.1E-4</v>
      </c>
      <c r="CX737" s="513">
        <v>0.10919999999999999</v>
      </c>
      <c r="CY737" s="581">
        <v>2.8693600000000001E-3</v>
      </c>
      <c r="CZ737" s="581">
        <v>9.1E-4</v>
      </c>
      <c r="DA737" s="513">
        <v>0.10919999999999999</v>
      </c>
      <c r="DB737" s="581">
        <v>2.8693600000000001E-3</v>
      </c>
      <c r="DC737" s="581">
        <v>9.1E-4</v>
      </c>
      <c r="DD737" s="513">
        <v>0.10919999999999999</v>
      </c>
      <c r="DE737" s="581">
        <v>2.8693600000000001E-3</v>
      </c>
      <c r="DF737" s="581">
        <v>9.1E-4</v>
      </c>
      <c r="DG737" s="513">
        <v>0.10919999999999999</v>
      </c>
      <c r="DH737" s="581">
        <v>2.8693600000000001E-3</v>
      </c>
      <c r="DI737" s="1233">
        <v>9.1E-4</v>
      </c>
      <c r="DJ737" s="1218">
        <v>0.10919999999999999</v>
      </c>
      <c r="DK737" s="1233">
        <v>2.8693600000000001E-3</v>
      </c>
      <c r="DL737" s="1233"/>
      <c r="DM737" s="1233"/>
      <c r="DN737" s="1233"/>
      <c r="DO737" s="1233"/>
      <c r="DP737" s="1233"/>
      <c r="DQ737" s="1233"/>
      <c r="DR737" s="1233"/>
      <c r="DS737" s="1233"/>
      <c r="DT737" s="1233"/>
      <c r="DU737" s="1233"/>
      <c r="DV737" s="1233"/>
      <c r="DW737" s="1233"/>
      <c r="DX737" s="1233">
        <v>9.1E-4</v>
      </c>
      <c r="DY737" s="1218">
        <v>0.10919999999999999</v>
      </c>
      <c r="DZ737" s="1233">
        <v>2.8693600000000001E-3</v>
      </c>
      <c r="EA737" s="1233">
        <v>9.1E-4</v>
      </c>
      <c r="EB737" s="1218">
        <v>0.10919999999999999</v>
      </c>
      <c r="EC737" s="1233">
        <v>2.8693600000000001E-3</v>
      </c>
      <c r="ED737" s="1233">
        <v>9.1E-4</v>
      </c>
      <c r="EE737" s="1218">
        <v>0.10919999999999999</v>
      </c>
      <c r="EF737" s="1233">
        <v>2.8693600000000001E-3</v>
      </c>
      <c r="EG737" s="1233"/>
      <c r="EH737" s="1233"/>
      <c r="EI737" s="1233"/>
      <c r="EJ737" s="565"/>
      <c r="EK737" s="565"/>
      <c r="EL737" s="565"/>
      <c r="EM737" s="565"/>
      <c r="EN737" s="508">
        <f t="shared" si="3268"/>
        <v>0</v>
      </c>
      <c r="EO737" s="508"/>
      <c r="EP737" s="508"/>
      <c r="EQ737" s="565"/>
      <c r="ER737" s="565"/>
      <c r="ES737" s="565"/>
      <c r="ET737" s="833"/>
      <c r="EU737" s="833"/>
      <c r="EV737" s="833"/>
      <c r="EW737" s="833"/>
      <c r="EX737" s="565"/>
      <c r="EY737" s="833"/>
      <c r="EZ737" s="833"/>
      <c r="FA737" s="833"/>
      <c r="FB737" s="833"/>
      <c r="FC737" s="565"/>
      <c r="FD737" s="565"/>
      <c r="FE737" s="565"/>
      <c r="FF737" s="565"/>
      <c r="FG737" s="565"/>
      <c r="FH737" s="508"/>
      <c r="FI737" s="508"/>
      <c r="FJ737" s="565"/>
      <c r="FK737" s="565"/>
      <c r="FL737" s="976"/>
      <c r="FM737" s="565"/>
      <c r="FN737" s="833"/>
      <c r="FO737" s="833"/>
      <c r="FP737" s="833"/>
      <c r="FQ737" s="833"/>
      <c r="FR737" s="565"/>
      <c r="FS737" s="565"/>
      <c r="FT737" s="565"/>
      <c r="FU737" s="833"/>
      <c r="FV737" s="565"/>
      <c r="FW737" s="565"/>
      <c r="FX737" s="565"/>
    </row>
    <row r="738" spans="1:180" s="515" customFormat="1" ht="90" hidden="1" customHeight="1">
      <c r="A738" s="562" t="s">
        <v>485</v>
      </c>
      <c r="B738" s="563" t="s">
        <v>302</v>
      </c>
      <c r="C738" s="542" t="s">
        <v>489</v>
      </c>
      <c r="D738" s="542" t="s">
        <v>18</v>
      </c>
      <c r="E738" s="580" t="s">
        <v>466</v>
      </c>
      <c r="F738" s="525" t="s">
        <v>495</v>
      </c>
      <c r="G738" s="565"/>
      <c r="H738" s="565" t="s">
        <v>12</v>
      </c>
      <c r="I738" s="508" t="e">
        <f>#REF!+M738+N738+S738</f>
        <v>#REF!</v>
      </c>
      <c r="J738" s="508"/>
      <c r="K738" s="508"/>
      <c r="L738" s="508"/>
      <c r="M738" s="509" t="e">
        <f>SUM(#REF!)</f>
        <v>#REF!</v>
      </c>
      <c r="N738" s="509">
        <f t="shared" si="3266"/>
        <v>1</v>
      </c>
      <c r="O738" s="521">
        <v>0</v>
      </c>
      <c r="P738" s="521">
        <v>0</v>
      </c>
      <c r="Q738" s="521">
        <v>0</v>
      </c>
      <c r="R738" s="577">
        <v>1</v>
      </c>
      <c r="S738" s="577">
        <v>1</v>
      </c>
      <c r="T738" s="521">
        <v>0</v>
      </c>
      <c r="U738" s="521">
        <v>0</v>
      </c>
      <c r="V738" s="521">
        <v>0</v>
      </c>
      <c r="W738" s="577">
        <v>1</v>
      </c>
      <c r="X738" s="577">
        <v>1</v>
      </c>
      <c r="Y738" s="577">
        <v>1</v>
      </c>
      <c r="Z738" s="577">
        <v>1</v>
      </c>
      <c r="AA738" s="1187"/>
      <c r="AB738" s="565"/>
      <c r="AC738" s="565"/>
      <c r="AD738" s="565"/>
      <c r="AE738" s="565"/>
      <c r="AF738" s="509" t="e">
        <f>SUM(#REF!)</f>
        <v>#REF!</v>
      </c>
      <c r="AG738" s="509">
        <f t="shared" si="3267"/>
        <v>1</v>
      </c>
      <c r="AH738" s="521">
        <v>0</v>
      </c>
      <c r="AI738" s="521">
        <v>0</v>
      </c>
      <c r="AJ738" s="521">
        <v>0</v>
      </c>
      <c r="AK738" s="577">
        <v>1</v>
      </c>
      <c r="AL738" s="565"/>
      <c r="AM738" s="565"/>
      <c r="AN738" s="565"/>
      <c r="AO738" s="565"/>
      <c r="AP738" s="522" t="s">
        <v>584</v>
      </c>
      <c r="AQ738" s="508" t="e">
        <f>#REF!+BL738+BR738+CW738</f>
        <v>#REF!</v>
      </c>
      <c r="AR738" s="1630"/>
      <c r="AS738" s="1630"/>
      <c r="AT738" s="547">
        <v>4.1599999999999997E-4</v>
      </c>
      <c r="AU738" s="547">
        <v>4.9919999999999999E-2</v>
      </c>
      <c r="AV738" s="547">
        <v>1.0269999999999999E-3</v>
      </c>
      <c r="AW738" s="547">
        <v>4.1599999999999997E-4</v>
      </c>
      <c r="AX738" s="547">
        <v>4.9919999999999999E-2</v>
      </c>
      <c r="AY738" s="547">
        <v>1.0269999999999999E-3</v>
      </c>
      <c r="AZ738" s="547">
        <v>3.1199999999999999E-4</v>
      </c>
      <c r="BA738" s="547">
        <v>3.7440000000000001E-2</v>
      </c>
      <c r="BB738" s="547">
        <v>8.3567999999999999E-4</v>
      </c>
      <c r="BC738" s="547">
        <v>3.1199999999999999E-4</v>
      </c>
      <c r="BD738" s="547">
        <v>3.7440000000000001E-2</v>
      </c>
      <c r="BE738" s="547">
        <v>8.3567999999999999E-4</v>
      </c>
      <c r="BF738" s="547"/>
      <c r="BG738" s="547"/>
      <c r="BH738" s="547"/>
      <c r="BI738" s="547"/>
      <c r="BJ738" s="547"/>
      <c r="BK738" s="547"/>
      <c r="BL738" s="547">
        <v>3.1199999999999999E-4</v>
      </c>
      <c r="BM738" s="547">
        <v>3.7440000000000001E-2</v>
      </c>
      <c r="BN738" s="547">
        <v>8.3567999999999999E-4</v>
      </c>
      <c r="BO738" s="567">
        <v>0</v>
      </c>
      <c r="BP738" s="547">
        <v>0</v>
      </c>
      <c r="BQ738" s="567">
        <v>0</v>
      </c>
      <c r="BR738" s="547">
        <v>3.1199999999999999E-4</v>
      </c>
      <c r="BS738" s="547">
        <v>3.7440000000000001E-2</v>
      </c>
      <c r="BT738" s="547">
        <v>8.3567999999999999E-4</v>
      </c>
      <c r="BU738" s="567">
        <v>0</v>
      </c>
      <c r="BV738" s="547">
        <v>0</v>
      </c>
      <c r="BW738" s="567">
        <v>0</v>
      </c>
      <c r="BX738" s="567">
        <v>0</v>
      </c>
      <c r="BY738" s="547">
        <v>0</v>
      </c>
      <c r="BZ738" s="567">
        <v>0</v>
      </c>
      <c r="CA738" s="567">
        <v>0</v>
      </c>
      <c r="CB738" s="547">
        <v>0</v>
      </c>
      <c r="CC738" s="567">
        <v>0</v>
      </c>
      <c r="CD738" s="512">
        <v>3.1199999999999999E-4</v>
      </c>
      <c r="CE738" s="547">
        <v>3.7440000000000001E-2</v>
      </c>
      <c r="CF738" s="512">
        <v>8.3567999999999999E-4</v>
      </c>
      <c r="CG738" s="980"/>
      <c r="CH738" s="547">
        <v>3.1199999999999999E-4</v>
      </c>
      <c r="CI738" s="547">
        <v>3.7440000000000001E-2</v>
      </c>
      <c r="CJ738" s="547">
        <v>8.3567999999999999E-4</v>
      </c>
      <c r="CK738" s="567">
        <v>0</v>
      </c>
      <c r="CL738" s="547">
        <v>0</v>
      </c>
      <c r="CM738" s="567">
        <v>0</v>
      </c>
      <c r="CN738" s="567">
        <v>0</v>
      </c>
      <c r="CO738" s="547">
        <v>0</v>
      </c>
      <c r="CP738" s="567">
        <v>0</v>
      </c>
      <c r="CQ738" s="567">
        <v>0</v>
      </c>
      <c r="CR738" s="547">
        <v>0</v>
      </c>
      <c r="CS738" s="567">
        <v>0</v>
      </c>
      <c r="CT738" s="512">
        <v>3.1199999999999999E-4</v>
      </c>
      <c r="CU738" s="547">
        <v>3.7440000000000001E-2</v>
      </c>
      <c r="CV738" s="512">
        <v>8.3567999999999999E-4</v>
      </c>
      <c r="CW738" s="1548">
        <v>1.0399999999999999E-4</v>
      </c>
      <c r="CX738" s="513">
        <v>1.248E-2</v>
      </c>
      <c r="CY738" s="581">
        <v>3.2792999999999999E-4</v>
      </c>
      <c r="CZ738" s="581">
        <v>1.0399999999999999E-4</v>
      </c>
      <c r="DA738" s="513">
        <v>1.248E-2</v>
      </c>
      <c r="DB738" s="581">
        <v>3.2792999999999999E-4</v>
      </c>
      <c r="DC738" s="581">
        <v>1.0399999999999999E-4</v>
      </c>
      <c r="DD738" s="513">
        <v>1.248E-2</v>
      </c>
      <c r="DE738" s="581">
        <v>3.2792999999999999E-4</v>
      </c>
      <c r="DF738" s="581">
        <v>1.0399999999999999E-4</v>
      </c>
      <c r="DG738" s="513">
        <v>1.248E-2</v>
      </c>
      <c r="DH738" s="581">
        <v>3.2792999999999999E-4</v>
      </c>
      <c r="DI738" s="1233">
        <v>1.0399999999999999E-4</v>
      </c>
      <c r="DJ738" s="1218">
        <v>1.248E-2</v>
      </c>
      <c r="DK738" s="1233">
        <v>3.2792999999999999E-4</v>
      </c>
      <c r="DL738" s="1233"/>
      <c r="DM738" s="1233"/>
      <c r="DN738" s="1233"/>
      <c r="DO738" s="1233"/>
      <c r="DP738" s="1233"/>
      <c r="DQ738" s="1233"/>
      <c r="DR738" s="1233"/>
      <c r="DS738" s="1233"/>
      <c r="DT738" s="1233"/>
      <c r="DU738" s="1233"/>
      <c r="DV738" s="1233"/>
      <c r="DW738" s="1233"/>
      <c r="DX738" s="1233">
        <v>1.0399999999999999E-4</v>
      </c>
      <c r="DY738" s="1218">
        <v>1.248E-2</v>
      </c>
      <c r="DZ738" s="1233">
        <v>3.2792999999999999E-4</v>
      </c>
      <c r="EA738" s="1233">
        <v>1.0399999999999999E-4</v>
      </c>
      <c r="EB738" s="1218">
        <v>1.248E-2</v>
      </c>
      <c r="EC738" s="1233">
        <v>3.2792999999999999E-4</v>
      </c>
      <c r="ED738" s="1233">
        <v>1.0399999999999999E-4</v>
      </c>
      <c r="EE738" s="1218">
        <v>1.248E-2</v>
      </c>
      <c r="EF738" s="1233">
        <v>3.2792999999999999E-4</v>
      </c>
      <c r="EG738" s="1233"/>
      <c r="EH738" s="1233"/>
      <c r="EI738" s="1233"/>
      <c r="EJ738" s="565"/>
      <c r="EK738" s="565"/>
      <c r="EL738" s="565"/>
      <c r="EM738" s="565"/>
      <c r="EN738" s="508">
        <f t="shared" si="3268"/>
        <v>0</v>
      </c>
      <c r="EO738" s="508"/>
      <c r="EP738" s="508"/>
      <c r="EQ738" s="565"/>
      <c r="ER738" s="565"/>
      <c r="ES738" s="565"/>
      <c r="ET738" s="833"/>
      <c r="EU738" s="833"/>
      <c r="EV738" s="833"/>
      <c r="EW738" s="833"/>
      <c r="EX738" s="565"/>
      <c r="EY738" s="833"/>
      <c r="EZ738" s="833"/>
      <c r="FA738" s="833"/>
      <c r="FB738" s="833"/>
      <c r="FC738" s="565"/>
      <c r="FD738" s="565"/>
      <c r="FE738" s="565"/>
      <c r="FF738" s="565"/>
      <c r="FG738" s="565"/>
      <c r="FH738" s="508"/>
      <c r="FI738" s="508"/>
      <c r="FJ738" s="565"/>
      <c r="FK738" s="565"/>
      <c r="FL738" s="976"/>
      <c r="FM738" s="565"/>
      <c r="FN738" s="833"/>
      <c r="FO738" s="833"/>
      <c r="FP738" s="833"/>
      <c r="FQ738" s="833"/>
      <c r="FR738" s="565"/>
      <c r="FS738" s="565"/>
      <c r="FT738" s="565"/>
      <c r="FU738" s="833"/>
      <c r="FV738" s="565"/>
      <c r="FW738" s="565"/>
      <c r="FX738" s="565"/>
    </row>
    <row r="739" spans="1:180" s="515" customFormat="1" ht="90" hidden="1" customHeight="1">
      <c r="A739" s="562" t="s">
        <v>485</v>
      </c>
      <c r="B739" s="563" t="s">
        <v>302</v>
      </c>
      <c r="C739" s="542" t="s">
        <v>489</v>
      </c>
      <c r="D739" s="542" t="s">
        <v>18</v>
      </c>
      <c r="E739" s="580" t="s">
        <v>467</v>
      </c>
      <c r="F739" s="564" t="s">
        <v>340</v>
      </c>
      <c r="G739" s="565"/>
      <c r="H739" s="565" t="s">
        <v>12</v>
      </c>
      <c r="I739" s="508" t="e">
        <f>#REF!+M739+N739+S739</f>
        <v>#REF!</v>
      </c>
      <c r="J739" s="508"/>
      <c r="K739" s="508"/>
      <c r="L739" s="508"/>
      <c r="M739" s="509" t="e">
        <f>SUM(#REF!)</f>
        <v>#REF!</v>
      </c>
      <c r="N739" s="509">
        <f t="shared" si="3266"/>
        <v>1</v>
      </c>
      <c r="O739" s="521">
        <v>0</v>
      </c>
      <c r="P739" s="521">
        <v>0</v>
      </c>
      <c r="Q739" s="521">
        <v>0</v>
      </c>
      <c r="R739" s="577">
        <v>1</v>
      </c>
      <c r="S739" s="577">
        <v>1</v>
      </c>
      <c r="T739" s="521">
        <v>0</v>
      </c>
      <c r="U739" s="521">
        <v>0</v>
      </c>
      <c r="V739" s="521">
        <v>0</v>
      </c>
      <c r="W739" s="577">
        <v>1</v>
      </c>
      <c r="X739" s="577">
        <v>1</v>
      </c>
      <c r="Y739" s="577">
        <v>1</v>
      </c>
      <c r="Z739" s="577">
        <v>1</v>
      </c>
      <c r="AA739" s="1187"/>
      <c r="AB739" s="522"/>
      <c r="AC739" s="522"/>
      <c r="AD739" s="522"/>
      <c r="AE739" s="522"/>
      <c r="AF739" s="509" t="e">
        <f>SUM(#REF!)</f>
        <v>#REF!</v>
      </c>
      <c r="AG739" s="509">
        <f t="shared" si="3267"/>
        <v>1</v>
      </c>
      <c r="AH739" s="521">
        <v>0</v>
      </c>
      <c r="AI739" s="521">
        <v>0</v>
      </c>
      <c r="AJ739" s="521">
        <v>0</v>
      </c>
      <c r="AK739" s="577">
        <v>1</v>
      </c>
      <c r="AL739" s="522"/>
      <c r="AM739" s="522"/>
      <c r="AN739" s="522"/>
      <c r="AO739" s="522"/>
      <c r="AP739" s="522" t="s">
        <v>584</v>
      </c>
      <c r="AQ739" s="508" t="e">
        <f>#REF!+BL739+BR739+CW739</f>
        <v>#REF!</v>
      </c>
      <c r="AR739" s="1630"/>
      <c r="AS739" s="1630"/>
      <c r="AT739" s="547">
        <v>5.0000000000000001E-4</v>
      </c>
      <c r="AU739" s="547">
        <v>6.0000000000000005E-2</v>
      </c>
      <c r="AV739" s="547">
        <v>1.2340000000000001E-3</v>
      </c>
      <c r="AW739" s="547">
        <v>5.0000000000000001E-4</v>
      </c>
      <c r="AX739" s="547">
        <v>6.0000000000000005E-2</v>
      </c>
      <c r="AY739" s="547">
        <v>1.2340000000000001E-3</v>
      </c>
      <c r="AZ739" s="547">
        <v>5.0000000000000001E-4</v>
      </c>
      <c r="BA739" s="547">
        <v>6.0000000000000005E-2</v>
      </c>
      <c r="BB739" s="547">
        <v>1.3392300000000001E-3</v>
      </c>
      <c r="BC739" s="547">
        <v>5.0000000000000001E-4</v>
      </c>
      <c r="BD739" s="547">
        <v>6.0000000000000005E-2</v>
      </c>
      <c r="BE739" s="547">
        <v>1.3392300000000001E-3</v>
      </c>
      <c r="BF739" s="547"/>
      <c r="BG739" s="547"/>
      <c r="BH739" s="547"/>
      <c r="BI739" s="547"/>
      <c r="BJ739" s="547"/>
      <c r="BK739" s="547"/>
      <c r="BL739" s="547">
        <v>5.0000000000000001E-4</v>
      </c>
      <c r="BM739" s="547">
        <v>6.0000000000000005E-2</v>
      </c>
      <c r="BN739" s="547">
        <v>1.3392300000000001E-3</v>
      </c>
      <c r="BO739" s="567">
        <v>0</v>
      </c>
      <c r="BP739" s="547">
        <v>0</v>
      </c>
      <c r="BQ739" s="567">
        <v>0</v>
      </c>
      <c r="BR739" s="547">
        <v>5.0000000000000001E-4</v>
      </c>
      <c r="BS739" s="547">
        <v>6.0000000000000005E-2</v>
      </c>
      <c r="BT739" s="547">
        <v>1.3392300000000001E-3</v>
      </c>
      <c r="BU739" s="567">
        <v>0</v>
      </c>
      <c r="BV739" s="547">
        <v>0</v>
      </c>
      <c r="BW739" s="567">
        <v>0</v>
      </c>
      <c r="BX739" s="567">
        <v>0</v>
      </c>
      <c r="BY739" s="547">
        <v>0</v>
      </c>
      <c r="BZ739" s="567">
        <v>0</v>
      </c>
      <c r="CA739" s="567">
        <v>0</v>
      </c>
      <c r="CB739" s="547">
        <v>0</v>
      </c>
      <c r="CC739" s="567">
        <v>0</v>
      </c>
      <c r="CD739" s="512">
        <v>5.0000000000000001E-4</v>
      </c>
      <c r="CE739" s="547">
        <v>6.0000000000000005E-2</v>
      </c>
      <c r="CF739" s="512">
        <v>1.3392300000000001E-3</v>
      </c>
      <c r="CG739" s="980"/>
      <c r="CH739" s="547">
        <v>5.0000000000000001E-4</v>
      </c>
      <c r="CI739" s="547">
        <v>6.0000000000000005E-2</v>
      </c>
      <c r="CJ739" s="547">
        <v>1.3392300000000001E-3</v>
      </c>
      <c r="CK739" s="567">
        <v>0</v>
      </c>
      <c r="CL739" s="547">
        <v>0</v>
      </c>
      <c r="CM739" s="567">
        <v>0</v>
      </c>
      <c r="CN739" s="567">
        <v>0</v>
      </c>
      <c r="CO739" s="547">
        <v>0</v>
      </c>
      <c r="CP739" s="567">
        <v>0</v>
      </c>
      <c r="CQ739" s="567">
        <v>0</v>
      </c>
      <c r="CR739" s="547">
        <v>0</v>
      </c>
      <c r="CS739" s="567">
        <v>0</v>
      </c>
      <c r="CT739" s="512">
        <v>5.0000000000000001E-4</v>
      </c>
      <c r="CU739" s="547">
        <v>6.0000000000000005E-2</v>
      </c>
      <c r="CV739" s="512">
        <v>1.3392300000000001E-3</v>
      </c>
      <c r="CW739" s="1548">
        <v>5.0000000000000001E-4</v>
      </c>
      <c r="CX739" s="513">
        <v>6.0000000000000005E-2</v>
      </c>
      <c r="CY739" s="581">
        <v>1.57657E-3</v>
      </c>
      <c r="CZ739" s="581">
        <v>5.0000000000000001E-4</v>
      </c>
      <c r="DA739" s="513">
        <v>6.0000000000000005E-2</v>
      </c>
      <c r="DB739" s="581">
        <v>1.57657E-3</v>
      </c>
      <c r="DC739" s="581">
        <v>5.0000000000000001E-4</v>
      </c>
      <c r="DD739" s="513">
        <v>6.0000000000000005E-2</v>
      </c>
      <c r="DE739" s="581">
        <v>1.57657E-3</v>
      </c>
      <c r="DF739" s="581">
        <v>5.0000000000000001E-4</v>
      </c>
      <c r="DG739" s="513">
        <v>6.0000000000000005E-2</v>
      </c>
      <c r="DH739" s="581">
        <v>1.57657E-3</v>
      </c>
      <c r="DI739" s="1233">
        <v>5.0000000000000001E-4</v>
      </c>
      <c r="DJ739" s="1218">
        <v>6.0000000000000005E-2</v>
      </c>
      <c r="DK739" s="1233">
        <v>1.57657E-3</v>
      </c>
      <c r="DL739" s="1233"/>
      <c r="DM739" s="1233"/>
      <c r="DN739" s="1233"/>
      <c r="DO739" s="1233"/>
      <c r="DP739" s="1233"/>
      <c r="DQ739" s="1233"/>
      <c r="DR739" s="1233"/>
      <c r="DS739" s="1233"/>
      <c r="DT739" s="1233"/>
      <c r="DU739" s="1233"/>
      <c r="DV739" s="1233"/>
      <c r="DW739" s="1233"/>
      <c r="DX739" s="1233">
        <v>5.0000000000000001E-4</v>
      </c>
      <c r="DY739" s="1218">
        <v>6.0000000000000005E-2</v>
      </c>
      <c r="DZ739" s="1233">
        <v>1.57657E-3</v>
      </c>
      <c r="EA739" s="1233">
        <v>5.0000000000000001E-4</v>
      </c>
      <c r="EB739" s="1218">
        <v>6.0000000000000005E-2</v>
      </c>
      <c r="EC739" s="1233">
        <v>1.57657E-3</v>
      </c>
      <c r="ED739" s="1233">
        <v>5.0000000000000001E-4</v>
      </c>
      <c r="EE739" s="1218">
        <v>6.0000000000000005E-2</v>
      </c>
      <c r="EF739" s="1233">
        <v>1.57657E-3</v>
      </c>
      <c r="EG739" s="1233"/>
      <c r="EH739" s="1233"/>
      <c r="EI739" s="1233"/>
      <c r="EJ739" s="522"/>
      <c r="EK739" s="565"/>
      <c r="EL739" s="565"/>
      <c r="EM739" s="565"/>
      <c r="EN739" s="508">
        <f t="shared" si="3268"/>
        <v>0</v>
      </c>
      <c r="EO739" s="508"/>
      <c r="EP739" s="508"/>
      <c r="EQ739" s="565"/>
      <c r="ER739" s="565"/>
      <c r="ES739" s="565"/>
      <c r="ET739" s="833"/>
      <c r="EU739" s="833"/>
      <c r="EV739" s="833"/>
      <c r="EW739" s="833"/>
      <c r="EX739" s="565"/>
      <c r="EY739" s="833"/>
      <c r="EZ739" s="833"/>
      <c r="FA739" s="833"/>
      <c r="FB739" s="833"/>
      <c r="FC739" s="565"/>
      <c r="FD739" s="565"/>
      <c r="FE739" s="565"/>
      <c r="FF739" s="565"/>
      <c r="FG739" s="565"/>
      <c r="FH739" s="508"/>
      <c r="FI739" s="508">
        <v>0</v>
      </c>
      <c r="FJ739" s="565"/>
      <c r="FK739" s="565"/>
      <c r="FL739" s="976"/>
      <c r="FM739" s="565"/>
      <c r="FN739" s="833"/>
      <c r="FO739" s="833"/>
      <c r="FP739" s="833"/>
      <c r="FQ739" s="833"/>
      <c r="FR739" s="565"/>
      <c r="FS739" s="565"/>
      <c r="FT739" s="565"/>
      <c r="FU739" s="833"/>
      <c r="FV739" s="565"/>
      <c r="FW739" s="565"/>
      <c r="FX739" s="565"/>
    </row>
    <row r="740" spans="1:180" ht="30" hidden="1">
      <c r="A740" s="401" t="s">
        <v>485</v>
      </c>
      <c r="B740" s="339" t="s">
        <v>302</v>
      </c>
      <c r="C740" s="378"/>
      <c r="D740" s="378"/>
      <c r="E740" s="392"/>
      <c r="F740" s="396"/>
      <c r="G740" s="339"/>
      <c r="H740" s="339"/>
      <c r="I740" s="287" t="e">
        <f>#REF!+M740+N740+S740+#REF!</f>
        <v>#REF!</v>
      </c>
      <c r="J740" s="287"/>
      <c r="K740" s="287"/>
      <c r="L740" s="287"/>
      <c r="M740" s="364"/>
      <c r="N740" s="364"/>
      <c r="O740" s="364"/>
      <c r="P740" s="364"/>
      <c r="Q740" s="364"/>
      <c r="R740" s="364"/>
      <c r="S740" s="364"/>
      <c r="T740" s="364"/>
      <c r="U740" s="364"/>
      <c r="V740" s="364"/>
      <c r="W740" s="364"/>
      <c r="X740" s="364"/>
      <c r="Y740" s="364"/>
      <c r="Z740" s="364"/>
      <c r="AA740" s="1186"/>
      <c r="AB740" s="290"/>
      <c r="AC740" s="290"/>
      <c r="AD740" s="348"/>
      <c r="AE740" s="290"/>
      <c r="AF740" s="364"/>
      <c r="AG740" s="364"/>
      <c r="AH740" s="364"/>
      <c r="AI740" s="364"/>
      <c r="AJ740" s="364"/>
      <c r="AK740" s="364"/>
      <c r="AL740" s="290"/>
      <c r="AM740" s="290"/>
      <c r="AN740" s="290"/>
      <c r="AO740" s="290"/>
      <c r="AP740" s="290"/>
      <c r="AQ740" s="287">
        <v>0</v>
      </c>
      <c r="AR740" s="1631"/>
      <c r="AS740" s="1631"/>
      <c r="AT740" s="295"/>
      <c r="AU740" s="295"/>
      <c r="AV740" s="295"/>
      <c r="AW740" s="295"/>
      <c r="AX740" s="295"/>
      <c r="AY740" s="295"/>
      <c r="AZ740" s="295"/>
      <c r="BA740" s="295"/>
      <c r="BB740" s="295"/>
      <c r="BC740" s="295"/>
      <c r="BD740" s="295"/>
      <c r="BE740" s="295"/>
      <c r="BF740" s="295"/>
      <c r="BG740" s="295"/>
      <c r="BH740" s="295"/>
      <c r="BI740" s="295"/>
      <c r="BJ740" s="295"/>
      <c r="BK740" s="295"/>
      <c r="BL740" s="290"/>
      <c r="BM740" s="290"/>
      <c r="BN740" s="290"/>
      <c r="BO740" s="290"/>
      <c r="BP740" s="290"/>
      <c r="BQ740" s="290"/>
      <c r="BR740" s="290"/>
      <c r="BS740" s="290"/>
      <c r="BT740" s="290"/>
      <c r="BU740" s="290"/>
      <c r="BV740" s="290"/>
      <c r="BW740" s="290"/>
      <c r="BX740" s="290"/>
      <c r="BY740" s="290"/>
      <c r="BZ740" s="290"/>
      <c r="CA740" s="290"/>
      <c r="CB740" s="290"/>
      <c r="CC740" s="290"/>
      <c r="CD740" s="290"/>
      <c r="CE740" s="290"/>
      <c r="CF740" s="290"/>
      <c r="CG740" s="981"/>
      <c r="CH740" s="290"/>
      <c r="CI740" s="290"/>
      <c r="CJ740" s="290"/>
      <c r="CK740" s="290"/>
      <c r="CL740" s="290"/>
      <c r="CM740" s="290"/>
      <c r="CN740" s="290"/>
      <c r="CO740" s="290"/>
      <c r="CP740" s="290"/>
      <c r="CQ740" s="290"/>
      <c r="CR740" s="290"/>
      <c r="CS740" s="290"/>
      <c r="CT740" s="290"/>
      <c r="CU740" s="290"/>
      <c r="CV740" s="290"/>
      <c r="CW740" s="1549"/>
      <c r="CX740" s="290"/>
      <c r="CY740" s="290"/>
      <c r="CZ740" s="290"/>
      <c r="DA740" s="290"/>
      <c r="DB740" s="290"/>
      <c r="DC740" s="290"/>
      <c r="DD740" s="290"/>
      <c r="DE740" s="290"/>
      <c r="DF740" s="290"/>
      <c r="DG740" s="290"/>
      <c r="DH740" s="290"/>
      <c r="DI740" s="1234"/>
      <c r="DJ740" s="1234"/>
      <c r="DK740" s="1234"/>
      <c r="DL740" s="1234"/>
      <c r="DM740" s="1234"/>
      <c r="DN740" s="1234"/>
      <c r="DO740" s="1234"/>
      <c r="DP740" s="1234"/>
      <c r="DQ740" s="1234"/>
      <c r="DR740" s="1234"/>
      <c r="DS740" s="1234"/>
      <c r="DT740" s="1234"/>
      <c r="DU740" s="1234"/>
      <c r="DV740" s="1234"/>
      <c r="DW740" s="1234"/>
      <c r="DX740" s="1234"/>
      <c r="DY740" s="1234"/>
      <c r="DZ740" s="1234"/>
      <c r="EA740" s="1234"/>
      <c r="EB740" s="1234"/>
      <c r="EC740" s="1234"/>
      <c r="ED740" s="1234"/>
      <c r="EE740" s="1234"/>
      <c r="EF740" s="1234"/>
      <c r="EG740" s="1234"/>
      <c r="EH740" s="1234"/>
      <c r="EI740" s="1234"/>
      <c r="EJ740" s="290"/>
      <c r="EK740" s="290"/>
      <c r="EL740" s="290"/>
      <c r="EM740" s="290"/>
      <c r="EN740" s="287">
        <f t="shared" si="3268"/>
        <v>0</v>
      </c>
      <c r="EO740" s="287"/>
      <c r="EP740" s="287"/>
      <c r="EQ740" s="290"/>
      <c r="ER740" s="290"/>
      <c r="ES740" s="290"/>
      <c r="ET740" s="836"/>
      <c r="EU740" s="836"/>
      <c r="EV740" s="836"/>
      <c r="EW740" s="836"/>
      <c r="EX740" s="290"/>
      <c r="EY740" s="836"/>
      <c r="EZ740" s="836"/>
      <c r="FA740" s="836"/>
      <c r="FB740" s="836"/>
      <c r="FC740" s="290"/>
      <c r="FD740" s="290"/>
      <c r="FE740" s="290"/>
      <c r="FF740" s="290"/>
      <c r="FG740" s="287">
        <f>SUM(FH740:FM740)</f>
        <v>0</v>
      </c>
      <c r="FH740" s="287">
        <v>0</v>
      </c>
      <c r="FI740" s="287"/>
      <c r="FJ740" s="290"/>
      <c r="FK740" s="290"/>
      <c r="FL740" s="981"/>
      <c r="FM740" s="290"/>
      <c r="FN740" s="836"/>
      <c r="FO740" s="836"/>
      <c r="FP740" s="836"/>
      <c r="FQ740" s="836"/>
      <c r="FR740" s="290"/>
      <c r="FS740" s="290"/>
      <c r="FT740" s="290"/>
      <c r="FU740" s="836"/>
      <c r="FV740" s="338"/>
      <c r="FW740" s="338"/>
      <c r="FX740" s="338"/>
    </row>
    <row r="741" spans="1:180" ht="30" hidden="1">
      <c r="A741" s="401" t="s">
        <v>485</v>
      </c>
      <c r="B741" s="339" t="s">
        <v>302</v>
      </c>
      <c r="C741" s="378"/>
      <c r="D741" s="378"/>
      <c r="E741" s="392"/>
      <c r="F741" s="393" t="s">
        <v>100</v>
      </c>
      <c r="G741" s="463"/>
      <c r="H741" s="463"/>
      <c r="I741" s="285"/>
      <c r="J741" s="285"/>
      <c r="K741" s="285"/>
      <c r="L741" s="285"/>
      <c r="M741" s="285"/>
      <c r="N741" s="285"/>
      <c r="O741" s="285"/>
      <c r="P741" s="285"/>
      <c r="Q741" s="285"/>
      <c r="R741" s="285"/>
      <c r="S741" s="285"/>
      <c r="T741" s="285"/>
      <c r="U741" s="285"/>
      <c r="V741" s="285"/>
      <c r="W741" s="285"/>
      <c r="X741" s="285"/>
      <c r="Y741" s="285"/>
      <c r="Z741" s="285"/>
      <c r="AA741" s="1174"/>
      <c r="AB741" s="285"/>
      <c r="AC741" s="285"/>
      <c r="AD741" s="347"/>
      <c r="AE741" s="285"/>
      <c r="AF741" s="285"/>
      <c r="AG741" s="285"/>
      <c r="AH741" s="285"/>
      <c r="AI741" s="285"/>
      <c r="AJ741" s="285"/>
      <c r="AK741" s="285"/>
      <c r="AL741" s="285"/>
      <c r="AM741" s="285"/>
      <c r="AN741" s="285"/>
      <c r="AO741" s="285"/>
      <c r="AP741" s="306"/>
      <c r="AQ741" s="287" t="e">
        <f>SUM(AQ734:AQ740)</f>
        <v>#REF!</v>
      </c>
      <c r="AR741" s="1631"/>
      <c r="AS741" s="1631"/>
      <c r="AT741" s="295"/>
      <c r="AU741" s="295"/>
      <c r="AV741" s="295"/>
      <c r="AW741" s="295"/>
      <c r="AX741" s="295"/>
      <c r="AY741" s="295"/>
      <c r="AZ741" s="295"/>
      <c r="BA741" s="295"/>
      <c r="BB741" s="295"/>
      <c r="BC741" s="295"/>
      <c r="BD741" s="295"/>
      <c r="BE741" s="295"/>
      <c r="BF741" s="295"/>
      <c r="BG741" s="295"/>
      <c r="BH741" s="295"/>
      <c r="BI741" s="295"/>
      <c r="BJ741" s="295"/>
      <c r="BK741" s="295"/>
      <c r="BL741" s="287">
        <f t="shared" ref="BL741:DE741" si="3269">SUM(BL734:BL740)</f>
        <v>7.8599999999999989E-3</v>
      </c>
      <c r="BM741" s="287">
        <f t="shared" si="3269"/>
        <v>0.94319999999999993</v>
      </c>
      <c r="BN741" s="287">
        <f t="shared" si="3269"/>
        <v>2.1052569999999996E-2</v>
      </c>
      <c r="BO741" s="287">
        <f t="shared" si="3269"/>
        <v>0</v>
      </c>
      <c r="BP741" s="287">
        <f t="shared" si="3269"/>
        <v>0</v>
      </c>
      <c r="BQ741" s="287">
        <f t="shared" si="3269"/>
        <v>0</v>
      </c>
      <c r="BR741" s="287">
        <f t="shared" ref="BR741:CF741" si="3270">SUM(BR734:BR740)</f>
        <v>7.8599999999999989E-3</v>
      </c>
      <c r="BS741" s="287">
        <f t="shared" si="3270"/>
        <v>0.94319999999999993</v>
      </c>
      <c r="BT741" s="287">
        <f t="shared" si="3270"/>
        <v>2.1052569999999996E-2</v>
      </c>
      <c r="BU741" s="287">
        <f t="shared" si="3270"/>
        <v>0</v>
      </c>
      <c r="BV741" s="287">
        <f t="shared" si="3270"/>
        <v>0</v>
      </c>
      <c r="BW741" s="287">
        <f t="shared" si="3270"/>
        <v>0</v>
      </c>
      <c r="BX741" s="287">
        <f t="shared" si="3270"/>
        <v>0</v>
      </c>
      <c r="BY741" s="287">
        <f t="shared" si="3270"/>
        <v>0</v>
      </c>
      <c r="BZ741" s="287">
        <f t="shared" si="3270"/>
        <v>0</v>
      </c>
      <c r="CA741" s="287">
        <f t="shared" si="3270"/>
        <v>0</v>
      </c>
      <c r="CB741" s="287">
        <f t="shared" si="3270"/>
        <v>0</v>
      </c>
      <c r="CC741" s="287">
        <f t="shared" si="3270"/>
        <v>0</v>
      </c>
      <c r="CD741" s="287">
        <f t="shared" si="3270"/>
        <v>7.8599999999999989E-3</v>
      </c>
      <c r="CE741" s="287">
        <f t="shared" si="3270"/>
        <v>0.94319999999999993</v>
      </c>
      <c r="CF741" s="287">
        <f t="shared" si="3270"/>
        <v>2.1052569999999996E-2</v>
      </c>
      <c r="CG741" s="961"/>
      <c r="CH741" s="287">
        <f t="shared" ref="CH741:CV741" si="3271">SUM(CH734:CH740)</f>
        <v>7.8599999999999989E-3</v>
      </c>
      <c r="CI741" s="287">
        <f t="shared" si="3271"/>
        <v>0.94319999999999993</v>
      </c>
      <c r="CJ741" s="287">
        <f t="shared" si="3271"/>
        <v>2.1052569999999996E-2</v>
      </c>
      <c r="CK741" s="287">
        <f t="shared" si="3271"/>
        <v>0</v>
      </c>
      <c r="CL741" s="287">
        <f t="shared" si="3271"/>
        <v>0</v>
      </c>
      <c r="CM741" s="287">
        <f t="shared" si="3271"/>
        <v>0</v>
      </c>
      <c r="CN741" s="287">
        <f t="shared" si="3271"/>
        <v>0</v>
      </c>
      <c r="CO741" s="287">
        <f t="shared" si="3271"/>
        <v>0</v>
      </c>
      <c r="CP741" s="287">
        <f t="shared" si="3271"/>
        <v>0</v>
      </c>
      <c r="CQ741" s="287">
        <f t="shared" si="3271"/>
        <v>0</v>
      </c>
      <c r="CR741" s="287">
        <f t="shared" si="3271"/>
        <v>0</v>
      </c>
      <c r="CS741" s="287">
        <f t="shared" si="3271"/>
        <v>0</v>
      </c>
      <c r="CT741" s="287">
        <f t="shared" si="3271"/>
        <v>7.8599999999999989E-3</v>
      </c>
      <c r="CU741" s="287">
        <f t="shared" si="3271"/>
        <v>0.94319999999999993</v>
      </c>
      <c r="CV741" s="287">
        <f t="shared" si="3271"/>
        <v>2.1052569999999996E-2</v>
      </c>
      <c r="CW741" s="1510">
        <f t="shared" si="3269"/>
        <v>4.2199999999999998E-3</v>
      </c>
      <c r="CX741" s="287">
        <f t="shared" si="3269"/>
        <v>0.50639999999999996</v>
      </c>
      <c r="CY741" s="287">
        <f t="shared" si="3269"/>
        <v>1.330629E-2</v>
      </c>
      <c r="CZ741" s="287">
        <f t="shared" si="3269"/>
        <v>4.2199999999999998E-3</v>
      </c>
      <c r="DA741" s="287">
        <f t="shared" si="3269"/>
        <v>0.50639999999999996</v>
      </c>
      <c r="DB741" s="287">
        <f t="shared" si="3269"/>
        <v>1.330629E-2</v>
      </c>
      <c r="DC741" s="287">
        <f t="shared" si="3269"/>
        <v>4.2199999999999998E-3</v>
      </c>
      <c r="DD741" s="287">
        <f t="shared" si="3269"/>
        <v>0.50639999999999996</v>
      </c>
      <c r="DE741" s="287">
        <f t="shared" si="3269"/>
        <v>1.330629E-2</v>
      </c>
      <c r="DF741" s="287">
        <f t="shared" ref="DF741:EF741" si="3272">SUM(DF734:DF740)</f>
        <v>4.2199999999999998E-3</v>
      </c>
      <c r="DG741" s="287">
        <f t="shared" si="3272"/>
        <v>0.50639999999999996</v>
      </c>
      <c r="DH741" s="287">
        <f t="shared" si="3272"/>
        <v>1.330629E-2</v>
      </c>
      <c r="DI741" s="1220">
        <f t="shared" si="3272"/>
        <v>4.2199999999999998E-3</v>
      </c>
      <c r="DJ741" s="1220">
        <f t="shared" si="3272"/>
        <v>0.50639999999999996</v>
      </c>
      <c r="DK741" s="1220">
        <f t="shared" si="3272"/>
        <v>1.330629E-2</v>
      </c>
      <c r="DL741" s="1220"/>
      <c r="DM741" s="1220"/>
      <c r="DN741" s="1220"/>
      <c r="DO741" s="1220"/>
      <c r="DP741" s="1220"/>
      <c r="DQ741" s="1220"/>
      <c r="DR741" s="1220"/>
      <c r="DS741" s="1220"/>
      <c r="DT741" s="1220"/>
      <c r="DU741" s="1220"/>
      <c r="DV741" s="1220"/>
      <c r="DW741" s="1220"/>
      <c r="DX741" s="1220">
        <f t="shared" si="3272"/>
        <v>4.2199999999999998E-3</v>
      </c>
      <c r="DY741" s="1220">
        <f t="shared" si="3272"/>
        <v>0.50639999999999996</v>
      </c>
      <c r="DZ741" s="1220">
        <f t="shared" si="3272"/>
        <v>1.330629E-2</v>
      </c>
      <c r="EA741" s="1220">
        <f t="shared" si="3272"/>
        <v>4.2199999999999998E-3</v>
      </c>
      <c r="EB741" s="1220">
        <f t="shared" si="3272"/>
        <v>0.50639999999999996</v>
      </c>
      <c r="EC741" s="1220">
        <f t="shared" si="3272"/>
        <v>1.330629E-2</v>
      </c>
      <c r="ED741" s="1220">
        <f t="shared" si="3272"/>
        <v>4.2199999999999998E-3</v>
      </c>
      <c r="EE741" s="1220">
        <f t="shared" si="3272"/>
        <v>0.50639999999999996</v>
      </c>
      <c r="EF741" s="1220">
        <f t="shared" si="3272"/>
        <v>1.330629E-2</v>
      </c>
      <c r="EG741" s="1220"/>
      <c r="EH741" s="1220"/>
      <c r="EI741" s="1220"/>
      <c r="EJ741" s="285"/>
      <c r="EK741" s="285"/>
      <c r="EL741" s="285"/>
      <c r="EM741" s="285"/>
      <c r="EN741" s="287">
        <f t="shared" si="3268"/>
        <v>0</v>
      </c>
      <c r="EO741" s="287"/>
      <c r="EP741" s="287"/>
      <c r="EQ741" s="287">
        <f t="shared" ref="EQ741:FG741" si="3273">SUM(EQ734:EQ740)</f>
        <v>0</v>
      </c>
      <c r="ER741" s="287">
        <f t="shared" si="3273"/>
        <v>0</v>
      </c>
      <c r="ES741" s="287">
        <f t="shared" si="3273"/>
        <v>0</v>
      </c>
      <c r="ET741" s="825"/>
      <c r="EU741" s="825"/>
      <c r="EV741" s="825"/>
      <c r="EW741" s="825"/>
      <c r="EX741" s="287">
        <f t="shared" si="3273"/>
        <v>0</v>
      </c>
      <c r="EY741" s="825"/>
      <c r="EZ741" s="825"/>
      <c r="FA741" s="825"/>
      <c r="FB741" s="825"/>
      <c r="FC741" s="287">
        <f t="shared" si="3273"/>
        <v>0</v>
      </c>
      <c r="FD741" s="287">
        <f t="shared" si="3273"/>
        <v>0</v>
      </c>
      <c r="FE741" s="287">
        <f t="shared" ref="FE741:FF741" si="3274">SUM(FE734:FE740)</f>
        <v>0</v>
      </c>
      <c r="FF741" s="287">
        <f t="shared" si="3274"/>
        <v>0</v>
      </c>
      <c r="FG741" s="287">
        <f t="shared" si="3273"/>
        <v>0</v>
      </c>
      <c r="FH741" s="287"/>
      <c r="FI741" s="287"/>
      <c r="FJ741" s="287">
        <f>SUM(FJ734:FJ740)</f>
        <v>0</v>
      </c>
      <c r="FK741" s="287">
        <f>SUM(FK734:FK740)</f>
        <v>0</v>
      </c>
      <c r="FL741" s="961"/>
      <c r="FM741" s="287">
        <f>SUM(FM734:FM740)</f>
        <v>0</v>
      </c>
      <c r="FN741" s="825"/>
      <c r="FO741" s="825"/>
      <c r="FP741" s="825"/>
      <c r="FQ741" s="825"/>
      <c r="FR741" s="287"/>
      <c r="FS741" s="287"/>
      <c r="FT741" s="287">
        <f>SUM(FT734:FT740)</f>
        <v>0</v>
      </c>
      <c r="FU741" s="825"/>
      <c r="FV741" s="285"/>
      <c r="FW741" s="285"/>
      <c r="FX741" s="285"/>
    </row>
    <row r="742" spans="1:180" ht="30" hidden="1">
      <c r="A742" s="401" t="s">
        <v>485</v>
      </c>
      <c r="B742" s="339" t="s">
        <v>302</v>
      </c>
      <c r="C742" s="378"/>
      <c r="D742" s="378"/>
      <c r="E742" s="390" t="s">
        <v>120</v>
      </c>
      <c r="F742" s="391" t="s">
        <v>259</v>
      </c>
      <c r="G742" s="463"/>
      <c r="H742" s="463"/>
      <c r="I742" s="285"/>
      <c r="J742" s="285"/>
      <c r="K742" s="285"/>
      <c r="L742" s="285"/>
      <c r="M742" s="285"/>
      <c r="N742" s="285"/>
      <c r="O742" s="285"/>
      <c r="P742" s="285"/>
      <c r="Q742" s="285"/>
      <c r="R742" s="285"/>
      <c r="S742" s="285"/>
      <c r="T742" s="285"/>
      <c r="U742" s="285"/>
      <c r="V742" s="285"/>
      <c r="W742" s="285"/>
      <c r="X742" s="285"/>
      <c r="Y742" s="285"/>
      <c r="Z742" s="285"/>
      <c r="AA742" s="1174"/>
      <c r="AB742" s="285"/>
      <c r="AC742" s="285"/>
      <c r="AD742" s="347"/>
      <c r="AE742" s="285"/>
      <c r="AF742" s="285"/>
      <c r="AG742" s="285"/>
      <c r="AH742" s="285"/>
      <c r="AI742" s="285"/>
      <c r="AJ742" s="285"/>
      <c r="AK742" s="285"/>
      <c r="AL742" s="285"/>
      <c r="AM742" s="285"/>
      <c r="AN742" s="285"/>
      <c r="AO742" s="285"/>
      <c r="AP742" s="338"/>
      <c r="AQ742" s="285"/>
      <c r="AR742" s="1629"/>
      <c r="AS742" s="1629"/>
      <c r="AT742" s="290"/>
      <c r="AU742" s="290"/>
      <c r="AV742" s="290"/>
      <c r="AW742" s="290"/>
      <c r="AX742" s="290"/>
      <c r="AY742" s="290"/>
      <c r="AZ742" s="290"/>
      <c r="BA742" s="290"/>
      <c r="BB742" s="290"/>
      <c r="BC742" s="290"/>
      <c r="BD742" s="290"/>
      <c r="BE742" s="290"/>
      <c r="BF742" s="290"/>
      <c r="BG742" s="290"/>
      <c r="BH742" s="290"/>
      <c r="BI742" s="290"/>
      <c r="BJ742" s="290"/>
      <c r="BK742" s="290"/>
      <c r="BL742" s="285"/>
      <c r="BM742" s="285"/>
      <c r="BN742" s="285"/>
      <c r="BO742" s="285"/>
      <c r="BP742" s="285"/>
      <c r="BQ742" s="285"/>
      <c r="BR742" s="285"/>
      <c r="BS742" s="285"/>
      <c r="BT742" s="285"/>
      <c r="BU742" s="285"/>
      <c r="BV742" s="285"/>
      <c r="BW742" s="285"/>
      <c r="BX742" s="285"/>
      <c r="BY742" s="285"/>
      <c r="BZ742" s="285"/>
      <c r="CA742" s="285"/>
      <c r="CB742" s="285"/>
      <c r="CC742" s="285"/>
      <c r="CD742" s="285"/>
      <c r="CE742" s="285"/>
      <c r="CF742" s="285"/>
      <c r="CG742" s="962"/>
      <c r="CH742" s="285"/>
      <c r="CI742" s="285"/>
      <c r="CJ742" s="285"/>
      <c r="CK742" s="285"/>
      <c r="CL742" s="285"/>
      <c r="CM742" s="285"/>
      <c r="CN742" s="285"/>
      <c r="CO742" s="285"/>
      <c r="CP742" s="285"/>
      <c r="CQ742" s="285"/>
      <c r="CR742" s="285"/>
      <c r="CS742" s="285"/>
      <c r="CT742" s="285"/>
      <c r="CU742" s="285"/>
      <c r="CV742" s="285"/>
      <c r="CW742" s="1512"/>
      <c r="CX742" s="285"/>
      <c r="CY742" s="285"/>
      <c r="CZ742" s="285"/>
      <c r="DA742" s="285"/>
      <c r="DB742" s="285"/>
      <c r="DC742" s="285"/>
      <c r="DD742" s="285"/>
      <c r="DE742" s="285"/>
      <c r="DF742" s="285"/>
      <c r="DG742" s="285"/>
      <c r="DH742" s="285"/>
      <c r="DI742" s="1174"/>
      <c r="DJ742" s="1174"/>
      <c r="DK742" s="1174"/>
      <c r="DL742" s="1174"/>
      <c r="DM742" s="1174"/>
      <c r="DN742" s="1174"/>
      <c r="DO742" s="1174"/>
      <c r="DP742" s="1174"/>
      <c r="DQ742" s="1174"/>
      <c r="DR742" s="1174"/>
      <c r="DS742" s="1174"/>
      <c r="DT742" s="1174"/>
      <c r="DU742" s="1174"/>
      <c r="DV742" s="1174"/>
      <c r="DW742" s="1174"/>
      <c r="DX742" s="1174"/>
      <c r="DY742" s="1174"/>
      <c r="DZ742" s="1174"/>
      <c r="EA742" s="1174"/>
      <c r="EB742" s="1174"/>
      <c r="EC742" s="1174"/>
      <c r="ED742" s="1174"/>
      <c r="EE742" s="1174"/>
      <c r="EF742" s="1174"/>
      <c r="EG742" s="1174"/>
      <c r="EH742" s="1174"/>
      <c r="EI742" s="1174"/>
      <c r="EJ742" s="285"/>
      <c r="EK742" s="285"/>
      <c r="EL742" s="285"/>
      <c r="EM742" s="285"/>
      <c r="EN742" s="287">
        <f t="shared" si="3268"/>
        <v>0</v>
      </c>
      <c r="EO742" s="287"/>
      <c r="EP742" s="287"/>
      <c r="EQ742" s="285"/>
      <c r="ER742" s="285"/>
      <c r="ES742" s="285"/>
      <c r="ET742" s="804"/>
      <c r="EU742" s="804"/>
      <c r="EV742" s="804"/>
      <c r="EW742" s="804"/>
      <c r="EX742" s="285"/>
      <c r="EY742" s="804"/>
      <c r="EZ742" s="804"/>
      <c r="FA742" s="804"/>
      <c r="FB742" s="804"/>
      <c r="FC742" s="285"/>
      <c r="FD742" s="285"/>
      <c r="FE742" s="285"/>
      <c r="FF742" s="285"/>
      <c r="FG742" s="285"/>
      <c r="FH742" s="287"/>
      <c r="FI742" s="339"/>
      <c r="FJ742" s="285"/>
      <c r="FK742" s="285"/>
      <c r="FL742" s="962"/>
      <c r="FM742" s="285"/>
      <c r="FN742" s="804"/>
      <c r="FO742" s="804"/>
      <c r="FP742" s="804"/>
      <c r="FQ742" s="804"/>
      <c r="FR742" s="285"/>
      <c r="FS742" s="285"/>
      <c r="FT742" s="285"/>
      <c r="FU742" s="804"/>
      <c r="FV742" s="285"/>
      <c r="FW742" s="285"/>
      <c r="FX742" s="285"/>
    </row>
    <row r="743" spans="1:180" s="515" customFormat="1" ht="28.9" hidden="1" customHeight="1">
      <c r="A743" s="562" t="s">
        <v>485</v>
      </c>
      <c r="B743" s="563" t="s">
        <v>302</v>
      </c>
      <c r="C743" s="542" t="s">
        <v>489</v>
      </c>
      <c r="D743" s="542" t="s">
        <v>19</v>
      </c>
      <c r="E743" s="584" t="s">
        <v>341</v>
      </c>
      <c r="F743" s="585" t="s">
        <v>342</v>
      </c>
      <c r="G743" s="522"/>
      <c r="H743" s="522" t="s">
        <v>12</v>
      </c>
      <c r="I743" s="508" t="e">
        <f>#REF!+M743+N743+S743</f>
        <v>#REF!</v>
      </c>
      <c r="J743" s="508"/>
      <c r="K743" s="508"/>
      <c r="L743" s="508"/>
      <c r="M743" s="509" t="e">
        <f>SUM(#REF!)</f>
        <v>#REF!</v>
      </c>
      <c r="N743" s="509">
        <f>SUM(O743:R743)</f>
        <v>10</v>
      </c>
      <c r="O743" s="521">
        <v>0</v>
      </c>
      <c r="P743" s="521">
        <v>0</v>
      </c>
      <c r="Q743" s="521">
        <v>0</v>
      </c>
      <c r="R743" s="521">
        <v>10</v>
      </c>
      <c r="S743" s="521">
        <v>10</v>
      </c>
      <c r="T743" s="521">
        <v>0</v>
      </c>
      <c r="U743" s="521">
        <v>0</v>
      </c>
      <c r="V743" s="521">
        <v>0</v>
      </c>
      <c r="W743" s="521">
        <v>10</v>
      </c>
      <c r="X743" s="521">
        <v>10</v>
      </c>
      <c r="Y743" s="521">
        <v>10</v>
      </c>
      <c r="Z743" s="521">
        <v>10</v>
      </c>
      <c r="AA743" s="1176"/>
      <c r="AB743" s="522"/>
      <c r="AC743" s="522"/>
      <c r="AD743" s="522"/>
      <c r="AE743" s="522"/>
      <c r="AF743" s="509" t="e">
        <f>SUM(#REF!)</f>
        <v>#REF!</v>
      </c>
      <c r="AG743" s="509">
        <f>SUM(AH743:AK743)</f>
        <v>10</v>
      </c>
      <c r="AH743" s="521">
        <v>0</v>
      </c>
      <c r="AI743" s="521">
        <v>0</v>
      </c>
      <c r="AJ743" s="521">
        <v>0</v>
      </c>
      <c r="AK743" s="521">
        <v>10</v>
      </c>
      <c r="AL743" s="522"/>
      <c r="AM743" s="522"/>
      <c r="AN743" s="522"/>
      <c r="AO743" s="522"/>
      <c r="AP743" s="522" t="s">
        <v>54</v>
      </c>
      <c r="AQ743" s="508" t="e">
        <f>#REF!+BL743+BR743+CW743</f>
        <v>#REF!</v>
      </c>
      <c r="AR743" s="1630"/>
      <c r="AS743" s="1630"/>
      <c r="AT743" s="508">
        <v>14.41</v>
      </c>
      <c r="AU743" s="508">
        <v>2.1413260000000003</v>
      </c>
      <c r="AV743" s="508">
        <v>2.0677485400000001E-2</v>
      </c>
      <c r="AW743" s="508">
        <v>14.41</v>
      </c>
      <c r="AX743" s="508">
        <v>2.1413260000000003</v>
      </c>
      <c r="AY743" s="508">
        <v>2.0677485400000001E-2</v>
      </c>
      <c r="AZ743" s="508"/>
      <c r="BA743" s="508"/>
      <c r="BB743" s="508"/>
      <c r="BC743" s="508"/>
      <c r="BD743" s="508"/>
      <c r="BE743" s="508"/>
      <c r="BF743" s="508"/>
      <c r="BG743" s="508"/>
      <c r="BH743" s="508"/>
      <c r="BI743" s="508"/>
      <c r="BJ743" s="508"/>
      <c r="BK743" s="508"/>
      <c r="BL743" s="547">
        <v>14.38</v>
      </c>
      <c r="BM743" s="547">
        <v>2.1368680000000002</v>
      </c>
      <c r="BN743" s="547">
        <v>2.2305824600000003E-2</v>
      </c>
      <c r="BO743" s="567">
        <v>0</v>
      </c>
      <c r="BP743" s="547">
        <v>0</v>
      </c>
      <c r="BQ743" s="567">
        <v>0</v>
      </c>
      <c r="BR743" s="547">
        <v>14.38</v>
      </c>
      <c r="BS743" s="547">
        <v>2.1368680000000002</v>
      </c>
      <c r="BT743" s="547">
        <v>2.2305824600000003E-2</v>
      </c>
      <c r="BU743" s="567">
        <v>0</v>
      </c>
      <c r="BV743" s="547">
        <v>0</v>
      </c>
      <c r="BW743" s="567">
        <v>0</v>
      </c>
      <c r="BX743" s="567">
        <v>0</v>
      </c>
      <c r="BY743" s="547">
        <v>0</v>
      </c>
      <c r="BZ743" s="567">
        <v>0</v>
      </c>
      <c r="CA743" s="567">
        <v>0</v>
      </c>
      <c r="CB743" s="547">
        <v>0</v>
      </c>
      <c r="CC743" s="567">
        <v>0</v>
      </c>
      <c r="CD743" s="567">
        <v>14.38</v>
      </c>
      <c r="CE743" s="547">
        <v>2.1368680000000002</v>
      </c>
      <c r="CF743" s="567">
        <v>2.2305824600000003E-2</v>
      </c>
      <c r="CG743" s="975"/>
      <c r="CH743" s="547">
        <v>14.38</v>
      </c>
      <c r="CI743" s="547">
        <v>2.1368680000000002</v>
      </c>
      <c r="CJ743" s="547">
        <v>2.2305824600000003E-2</v>
      </c>
      <c r="CK743" s="567">
        <v>0</v>
      </c>
      <c r="CL743" s="547">
        <v>0</v>
      </c>
      <c r="CM743" s="567">
        <v>0</v>
      </c>
      <c r="CN743" s="567">
        <v>0</v>
      </c>
      <c r="CO743" s="547">
        <v>0</v>
      </c>
      <c r="CP743" s="567">
        <v>0</v>
      </c>
      <c r="CQ743" s="567">
        <v>0</v>
      </c>
      <c r="CR743" s="547">
        <v>0</v>
      </c>
      <c r="CS743" s="567">
        <v>0</v>
      </c>
      <c r="CT743" s="567">
        <v>14.38</v>
      </c>
      <c r="CU743" s="547">
        <v>2.1368680000000002</v>
      </c>
      <c r="CV743" s="567">
        <v>2.2305824600000003E-2</v>
      </c>
      <c r="CW743" s="1550">
        <v>14.3</v>
      </c>
      <c r="CX743" s="586">
        <v>2.1249800000000003</v>
      </c>
      <c r="CY743" s="586">
        <v>2.5920752000000005E-2</v>
      </c>
      <c r="CZ743" s="586">
        <v>14.3</v>
      </c>
      <c r="DA743" s="586">
        <v>2.1249800000000003</v>
      </c>
      <c r="DB743" s="586">
        <v>0.38</v>
      </c>
      <c r="DC743" s="586">
        <v>14.3</v>
      </c>
      <c r="DD743" s="586">
        <v>2.1249800000000003</v>
      </c>
      <c r="DE743" s="586">
        <v>2.8375919000000003E-2</v>
      </c>
      <c r="DF743" s="586">
        <v>14.3</v>
      </c>
      <c r="DG743" s="586">
        <v>2.1249800000000003</v>
      </c>
      <c r="DH743" s="586">
        <v>2.8375919000000003E-2</v>
      </c>
      <c r="DI743" s="1235">
        <v>14.3</v>
      </c>
      <c r="DJ743" s="1235">
        <v>2.1249800000000003</v>
      </c>
      <c r="DK743" s="1235">
        <v>2.5920752000000005E-2</v>
      </c>
      <c r="DL743" s="1235"/>
      <c r="DM743" s="1235"/>
      <c r="DN743" s="1235"/>
      <c r="DO743" s="1235"/>
      <c r="DP743" s="1235"/>
      <c r="DQ743" s="1235"/>
      <c r="DR743" s="1235"/>
      <c r="DS743" s="1235"/>
      <c r="DT743" s="1235"/>
      <c r="DU743" s="1235"/>
      <c r="DV743" s="1235"/>
      <c r="DW743" s="1235"/>
      <c r="DX743" s="1235">
        <v>14.3</v>
      </c>
      <c r="DY743" s="1235">
        <v>2.1249800000000003</v>
      </c>
      <c r="DZ743" s="1235">
        <v>0.38</v>
      </c>
      <c r="EA743" s="1235">
        <v>14.3</v>
      </c>
      <c r="EB743" s="1235">
        <v>2.1249800000000003</v>
      </c>
      <c r="EC743" s="1235">
        <v>2.8375919000000003E-2</v>
      </c>
      <c r="ED743" s="1235">
        <v>14.3</v>
      </c>
      <c r="EE743" s="1235">
        <v>2.1249800000000003</v>
      </c>
      <c r="EF743" s="1235">
        <v>2.8375919000000003E-2</v>
      </c>
      <c r="EG743" s="1235"/>
      <c r="EH743" s="1235"/>
      <c r="EI743" s="1235"/>
      <c r="EJ743" s="522"/>
      <c r="EK743" s="522" t="s">
        <v>296</v>
      </c>
      <c r="EL743" s="522"/>
      <c r="EM743" s="565"/>
      <c r="EN743" s="508">
        <f t="shared" si="3268"/>
        <v>0</v>
      </c>
      <c r="EO743" s="508"/>
      <c r="EP743" s="508"/>
      <c r="EQ743" s="565"/>
      <c r="ER743" s="565"/>
      <c r="ES743" s="565"/>
      <c r="ET743" s="833"/>
      <c r="EU743" s="833"/>
      <c r="EV743" s="833"/>
      <c r="EW743" s="833"/>
      <c r="EX743" s="565"/>
      <c r="EY743" s="833"/>
      <c r="EZ743" s="833"/>
      <c r="FA743" s="833"/>
      <c r="FB743" s="833"/>
      <c r="FC743" s="565"/>
      <c r="FD743" s="565"/>
      <c r="FE743" s="565"/>
      <c r="FF743" s="565"/>
      <c r="FG743" s="565"/>
      <c r="FH743" s="508">
        <v>7.0000000000000001E-3</v>
      </c>
      <c r="FI743" s="508">
        <v>7.0000000000000001E-3</v>
      </c>
      <c r="FJ743" s="565"/>
      <c r="FK743" s="565"/>
      <c r="FL743" s="976"/>
      <c r="FM743" s="565"/>
      <c r="FN743" s="833"/>
      <c r="FO743" s="833"/>
      <c r="FP743" s="833"/>
      <c r="FQ743" s="833"/>
      <c r="FR743" s="565"/>
      <c r="FS743" s="565"/>
      <c r="FT743" s="565"/>
      <c r="FU743" s="833"/>
      <c r="FV743" s="565" t="s">
        <v>297</v>
      </c>
      <c r="FW743" s="565"/>
      <c r="FX743" s="565" t="s">
        <v>300</v>
      </c>
    </row>
    <row r="744" spans="1:180" s="515" customFormat="1" ht="21.6" hidden="1" customHeight="1">
      <c r="A744" s="562" t="s">
        <v>485</v>
      </c>
      <c r="B744" s="563" t="s">
        <v>302</v>
      </c>
      <c r="C744" s="542" t="s">
        <v>489</v>
      </c>
      <c r="D744" s="542" t="s">
        <v>19</v>
      </c>
      <c r="E744" s="584" t="s">
        <v>468</v>
      </c>
      <c r="F744" s="587" t="s">
        <v>345</v>
      </c>
      <c r="G744" s="565"/>
      <c r="H744" s="565" t="s">
        <v>12</v>
      </c>
      <c r="I744" s="508" t="e">
        <f>#REF!+M744+N744+S744</f>
        <v>#REF!</v>
      </c>
      <c r="J744" s="508"/>
      <c r="K744" s="508"/>
      <c r="L744" s="508"/>
      <c r="M744" s="509" t="e">
        <f>SUM(#REF!)</f>
        <v>#REF!</v>
      </c>
      <c r="N744" s="509">
        <f>SUM(O744:R744)</f>
        <v>1</v>
      </c>
      <c r="O744" s="521">
        <v>0</v>
      </c>
      <c r="P744" s="521">
        <v>0</v>
      </c>
      <c r="Q744" s="523">
        <v>0</v>
      </c>
      <c r="R744" s="521">
        <v>1</v>
      </c>
      <c r="S744" s="523">
        <v>1</v>
      </c>
      <c r="T744" s="521">
        <v>0</v>
      </c>
      <c r="U744" s="521">
        <v>0</v>
      </c>
      <c r="V744" s="523">
        <v>0</v>
      </c>
      <c r="W744" s="521">
        <v>1</v>
      </c>
      <c r="X744" s="523">
        <v>1</v>
      </c>
      <c r="Y744" s="523">
        <v>1</v>
      </c>
      <c r="Z744" s="523">
        <v>1</v>
      </c>
      <c r="AA744" s="1182"/>
      <c r="AB744" s="522"/>
      <c r="AC744" s="522"/>
      <c r="AD744" s="522"/>
      <c r="AE744" s="522"/>
      <c r="AF744" s="509" t="e">
        <f>SUM(#REF!)</f>
        <v>#REF!</v>
      </c>
      <c r="AG744" s="509">
        <f>SUM(AH744:AK744)</f>
        <v>1</v>
      </c>
      <c r="AH744" s="521">
        <v>0</v>
      </c>
      <c r="AI744" s="521">
        <v>0</v>
      </c>
      <c r="AJ744" s="523">
        <v>0</v>
      </c>
      <c r="AK744" s="521">
        <v>1</v>
      </c>
      <c r="AL744" s="522"/>
      <c r="AM744" s="522"/>
      <c r="AN744" s="522"/>
      <c r="AO744" s="522"/>
      <c r="AP744" s="522" t="s">
        <v>54</v>
      </c>
      <c r="AQ744" s="508" t="e">
        <f>#REF!+BL744+BR744+CW744</f>
        <v>#REF!</v>
      </c>
      <c r="AR744" s="1630"/>
      <c r="AS744" s="1630"/>
      <c r="AT744" s="524">
        <v>20</v>
      </c>
      <c r="AU744" s="524">
        <v>2.9720000000000004</v>
      </c>
      <c r="AV744" s="524">
        <v>2.87E-2</v>
      </c>
      <c r="AW744" s="524">
        <v>20</v>
      </c>
      <c r="AX744" s="524">
        <v>2.9720000000000004</v>
      </c>
      <c r="AY744" s="524">
        <v>2.87E-2</v>
      </c>
      <c r="AZ744" s="524"/>
      <c r="BA744" s="524"/>
      <c r="BB744" s="524"/>
      <c r="BC744" s="524"/>
      <c r="BD744" s="524"/>
      <c r="BE744" s="524"/>
      <c r="BF744" s="524"/>
      <c r="BG744" s="524"/>
      <c r="BH744" s="524"/>
      <c r="BI744" s="524"/>
      <c r="BJ744" s="524"/>
      <c r="BK744" s="524"/>
      <c r="BL744" s="547">
        <v>20</v>
      </c>
      <c r="BM744" s="547">
        <v>2.9720000000000004</v>
      </c>
      <c r="BN744" s="547">
        <v>3.1E-2</v>
      </c>
      <c r="BO744" s="567">
        <v>0</v>
      </c>
      <c r="BP744" s="547">
        <v>0</v>
      </c>
      <c r="BQ744" s="567">
        <v>0</v>
      </c>
      <c r="BR744" s="547">
        <v>20</v>
      </c>
      <c r="BS744" s="547">
        <v>2.9720000000000004</v>
      </c>
      <c r="BT744" s="547">
        <v>3.1E-2</v>
      </c>
      <c r="BU744" s="567">
        <v>0</v>
      </c>
      <c r="BV744" s="547">
        <v>0</v>
      </c>
      <c r="BW744" s="567">
        <v>0</v>
      </c>
      <c r="BX744" s="567">
        <v>0</v>
      </c>
      <c r="BY744" s="547">
        <v>0</v>
      </c>
      <c r="BZ744" s="567">
        <v>0</v>
      </c>
      <c r="CA744" s="586">
        <v>0</v>
      </c>
      <c r="CB744" s="547">
        <v>0</v>
      </c>
      <c r="CC744" s="586">
        <v>0</v>
      </c>
      <c r="CD744" s="567">
        <v>20</v>
      </c>
      <c r="CE744" s="547">
        <v>2.9720000000000004</v>
      </c>
      <c r="CF744" s="567">
        <v>3.1E-2</v>
      </c>
      <c r="CG744" s="975"/>
      <c r="CH744" s="547">
        <v>20</v>
      </c>
      <c r="CI744" s="547">
        <v>2.9720000000000004</v>
      </c>
      <c r="CJ744" s="547">
        <v>3.1E-2</v>
      </c>
      <c r="CK744" s="567">
        <v>0</v>
      </c>
      <c r="CL744" s="547">
        <v>0</v>
      </c>
      <c r="CM744" s="567">
        <v>0</v>
      </c>
      <c r="CN744" s="567">
        <v>0</v>
      </c>
      <c r="CO744" s="547">
        <v>0</v>
      </c>
      <c r="CP744" s="567">
        <v>0</v>
      </c>
      <c r="CQ744" s="586">
        <v>0</v>
      </c>
      <c r="CR744" s="547">
        <v>0</v>
      </c>
      <c r="CS744" s="586">
        <v>0</v>
      </c>
      <c r="CT744" s="567">
        <v>20</v>
      </c>
      <c r="CU744" s="547">
        <v>2.9720000000000004</v>
      </c>
      <c r="CV744" s="567">
        <v>3.1E-2</v>
      </c>
      <c r="CW744" s="1550">
        <v>20</v>
      </c>
      <c r="CX744" s="586">
        <v>2.9720000000000004</v>
      </c>
      <c r="CY744" s="586">
        <v>3.6299999999999999E-2</v>
      </c>
      <c r="CZ744" s="586">
        <v>20</v>
      </c>
      <c r="DA744" s="586">
        <v>2.9720000000000004</v>
      </c>
      <c r="DB744" s="586">
        <v>3.8160199999999998E-2</v>
      </c>
      <c r="DC744" s="586">
        <v>20</v>
      </c>
      <c r="DD744" s="586">
        <v>2.9720000000000004</v>
      </c>
      <c r="DE744" s="586">
        <v>3.9686599999999995E-2</v>
      </c>
      <c r="DF744" s="586">
        <v>20</v>
      </c>
      <c r="DG744" s="586">
        <v>2.9720000000000004</v>
      </c>
      <c r="DH744" s="586">
        <v>3.9686599999999995E-2</v>
      </c>
      <c r="DI744" s="1235">
        <v>20</v>
      </c>
      <c r="DJ744" s="1235">
        <v>2.9720000000000004</v>
      </c>
      <c r="DK744" s="1235">
        <v>3.6299999999999999E-2</v>
      </c>
      <c r="DL744" s="1235"/>
      <c r="DM744" s="1235"/>
      <c r="DN744" s="1235"/>
      <c r="DO744" s="1235"/>
      <c r="DP744" s="1235"/>
      <c r="DQ744" s="1235"/>
      <c r="DR744" s="1235"/>
      <c r="DS744" s="1235"/>
      <c r="DT744" s="1235"/>
      <c r="DU744" s="1235"/>
      <c r="DV744" s="1235"/>
      <c r="DW744" s="1235"/>
      <c r="DX744" s="1235">
        <v>20</v>
      </c>
      <c r="DY744" s="1235">
        <v>2.9720000000000004</v>
      </c>
      <c r="DZ744" s="1235">
        <v>3.8160199999999998E-2</v>
      </c>
      <c r="EA744" s="1235">
        <v>20</v>
      </c>
      <c r="EB744" s="1235">
        <v>2.9720000000000004</v>
      </c>
      <c r="EC744" s="1235">
        <v>3.9686599999999995E-2</v>
      </c>
      <c r="ED744" s="1235">
        <v>20</v>
      </c>
      <c r="EE744" s="1235">
        <v>2.9720000000000004</v>
      </c>
      <c r="EF744" s="1235">
        <v>3.9686599999999995E-2</v>
      </c>
      <c r="EG744" s="1235"/>
      <c r="EH744" s="1235"/>
      <c r="EI744" s="1235"/>
      <c r="EJ744" s="522"/>
      <c r="EK744" s="565"/>
      <c r="EL744" s="565"/>
      <c r="EM744" s="565"/>
      <c r="EN744" s="508">
        <f t="shared" si="3268"/>
        <v>0</v>
      </c>
      <c r="EO744" s="508"/>
      <c r="EP744" s="508"/>
      <c r="EQ744" s="565"/>
      <c r="ER744" s="565"/>
      <c r="ES744" s="565"/>
      <c r="ET744" s="833"/>
      <c r="EU744" s="833"/>
      <c r="EV744" s="833"/>
      <c r="EW744" s="833"/>
      <c r="EX744" s="565"/>
      <c r="EY744" s="833"/>
      <c r="EZ744" s="833"/>
      <c r="FA744" s="833"/>
      <c r="FB744" s="833"/>
      <c r="FC744" s="565"/>
      <c r="FD744" s="565"/>
      <c r="FE744" s="565"/>
      <c r="FF744" s="565"/>
      <c r="FG744" s="565"/>
      <c r="FH744" s="508">
        <v>8.0000000000000002E-3</v>
      </c>
      <c r="FI744" s="508">
        <v>8.0000000000000002E-3</v>
      </c>
      <c r="FJ744" s="565"/>
      <c r="FK744" s="565"/>
      <c r="FL744" s="976"/>
      <c r="FM744" s="565"/>
      <c r="FN744" s="833"/>
      <c r="FO744" s="833"/>
      <c r="FP744" s="833"/>
      <c r="FQ744" s="833"/>
      <c r="FR744" s="565"/>
      <c r="FS744" s="565"/>
      <c r="FT744" s="565"/>
      <c r="FU744" s="833"/>
      <c r="FV744" s="565" t="s">
        <v>297</v>
      </c>
      <c r="FW744" s="565"/>
      <c r="FX744" s="565" t="s">
        <v>300</v>
      </c>
    </row>
    <row r="745" spans="1:180" s="515" customFormat="1" ht="105" hidden="1" customHeight="1">
      <c r="A745" s="562" t="s">
        <v>485</v>
      </c>
      <c r="B745" s="563" t="s">
        <v>302</v>
      </c>
      <c r="C745" s="542" t="s">
        <v>489</v>
      </c>
      <c r="D745" s="542" t="s">
        <v>19</v>
      </c>
      <c r="E745" s="584" t="s">
        <v>469</v>
      </c>
      <c r="F745" s="587" t="s">
        <v>346</v>
      </c>
      <c r="G745" s="565"/>
      <c r="H745" s="565" t="s">
        <v>12</v>
      </c>
      <c r="I745" s="508" t="e">
        <f>#REF!+M745+N745+S745</f>
        <v>#REF!</v>
      </c>
      <c r="J745" s="508"/>
      <c r="K745" s="508"/>
      <c r="L745" s="508"/>
      <c r="M745" s="509" t="e">
        <f>SUM(#REF!)</f>
        <v>#REF!</v>
      </c>
      <c r="N745" s="509">
        <f>SUM(O745:R745)</f>
        <v>1</v>
      </c>
      <c r="O745" s="521">
        <v>0</v>
      </c>
      <c r="P745" s="521">
        <v>0</v>
      </c>
      <c r="Q745" s="521">
        <v>0</v>
      </c>
      <c r="R745" s="523">
        <v>1</v>
      </c>
      <c r="S745" s="523">
        <v>1</v>
      </c>
      <c r="T745" s="521">
        <v>0</v>
      </c>
      <c r="U745" s="521">
        <v>0</v>
      </c>
      <c r="V745" s="521">
        <v>0</v>
      </c>
      <c r="W745" s="523">
        <v>1</v>
      </c>
      <c r="X745" s="523">
        <v>1</v>
      </c>
      <c r="Y745" s="523">
        <v>1</v>
      </c>
      <c r="Z745" s="523">
        <v>1</v>
      </c>
      <c r="AA745" s="1182"/>
      <c r="AB745" s="522"/>
      <c r="AC745" s="522"/>
      <c r="AD745" s="522"/>
      <c r="AE745" s="522"/>
      <c r="AF745" s="509" t="e">
        <f>SUM(#REF!)</f>
        <v>#REF!</v>
      </c>
      <c r="AG745" s="509">
        <f>SUM(AH745:AK745)</f>
        <v>1</v>
      </c>
      <c r="AH745" s="521">
        <v>0</v>
      </c>
      <c r="AI745" s="521">
        <v>0</v>
      </c>
      <c r="AJ745" s="521">
        <v>0</v>
      </c>
      <c r="AK745" s="523">
        <v>1</v>
      </c>
      <c r="AL745" s="522"/>
      <c r="AM745" s="522"/>
      <c r="AN745" s="522"/>
      <c r="AO745" s="522"/>
      <c r="AP745" s="522" t="s">
        <v>54</v>
      </c>
      <c r="AQ745" s="508" t="e">
        <f>#REF!+BL745+BR745+CW745</f>
        <v>#REF!</v>
      </c>
      <c r="AR745" s="1630"/>
      <c r="AS745" s="1630"/>
      <c r="AT745" s="547">
        <v>18</v>
      </c>
      <c r="AU745" s="547">
        <v>2.6748000000000003</v>
      </c>
      <c r="AV745" s="547">
        <v>2.58E-2</v>
      </c>
      <c r="AW745" s="547">
        <v>18</v>
      </c>
      <c r="AX745" s="547">
        <v>2.6748000000000003</v>
      </c>
      <c r="AY745" s="547">
        <v>2.58E-2</v>
      </c>
      <c r="AZ745" s="547"/>
      <c r="BA745" s="547"/>
      <c r="BB745" s="547"/>
      <c r="BC745" s="547"/>
      <c r="BD745" s="547"/>
      <c r="BE745" s="547"/>
      <c r="BF745" s="547"/>
      <c r="BG745" s="547"/>
      <c r="BH745" s="547"/>
      <c r="BI745" s="547"/>
      <c r="BJ745" s="547"/>
      <c r="BK745" s="547"/>
      <c r="BL745" s="547">
        <v>18</v>
      </c>
      <c r="BM745" s="547">
        <v>2.6748000000000003</v>
      </c>
      <c r="BN745" s="547">
        <v>2.7900000000000001E-2</v>
      </c>
      <c r="BO745" s="567">
        <v>0</v>
      </c>
      <c r="BP745" s="547">
        <v>0</v>
      </c>
      <c r="BQ745" s="567">
        <v>0</v>
      </c>
      <c r="BR745" s="547">
        <v>18</v>
      </c>
      <c r="BS745" s="547">
        <v>2.6748000000000003</v>
      </c>
      <c r="BT745" s="547">
        <v>2.7900000000000001E-2</v>
      </c>
      <c r="BU745" s="567">
        <v>0</v>
      </c>
      <c r="BV745" s="547">
        <v>0</v>
      </c>
      <c r="BW745" s="567">
        <v>0</v>
      </c>
      <c r="BX745" s="567">
        <v>0</v>
      </c>
      <c r="BY745" s="547">
        <v>0</v>
      </c>
      <c r="BZ745" s="567">
        <v>0</v>
      </c>
      <c r="CA745" s="567">
        <v>0</v>
      </c>
      <c r="CB745" s="547">
        <v>0</v>
      </c>
      <c r="CC745" s="567">
        <v>0</v>
      </c>
      <c r="CD745" s="567">
        <v>18</v>
      </c>
      <c r="CE745" s="547">
        <v>2.6748000000000003</v>
      </c>
      <c r="CF745" s="586">
        <v>2.7900000000000001E-2</v>
      </c>
      <c r="CG745" s="982"/>
      <c r="CH745" s="547">
        <v>18</v>
      </c>
      <c r="CI745" s="547">
        <v>2.6748000000000003</v>
      </c>
      <c r="CJ745" s="547">
        <v>2.7900000000000001E-2</v>
      </c>
      <c r="CK745" s="567">
        <v>0</v>
      </c>
      <c r="CL745" s="547">
        <v>0</v>
      </c>
      <c r="CM745" s="567">
        <v>0</v>
      </c>
      <c r="CN745" s="567">
        <v>0</v>
      </c>
      <c r="CO745" s="547">
        <v>0</v>
      </c>
      <c r="CP745" s="567">
        <v>0</v>
      </c>
      <c r="CQ745" s="567">
        <v>0</v>
      </c>
      <c r="CR745" s="547">
        <v>0</v>
      </c>
      <c r="CS745" s="567">
        <v>0</v>
      </c>
      <c r="CT745" s="567">
        <v>18</v>
      </c>
      <c r="CU745" s="547">
        <v>2.6748000000000003</v>
      </c>
      <c r="CV745" s="586">
        <v>2.7900000000000001E-2</v>
      </c>
      <c r="CW745" s="1550">
        <v>18</v>
      </c>
      <c r="CX745" s="586">
        <v>2.6748000000000003</v>
      </c>
      <c r="CY745" s="586">
        <v>3.2599999999999997E-2</v>
      </c>
      <c r="CZ745" s="586">
        <v>18</v>
      </c>
      <c r="DA745" s="586">
        <v>2.6748000000000003</v>
      </c>
      <c r="DB745" s="586">
        <v>3.4344180000000002E-2</v>
      </c>
      <c r="DC745" s="586">
        <v>18</v>
      </c>
      <c r="DD745" s="586">
        <v>2.6748000000000003</v>
      </c>
      <c r="DE745" s="586">
        <v>3.5717940000000004E-2</v>
      </c>
      <c r="DF745" s="586">
        <v>18</v>
      </c>
      <c r="DG745" s="586">
        <v>2.6748000000000003</v>
      </c>
      <c r="DH745" s="586">
        <v>3.5717940000000004E-2</v>
      </c>
      <c r="DI745" s="1235">
        <v>18</v>
      </c>
      <c r="DJ745" s="1235">
        <v>2.6748000000000003</v>
      </c>
      <c r="DK745" s="1235">
        <v>3.2599999999999997E-2</v>
      </c>
      <c r="DL745" s="1235"/>
      <c r="DM745" s="1235"/>
      <c r="DN745" s="1235"/>
      <c r="DO745" s="1235"/>
      <c r="DP745" s="1235"/>
      <c r="DQ745" s="1235"/>
      <c r="DR745" s="1235"/>
      <c r="DS745" s="1235"/>
      <c r="DT745" s="1235"/>
      <c r="DU745" s="1235"/>
      <c r="DV745" s="1235"/>
      <c r="DW745" s="1235"/>
      <c r="DX745" s="1235">
        <v>18</v>
      </c>
      <c r="DY745" s="1235">
        <v>2.6748000000000003</v>
      </c>
      <c r="DZ745" s="1235">
        <v>3.4344180000000002E-2</v>
      </c>
      <c r="EA745" s="1235">
        <v>18</v>
      </c>
      <c r="EB745" s="1235">
        <v>2.6748000000000003</v>
      </c>
      <c r="EC745" s="1235">
        <v>3.5717940000000004E-2</v>
      </c>
      <c r="ED745" s="1235">
        <v>18</v>
      </c>
      <c r="EE745" s="1235">
        <v>2.6748000000000003</v>
      </c>
      <c r="EF745" s="1235">
        <v>3.5717940000000004E-2</v>
      </c>
      <c r="EG745" s="1235"/>
      <c r="EH745" s="1235"/>
      <c r="EI745" s="1235"/>
      <c r="EJ745" s="522"/>
      <c r="EK745" s="565"/>
      <c r="EL745" s="565"/>
      <c r="EM745" s="565"/>
      <c r="EN745" s="508">
        <f t="shared" si="3268"/>
        <v>0</v>
      </c>
      <c r="EO745" s="508"/>
      <c r="EP745" s="508"/>
      <c r="EQ745" s="565"/>
      <c r="ER745" s="565"/>
      <c r="ES745" s="565"/>
      <c r="ET745" s="833"/>
      <c r="EU745" s="833"/>
      <c r="EV745" s="833"/>
      <c r="EW745" s="833"/>
      <c r="EX745" s="565"/>
      <c r="EY745" s="833"/>
      <c r="EZ745" s="833"/>
      <c r="FA745" s="833"/>
      <c r="FB745" s="833"/>
      <c r="FC745" s="565"/>
      <c r="FD745" s="565"/>
      <c r="FE745" s="565"/>
      <c r="FF745" s="565"/>
      <c r="FG745" s="565"/>
      <c r="FH745" s="508"/>
      <c r="FI745" s="508">
        <v>0</v>
      </c>
      <c r="FJ745" s="565"/>
      <c r="FK745" s="565"/>
      <c r="FL745" s="976"/>
      <c r="FM745" s="565"/>
      <c r="FN745" s="833"/>
      <c r="FO745" s="833"/>
      <c r="FP745" s="833"/>
      <c r="FQ745" s="833"/>
      <c r="FR745" s="565"/>
      <c r="FS745" s="565"/>
      <c r="FT745" s="565"/>
      <c r="FU745" s="833"/>
      <c r="FV745" s="565"/>
      <c r="FW745" s="565"/>
      <c r="FX745" s="565"/>
    </row>
    <row r="746" spans="1:180" ht="23.45" hidden="1" customHeight="1">
      <c r="A746" s="401" t="s">
        <v>485</v>
      </c>
      <c r="B746" s="339" t="s">
        <v>302</v>
      </c>
      <c r="C746" s="378"/>
      <c r="D746" s="378"/>
      <c r="E746" s="392"/>
      <c r="F746" s="394"/>
      <c r="G746" s="339"/>
      <c r="H746" s="339"/>
      <c r="I746" s="287" t="e">
        <f>#REF!+M746+N746+S746+#REF!</f>
        <v>#REF!</v>
      </c>
      <c r="J746" s="287"/>
      <c r="K746" s="287"/>
      <c r="L746" s="287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  <c r="W746" s="286"/>
      <c r="X746" s="286"/>
      <c r="Y746" s="286"/>
      <c r="Z746" s="286"/>
      <c r="AA746" s="1172"/>
      <c r="AB746" s="286"/>
      <c r="AC746" s="286"/>
      <c r="AD746" s="349"/>
      <c r="AE746" s="286"/>
      <c r="AF746" s="286"/>
      <c r="AG746" s="286"/>
      <c r="AH746" s="286"/>
      <c r="AI746" s="286"/>
      <c r="AJ746" s="286"/>
      <c r="AK746" s="286"/>
      <c r="AL746" s="286"/>
      <c r="AM746" s="286"/>
      <c r="AN746" s="286"/>
      <c r="AO746" s="286"/>
      <c r="AP746" s="286"/>
      <c r="AQ746" s="287"/>
      <c r="AR746" s="1631"/>
      <c r="AS746" s="1631"/>
      <c r="AT746" s="295"/>
      <c r="AU746" s="295"/>
      <c r="AV746" s="295"/>
      <c r="AW746" s="295"/>
      <c r="AX746" s="295"/>
      <c r="AY746" s="295"/>
      <c r="AZ746" s="295"/>
      <c r="BA746" s="295"/>
      <c r="BB746" s="295"/>
      <c r="BC746" s="295"/>
      <c r="BD746" s="295"/>
      <c r="BE746" s="295"/>
      <c r="BF746" s="295"/>
      <c r="BG746" s="295"/>
      <c r="BH746" s="295"/>
      <c r="BI746" s="295"/>
      <c r="BJ746" s="295"/>
      <c r="BK746" s="295"/>
      <c r="BL746" s="286"/>
      <c r="BM746" s="286"/>
      <c r="BN746" s="286"/>
      <c r="BO746" s="286"/>
      <c r="BP746" s="286"/>
      <c r="BQ746" s="286"/>
      <c r="BR746" s="286"/>
      <c r="BS746" s="286"/>
      <c r="BT746" s="286"/>
      <c r="BU746" s="286"/>
      <c r="BV746" s="286"/>
      <c r="BW746" s="286"/>
      <c r="BX746" s="286"/>
      <c r="BY746" s="286"/>
      <c r="BZ746" s="286"/>
      <c r="CA746" s="286"/>
      <c r="CB746" s="286"/>
      <c r="CC746" s="286"/>
      <c r="CD746" s="286"/>
      <c r="CE746" s="286"/>
      <c r="CF746" s="286"/>
      <c r="CG746" s="977"/>
      <c r="CH746" s="286"/>
      <c r="CI746" s="286"/>
      <c r="CJ746" s="286"/>
      <c r="CK746" s="286"/>
      <c r="CL746" s="286"/>
      <c r="CM746" s="286"/>
      <c r="CN746" s="286"/>
      <c r="CO746" s="286"/>
      <c r="CP746" s="286"/>
      <c r="CQ746" s="286"/>
      <c r="CR746" s="286"/>
      <c r="CS746" s="286"/>
      <c r="CT746" s="286"/>
      <c r="CU746" s="286"/>
      <c r="CV746" s="286"/>
      <c r="CW746" s="1546"/>
      <c r="CX746" s="286"/>
      <c r="CY746" s="286"/>
      <c r="CZ746" s="286"/>
      <c r="DA746" s="286"/>
      <c r="DB746" s="286"/>
      <c r="DC746" s="286"/>
      <c r="DD746" s="286"/>
      <c r="DE746" s="286"/>
      <c r="DF746" s="286"/>
      <c r="DG746" s="286"/>
      <c r="DH746" s="286"/>
      <c r="DI746" s="1172"/>
      <c r="DJ746" s="1172"/>
      <c r="DK746" s="1172"/>
      <c r="DL746" s="1172"/>
      <c r="DM746" s="1172"/>
      <c r="DN746" s="1172"/>
      <c r="DO746" s="1172"/>
      <c r="DP746" s="1172"/>
      <c r="DQ746" s="1172"/>
      <c r="DR746" s="1172"/>
      <c r="DS746" s="1172"/>
      <c r="DT746" s="1172"/>
      <c r="DU746" s="1172"/>
      <c r="DV746" s="1172"/>
      <c r="DW746" s="1172"/>
      <c r="DX746" s="1172"/>
      <c r="DY746" s="1172"/>
      <c r="DZ746" s="1172"/>
      <c r="EA746" s="1172"/>
      <c r="EB746" s="1172"/>
      <c r="EC746" s="1172"/>
      <c r="ED746" s="1172"/>
      <c r="EE746" s="1172"/>
      <c r="EF746" s="1172"/>
      <c r="EG746" s="1172"/>
      <c r="EH746" s="1172"/>
      <c r="EI746" s="1172"/>
      <c r="EJ746" s="286"/>
      <c r="EK746" s="286"/>
      <c r="EL746" s="286"/>
      <c r="EM746" s="286"/>
      <c r="EN746" s="287">
        <f t="shared" si="3268"/>
        <v>0</v>
      </c>
      <c r="EO746" s="287"/>
      <c r="EP746" s="287"/>
      <c r="EQ746" s="286"/>
      <c r="ER746" s="286"/>
      <c r="ES746" s="286"/>
      <c r="ET746" s="835"/>
      <c r="EU746" s="835"/>
      <c r="EV746" s="835"/>
      <c r="EW746" s="835"/>
      <c r="EX746" s="286"/>
      <c r="EY746" s="835"/>
      <c r="EZ746" s="835"/>
      <c r="FA746" s="835"/>
      <c r="FB746" s="835"/>
      <c r="FC746" s="286"/>
      <c r="FD746" s="286"/>
      <c r="FE746" s="286"/>
      <c r="FF746" s="286"/>
      <c r="FG746" s="287">
        <f>SUM(FH746:FM746)</f>
        <v>0</v>
      </c>
      <c r="FH746" s="287"/>
      <c r="FI746" s="287"/>
      <c r="FJ746" s="286"/>
      <c r="FK746" s="286"/>
      <c r="FL746" s="977"/>
      <c r="FM746" s="286"/>
      <c r="FN746" s="835"/>
      <c r="FO746" s="835"/>
      <c r="FP746" s="835"/>
      <c r="FQ746" s="835"/>
      <c r="FR746" s="286"/>
      <c r="FS746" s="286"/>
      <c r="FT746" s="286"/>
      <c r="FU746" s="835"/>
      <c r="FV746" s="338"/>
      <c r="FW746" s="338"/>
      <c r="FX746" s="338"/>
    </row>
    <row r="747" spans="1:180" ht="30" hidden="1">
      <c r="A747" s="401" t="s">
        <v>485</v>
      </c>
      <c r="B747" s="339" t="s">
        <v>302</v>
      </c>
      <c r="C747" s="378"/>
      <c r="D747" s="378"/>
      <c r="E747" s="392"/>
      <c r="F747" s="394"/>
      <c r="G747" s="339"/>
      <c r="H747" s="339"/>
      <c r="I747" s="287" t="e">
        <f>#REF!+M747+N747+S747+#REF!</f>
        <v>#REF!</v>
      </c>
      <c r="J747" s="287"/>
      <c r="K747" s="287"/>
      <c r="L747" s="287"/>
      <c r="M747" s="364"/>
      <c r="N747" s="364"/>
      <c r="O747" s="364"/>
      <c r="P747" s="364"/>
      <c r="Q747" s="364"/>
      <c r="R747" s="364"/>
      <c r="S747" s="364"/>
      <c r="T747" s="364"/>
      <c r="U747" s="364"/>
      <c r="V747" s="364"/>
      <c r="W747" s="364"/>
      <c r="X747" s="364"/>
      <c r="Y747" s="364"/>
      <c r="Z747" s="364"/>
      <c r="AA747" s="1186"/>
      <c r="AB747" s="290"/>
      <c r="AC747" s="290"/>
      <c r="AD747" s="348"/>
      <c r="AE747" s="290"/>
      <c r="AF747" s="364"/>
      <c r="AG747" s="364"/>
      <c r="AH747" s="364"/>
      <c r="AI747" s="364"/>
      <c r="AJ747" s="364"/>
      <c r="AK747" s="364"/>
      <c r="AL747" s="290"/>
      <c r="AM747" s="290"/>
      <c r="AN747" s="290"/>
      <c r="AO747" s="290"/>
      <c r="AP747" s="290"/>
      <c r="AQ747" s="287">
        <v>0</v>
      </c>
      <c r="AR747" s="1631"/>
      <c r="AS747" s="1631"/>
      <c r="AT747" s="295"/>
      <c r="AU747" s="295"/>
      <c r="AV747" s="295"/>
      <c r="AW747" s="295"/>
      <c r="AX747" s="295"/>
      <c r="AY747" s="295"/>
      <c r="AZ747" s="295"/>
      <c r="BA747" s="295"/>
      <c r="BB747" s="295"/>
      <c r="BC747" s="295"/>
      <c r="BD747" s="295"/>
      <c r="BE747" s="295"/>
      <c r="BF747" s="295"/>
      <c r="BG747" s="295"/>
      <c r="BH747" s="295"/>
      <c r="BI747" s="295"/>
      <c r="BJ747" s="295"/>
      <c r="BK747" s="295"/>
      <c r="BL747" s="290"/>
      <c r="BM747" s="290"/>
      <c r="BN747" s="290"/>
      <c r="BO747" s="290"/>
      <c r="BP747" s="290"/>
      <c r="BQ747" s="290"/>
      <c r="BR747" s="290"/>
      <c r="BS747" s="290"/>
      <c r="BT747" s="290"/>
      <c r="BU747" s="290"/>
      <c r="BV747" s="290"/>
      <c r="BW747" s="290"/>
      <c r="BX747" s="290"/>
      <c r="BY747" s="290"/>
      <c r="BZ747" s="290"/>
      <c r="CA747" s="290"/>
      <c r="CB747" s="290"/>
      <c r="CC747" s="290"/>
      <c r="CD747" s="290"/>
      <c r="CE747" s="290"/>
      <c r="CF747" s="290"/>
      <c r="CG747" s="981"/>
      <c r="CH747" s="290"/>
      <c r="CI747" s="290"/>
      <c r="CJ747" s="290"/>
      <c r="CK747" s="290"/>
      <c r="CL747" s="290"/>
      <c r="CM747" s="290"/>
      <c r="CN747" s="290"/>
      <c r="CO747" s="290"/>
      <c r="CP747" s="290"/>
      <c r="CQ747" s="290"/>
      <c r="CR747" s="290"/>
      <c r="CS747" s="290"/>
      <c r="CT747" s="290"/>
      <c r="CU747" s="290"/>
      <c r="CV747" s="290"/>
      <c r="CW747" s="1549"/>
      <c r="CX747" s="290"/>
      <c r="CY747" s="290"/>
      <c r="CZ747" s="290"/>
      <c r="DA747" s="290"/>
      <c r="DB747" s="290"/>
      <c r="DC747" s="290"/>
      <c r="DD747" s="290"/>
      <c r="DE747" s="290"/>
      <c r="DF747" s="290"/>
      <c r="DG747" s="290"/>
      <c r="DH747" s="290"/>
      <c r="DI747" s="1234"/>
      <c r="DJ747" s="1234"/>
      <c r="DK747" s="1234"/>
      <c r="DL747" s="1234"/>
      <c r="DM747" s="1234"/>
      <c r="DN747" s="1234"/>
      <c r="DO747" s="1234"/>
      <c r="DP747" s="1234"/>
      <c r="DQ747" s="1234"/>
      <c r="DR747" s="1234"/>
      <c r="DS747" s="1234"/>
      <c r="DT747" s="1234"/>
      <c r="DU747" s="1234"/>
      <c r="DV747" s="1234"/>
      <c r="DW747" s="1234"/>
      <c r="DX747" s="1234"/>
      <c r="DY747" s="1234"/>
      <c r="DZ747" s="1234"/>
      <c r="EA747" s="1234"/>
      <c r="EB747" s="1234"/>
      <c r="EC747" s="1234"/>
      <c r="ED747" s="1234"/>
      <c r="EE747" s="1234"/>
      <c r="EF747" s="1234"/>
      <c r="EG747" s="1234"/>
      <c r="EH747" s="1234"/>
      <c r="EI747" s="1234"/>
      <c r="EJ747" s="290"/>
      <c r="EK747" s="290"/>
      <c r="EL747" s="290"/>
      <c r="EM747" s="290"/>
      <c r="EN747" s="287">
        <f t="shared" si="3268"/>
        <v>0</v>
      </c>
      <c r="EO747" s="287"/>
      <c r="EP747" s="287"/>
      <c r="EQ747" s="290"/>
      <c r="ER747" s="290"/>
      <c r="ES747" s="290"/>
      <c r="ET747" s="836"/>
      <c r="EU747" s="836"/>
      <c r="EV747" s="836"/>
      <c r="EW747" s="836"/>
      <c r="EX747" s="290"/>
      <c r="EY747" s="836"/>
      <c r="EZ747" s="836"/>
      <c r="FA747" s="836"/>
      <c r="FB747" s="836"/>
      <c r="FC747" s="290"/>
      <c r="FD747" s="290"/>
      <c r="FE747" s="290"/>
      <c r="FF747" s="290"/>
      <c r="FG747" s="287">
        <f>SUM(FH747:FM747)</f>
        <v>0</v>
      </c>
      <c r="FH747" s="287"/>
      <c r="FI747" s="287"/>
      <c r="FJ747" s="290"/>
      <c r="FK747" s="290"/>
      <c r="FL747" s="981"/>
      <c r="FM747" s="290"/>
      <c r="FN747" s="836"/>
      <c r="FO747" s="836"/>
      <c r="FP747" s="836"/>
      <c r="FQ747" s="836"/>
      <c r="FR747" s="290"/>
      <c r="FS747" s="290"/>
      <c r="FT747" s="290"/>
      <c r="FU747" s="836"/>
      <c r="FV747" s="338"/>
      <c r="FW747" s="338"/>
      <c r="FX747" s="338"/>
    </row>
    <row r="748" spans="1:180" ht="30" hidden="1">
      <c r="A748" s="401" t="s">
        <v>485</v>
      </c>
      <c r="B748" s="339" t="s">
        <v>302</v>
      </c>
      <c r="C748" s="378"/>
      <c r="D748" s="378"/>
      <c r="E748" s="392" t="s">
        <v>97</v>
      </c>
      <c r="F748" s="394"/>
      <c r="G748" s="339"/>
      <c r="H748" s="339"/>
      <c r="I748" s="287" t="e">
        <f>#REF!+M748+N748+S748+#REF!</f>
        <v>#REF!</v>
      </c>
      <c r="J748" s="287"/>
      <c r="K748" s="287"/>
      <c r="L748" s="287"/>
      <c r="M748" s="364"/>
      <c r="N748" s="364"/>
      <c r="O748" s="364"/>
      <c r="P748" s="364"/>
      <c r="Q748" s="364"/>
      <c r="R748" s="364"/>
      <c r="S748" s="364"/>
      <c r="T748" s="364"/>
      <c r="U748" s="364"/>
      <c r="V748" s="364"/>
      <c r="W748" s="364"/>
      <c r="X748" s="364"/>
      <c r="Y748" s="364"/>
      <c r="Z748" s="364"/>
      <c r="AA748" s="1186"/>
      <c r="AB748" s="290"/>
      <c r="AC748" s="290"/>
      <c r="AD748" s="348"/>
      <c r="AE748" s="290"/>
      <c r="AF748" s="364"/>
      <c r="AG748" s="364"/>
      <c r="AH748" s="364"/>
      <c r="AI748" s="364"/>
      <c r="AJ748" s="364"/>
      <c r="AK748" s="364"/>
      <c r="AL748" s="290"/>
      <c r="AM748" s="290"/>
      <c r="AN748" s="290"/>
      <c r="AO748" s="290"/>
      <c r="AP748" s="290"/>
      <c r="AQ748" s="287">
        <v>0</v>
      </c>
      <c r="AR748" s="1631"/>
      <c r="AS748" s="1631"/>
      <c r="AT748" s="295"/>
      <c r="AU748" s="295"/>
      <c r="AV748" s="295"/>
      <c r="AW748" s="295"/>
      <c r="AX748" s="295"/>
      <c r="AY748" s="295"/>
      <c r="AZ748" s="295"/>
      <c r="BA748" s="295"/>
      <c r="BB748" s="295"/>
      <c r="BC748" s="295"/>
      <c r="BD748" s="295"/>
      <c r="BE748" s="295"/>
      <c r="BF748" s="295"/>
      <c r="BG748" s="295"/>
      <c r="BH748" s="295"/>
      <c r="BI748" s="295"/>
      <c r="BJ748" s="295"/>
      <c r="BK748" s="295"/>
      <c r="BL748" s="290"/>
      <c r="BM748" s="290"/>
      <c r="BN748" s="290"/>
      <c r="BO748" s="290"/>
      <c r="BP748" s="290"/>
      <c r="BQ748" s="290"/>
      <c r="BR748" s="290"/>
      <c r="BS748" s="290"/>
      <c r="BT748" s="290"/>
      <c r="BU748" s="290"/>
      <c r="BV748" s="290"/>
      <c r="BW748" s="290"/>
      <c r="BX748" s="290"/>
      <c r="BY748" s="290"/>
      <c r="BZ748" s="290"/>
      <c r="CA748" s="290"/>
      <c r="CB748" s="290"/>
      <c r="CC748" s="290"/>
      <c r="CD748" s="290"/>
      <c r="CE748" s="290"/>
      <c r="CF748" s="290"/>
      <c r="CG748" s="981"/>
      <c r="CH748" s="290"/>
      <c r="CI748" s="290"/>
      <c r="CJ748" s="290"/>
      <c r="CK748" s="290"/>
      <c r="CL748" s="290"/>
      <c r="CM748" s="290"/>
      <c r="CN748" s="290"/>
      <c r="CO748" s="290"/>
      <c r="CP748" s="290"/>
      <c r="CQ748" s="290"/>
      <c r="CR748" s="290"/>
      <c r="CS748" s="290"/>
      <c r="CT748" s="290"/>
      <c r="CU748" s="290"/>
      <c r="CV748" s="290"/>
      <c r="CW748" s="1549"/>
      <c r="CX748" s="290"/>
      <c r="CY748" s="290"/>
      <c r="CZ748" s="290"/>
      <c r="DA748" s="290"/>
      <c r="DB748" s="290"/>
      <c r="DC748" s="290"/>
      <c r="DD748" s="290"/>
      <c r="DE748" s="290"/>
      <c r="DF748" s="290"/>
      <c r="DG748" s="290"/>
      <c r="DH748" s="290"/>
      <c r="DI748" s="1234"/>
      <c r="DJ748" s="1234"/>
      <c r="DK748" s="1234"/>
      <c r="DL748" s="1234"/>
      <c r="DM748" s="1234"/>
      <c r="DN748" s="1234"/>
      <c r="DO748" s="1234"/>
      <c r="DP748" s="1234"/>
      <c r="DQ748" s="1234"/>
      <c r="DR748" s="1234"/>
      <c r="DS748" s="1234"/>
      <c r="DT748" s="1234"/>
      <c r="DU748" s="1234"/>
      <c r="DV748" s="1234"/>
      <c r="DW748" s="1234"/>
      <c r="DX748" s="1234"/>
      <c r="DY748" s="1234"/>
      <c r="DZ748" s="1234"/>
      <c r="EA748" s="1234"/>
      <c r="EB748" s="1234"/>
      <c r="EC748" s="1234"/>
      <c r="ED748" s="1234"/>
      <c r="EE748" s="1234"/>
      <c r="EF748" s="1234"/>
      <c r="EG748" s="1234"/>
      <c r="EH748" s="1234"/>
      <c r="EI748" s="1234"/>
      <c r="EJ748" s="290"/>
      <c r="EK748" s="290"/>
      <c r="EL748" s="290"/>
      <c r="EM748" s="290"/>
      <c r="EN748" s="287">
        <f t="shared" si="3268"/>
        <v>0</v>
      </c>
      <c r="EO748" s="287"/>
      <c r="EP748" s="287"/>
      <c r="EQ748" s="290"/>
      <c r="ER748" s="290"/>
      <c r="ES748" s="290"/>
      <c r="ET748" s="836"/>
      <c r="EU748" s="836"/>
      <c r="EV748" s="836"/>
      <c r="EW748" s="836"/>
      <c r="EX748" s="290"/>
      <c r="EY748" s="836"/>
      <c r="EZ748" s="836"/>
      <c r="FA748" s="836"/>
      <c r="FB748" s="836"/>
      <c r="FC748" s="290"/>
      <c r="FD748" s="290"/>
      <c r="FE748" s="290"/>
      <c r="FF748" s="290"/>
      <c r="FG748" s="287">
        <f>SUM(FH748:FM748)</f>
        <v>0</v>
      </c>
      <c r="FH748" s="287"/>
      <c r="FI748" s="287"/>
      <c r="FJ748" s="290"/>
      <c r="FK748" s="290"/>
      <c r="FL748" s="981"/>
      <c r="FM748" s="290"/>
      <c r="FN748" s="836"/>
      <c r="FO748" s="836"/>
      <c r="FP748" s="836"/>
      <c r="FQ748" s="836"/>
      <c r="FR748" s="290"/>
      <c r="FS748" s="290"/>
      <c r="FT748" s="290"/>
      <c r="FU748" s="836"/>
      <c r="FV748" s="338"/>
      <c r="FW748" s="338"/>
      <c r="FX748" s="338"/>
    </row>
    <row r="749" spans="1:180" ht="19.899999999999999" hidden="1" customHeight="1">
      <c r="A749" s="401" t="s">
        <v>485</v>
      </c>
      <c r="B749" s="339" t="s">
        <v>302</v>
      </c>
      <c r="C749" s="378"/>
      <c r="D749" s="378"/>
      <c r="E749" s="392"/>
      <c r="F749" s="393" t="s">
        <v>100</v>
      </c>
      <c r="G749" s="463"/>
      <c r="H749" s="463"/>
      <c r="I749" s="285"/>
      <c r="J749" s="285"/>
      <c r="K749" s="285"/>
      <c r="L749" s="285"/>
      <c r="M749" s="285"/>
      <c r="N749" s="285"/>
      <c r="O749" s="285"/>
      <c r="P749" s="285"/>
      <c r="Q749" s="285"/>
      <c r="R749" s="285"/>
      <c r="S749" s="285"/>
      <c r="T749" s="285"/>
      <c r="U749" s="285"/>
      <c r="V749" s="285"/>
      <c r="W749" s="285"/>
      <c r="X749" s="285"/>
      <c r="Y749" s="285"/>
      <c r="Z749" s="285"/>
      <c r="AA749" s="1174"/>
      <c r="AB749" s="285"/>
      <c r="AC749" s="285"/>
      <c r="AD749" s="347"/>
      <c r="AE749" s="285"/>
      <c r="AF749" s="285"/>
      <c r="AG749" s="285"/>
      <c r="AH749" s="285"/>
      <c r="AI749" s="285"/>
      <c r="AJ749" s="285"/>
      <c r="AK749" s="285"/>
      <c r="AL749" s="285"/>
      <c r="AM749" s="285"/>
      <c r="AN749" s="285"/>
      <c r="AO749" s="285"/>
      <c r="AP749" s="306"/>
      <c r="AQ749" s="287" t="e">
        <f>SUM(AQ743:AQ747)</f>
        <v>#REF!</v>
      </c>
      <c r="AR749" s="1631"/>
      <c r="AS749" s="1631"/>
      <c r="AT749" s="295"/>
      <c r="AU749" s="295"/>
      <c r="AV749" s="295"/>
      <c r="AW749" s="295"/>
      <c r="AX749" s="295"/>
      <c r="AY749" s="295"/>
      <c r="AZ749" s="295"/>
      <c r="BA749" s="295"/>
      <c r="BB749" s="295"/>
      <c r="BC749" s="295"/>
      <c r="BD749" s="295"/>
      <c r="BE749" s="295"/>
      <c r="BF749" s="295"/>
      <c r="BG749" s="295"/>
      <c r="BH749" s="295"/>
      <c r="BI749" s="295"/>
      <c r="BJ749" s="295"/>
      <c r="BK749" s="295"/>
      <c r="BL749" s="287">
        <f t="shared" ref="BL749:DE749" si="3275">SUM(BL743:BL747)</f>
        <v>52.38</v>
      </c>
      <c r="BM749" s="287">
        <f t="shared" si="3275"/>
        <v>7.7836680000000014</v>
      </c>
      <c r="BN749" s="287">
        <f t="shared" si="3275"/>
        <v>8.1205824600000004E-2</v>
      </c>
      <c r="BO749" s="287">
        <f t="shared" si="3275"/>
        <v>0</v>
      </c>
      <c r="BP749" s="287">
        <f t="shared" si="3275"/>
        <v>0</v>
      </c>
      <c r="BQ749" s="287">
        <f t="shared" si="3275"/>
        <v>0</v>
      </c>
      <c r="BR749" s="287">
        <f t="shared" ref="BR749:CF749" si="3276">SUM(BR743:BR747)</f>
        <v>52.38</v>
      </c>
      <c r="BS749" s="287">
        <f t="shared" si="3276"/>
        <v>7.7836680000000014</v>
      </c>
      <c r="BT749" s="287">
        <f t="shared" si="3276"/>
        <v>8.1205824600000004E-2</v>
      </c>
      <c r="BU749" s="287">
        <f t="shared" si="3276"/>
        <v>0</v>
      </c>
      <c r="BV749" s="287">
        <f t="shared" si="3276"/>
        <v>0</v>
      </c>
      <c r="BW749" s="287">
        <f t="shared" si="3276"/>
        <v>0</v>
      </c>
      <c r="BX749" s="287">
        <f t="shared" si="3276"/>
        <v>0</v>
      </c>
      <c r="BY749" s="287">
        <f t="shared" si="3276"/>
        <v>0</v>
      </c>
      <c r="BZ749" s="287">
        <f t="shared" si="3276"/>
        <v>0</v>
      </c>
      <c r="CA749" s="287">
        <f t="shared" si="3276"/>
        <v>0</v>
      </c>
      <c r="CB749" s="287">
        <f t="shared" si="3276"/>
        <v>0</v>
      </c>
      <c r="CC749" s="287">
        <f t="shared" si="3276"/>
        <v>0</v>
      </c>
      <c r="CD749" s="287">
        <f t="shared" si="3276"/>
        <v>52.38</v>
      </c>
      <c r="CE749" s="287">
        <f t="shared" si="3276"/>
        <v>7.7836680000000014</v>
      </c>
      <c r="CF749" s="287">
        <f t="shared" si="3276"/>
        <v>8.1205824600000004E-2</v>
      </c>
      <c r="CG749" s="961"/>
      <c r="CH749" s="287">
        <f t="shared" ref="CH749:CV749" si="3277">SUM(CH743:CH747)</f>
        <v>52.38</v>
      </c>
      <c r="CI749" s="287">
        <f t="shared" si="3277"/>
        <v>7.7836680000000014</v>
      </c>
      <c r="CJ749" s="287">
        <f t="shared" si="3277"/>
        <v>8.1205824600000004E-2</v>
      </c>
      <c r="CK749" s="287">
        <f t="shared" si="3277"/>
        <v>0</v>
      </c>
      <c r="CL749" s="287">
        <f t="shared" si="3277"/>
        <v>0</v>
      </c>
      <c r="CM749" s="287">
        <f t="shared" si="3277"/>
        <v>0</v>
      </c>
      <c r="CN749" s="287">
        <f t="shared" si="3277"/>
        <v>0</v>
      </c>
      <c r="CO749" s="287">
        <f t="shared" si="3277"/>
        <v>0</v>
      </c>
      <c r="CP749" s="287">
        <f t="shared" si="3277"/>
        <v>0</v>
      </c>
      <c r="CQ749" s="287">
        <f t="shared" si="3277"/>
        <v>0</v>
      </c>
      <c r="CR749" s="287">
        <f t="shared" si="3277"/>
        <v>0</v>
      </c>
      <c r="CS749" s="287">
        <f t="shared" si="3277"/>
        <v>0</v>
      </c>
      <c r="CT749" s="287">
        <f t="shared" si="3277"/>
        <v>52.38</v>
      </c>
      <c r="CU749" s="287">
        <f t="shared" si="3277"/>
        <v>7.7836680000000014</v>
      </c>
      <c r="CV749" s="287">
        <f t="shared" si="3277"/>
        <v>8.1205824600000004E-2</v>
      </c>
      <c r="CW749" s="1510">
        <f t="shared" si="3275"/>
        <v>52.3</v>
      </c>
      <c r="CX749" s="287">
        <f t="shared" si="3275"/>
        <v>7.7717800000000006</v>
      </c>
      <c r="CY749" s="287">
        <f t="shared" si="3275"/>
        <v>9.4820752000000008E-2</v>
      </c>
      <c r="CZ749" s="287">
        <f t="shared" si="3275"/>
        <v>52.3</v>
      </c>
      <c r="DA749" s="287">
        <f t="shared" si="3275"/>
        <v>7.7717800000000006</v>
      </c>
      <c r="DB749" s="287">
        <f t="shared" si="3275"/>
        <v>0.45250437999999998</v>
      </c>
      <c r="DC749" s="287">
        <f t="shared" si="3275"/>
        <v>52.3</v>
      </c>
      <c r="DD749" s="287">
        <f t="shared" si="3275"/>
        <v>7.7717800000000006</v>
      </c>
      <c r="DE749" s="287">
        <f t="shared" si="3275"/>
        <v>0.10378045900000001</v>
      </c>
      <c r="DF749" s="287">
        <f t="shared" ref="DF749:EF749" si="3278">SUM(DF743:DF747)</f>
        <v>52.3</v>
      </c>
      <c r="DG749" s="287">
        <f t="shared" si="3278"/>
        <v>7.7717800000000006</v>
      </c>
      <c r="DH749" s="287">
        <f t="shared" si="3278"/>
        <v>0.10378045900000001</v>
      </c>
      <c r="DI749" s="1220">
        <f t="shared" si="3278"/>
        <v>52.3</v>
      </c>
      <c r="DJ749" s="1220">
        <f t="shared" si="3278"/>
        <v>7.7717800000000006</v>
      </c>
      <c r="DK749" s="1220">
        <f t="shared" si="3278"/>
        <v>9.4820752000000008E-2</v>
      </c>
      <c r="DL749" s="1220"/>
      <c r="DM749" s="1220"/>
      <c r="DN749" s="1220"/>
      <c r="DO749" s="1220"/>
      <c r="DP749" s="1220"/>
      <c r="DQ749" s="1220"/>
      <c r="DR749" s="1220"/>
      <c r="DS749" s="1220"/>
      <c r="DT749" s="1220"/>
      <c r="DU749" s="1220"/>
      <c r="DV749" s="1220"/>
      <c r="DW749" s="1220"/>
      <c r="DX749" s="1220">
        <f t="shared" si="3278"/>
        <v>52.3</v>
      </c>
      <c r="DY749" s="1220">
        <f t="shared" si="3278"/>
        <v>7.7717800000000006</v>
      </c>
      <c r="DZ749" s="1220">
        <f t="shared" si="3278"/>
        <v>0.45250437999999998</v>
      </c>
      <c r="EA749" s="1220">
        <f t="shared" si="3278"/>
        <v>52.3</v>
      </c>
      <c r="EB749" s="1220">
        <f t="shared" si="3278"/>
        <v>7.7717800000000006</v>
      </c>
      <c r="EC749" s="1220">
        <f t="shared" si="3278"/>
        <v>0.10378045900000001</v>
      </c>
      <c r="ED749" s="1220">
        <f t="shared" si="3278"/>
        <v>52.3</v>
      </c>
      <c r="EE749" s="1220">
        <f t="shared" si="3278"/>
        <v>7.7717800000000006</v>
      </c>
      <c r="EF749" s="1220">
        <f t="shared" si="3278"/>
        <v>0.10378045900000001</v>
      </c>
      <c r="EG749" s="1220"/>
      <c r="EH749" s="1220"/>
      <c r="EI749" s="1220"/>
      <c r="EJ749" s="285"/>
      <c r="EK749" s="285"/>
      <c r="EL749" s="285"/>
      <c r="EM749" s="285"/>
      <c r="EN749" s="287">
        <f t="shared" si="3268"/>
        <v>0</v>
      </c>
      <c r="EO749" s="287"/>
      <c r="EP749" s="287"/>
      <c r="EQ749" s="287">
        <f t="shared" ref="EQ749:FG749" si="3279">SUM(EQ746:EQ748)</f>
        <v>0</v>
      </c>
      <c r="ER749" s="287">
        <f t="shared" si="3279"/>
        <v>0</v>
      </c>
      <c r="ES749" s="287">
        <f t="shared" si="3279"/>
        <v>0</v>
      </c>
      <c r="ET749" s="825"/>
      <c r="EU749" s="825"/>
      <c r="EV749" s="825"/>
      <c r="EW749" s="825"/>
      <c r="EX749" s="287">
        <f t="shared" si="3279"/>
        <v>0</v>
      </c>
      <c r="EY749" s="825"/>
      <c r="EZ749" s="825"/>
      <c r="FA749" s="825"/>
      <c r="FB749" s="825"/>
      <c r="FC749" s="287">
        <f t="shared" si="3279"/>
        <v>0</v>
      </c>
      <c r="FD749" s="287">
        <f t="shared" si="3279"/>
        <v>0</v>
      </c>
      <c r="FE749" s="287">
        <f t="shared" ref="FE749:FF749" si="3280">SUM(FE746:FE748)</f>
        <v>0</v>
      </c>
      <c r="FF749" s="287">
        <f t="shared" si="3280"/>
        <v>0</v>
      </c>
      <c r="FG749" s="287">
        <f t="shared" si="3279"/>
        <v>0</v>
      </c>
      <c r="FH749" s="287"/>
      <c r="FI749" s="287">
        <v>1.4999999999999999E-2</v>
      </c>
      <c r="FJ749" s="287">
        <f>SUM(FJ746:FJ748)</f>
        <v>0</v>
      </c>
      <c r="FK749" s="287">
        <f>SUM(FK746:FK748)</f>
        <v>0</v>
      </c>
      <c r="FL749" s="961"/>
      <c r="FM749" s="287">
        <f>SUM(FM746:FM748)</f>
        <v>0</v>
      </c>
      <c r="FN749" s="825"/>
      <c r="FO749" s="825"/>
      <c r="FP749" s="825"/>
      <c r="FQ749" s="825"/>
      <c r="FR749" s="287"/>
      <c r="FS749" s="287"/>
      <c r="FT749" s="287">
        <f>SUM(FT746:FT748)</f>
        <v>0</v>
      </c>
      <c r="FU749" s="825"/>
      <c r="FV749" s="285"/>
      <c r="FW749" s="285"/>
      <c r="FX749" s="285"/>
    </row>
    <row r="750" spans="1:180" ht="30" hidden="1">
      <c r="A750" s="401" t="s">
        <v>485</v>
      </c>
      <c r="B750" s="339" t="s">
        <v>302</v>
      </c>
      <c r="C750" s="378"/>
      <c r="D750" s="378"/>
      <c r="E750" s="390" t="s">
        <v>121</v>
      </c>
      <c r="F750" s="391" t="s">
        <v>260</v>
      </c>
      <c r="G750" s="463"/>
      <c r="H750" s="463"/>
      <c r="I750" s="285"/>
      <c r="J750" s="285"/>
      <c r="K750" s="285"/>
      <c r="L750" s="285"/>
      <c r="M750" s="285"/>
      <c r="N750" s="285"/>
      <c r="O750" s="285"/>
      <c r="P750" s="285"/>
      <c r="Q750" s="285"/>
      <c r="R750" s="285"/>
      <c r="S750" s="285"/>
      <c r="T750" s="285"/>
      <c r="U750" s="285"/>
      <c r="V750" s="285"/>
      <c r="W750" s="285"/>
      <c r="X750" s="285"/>
      <c r="Y750" s="285"/>
      <c r="Z750" s="285"/>
      <c r="AA750" s="1174"/>
      <c r="AB750" s="285"/>
      <c r="AC750" s="285"/>
      <c r="AD750" s="347"/>
      <c r="AE750" s="285"/>
      <c r="AF750" s="285"/>
      <c r="AG750" s="285"/>
      <c r="AH750" s="285"/>
      <c r="AI750" s="285"/>
      <c r="AJ750" s="285"/>
      <c r="AK750" s="285"/>
      <c r="AL750" s="285"/>
      <c r="AM750" s="285"/>
      <c r="AN750" s="285"/>
      <c r="AO750" s="285"/>
      <c r="AP750" s="338"/>
      <c r="AQ750" s="285"/>
      <c r="AR750" s="1629"/>
      <c r="AS750" s="1629"/>
      <c r="AT750" s="286"/>
      <c r="AU750" s="286"/>
      <c r="AV750" s="286"/>
      <c r="AW750" s="286"/>
      <c r="AX750" s="286"/>
      <c r="AY750" s="286"/>
      <c r="AZ750" s="286"/>
      <c r="BA750" s="286"/>
      <c r="BB750" s="286"/>
      <c r="BC750" s="286"/>
      <c r="BD750" s="286"/>
      <c r="BE750" s="286"/>
      <c r="BF750" s="286"/>
      <c r="BG750" s="286"/>
      <c r="BH750" s="286"/>
      <c r="BI750" s="286"/>
      <c r="BJ750" s="286"/>
      <c r="BK750" s="286"/>
      <c r="BL750" s="285"/>
      <c r="BM750" s="285"/>
      <c r="BN750" s="285"/>
      <c r="BO750" s="285"/>
      <c r="BP750" s="285"/>
      <c r="BQ750" s="285"/>
      <c r="BR750" s="285"/>
      <c r="BS750" s="285"/>
      <c r="BT750" s="285"/>
      <c r="BU750" s="285"/>
      <c r="BV750" s="285"/>
      <c r="BW750" s="285"/>
      <c r="BX750" s="285"/>
      <c r="BY750" s="285"/>
      <c r="BZ750" s="285"/>
      <c r="CA750" s="285"/>
      <c r="CB750" s="285"/>
      <c r="CC750" s="285"/>
      <c r="CD750" s="285"/>
      <c r="CE750" s="285"/>
      <c r="CF750" s="285"/>
      <c r="CG750" s="962"/>
      <c r="CH750" s="285"/>
      <c r="CI750" s="285"/>
      <c r="CJ750" s="285"/>
      <c r="CK750" s="285"/>
      <c r="CL750" s="285"/>
      <c r="CM750" s="285"/>
      <c r="CN750" s="285"/>
      <c r="CO750" s="285"/>
      <c r="CP750" s="285"/>
      <c r="CQ750" s="285"/>
      <c r="CR750" s="285"/>
      <c r="CS750" s="285"/>
      <c r="CT750" s="285"/>
      <c r="CU750" s="285"/>
      <c r="CV750" s="285"/>
      <c r="CW750" s="1512"/>
      <c r="CX750" s="285"/>
      <c r="CY750" s="285"/>
      <c r="CZ750" s="285"/>
      <c r="DA750" s="285"/>
      <c r="DB750" s="285"/>
      <c r="DC750" s="285"/>
      <c r="DD750" s="285"/>
      <c r="DE750" s="285"/>
      <c r="DF750" s="285"/>
      <c r="DG750" s="285"/>
      <c r="DH750" s="285"/>
      <c r="DI750" s="1174"/>
      <c r="DJ750" s="1174"/>
      <c r="DK750" s="1174"/>
      <c r="DL750" s="1174"/>
      <c r="DM750" s="1174"/>
      <c r="DN750" s="1174"/>
      <c r="DO750" s="1174"/>
      <c r="DP750" s="1174"/>
      <c r="DQ750" s="1174"/>
      <c r="DR750" s="1174"/>
      <c r="DS750" s="1174"/>
      <c r="DT750" s="1174"/>
      <c r="DU750" s="1174"/>
      <c r="DV750" s="1174"/>
      <c r="DW750" s="1174"/>
      <c r="DX750" s="1174"/>
      <c r="DY750" s="1174"/>
      <c r="DZ750" s="1174"/>
      <c r="EA750" s="1174"/>
      <c r="EB750" s="1174"/>
      <c r="EC750" s="1174"/>
      <c r="ED750" s="1174"/>
      <c r="EE750" s="1174"/>
      <c r="EF750" s="1174"/>
      <c r="EG750" s="1174"/>
      <c r="EH750" s="1174"/>
      <c r="EI750" s="1174"/>
      <c r="EJ750" s="285"/>
      <c r="EK750" s="285"/>
      <c r="EL750" s="285"/>
      <c r="EM750" s="285"/>
      <c r="EN750" s="287">
        <f t="shared" si="3268"/>
        <v>0</v>
      </c>
      <c r="EO750" s="287"/>
      <c r="EP750" s="287"/>
      <c r="EQ750" s="285"/>
      <c r="ER750" s="285"/>
      <c r="ES750" s="285"/>
      <c r="ET750" s="804"/>
      <c r="EU750" s="804"/>
      <c r="EV750" s="804"/>
      <c r="EW750" s="804"/>
      <c r="EX750" s="285"/>
      <c r="EY750" s="804"/>
      <c r="EZ750" s="804"/>
      <c r="FA750" s="804"/>
      <c r="FB750" s="804"/>
      <c r="FC750" s="285"/>
      <c r="FD750" s="285"/>
      <c r="FE750" s="285"/>
      <c r="FF750" s="285"/>
      <c r="FG750" s="285"/>
      <c r="FH750" s="287">
        <v>0</v>
      </c>
      <c r="FI750" s="287"/>
      <c r="FJ750" s="285"/>
      <c r="FK750" s="285"/>
      <c r="FL750" s="962"/>
      <c r="FM750" s="285"/>
      <c r="FN750" s="804"/>
      <c r="FO750" s="804"/>
      <c r="FP750" s="804"/>
      <c r="FQ750" s="804"/>
      <c r="FR750" s="285"/>
      <c r="FS750" s="285"/>
      <c r="FT750" s="285"/>
      <c r="FU750" s="804"/>
      <c r="FV750" s="285"/>
      <c r="FW750" s="285"/>
      <c r="FX750" s="285"/>
    </row>
    <row r="751" spans="1:180" ht="30" hidden="1">
      <c r="A751" s="401" t="s">
        <v>485</v>
      </c>
      <c r="B751" s="339" t="s">
        <v>302</v>
      </c>
      <c r="C751" s="378"/>
      <c r="D751" s="378"/>
      <c r="E751" s="392"/>
      <c r="F751" s="394"/>
      <c r="G751" s="339"/>
      <c r="H751" s="339"/>
      <c r="I751" s="287" t="e">
        <f>#REF!+M751+N751+S751+#REF!</f>
        <v>#REF!</v>
      </c>
      <c r="J751" s="287"/>
      <c r="K751" s="287"/>
      <c r="L751" s="287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  <c r="W751" s="286"/>
      <c r="X751" s="286"/>
      <c r="Y751" s="286"/>
      <c r="Z751" s="286"/>
      <c r="AA751" s="1172"/>
      <c r="AB751" s="286"/>
      <c r="AC751" s="286"/>
      <c r="AD751" s="349"/>
      <c r="AE751" s="286"/>
      <c r="AF751" s="286"/>
      <c r="AG751" s="286"/>
      <c r="AH751" s="286"/>
      <c r="AI751" s="286"/>
      <c r="AJ751" s="286"/>
      <c r="AK751" s="286"/>
      <c r="AL751" s="286"/>
      <c r="AM751" s="286"/>
      <c r="AN751" s="286"/>
      <c r="AO751" s="286"/>
      <c r="AP751" s="286"/>
      <c r="AQ751" s="287" t="e">
        <f>#REF!+#REF!+BR751+CW751+#REF!</f>
        <v>#REF!</v>
      </c>
      <c r="AR751" s="1631"/>
      <c r="AS751" s="1631"/>
      <c r="AT751" s="290"/>
      <c r="AU751" s="290"/>
      <c r="AV751" s="290"/>
      <c r="AW751" s="290"/>
      <c r="AX751" s="290"/>
      <c r="AY751" s="290"/>
      <c r="AZ751" s="290"/>
      <c r="BA751" s="290"/>
      <c r="BB751" s="290"/>
      <c r="BC751" s="290"/>
      <c r="BD751" s="290"/>
      <c r="BE751" s="290"/>
      <c r="BF751" s="290"/>
      <c r="BG751" s="290"/>
      <c r="BH751" s="290"/>
      <c r="BI751" s="290"/>
      <c r="BJ751" s="290"/>
      <c r="BK751" s="290"/>
      <c r="BL751" s="286"/>
      <c r="BM751" s="286"/>
      <c r="BN751" s="286"/>
      <c r="BO751" s="286"/>
      <c r="BP751" s="286"/>
      <c r="BQ751" s="286"/>
      <c r="BR751" s="286"/>
      <c r="BS751" s="286"/>
      <c r="BT751" s="286"/>
      <c r="BU751" s="286"/>
      <c r="BV751" s="286"/>
      <c r="BW751" s="286"/>
      <c r="BX751" s="286"/>
      <c r="BY751" s="286"/>
      <c r="BZ751" s="286"/>
      <c r="CA751" s="286"/>
      <c r="CB751" s="286"/>
      <c r="CC751" s="286"/>
      <c r="CD751" s="286"/>
      <c r="CE751" s="286"/>
      <c r="CF751" s="286"/>
      <c r="CG751" s="977"/>
      <c r="CH751" s="286"/>
      <c r="CI751" s="286"/>
      <c r="CJ751" s="286"/>
      <c r="CK751" s="286"/>
      <c r="CL751" s="286"/>
      <c r="CM751" s="286"/>
      <c r="CN751" s="286"/>
      <c r="CO751" s="286"/>
      <c r="CP751" s="286"/>
      <c r="CQ751" s="286"/>
      <c r="CR751" s="286"/>
      <c r="CS751" s="286"/>
      <c r="CT751" s="286"/>
      <c r="CU751" s="286"/>
      <c r="CV751" s="286"/>
      <c r="CW751" s="1546"/>
      <c r="CX751" s="286"/>
      <c r="CY751" s="286"/>
      <c r="CZ751" s="286"/>
      <c r="DA751" s="286"/>
      <c r="DB751" s="286"/>
      <c r="DC751" s="286"/>
      <c r="DD751" s="286"/>
      <c r="DE751" s="286"/>
      <c r="DF751" s="286"/>
      <c r="DG751" s="286"/>
      <c r="DH751" s="286"/>
      <c r="DI751" s="1172"/>
      <c r="DJ751" s="1172"/>
      <c r="DK751" s="1172"/>
      <c r="DL751" s="1172"/>
      <c r="DM751" s="1172"/>
      <c r="DN751" s="1172"/>
      <c r="DO751" s="1172"/>
      <c r="DP751" s="1172"/>
      <c r="DQ751" s="1172"/>
      <c r="DR751" s="1172"/>
      <c r="DS751" s="1172"/>
      <c r="DT751" s="1172"/>
      <c r="DU751" s="1172"/>
      <c r="DV751" s="1172"/>
      <c r="DW751" s="1172"/>
      <c r="DX751" s="1172"/>
      <c r="DY751" s="1172"/>
      <c r="DZ751" s="1172"/>
      <c r="EA751" s="1172"/>
      <c r="EB751" s="1172"/>
      <c r="EC751" s="1172"/>
      <c r="ED751" s="1172"/>
      <c r="EE751" s="1172"/>
      <c r="EF751" s="1172"/>
      <c r="EG751" s="1172"/>
      <c r="EH751" s="1172"/>
      <c r="EI751" s="1172"/>
      <c r="EJ751" s="286"/>
      <c r="EK751" s="286"/>
      <c r="EL751" s="286"/>
      <c r="EM751" s="286"/>
      <c r="EN751" s="287">
        <f t="shared" si="3268"/>
        <v>0</v>
      </c>
      <c r="EO751" s="287"/>
      <c r="EP751" s="287"/>
      <c r="EQ751" s="286"/>
      <c r="ER751" s="286"/>
      <c r="ES751" s="286"/>
      <c r="ET751" s="835"/>
      <c r="EU751" s="835"/>
      <c r="EV751" s="835"/>
      <c r="EW751" s="835"/>
      <c r="EX751" s="286"/>
      <c r="EY751" s="835"/>
      <c r="EZ751" s="835"/>
      <c r="FA751" s="835"/>
      <c r="FB751" s="835"/>
      <c r="FC751" s="286"/>
      <c r="FD751" s="286"/>
      <c r="FE751" s="286"/>
      <c r="FF751" s="286"/>
      <c r="FG751" s="287">
        <f>SUM(FH751:FM751)</f>
        <v>0</v>
      </c>
      <c r="FH751" s="287"/>
      <c r="FI751" s="287"/>
      <c r="FJ751" s="286"/>
      <c r="FK751" s="286"/>
      <c r="FL751" s="977"/>
      <c r="FM751" s="286"/>
      <c r="FN751" s="835"/>
      <c r="FO751" s="835"/>
      <c r="FP751" s="835"/>
      <c r="FQ751" s="835"/>
      <c r="FR751" s="286"/>
      <c r="FS751" s="286"/>
      <c r="FT751" s="286"/>
      <c r="FU751" s="835"/>
      <c r="FV751" s="338"/>
      <c r="FW751" s="338"/>
      <c r="FX751" s="338"/>
    </row>
    <row r="752" spans="1:180" ht="30" hidden="1">
      <c r="A752" s="401" t="s">
        <v>485</v>
      </c>
      <c r="B752" s="339" t="s">
        <v>302</v>
      </c>
      <c r="C752" s="378"/>
      <c r="D752" s="378"/>
      <c r="E752" s="392"/>
      <c r="F752" s="394"/>
      <c r="G752" s="339"/>
      <c r="H752" s="339"/>
      <c r="I752" s="287" t="e">
        <f>#REF!+M752+N752+S752+#REF!</f>
        <v>#REF!</v>
      </c>
      <c r="J752" s="287"/>
      <c r="K752" s="287"/>
      <c r="L752" s="287"/>
      <c r="M752" s="364"/>
      <c r="N752" s="364"/>
      <c r="O752" s="364"/>
      <c r="P752" s="364"/>
      <c r="Q752" s="364"/>
      <c r="R752" s="364"/>
      <c r="S752" s="364"/>
      <c r="T752" s="364"/>
      <c r="U752" s="364"/>
      <c r="V752" s="364"/>
      <c r="W752" s="364"/>
      <c r="X752" s="364"/>
      <c r="Y752" s="364"/>
      <c r="Z752" s="364"/>
      <c r="AA752" s="1186"/>
      <c r="AB752" s="290"/>
      <c r="AC752" s="290"/>
      <c r="AD752" s="348"/>
      <c r="AE752" s="290"/>
      <c r="AF752" s="364"/>
      <c r="AG752" s="364"/>
      <c r="AH752" s="364"/>
      <c r="AI752" s="364"/>
      <c r="AJ752" s="364"/>
      <c r="AK752" s="364"/>
      <c r="AL752" s="290"/>
      <c r="AM752" s="290"/>
      <c r="AN752" s="290"/>
      <c r="AO752" s="290"/>
      <c r="AP752" s="290"/>
      <c r="AQ752" s="287" t="e">
        <f>#REF!+#REF!+BR752+CW752+#REF!</f>
        <v>#REF!</v>
      </c>
      <c r="AR752" s="1631"/>
      <c r="AS752" s="1631"/>
      <c r="AT752" s="290"/>
      <c r="AU752" s="290"/>
      <c r="AV752" s="290"/>
      <c r="AW752" s="290"/>
      <c r="AX752" s="290"/>
      <c r="AY752" s="290"/>
      <c r="AZ752" s="290"/>
      <c r="BA752" s="290"/>
      <c r="BB752" s="290"/>
      <c r="BC752" s="290"/>
      <c r="BD752" s="290"/>
      <c r="BE752" s="290"/>
      <c r="BF752" s="290"/>
      <c r="BG752" s="290"/>
      <c r="BH752" s="290"/>
      <c r="BI752" s="290"/>
      <c r="BJ752" s="290"/>
      <c r="BK752" s="290"/>
      <c r="BL752" s="290"/>
      <c r="BM752" s="290"/>
      <c r="BN752" s="290"/>
      <c r="BO752" s="290"/>
      <c r="BP752" s="290"/>
      <c r="BQ752" s="290"/>
      <c r="BR752" s="290"/>
      <c r="BS752" s="290"/>
      <c r="BT752" s="290"/>
      <c r="BU752" s="290"/>
      <c r="BV752" s="290"/>
      <c r="BW752" s="290"/>
      <c r="BX752" s="290"/>
      <c r="BY752" s="290"/>
      <c r="BZ752" s="290"/>
      <c r="CA752" s="290"/>
      <c r="CB752" s="290"/>
      <c r="CC752" s="290"/>
      <c r="CD752" s="290"/>
      <c r="CE752" s="290"/>
      <c r="CF752" s="290"/>
      <c r="CG752" s="981"/>
      <c r="CH752" s="290"/>
      <c r="CI752" s="290"/>
      <c r="CJ752" s="290"/>
      <c r="CK752" s="290"/>
      <c r="CL752" s="290"/>
      <c r="CM752" s="290"/>
      <c r="CN752" s="290"/>
      <c r="CO752" s="290"/>
      <c r="CP752" s="290"/>
      <c r="CQ752" s="290"/>
      <c r="CR752" s="290"/>
      <c r="CS752" s="290"/>
      <c r="CT752" s="290"/>
      <c r="CU752" s="290"/>
      <c r="CV752" s="290"/>
      <c r="CW752" s="1549"/>
      <c r="CX752" s="290"/>
      <c r="CY752" s="290"/>
      <c r="CZ752" s="290"/>
      <c r="DA752" s="290"/>
      <c r="DB752" s="290"/>
      <c r="DC752" s="290"/>
      <c r="DD752" s="290"/>
      <c r="DE752" s="290"/>
      <c r="DF752" s="290"/>
      <c r="DG752" s="290"/>
      <c r="DH752" s="290"/>
      <c r="DI752" s="1234"/>
      <c r="DJ752" s="1234"/>
      <c r="DK752" s="1234"/>
      <c r="DL752" s="1234"/>
      <c r="DM752" s="1234"/>
      <c r="DN752" s="1234"/>
      <c r="DO752" s="1234"/>
      <c r="DP752" s="1234"/>
      <c r="DQ752" s="1234"/>
      <c r="DR752" s="1234"/>
      <c r="DS752" s="1234"/>
      <c r="DT752" s="1234"/>
      <c r="DU752" s="1234"/>
      <c r="DV752" s="1234"/>
      <c r="DW752" s="1234"/>
      <c r="DX752" s="1234"/>
      <c r="DY752" s="1234"/>
      <c r="DZ752" s="1234"/>
      <c r="EA752" s="1234"/>
      <c r="EB752" s="1234"/>
      <c r="EC752" s="1234"/>
      <c r="ED752" s="1234"/>
      <c r="EE752" s="1234"/>
      <c r="EF752" s="1234"/>
      <c r="EG752" s="1234"/>
      <c r="EH752" s="1234"/>
      <c r="EI752" s="1234"/>
      <c r="EJ752" s="290"/>
      <c r="EK752" s="290"/>
      <c r="EL752" s="290"/>
      <c r="EM752" s="290"/>
      <c r="EN752" s="287">
        <f t="shared" si="3268"/>
        <v>0</v>
      </c>
      <c r="EO752" s="287"/>
      <c r="EP752" s="287"/>
      <c r="EQ752" s="290"/>
      <c r="ER752" s="290"/>
      <c r="ES752" s="290"/>
      <c r="ET752" s="836"/>
      <c r="EU752" s="836"/>
      <c r="EV752" s="836"/>
      <c r="EW752" s="836"/>
      <c r="EX752" s="290"/>
      <c r="EY752" s="836"/>
      <c r="EZ752" s="836"/>
      <c r="FA752" s="836"/>
      <c r="FB752" s="836"/>
      <c r="FC752" s="290"/>
      <c r="FD752" s="290"/>
      <c r="FE752" s="290"/>
      <c r="FF752" s="290"/>
      <c r="FG752" s="287">
        <f>SUM(FH752:FM752)</f>
        <v>0</v>
      </c>
      <c r="FH752" s="287"/>
      <c r="FI752" s="287"/>
      <c r="FJ752" s="290"/>
      <c r="FK752" s="290"/>
      <c r="FL752" s="981"/>
      <c r="FM752" s="290"/>
      <c r="FN752" s="836"/>
      <c r="FO752" s="836"/>
      <c r="FP752" s="836"/>
      <c r="FQ752" s="836"/>
      <c r="FR752" s="290"/>
      <c r="FS752" s="290"/>
      <c r="FT752" s="290"/>
      <c r="FU752" s="836"/>
      <c r="FV752" s="338"/>
      <c r="FW752" s="338"/>
      <c r="FX752" s="338"/>
    </row>
    <row r="753" spans="1:180" ht="30" hidden="1">
      <c r="A753" s="401" t="s">
        <v>485</v>
      </c>
      <c r="B753" s="339" t="s">
        <v>302</v>
      </c>
      <c r="C753" s="378"/>
      <c r="D753" s="378"/>
      <c r="E753" s="392" t="s">
        <v>97</v>
      </c>
      <c r="F753" s="394"/>
      <c r="G753" s="339"/>
      <c r="H753" s="339"/>
      <c r="I753" s="287" t="e">
        <f>#REF!+M753+N753+S753+#REF!</f>
        <v>#REF!</v>
      </c>
      <c r="J753" s="287"/>
      <c r="K753" s="287"/>
      <c r="L753" s="287"/>
      <c r="M753" s="364"/>
      <c r="N753" s="364"/>
      <c r="O753" s="364"/>
      <c r="P753" s="364"/>
      <c r="Q753" s="364"/>
      <c r="R753" s="364"/>
      <c r="S753" s="364"/>
      <c r="T753" s="364"/>
      <c r="U753" s="364"/>
      <c r="V753" s="364"/>
      <c r="W753" s="364"/>
      <c r="X753" s="364"/>
      <c r="Y753" s="364"/>
      <c r="Z753" s="364"/>
      <c r="AA753" s="1186"/>
      <c r="AB753" s="290"/>
      <c r="AC753" s="290"/>
      <c r="AD753" s="348"/>
      <c r="AE753" s="290"/>
      <c r="AF753" s="364"/>
      <c r="AG753" s="364"/>
      <c r="AH753" s="364"/>
      <c r="AI753" s="364"/>
      <c r="AJ753" s="364"/>
      <c r="AK753" s="364"/>
      <c r="AL753" s="290"/>
      <c r="AM753" s="290"/>
      <c r="AN753" s="290"/>
      <c r="AO753" s="290"/>
      <c r="AP753" s="290"/>
      <c r="AQ753" s="287" t="e">
        <f>#REF!+#REF!+BR753+CW753+#REF!</f>
        <v>#REF!</v>
      </c>
      <c r="AR753" s="1631"/>
      <c r="AS753" s="1631"/>
      <c r="AT753" s="287"/>
      <c r="AU753" s="287"/>
      <c r="AV753" s="287"/>
      <c r="AW753" s="287"/>
      <c r="AX753" s="287"/>
      <c r="AY753" s="287"/>
      <c r="AZ753" s="287"/>
      <c r="BA753" s="287"/>
      <c r="BB753" s="287"/>
      <c r="BC753" s="287"/>
      <c r="BD753" s="287"/>
      <c r="BE753" s="287"/>
      <c r="BF753" s="287"/>
      <c r="BG753" s="287"/>
      <c r="BH753" s="287"/>
      <c r="BI753" s="287"/>
      <c r="BJ753" s="287"/>
      <c r="BK753" s="287"/>
      <c r="BL753" s="290"/>
      <c r="BM753" s="290"/>
      <c r="BN753" s="290"/>
      <c r="BO753" s="290"/>
      <c r="BP753" s="290"/>
      <c r="BQ753" s="290"/>
      <c r="BR753" s="290"/>
      <c r="BS753" s="290"/>
      <c r="BT753" s="290"/>
      <c r="BU753" s="290"/>
      <c r="BV753" s="290"/>
      <c r="BW753" s="290"/>
      <c r="BX753" s="290"/>
      <c r="BY753" s="290"/>
      <c r="BZ753" s="290"/>
      <c r="CA753" s="290"/>
      <c r="CB753" s="290"/>
      <c r="CC753" s="290"/>
      <c r="CD753" s="290"/>
      <c r="CE753" s="290"/>
      <c r="CF753" s="290"/>
      <c r="CG753" s="981"/>
      <c r="CH753" s="290"/>
      <c r="CI753" s="290"/>
      <c r="CJ753" s="290"/>
      <c r="CK753" s="290"/>
      <c r="CL753" s="290"/>
      <c r="CM753" s="290"/>
      <c r="CN753" s="290"/>
      <c r="CO753" s="290"/>
      <c r="CP753" s="290"/>
      <c r="CQ753" s="290"/>
      <c r="CR753" s="290"/>
      <c r="CS753" s="290"/>
      <c r="CT753" s="290"/>
      <c r="CU753" s="290"/>
      <c r="CV753" s="290"/>
      <c r="CW753" s="1549"/>
      <c r="CX753" s="290"/>
      <c r="CY753" s="290"/>
      <c r="CZ753" s="290"/>
      <c r="DA753" s="290"/>
      <c r="DB753" s="290"/>
      <c r="DC753" s="290"/>
      <c r="DD753" s="290"/>
      <c r="DE753" s="290"/>
      <c r="DF753" s="290"/>
      <c r="DG753" s="290"/>
      <c r="DH753" s="290"/>
      <c r="DI753" s="1234"/>
      <c r="DJ753" s="1234"/>
      <c r="DK753" s="1234"/>
      <c r="DL753" s="1234"/>
      <c r="DM753" s="1234"/>
      <c r="DN753" s="1234"/>
      <c r="DO753" s="1234"/>
      <c r="DP753" s="1234"/>
      <c r="DQ753" s="1234"/>
      <c r="DR753" s="1234"/>
      <c r="DS753" s="1234"/>
      <c r="DT753" s="1234"/>
      <c r="DU753" s="1234"/>
      <c r="DV753" s="1234"/>
      <c r="DW753" s="1234"/>
      <c r="DX753" s="1234"/>
      <c r="DY753" s="1234"/>
      <c r="DZ753" s="1234"/>
      <c r="EA753" s="1234"/>
      <c r="EB753" s="1234"/>
      <c r="EC753" s="1234"/>
      <c r="ED753" s="1234"/>
      <c r="EE753" s="1234"/>
      <c r="EF753" s="1234"/>
      <c r="EG753" s="1234"/>
      <c r="EH753" s="1234"/>
      <c r="EI753" s="1234"/>
      <c r="EJ753" s="290"/>
      <c r="EK753" s="290"/>
      <c r="EL753" s="290"/>
      <c r="EM753" s="290"/>
      <c r="EN753" s="287">
        <f t="shared" si="3268"/>
        <v>0</v>
      </c>
      <c r="EO753" s="287"/>
      <c r="EP753" s="287"/>
      <c r="EQ753" s="290"/>
      <c r="ER753" s="290"/>
      <c r="ES753" s="290"/>
      <c r="ET753" s="836"/>
      <c r="EU753" s="836"/>
      <c r="EV753" s="836"/>
      <c r="EW753" s="836"/>
      <c r="EX753" s="290"/>
      <c r="EY753" s="836"/>
      <c r="EZ753" s="836"/>
      <c r="FA753" s="836"/>
      <c r="FB753" s="836"/>
      <c r="FC753" s="290"/>
      <c r="FD753" s="290"/>
      <c r="FE753" s="290"/>
      <c r="FF753" s="290"/>
      <c r="FG753" s="287">
        <f>SUM(FH753:FM753)</f>
        <v>0</v>
      </c>
      <c r="FH753" s="287"/>
      <c r="FI753" s="287"/>
      <c r="FJ753" s="290"/>
      <c r="FK753" s="290"/>
      <c r="FL753" s="981"/>
      <c r="FM753" s="290"/>
      <c r="FN753" s="836"/>
      <c r="FO753" s="836"/>
      <c r="FP753" s="836"/>
      <c r="FQ753" s="836"/>
      <c r="FR753" s="290"/>
      <c r="FS753" s="290"/>
      <c r="FT753" s="290"/>
      <c r="FU753" s="836"/>
      <c r="FV753" s="338"/>
      <c r="FW753" s="338"/>
      <c r="FX753" s="338"/>
    </row>
    <row r="754" spans="1:180" ht="30" hidden="1">
      <c r="A754" s="401" t="s">
        <v>485</v>
      </c>
      <c r="B754" s="339" t="s">
        <v>302</v>
      </c>
      <c r="C754" s="378"/>
      <c r="D754" s="378"/>
      <c r="E754" s="392"/>
      <c r="F754" s="393" t="s">
        <v>100</v>
      </c>
      <c r="G754" s="463"/>
      <c r="H754" s="463"/>
      <c r="I754" s="285"/>
      <c r="J754" s="285"/>
      <c r="K754" s="285"/>
      <c r="L754" s="285"/>
      <c r="M754" s="285"/>
      <c r="N754" s="285"/>
      <c r="O754" s="285"/>
      <c r="P754" s="285"/>
      <c r="Q754" s="285"/>
      <c r="R754" s="285"/>
      <c r="S754" s="285"/>
      <c r="T754" s="285"/>
      <c r="U754" s="285"/>
      <c r="V754" s="285"/>
      <c r="W754" s="285"/>
      <c r="X754" s="285"/>
      <c r="Y754" s="285"/>
      <c r="Z754" s="285"/>
      <c r="AA754" s="1174"/>
      <c r="AB754" s="285"/>
      <c r="AC754" s="285"/>
      <c r="AD754" s="347"/>
      <c r="AE754" s="285"/>
      <c r="AF754" s="285"/>
      <c r="AG754" s="285"/>
      <c r="AH754" s="285"/>
      <c r="AI754" s="285"/>
      <c r="AJ754" s="285"/>
      <c r="AK754" s="285"/>
      <c r="AL754" s="285"/>
      <c r="AM754" s="285"/>
      <c r="AN754" s="285"/>
      <c r="AO754" s="285"/>
      <c r="AP754" s="306"/>
      <c r="AQ754" s="287" t="e">
        <f>SUM(AQ751:AQ753)</f>
        <v>#REF!</v>
      </c>
      <c r="AR754" s="1631"/>
      <c r="AS754" s="1631"/>
      <c r="AT754" s="285"/>
      <c r="AU754" s="285"/>
      <c r="AV754" s="285"/>
      <c r="AW754" s="285"/>
      <c r="AX754" s="285"/>
      <c r="AY754" s="285"/>
      <c r="AZ754" s="285"/>
      <c r="BA754" s="285"/>
      <c r="BB754" s="285"/>
      <c r="BC754" s="285"/>
      <c r="BD754" s="285"/>
      <c r="BE754" s="285"/>
      <c r="BF754" s="285"/>
      <c r="BG754" s="285"/>
      <c r="BH754" s="285"/>
      <c r="BI754" s="285"/>
      <c r="BJ754" s="285"/>
      <c r="BK754" s="285"/>
      <c r="BL754" s="287">
        <f t="shared" ref="BL754:DE754" si="3281">SUM(BL751:BL753)</f>
        <v>0</v>
      </c>
      <c r="BM754" s="287">
        <f t="shared" si="3281"/>
        <v>0</v>
      </c>
      <c r="BN754" s="287">
        <f t="shared" si="3281"/>
        <v>0</v>
      </c>
      <c r="BO754" s="287">
        <f t="shared" si="3281"/>
        <v>0</v>
      </c>
      <c r="BP754" s="287">
        <f t="shared" si="3281"/>
        <v>0</v>
      </c>
      <c r="BQ754" s="287">
        <f t="shared" si="3281"/>
        <v>0</v>
      </c>
      <c r="BR754" s="287">
        <f t="shared" ref="BR754:CF754" si="3282">SUM(BR751:BR753)</f>
        <v>0</v>
      </c>
      <c r="BS754" s="287">
        <f t="shared" si="3282"/>
        <v>0</v>
      </c>
      <c r="BT754" s="287">
        <f t="shared" si="3282"/>
        <v>0</v>
      </c>
      <c r="BU754" s="287">
        <f t="shared" si="3282"/>
        <v>0</v>
      </c>
      <c r="BV754" s="287">
        <f t="shared" si="3282"/>
        <v>0</v>
      </c>
      <c r="BW754" s="287">
        <f t="shared" si="3282"/>
        <v>0</v>
      </c>
      <c r="BX754" s="287">
        <f t="shared" si="3282"/>
        <v>0</v>
      </c>
      <c r="BY754" s="287">
        <f t="shared" si="3282"/>
        <v>0</v>
      </c>
      <c r="BZ754" s="287">
        <f t="shared" si="3282"/>
        <v>0</v>
      </c>
      <c r="CA754" s="287">
        <f t="shared" si="3282"/>
        <v>0</v>
      </c>
      <c r="CB754" s="287">
        <f t="shared" si="3282"/>
        <v>0</v>
      </c>
      <c r="CC754" s="287">
        <f t="shared" si="3282"/>
        <v>0</v>
      </c>
      <c r="CD754" s="287">
        <f t="shared" si="3282"/>
        <v>0</v>
      </c>
      <c r="CE754" s="287">
        <f t="shared" si="3282"/>
        <v>0</v>
      </c>
      <c r="CF754" s="287">
        <f t="shared" si="3282"/>
        <v>0</v>
      </c>
      <c r="CG754" s="961"/>
      <c r="CH754" s="287">
        <f t="shared" ref="CH754:CV754" si="3283">SUM(CH751:CH753)</f>
        <v>0</v>
      </c>
      <c r="CI754" s="287">
        <f t="shared" si="3283"/>
        <v>0</v>
      </c>
      <c r="CJ754" s="287">
        <f t="shared" si="3283"/>
        <v>0</v>
      </c>
      <c r="CK754" s="287">
        <f t="shared" si="3283"/>
        <v>0</v>
      </c>
      <c r="CL754" s="287">
        <f t="shared" si="3283"/>
        <v>0</v>
      </c>
      <c r="CM754" s="287">
        <f t="shared" si="3283"/>
        <v>0</v>
      </c>
      <c r="CN754" s="287">
        <f t="shared" si="3283"/>
        <v>0</v>
      </c>
      <c r="CO754" s="287">
        <f t="shared" si="3283"/>
        <v>0</v>
      </c>
      <c r="CP754" s="287">
        <f t="shared" si="3283"/>
        <v>0</v>
      </c>
      <c r="CQ754" s="287">
        <f t="shared" si="3283"/>
        <v>0</v>
      </c>
      <c r="CR754" s="287">
        <f t="shared" si="3283"/>
        <v>0</v>
      </c>
      <c r="CS754" s="287">
        <f t="shared" si="3283"/>
        <v>0</v>
      </c>
      <c r="CT754" s="287">
        <f t="shared" si="3283"/>
        <v>0</v>
      </c>
      <c r="CU754" s="287">
        <f t="shared" si="3283"/>
        <v>0</v>
      </c>
      <c r="CV754" s="287">
        <f t="shared" si="3283"/>
        <v>0</v>
      </c>
      <c r="CW754" s="1510">
        <f t="shared" si="3281"/>
        <v>0</v>
      </c>
      <c r="CX754" s="287">
        <f t="shared" si="3281"/>
        <v>0</v>
      </c>
      <c r="CY754" s="287">
        <f t="shared" si="3281"/>
        <v>0</v>
      </c>
      <c r="CZ754" s="287">
        <f t="shared" si="3281"/>
        <v>0</v>
      </c>
      <c r="DA754" s="287">
        <f t="shared" si="3281"/>
        <v>0</v>
      </c>
      <c r="DB754" s="287">
        <f t="shared" si="3281"/>
        <v>0</v>
      </c>
      <c r="DC754" s="287">
        <f t="shared" si="3281"/>
        <v>0</v>
      </c>
      <c r="DD754" s="287">
        <f t="shared" si="3281"/>
        <v>0</v>
      </c>
      <c r="DE754" s="287">
        <f t="shared" si="3281"/>
        <v>0</v>
      </c>
      <c r="DF754" s="287">
        <f t="shared" ref="DF754:EF754" si="3284">SUM(DF751:DF753)</f>
        <v>0</v>
      </c>
      <c r="DG754" s="287">
        <f t="shared" si="3284"/>
        <v>0</v>
      </c>
      <c r="DH754" s="287">
        <f t="shared" si="3284"/>
        <v>0</v>
      </c>
      <c r="DI754" s="1220">
        <f t="shared" si="3284"/>
        <v>0</v>
      </c>
      <c r="DJ754" s="1220">
        <f t="shared" si="3284"/>
        <v>0</v>
      </c>
      <c r="DK754" s="1220">
        <f t="shared" si="3284"/>
        <v>0</v>
      </c>
      <c r="DL754" s="1220"/>
      <c r="DM754" s="1220"/>
      <c r="DN754" s="1220"/>
      <c r="DO754" s="1220"/>
      <c r="DP754" s="1220"/>
      <c r="DQ754" s="1220"/>
      <c r="DR754" s="1220"/>
      <c r="DS754" s="1220"/>
      <c r="DT754" s="1220"/>
      <c r="DU754" s="1220"/>
      <c r="DV754" s="1220"/>
      <c r="DW754" s="1220"/>
      <c r="DX754" s="1220">
        <f t="shared" si="3284"/>
        <v>0</v>
      </c>
      <c r="DY754" s="1220">
        <f t="shared" si="3284"/>
        <v>0</v>
      </c>
      <c r="DZ754" s="1220">
        <f t="shared" si="3284"/>
        <v>0</v>
      </c>
      <c r="EA754" s="1220">
        <f t="shared" si="3284"/>
        <v>0</v>
      </c>
      <c r="EB754" s="1220">
        <f t="shared" si="3284"/>
        <v>0</v>
      </c>
      <c r="EC754" s="1220">
        <f t="shared" si="3284"/>
        <v>0</v>
      </c>
      <c r="ED754" s="1220">
        <f t="shared" si="3284"/>
        <v>0</v>
      </c>
      <c r="EE754" s="1220">
        <f t="shared" si="3284"/>
        <v>0</v>
      </c>
      <c r="EF754" s="1220">
        <f t="shared" si="3284"/>
        <v>0</v>
      </c>
      <c r="EG754" s="1220"/>
      <c r="EH754" s="1220"/>
      <c r="EI754" s="1220"/>
      <c r="EJ754" s="285"/>
      <c r="EK754" s="285"/>
      <c r="EL754" s="285"/>
      <c r="EM754" s="285"/>
      <c r="EN754" s="287">
        <f t="shared" si="3268"/>
        <v>0</v>
      </c>
      <c r="EO754" s="287"/>
      <c r="EP754" s="287"/>
      <c r="EQ754" s="287">
        <f t="shared" ref="EQ754:FG754" si="3285">SUM(EQ751:EQ753)</f>
        <v>0</v>
      </c>
      <c r="ER754" s="287">
        <f t="shared" si="3285"/>
        <v>0</v>
      </c>
      <c r="ES754" s="287">
        <f t="shared" si="3285"/>
        <v>0</v>
      </c>
      <c r="ET754" s="825"/>
      <c r="EU754" s="825"/>
      <c r="EV754" s="825"/>
      <c r="EW754" s="825"/>
      <c r="EX754" s="287">
        <f t="shared" si="3285"/>
        <v>0</v>
      </c>
      <c r="EY754" s="825"/>
      <c r="EZ754" s="825"/>
      <c r="FA754" s="825"/>
      <c r="FB754" s="825"/>
      <c r="FC754" s="287">
        <f t="shared" si="3285"/>
        <v>0</v>
      </c>
      <c r="FD754" s="287">
        <f t="shared" si="3285"/>
        <v>0</v>
      </c>
      <c r="FE754" s="287">
        <f t="shared" ref="FE754:FF754" si="3286">SUM(FE751:FE753)</f>
        <v>0</v>
      </c>
      <c r="FF754" s="287">
        <f t="shared" si="3286"/>
        <v>0</v>
      </c>
      <c r="FG754" s="287">
        <f t="shared" si="3285"/>
        <v>0</v>
      </c>
      <c r="FH754" s="287"/>
      <c r="FI754" s="287">
        <v>0</v>
      </c>
      <c r="FJ754" s="287">
        <f>SUM(FJ751:FJ753)</f>
        <v>0</v>
      </c>
      <c r="FK754" s="287">
        <f>SUM(FK751:FK753)</f>
        <v>0</v>
      </c>
      <c r="FL754" s="961"/>
      <c r="FM754" s="287">
        <f>SUM(FM751:FM753)</f>
        <v>0</v>
      </c>
      <c r="FN754" s="825"/>
      <c r="FO754" s="825"/>
      <c r="FP754" s="825"/>
      <c r="FQ754" s="825"/>
      <c r="FR754" s="287"/>
      <c r="FS754" s="287"/>
      <c r="FT754" s="287">
        <f>SUM(FT751:FT753)</f>
        <v>0</v>
      </c>
      <c r="FU754" s="825"/>
      <c r="FV754" s="285"/>
      <c r="FW754" s="285"/>
      <c r="FX754" s="285"/>
    </row>
    <row r="755" spans="1:180" ht="30" hidden="1">
      <c r="A755" s="401" t="s">
        <v>485</v>
      </c>
      <c r="B755" s="339" t="s">
        <v>302</v>
      </c>
      <c r="C755" s="378"/>
      <c r="D755" s="378"/>
      <c r="E755" s="390" t="s">
        <v>122</v>
      </c>
      <c r="F755" s="391" t="s">
        <v>202</v>
      </c>
      <c r="G755" s="463"/>
      <c r="H755" s="463"/>
      <c r="I755" s="285"/>
      <c r="J755" s="285"/>
      <c r="K755" s="285"/>
      <c r="L755" s="285"/>
      <c r="M755" s="285"/>
      <c r="N755" s="285"/>
      <c r="O755" s="285"/>
      <c r="P755" s="285"/>
      <c r="Q755" s="285"/>
      <c r="R755" s="285"/>
      <c r="S755" s="285"/>
      <c r="T755" s="285"/>
      <c r="U755" s="285"/>
      <c r="V755" s="285"/>
      <c r="W755" s="285"/>
      <c r="X755" s="285"/>
      <c r="Y755" s="285"/>
      <c r="Z755" s="285"/>
      <c r="AA755" s="1174"/>
      <c r="AB755" s="285"/>
      <c r="AC755" s="285"/>
      <c r="AD755" s="347"/>
      <c r="AE755" s="285"/>
      <c r="AF755" s="285"/>
      <c r="AG755" s="285"/>
      <c r="AH755" s="285"/>
      <c r="AI755" s="285"/>
      <c r="AJ755" s="285"/>
      <c r="AK755" s="285"/>
      <c r="AL755" s="285"/>
      <c r="AM755" s="285"/>
      <c r="AN755" s="285"/>
      <c r="AO755" s="285"/>
      <c r="AP755" s="338"/>
      <c r="AQ755" s="285"/>
      <c r="AR755" s="1629"/>
      <c r="AS755" s="1629"/>
      <c r="AT755" s="286"/>
      <c r="AU755" s="286"/>
      <c r="AV755" s="286"/>
      <c r="AW755" s="286"/>
      <c r="AX755" s="286"/>
      <c r="AY755" s="286"/>
      <c r="AZ755" s="286"/>
      <c r="BA755" s="286"/>
      <c r="BB755" s="286"/>
      <c r="BC755" s="286"/>
      <c r="BD755" s="286"/>
      <c r="BE755" s="286"/>
      <c r="BF755" s="286"/>
      <c r="BG755" s="286"/>
      <c r="BH755" s="286"/>
      <c r="BI755" s="286"/>
      <c r="BJ755" s="286"/>
      <c r="BK755" s="286"/>
      <c r="BL755" s="285"/>
      <c r="BM755" s="285"/>
      <c r="BN755" s="285"/>
      <c r="BO755" s="285"/>
      <c r="BP755" s="285"/>
      <c r="BQ755" s="285"/>
      <c r="BR755" s="285"/>
      <c r="BS755" s="285"/>
      <c r="BT755" s="285"/>
      <c r="BU755" s="285"/>
      <c r="BV755" s="285"/>
      <c r="BW755" s="285"/>
      <c r="BX755" s="285"/>
      <c r="BY755" s="285"/>
      <c r="BZ755" s="285"/>
      <c r="CA755" s="285"/>
      <c r="CB755" s="285"/>
      <c r="CC755" s="285"/>
      <c r="CD755" s="285"/>
      <c r="CE755" s="285"/>
      <c r="CF755" s="285"/>
      <c r="CG755" s="962"/>
      <c r="CH755" s="285"/>
      <c r="CI755" s="285"/>
      <c r="CJ755" s="285"/>
      <c r="CK755" s="285"/>
      <c r="CL755" s="285"/>
      <c r="CM755" s="285"/>
      <c r="CN755" s="285"/>
      <c r="CO755" s="285"/>
      <c r="CP755" s="285"/>
      <c r="CQ755" s="285"/>
      <c r="CR755" s="285"/>
      <c r="CS755" s="285"/>
      <c r="CT755" s="285"/>
      <c r="CU755" s="285"/>
      <c r="CV755" s="285"/>
      <c r="CW755" s="1512"/>
      <c r="CX755" s="285"/>
      <c r="CY755" s="285"/>
      <c r="CZ755" s="285"/>
      <c r="DA755" s="285"/>
      <c r="DB755" s="285"/>
      <c r="DC755" s="285"/>
      <c r="DD755" s="285"/>
      <c r="DE755" s="285"/>
      <c r="DF755" s="285"/>
      <c r="DG755" s="285"/>
      <c r="DH755" s="285"/>
      <c r="DI755" s="1174"/>
      <c r="DJ755" s="1174"/>
      <c r="DK755" s="1174"/>
      <c r="DL755" s="1174"/>
      <c r="DM755" s="1174"/>
      <c r="DN755" s="1174"/>
      <c r="DO755" s="1174"/>
      <c r="DP755" s="1174"/>
      <c r="DQ755" s="1174"/>
      <c r="DR755" s="1174"/>
      <c r="DS755" s="1174"/>
      <c r="DT755" s="1174"/>
      <c r="DU755" s="1174"/>
      <c r="DV755" s="1174"/>
      <c r="DW755" s="1174"/>
      <c r="DX755" s="1174"/>
      <c r="DY755" s="1174"/>
      <c r="DZ755" s="1174"/>
      <c r="EA755" s="1174"/>
      <c r="EB755" s="1174"/>
      <c r="EC755" s="1174"/>
      <c r="ED755" s="1174"/>
      <c r="EE755" s="1174"/>
      <c r="EF755" s="1174"/>
      <c r="EG755" s="1174"/>
      <c r="EH755" s="1174"/>
      <c r="EI755" s="1174"/>
      <c r="EJ755" s="285"/>
      <c r="EK755" s="285"/>
      <c r="EL755" s="285"/>
      <c r="EM755" s="285"/>
      <c r="EN755" s="287">
        <f t="shared" si="3268"/>
        <v>0</v>
      </c>
      <c r="EO755" s="287"/>
      <c r="EP755" s="287"/>
      <c r="EQ755" s="285"/>
      <c r="ER755" s="285"/>
      <c r="ES755" s="285"/>
      <c r="ET755" s="804"/>
      <c r="EU755" s="804"/>
      <c r="EV755" s="804"/>
      <c r="EW755" s="804"/>
      <c r="EX755" s="285"/>
      <c r="EY755" s="804"/>
      <c r="EZ755" s="804"/>
      <c r="FA755" s="804"/>
      <c r="FB755" s="804"/>
      <c r="FC755" s="285"/>
      <c r="FD755" s="285"/>
      <c r="FE755" s="285"/>
      <c r="FF755" s="285"/>
      <c r="FG755" s="285"/>
      <c r="FH755" s="287">
        <v>0</v>
      </c>
      <c r="FI755" s="287"/>
      <c r="FJ755" s="285"/>
      <c r="FK755" s="285"/>
      <c r="FL755" s="962"/>
      <c r="FM755" s="285"/>
      <c r="FN755" s="804"/>
      <c r="FO755" s="804"/>
      <c r="FP755" s="804"/>
      <c r="FQ755" s="804"/>
      <c r="FR755" s="285"/>
      <c r="FS755" s="285"/>
      <c r="FT755" s="285"/>
      <c r="FU755" s="804"/>
      <c r="FV755" s="285"/>
      <c r="FW755" s="285"/>
      <c r="FX755" s="285"/>
    </row>
    <row r="756" spans="1:180" ht="30" hidden="1">
      <c r="A756" s="401" t="s">
        <v>485</v>
      </c>
      <c r="B756" s="339" t="s">
        <v>302</v>
      </c>
      <c r="C756" s="378"/>
      <c r="D756" s="378"/>
      <c r="E756" s="392"/>
      <c r="F756" s="394"/>
      <c r="G756" s="339"/>
      <c r="H756" s="339"/>
      <c r="I756" s="287" t="e">
        <f>#REF!+M756+N756+S756+#REF!</f>
        <v>#REF!</v>
      </c>
      <c r="J756" s="287"/>
      <c r="K756" s="287"/>
      <c r="L756" s="287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  <c r="W756" s="286"/>
      <c r="X756" s="286"/>
      <c r="Y756" s="286"/>
      <c r="Z756" s="286"/>
      <c r="AA756" s="1172"/>
      <c r="AB756" s="286"/>
      <c r="AC756" s="286"/>
      <c r="AD756" s="349"/>
      <c r="AE756" s="286"/>
      <c r="AF756" s="286"/>
      <c r="AG756" s="286"/>
      <c r="AH756" s="286"/>
      <c r="AI756" s="286"/>
      <c r="AJ756" s="286"/>
      <c r="AK756" s="286"/>
      <c r="AL756" s="286"/>
      <c r="AM756" s="286"/>
      <c r="AN756" s="286"/>
      <c r="AO756" s="286"/>
      <c r="AP756" s="286"/>
      <c r="AQ756" s="287" t="e">
        <f>#REF!+#REF!+BR756+CW756+#REF!</f>
        <v>#REF!</v>
      </c>
      <c r="AR756" s="1631"/>
      <c r="AS756" s="1631"/>
      <c r="AT756" s="290"/>
      <c r="AU756" s="290"/>
      <c r="AV756" s="290"/>
      <c r="AW756" s="290"/>
      <c r="AX756" s="290"/>
      <c r="AY756" s="290"/>
      <c r="AZ756" s="290"/>
      <c r="BA756" s="290"/>
      <c r="BB756" s="290"/>
      <c r="BC756" s="290"/>
      <c r="BD756" s="290"/>
      <c r="BE756" s="290"/>
      <c r="BF756" s="290"/>
      <c r="BG756" s="290"/>
      <c r="BH756" s="290"/>
      <c r="BI756" s="290"/>
      <c r="BJ756" s="290"/>
      <c r="BK756" s="290"/>
      <c r="BL756" s="286"/>
      <c r="BM756" s="286"/>
      <c r="BN756" s="286"/>
      <c r="BO756" s="286"/>
      <c r="BP756" s="286"/>
      <c r="BQ756" s="286"/>
      <c r="BR756" s="286"/>
      <c r="BS756" s="286"/>
      <c r="BT756" s="286"/>
      <c r="BU756" s="286"/>
      <c r="BV756" s="286"/>
      <c r="BW756" s="286"/>
      <c r="BX756" s="286"/>
      <c r="BY756" s="286"/>
      <c r="BZ756" s="286"/>
      <c r="CA756" s="286"/>
      <c r="CB756" s="286"/>
      <c r="CC756" s="286"/>
      <c r="CD756" s="286"/>
      <c r="CE756" s="286"/>
      <c r="CF756" s="286"/>
      <c r="CG756" s="977"/>
      <c r="CH756" s="286"/>
      <c r="CI756" s="286"/>
      <c r="CJ756" s="286"/>
      <c r="CK756" s="286"/>
      <c r="CL756" s="286"/>
      <c r="CM756" s="286"/>
      <c r="CN756" s="286"/>
      <c r="CO756" s="286"/>
      <c r="CP756" s="286"/>
      <c r="CQ756" s="286"/>
      <c r="CR756" s="286"/>
      <c r="CS756" s="286"/>
      <c r="CT756" s="286"/>
      <c r="CU756" s="286"/>
      <c r="CV756" s="286"/>
      <c r="CW756" s="1546"/>
      <c r="CX756" s="286"/>
      <c r="CY756" s="286"/>
      <c r="CZ756" s="286"/>
      <c r="DA756" s="286"/>
      <c r="DB756" s="286"/>
      <c r="DC756" s="286"/>
      <c r="DD756" s="286"/>
      <c r="DE756" s="286"/>
      <c r="DF756" s="286"/>
      <c r="DG756" s="286"/>
      <c r="DH756" s="286"/>
      <c r="DI756" s="1172"/>
      <c r="DJ756" s="1172"/>
      <c r="DK756" s="1172"/>
      <c r="DL756" s="1172"/>
      <c r="DM756" s="1172"/>
      <c r="DN756" s="1172"/>
      <c r="DO756" s="1172"/>
      <c r="DP756" s="1172"/>
      <c r="DQ756" s="1172"/>
      <c r="DR756" s="1172"/>
      <c r="DS756" s="1172"/>
      <c r="DT756" s="1172"/>
      <c r="DU756" s="1172"/>
      <c r="DV756" s="1172"/>
      <c r="DW756" s="1172"/>
      <c r="DX756" s="1172"/>
      <c r="DY756" s="1172"/>
      <c r="DZ756" s="1172"/>
      <c r="EA756" s="1172"/>
      <c r="EB756" s="1172"/>
      <c r="EC756" s="1172"/>
      <c r="ED756" s="1172"/>
      <c r="EE756" s="1172"/>
      <c r="EF756" s="1172"/>
      <c r="EG756" s="1172"/>
      <c r="EH756" s="1172"/>
      <c r="EI756" s="1172"/>
      <c r="EJ756" s="286"/>
      <c r="EK756" s="286"/>
      <c r="EL756" s="286"/>
      <c r="EM756" s="286"/>
      <c r="EN756" s="287">
        <f t="shared" si="3268"/>
        <v>0</v>
      </c>
      <c r="EO756" s="287"/>
      <c r="EP756" s="287"/>
      <c r="EQ756" s="286"/>
      <c r="ER756" s="286"/>
      <c r="ES756" s="286"/>
      <c r="ET756" s="835"/>
      <c r="EU756" s="835"/>
      <c r="EV756" s="835"/>
      <c r="EW756" s="835"/>
      <c r="EX756" s="286"/>
      <c r="EY756" s="835"/>
      <c r="EZ756" s="835"/>
      <c r="FA756" s="835"/>
      <c r="FB756" s="835"/>
      <c r="FC756" s="286"/>
      <c r="FD756" s="286"/>
      <c r="FE756" s="286"/>
      <c r="FF756" s="286"/>
      <c r="FG756" s="287">
        <f>SUM(FH756:FM756)</f>
        <v>0</v>
      </c>
      <c r="FH756" s="287"/>
      <c r="FI756" s="287"/>
      <c r="FJ756" s="286"/>
      <c r="FK756" s="286"/>
      <c r="FL756" s="977"/>
      <c r="FM756" s="286"/>
      <c r="FN756" s="835"/>
      <c r="FO756" s="835"/>
      <c r="FP756" s="835"/>
      <c r="FQ756" s="835"/>
      <c r="FR756" s="286"/>
      <c r="FS756" s="286"/>
      <c r="FT756" s="286"/>
      <c r="FU756" s="835"/>
      <c r="FV756" s="338"/>
      <c r="FW756" s="338"/>
      <c r="FX756" s="338"/>
    </row>
    <row r="757" spans="1:180" ht="30" hidden="1">
      <c r="A757" s="401" t="s">
        <v>485</v>
      </c>
      <c r="B757" s="339" t="s">
        <v>302</v>
      </c>
      <c r="C757" s="378"/>
      <c r="D757" s="378"/>
      <c r="E757" s="392"/>
      <c r="F757" s="394"/>
      <c r="G757" s="339"/>
      <c r="H757" s="339"/>
      <c r="I757" s="287" t="e">
        <f>#REF!+M757+N757+S757+#REF!</f>
        <v>#REF!</v>
      </c>
      <c r="J757" s="287"/>
      <c r="K757" s="287"/>
      <c r="L757" s="287"/>
      <c r="M757" s="364"/>
      <c r="N757" s="364"/>
      <c r="O757" s="364"/>
      <c r="P757" s="364"/>
      <c r="Q757" s="364"/>
      <c r="R757" s="364"/>
      <c r="S757" s="364"/>
      <c r="T757" s="364"/>
      <c r="U757" s="364"/>
      <c r="V757" s="364"/>
      <c r="W757" s="364"/>
      <c r="X757" s="364"/>
      <c r="Y757" s="364"/>
      <c r="Z757" s="364"/>
      <c r="AA757" s="1186"/>
      <c r="AB757" s="290"/>
      <c r="AC757" s="290"/>
      <c r="AD757" s="348"/>
      <c r="AE757" s="290"/>
      <c r="AF757" s="364"/>
      <c r="AG757" s="364"/>
      <c r="AH757" s="364"/>
      <c r="AI757" s="364"/>
      <c r="AJ757" s="364"/>
      <c r="AK757" s="364"/>
      <c r="AL757" s="290"/>
      <c r="AM757" s="290"/>
      <c r="AN757" s="290"/>
      <c r="AO757" s="290"/>
      <c r="AP757" s="290"/>
      <c r="AQ757" s="287" t="e">
        <f>#REF!+#REF!+BR757+CW757+#REF!</f>
        <v>#REF!</v>
      </c>
      <c r="AR757" s="1631"/>
      <c r="AS757" s="1631"/>
      <c r="AT757" s="290"/>
      <c r="AU757" s="290"/>
      <c r="AV757" s="290"/>
      <c r="AW757" s="290"/>
      <c r="AX757" s="290"/>
      <c r="AY757" s="290"/>
      <c r="AZ757" s="290"/>
      <c r="BA757" s="290"/>
      <c r="BB757" s="290"/>
      <c r="BC757" s="290"/>
      <c r="BD757" s="290"/>
      <c r="BE757" s="290"/>
      <c r="BF757" s="290"/>
      <c r="BG757" s="290"/>
      <c r="BH757" s="290"/>
      <c r="BI757" s="290"/>
      <c r="BJ757" s="290"/>
      <c r="BK757" s="290"/>
      <c r="BL757" s="290"/>
      <c r="BM757" s="290"/>
      <c r="BN757" s="290"/>
      <c r="BO757" s="290"/>
      <c r="BP757" s="290"/>
      <c r="BQ757" s="290"/>
      <c r="BR757" s="290"/>
      <c r="BS757" s="290"/>
      <c r="BT757" s="290"/>
      <c r="BU757" s="290"/>
      <c r="BV757" s="290"/>
      <c r="BW757" s="290"/>
      <c r="BX757" s="290"/>
      <c r="BY757" s="290"/>
      <c r="BZ757" s="290"/>
      <c r="CA757" s="290"/>
      <c r="CB757" s="290"/>
      <c r="CC757" s="290"/>
      <c r="CD757" s="290"/>
      <c r="CE757" s="290"/>
      <c r="CF757" s="290"/>
      <c r="CG757" s="981"/>
      <c r="CH757" s="290"/>
      <c r="CI757" s="290"/>
      <c r="CJ757" s="290"/>
      <c r="CK757" s="290"/>
      <c r="CL757" s="290"/>
      <c r="CM757" s="290"/>
      <c r="CN757" s="290"/>
      <c r="CO757" s="290"/>
      <c r="CP757" s="290"/>
      <c r="CQ757" s="290"/>
      <c r="CR757" s="290"/>
      <c r="CS757" s="290"/>
      <c r="CT757" s="290"/>
      <c r="CU757" s="290"/>
      <c r="CV757" s="290"/>
      <c r="CW757" s="1549"/>
      <c r="CX757" s="290"/>
      <c r="CY757" s="290"/>
      <c r="CZ757" s="290"/>
      <c r="DA757" s="290"/>
      <c r="DB757" s="290"/>
      <c r="DC757" s="290"/>
      <c r="DD757" s="290"/>
      <c r="DE757" s="290"/>
      <c r="DF757" s="290"/>
      <c r="DG757" s="290"/>
      <c r="DH757" s="290"/>
      <c r="DI757" s="1234"/>
      <c r="DJ757" s="1234"/>
      <c r="DK757" s="1234"/>
      <c r="DL757" s="1234"/>
      <c r="DM757" s="1234"/>
      <c r="DN757" s="1234"/>
      <c r="DO757" s="1234"/>
      <c r="DP757" s="1234"/>
      <c r="DQ757" s="1234"/>
      <c r="DR757" s="1234"/>
      <c r="DS757" s="1234"/>
      <c r="DT757" s="1234"/>
      <c r="DU757" s="1234"/>
      <c r="DV757" s="1234"/>
      <c r="DW757" s="1234"/>
      <c r="DX757" s="1234"/>
      <c r="DY757" s="1234"/>
      <c r="DZ757" s="1234"/>
      <c r="EA757" s="1234"/>
      <c r="EB757" s="1234"/>
      <c r="EC757" s="1234"/>
      <c r="ED757" s="1234"/>
      <c r="EE757" s="1234"/>
      <c r="EF757" s="1234"/>
      <c r="EG757" s="1234"/>
      <c r="EH757" s="1234"/>
      <c r="EI757" s="1234"/>
      <c r="EJ757" s="290"/>
      <c r="EK757" s="290"/>
      <c r="EL757" s="290"/>
      <c r="EM757" s="290"/>
      <c r="EN757" s="287">
        <f t="shared" si="3268"/>
        <v>0</v>
      </c>
      <c r="EO757" s="287"/>
      <c r="EP757" s="287"/>
      <c r="EQ757" s="290"/>
      <c r="ER757" s="290"/>
      <c r="ES757" s="290"/>
      <c r="ET757" s="836"/>
      <c r="EU757" s="836"/>
      <c r="EV757" s="836"/>
      <c r="EW757" s="836"/>
      <c r="EX757" s="290"/>
      <c r="EY757" s="836"/>
      <c r="EZ757" s="836"/>
      <c r="FA757" s="836"/>
      <c r="FB757" s="836"/>
      <c r="FC757" s="290"/>
      <c r="FD757" s="290"/>
      <c r="FE757" s="290"/>
      <c r="FF757" s="290"/>
      <c r="FG757" s="287">
        <f>SUM(FH757:FM757)</f>
        <v>0</v>
      </c>
      <c r="FH757" s="287"/>
      <c r="FI757" s="287"/>
      <c r="FJ757" s="290"/>
      <c r="FK757" s="290"/>
      <c r="FL757" s="981"/>
      <c r="FM757" s="290"/>
      <c r="FN757" s="836"/>
      <c r="FO757" s="836"/>
      <c r="FP757" s="836"/>
      <c r="FQ757" s="836"/>
      <c r="FR757" s="290"/>
      <c r="FS757" s="290"/>
      <c r="FT757" s="290"/>
      <c r="FU757" s="836"/>
      <c r="FV757" s="338"/>
      <c r="FW757" s="338"/>
      <c r="FX757" s="338"/>
    </row>
    <row r="758" spans="1:180" ht="30" hidden="1">
      <c r="A758" s="401" t="s">
        <v>485</v>
      </c>
      <c r="B758" s="339" t="s">
        <v>302</v>
      </c>
      <c r="C758" s="378"/>
      <c r="D758" s="378"/>
      <c r="E758" s="392" t="s">
        <v>97</v>
      </c>
      <c r="F758" s="394"/>
      <c r="G758" s="339"/>
      <c r="H758" s="339"/>
      <c r="I758" s="287" t="e">
        <f>#REF!+M758+N758+S758+#REF!</f>
        <v>#REF!</v>
      </c>
      <c r="J758" s="287"/>
      <c r="K758" s="287"/>
      <c r="L758" s="287"/>
      <c r="M758" s="364"/>
      <c r="N758" s="364"/>
      <c r="O758" s="364"/>
      <c r="P758" s="364"/>
      <c r="Q758" s="364"/>
      <c r="R758" s="364"/>
      <c r="S758" s="364"/>
      <c r="T758" s="364"/>
      <c r="U758" s="364"/>
      <c r="V758" s="364"/>
      <c r="W758" s="364"/>
      <c r="X758" s="364"/>
      <c r="Y758" s="364"/>
      <c r="Z758" s="364"/>
      <c r="AA758" s="1186"/>
      <c r="AB758" s="290"/>
      <c r="AC758" s="290"/>
      <c r="AD758" s="348"/>
      <c r="AE758" s="290"/>
      <c r="AF758" s="364"/>
      <c r="AG758" s="364"/>
      <c r="AH758" s="364"/>
      <c r="AI758" s="364"/>
      <c r="AJ758" s="364"/>
      <c r="AK758" s="364"/>
      <c r="AL758" s="290"/>
      <c r="AM758" s="290"/>
      <c r="AN758" s="290"/>
      <c r="AO758" s="290"/>
      <c r="AP758" s="290"/>
      <c r="AQ758" s="287" t="e">
        <f>#REF!+#REF!+BR758+CW758+#REF!</f>
        <v>#REF!</v>
      </c>
      <c r="AR758" s="1631"/>
      <c r="AS758" s="1631"/>
      <c r="AT758" s="287"/>
      <c r="AU758" s="287"/>
      <c r="AV758" s="287"/>
      <c r="AW758" s="287"/>
      <c r="AX758" s="287"/>
      <c r="AY758" s="287"/>
      <c r="AZ758" s="287"/>
      <c r="BA758" s="287"/>
      <c r="BB758" s="287"/>
      <c r="BC758" s="287"/>
      <c r="BD758" s="287"/>
      <c r="BE758" s="287"/>
      <c r="BF758" s="287"/>
      <c r="BG758" s="287"/>
      <c r="BH758" s="287"/>
      <c r="BI758" s="287"/>
      <c r="BJ758" s="287"/>
      <c r="BK758" s="287"/>
      <c r="BL758" s="290"/>
      <c r="BM758" s="290"/>
      <c r="BN758" s="290"/>
      <c r="BO758" s="290"/>
      <c r="BP758" s="290"/>
      <c r="BQ758" s="290"/>
      <c r="BR758" s="290"/>
      <c r="BS758" s="290"/>
      <c r="BT758" s="290"/>
      <c r="BU758" s="290"/>
      <c r="BV758" s="290"/>
      <c r="BW758" s="290"/>
      <c r="BX758" s="290"/>
      <c r="BY758" s="290"/>
      <c r="BZ758" s="290"/>
      <c r="CA758" s="290"/>
      <c r="CB758" s="290"/>
      <c r="CC758" s="290"/>
      <c r="CD758" s="290"/>
      <c r="CE758" s="290"/>
      <c r="CF758" s="290"/>
      <c r="CG758" s="981"/>
      <c r="CH758" s="290"/>
      <c r="CI758" s="290"/>
      <c r="CJ758" s="290"/>
      <c r="CK758" s="290"/>
      <c r="CL758" s="290"/>
      <c r="CM758" s="290"/>
      <c r="CN758" s="290"/>
      <c r="CO758" s="290"/>
      <c r="CP758" s="290"/>
      <c r="CQ758" s="290"/>
      <c r="CR758" s="290"/>
      <c r="CS758" s="290"/>
      <c r="CT758" s="290"/>
      <c r="CU758" s="290"/>
      <c r="CV758" s="290"/>
      <c r="CW758" s="1549"/>
      <c r="CX758" s="290"/>
      <c r="CY758" s="290"/>
      <c r="CZ758" s="290"/>
      <c r="DA758" s="290"/>
      <c r="DB758" s="290"/>
      <c r="DC758" s="290"/>
      <c r="DD758" s="290"/>
      <c r="DE758" s="290"/>
      <c r="DF758" s="290"/>
      <c r="DG758" s="290"/>
      <c r="DH758" s="290"/>
      <c r="DI758" s="1234"/>
      <c r="DJ758" s="1234"/>
      <c r="DK758" s="1234"/>
      <c r="DL758" s="1234"/>
      <c r="DM758" s="1234"/>
      <c r="DN758" s="1234"/>
      <c r="DO758" s="1234"/>
      <c r="DP758" s="1234"/>
      <c r="DQ758" s="1234"/>
      <c r="DR758" s="1234"/>
      <c r="DS758" s="1234"/>
      <c r="DT758" s="1234"/>
      <c r="DU758" s="1234"/>
      <c r="DV758" s="1234"/>
      <c r="DW758" s="1234"/>
      <c r="DX758" s="1234"/>
      <c r="DY758" s="1234"/>
      <c r="DZ758" s="1234"/>
      <c r="EA758" s="1234"/>
      <c r="EB758" s="1234"/>
      <c r="EC758" s="1234"/>
      <c r="ED758" s="1234"/>
      <c r="EE758" s="1234"/>
      <c r="EF758" s="1234"/>
      <c r="EG758" s="1234"/>
      <c r="EH758" s="1234"/>
      <c r="EI758" s="1234"/>
      <c r="EJ758" s="290"/>
      <c r="EK758" s="290"/>
      <c r="EL758" s="290"/>
      <c r="EM758" s="290"/>
      <c r="EN758" s="287">
        <f t="shared" si="3268"/>
        <v>0</v>
      </c>
      <c r="EO758" s="287"/>
      <c r="EP758" s="287"/>
      <c r="EQ758" s="290"/>
      <c r="ER758" s="290"/>
      <c r="ES758" s="290"/>
      <c r="ET758" s="836"/>
      <c r="EU758" s="836"/>
      <c r="EV758" s="836"/>
      <c r="EW758" s="836"/>
      <c r="EX758" s="290"/>
      <c r="EY758" s="836"/>
      <c r="EZ758" s="836"/>
      <c r="FA758" s="836"/>
      <c r="FB758" s="836"/>
      <c r="FC758" s="290"/>
      <c r="FD758" s="290"/>
      <c r="FE758" s="290"/>
      <c r="FF758" s="290"/>
      <c r="FG758" s="287">
        <f>SUM(FH758:FM758)</f>
        <v>0</v>
      </c>
      <c r="FH758" s="287"/>
      <c r="FI758" s="287"/>
      <c r="FJ758" s="290"/>
      <c r="FK758" s="290"/>
      <c r="FL758" s="981"/>
      <c r="FM758" s="290"/>
      <c r="FN758" s="836"/>
      <c r="FO758" s="836"/>
      <c r="FP758" s="836"/>
      <c r="FQ758" s="836"/>
      <c r="FR758" s="290"/>
      <c r="FS758" s="290"/>
      <c r="FT758" s="290"/>
      <c r="FU758" s="836"/>
      <c r="FV758" s="338"/>
      <c r="FW758" s="338"/>
      <c r="FX758" s="338"/>
    </row>
    <row r="759" spans="1:180" ht="30" hidden="1">
      <c r="A759" s="401" t="s">
        <v>485</v>
      </c>
      <c r="B759" s="339" t="s">
        <v>302</v>
      </c>
      <c r="C759" s="378"/>
      <c r="D759" s="378"/>
      <c r="E759" s="392"/>
      <c r="F759" s="393" t="s">
        <v>100</v>
      </c>
      <c r="G759" s="463"/>
      <c r="H759" s="463"/>
      <c r="I759" s="285"/>
      <c r="J759" s="285"/>
      <c r="K759" s="285"/>
      <c r="L759" s="285"/>
      <c r="M759" s="285"/>
      <c r="N759" s="285"/>
      <c r="O759" s="285"/>
      <c r="P759" s="285"/>
      <c r="Q759" s="285"/>
      <c r="R759" s="285"/>
      <c r="S759" s="285"/>
      <c r="T759" s="285"/>
      <c r="U759" s="285"/>
      <c r="V759" s="285"/>
      <c r="W759" s="285"/>
      <c r="X759" s="285"/>
      <c r="Y759" s="285"/>
      <c r="Z759" s="285"/>
      <c r="AA759" s="1174"/>
      <c r="AB759" s="285"/>
      <c r="AC759" s="285"/>
      <c r="AD759" s="347"/>
      <c r="AE759" s="285"/>
      <c r="AF759" s="285"/>
      <c r="AG759" s="285"/>
      <c r="AH759" s="285"/>
      <c r="AI759" s="285"/>
      <c r="AJ759" s="285"/>
      <c r="AK759" s="285"/>
      <c r="AL759" s="285"/>
      <c r="AM759" s="285"/>
      <c r="AN759" s="285"/>
      <c r="AO759" s="285"/>
      <c r="AP759" s="306"/>
      <c r="AQ759" s="285"/>
      <c r="AR759" s="1629"/>
      <c r="AS759" s="1629"/>
      <c r="AT759" s="285"/>
      <c r="AU759" s="285"/>
      <c r="AV759" s="285"/>
      <c r="AW759" s="285"/>
      <c r="AX759" s="285"/>
      <c r="AY759" s="285"/>
      <c r="AZ759" s="285"/>
      <c r="BA759" s="285"/>
      <c r="BB759" s="285"/>
      <c r="BC759" s="285"/>
      <c r="BD759" s="285"/>
      <c r="BE759" s="285"/>
      <c r="BF759" s="285"/>
      <c r="BG759" s="285"/>
      <c r="BH759" s="285"/>
      <c r="BI759" s="285"/>
      <c r="BJ759" s="285"/>
      <c r="BK759" s="285"/>
      <c r="BL759" s="285"/>
      <c r="BM759" s="287">
        <f>SUM(BM756:BM758)</f>
        <v>0</v>
      </c>
      <c r="BN759" s="287">
        <f>SUM(BN756:BN758)</f>
        <v>0</v>
      </c>
      <c r="BO759" s="285"/>
      <c r="BP759" s="287">
        <f>SUM(BP756:BP758)</f>
        <v>0</v>
      </c>
      <c r="BQ759" s="287">
        <f>SUM(BQ756:BQ758)</f>
        <v>0</v>
      </c>
      <c r="BR759" s="285"/>
      <c r="BS759" s="287">
        <f>SUM(BS756:BS758)</f>
        <v>0</v>
      </c>
      <c r="BT759" s="287">
        <f>SUM(BT756:BT758)</f>
        <v>0</v>
      </c>
      <c r="BU759" s="285"/>
      <c r="BV759" s="287">
        <f>SUM(BV756:BV758)</f>
        <v>0</v>
      </c>
      <c r="BW759" s="287">
        <f>SUM(BW756:BW758)</f>
        <v>0</v>
      </c>
      <c r="BX759" s="285"/>
      <c r="BY759" s="287">
        <f>SUM(BY756:BY758)</f>
        <v>0</v>
      </c>
      <c r="BZ759" s="287">
        <f>SUM(BZ756:BZ758)</f>
        <v>0</v>
      </c>
      <c r="CA759" s="285"/>
      <c r="CB759" s="287">
        <f>SUM(CB756:CB758)</f>
        <v>0</v>
      </c>
      <c r="CC759" s="287">
        <f>SUM(CC756:CC758)</f>
        <v>0</v>
      </c>
      <c r="CD759" s="285"/>
      <c r="CE759" s="287">
        <f>SUM(CE756:CE758)</f>
        <v>0</v>
      </c>
      <c r="CF759" s="287">
        <f>SUM(CF756:CF758)</f>
        <v>0</v>
      </c>
      <c r="CG759" s="961"/>
      <c r="CH759" s="285"/>
      <c r="CI759" s="287">
        <f>SUM(CI756:CI758)</f>
        <v>0</v>
      </c>
      <c r="CJ759" s="287">
        <f>SUM(CJ756:CJ758)</f>
        <v>0</v>
      </c>
      <c r="CK759" s="285"/>
      <c r="CL759" s="287">
        <f>SUM(CL756:CL758)</f>
        <v>0</v>
      </c>
      <c r="CM759" s="287">
        <f>SUM(CM756:CM758)</f>
        <v>0</v>
      </c>
      <c r="CN759" s="285"/>
      <c r="CO759" s="287">
        <f>SUM(CO756:CO758)</f>
        <v>0</v>
      </c>
      <c r="CP759" s="287">
        <f>SUM(CP756:CP758)</f>
        <v>0</v>
      </c>
      <c r="CQ759" s="285"/>
      <c r="CR759" s="287">
        <f>SUM(CR756:CR758)</f>
        <v>0</v>
      </c>
      <c r="CS759" s="287">
        <f>SUM(CS756:CS758)</f>
        <v>0</v>
      </c>
      <c r="CT759" s="285"/>
      <c r="CU759" s="287">
        <f>SUM(CU756:CU758)</f>
        <v>0</v>
      </c>
      <c r="CV759" s="287">
        <f>SUM(CV756:CV758)</f>
        <v>0</v>
      </c>
      <c r="CW759" s="1512"/>
      <c r="CX759" s="287">
        <f>SUM(CX756:CX758)</f>
        <v>0</v>
      </c>
      <c r="CY759" s="287">
        <f>SUM(CY756:CY758)</f>
        <v>0</v>
      </c>
      <c r="CZ759" s="285"/>
      <c r="DA759" s="287">
        <f>SUM(DA756:DA758)</f>
        <v>0</v>
      </c>
      <c r="DB759" s="287">
        <f>SUM(DB756:DB758)</f>
        <v>0</v>
      </c>
      <c r="DC759" s="285"/>
      <c r="DD759" s="287">
        <f>SUM(DD756:DD758)</f>
        <v>0</v>
      </c>
      <c r="DE759" s="287">
        <f>SUM(DE756:DE758)</f>
        <v>0</v>
      </c>
      <c r="DF759" s="285"/>
      <c r="DG759" s="287">
        <f>SUM(DG756:DG758)</f>
        <v>0</v>
      </c>
      <c r="DH759" s="287">
        <f>SUM(DH756:DH758)</f>
        <v>0</v>
      </c>
      <c r="DI759" s="1174"/>
      <c r="DJ759" s="1220">
        <f>SUM(DJ756:DJ758)</f>
        <v>0</v>
      </c>
      <c r="DK759" s="1220">
        <f>SUM(DK756:DK758)</f>
        <v>0</v>
      </c>
      <c r="DL759" s="1220"/>
      <c r="DM759" s="1220"/>
      <c r="DN759" s="1220"/>
      <c r="DO759" s="1220"/>
      <c r="DP759" s="1220"/>
      <c r="DQ759" s="1220"/>
      <c r="DR759" s="1220"/>
      <c r="DS759" s="1220"/>
      <c r="DT759" s="1220"/>
      <c r="DU759" s="1220"/>
      <c r="DV759" s="1220"/>
      <c r="DW759" s="1220"/>
      <c r="DX759" s="1174"/>
      <c r="DY759" s="1220">
        <f>SUM(DY756:DY758)</f>
        <v>0</v>
      </c>
      <c r="DZ759" s="1220">
        <f>SUM(DZ756:DZ758)</f>
        <v>0</v>
      </c>
      <c r="EA759" s="1174"/>
      <c r="EB759" s="1220">
        <f>SUM(EB756:EB758)</f>
        <v>0</v>
      </c>
      <c r="EC759" s="1220">
        <f>SUM(EC756:EC758)</f>
        <v>0</v>
      </c>
      <c r="ED759" s="1174"/>
      <c r="EE759" s="1220">
        <f>SUM(EE756:EE758)</f>
        <v>0</v>
      </c>
      <c r="EF759" s="1220">
        <f>SUM(EF756:EF758)</f>
        <v>0</v>
      </c>
      <c r="EG759" s="1220"/>
      <c r="EH759" s="1220"/>
      <c r="EI759" s="1220"/>
      <c r="EJ759" s="285"/>
      <c r="EK759" s="285"/>
      <c r="EL759" s="285"/>
      <c r="EM759" s="285"/>
      <c r="EN759" s="287">
        <f t="shared" si="3268"/>
        <v>0</v>
      </c>
      <c r="EO759" s="287"/>
      <c r="EP759" s="287"/>
      <c r="EQ759" s="287">
        <f t="shared" ref="EQ759:FG759" si="3287">SUM(EQ756:EQ758)</f>
        <v>0</v>
      </c>
      <c r="ER759" s="287">
        <f t="shared" si="3287"/>
        <v>0</v>
      </c>
      <c r="ES759" s="287">
        <f t="shared" si="3287"/>
        <v>0</v>
      </c>
      <c r="ET759" s="825"/>
      <c r="EU759" s="825"/>
      <c r="EV759" s="825"/>
      <c r="EW759" s="825"/>
      <c r="EX759" s="287">
        <f t="shared" si="3287"/>
        <v>0</v>
      </c>
      <c r="EY759" s="825"/>
      <c r="EZ759" s="825"/>
      <c r="FA759" s="825"/>
      <c r="FB759" s="825"/>
      <c r="FC759" s="287">
        <f t="shared" si="3287"/>
        <v>0</v>
      </c>
      <c r="FD759" s="287">
        <f t="shared" si="3287"/>
        <v>0</v>
      </c>
      <c r="FE759" s="287">
        <f t="shared" ref="FE759:FF759" si="3288">SUM(FE756:FE758)</f>
        <v>0</v>
      </c>
      <c r="FF759" s="287">
        <f t="shared" si="3288"/>
        <v>0</v>
      </c>
      <c r="FG759" s="287">
        <f t="shared" si="3287"/>
        <v>0</v>
      </c>
      <c r="FH759" s="287"/>
      <c r="FI759" s="287">
        <v>0</v>
      </c>
      <c r="FJ759" s="287">
        <f>SUM(FJ756:FJ758)</f>
        <v>0</v>
      </c>
      <c r="FK759" s="287">
        <f>SUM(FK756:FK758)</f>
        <v>0</v>
      </c>
      <c r="FL759" s="961"/>
      <c r="FM759" s="287">
        <f>SUM(FM756:FM758)</f>
        <v>0</v>
      </c>
      <c r="FN759" s="825"/>
      <c r="FO759" s="825"/>
      <c r="FP759" s="825"/>
      <c r="FQ759" s="825"/>
      <c r="FR759" s="287"/>
      <c r="FS759" s="287"/>
      <c r="FT759" s="287">
        <f>SUM(FT756:FT758)</f>
        <v>0</v>
      </c>
      <c r="FU759" s="825"/>
      <c r="FV759" s="285"/>
      <c r="FW759" s="285"/>
      <c r="FX759" s="285"/>
    </row>
    <row r="760" spans="1:180" ht="30" hidden="1">
      <c r="A760" s="401" t="s">
        <v>485</v>
      </c>
      <c r="B760" s="339" t="s">
        <v>302</v>
      </c>
      <c r="C760" s="378"/>
      <c r="D760" s="378"/>
      <c r="E760" s="390" t="s">
        <v>123</v>
      </c>
      <c r="F760" s="391" t="s">
        <v>57</v>
      </c>
      <c r="G760" s="463"/>
      <c r="H760" s="463"/>
      <c r="I760" s="285"/>
      <c r="J760" s="285"/>
      <c r="K760" s="285"/>
      <c r="L760" s="285"/>
      <c r="M760" s="285"/>
      <c r="N760" s="285"/>
      <c r="O760" s="285"/>
      <c r="P760" s="285"/>
      <c r="Q760" s="285"/>
      <c r="R760" s="285"/>
      <c r="S760" s="285"/>
      <c r="T760" s="285"/>
      <c r="U760" s="285"/>
      <c r="V760" s="285"/>
      <c r="W760" s="285"/>
      <c r="X760" s="285"/>
      <c r="Y760" s="285"/>
      <c r="Z760" s="285"/>
      <c r="AA760" s="1174"/>
      <c r="AB760" s="285"/>
      <c r="AC760" s="285"/>
      <c r="AD760" s="347"/>
      <c r="AE760" s="285"/>
      <c r="AF760" s="285"/>
      <c r="AG760" s="285"/>
      <c r="AH760" s="285"/>
      <c r="AI760" s="285"/>
      <c r="AJ760" s="285"/>
      <c r="AK760" s="285"/>
      <c r="AL760" s="285"/>
      <c r="AM760" s="285"/>
      <c r="AN760" s="285"/>
      <c r="AO760" s="285"/>
      <c r="AP760" s="338"/>
      <c r="AQ760" s="285"/>
      <c r="AR760" s="1629"/>
      <c r="AS760" s="1629"/>
      <c r="AT760" s="286"/>
      <c r="AU760" s="286"/>
      <c r="AV760" s="286"/>
      <c r="AW760" s="286"/>
      <c r="AX760" s="286"/>
      <c r="AY760" s="286"/>
      <c r="AZ760" s="286"/>
      <c r="BA760" s="286"/>
      <c r="BB760" s="286"/>
      <c r="BC760" s="286"/>
      <c r="BD760" s="286"/>
      <c r="BE760" s="286"/>
      <c r="BF760" s="286"/>
      <c r="BG760" s="286"/>
      <c r="BH760" s="286"/>
      <c r="BI760" s="286"/>
      <c r="BJ760" s="286"/>
      <c r="BK760" s="286"/>
      <c r="BL760" s="285"/>
      <c r="BM760" s="285"/>
      <c r="BN760" s="285"/>
      <c r="BO760" s="285"/>
      <c r="BP760" s="285"/>
      <c r="BQ760" s="285"/>
      <c r="BR760" s="285"/>
      <c r="BS760" s="285"/>
      <c r="BT760" s="285"/>
      <c r="BU760" s="285"/>
      <c r="BV760" s="285"/>
      <c r="BW760" s="285"/>
      <c r="BX760" s="285"/>
      <c r="BY760" s="285"/>
      <c r="BZ760" s="285"/>
      <c r="CA760" s="285"/>
      <c r="CB760" s="285"/>
      <c r="CC760" s="285"/>
      <c r="CD760" s="285"/>
      <c r="CE760" s="285"/>
      <c r="CF760" s="285"/>
      <c r="CG760" s="962"/>
      <c r="CH760" s="285"/>
      <c r="CI760" s="285"/>
      <c r="CJ760" s="285"/>
      <c r="CK760" s="285"/>
      <c r="CL760" s="285"/>
      <c r="CM760" s="285"/>
      <c r="CN760" s="285"/>
      <c r="CO760" s="285"/>
      <c r="CP760" s="285"/>
      <c r="CQ760" s="285"/>
      <c r="CR760" s="285"/>
      <c r="CS760" s="285"/>
      <c r="CT760" s="285"/>
      <c r="CU760" s="285"/>
      <c r="CV760" s="285"/>
      <c r="CW760" s="1512"/>
      <c r="CX760" s="285"/>
      <c r="CY760" s="285"/>
      <c r="CZ760" s="285"/>
      <c r="DA760" s="285"/>
      <c r="DB760" s="285"/>
      <c r="DC760" s="285"/>
      <c r="DD760" s="285"/>
      <c r="DE760" s="285"/>
      <c r="DF760" s="285"/>
      <c r="DG760" s="285"/>
      <c r="DH760" s="285"/>
      <c r="DI760" s="1174"/>
      <c r="DJ760" s="1174"/>
      <c r="DK760" s="1174"/>
      <c r="DL760" s="1174"/>
      <c r="DM760" s="1174"/>
      <c r="DN760" s="1174"/>
      <c r="DO760" s="1174"/>
      <c r="DP760" s="1174"/>
      <c r="DQ760" s="1174"/>
      <c r="DR760" s="1174"/>
      <c r="DS760" s="1174"/>
      <c r="DT760" s="1174"/>
      <c r="DU760" s="1174"/>
      <c r="DV760" s="1174"/>
      <c r="DW760" s="1174"/>
      <c r="DX760" s="1174"/>
      <c r="DY760" s="1174"/>
      <c r="DZ760" s="1174"/>
      <c r="EA760" s="1174"/>
      <c r="EB760" s="1174"/>
      <c r="EC760" s="1174"/>
      <c r="ED760" s="1174"/>
      <c r="EE760" s="1174"/>
      <c r="EF760" s="1174"/>
      <c r="EG760" s="1174"/>
      <c r="EH760" s="1174"/>
      <c r="EI760" s="1174"/>
      <c r="EJ760" s="285"/>
      <c r="EK760" s="285"/>
      <c r="EL760" s="285"/>
      <c r="EM760" s="285"/>
      <c r="EN760" s="287">
        <f t="shared" si="3268"/>
        <v>0</v>
      </c>
      <c r="EO760" s="287"/>
      <c r="EP760" s="287"/>
      <c r="EQ760" s="285"/>
      <c r="ER760" s="285"/>
      <c r="ES760" s="285"/>
      <c r="ET760" s="804"/>
      <c r="EU760" s="804"/>
      <c r="EV760" s="804"/>
      <c r="EW760" s="804"/>
      <c r="EX760" s="285"/>
      <c r="EY760" s="804"/>
      <c r="EZ760" s="804"/>
      <c r="FA760" s="804"/>
      <c r="FB760" s="804"/>
      <c r="FC760" s="285"/>
      <c r="FD760" s="285"/>
      <c r="FE760" s="285"/>
      <c r="FF760" s="285"/>
      <c r="FG760" s="285"/>
      <c r="FH760" s="287">
        <v>0</v>
      </c>
      <c r="FI760" s="287"/>
      <c r="FJ760" s="285"/>
      <c r="FK760" s="285"/>
      <c r="FL760" s="962"/>
      <c r="FM760" s="285"/>
      <c r="FN760" s="804"/>
      <c r="FO760" s="804"/>
      <c r="FP760" s="804"/>
      <c r="FQ760" s="804"/>
      <c r="FR760" s="285"/>
      <c r="FS760" s="285"/>
      <c r="FT760" s="285"/>
      <c r="FU760" s="804"/>
      <c r="FV760" s="285"/>
      <c r="FW760" s="285"/>
      <c r="FX760" s="285"/>
    </row>
    <row r="761" spans="1:180" ht="30" hidden="1">
      <c r="A761" s="401" t="s">
        <v>485</v>
      </c>
      <c r="B761" s="339" t="s">
        <v>302</v>
      </c>
      <c r="C761" s="378"/>
      <c r="D761" s="378"/>
      <c r="E761" s="392"/>
      <c r="F761" s="394"/>
      <c r="G761" s="339"/>
      <c r="H761" s="339"/>
      <c r="I761" s="287" t="e">
        <f>#REF!+M761+N761+S761+#REF!</f>
        <v>#REF!</v>
      </c>
      <c r="J761" s="287"/>
      <c r="K761" s="287"/>
      <c r="L761" s="287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  <c r="W761" s="286"/>
      <c r="X761" s="286"/>
      <c r="Y761" s="286"/>
      <c r="Z761" s="286"/>
      <c r="AA761" s="1172"/>
      <c r="AB761" s="286"/>
      <c r="AC761" s="286"/>
      <c r="AD761" s="349"/>
      <c r="AE761" s="286"/>
      <c r="AF761" s="286"/>
      <c r="AG761" s="286"/>
      <c r="AH761" s="286"/>
      <c r="AI761" s="286"/>
      <c r="AJ761" s="286"/>
      <c r="AK761" s="286"/>
      <c r="AL761" s="286"/>
      <c r="AM761" s="286"/>
      <c r="AN761" s="286"/>
      <c r="AO761" s="286"/>
      <c r="AP761" s="286"/>
      <c r="AQ761" s="287" t="e">
        <f>#REF!+#REF!+BR761+CW761+#REF!</f>
        <v>#REF!</v>
      </c>
      <c r="AR761" s="1631"/>
      <c r="AS761" s="1631"/>
      <c r="AT761" s="290"/>
      <c r="AU761" s="290"/>
      <c r="AV761" s="290"/>
      <c r="AW761" s="290"/>
      <c r="AX761" s="290"/>
      <c r="AY761" s="290"/>
      <c r="AZ761" s="290"/>
      <c r="BA761" s="290"/>
      <c r="BB761" s="290"/>
      <c r="BC761" s="290"/>
      <c r="BD761" s="290"/>
      <c r="BE761" s="290"/>
      <c r="BF761" s="290"/>
      <c r="BG761" s="290"/>
      <c r="BH761" s="290"/>
      <c r="BI761" s="290"/>
      <c r="BJ761" s="290"/>
      <c r="BK761" s="290"/>
      <c r="BL761" s="286"/>
      <c r="BM761" s="286"/>
      <c r="BN761" s="286"/>
      <c r="BO761" s="286"/>
      <c r="BP761" s="286"/>
      <c r="BQ761" s="286"/>
      <c r="BR761" s="286"/>
      <c r="BS761" s="286"/>
      <c r="BT761" s="286"/>
      <c r="BU761" s="286"/>
      <c r="BV761" s="286"/>
      <c r="BW761" s="286"/>
      <c r="BX761" s="286"/>
      <c r="BY761" s="286"/>
      <c r="BZ761" s="286"/>
      <c r="CA761" s="286"/>
      <c r="CB761" s="286"/>
      <c r="CC761" s="286"/>
      <c r="CD761" s="286"/>
      <c r="CE761" s="286"/>
      <c r="CF761" s="286"/>
      <c r="CG761" s="977"/>
      <c r="CH761" s="286"/>
      <c r="CI761" s="286"/>
      <c r="CJ761" s="286"/>
      <c r="CK761" s="286"/>
      <c r="CL761" s="286"/>
      <c r="CM761" s="286"/>
      <c r="CN761" s="286"/>
      <c r="CO761" s="286"/>
      <c r="CP761" s="286"/>
      <c r="CQ761" s="286"/>
      <c r="CR761" s="286"/>
      <c r="CS761" s="286"/>
      <c r="CT761" s="286"/>
      <c r="CU761" s="286"/>
      <c r="CV761" s="286"/>
      <c r="CW761" s="1546"/>
      <c r="CX761" s="286"/>
      <c r="CY761" s="286"/>
      <c r="CZ761" s="286"/>
      <c r="DA761" s="286"/>
      <c r="DB761" s="286"/>
      <c r="DC761" s="286"/>
      <c r="DD761" s="286"/>
      <c r="DE761" s="286"/>
      <c r="DF761" s="286"/>
      <c r="DG761" s="286"/>
      <c r="DH761" s="286"/>
      <c r="DI761" s="1172"/>
      <c r="DJ761" s="1172"/>
      <c r="DK761" s="1172"/>
      <c r="DL761" s="1172"/>
      <c r="DM761" s="1172"/>
      <c r="DN761" s="1172"/>
      <c r="DO761" s="1172"/>
      <c r="DP761" s="1172"/>
      <c r="DQ761" s="1172"/>
      <c r="DR761" s="1172"/>
      <c r="DS761" s="1172"/>
      <c r="DT761" s="1172"/>
      <c r="DU761" s="1172"/>
      <c r="DV761" s="1172"/>
      <c r="DW761" s="1172"/>
      <c r="DX761" s="1172"/>
      <c r="DY761" s="1172"/>
      <c r="DZ761" s="1172"/>
      <c r="EA761" s="1172"/>
      <c r="EB761" s="1172"/>
      <c r="EC761" s="1172"/>
      <c r="ED761" s="1172"/>
      <c r="EE761" s="1172"/>
      <c r="EF761" s="1172"/>
      <c r="EG761" s="1172"/>
      <c r="EH761" s="1172"/>
      <c r="EI761" s="1172"/>
      <c r="EJ761" s="286"/>
      <c r="EK761" s="286"/>
      <c r="EL761" s="286"/>
      <c r="EM761" s="286"/>
      <c r="EN761" s="287">
        <f t="shared" si="3268"/>
        <v>0</v>
      </c>
      <c r="EO761" s="287"/>
      <c r="EP761" s="287"/>
      <c r="EQ761" s="286"/>
      <c r="ER761" s="286"/>
      <c r="ES761" s="286"/>
      <c r="ET761" s="835"/>
      <c r="EU761" s="835"/>
      <c r="EV761" s="835"/>
      <c r="EW761" s="835"/>
      <c r="EX761" s="286"/>
      <c r="EY761" s="835"/>
      <c r="EZ761" s="835"/>
      <c r="FA761" s="835"/>
      <c r="FB761" s="835"/>
      <c r="FC761" s="286"/>
      <c r="FD761" s="286"/>
      <c r="FE761" s="286"/>
      <c r="FF761" s="286"/>
      <c r="FG761" s="287">
        <f>SUM(FH761:FM761)</f>
        <v>0</v>
      </c>
      <c r="FH761" s="287"/>
      <c r="FI761" s="287"/>
      <c r="FJ761" s="286"/>
      <c r="FK761" s="286"/>
      <c r="FL761" s="977"/>
      <c r="FM761" s="286"/>
      <c r="FN761" s="835"/>
      <c r="FO761" s="835"/>
      <c r="FP761" s="835"/>
      <c r="FQ761" s="835"/>
      <c r="FR761" s="286"/>
      <c r="FS761" s="286"/>
      <c r="FT761" s="286"/>
      <c r="FU761" s="835"/>
      <c r="FV761" s="338"/>
      <c r="FW761" s="338"/>
      <c r="FX761" s="338"/>
    </row>
    <row r="762" spans="1:180" ht="30" hidden="1">
      <c r="A762" s="401" t="s">
        <v>485</v>
      </c>
      <c r="B762" s="339" t="s">
        <v>302</v>
      </c>
      <c r="C762" s="378"/>
      <c r="D762" s="378"/>
      <c r="E762" s="392"/>
      <c r="F762" s="394"/>
      <c r="G762" s="339"/>
      <c r="H762" s="339"/>
      <c r="I762" s="287" t="e">
        <f>#REF!+M762+N762+S762+#REF!</f>
        <v>#REF!</v>
      </c>
      <c r="J762" s="287"/>
      <c r="K762" s="287"/>
      <c r="L762" s="287"/>
      <c r="M762" s="364"/>
      <c r="N762" s="364"/>
      <c r="O762" s="364"/>
      <c r="P762" s="364"/>
      <c r="Q762" s="364"/>
      <c r="R762" s="364"/>
      <c r="S762" s="364"/>
      <c r="T762" s="364"/>
      <c r="U762" s="364"/>
      <c r="V762" s="364"/>
      <c r="W762" s="364"/>
      <c r="X762" s="364"/>
      <c r="Y762" s="364"/>
      <c r="Z762" s="364"/>
      <c r="AA762" s="1186"/>
      <c r="AB762" s="290"/>
      <c r="AC762" s="290"/>
      <c r="AD762" s="348"/>
      <c r="AE762" s="290"/>
      <c r="AF762" s="364"/>
      <c r="AG762" s="364"/>
      <c r="AH762" s="364"/>
      <c r="AI762" s="364"/>
      <c r="AJ762" s="364"/>
      <c r="AK762" s="364"/>
      <c r="AL762" s="290"/>
      <c r="AM762" s="290"/>
      <c r="AN762" s="290"/>
      <c r="AO762" s="290"/>
      <c r="AP762" s="290"/>
      <c r="AQ762" s="287" t="e">
        <f>#REF!+#REF!+BR762+CW762+#REF!</f>
        <v>#REF!</v>
      </c>
      <c r="AR762" s="1631"/>
      <c r="AS762" s="1631"/>
      <c r="AT762" s="290"/>
      <c r="AU762" s="290"/>
      <c r="AV762" s="290"/>
      <c r="AW762" s="290"/>
      <c r="AX762" s="290"/>
      <c r="AY762" s="290"/>
      <c r="AZ762" s="290"/>
      <c r="BA762" s="290"/>
      <c r="BB762" s="290"/>
      <c r="BC762" s="290"/>
      <c r="BD762" s="290"/>
      <c r="BE762" s="290"/>
      <c r="BF762" s="290"/>
      <c r="BG762" s="290"/>
      <c r="BH762" s="290"/>
      <c r="BI762" s="290"/>
      <c r="BJ762" s="290"/>
      <c r="BK762" s="290"/>
      <c r="BL762" s="290"/>
      <c r="BM762" s="290"/>
      <c r="BN762" s="290"/>
      <c r="BO762" s="290"/>
      <c r="BP762" s="290"/>
      <c r="BQ762" s="290"/>
      <c r="BR762" s="290"/>
      <c r="BS762" s="290"/>
      <c r="BT762" s="290"/>
      <c r="BU762" s="290"/>
      <c r="BV762" s="290"/>
      <c r="BW762" s="290"/>
      <c r="BX762" s="290"/>
      <c r="BY762" s="290"/>
      <c r="BZ762" s="290"/>
      <c r="CA762" s="290"/>
      <c r="CB762" s="290"/>
      <c r="CC762" s="290"/>
      <c r="CD762" s="290"/>
      <c r="CE762" s="290"/>
      <c r="CF762" s="290"/>
      <c r="CG762" s="981"/>
      <c r="CH762" s="290"/>
      <c r="CI762" s="290"/>
      <c r="CJ762" s="290"/>
      <c r="CK762" s="290"/>
      <c r="CL762" s="290"/>
      <c r="CM762" s="290"/>
      <c r="CN762" s="290"/>
      <c r="CO762" s="290"/>
      <c r="CP762" s="290"/>
      <c r="CQ762" s="290"/>
      <c r="CR762" s="290"/>
      <c r="CS762" s="290"/>
      <c r="CT762" s="290"/>
      <c r="CU762" s="290"/>
      <c r="CV762" s="290"/>
      <c r="CW762" s="1549"/>
      <c r="CX762" s="290"/>
      <c r="CY762" s="290"/>
      <c r="CZ762" s="290"/>
      <c r="DA762" s="290"/>
      <c r="DB762" s="290"/>
      <c r="DC762" s="290"/>
      <c r="DD762" s="290"/>
      <c r="DE762" s="290"/>
      <c r="DF762" s="290"/>
      <c r="DG762" s="290"/>
      <c r="DH762" s="290"/>
      <c r="DI762" s="1234"/>
      <c r="DJ762" s="1234"/>
      <c r="DK762" s="1234"/>
      <c r="DL762" s="1234"/>
      <c r="DM762" s="1234"/>
      <c r="DN762" s="1234"/>
      <c r="DO762" s="1234"/>
      <c r="DP762" s="1234"/>
      <c r="DQ762" s="1234"/>
      <c r="DR762" s="1234"/>
      <c r="DS762" s="1234"/>
      <c r="DT762" s="1234"/>
      <c r="DU762" s="1234"/>
      <c r="DV762" s="1234"/>
      <c r="DW762" s="1234"/>
      <c r="DX762" s="1234"/>
      <c r="DY762" s="1234"/>
      <c r="DZ762" s="1234"/>
      <c r="EA762" s="1234"/>
      <c r="EB762" s="1234"/>
      <c r="EC762" s="1234"/>
      <c r="ED762" s="1234"/>
      <c r="EE762" s="1234"/>
      <c r="EF762" s="1234"/>
      <c r="EG762" s="1234"/>
      <c r="EH762" s="1234"/>
      <c r="EI762" s="1234"/>
      <c r="EJ762" s="290"/>
      <c r="EK762" s="290"/>
      <c r="EL762" s="290"/>
      <c r="EM762" s="290"/>
      <c r="EN762" s="287">
        <f t="shared" si="3268"/>
        <v>0</v>
      </c>
      <c r="EO762" s="287"/>
      <c r="EP762" s="287"/>
      <c r="EQ762" s="290"/>
      <c r="ER762" s="290"/>
      <c r="ES762" s="290"/>
      <c r="ET762" s="836"/>
      <c r="EU762" s="836"/>
      <c r="EV762" s="836"/>
      <c r="EW762" s="836"/>
      <c r="EX762" s="290"/>
      <c r="EY762" s="836"/>
      <c r="EZ762" s="836"/>
      <c r="FA762" s="836"/>
      <c r="FB762" s="836"/>
      <c r="FC762" s="290"/>
      <c r="FD762" s="290"/>
      <c r="FE762" s="290"/>
      <c r="FF762" s="290"/>
      <c r="FG762" s="287">
        <f>SUM(FH762:FM762)</f>
        <v>0</v>
      </c>
      <c r="FH762" s="287"/>
      <c r="FI762" s="287"/>
      <c r="FJ762" s="290"/>
      <c r="FK762" s="290"/>
      <c r="FL762" s="981"/>
      <c r="FM762" s="290"/>
      <c r="FN762" s="836"/>
      <c r="FO762" s="836"/>
      <c r="FP762" s="836"/>
      <c r="FQ762" s="836"/>
      <c r="FR762" s="290"/>
      <c r="FS762" s="290"/>
      <c r="FT762" s="290"/>
      <c r="FU762" s="836"/>
      <c r="FV762" s="338"/>
      <c r="FW762" s="338"/>
      <c r="FX762" s="338"/>
    </row>
    <row r="763" spans="1:180" ht="30" hidden="1">
      <c r="A763" s="401" t="s">
        <v>485</v>
      </c>
      <c r="B763" s="339" t="s">
        <v>302</v>
      </c>
      <c r="C763" s="378"/>
      <c r="D763" s="378"/>
      <c r="E763" s="392" t="s">
        <v>97</v>
      </c>
      <c r="F763" s="394"/>
      <c r="G763" s="339"/>
      <c r="H763" s="339"/>
      <c r="I763" s="287" t="e">
        <f>#REF!+M763+N763+S763+#REF!</f>
        <v>#REF!</v>
      </c>
      <c r="J763" s="287"/>
      <c r="K763" s="287"/>
      <c r="L763" s="287"/>
      <c r="M763" s="364"/>
      <c r="N763" s="364"/>
      <c r="O763" s="364"/>
      <c r="P763" s="364"/>
      <c r="Q763" s="364"/>
      <c r="R763" s="364"/>
      <c r="S763" s="364"/>
      <c r="T763" s="364"/>
      <c r="U763" s="364"/>
      <c r="V763" s="364"/>
      <c r="W763" s="364"/>
      <c r="X763" s="364"/>
      <c r="Y763" s="364"/>
      <c r="Z763" s="364"/>
      <c r="AA763" s="1186"/>
      <c r="AB763" s="290"/>
      <c r="AC763" s="290"/>
      <c r="AD763" s="348"/>
      <c r="AE763" s="290"/>
      <c r="AF763" s="364"/>
      <c r="AG763" s="364"/>
      <c r="AH763" s="364"/>
      <c r="AI763" s="364"/>
      <c r="AJ763" s="364"/>
      <c r="AK763" s="364"/>
      <c r="AL763" s="290"/>
      <c r="AM763" s="290"/>
      <c r="AN763" s="290"/>
      <c r="AO763" s="290"/>
      <c r="AP763" s="290"/>
      <c r="AQ763" s="287" t="e">
        <f>#REF!+#REF!+BR763+CW763+#REF!</f>
        <v>#REF!</v>
      </c>
      <c r="AR763" s="1631"/>
      <c r="AS763" s="1631"/>
      <c r="AT763" s="285"/>
      <c r="AU763" s="287"/>
      <c r="AV763" s="287"/>
      <c r="AW763" s="285"/>
      <c r="AX763" s="287"/>
      <c r="AY763" s="287"/>
      <c r="AZ763" s="285"/>
      <c r="BA763" s="287"/>
      <c r="BB763" s="287"/>
      <c r="BC763" s="285"/>
      <c r="BD763" s="287"/>
      <c r="BE763" s="287"/>
      <c r="BF763" s="287"/>
      <c r="BG763" s="287"/>
      <c r="BH763" s="287"/>
      <c r="BI763" s="287"/>
      <c r="BJ763" s="287"/>
      <c r="BK763" s="287"/>
      <c r="BL763" s="290"/>
      <c r="BM763" s="290"/>
      <c r="BN763" s="290"/>
      <c r="BO763" s="290"/>
      <c r="BP763" s="290"/>
      <c r="BQ763" s="290"/>
      <c r="BR763" s="290"/>
      <c r="BS763" s="290"/>
      <c r="BT763" s="290"/>
      <c r="BU763" s="290"/>
      <c r="BV763" s="290"/>
      <c r="BW763" s="290"/>
      <c r="BX763" s="290"/>
      <c r="BY763" s="290"/>
      <c r="BZ763" s="290"/>
      <c r="CA763" s="290"/>
      <c r="CB763" s="290"/>
      <c r="CC763" s="290"/>
      <c r="CD763" s="290"/>
      <c r="CE763" s="290"/>
      <c r="CF763" s="290"/>
      <c r="CG763" s="981"/>
      <c r="CH763" s="290"/>
      <c r="CI763" s="290"/>
      <c r="CJ763" s="290"/>
      <c r="CK763" s="290"/>
      <c r="CL763" s="290"/>
      <c r="CM763" s="290"/>
      <c r="CN763" s="290"/>
      <c r="CO763" s="290"/>
      <c r="CP763" s="290"/>
      <c r="CQ763" s="290"/>
      <c r="CR763" s="290"/>
      <c r="CS763" s="290"/>
      <c r="CT763" s="290"/>
      <c r="CU763" s="290"/>
      <c r="CV763" s="290"/>
      <c r="CW763" s="1549"/>
      <c r="CX763" s="290"/>
      <c r="CY763" s="290"/>
      <c r="CZ763" s="290"/>
      <c r="DA763" s="290"/>
      <c r="DB763" s="290"/>
      <c r="DC763" s="290"/>
      <c r="DD763" s="290"/>
      <c r="DE763" s="290"/>
      <c r="DF763" s="290"/>
      <c r="DG763" s="290"/>
      <c r="DH763" s="290"/>
      <c r="DI763" s="1234"/>
      <c r="DJ763" s="1234"/>
      <c r="DK763" s="1234"/>
      <c r="DL763" s="1234"/>
      <c r="DM763" s="1234"/>
      <c r="DN763" s="1234"/>
      <c r="DO763" s="1234"/>
      <c r="DP763" s="1234"/>
      <c r="DQ763" s="1234"/>
      <c r="DR763" s="1234"/>
      <c r="DS763" s="1234"/>
      <c r="DT763" s="1234"/>
      <c r="DU763" s="1234"/>
      <c r="DV763" s="1234"/>
      <c r="DW763" s="1234"/>
      <c r="DX763" s="1234"/>
      <c r="DY763" s="1234"/>
      <c r="DZ763" s="1234"/>
      <c r="EA763" s="1234"/>
      <c r="EB763" s="1234"/>
      <c r="EC763" s="1234"/>
      <c r="ED763" s="1234"/>
      <c r="EE763" s="1234"/>
      <c r="EF763" s="1234"/>
      <c r="EG763" s="1234"/>
      <c r="EH763" s="1234"/>
      <c r="EI763" s="1234"/>
      <c r="EJ763" s="290"/>
      <c r="EK763" s="290"/>
      <c r="EL763" s="290"/>
      <c r="EM763" s="290"/>
      <c r="EN763" s="287">
        <f t="shared" si="3268"/>
        <v>0</v>
      </c>
      <c r="EO763" s="287"/>
      <c r="EP763" s="287"/>
      <c r="EQ763" s="290"/>
      <c r="ER763" s="290"/>
      <c r="ES763" s="290"/>
      <c r="ET763" s="836"/>
      <c r="EU763" s="836"/>
      <c r="EV763" s="836"/>
      <c r="EW763" s="836"/>
      <c r="EX763" s="290"/>
      <c r="EY763" s="836"/>
      <c r="EZ763" s="836"/>
      <c r="FA763" s="836"/>
      <c r="FB763" s="836"/>
      <c r="FC763" s="290"/>
      <c r="FD763" s="290"/>
      <c r="FE763" s="290"/>
      <c r="FF763" s="290"/>
      <c r="FG763" s="287">
        <f>SUM(FH763:FM763)</f>
        <v>0</v>
      </c>
      <c r="FH763" s="287"/>
      <c r="FI763" s="287"/>
      <c r="FJ763" s="290"/>
      <c r="FK763" s="290"/>
      <c r="FL763" s="981"/>
      <c r="FM763" s="290"/>
      <c r="FN763" s="836"/>
      <c r="FO763" s="836"/>
      <c r="FP763" s="836"/>
      <c r="FQ763" s="836"/>
      <c r="FR763" s="290"/>
      <c r="FS763" s="290"/>
      <c r="FT763" s="290"/>
      <c r="FU763" s="836"/>
      <c r="FV763" s="338"/>
      <c r="FW763" s="338"/>
      <c r="FX763" s="338"/>
    </row>
    <row r="764" spans="1:180" ht="30" hidden="1">
      <c r="A764" s="401" t="s">
        <v>485</v>
      </c>
      <c r="B764" s="339" t="s">
        <v>302</v>
      </c>
      <c r="C764" s="378"/>
      <c r="D764" s="378"/>
      <c r="E764" s="392"/>
      <c r="F764" s="393" t="s">
        <v>100</v>
      </c>
      <c r="G764" s="463"/>
      <c r="H764" s="463"/>
      <c r="I764" s="285"/>
      <c r="J764" s="285"/>
      <c r="K764" s="285"/>
      <c r="L764" s="285"/>
      <c r="M764" s="285"/>
      <c r="N764" s="285"/>
      <c r="O764" s="285"/>
      <c r="P764" s="285"/>
      <c r="Q764" s="285"/>
      <c r="R764" s="285"/>
      <c r="S764" s="285"/>
      <c r="T764" s="285"/>
      <c r="U764" s="285"/>
      <c r="V764" s="285"/>
      <c r="W764" s="285"/>
      <c r="X764" s="285"/>
      <c r="Y764" s="285"/>
      <c r="Z764" s="285"/>
      <c r="AA764" s="1174"/>
      <c r="AB764" s="285"/>
      <c r="AC764" s="285"/>
      <c r="AD764" s="347"/>
      <c r="AE764" s="285"/>
      <c r="AF764" s="285"/>
      <c r="AG764" s="285"/>
      <c r="AH764" s="285"/>
      <c r="AI764" s="285"/>
      <c r="AJ764" s="285"/>
      <c r="AK764" s="285"/>
      <c r="AL764" s="285"/>
      <c r="AM764" s="285"/>
      <c r="AN764" s="285"/>
      <c r="AO764" s="285"/>
      <c r="AP764" s="306"/>
      <c r="AQ764" s="287" t="e">
        <f>SUM(AQ761:AQ763)</f>
        <v>#REF!</v>
      </c>
      <c r="AR764" s="1631"/>
      <c r="AS764" s="1631"/>
      <c r="AT764" s="285"/>
      <c r="AU764" s="285"/>
      <c r="AV764" s="285"/>
      <c r="AW764" s="285"/>
      <c r="AX764" s="285"/>
      <c r="AY764" s="285"/>
      <c r="AZ764" s="285"/>
      <c r="BA764" s="285"/>
      <c r="BB764" s="285"/>
      <c r="BC764" s="285"/>
      <c r="BD764" s="285"/>
      <c r="BE764" s="285"/>
      <c r="BF764" s="285"/>
      <c r="BG764" s="285"/>
      <c r="BH764" s="285"/>
      <c r="BI764" s="285"/>
      <c r="BJ764" s="285"/>
      <c r="BK764" s="285"/>
      <c r="BL764" s="287">
        <f t="shared" ref="BL764:DE764" si="3289">SUM(BL761:BL763)</f>
        <v>0</v>
      </c>
      <c r="BM764" s="287">
        <f t="shared" si="3289"/>
        <v>0</v>
      </c>
      <c r="BN764" s="287">
        <f t="shared" si="3289"/>
        <v>0</v>
      </c>
      <c r="BO764" s="287">
        <f t="shared" si="3289"/>
        <v>0</v>
      </c>
      <c r="BP764" s="287">
        <f t="shared" si="3289"/>
        <v>0</v>
      </c>
      <c r="BQ764" s="287">
        <f t="shared" si="3289"/>
        <v>0</v>
      </c>
      <c r="BR764" s="287">
        <f t="shared" ref="BR764:CF764" si="3290">SUM(BR761:BR763)</f>
        <v>0</v>
      </c>
      <c r="BS764" s="287">
        <f t="shared" si="3290"/>
        <v>0</v>
      </c>
      <c r="BT764" s="287">
        <f t="shared" si="3290"/>
        <v>0</v>
      </c>
      <c r="BU764" s="287">
        <f t="shared" si="3290"/>
        <v>0</v>
      </c>
      <c r="BV764" s="287">
        <f t="shared" si="3290"/>
        <v>0</v>
      </c>
      <c r="BW764" s="287">
        <f t="shared" si="3290"/>
        <v>0</v>
      </c>
      <c r="BX764" s="287">
        <f t="shared" si="3290"/>
        <v>0</v>
      </c>
      <c r="BY764" s="287">
        <f t="shared" si="3290"/>
        <v>0</v>
      </c>
      <c r="BZ764" s="287">
        <f t="shared" si="3290"/>
        <v>0</v>
      </c>
      <c r="CA764" s="287">
        <f t="shared" si="3290"/>
        <v>0</v>
      </c>
      <c r="CB764" s="287">
        <f t="shared" si="3290"/>
        <v>0</v>
      </c>
      <c r="CC764" s="287">
        <f t="shared" si="3290"/>
        <v>0</v>
      </c>
      <c r="CD764" s="287">
        <f t="shared" si="3290"/>
        <v>0</v>
      </c>
      <c r="CE764" s="287">
        <f t="shared" si="3290"/>
        <v>0</v>
      </c>
      <c r="CF764" s="287">
        <f t="shared" si="3290"/>
        <v>0</v>
      </c>
      <c r="CG764" s="961"/>
      <c r="CH764" s="287">
        <f t="shared" ref="CH764:CV764" si="3291">SUM(CH761:CH763)</f>
        <v>0</v>
      </c>
      <c r="CI764" s="287">
        <f t="shared" si="3291"/>
        <v>0</v>
      </c>
      <c r="CJ764" s="287">
        <f t="shared" si="3291"/>
        <v>0</v>
      </c>
      <c r="CK764" s="287">
        <f t="shared" si="3291"/>
        <v>0</v>
      </c>
      <c r="CL764" s="287">
        <f t="shared" si="3291"/>
        <v>0</v>
      </c>
      <c r="CM764" s="287">
        <f t="shared" si="3291"/>
        <v>0</v>
      </c>
      <c r="CN764" s="287">
        <f t="shared" si="3291"/>
        <v>0</v>
      </c>
      <c r="CO764" s="287">
        <f t="shared" si="3291"/>
        <v>0</v>
      </c>
      <c r="CP764" s="287">
        <f t="shared" si="3291"/>
        <v>0</v>
      </c>
      <c r="CQ764" s="287">
        <f t="shared" si="3291"/>
        <v>0</v>
      </c>
      <c r="CR764" s="287">
        <f t="shared" si="3291"/>
        <v>0</v>
      </c>
      <c r="CS764" s="287">
        <f t="shared" si="3291"/>
        <v>0</v>
      </c>
      <c r="CT764" s="287">
        <f t="shared" si="3291"/>
        <v>0</v>
      </c>
      <c r="CU764" s="287">
        <f t="shared" si="3291"/>
        <v>0</v>
      </c>
      <c r="CV764" s="287">
        <f t="shared" si="3291"/>
        <v>0</v>
      </c>
      <c r="CW764" s="1510">
        <f t="shared" si="3289"/>
        <v>0</v>
      </c>
      <c r="CX764" s="287">
        <f t="shared" si="3289"/>
        <v>0</v>
      </c>
      <c r="CY764" s="287">
        <f t="shared" si="3289"/>
        <v>0</v>
      </c>
      <c r="CZ764" s="287">
        <f t="shared" si="3289"/>
        <v>0</v>
      </c>
      <c r="DA764" s="287">
        <f t="shared" si="3289"/>
        <v>0</v>
      </c>
      <c r="DB764" s="287">
        <f t="shared" si="3289"/>
        <v>0</v>
      </c>
      <c r="DC764" s="287">
        <f t="shared" si="3289"/>
        <v>0</v>
      </c>
      <c r="DD764" s="287">
        <f t="shared" si="3289"/>
        <v>0</v>
      </c>
      <c r="DE764" s="287">
        <f t="shared" si="3289"/>
        <v>0</v>
      </c>
      <c r="DF764" s="287">
        <f t="shared" ref="DF764:EF764" si="3292">SUM(DF761:DF763)</f>
        <v>0</v>
      </c>
      <c r="DG764" s="287">
        <f t="shared" si="3292"/>
        <v>0</v>
      </c>
      <c r="DH764" s="287">
        <f t="shared" si="3292"/>
        <v>0</v>
      </c>
      <c r="DI764" s="1220">
        <f t="shared" si="3292"/>
        <v>0</v>
      </c>
      <c r="DJ764" s="1220">
        <f t="shared" si="3292"/>
        <v>0</v>
      </c>
      <c r="DK764" s="1220">
        <f t="shared" si="3292"/>
        <v>0</v>
      </c>
      <c r="DL764" s="1220"/>
      <c r="DM764" s="1220"/>
      <c r="DN764" s="1220"/>
      <c r="DO764" s="1220"/>
      <c r="DP764" s="1220"/>
      <c r="DQ764" s="1220"/>
      <c r="DR764" s="1220"/>
      <c r="DS764" s="1220"/>
      <c r="DT764" s="1220"/>
      <c r="DU764" s="1220"/>
      <c r="DV764" s="1220"/>
      <c r="DW764" s="1220"/>
      <c r="DX764" s="1220">
        <f t="shared" si="3292"/>
        <v>0</v>
      </c>
      <c r="DY764" s="1220">
        <f t="shared" si="3292"/>
        <v>0</v>
      </c>
      <c r="DZ764" s="1220">
        <f t="shared" si="3292"/>
        <v>0</v>
      </c>
      <c r="EA764" s="1220">
        <f t="shared" si="3292"/>
        <v>0</v>
      </c>
      <c r="EB764" s="1220">
        <f t="shared" si="3292"/>
        <v>0</v>
      </c>
      <c r="EC764" s="1220">
        <f t="shared" si="3292"/>
        <v>0</v>
      </c>
      <c r="ED764" s="1220">
        <f t="shared" si="3292"/>
        <v>0</v>
      </c>
      <c r="EE764" s="1220">
        <f t="shared" si="3292"/>
        <v>0</v>
      </c>
      <c r="EF764" s="1220">
        <f t="shared" si="3292"/>
        <v>0</v>
      </c>
      <c r="EG764" s="1220"/>
      <c r="EH764" s="1220"/>
      <c r="EI764" s="1220"/>
      <c r="EJ764" s="285"/>
      <c r="EK764" s="285"/>
      <c r="EL764" s="285"/>
      <c r="EM764" s="285"/>
      <c r="EN764" s="287">
        <f t="shared" si="3268"/>
        <v>0</v>
      </c>
      <c r="EO764" s="287"/>
      <c r="EP764" s="287"/>
      <c r="EQ764" s="287">
        <f t="shared" ref="EQ764:FG764" si="3293">SUM(EQ761:EQ763)</f>
        <v>0</v>
      </c>
      <c r="ER764" s="287">
        <f t="shared" si="3293"/>
        <v>0</v>
      </c>
      <c r="ES764" s="287">
        <f t="shared" si="3293"/>
        <v>0</v>
      </c>
      <c r="ET764" s="825"/>
      <c r="EU764" s="825"/>
      <c r="EV764" s="825"/>
      <c r="EW764" s="825"/>
      <c r="EX764" s="287">
        <f t="shared" si="3293"/>
        <v>0</v>
      </c>
      <c r="EY764" s="825"/>
      <c r="EZ764" s="825"/>
      <c r="FA764" s="825"/>
      <c r="FB764" s="825"/>
      <c r="FC764" s="287">
        <f t="shared" si="3293"/>
        <v>0</v>
      </c>
      <c r="FD764" s="287">
        <f t="shared" si="3293"/>
        <v>0</v>
      </c>
      <c r="FE764" s="287">
        <f t="shared" ref="FE764:FF764" si="3294">SUM(FE761:FE763)</f>
        <v>0</v>
      </c>
      <c r="FF764" s="287">
        <f t="shared" si="3294"/>
        <v>0</v>
      </c>
      <c r="FG764" s="287">
        <f t="shared" si="3293"/>
        <v>0</v>
      </c>
      <c r="FH764" s="287"/>
      <c r="FI764" s="287">
        <v>0</v>
      </c>
      <c r="FJ764" s="287">
        <f>SUM(FJ761:FJ763)</f>
        <v>0</v>
      </c>
      <c r="FK764" s="287">
        <f>SUM(FK761:FK763)</f>
        <v>0</v>
      </c>
      <c r="FL764" s="961"/>
      <c r="FM764" s="287">
        <f>SUM(FM761:FM763)</f>
        <v>0</v>
      </c>
      <c r="FN764" s="825"/>
      <c r="FO764" s="825"/>
      <c r="FP764" s="825"/>
      <c r="FQ764" s="825"/>
      <c r="FR764" s="287"/>
      <c r="FS764" s="287"/>
      <c r="FT764" s="287">
        <f>SUM(FT761:FT763)</f>
        <v>0</v>
      </c>
      <c r="FU764" s="825"/>
      <c r="FV764" s="285"/>
      <c r="FW764" s="285"/>
      <c r="FX764" s="285"/>
    </row>
    <row r="765" spans="1:180" ht="30" hidden="1">
      <c r="A765" s="401" t="s">
        <v>485</v>
      </c>
      <c r="B765" s="339" t="s">
        <v>302</v>
      </c>
      <c r="C765" s="378"/>
      <c r="D765" s="378"/>
      <c r="E765" s="390" t="s">
        <v>124</v>
      </c>
      <c r="F765" s="391" t="s">
        <v>58</v>
      </c>
      <c r="G765" s="463"/>
      <c r="H765" s="463"/>
      <c r="I765" s="285"/>
      <c r="J765" s="285"/>
      <c r="K765" s="285"/>
      <c r="L765" s="285"/>
      <c r="M765" s="285"/>
      <c r="N765" s="285"/>
      <c r="O765" s="285"/>
      <c r="P765" s="285"/>
      <c r="Q765" s="285"/>
      <c r="R765" s="285"/>
      <c r="S765" s="285"/>
      <c r="T765" s="285"/>
      <c r="U765" s="285"/>
      <c r="V765" s="285"/>
      <c r="W765" s="285"/>
      <c r="X765" s="285"/>
      <c r="Y765" s="285"/>
      <c r="Z765" s="285"/>
      <c r="AA765" s="1174"/>
      <c r="AB765" s="285"/>
      <c r="AC765" s="285"/>
      <c r="AD765" s="347"/>
      <c r="AE765" s="285"/>
      <c r="AF765" s="285"/>
      <c r="AG765" s="285"/>
      <c r="AH765" s="285"/>
      <c r="AI765" s="285"/>
      <c r="AJ765" s="285"/>
      <c r="AK765" s="285"/>
      <c r="AL765" s="285"/>
      <c r="AM765" s="285"/>
      <c r="AN765" s="285"/>
      <c r="AO765" s="285"/>
      <c r="AP765" s="338"/>
      <c r="AQ765" s="285"/>
      <c r="AR765" s="1629"/>
      <c r="AS765" s="1629"/>
      <c r="AT765" s="286"/>
      <c r="AU765" s="286"/>
      <c r="AV765" s="286"/>
      <c r="AW765" s="286"/>
      <c r="AX765" s="286"/>
      <c r="AY765" s="286"/>
      <c r="AZ765" s="286"/>
      <c r="BA765" s="286"/>
      <c r="BB765" s="286"/>
      <c r="BC765" s="286"/>
      <c r="BD765" s="286"/>
      <c r="BE765" s="286"/>
      <c r="BF765" s="286"/>
      <c r="BG765" s="286"/>
      <c r="BH765" s="286"/>
      <c r="BI765" s="286"/>
      <c r="BJ765" s="286"/>
      <c r="BK765" s="286"/>
      <c r="BL765" s="285"/>
      <c r="BM765" s="285"/>
      <c r="BN765" s="285"/>
      <c r="BO765" s="285"/>
      <c r="BP765" s="285"/>
      <c r="BQ765" s="285"/>
      <c r="BR765" s="285"/>
      <c r="BS765" s="285"/>
      <c r="BT765" s="285"/>
      <c r="BU765" s="285"/>
      <c r="BV765" s="285"/>
      <c r="BW765" s="285"/>
      <c r="BX765" s="285"/>
      <c r="BY765" s="285"/>
      <c r="BZ765" s="285"/>
      <c r="CA765" s="285"/>
      <c r="CB765" s="285"/>
      <c r="CC765" s="285"/>
      <c r="CD765" s="285"/>
      <c r="CE765" s="285"/>
      <c r="CF765" s="285"/>
      <c r="CG765" s="962"/>
      <c r="CH765" s="285"/>
      <c r="CI765" s="285"/>
      <c r="CJ765" s="285"/>
      <c r="CK765" s="285"/>
      <c r="CL765" s="285"/>
      <c r="CM765" s="285"/>
      <c r="CN765" s="285"/>
      <c r="CO765" s="285"/>
      <c r="CP765" s="285"/>
      <c r="CQ765" s="285"/>
      <c r="CR765" s="285"/>
      <c r="CS765" s="285"/>
      <c r="CT765" s="285"/>
      <c r="CU765" s="285"/>
      <c r="CV765" s="285"/>
      <c r="CW765" s="1512"/>
      <c r="CX765" s="285"/>
      <c r="CY765" s="285"/>
      <c r="CZ765" s="285"/>
      <c r="DA765" s="285"/>
      <c r="DB765" s="285"/>
      <c r="DC765" s="285"/>
      <c r="DD765" s="285"/>
      <c r="DE765" s="285"/>
      <c r="DF765" s="285"/>
      <c r="DG765" s="285"/>
      <c r="DH765" s="285"/>
      <c r="DI765" s="1174"/>
      <c r="DJ765" s="1174"/>
      <c r="DK765" s="1174"/>
      <c r="DL765" s="1174"/>
      <c r="DM765" s="1174"/>
      <c r="DN765" s="1174"/>
      <c r="DO765" s="1174"/>
      <c r="DP765" s="1174"/>
      <c r="DQ765" s="1174"/>
      <c r="DR765" s="1174"/>
      <c r="DS765" s="1174"/>
      <c r="DT765" s="1174"/>
      <c r="DU765" s="1174"/>
      <c r="DV765" s="1174"/>
      <c r="DW765" s="1174"/>
      <c r="DX765" s="1174"/>
      <c r="DY765" s="1174"/>
      <c r="DZ765" s="1174"/>
      <c r="EA765" s="1174"/>
      <c r="EB765" s="1174"/>
      <c r="EC765" s="1174"/>
      <c r="ED765" s="1174"/>
      <c r="EE765" s="1174"/>
      <c r="EF765" s="1174"/>
      <c r="EG765" s="1174"/>
      <c r="EH765" s="1174"/>
      <c r="EI765" s="1174"/>
      <c r="EJ765" s="285"/>
      <c r="EK765" s="285"/>
      <c r="EL765" s="285"/>
      <c r="EM765" s="285"/>
      <c r="EN765" s="287">
        <f t="shared" si="3268"/>
        <v>0</v>
      </c>
      <c r="EO765" s="287"/>
      <c r="EP765" s="287"/>
      <c r="EQ765" s="285"/>
      <c r="ER765" s="285"/>
      <c r="ES765" s="285"/>
      <c r="ET765" s="804"/>
      <c r="EU765" s="804"/>
      <c r="EV765" s="804"/>
      <c r="EW765" s="804"/>
      <c r="EX765" s="285"/>
      <c r="EY765" s="804"/>
      <c r="EZ765" s="804"/>
      <c r="FA765" s="804"/>
      <c r="FB765" s="804"/>
      <c r="FC765" s="285"/>
      <c r="FD765" s="285"/>
      <c r="FE765" s="285"/>
      <c r="FF765" s="285"/>
      <c r="FG765" s="285"/>
      <c r="FH765" s="287">
        <v>0</v>
      </c>
      <c r="FI765" s="287"/>
      <c r="FJ765" s="285"/>
      <c r="FK765" s="285"/>
      <c r="FL765" s="962"/>
      <c r="FM765" s="285"/>
      <c r="FN765" s="804"/>
      <c r="FO765" s="804"/>
      <c r="FP765" s="804"/>
      <c r="FQ765" s="804"/>
      <c r="FR765" s="285"/>
      <c r="FS765" s="285"/>
      <c r="FT765" s="285"/>
      <c r="FU765" s="804"/>
      <c r="FV765" s="285"/>
      <c r="FW765" s="285"/>
      <c r="FX765" s="285"/>
    </row>
    <row r="766" spans="1:180" s="515" customFormat="1" ht="150" hidden="1" customHeight="1">
      <c r="A766" s="562" t="s">
        <v>485</v>
      </c>
      <c r="B766" s="563" t="s">
        <v>302</v>
      </c>
      <c r="C766" s="542" t="s">
        <v>489</v>
      </c>
      <c r="D766" s="542" t="s">
        <v>22</v>
      </c>
      <c r="E766" s="588" t="s">
        <v>347</v>
      </c>
      <c r="F766" s="525" t="s">
        <v>348</v>
      </c>
      <c r="G766" s="565"/>
      <c r="H766" s="565" t="s">
        <v>12</v>
      </c>
      <c r="I766" s="508" t="e">
        <f>#REF!+M766+N766+S766</f>
        <v>#REF!</v>
      </c>
      <c r="J766" s="508"/>
      <c r="K766" s="508"/>
      <c r="L766" s="508"/>
      <c r="M766" s="509" t="e">
        <f>SUM(#REF!)</f>
        <v>#REF!</v>
      </c>
      <c r="N766" s="509">
        <f>SUM(O766:R766)</f>
        <v>1</v>
      </c>
      <c r="O766" s="521">
        <v>0</v>
      </c>
      <c r="P766" s="509">
        <v>0</v>
      </c>
      <c r="Q766" s="521">
        <v>1</v>
      </c>
      <c r="R766" s="521">
        <v>0</v>
      </c>
      <c r="S766" s="577">
        <v>1</v>
      </c>
      <c r="T766" s="521">
        <v>0</v>
      </c>
      <c r="U766" s="509">
        <v>0</v>
      </c>
      <c r="V766" s="521">
        <v>1</v>
      </c>
      <c r="W766" s="521">
        <v>0</v>
      </c>
      <c r="X766" s="577">
        <v>1</v>
      </c>
      <c r="Y766" s="577">
        <v>1</v>
      </c>
      <c r="Z766" s="577">
        <v>1</v>
      </c>
      <c r="AA766" s="1187"/>
      <c r="AB766" s="565"/>
      <c r="AC766" s="565"/>
      <c r="AD766" s="565"/>
      <c r="AE766" s="565"/>
      <c r="AF766" s="509" t="e">
        <f>SUM(#REF!)</f>
        <v>#REF!</v>
      </c>
      <c r="AG766" s="509">
        <f>SUM(AH766:AK766)</f>
        <v>1</v>
      </c>
      <c r="AH766" s="521">
        <v>0</v>
      </c>
      <c r="AI766" s="509">
        <v>0</v>
      </c>
      <c r="AJ766" s="521">
        <v>1</v>
      </c>
      <c r="AK766" s="521">
        <v>0</v>
      </c>
      <c r="AL766" s="565"/>
      <c r="AM766" s="565"/>
      <c r="AN766" s="565"/>
      <c r="AO766" s="565"/>
      <c r="AP766" s="565" t="s">
        <v>349</v>
      </c>
      <c r="AQ766" s="508" t="e">
        <f>#REF!+BL766+BR766+CW766</f>
        <v>#REF!</v>
      </c>
      <c r="AR766" s="1630"/>
      <c r="AS766" s="1630"/>
      <c r="AT766" s="571">
        <v>0.22900000000000001</v>
      </c>
      <c r="AU766" s="571">
        <v>0</v>
      </c>
      <c r="AV766" s="571">
        <v>9.1999999999999998E-3</v>
      </c>
      <c r="AW766" s="571">
        <v>0.22900000000000001</v>
      </c>
      <c r="AX766" s="571">
        <v>0</v>
      </c>
      <c r="AY766" s="571">
        <v>9.1999999999999998E-3</v>
      </c>
      <c r="AZ766" s="571"/>
      <c r="BA766" s="571"/>
      <c r="BB766" s="571"/>
      <c r="BC766" s="571"/>
      <c r="BD766" s="571"/>
      <c r="BE766" s="571"/>
      <c r="BF766" s="571"/>
      <c r="BG766" s="571"/>
      <c r="BH766" s="571"/>
      <c r="BI766" s="571"/>
      <c r="BJ766" s="571"/>
      <c r="BK766" s="571"/>
      <c r="BL766" s="547">
        <v>0.22900000000000001</v>
      </c>
      <c r="BM766" s="567">
        <v>0</v>
      </c>
      <c r="BN766" s="547">
        <v>0.01</v>
      </c>
      <c r="BO766" s="567">
        <v>0</v>
      </c>
      <c r="BP766" s="567">
        <v>0</v>
      </c>
      <c r="BQ766" s="567">
        <v>0</v>
      </c>
      <c r="BR766" s="547">
        <v>0.22900000000000001</v>
      </c>
      <c r="BS766" s="567">
        <v>0</v>
      </c>
      <c r="BT766" s="547">
        <v>0.01</v>
      </c>
      <c r="BU766" s="567">
        <v>0</v>
      </c>
      <c r="BV766" s="567">
        <v>0</v>
      </c>
      <c r="BW766" s="567">
        <v>0</v>
      </c>
      <c r="BX766" s="586">
        <v>0</v>
      </c>
      <c r="BY766" s="567">
        <v>0</v>
      </c>
      <c r="BZ766" s="586">
        <v>0</v>
      </c>
      <c r="CA766" s="567">
        <v>0.22900000000000001</v>
      </c>
      <c r="CB766" s="567">
        <v>0</v>
      </c>
      <c r="CC766" s="567">
        <v>0.01</v>
      </c>
      <c r="CD766" s="567">
        <v>0</v>
      </c>
      <c r="CE766" s="567">
        <v>0</v>
      </c>
      <c r="CF766" s="567">
        <v>0</v>
      </c>
      <c r="CG766" s="975"/>
      <c r="CH766" s="547">
        <v>0.22900000000000001</v>
      </c>
      <c r="CI766" s="567">
        <v>0</v>
      </c>
      <c r="CJ766" s="547">
        <v>0.01</v>
      </c>
      <c r="CK766" s="567">
        <v>0</v>
      </c>
      <c r="CL766" s="567">
        <v>0</v>
      </c>
      <c r="CM766" s="567">
        <v>0</v>
      </c>
      <c r="CN766" s="586">
        <v>0</v>
      </c>
      <c r="CO766" s="567">
        <v>0</v>
      </c>
      <c r="CP766" s="586">
        <v>0</v>
      </c>
      <c r="CQ766" s="567">
        <v>0.22900000000000001</v>
      </c>
      <c r="CR766" s="567">
        <v>0</v>
      </c>
      <c r="CS766" s="567">
        <v>0.01</v>
      </c>
      <c r="CT766" s="567">
        <v>0</v>
      </c>
      <c r="CU766" s="567">
        <v>0</v>
      </c>
      <c r="CV766" s="567">
        <v>0</v>
      </c>
      <c r="CW766" s="1550">
        <v>0.22900000000000001</v>
      </c>
      <c r="CX766" s="567">
        <v>0</v>
      </c>
      <c r="CY766" s="586">
        <v>1.1599999999999999E-2</v>
      </c>
      <c r="CZ766" s="586">
        <v>0.22900000000000001</v>
      </c>
      <c r="DA766" s="567">
        <v>0</v>
      </c>
      <c r="DB766" s="586">
        <v>1.1599999999999999E-2</v>
      </c>
      <c r="DC766" s="586">
        <v>0.22900000000000001</v>
      </c>
      <c r="DD766" s="567">
        <v>0</v>
      </c>
      <c r="DE766" s="586">
        <v>1.1599999999999999E-2</v>
      </c>
      <c r="DF766" s="586">
        <v>0.22900000000000001</v>
      </c>
      <c r="DG766" s="567">
        <v>0</v>
      </c>
      <c r="DH766" s="586">
        <v>1.1599999999999999E-2</v>
      </c>
      <c r="DI766" s="1235">
        <v>0.22900000000000001</v>
      </c>
      <c r="DJ766" s="1230">
        <v>0</v>
      </c>
      <c r="DK766" s="1235">
        <v>1.1599999999999999E-2</v>
      </c>
      <c r="DL766" s="1235"/>
      <c r="DM766" s="1235"/>
      <c r="DN766" s="1235"/>
      <c r="DO766" s="1235"/>
      <c r="DP766" s="1235"/>
      <c r="DQ766" s="1235"/>
      <c r="DR766" s="1235"/>
      <c r="DS766" s="1235"/>
      <c r="DT766" s="1235"/>
      <c r="DU766" s="1235"/>
      <c r="DV766" s="1235"/>
      <c r="DW766" s="1235"/>
      <c r="DX766" s="1235">
        <v>0.22900000000000001</v>
      </c>
      <c r="DY766" s="1230">
        <v>0</v>
      </c>
      <c r="DZ766" s="1235">
        <v>1.1599999999999999E-2</v>
      </c>
      <c r="EA766" s="1235">
        <v>0.22900000000000001</v>
      </c>
      <c r="EB766" s="1230">
        <v>0</v>
      </c>
      <c r="EC766" s="1235">
        <v>1.1599999999999999E-2</v>
      </c>
      <c r="ED766" s="1235">
        <v>0.22900000000000001</v>
      </c>
      <c r="EE766" s="1230">
        <v>0</v>
      </c>
      <c r="EF766" s="1235">
        <v>1.1599999999999999E-2</v>
      </c>
      <c r="EG766" s="1235"/>
      <c r="EH766" s="1235"/>
      <c r="EI766" s="1235"/>
      <c r="EJ766" s="565"/>
      <c r="EK766" s="565"/>
      <c r="EL766" s="565"/>
      <c r="EM766" s="565"/>
      <c r="EN766" s="508">
        <f t="shared" si="3268"/>
        <v>0</v>
      </c>
      <c r="EO766" s="508"/>
      <c r="EP766" s="508"/>
      <c r="EQ766" s="565"/>
      <c r="ER766" s="565"/>
      <c r="ES766" s="565"/>
      <c r="ET766" s="833"/>
      <c r="EU766" s="833"/>
      <c r="EV766" s="833"/>
      <c r="EW766" s="833"/>
      <c r="EX766" s="565"/>
      <c r="EY766" s="833"/>
      <c r="EZ766" s="833"/>
      <c r="FA766" s="833"/>
      <c r="FB766" s="833"/>
      <c r="FC766" s="565"/>
      <c r="FD766" s="565"/>
      <c r="FE766" s="565"/>
      <c r="FF766" s="565"/>
      <c r="FG766" s="565"/>
      <c r="FH766" s="508"/>
      <c r="FI766" s="508"/>
      <c r="FJ766" s="565"/>
      <c r="FK766" s="565"/>
      <c r="FL766" s="976"/>
      <c r="FM766" s="565"/>
      <c r="FN766" s="833"/>
      <c r="FO766" s="833"/>
      <c r="FP766" s="833"/>
      <c r="FQ766" s="833"/>
      <c r="FR766" s="565"/>
      <c r="FS766" s="565"/>
      <c r="FT766" s="565"/>
      <c r="FU766" s="833"/>
      <c r="FV766" s="565"/>
      <c r="FW766" s="565"/>
      <c r="FX766" s="565"/>
    </row>
    <row r="767" spans="1:180" s="515" customFormat="1" ht="150" hidden="1" customHeight="1">
      <c r="A767" s="562" t="s">
        <v>485</v>
      </c>
      <c r="B767" s="563" t="s">
        <v>302</v>
      </c>
      <c r="C767" s="542" t="s">
        <v>489</v>
      </c>
      <c r="D767" s="542" t="s">
        <v>22</v>
      </c>
      <c r="E767" s="588" t="s">
        <v>350</v>
      </c>
      <c r="F767" s="525" t="s">
        <v>351</v>
      </c>
      <c r="G767" s="565"/>
      <c r="H767" s="565" t="s">
        <v>12</v>
      </c>
      <c r="I767" s="508" t="e">
        <f>#REF!+M767+N767+S767</f>
        <v>#REF!</v>
      </c>
      <c r="J767" s="508"/>
      <c r="K767" s="508"/>
      <c r="L767" s="508"/>
      <c r="M767" s="509" t="e">
        <f>SUM(#REF!)</f>
        <v>#REF!</v>
      </c>
      <c r="N767" s="509">
        <f>SUM(O767:R767)</f>
        <v>1</v>
      </c>
      <c r="O767" s="521">
        <v>0</v>
      </c>
      <c r="P767" s="509">
        <v>0</v>
      </c>
      <c r="Q767" s="521">
        <v>1</v>
      </c>
      <c r="R767" s="521">
        <v>0</v>
      </c>
      <c r="S767" s="577">
        <v>1</v>
      </c>
      <c r="T767" s="521">
        <v>0</v>
      </c>
      <c r="U767" s="509">
        <v>0</v>
      </c>
      <c r="V767" s="521">
        <v>1</v>
      </c>
      <c r="W767" s="521">
        <v>0</v>
      </c>
      <c r="X767" s="577">
        <v>1</v>
      </c>
      <c r="Y767" s="577">
        <v>1</v>
      </c>
      <c r="Z767" s="577">
        <v>1</v>
      </c>
      <c r="AA767" s="1187"/>
      <c r="AB767" s="522"/>
      <c r="AC767" s="522"/>
      <c r="AD767" s="522"/>
      <c r="AE767" s="522"/>
      <c r="AF767" s="509" t="e">
        <f>SUM(#REF!)</f>
        <v>#REF!</v>
      </c>
      <c r="AG767" s="509">
        <f>SUM(AH767:AK767)</f>
        <v>1</v>
      </c>
      <c r="AH767" s="521">
        <v>0</v>
      </c>
      <c r="AI767" s="509">
        <v>0</v>
      </c>
      <c r="AJ767" s="521">
        <v>1</v>
      </c>
      <c r="AK767" s="521">
        <v>0</v>
      </c>
      <c r="AL767" s="522"/>
      <c r="AM767" s="522"/>
      <c r="AN767" s="522"/>
      <c r="AO767" s="522"/>
      <c r="AP767" s="522" t="s">
        <v>349</v>
      </c>
      <c r="AQ767" s="508" t="e">
        <f>#REF!+BL767+BR767+CW767</f>
        <v>#REF!</v>
      </c>
      <c r="AR767" s="1630"/>
      <c r="AS767" s="1630"/>
      <c r="AT767" s="571">
        <v>6.7000000000000004E-2</v>
      </c>
      <c r="AU767" s="571">
        <v>0</v>
      </c>
      <c r="AV767" s="571">
        <v>2.7000000000000001E-3</v>
      </c>
      <c r="AW767" s="571">
        <v>6.7000000000000004E-2</v>
      </c>
      <c r="AX767" s="571">
        <v>0</v>
      </c>
      <c r="AY767" s="571">
        <v>2.7000000000000001E-3</v>
      </c>
      <c r="AZ767" s="571"/>
      <c r="BA767" s="571"/>
      <c r="BB767" s="571"/>
      <c r="BC767" s="571"/>
      <c r="BD767" s="571"/>
      <c r="BE767" s="571"/>
      <c r="BF767" s="571"/>
      <c r="BG767" s="571"/>
      <c r="BH767" s="571"/>
      <c r="BI767" s="571"/>
      <c r="BJ767" s="571"/>
      <c r="BK767" s="571"/>
      <c r="BL767" s="547">
        <v>6.7000000000000004E-2</v>
      </c>
      <c r="BM767" s="567">
        <v>0</v>
      </c>
      <c r="BN767" s="547">
        <v>2.9199999999999999E-3</v>
      </c>
      <c r="BO767" s="567">
        <v>0</v>
      </c>
      <c r="BP767" s="567">
        <v>0</v>
      </c>
      <c r="BQ767" s="567">
        <v>0</v>
      </c>
      <c r="BR767" s="547">
        <v>6.7000000000000004E-2</v>
      </c>
      <c r="BS767" s="567">
        <v>0</v>
      </c>
      <c r="BT767" s="547">
        <v>2.9199999999999999E-3</v>
      </c>
      <c r="BU767" s="567">
        <v>0</v>
      </c>
      <c r="BV767" s="567">
        <v>0</v>
      </c>
      <c r="BW767" s="567">
        <v>0</v>
      </c>
      <c r="BX767" s="586">
        <v>0</v>
      </c>
      <c r="BY767" s="567">
        <v>0</v>
      </c>
      <c r="BZ767" s="586">
        <v>0</v>
      </c>
      <c r="CA767" s="567">
        <v>6.7000000000000004E-2</v>
      </c>
      <c r="CB767" s="567">
        <v>0</v>
      </c>
      <c r="CC767" s="567">
        <v>2.9199999999999999E-3</v>
      </c>
      <c r="CD767" s="567">
        <v>0</v>
      </c>
      <c r="CE767" s="567">
        <v>0</v>
      </c>
      <c r="CF767" s="567">
        <v>0</v>
      </c>
      <c r="CG767" s="975"/>
      <c r="CH767" s="547">
        <v>6.7000000000000004E-2</v>
      </c>
      <c r="CI767" s="567">
        <v>0</v>
      </c>
      <c r="CJ767" s="547">
        <v>2.9199999999999999E-3</v>
      </c>
      <c r="CK767" s="567">
        <v>0</v>
      </c>
      <c r="CL767" s="567">
        <v>0</v>
      </c>
      <c r="CM767" s="567">
        <v>0</v>
      </c>
      <c r="CN767" s="586">
        <v>0</v>
      </c>
      <c r="CO767" s="567">
        <v>0</v>
      </c>
      <c r="CP767" s="586">
        <v>0</v>
      </c>
      <c r="CQ767" s="567">
        <v>6.7000000000000004E-2</v>
      </c>
      <c r="CR767" s="567">
        <v>0</v>
      </c>
      <c r="CS767" s="567">
        <v>2.9199999999999999E-3</v>
      </c>
      <c r="CT767" s="567">
        <v>0</v>
      </c>
      <c r="CU767" s="567">
        <v>0</v>
      </c>
      <c r="CV767" s="567">
        <v>0</v>
      </c>
      <c r="CW767" s="1550">
        <v>6.7000000000000004E-2</v>
      </c>
      <c r="CX767" s="567">
        <v>0</v>
      </c>
      <c r="CY767" s="586">
        <v>3.4099999999999998E-3</v>
      </c>
      <c r="CZ767" s="586">
        <v>6.7000000000000004E-2</v>
      </c>
      <c r="DA767" s="567">
        <v>0</v>
      </c>
      <c r="DB767" s="586">
        <v>3.4099999999999998E-3</v>
      </c>
      <c r="DC767" s="586">
        <v>6.7000000000000004E-2</v>
      </c>
      <c r="DD767" s="567">
        <v>0</v>
      </c>
      <c r="DE767" s="586">
        <v>3.4099999999999998E-3</v>
      </c>
      <c r="DF767" s="586">
        <v>6.7000000000000004E-2</v>
      </c>
      <c r="DG767" s="567">
        <v>0</v>
      </c>
      <c r="DH767" s="586">
        <v>3.4099999999999998E-3</v>
      </c>
      <c r="DI767" s="1235">
        <v>6.7000000000000004E-2</v>
      </c>
      <c r="DJ767" s="1230">
        <v>0</v>
      </c>
      <c r="DK767" s="1235">
        <v>3.4099999999999998E-3</v>
      </c>
      <c r="DL767" s="1235"/>
      <c r="DM767" s="1235"/>
      <c r="DN767" s="1235"/>
      <c r="DO767" s="1235"/>
      <c r="DP767" s="1235"/>
      <c r="DQ767" s="1235"/>
      <c r="DR767" s="1235"/>
      <c r="DS767" s="1235"/>
      <c r="DT767" s="1235"/>
      <c r="DU767" s="1235"/>
      <c r="DV767" s="1235"/>
      <c r="DW767" s="1235"/>
      <c r="DX767" s="1235">
        <v>6.7000000000000004E-2</v>
      </c>
      <c r="DY767" s="1230">
        <v>0</v>
      </c>
      <c r="DZ767" s="1235">
        <v>3.4099999999999998E-3</v>
      </c>
      <c r="EA767" s="1235">
        <v>6.7000000000000004E-2</v>
      </c>
      <c r="EB767" s="1230">
        <v>0</v>
      </c>
      <c r="EC767" s="1235">
        <v>3.4099999999999998E-3</v>
      </c>
      <c r="ED767" s="1235">
        <v>6.7000000000000004E-2</v>
      </c>
      <c r="EE767" s="1230">
        <v>0</v>
      </c>
      <c r="EF767" s="1235">
        <v>3.4099999999999998E-3</v>
      </c>
      <c r="EG767" s="1235"/>
      <c r="EH767" s="1235"/>
      <c r="EI767" s="1235"/>
      <c r="EJ767" s="522"/>
      <c r="EK767" s="565"/>
      <c r="EL767" s="565"/>
      <c r="EM767" s="565"/>
      <c r="EN767" s="508">
        <f t="shared" ref="EN767:EN798" si="3295">SUM(EQ767:EX767)</f>
        <v>0</v>
      </c>
      <c r="EO767" s="508"/>
      <c r="EP767" s="508"/>
      <c r="EQ767" s="565"/>
      <c r="ER767" s="565"/>
      <c r="ES767" s="565"/>
      <c r="ET767" s="833"/>
      <c r="EU767" s="833"/>
      <c r="EV767" s="833"/>
      <c r="EW767" s="833"/>
      <c r="EX767" s="565"/>
      <c r="EY767" s="833"/>
      <c r="EZ767" s="833"/>
      <c r="FA767" s="833"/>
      <c r="FB767" s="833"/>
      <c r="FC767" s="565"/>
      <c r="FD767" s="565"/>
      <c r="FE767" s="565"/>
      <c r="FF767" s="565"/>
      <c r="FG767" s="565"/>
      <c r="FH767" s="508"/>
      <c r="FI767" s="508"/>
      <c r="FJ767" s="565"/>
      <c r="FK767" s="565"/>
      <c r="FL767" s="976"/>
      <c r="FM767" s="565"/>
      <c r="FN767" s="833"/>
      <c r="FO767" s="833"/>
      <c r="FP767" s="833"/>
      <c r="FQ767" s="833"/>
      <c r="FR767" s="565"/>
      <c r="FS767" s="565"/>
      <c r="FT767" s="565"/>
      <c r="FU767" s="833"/>
      <c r="FV767" s="565"/>
      <c r="FW767" s="565"/>
      <c r="FX767" s="565"/>
    </row>
    <row r="768" spans="1:180" ht="30" hidden="1">
      <c r="A768" s="401" t="s">
        <v>485</v>
      </c>
      <c r="B768" s="339" t="s">
        <v>302</v>
      </c>
      <c r="C768" s="378"/>
      <c r="D768" s="378"/>
      <c r="E768" s="392"/>
      <c r="F768" s="394"/>
      <c r="G768" s="339"/>
      <c r="H768" s="339"/>
      <c r="I768" s="287" t="e">
        <f>#REF!+M768+N768+S768+#REF!</f>
        <v>#REF!</v>
      </c>
      <c r="J768" s="287"/>
      <c r="K768" s="287"/>
      <c r="L768" s="287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  <c r="AA768" s="1172"/>
      <c r="AB768" s="286"/>
      <c r="AC768" s="286"/>
      <c r="AD768" s="349"/>
      <c r="AE768" s="286"/>
      <c r="AF768" s="286"/>
      <c r="AG768" s="286"/>
      <c r="AH768" s="286"/>
      <c r="AI768" s="286"/>
      <c r="AJ768" s="286"/>
      <c r="AK768" s="286"/>
      <c r="AL768" s="286"/>
      <c r="AM768" s="286"/>
      <c r="AN768" s="286"/>
      <c r="AO768" s="286"/>
      <c r="AP768" s="286"/>
      <c r="AQ768" s="287"/>
      <c r="AR768" s="1631"/>
      <c r="AS768" s="1631"/>
      <c r="AT768" s="287"/>
      <c r="AU768" s="287"/>
      <c r="AV768" s="287"/>
      <c r="AW768" s="287"/>
      <c r="AX768" s="287"/>
      <c r="AY768" s="287"/>
      <c r="AZ768" s="287"/>
      <c r="BA768" s="287"/>
      <c r="BB768" s="287"/>
      <c r="BC768" s="287"/>
      <c r="BD768" s="287"/>
      <c r="BE768" s="287"/>
      <c r="BF768" s="287"/>
      <c r="BG768" s="287"/>
      <c r="BH768" s="287"/>
      <c r="BI768" s="287"/>
      <c r="BJ768" s="287"/>
      <c r="BK768" s="287"/>
      <c r="BL768" s="286"/>
      <c r="BM768" s="286"/>
      <c r="BN768" s="286"/>
      <c r="BO768" s="286"/>
      <c r="BP768" s="286"/>
      <c r="BQ768" s="286"/>
      <c r="BR768" s="286"/>
      <c r="BS768" s="286"/>
      <c r="BT768" s="286"/>
      <c r="BU768" s="286"/>
      <c r="BV768" s="286"/>
      <c r="BW768" s="286"/>
      <c r="BX768" s="286"/>
      <c r="BY768" s="286"/>
      <c r="BZ768" s="286"/>
      <c r="CA768" s="286"/>
      <c r="CB768" s="286"/>
      <c r="CC768" s="286"/>
      <c r="CD768" s="286"/>
      <c r="CE768" s="286"/>
      <c r="CF768" s="286"/>
      <c r="CG768" s="977"/>
      <c r="CH768" s="286"/>
      <c r="CI768" s="286"/>
      <c r="CJ768" s="286"/>
      <c r="CK768" s="286"/>
      <c r="CL768" s="286"/>
      <c r="CM768" s="286"/>
      <c r="CN768" s="286"/>
      <c r="CO768" s="286"/>
      <c r="CP768" s="286"/>
      <c r="CQ768" s="286"/>
      <c r="CR768" s="286"/>
      <c r="CS768" s="286"/>
      <c r="CT768" s="286"/>
      <c r="CU768" s="286"/>
      <c r="CV768" s="286"/>
      <c r="CW768" s="1546"/>
      <c r="CX768" s="286"/>
      <c r="CY768" s="286"/>
      <c r="CZ768" s="286"/>
      <c r="DA768" s="286"/>
      <c r="DB768" s="286"/>
      <c r="DC768" s="286"/>
      <c r="DD768" s="286"/>
      <c r="DE768" s="286"/>
      <c r="DF768" s="286"/>
      <c r="DG768" s="286"/>
      <c r="DH768" s="286"/>
      <c r="DI768" s="1172"/>
      <c r="DJ768" s="1172"/>
      <c r="DK768" s="1172"/>
      <c r="DL768" s="1172"/>
      <c r="DM768" s="1172"/>
      <c r="DN768" s="1172"/>
      <c r="DO768" s="1172"/>
      <c r="DP768" s="1172"/>
      <c r="DQ768" s="1172"/>
      <c r="DR768" s="1172"/>
      <c r="DS768" s="1172"/>
      <c r="DT768" s="1172"/>
      <c r="DU768" s="1172"/>
      <c r="DV768" s="1172"/>
      <c r="DW768" s="1172"/>
      <c r="DX768" s="1172"/>
      <c r="DY768" s="1172"/>
      <c r="DZ768" s="1172"/>
      <c r="EA768" s="1172"/>
      <c r="EB768" s="1172"/>
      <c r="EC768" s="1172"/>
      <c r="ED768" s="1172"/>
      <c r="EE768" s="1172"/>
      <c r="EF768" s="1172"/>
      <c r="EG768" s="1172"/>
      <c r="EH768" s="1172"/>
      <c r="EI768" s="1172"/>
      <c r="EJ768" s="286"/>
      <c r="EK768" s="286"/>
      <c r="EL768" s="286"/>
      <c r="EM768" s="286"/>
      <c r="EN768" s="287">
        <f t="shared" si="3295"/>
        <v>0</v>
      </c>
      <c r="EO768" s="287"/>
      <c r="EP768" s="287"/>
      <c r="EQ768" s="286"/>
      <c r="ER768" s="286"/>
      <c r="ES768" s="286"/>
      <c r="ET768" s="835"/>
      <c r="EU768" s="835"/>
      <c r="EV768" s="835"/>
      <c r="EW768" s="835"/>
      <c r="EX768" s="286"/>
      <c r="EY768" s="835"/>
      <c r="EZ768" s="835"/>
      <c r="FA768" s="835"/>
      <c r="FB768" s="835"/>
      <c r="FC768" s="286"/>
      <c r="FD768" s="286"/>
      <c r="FE768" s="286"/>
      <c r="FF768" s="286"/>
      <c r="FG768" s="287">
        <f>SUM(FH768:FM768)</f>
        <v>0</v>
      </c>
      <c r="FH768" s="287"/>
      <c r="FI768" s="287"/>
      <c r="FJ768" s="286"/>
      <c r="FK768" s="286"/>
      <c r="FL768" s="977"/>
      <c r="FM768" s="286"/>
      <c r="FN768" s="835"/>
      <c r="FO768" s="835"/>
      <c r="FP768" s="835"/>
      <c r="FQ768" s="835"/>
      <c r="FR768" s="286"/>
      <c r="FS768" s="286"/>
      <c r="FT768" s="286"/>
      <c r="FU768" s="835"/>
      <c r="FV768" s="338"/>
      <c r="FW768" s="338"/>
      <c r="FX768" s="338"/>
    </row>
    <row r="769" spans="1:180" ht="30" hidden="1">
      <c r="A769" s="401" t="s">
        <v>485</v>
      </c>
      <c r="B769" s="339" t="s">
        <v>302</v>
      </c>
      <c r="C769" s="378"/>
      <c r="D769" s="378"/>
      <c r="E769" s="392"/>
      <c r="F769" s="394"/>
      <c r="G769" s="339"/>
      <c r="H769" s="339"/>
      <c r="I769" s="287" t="e">
        <f>#REF!+M769+N769+S769+#REF!</f>
        <v>#REF!</v>
      </c>
      <c r="J769" s="287"/>
      <c r="K769" s="287"/>
      <c r="L769" s="287"/>
      <c r="M769" s="364"/>
      <c r="N769" s="364"/>
      <c r="O769" s="364"/>
      <c r="P769" s="364"/>
      <c r="Q769" s="364"/>
      <c r="R769" s="364"/>
      <c r="S769" s="364"/>
      <c r="T769" s="364"/>
      <c r="U769" s="364"/>
      <c r="V769" s="364"/>
      <c r="W769" s="364"/>
      <c r="X769" s="364"/>
      <c r="Y769" s="364"/>
      <c r="Z769" s="364"/>
      <c r="AA769" s="1186"/>
      <c r="AB769" s="290"/>
      <c r="AC769" s="290"/>
      <c r="AD769" s="348"/>
      <c r="AE769" s="290"/>
      <c r="AF769" s="364"/>
      <c r="AG769" s="364"/>
      <c r="AH769" s="364"/>
      <c r="AI769" s="364"/>
      <c r="AJ769" s="364"/>
      <c r="AK769" s="364"/>
      <c r="AL769" s="290"/>
      <c r="AM769" s="290"/>
      <c r="AN769" s="290"/>
      <c r="AO769" s="290"/>
      <c r="AP769" s="290"/>
      <c r="AQ769" s="287"/>
      <c r="AR769" s="1631"/>
      <c r="AS769" s="1631"/>
      <c r="AT769" s="285"/>
      <c r="AU769" s="285"/>
      <c r="AV769" s="285"/>
      <c r="AW769" s="285"/>
      <c r="AX769" s="285"/>
      <c r="AY769" s="285"/>
      <c r="AZ769" s="285"/>
      <c r="BA769" s="285"/>
      <c r="BB769" s="285"/>
      <c r="BC769" s="285"/>
      <c r="BD769" s="285"/>
      <c r="BE769" s="285"/>
      <c r="BF769" s="285"/>
      <c r="BG769" s="285"/>
      <c r="BH769" s="285"/>
      <c r="BI769" s="285"/>
      <c r="BJ769" s="285"/>
      <c r="BK769" s="285"/>
      <c r="BL769" s="290"/>
      <c r="BM769" s="290"/>
      <c r="BN769" s="290"/>
      <c r="BO769" s="290"/>
      <c r="BP769" s="290"/>
      <c r="BQ769" s="290"/>
      <c r="BR769" s="290"/>
      <c r="BS769" s="290"/>
      <c r="BT769" s="290"/>
      <c r="BU769" s="290"/>
      <c r="BV769" s="290"/>
      <c r="BW769" s="290"/>
      <c r="BX769" s="290"/>
      <c r="BY769" s="290"/>
      <c r="BZ769" s="290"/>
      <c r="CA769" s="290"/>
      <c r="CB769" s="290"/>
      <c r="CC769" s="290"/>
      <c r="CD769" s="290"/>
      <c r="CE769" s="290"/>
      <c r="CF769" s="290"/>
      <c r="CG769" s="981"/>
      <c r="CH769" s="290"/>
      <c r="CI769" s="290"/>
      <c r="CJ769" s="290"/>
      <c r="CK769" s="290"/>
      <c r="CL769" s="290"/>
      <c r="CM769" s="290"/>
      <c r="CN769" s="290"/>
      <c r="CO769" s="290"/>
      <c r="CP769" s="290"/>
      <c r="CQ769" s="290"/>
      <c r="CR769" s="290"/>
      <c r="CS769" s="290"/>
      <c r="CT769" s="290"/>
      <c r="CU769" s="290"/>
      <c r="CV769" s="290"/>
      <c r="CW769" s="1549"/>
      <c r="CX769" s="290"/>
      <c r="CY769" s="290"/>
      <c r="CZ769" s="290"/>
      <c r="DA769" s="290"/>
      <c r="DB769" s="290"/>
      <c r="DC769" s="290"/>
      <c r="DD769" s="290"/>
      <c r="DE769" s="290"/>
      <c r="DF769" s="290"/>
      <c r="DG769" s="290"/>
      <c r="DH769" s="290"/>
      <c r="DI769" s="1234"/>
      <c r="DJ769" s="1234"/>
      <c r="DK769" s="1234"/>
      <c r="DL769" s="1234"/>
      <c r="DM769" s="1234"/>
      <c r="DN769" s="1234"/>
      <c r="DO769" s="1234"/>
      <c r="DP769" s="1234"/>
      <c r="DQ769" s="1234"/>
      <c r="DR769" s="1234"/>
      <c r="DS769" s="1234"/>
      <c r="DT769" s="1234"/>
      <c r="DU769" s="1234"/>
      <c r="DV769" s="1234"/>
      <c r="DW769" s="1234"/>
      <c r="DX769" s="1234"/>
      <c r="DY769" s="1234"/>
      <c r="DZ769" s="1234"/>
      <c r="EA769" s="1234"/>
      <c r="EB769" s="1234"/>
      <c r="EC769" s="1234"/>
      <c r="ED769" s="1234"/>
      <c r="EE769" s="1234"/>
      <c r="EF769" s="1234"/>
      <c r="EG769" s="1234"/>
      <c r="EH769" s="1234"/>
      <c r="EI769" s="1234"/>
      <c r="EJ769" s="290"/>
      <c r="EK769" s="290"/>
      <c r="EL769" s="290"/>
      <c r="EM769" s="290"/>
      <c r="EN769" s="287">
        <f t="shared" si="3295"/>
        <v>0</v>
      </c>
      <c r="EO769" s="287"/>
      <c r="EP769" s="287"/>
      <c r="EQ769" s="290"/>
      <c r="ER769" s="290"/>
      <c r="ES769" s="290"/>
      <c r="ET769" s="836"/>
      <c r="EU769" s="836"/>
      <c r="EV769" s="836"/>
      <c r="EW769" s="836"/>
      <c r="EX769" s="290"/>
      <c r="EY769" s="836"/>
      <c r="EZ769" s="836"/>
      <c r="FA769" s="836"/>
      <c r="FB769" s="836"/>
      <c r="FC769" s="290"/>
      <c r="FD769" s="290"/>
      <c r="FE769" s="290"/>
      <c r="FF769" s="290"/>
      <c r="FG769" s="287">
        <f>SUM(FH769:FM769)</f>
        <v>0</v>
      </c>
      <c r="FH769" s="287"/>
      <c r="FI769" s="287"/>
      <c r="FJ769" s="290"/>
      <c r="FK769" s="290"/>
      <c r="FL769" s="981"/>
      <c r="FM769" s="290"/>
      <c r="FN769" s="836"/>
      <c r="FO769" s="836"/>
      <c r="FP769" s="836"/>
      <c r="FQ769" s="836"/>
      <c r="FR769" s="290"/>
      <c r="FS769" s="290"/>
      <c r="FT769" s="290"/>
      <c r="FU769" s="836"/>
      <c r="FV769" s="338"/>
      <c r="FW769" s="338"/>
      <c r="FX769" s="338"/>
    </row>
    <row r="770" spans="1:180" ht="30" hidden="1">
      <c r="A770" s="401" t="s">
        <v>485</v>
      </c>
      <c r="B770" s="339" t="s">
        <v>302</v>
      </c>
      <c r="C770" s="378"/>
      <c r="D770" s="378"/>
      <c r="E770" s="392" t="s">
        <v>97</v>
      </c>
      <c r="F770" s="394"/>
      <c r="G770" s="339"/>
      <c r="H770" s="339"/>
      <c r="I770" s="287" t="e">
        <f>#REF!+M770+N770+S770+#REF!</f>
        <v>#REF!</v>
      </c>
      <c r="J770" s="287"/>
      <c r="K770" s="287"/>
      <c r="L770" s="287"/>
      <c r="M770" s="364"/>
      <c r="N770" s="364"/>
      <c r="O770" s="364"/>
      <c r="P770" s="364"/>
      <c r="Q770" s="364"/>
      <c r="R770" s="364"/>
      <c r="S770" s="364"/>
      <c r="T770" s="364"/>
      <c r="U770" s="364"/>
      <c r="V770" s="364"/>
      <c r="W770" s="364"/>
      <c r="X770" s="364"/>
      <c r="Y770" s="364"/>
      <c r="Z770" s="364"/>
      <c r="AA770" s="1186"/>
      <c r="AB770" s="290"/>
      <c r="AC770" s="290"/>
      <c r="AD770" s="348"/>
      <c r="AE770" s="290"/>
      <c r="AF770" s="364"/>
      <c r="AG770" s="364"/>
      <c r="AH770" s="364"/>
      <c r="AI770" s="364"/>
      <c r="AJ770" s="364"/>
      <c r="AK770" s="364"/>
      <c r="AL770" s="290"/>
      <c r="AM770" s="290"/>
      <c r="AN770" s="290"/>
      <c r="AO770" s="290"/>
      <c r="AP770" s="290"/>
      <c r="AQ770" s="287"/>
      <c r="AR770" s="1631"/>
      <c r="AS770" s="1631"/>
      <c r="AT770" s="295"/>
      <c r="AU770" s="299"/>
      <c r="AV770" s="295"/>
      <c r="AW770" s="295"/>
      <c r="AX770" s="299"/>
      <c r="AY770" s="295"/>
      <c r="AZ770" s="295"/>
      <c r="BA770" s="299"/>
      <c r="BB770" s="295"/>
      <c r="BC770" s="295"/>
      <c r="BD770" s="299"/>
      <c r="BE770" s="295"/>
      <c r="BF770" s="295"/>
      <c r="BG770" s="295"/>
      <c r="BH770" s="295"/>
      <c r="BI770" s="295"/>
      <c r="BJ770" s="295"/>
      <c r="BK770" s="295"/>
      <c r="BL770" s="290"/>
      <c r="BM770" s="290"/>
      <c r="BN770" s="290"/>
      <c r="BO770" s="290"/>
      <c r="BP770" s="290"/>
      <c r="BQ770" s="290"/>
      <c r="BR770" s="290"/>
      <c r="BS770" s="290"/>
      <c r="BT770" s="290"/>
      <c r="BU770" s="290"/>
      <c r="BV770" s="290"/>
      <c r="BW770" s="290"/>
      <c r="BX770" s="290"/>
      <c r="BY770" s="290"/>
      <c r="BZ770" s="290"/>
      <c r="CA770" s="290"/>
      <c r="CB770" s="290"/>
      <c r="CC770" s="290"/>
      <c r="CD770" s="290"/>
      <c r="CE770" s="290"/>
      <c r="CF770" s="290"/>
      <c r="CG770" s="981"/>
      <c r="CH770" s="290"/>
      <c r="CI770" s="290"/>
      <c r="CJ770" s="290"/>
      <c r="CK770" s="290"/>
      <c r="CL770" s="290"/>
      <c r="CM770" s="290"/>
      <c r="CN770" s="290"/>
      <c r="CO770" s="290"/>
      <c r="CP770" s="290"/>
      <c r="CQ770" s="290"/>
      <c r="CR770" s="290"/>
      <c r="CS770" s="290"/>
      <c r="CT770" s="290"/>
      <c r="CU770" s="290"/>
      <c r="CV770" s="290"/>
      <c r="CW770" s="1549"/>
      <c r="CX770" s="290"/>
      <c r="CY770" s="290"/>
      <c r="CZ770" s="290"/>
      <c r="DA770" s="290"/>
      <c r="DB770" s="290"/>
      <c r="DC770" s="290"/>
      <c r="DD770" s="290"/>
      <c r="DE770" s="290"/>
      <c r="DF770" s="290"/>
      <c r="DG770" s="290"/>
      <c r="DH770" s="290"/>
      <c r="DI770" s="1234"/>
      <c r="DJ770" s="1234"/>
      <c r="DK770" s="1234"/>
      <c r="DL770" s="1234"/>
      <c r="DM770" s="1234"/>
      <c r="DN770" s="1234"/>
      <c r="DO770" s="1234"/>
      <c r="DP770" s="1234"/>
      <c r="DQ770" s="1234"/>
      <c r="DR770" s="1234"/>
      <c r="DS770" s="1234"/>
      <c r="DT770" s="1234"/>
      <c r="DU770" s="1234"/>
      <c r="DV770" s="1234"/>
      <c r="DW770" s="1234"/>
      <c r="DX770" s="1234"/>
      <c r="DY770" s="1234"/>
      <c r="DZ770" s="1234"/>
      <c r="EA770" s="1234"/>
      <c r="EB770" s="1234"/>
      <c r="EC770" s="1234"/>
      <c r="ED770" s="1234"/>
      <c r="EE770" s="1234"/>
      <c r="EF770" s="1234"/>
      <c r="EG770" s="1234"/>
      <c r="EH770" s="1234"/>
      <c r="EI770" s="1234"/>
      <c r="EJ770" s="290"/>
      <c r="EK770" s="290"/>
      <c r="EL770" s="290"/>
      <c r="EM770" s="290"/>
      <c r="EN770" s="287">
        <f t="shared" si="3295"/>
        <v>0</v>
      </c>
      <c r="EO770" s="287"/>
      <c r="EP770" s="287"/>
      <c r="EQ770" s="290"/>
      <c r="ER770" s="290"/>
      <c r="ES770" s="290"/>
      <c r="ET770" s="836"/>
      <c r="EU770" s="836"/>
      <c r="EV770" s="836"/>
      <c r="EW770" s="836"/>
      <c r="EX770" s="290"/>
      <c r="EY770" s="836"/>
      <c r="EZ770" s="836"/>
      <c r="FA770" s="836"/>
      <c r="FB770" s="836"/>
      <c r="FC770" s="290"/>
      <c r="FD770" s="290"/>
      <c r="FE770" s="290"/>
      <c r="FF770" s="290"/>
      <c r="FG770" s="287">
        <f>SUM(FH770:FM770)</f>
        <v>0</v>
      </c>
      <c r="FH770" s="287"/>
      <c r="FI770" s="287"/>
      <c r="FJ770" s="290"/>
      <c r="FK770" s="290"/>
      <c r="FL770" s="981"/>
      <c r="FM770" s="290"/>
      <c r="FN770" s="836"/>
      <c r="FO770" s="836"/>
      <c r="FP770" s="836"/>
      <c r="FQ770" s="836"/>
      <c r="FR770" s="290"/>
      <c r="FS770" s="290"/>
      <c r="FT770" s="290"/>
      <c r="FU770" s="836"/>
      <c r="FV770" s="338"/>
      <c r="FW770" s="338"/>
      <c r="FX770" s="338"/>
    </row>
    <row r="771" spans="1:180" ht="30" hidden="1">
      <c r="A771" s="401" t="s">
        <v>485</v>
      </c>
      <c r="B771" s="339" t="s">
        <v>302</v>
      </c>
      <c r="C771" s="378"/>
      <c r="D771" s="378"/>
      <c r="E771" s="392"/>
      <c r="F771" s="393" t="s">
        <v>100</v>
      </c>
      <c r="G771" s="463"/>
      <c r="H771" s="463"/>
      <c r="I771" s="285"/>
      <c r="J771" s="285"/>
      <c r="K771" s="285"/>
      <c r="L771" s="285"/>
      <c r="M771" s="285"/>
      <c r="N771" s="285"/>
      <c r="O771" s="285"/>
      <c r="P771" s="285"/>
      <c r="Q771" s="285"/>
      <c r="R771" s="285"/>
      <c r="S771" s="285"/>
      <c r="T771" s="285"/>
      <c r="U771" s="285"/>
      <c r="V771" s="285"/>
      <c r="W771" s="285"/>
      <c r="X771" s="285"/>
      <c r="Y771" s="285"/>
      <c r="Z771" s="285"/>
      <c r="AA771" s="1174"/>
      <c r="AB771" s="285"/>
      <c r="AC771" s="285"/>
      <c r="AD771" s="347"/>
      <c r="AE771" s="285"/>
      <c r="AF771" s="285"/>
      <c r="AG771" s="285"/>
      <c r="AH771" s="285"/>
      <c r="AI771" s="285"/>
      <c r="AJ771" s="285"/>
      <c r="AK771" s="285"/>
      <c r="AL771" s="285"/>
      <c r="AM771" s="285"/>
      <c r="AN771" s="285"/>
      <c r="AO771" s="285"/>
      <c r="AP771" s="306"/>
      <c r="AQ771" s="287" t="e">
        <f>SUM(AQ766:AQ770)</f>
        <v>#REF!</v>
      </c>
      <c r="AR771" s="1631"/>
      <c r="AS771" s="1631"/>
      <c r="AT771" s="295"/>
      <c r="AU771" s="299"/>
      <c r="AV771" s="295"/>
      <c r="AW771" s="295"/>
      <c r="AX771" s="299"/>
      <c r="AY771" s="295"/>
      <c r="AZ771" s="295"/>
      <c r="BA771" s="299"/>
      <c r="BB771" s="295"/>
      <c r="BC771" s="295"/>
      <c r="BD771" s="299"/>
      <c r="BE771" s="295"/>
      <c r="BF771" s="295"/>
      <c r="BG771" s="295"/>
      <c r="BH771" s="295"/>
      <c r="BI771" s="295"/>
      <c r="BJ771" s="295"/>
      <c r="BK771" s="295"/>
      <c r="BL771" s="287">
        <f t="shared" ref="BL771:DE771" si="3296">SUM(BL766:BL770)</f>
        <v>0.29600000000000004</v>
      </c>
      <c r="BM771" s="287">
        <f t="shared" si="3296"/>
        <v>0</v>
      </c>
      <c r="BN771" s="287">
        <f t="shared" si="3296"/>
        <v>1.2920000000000001E-2</v>
      </c>
      <c r="BO771" s="287">
        <f t="shared" si="3296"/>
        <v>0</v>
      </c>
      <c r="BP771" s="287">
        <f t="shared" si="3296"/>
        <v>0</v>
      </c>
      <c r="BQ771" s="287">
        <f t="shared" si="3296"/>
        <v>0</v>
      </c>
      <c r="BR771" s="287">
        <f t="shared" ref="BR771:CF771" si="3297">SUM(BR766:BR770)</f>
        <v>0.29600000000000004</v>
      </c>
      <c r="BS771" s="287">
        <f t="shared" si="3297"/>
        <v>0</v>
      </c>
      <c r="BT771" s="287">
        <f t="shared" si="3297"/>
        <v>1.2920000000000001E-2</v>
      </c>
      <c r="BU771" s="287">
        <f t="shared" si="3297"/>
        <v>0</v>
      </c>
      <c r="BV771" s="287">
        <f t="shared" si="3297"/>
        <v>0</v>
      </c>
      <c r="BW771" s="287">
        <f t="shared" si="3297"/>
        <v>0</v>
      </c>
      <c r="BX771" s="287">
        <f t="shared" si="3297"/>
        <v>0</v>
      </c>
      <c r="BY771" s="287">
        <f t="shared" si="3297"/>
        <v>0</v>
      </c>
      <c r="BZ771" s="287">
        <f t="shared" si="3297"/>
        <v>0</v>
      </c>
      <c r="CA771" s="287">
        <f t="shared" si="3297"/>
        <v>0.29600000000000004</v>
      </c>
      <c r="CB771" s="287">
        <f t="shared" si="3297"/>
        <v>0</v>
      </c>
      <c r="CC771" s="287">
        <f t="shared" si="3297"/>
        <v>1.2920000000000001E-2</v>
      </c>
      <c r="CD771" s="287">
        <f t="shared" si="3297"/>
        <v>0</v>
      </c>
      <c r="CE771" s="287">
        <f t="shared" si="3297"/>
        <v>0</v>
      </c>
      <c r="CF771" s="287">
        <f t="shared" si="3297"/>
        <v>0</v>
      </c>
      <c r="CG771" s="961"/>
      <c r="CH771" s="287">
        <f t="shared" ref="CH771:CV771" si="3298">SUM(CH766:CH770)</f>
        <v>0.29600000000000004</v>
      </c>
      <c r="CI771" s="287">
        <f t="shared" si="3298"/>
        <v>0</v>
      </c>
      <c r="CJ771" s="287">
        <f t="shared" si="3298"/>
        <v>1.2920000000000001E-2</v>
      </c>
      <c r="CK771" s="287">
        <f t="shared" si="3298"/>
        <v>0</v>
      </c>
      <c r="CL771" s="287">
        <f t="shared" si="3298"/>
        <v>0</v>
      </c>
      <c r="CM771" s="287">
        <f t="shared" si="3298"/>
        <v>0</v>
      </c>
      <c r="CN771" s="287">
        <f t="shared" si="3298"/>
        <v>0</v>
      </c>
      <c r="CO771" s="287">
        <f t="shared" si="3298"/>
        <v>0</v>
      </c>
      <c r="CP771" s="287">
        <f t="shared" si="3298"/>
        <v>0</v>
      </c>
      <c r="CQ771" s="287">
        <f t="shared" si="3298"/>
        <v>0.29600000000000004</v>
      </c>
      <c r="CR771" s="287">
        <f t="shared" si="3298"/>
        <v>0</v>
      </c>
      <c r="CS771" s="287">
        <f t="shared" si="3298"/>
        <v>1.2920000000000001E-2</v>
      </c>
      <c r="CT771" s="287">
        <f t="shared" si="3298"/>
        <v>0</v>
      </c>
      <c r="CU771" s="287">
        <f t="shared" si="3298"/>
        <v>0</v>
      </c>
      <c r="CV771" s="287">
        <f t="shared" si="3298"/>
        <v>0</v>
      </c>
      <c r="CW771" s="1510">
        <f t="shared" si="3296"/>
        <v>0.29600000000000004</v>
      </c>
      <c r="CX771" s="287">
        <f t="shared" si="3296"/>
        <v>0</v>
      </c>
      <c r="CY771" s="287">
        <f t="shared" si="3296"/>
        <v>1.5009999999999999E-2</v>
      </c>
      <c r="CZ771" s="287">
        <f t="shared" si="3296"/>
        <v>0.29600000000000004</v>
      </c>
      <c r="DA771" s="287">
        <f t="shared" si="3296"/>
        <v>0</v>
      </c>
      <c r="DB771" s="287">
        <f t="shared" si="3296"/>
        <v>1.5009999999999999E-2</v>
      </c>
      <c r="DC771" s="287">
        <f t="shared" si="3296"/>
        <v>0.29600000000000004</v>
      </c>
      <c r="DD771" s="287">
        <f t="shared" si="3296"/>
        <v>0</v>
      </c>
      <c r="DE771" s="287">
        <f t="shared" si="3296"/>
        <v>1.5009999999999999E-2</v>
      </c>
      <c r="DF771" s="287">
        <f t="shared" ref="DF771:EF771" si="3299">SUM(DF766:DF770)</f>
        <v>0.29600000000000004</v>
      </c>
      <c r="DG771" s="287">
        <f t="shared" si="3299"/>
        <v>0</v>
      </c>
      <c r="DH771" s="287">
        <f t="shared" si="3299"/>
        <v>1.5009999999999999E-2</v>
      </c>
      <c r="DI771" s="1220">
        <f t="shared" si="3299"/>
        <v>0.29600000000000004</v>
      </c>
      <c r="DJ771" s="1220">
        <f t="shared" si="3299"/>
        <v>0</v>
      </c>
      <c r="DK771" s="1220">
        <f t="shared" si="3299"/>
        <v>1.5009999999999999E-2</v>
      </c>
      <c r="DL771" s="1220"/>
      <c r="DM771" s="1220"/>
      <c r="DN771" s="1220"/>
      <c r="DO771" s="1220"/>
      <c r="DP771" s="1220"/>
      <c r="DQ771" s="1220"/>
      <c r="DR771" s="1220"/>
      <c r="DS771" s="1220"/>
      <c r="DT771" s="1220"/>
      <c r="DU771" s="1220"/>
      <c r="DV771" s="1220"/>
      <c r="DW771" s="1220"/>
      <c r="DX771" s="1220">
        <f t="shared" si="3299"/>
        <v>0.29600000000000004</v>
      </c>
      <c r="DY771" s="1220">
        <f t="shared" si="3299"/>
        <v>0</v>
      </c>
      <c r="DZ771" s="1220">
        <f t="shared" si="3299"/>
        <v>1.5009999999999999E-2</v>
      </c>
      <c r="EA771" s="1220">
        <f t="shared" si="3299"/>
        <v>0.29600000000000004</v>
      </c>
      <c r="EB771" s="1220">
        <f t="shared" si="3299"/>
        <v>0</v>
      </c>
      <c r="EC771" s="1220">
        <f t="shared" si="3299"/>
        <v>1.5009999999999999E-2</v>
      </c>
      <c r="ED771" s="1220">
        <f t="shared" si="3299"/>
        <v>0.29600000000000004</v>
      </c>
      <c r="EE771" s="1220">
        <f t="shared" si="3299"/>
        <v>0</v>
      </c>
      <c r="EF771" s="1220">
        <f t="shared" si="3299"/>
        <v>1.5009999999999999E-2</v>
      </c>
      <c r="EG771" s="1220"/>
      <c r="EH771" s="1220"/>
      <c r="EI771" s="1220"/>
      <c r="EJ771" s="285"/>
      <c r="EK771" s="285"/>
      <c r="EL771" s="285"/>
      <c r="EM771" s="285"/>
      <c r="EN771" s="287">
        <f t="shared" si="3295"/>
        <v>0</v>
      </c>
      <c r="EO771" s="287"/>
      <c r="EP771" s="287"/>
      <c r="EQ771" s="287">
        <f t="shared" ref="EQ771:FG771" si="3300">SUM(EQ768:EQ770)</f>
        <v>0</v>
      </c>
      <c r="ER771" s="287">
        <f t="shared" si="3300"/>
        <v>0</v>
      </c>
      <c r="ES771" s="287">
        <f t="shared" si="3300"/>
        <v>0</v>
      </c>
      <c r="ET771" s="825"/>
      <c r="EU771" s="825"/>
      <c r="EV771" s="825"/>
      <c r="EW771" s="825"/>
      <c r="EX771" s="287">
        <f t="shared" si="3300"/>
        <v>0</v>
      </c>
      <c r="EY771" s="825"/>
      <c r="EZ771" s="825"/>
      <c r="FA771" s="825"/>
      <c r="FB771" s="825"/>
      <c r="FC771" s="287">
        <f t="shared" si="3300"/>
        <v>0</v>
      </c>
      <c r="FD771" s="287">
        <f t="shared" si="3300"/>
        <v>0</v>
      </c>
      <c r="FE771" s="287">
        <f t="shared" ref="FE771:FF771" si="3301">SUM(FE768:FE770)</f>
        <v>0</v>
      </c>
      <c r="FF771" s="287">
        <f t="shared" si="3301"/>
        <v>0</v>
      </c>
      <c r="FG771" s="287">
        <f t="shared" si="3300"/>
        <v>0</v>
      </c>
      <c r="FH771" s="287"/>
      <c r="FI771" s="287">
        <v>0</v>
      </c>
      <c r="FJ771" s="287">
        <f>SUM(FJ768:FJ770)</f>
        <v>0</v>
      </c>
      <c r="FK771" s="287">
        <f>SUM(FK768:FK770)</f>
        <v>0</v>
      </c>
      <c r="FL771" s="961"/>
      <c r="FM771" s="287">
        <f>SUM(FM768:FM770)</f>
        <v>0</v>
      </c>
      <c r="FN771" s="825"/>
      <c r="FO771" s="825"/>
      <c r="FP771" s="825"/>
      <c r="FQ771" s="825"/>
      <c r="FR771" s="287"/>
      <c r="FS771" s="287"/>
      <c r="FT771" s="287">
        <f>SUM(FT768:FT770)</f>
        <v>0</v>
      </c>
      <c r="FU771" s="825"/>
      <c r="FV771" s="285"/>
      <c r="FW771" s="285"/>
      <c r="FX771" s="285"/>
    </row>
    <row r="772" spans="1:180" ht="30" hidden="1">
      <c r="A772" s="401" t="s">
        <v>485</v>
      </c>
      <c r="B772" s="339" t="s">
        <v>302</v>
      </c>
      <c r="C772" s="378"/>
      <c r="D772" s="378"/>
      <c r="E772" s="374" t="s">
        <v>50</v>
      </c>
      <c r="F772" s="373" t="s">
        <v>98</v>
      </c>
      <c r="G772" s="463"/>
      <c r="H772" s="463"/>
      <c r="I772" s="285"/>
      <c r="J772" s="285"/>
      <c r="K772" s="285"/>
      <c r="L772" s="285"/>
      <c r="M772" s="285"/>
      <c r="N772" s="285"/>
      <c r="O772" s="285"/>
      <c r="P772" s="285"/>
      <c r="Q772" s="285"/>
      <c r="R772" s="285"/>
      <c r="S772" s="285"/>
      <c r="T772" s="285"/>
      <c r="U772" s="285"/>
      <c r="V772" s="285"/>
      <c r="W772" s="285"/>
      <c r="X772" s="285"/>
      <c r="Y772" s="285"/>
      <c r="Z772" s="285"/>
      <c r="AA772" s="1174"/>
      <c r="AB772" s="285"/>
      <c r="AC772" s="285"/>
      <c r="AD772" s="347"/>
      <c r="AE772" s="285"/>
      <c r="AF772" s="285"/>
      <c r="AG772" s="285"/>
      <c r="AH772" s="285"/>
      <c r="AI772" s="285"/>
      <c r="AJ772" s="285"/>
      <c r="AK772" s="285"/>
      <c r="AL772" s="285"/>
      <c r="AM772" s="285"/>
      <c r="AN772" s="285"/>
      <c r="AO772" s="285"/>
      <c r="AP772" s="338"/>
      <c r="AQ772" s="285"/>
      <c r="AR772" s="1629"/>
      <c r="AS772" s="1629"/>
      <c r="AT772" s="286"/>
      <c r="AU772" s="286"/>
      <c r="AV772" s="286"/>
      <c r="AW772" s="286"/>
      <c r="AX772" s="286"/>
      <c r="AY772" s="286"/>
      <c r="AZ772" s="286"/>
      <c r="BA772" s="286"/>
      <c r="BB772" s="286"/>
      <c r="BC772" s="286"/>
      <c r="BD772" s="286"/>
      <c r="BE772" s="286"/>
      <c r="BF772" s="286"/>
      <c r="BG772" s="286"/>
      <c r="BH772" s="286"/>
      <c r="BI772" s="286"/>
      <c r="BJ772" s="286"/>
      <c r="BK772" s="286"/>
      <c r="BL772" s="285"/>
      <c r="BM772" s="285"/>
      <c r="BN772" s="285"/>
      <c r="BO772" s="285"/>
      <c r="BP772" s="285"/>
      <c r="BQ772" s="285"/>
      <c r="BR772" s="285"/>
      <c r="BS772" s="285"/>
      <c r="BT772" s="285"/>
      <c r="BU772" s="285"/>
      <c r="BV772" s="285"/>
      <c r="BW772" s="285"/>
      <c r="BX772" s="285"/>
      <c r="BY772" s="285"/>
      <c r="BZ772" s="285"/>
      <c r="CA772" s="285"/>
      <c r="CB772" s="285"/>
      <c r="CC772" s="285"/>
      <c r="CD772" s="285"/>
      <c r="CE772" s="285"/>
      <c r="CF772" s="285"/>
      <c r="CG772" s="962"/>
      <c r="CH772" s="285"/>
      <c r="CI772" s="285"/>
      <c r="CJ772" s="285"/>
      <c r="CK772" s="285"/>
      <c r="CL772" s="285"/>
      <c r="CM772" s="285"/>
      <c r="CN772" s="285"/>
      <c r="CO772" s="285"/>
      <c r="CP772" s="285"/>
      <c r="CQ772" s="285"/>
      <c r="CR772" s="285"/>
      <c r="CS772" s="285"/>
      <c r="CT772" s="285"/>
      <c r="CU772" s="285"/>
      <c r="CV772" s="285"/>
      <c r="CW772" s="1512"/>
      <c r="CX772" s="285"/>
      <c r="CY772" s="285"/>
      <c r="CZ772" s="285"/>
      <c r="DA772" s="285"/>
      <c r="DB772" s="285"/>
      <c r="DC772" s="285"/>
      <c r="DD772" s="285"/>
      <c r="DE772" s="285"/>
      <c r="DF772" s="285"/>
      <c r="DG772" s="285"/>
      <c r="DH772" s="285"/>
      <c r="DI772" s="1174"/>
      <c r="DJ772" s="1174"/>
      <c r="DK772" s="1174"/>
      <c r="DL772" s="1174"/>
      <c r="DM772" s="1174"/>
      <c r="DN772" s="1174"/>
      <c r="DO772" s="1174"/>
      <c r="DP772" s="1174"/>
      <c r="DQ772" s="1174"/>
      <c r="DR772" s="1174"/>
      <c r="DS772" s="1174"/>
      <c r="DT772" s="1174"/>
      <c r="DU772" s="1174"/>
      <c r="DV772" s="1174"/>
      <c r="DW772" s="1174"/>
      <c r="DX772" s="1174"/>
      <c r="DY772" s="1174"/>
      <c r="DZ772" s="1174"/>
      <c r="EA772" s="1174"/>
      <c r="EB772" s="1174"/>
      <c r="EC772" s="1174"/>
      <c r="ED772" s="1174"/>
      <c r="EE772" s="1174"/>
      <c r="EF772" s="1174"/>
      <c r="EG772" s="1174"/>
      <c r="EH772" s="1174"/>
      <c r="EI772" s="1174"/>
      <c r="EJ772" s="285"/>
      <c r="EK772" s="285"/>
      <c r="EL772" s="285"/>
      <c r="EM772" s="285"/>
      <c r="EN772" s="287">
        <f t="shared" si="3295"/>
        <v>0</v>
      </c>
      <c r="EO772" s="287"/>
      <c r="EP772" s="287"/>
      <c r="EQ772" s="285"/>
      <c r="ER772" s="285"/>
      <c r="ES772" s="285"/>
      <c r="ET772" s="804"/>
      <c r="EU772" s="804"/>
      <c r="EV772" s="804"/>
      <c r="EW772" s="804"/>
      <c r="EX772" s="285"/>
      <c r="EY772" s="804"/>
      <c r="EZ772" s="804"/>
      <c r="FA772" s="804"/>
      <c r="FB772" s="804"/>
      <c r="FC772" s="285"/>
      <c r="FD772" s="285"/>
      <c r="FE772" s="285"/>
      <c r="FF772" s="285"/>
      <c r="FG772" s="285"/>
      <c r="FH772" s="287">
        <v>0</v>
      </c>
      <c r="FI772" s="287"/>
      <c r="FJ772" s="285"/>
      <c r="FK772" s="285"/>
      <c r="FL772" s="962"/>
      <c r="FM772" s="285"/>
      <c r="FN772" s="804"/>
      <c r="FO772" s="804"/>
      <c r="FP772" s="804"/>
      <c r="FQ772" s="804"/>
      <c r="FR772" s="285"/>
      <c r="FS772" s="285"/>
      <c r="FT772" s="285"/>
      <c r="FU772" s="804"/>
      <c r="FV772" s="285"/>
      <c r="FW772" s="285"/>
      <c r="FX772" s="285"/>
    </row>
    <row r="773" spans="1:180" ht="30" hidden="1">
      <c r="A773" s="401" t="s">
        <v>485</v>
      </c>
      <c r="B773" s="339" t="s">
        <v>302</v>
      </c>
      <c r="C773" s="378"/>
      <c r="D773" s="378"/>
      <c r="E773" s="390" t="s">
        <v>125</v>
      </c>
      <c r="F773" s="391" t="s">
        <v>99</v>
      </c>
      <c r="G773" s="463"/>
      <c r="H773" s="463"/>
      <c r="I773" s="285"/>
      <c r="J773" s="285"/>
      <c r="K773" s="285"/>
      <c r="L773" s="285"/>
      <c r="M773" s="285"/>
      <c r="N773" s="285"/>
      <c r="O773" s="285"/>
      <c r="P773" s="285"/>
      <c r="Q773" s="285"/>
      <c r="R773" s="285"/>
      <c r="S773" s="285"/>
      <c r="T773" s="285"/>
      <c r="U773" s="285"/>
      <c r="V773" s="285"/>
      <c r="W773" s="285"/>
      <c r="X773" s="285"/>
      <c r="Y773" s="285"/>
      <c r="Z773" s="285"/>
      <c r="AA773" s="1174"/>
      <c r="AB773" s="285"/>
      <c r="AC773" s="285"/>
      <c r="AD773" s="347"/>
      <c r="AE773" s="285"/>
      <c r="AF773" s="285"/>
      <c r="AG773" s="285"/>
      <c r="AH773" s="285"/>
      <c r="AI773" s="285"/>
      <c r="AJ773" s="285"/>
      <c r="AK773" s="285"/>
      <c r="AL773" s="285"/>
      <c r="AM773" s="285"/>
      <c r="AN773" s="285"/>
      <c r="AO773" s="285"/>
      <c r="AP773" s="338"/>
      <c r="AQ773" s="285"/>
      <c r="AR773" s="1629"/>
      <c r="AS773" s="1629"/>
      <c r="AT773" s="290"/>
      <c r="AU773" s="290"/>
      <c r="AV773" s="290"/>
      <c r="AW773" s="290"/>
      <c r="AX773" s="290"/>
      <c r="AY773" s="290"/>
      <c r="AZ773" s="290"/>
      <c r="BA773" s="290"/>
      <c r="BB773" s="290"/>
      <c r="BC773" s="290"/>
      <c r="BD773" s="290"/>
      <c r="BE773" s="290"/>
      <c r="BF773" s="290"/>
      <c r="BG773" s="290"/>
      <c r="BH773" s="290"/>
      <c r="BI773" s="290"/>
      <c r="BJ773" s="290"/>
      <c r="BK773" s="290"/>
      <c r="BL773" s="285"/>
      <c r="BM773" s="285"/>
      <c r="BN773" s="285"/>
      <c r="BO773" s="285"/>
      <c r="BP773" s="285"/>
      <c r="BQ773" s="285"/>
      <c r="BR773" s="285"/>
      <c r="BS773" s="285"/>
      <c r="BT773" s="285"/>
      <c r="BU773" s="285"/>
      <c r="BV773" s="285"/>
      <c r="BW773" s="285"/>
      <c r="BX773" s="285"/>
      <c r="BY773" s="285"/>
      <c r="BZ773" s="285"/>
      <c r="CA773" s="285"/>
      <c r="CB773" s="285"/>
      <c r="CC773" s="285"/>
      <c r="CD773" s="285"/>
      <c r="CE773" s="285"/>
      <c r="CF773" s="285"/>
      <c r="CG773" s="962"/>
      <c r="CH773" s="285"/>
      <c r="CI773" s="285"/>
      <c r="CJ773" s="285"/>
      <c r="CK773" s="285"/>
      <c r="CL773" s="285"/>
      <c r="CM773" s="285"/>
      <c r="CN773" s="285"/>
      <c r="CO773" s="285"/>
      <c r="CP773" s="285"/>
      <c r="CQ773" s="285"/>
      <c r="CR773" s="285"/>
      <c r="CS773" s="285"/>
      <c r="CT773" s="285"/>
      <c r="CU773" s="285"/>
      <c r="CV773" s="285"/>
      <c r="CW773" s="1512"/>
      <c r="CX773" s="285"/>
      <c r="CY773" s="285"/>
      <c r="CZ773" s="285"/>
      <c r="DA773" s="285"/>
      <c r="DB773" s="285"/>
      <c r="DC773" s="285"/>
      <c r="DD773" s="285"/>
      <c r="DE773" s="285"/>
      <c r="DF773" s="285"/>
      <c r="DG773" s="285"/>
      <c r="DH773" s="285"/>
      <c r="DI773" s="1174"/>
      <c r="DJ773" s="1174"/>
      <c r="DK773" s="1174"/>
      <c r="DL773" s="1174"/>
      <c r="DM773" s="1174"/>
      <c r="DN773" s="1174"/>
      <c r="DO773" s="1174"/>
      <c r="DP773" s="1174"/>
      <c r="DQ773" s="1174"/>
      <c r="DR773" s="1174"/>
      <c r="DS773" s="1174"/>
      <c r="DT773" s="1174"/>
      <c r="DU773" s="1174"/>
      <c r="DV773" s="1174"/>
      <c r="DW773" s="1174"/>
      <c r="DX773" s="1174"/>
      <c r="DY773" s="1174"/>
      <c r="DZ773" s="1174"/>
      <c r="EA773" s="1174"/>
      <c r="EB773" s="1174"/>
      <c r="EC773" s="1174"/>
      <c r="ED773" s="1174"/>
      <c r="EE773" s="1174"/>
      <c r="EF773" s="1174"/>
      <c r="EG773" s="1174"/>
      <c r="EH773" s="1174"/>
      <c r="EI773" s="1174"/>
      <c r="EJ773" s="285"/>
      <c r="EK773" s="285"/>
      <c r="EL773" s="285"/>
      <c r="EM773" s="285"/>
      <c r="EN773" s="287">
        <f t="shared" si="3295"/>
        <v>0</v>
      </c>
      <c r="EO773" s="287"/>
      <c r="EP773" s="287"/>
      <c r="EQ773" s="285"/>
      <c r="ER773" s="285"/>
      <c r="ES773" s="285"/>
      <c r="ET773" s="804"/>
      <c r="EU773" s="804"/>
      <c r="EV773" s="804"/>
      <c r="EW773" s="804"/>
      <c r="EX773" s="285"/>
      <c r="EY773" s="804"/>
      <c r="EZ773" s="804"/>
      <c r="FA773" s="804"/>
      <c r="FB773" s="804"/>
      <c r="FC773" s="285"/>
      <c r="FD773" s="285"/>
      <c r="FE773" s="285"/>
      <c r="FF773" s="285"/>
      <c r="FG773" s="285"/>
      <c r="FH773" s="287"/>
      <c r="FI773" s="287"/>
      <c r="FJ773" s="285"/>
      <c r="FK773" s="285"/>
      <c r="FL773" s="962"/>
      <c r="FM773" s="285"/>
      <c r="FN773" s="804"/>
      <c r="FO773" s="804"/>
      <c r="FP773" s="804"/>
      <c r="FQ773" s="804"/>
      <c r="FR773" s="285"/>
      <c r="FS773" s="285"/>
      <c r="FT773" s="285"/>
      <c r="FU773" s="804"/>
      <c r="FV773" s="285"/>
      <c r="FW773" s="285"/>
      <c r="FX773" s="285"/>
    </row>
    <row r="774" spans="1:180" hidden="1">
      <c r="A774" s="401"/>
      <c r="B774" s="339" t="s">
        <v>302</v>
      </c>
      <c r="C774" s="378"/>
      <c r="D774" s="378"/>
      <c r="E774" s="390"/>
      <c r="F774" s="391"/>
      <c r="G774" s="463"/>
      <c r="H774" s="463"/>
      <c r="I774" s="285"/>
      <c r="J774" s="285"/>
      <c r="K774" s="285"/>
      <c r="L774" s="285"/>
      <c r="M774" s="285"/>
      <c r="N774" s="285"/>
      <c r="O774" s="285"/>
      <c r="P774" s="285"/>
      <c r="Q774" s="285"/>
      <c r="R774" s="285"/>
      <c r="S774" s="285"/>
      <c r="T774" s="285"/>
      <c r="U774" s="285"/>
      <c r="V774" s="285"/>
      <c r="W774" s="285"/>
      <c r="X774" s="285"/>
      <c r="Y774" s="285"/>
      <c r="Z774" s="285"/>
      <c r="AA774" s="1174"/>
      <c r="AB774" s="285"/>
      <c r="AC774" s="285"/>
      <c r="AD774" s="347"/>
      <c r="AE774" s="285"/>
      <c r="AF774" s="285"/>
      <c r="AG774" s="285"/>
      <c r="AH774" s="285"/>
      <c r="AI774" s="285"/>
      <c r="AJ774" s="285"/>
      <c r="AK774" s="285"/>
      <c r="AL774" s="285"/>
      <c r="AM774" s="285"/>
      <c r="AN774" s="285"/>
      <c r="AO774" s="285"/>
      <c r="AP774" s="338"/>
      <c r="AQ774" s="285"/>
      <c r="AR774" s="1629"/>
      <c r="AS774" s="1629"/>
      <c r="AT774" s="290"/>
      <c r="AU774" s="290"/>
      <c r="AV774" s="290"/>
      <c r="AW774" s="290"/>
      <c r="AX774" s="290"/>
      <c r="AY774" s="290"/>
      <c r="AZ774" s="290"/>
      <c r="BA774" s="290"/>
      <c r="BB774" s="290"/>
      <c r="BC774" s="290"/>
      <c r="BD774" s="290"/>
      <c r="BE774" s="290"/>
      <c r="BF774" s="290"/>
      <c r="BG774" s="290"/>
      <c r="BH774" s="290"/>
      <c r="BI774" s="290"/>
      <c r="BJ774" s="290"/>
      <c r="BK774" s="290"/>
      <c r="BL774" s="285"/>
      <c r="BM774" s="285"/>
      <c r="BN774" s="285"/>
      <c r="BO774" s="285"/>
      <c r="BP774" s="285"/>
      <c r="BQ774" s="285"/>
      <c r="BR774" s="285"/>
      <c r="BS774" s="285"/>
      <c r="BT774" s="285"/>
      <c r="BU774" s="285"/>
      <c r="BV774" s="285"/>
      <c r="BW774" s="285"/>
      <c r="BX774" s="285"/>
      <c r="BY774" s="285"/>
      <c r="BZ774" s="285"/>
      <c r="CA774" s="285"/>
      <c r="CB774" s="285"/>
      <c r="CC774" s="285"/>
      <c r="CD774" s="285"/>
      <c r="CE774" s="285"/>
      <c r="CF774" s="285"/>
      <c r="CG774" s="962"/>
      <c r="CH774" s="285"/>
      <c r="CI774" s="285"/>
      <c r="CJ774" s="285"/>
      <c r="CK774" s="285"/>
      <c r="CL774" s="285"/>
      <c r="CM774" s="285"/>
      <c r="CN774" s="285"/>
      <c r="CO774" s="285"/>
      <c r="CP774" s="285"/>
      <c r="CQ774" s="285"/>
      <c r="CR774" s="285"/>
      <c r="CS774" s="285"/>
      <c r="CT774" s="285"/>
      <c r="CU774" s="285"/>
      <c r="CV774" s="285"/>
      <c r="CW774" s="1512"/>
      <c r="CX774" s="285"/>
      <c r="CY774" s="285"/>
      <c r="CZ774" s="285"/>
      <c r="DA774" s="285"/>
      <c r="DB774" s="285"/>
      <c r="DC774" s="285"/>
      <c r="DD774" s="285"/>
      <c r="DE774" s="285"/>
      <c r="DF774" s="285"/>
      <c r="DG774" s="285"/>
      <c r="DH774" s="285"/>
      <c r="DI774" s="1174"/>
      <c r="DJ774" s="1174"/>
      <c r="DK774" s="1174"/>
      <c r="DL774" s="1174"/>
      <c r="DM774" s="1174"/>
      <c r="DN774" s="1174"/>
      <c r="DO774" s="1174"/>
      <c r="DP774" s="1174"/>
      <c r="DQ774" s="1174"/>
      <c r="DR774" s="1174"/>
      <c r="DS774" s="1174"/>
      <c r="DT774" s="1174"/>
      <c r="DU774" s="1174"/>
      <c r="DV774" s="1174"/>
      <c r="DW774" s="1174"/>
      <c r="DX774" s="1174"/>
      <c r="DY774" s="1174"/>
      <c r="DZ774" s="1174"/>
      <c r="EA774" s="1174"/>
      <c r="EB774" s="1174"/>
      <c r="EC774" s="1174"/>
      <c r="ED774" s="1174"/>
      <c r="EE774" s="1174"/>
      <c r="EF774" s="1174"/>
      <c r="EG774" s="1174"/>
      <c r="EH774" s="1174"/>
      <c r="EI774" s="1174"/>
      <c r="EJ774" s="285"/>
      <c r="EK774" s="285"/>
      <c r="EL774" s="285"/>
      <c r="EM774" s="285"/>
      <c r="EN774" s="287">
        <f t="shared" si="3295"/>
        <v>0</v>
      </c>
      <c r="EO774" s="287"/>
      <c r="EP774" s="287"/>
      <c r="EQ774" s="285"/>
      <c r="ER774" s="285"/>
      <c r="ES774" s="285"/>
      <c r="ET774" s="804"/>
      <c r="EU774" s="804"/>
      <c r="EV774" s="804"/>
      <c r="EW774" s="804"/>
      <c r="EX774" s="285"/>
      <c r="EY774" s="804"/>
      <c r="EZ774" s="804"/>
      <c r="FA774" s="804"/>
      <c r="FB774" s="804"/>
      <c r="FC774" s="285"/>
      <c r="FD774" s="285"/>
      <c r="FE774" s="285"/>
      <c r="FF774" s="285"/>
      <c r="FG774" s="285"/>
      <c r="FH774" s="287"/>
      <c r="FI774" s="339"/>
      <c r="FJ774" s="285"/>
      <c r="FK774" s="285"/>
      <c r="FL774" s="962"/>
      <c r="FM774" s="285"/>
      <c r="FN774" s="804"/>
      <c r="FO774" s="804"/>
      <c r="FP774" s="804"/>
      <c r="FQ774" s="804"/>
      <c r="FR774" s="285"/>
      <c r="FS774" s="285"/>
      <c r="FT774" s="285"/>
      <c r="FU774" s="804"/>
      <c r="FV774" s="285"/>
      <c r="FW774" s="285"/>
      <c r="FX774" s="285"/>
    </row>
    <row r="775" spans="1:180" s="515" customFormat="1" ht="31.15" hidden="1" customHeight="1">
      <c r="A775" s="562" t="s">
        <v>485</v>
      </c>
      <c r="B775" s="563" t="s">
        <v>302</v>
      </c>
      <c r="C775" s="542" t="s">
        <v>491</v>
      </c>
      <c r="D775" s="542" t="s">
        <v>18</v>
      </c>
      <c r="E775" s="589" t="s">
        <v>414</v>
      </c>
      <c r="F775" s="549" t="s">
        <v>447</v>
      </c>
      <c r="G775" s="563"/>
      <c r="H775" s="565" t="s">
        <v>12</v>
      </c>
      <c r="I775" s="508" t="e">
        <f>#REF!+M775+N775+S775</f>
        <v>#REF!</v>
      </c>
      <c r="J775" s="508"/>
      <c r="K775" s="508"/>
      <c r="L775" s="508"/>
      <c r="M775" s="509" t="e">
        <f>SUM(#REF!)</f>
        <v>#REF!</v>
      </c>
      <c r="N775" s="509">
        <f>SUM(O775:R775)</f>
        <v>3153</v>
      </c>
      <c r="O775" s="570">
        <v>0</v>
      </c>
      <c r="P775" s="570">
        <v>1577</v>
      </c>
      <c r="Q775" s="570">
        <v>1576</v>
      </c>
      <c r="R775" s="570">
        <v>0</v>
      </c>
      <c r="S775" s="570"/>
      <c r="T775" s="570">
        <v>0</v>
      </c>
      <c r="U775" s="570">
        <v>1577</v>
      </c>
      <c r="V775" s="570">
        <v>1576</v>
      </c>
      <c r="W775" s="570">
        <v>0</v>
      </c>
      <c r="X775" s="570"/>
      <c r="Y775" s="570"/>
      <c r="Z775" s="570"/>
      <c r="AA775" s="1184"/>
      <c r="AB775" s="571"/>
      <c r="AC775" s="571"/>
      <c r="AD775" s="572"/>
      <c r="AE775" s="571"/>
      <c r="AF775" s="509" t="e">
        <f>SUM(#REF!)</f>
        <v>#REF!</v>
      </c>
      <c r="AG775" s="509">
        <f>SUM(AH775:AK775)</f>
        <v>3153</v>
      </c>
      <c r="AH775" s="570">
        <v>0</v>
      </c>
      <c r="AI775" s="570">
        <v>1577</v>
      </c>
      <c r="AJ775" s="570">
        <v>1576</v>
      </c>
      <c r="AK775" s="570">
        <v>0</v>
      </c>
      <c r="AL775" s="571"/>
      <c r="AM775" s="571"/>
      <c r="AN775" s="571"/>
      <c r="AO775" s="571"/>
      <c r="AP775" s="522" t="s">
        <v>584</v>
      </c>
      <c r="AQ775" s="508" t="e">
        <f>#REF!+BL775+BR775+CW775</f>
        <v>#REF!</v>
      </c>
      <c r="AR775" s="1630"/>
      <c r="AS775" s="1630"/>
      <c r="AT775" s="524"/>
      <c r="AU775" s="524"/>
      <c r="AV775" s="524"/>
      <c r="AW775" s="524"/>
      <c r="AX775" s="524"/>
      <c r="AY775" s="524"/>
      <c r="AZ775" s="524"/>
      <c r="BA775" s="524"/>
      <c r="BB775" s="524"/>
      <c r="BC775" s="524"/>
      <c r="BD775" s="524"/>
      <c r="BE775" s="524"/>
      <c r="BF775" s="524"/>
      <c r="BG775" s="524"/>
      <c r="BH775" s="524"/>
      <c r="BI775" s="524"/>
      <c r="BJ775" s="524"/>
      <c r="BK775" s="524"/>
      <c r="BL775" s="590">
        <v>0.89100000000000001</v>
      </c>
      <c r="BM775" s="590">
        <v>106.92</v>
      </c>
      <c r="BN775" s="590">
        <v>2.83338</v>
      </c>
      <c r="BO775" s="590">
        <v>0</v>
      </c>
      <c r="BP775" s="590">
        <v>0</v>
      </c>
      <c r="BQ775" s="590">
        <v>0</v>
      </c>
      <c r="BR775" s="590">
        <v>0.89100000000000001</v>
      </c>
      <c r="BS775" s="590">
        <v>106.92</v>
      </c>
      <c r="BT775" s="590">
        <v>2.83338</v>
      </c>
      <c r="BU775" s="590">
        <v>0</v>
      </c>
      <c r="BV775" s="590">
        <v>0</v>
      </c>
      <c r="BW775" s="590">
        <v>0</v>
      </c>
      <c r="BX775" s="590">
        <v>0</v>
      </c>
      <c r="BY775" s="590">
        <v>0</v>
      </c>
      <c r="BZ775" s="590">
        <v>0</v>
      </c>
      <c r="CA775" s="590">
        <v>0</v>
      </c>
      <c r="CB775" s="590">
        <v>0</v>
      </c>
      <c r="CC775" s="590">
        <v>0</v>
      </c>
      <c r="CD775" s="590">
        <v>0.89100000000000001</v>
      </c>
      <c r="CE775" s="590">
        <v>106.92</v>
      </c>
      <c r="CF775" s="590">
        <v>2.83338</v>
      </c>
      <c r="CG775" s="983"/>
      <c r="CH775" s="590">
        <v>0.89100000000000001</v>
      </c>
      <c r="CI775" s="590">
        <v>106.92</v>
      </c>
      <c r="CJ775" s="590">
        <v>2.83338</v>
      </c>
      <c r="CK775" s="590">
        <v>0</v>
      </c>
      <c r="CL775" s="590">
        <v>0</v>
      </c>
      <c r="CM775" s="590">
        <v>0</v>
      </c>
      <c r="CN775" s="590">
        <v>0</v>
      </c>
      <c r="CO775" s="590">
        <v>0</v>
      </c>
      <c r="CP775" s="590">
        <v>0</v>
      </c>
      <c r="CQ775" s="590">
        <v>0</v>
      </c>
      <c r="CR775" s="590">
        <v>0</v>
      </c>
      <c r="CS775" s="590">
        <v>0</v>
      </c>
      <c r="CT775" s="590">
        <v>0.89100000000000001</v>
      </c>
      <c r="CU775" s="590">
        <v>106.92</v>
      </c>
      <c r="CV775" s="590">
        <v>2.83338</v>
      </c>
      <c r="CW775" s="1551"/>
      <c r="CX775" s="590"/>
      <c r="CY775" s="590"/>
      <c r="CZ775" s="590"/>
      <c r="DA775" s="590"/>
      <c r="DB775" s="590"/>
      <c r="DC775" s="590"/>
      <c r="DD775" s="590"/>
      <c r="DE775" s="590"/>
      <c r="DF775" s="590"/>
      <c r="DG775" s="590"/>
      <c r="DH775" s="590"/>
      <c r="DI775" s="1236"/>
      <c r="DJ775" s="1236"/>
      <c r="DK775" s="1236"/>
      <c r="DL775" s="1236"/>
      <c r="DM775" s="1236"/>
      <c r="DN775" s="1236"/>
      <c r="DO775" s="1236"/>
      <c r="DP775" s="1236"/>
      <c r="DQ775" s="1236"/>
      <c r="DR775" s="1236"/>
      <c r="DS775" s="1236"/>
      <c r="DT775" s="1236"/>
      <c r="DU775" s="1236"/>
      <c r="DV775" s="1236"/>
      <c r="DW775" s="1236"/>
      <c r="DX775" s="1236"/>
      <c r="DY775" s="1236"/>
      <c r="DZ775" s="1236"/>
      <c r="EA775" s="1236"/>
      <c r="EB775" s="1236"/>
      <c r="EC775" s="1236"/>
      <c r="ED775" s="1236"/>
      <c r="EE775" s="1236"/>
      <c r="EF775" s="1236"/>
      <c r="EG775" s="1236"/>
      <c r="EH775" s="1236"/>
      <c r="EI775" s="1236"/>
      <c r="EJ775" s="571"/>
      <c r="EK775" s="571"/>
      <c r="EL775" s="571"/>
      <c r="EM775" s="571"/>
      <c r="EN775" s="508">
        <f t="shared" si="3295"/>
        <v>15.164473999999998</v>
      </c>
      <c r="EO775" s="508"/>
      <c r="EP775" s="508"/>
      <c r="EQ775" s="571">
        <v>2.3002340000000001</v>
      </c>
      <c r="ER775" s="571">
        <v>4.121041</v>
      </c>
      <c r="ES775" s="571">
        <v>4.285882</v>
      </c>
      <c r="ET775" s="805"/>
      <c r="EU775" s="805"/>
      <c r="EV775" s="805"/>
      <c r="EW775" s="805"/>
      <c r="EX775" s="571">
        <v>4.4573169999999998</v>
      </c>
      <c r="EY775" s="805"/>
      <c r="EZ775" s="805"/>
      <c r="FA775" s="805"/>
      <c r="FB775" s="805"/>
      <c r="FC775" s="571">
        <v>3.1546949999999998</v>
      </c>
      <c r="FD775" s="571"/>
      <c r="FE775" s="571"/>
      <c r="FF775" s="571"/>
      <c r="FG775" s="508"/>
      <c r="FH775" s="508">
        <v>4.22</v>
      </c>
      <c r="FI775" s="508">
        <v>3.77</v>
      </c>
      <c r="FJ775" s="571"/>
      <c r="FK775" s="571"/>
      <c r="FL775" s="1011"/>
      <c r="FM775" s="571"/>
      <c r="FN775" s="805"/>
      <c r="FO775" s="805"/>
      <c r="FP775" s="805"/>
      <c r="FQ775" s="805"/>
      <c r="FR775" s="571"/>
      <c r="FS775" s="571"/>
      <c r="FT775" s="571"/>
      <c r="FU775" s="805"/>
      <c r="FV775" s="565" t="s">
        <v>297</v>
      </c>
      <c r="FW775" s="565"/>
      <c r="FX775" s="565" t="s">
        <v>300</v>
      </c>
    </row>
    <row r="776" spans="1:180" ht="30" hidden="1">
      <c r="A776" s="401" t="s">
        <v>485</v>
      </c>
      <c r="B776" s="339" t="s">
        <v>302</v>
      </c>
      <c r="C776" s="378"/>
      <c r="D776" s="378"/>
      <c r="E776" s="392"/>
      <c r="F776" s="393" t="s">
        <v>100</v>
      </c>
      <c r="G776" s="463"/>
      <c r="H776" s="463"/>
      <c r="I776" s="285"/>
      <c r="J776" s="285"/>
      <c r="K776" s="285"/>
      <c r="L776" s="285"/>
      <c r="M776" s="285"/>
      <c r="N776" s="285"/>
      <c r="O776" s="285"/>
      <c r="P776" s="285"/>
      <c r="Q776" s="285"/>
      <c r="R776" s="285"/>
      <c r="S776" s="285"/>
      <c r="T776" s="285"/>
      <c r="U776" s="285"/>
      <c r="V776" s="285"/>
      <c r="W776" s="285"/>
      <c r="X776" s="285"/>
      <c r="Y776" s="285"/>
      <c r="Z776" s="285"/>
      <c r="AA776" s="1174"/>
      <c r="AB776" s="285"/>
      <c r="AC776" s="285"/>
      <c r="AD776" s="347"/>
      <c r="AE776" s="285"/>
      <c r="AF776" s="285"/>
      <c r="AG776" s="285"/>
      <c r="AH776" s="285"/>
      <c r="AI776" s="285"/>
      <c r="AJ776" s="285"/>
      <c r="AK776" s="285"/>
      <c r="AL776" s="285"/>
      <c r="AM776" s="285"/>
      <c r="AN776" s="285"/>
      <c r="AO776" s="285"/>
      <c r="AP776" s="306"/>
      <c r="AQ776" s="287" t="e">
        <f>SUM(AQ775:AQ775)</f>
        <v>#REF!</v>
      </c>
      <c r="AR776" s="1631"/>
      <c r="AS776" s="1631"/>
      <c r="AT776" s="285"/>
      <c r="AU776" s="285"/>
      <c r="AV776" s="285"/>
      <c r="AW776" s="285"/>
      <c r="AX776" s="285"/>
      <c r="AY776" s="285"/>
      <c r="AZ776" s="285"/>
      <c r="BA776" s="285"/>
      <c r="BB776" s="285"/>
      <c r="BC776" s="285"/>
      <c r="BD776" s="285"/>
      <c r="BE776" s="285"/>
      <c r="BF776" s="285"/>
      <c r="BG776" s="285"/>
      <c r="BH776" s="285"/>
      <c r="BI776" s="285"/>
      <c r="BJ776" s="285"/>
      <c r="BK776" s="285"/>
      <c r="BL776" s="287">
        <f t="shared" ref="BL776:DE776" si="3302">SUM(BL775:BL775)</f>
        <v>0.89100000000000001</v>
      </c>
      <c r="BM776" s="287">
        <f t="shared" si="3302"/>
        <v>106.92</v>
      </c>
      <c r="BN776" s="287">
        <f t="shared" si="3302"/>
        <v>2.83338</v>
      </c>
      <c r="BO776" s="287">
        <f t="shared" si="3302"/>
        <v>0</v>
      </c>
      <c r="BP776" s="287">
        <f t="shared" si="3302"/>
        <v>0</v>
      </c>
      <c r="BQ776" s="287">
        <f t="shared" si="3302"/>
        <v>0</v>
      </c>
      <c r="BR776" s="287">
        <f t="shared" ref="BR776:CF776" si="3303">SUM(BR775:BR775)</f>
        <v>0.89100000000000001</v>
      </c>
      <c r="BS776" s="287">
        <f t="shared" si="3303"/>
        <v>106.92</v>
      </c>
      <c r="BT776" s="287">
        <f t="shared" si="3303"/>
        <v>2.83338</v>
      </c>
      <c r="BU776" s="287">
        <f t="shared" si="3303"/>
        <v>0</v>
      </c>
      <c r="BV776" s="287">
        <f t="shared" si="3303"/>
        <v>0</v>
      </c>
      <c r="BW776" s="287">
        <f t="shared" si="3303"/>
        <v>0</v>
      </c>
      <c r="BX776" s="287">
        <f t="shared" si="3303"/>
        <v>0</v>
      </c>
      <c r="BY776" s="287">
        <f t="shared" si="3303"/>
        <v>0</v>
      </c>
      <c r="BZ776" s="287">
        <f t="shared" si="3303"/>
        <v>0</v>
      </c>
      <c r="CA776" s="287">
        <f t="shared" si="3303"/>
        <v>0</v>
      </c>
      <c r="CB776" s="287">
        <f t="shared" si="3303"/>
        <v>0</v>
      </c>
      <c r="CC776" s="287">
        <f t="shared" si="3303"/>
        <v>0</v>
      </c>
      <c r="CD776" s="287">
        <f t="shared" si="3303"/>
        <v>0.89100000000000001</v>
      </c>
      <c r="CE776" s="287">
        <f t="shared" si="3303"/>
        <v>106.92</v>
      </c>
      <c r="CF776" s="287">
        <f t="shared" si="3303"/>
        <v>2.83338</v>
      </c>
      <c r="CG776" s="961"/>
      <c r="CH776" s="287">
        <f t="shared" ref="CH776:CV776" si="3304">SUM(CH775:CH775)</f>
        <v>0.89100000000000001</v>
      </c>
      <c r="CI776" s="287">
        <f t="shared" si="3304"/>
        <v>106.92</v>
      </c>
      <c r="CJ776" s="287">
        <f t="shared" si="3304"/>
        <v>2.83338</v>
      </c>
      <c r="CK776" s="287">
        <f t="shared" si="3304"/>
        <v>0</v>
      </c>
      <c r="CL776" s="287">
        <f t="shared" si="3304"/>
        <v>0</v>
      </c>
      <c r="CM776" s="287">
        <f t="shared" si="3304"/>
        <v>0</v>
      </c>
      <c r="CN776" s="287">
        <f t="shared" si="3304"/>
        <v>0</v>
      </c>
      <c r="CO776" s="287">
        <f t="shared" si="3304"/>
        <v>0</v>
      </c>
      <c r="CP776" s="287">
        <f t="shared" si="3304"/>
        <v>0</v>
      </c>
      <c r="CQ776" s="287">
        <f t="shared" si="3304"/>
        <v>0</v>
      </c>
      <c r="CR776" s="287">
        <f t="shared" si="3304"/>
        <v>0</v>
      </c>
      <c r="CS776" s="287">
        <f t="shared" si="3304"/>
        <v>0</v>
      </c>
      <c r="CT776" s="287">
        <f t="shared" si="3304"/>
        <v>0.89100000000000001</v>
      </c>
      <c r="CU776" s="287">
        <f t="shared" si="3304"/>
        <v>106.92</v>
      </c>
      <c r="CV776" s="287">
        <f t="shared" si="3304"/>
        <v>2.83338</v>
      </c>
      <c r="CW776" s="1510">
        <f t="shared" si="3302"/>
        <v>0</v>
      </c>
      <c r="CX776" s="287">
        <f t="shared" si="3302"/>
        <v>0</v>
      </c>
      <c r="CY776" s="287">
        <f t="shared" si="3302"/>
        <v>0</v>
      </c>
      <c r="CZ776" s="287">
        <f t="shared" si="3302"/>
        <v>0</v>
      </c>
      <c r="DA776" s="287">
        <f t="shared" si="3302"/>
        <v>0</v>
      </c>
      <c r="DB776" s="287">
        <f t="shared" si="3302"/>
        <v>0</v>
      </c>
      <c r="DC776" s="287">
        <f t="shared" si="3302"/>
        <v>0</v>
      </c>
      <c r="DD776" s="287">
        <f t="shared" si="3302"/>
        <v>0</v>
      </c>
      <c r="DE776" s="287">
        <f t="shared" si="3302"/>
        <v>0</v>
      </c>
      <c r="DF776" s="287">
        <f t="shared" ref="DF776:EF776" si="3305">SUM(DF775:DF775)</f>
        <v>0</v>
      </c>
      <c r="DG776" s="287">
        <f t="shared" si="3305"/>
        <v>0</v>
      </c>
      <c r="DH776" s="287">
        <f t="shared" si="3305"/>
        <v>0</v>
      </c>
      <c r="DI776" s="1220">
        <f t="shared" si="3305"/>
        <v>0</v>
      </c>
      <c r="DJ776" s="1220">
        <f t="shared" si="3305"/>
        <v>0</v>
      </c>
      <c r="DK776" s="1220">
        <f t="shared" si="3305"/>
        <v>0</v>
      </c>
      <c r="DL776" s="1220"/>
      <c r="DM776" s="1220"/>
      <c r="DN776" s="1220"/>
      <c r="DO776" s="1220"/>
      <c r="DP776" s="1220"/>
      <c r="DQ776" s="1220"/>
      <c r="DR776" s="1220"/>
      <c r="DS776" s="1220"/>
      <c r="DT776" s="1220"/>
      <c r="DU776" s="1220"/>
      <c r="DV776" s="1220"/>
      <c r="DW776" s="1220"/>
      <c r="DX776" s="1220">
        <f t="shared" si="3305"/>
        <v>0</v>
      </c>
      <c r="DY776" s="1220">
        <f t="shared" si="3305"/>
        <v>0</v>
      </c>
      <c r="DZ776" s="1220">
        <f t="shared" si="3305"/>
        <v>0</v>
      </c>
      <c r="EA776" s="1220">
        <f t="shared" si="3305"/>
        <v>0</v>
      </c>
      <c r="EB776" s="1220">
        <f t="shared" si="3305"/>
        <v>0</v>
      </c>
      <c r="EC776" s="1220">
        <f t="shared" si="3305"/>
        <v>0</v>
      </c>
      <c r="ED776" s="1220">
        <f t="shared" si="3305"/>
        <v>0</v>
      </c>
      <c r="EE776" s="1220">
        <f t="shared" si="3305"/>
        <v>0</v>
      </c>
      <c r="EF776" s="1220">
        <f t="shared" si="3305"/>
        <v>0</v>
      </c>
      <c r="EG776" s="1220"/>
      <c r="EH776" s="1220"/>
      <c r="EI776" s="1220"/>
      <c r="EJ776" s="285"/>
      <c r="EK776" s="285"/>
      <c r="EL776" s="285"/>
      <c r="EM776" s="285"/>
      <c r="EN776" s="287">
        <f t="shared" si="3295"/>
        <v>15.164473999999998</v>
      </c>
      <c r="EO776" s="287"/>
      <c r="EP776" s="287"/>
      <c r="EQ776" s="287">
        <f t="shared" ref="EQ776:FD776" si="3306">SUM(EQ775:EQ775)</f>
        <v>2.3002340000000001</v>
      </c>
      <c r="ER776" s="287">
        <f t="shared" si="3306"/>
        <v>4.121041</v>
      </c>
      <c r="ES776" s="287">
        <f t="shared" si="3306"/>
        <v>4.285882</v>
      </c>
      <c r="ET776" s="825"/>
      <c r="EU776" s="825"/>
      <c r="EV776" s="825"/>
      <c r="EW776" s="825"/>
      <c r="EX776" s="287">
        <f t="shared" si="3306"/>
        <v>4.4573169999999998</v>
      </c>
      <c r="EY776" s="825"/>
      <c r="EZ776" s="825"/>
      <c r="FA776" s="825"/>
      <c r="FB776" s="825"/>
      <c r="FC776" s="287">
        <f t="shared" si="3306"/>
        <v>3.1546949999999998</v>
      </c>
      <c r="FD776" s="287">
        <f t="shared" si="3306"/>
        <v>0</v>
      </c>
      <c r="FE776" s="287">
        <f t="shared" ref="FE776:FF776" si="3307">SUM(FE775:FE775)</f>
        <v>0</v>
      </c>
      <c r="FF776" s="287">
        <f t="shared" si="3307"/>
        <v>0</v>
      </c>
      <c r="FG776" s="287" t="e">
        <f>SUM(#REF!)</f>
        <v>#REF!</v>
      </c>
      <c r="FH776" s="287">
        <f>SUM(FH775:FH775)</f>
        <v>4.22</v>
      </c>
      <c r="FI776" s="287">
        <f>SUM(FI775:FI775)</f>
        <v>3.77</v>
      </c>
      <c r="FJ776" s="287" t="e">
        <f>SUM(#REF!)</f>
        <v>#REF!</v>
      </c>
      <c r="FK776" s="287" t="e">
        <f>SUM(#REF!)</f>
        <v>#REF!</v>
      </c>
      <c r="FL776" s="961"/>
      <c r="FM776" s="287" t="e">
        <f>SUM(#REF!)</f>
        <v>#REF!</v>
      </c>
      <c r="FN776" s="825"/>
      <c r="FO776" s="825"/>
      <c r="FP776" s="825"/>
      <c r="FQ776" s="825"/>
      <c r="FR776" s="287"/>
      <c r="FS776" s="287"/>
      <c r="FT776" s="287" t="e">
        <f>SUM(#REF!)</f>
        <v>#REF!</v>
      </c>
      <c r="FU776" s="825"/>
      <c r="FV776" s="285"/>
      <c r="FW776" s="285"/>
      <c r="FX776" s="285"/>
    </row>
    <row r="777" spans="1:180" ht="30" hidden="1">
      <c r="A777" s="401" t="s">
        <v>485</v>
      </c>
      <c r="B777" s="339" t="s">
        <v>302</v>
      </c>
      <c r="C777" s="378"/>
      <c r="D777" s="378"/>
      <c r="E777" s="390" t="s">
        <v>126</v>
      </c>
      <c r="F777" s="391" t="s">
        <v>259</v>
      </c>
      <c r="G777" s="463"/>
      <c r="H777" s="463"/>
      <c r="I777" s="285"/>
      <c r="J777" s="285"/>
      <c r="K777" s="285"/>
      <c r="L777" s="285"/>
      <c r="M777" s="285"/>
      <c r="N777" s="285"/>
      <c r="O777" s="285"/>
      <c r="P777" s="285"/>
      <c r="Q777" s="285"/>
      <c r="R777" s="285"/>
      <c r="S777" s="285"/>
      <c r="T777" s="285"/>
      <c r="U777" s="285"/>
      <c r="V777" s="285"/>
      <c r="W777" s="285"/>
      <c r="X777" s="285"/>
      <c r="Y777" s="285"/>
      <c r="Z777" s="285"/>
      <c r="AA777" s="1174"/>
      <c r="AB777" s="285"/>
      <c r="AC777" s="285"/>
      <c r="AD777" s="347"/>
      <c r="AE777" s="285"/>
      <c r="AF777" s="285"/>
      <c r="AG777" s="285"/>
      <c r="AH777" s="285"/>
      <c r="AI777" s="285"/>
      <c r="AJ777" s="285"/>
      <c r="AK777" s="285"/>
      <c r="AL777" s="285"/>
      <c r="AM777" s="285"/>
      <c r="AN777" s="285"/>
      <c r="AO777" s="285"/>
      <c r="AP777" s="338"/>
      <c r="AQ777" s="285"/>
      <c r="AR777" s="1629"/>
      <c r="AS777" s="1629"/>
      <c r="AT777" s="290"/>
      <c r="AU777" s="300"/>
      <c r="AV777" s="290"/>
      <c r="AW777" s="290"/>
      <c r="AX777" s="300"/>
      <c r="AY777" s="290"/>
      <c r="AZ777" s="290"/>
      <c r="BA777" s="300"/>
      <c r="BB777" s="290"/>
      <c r="BC777" s="290"/>
      <c r="BD777" s="300"/>
      <c r="BE777" s="290"/>
      <c r="BF777" s="290"/>
      <c r="BG777" s="290"/>
      <c r="BH777" s="290"/>
      <c r="BI777" s="290"/>
      <c r="BJ777" s="290"/>
      <c r="BK777" s="290"/>
      <c r="BL777" s="285"/>
      <c r="BM777" s="285"/>
      <c r="BN777" s="285"/>
      <c r="BO777" s="285"/>
      <c r="BP777" s="285"/>
      <c r="BQ777" s="285"/>
      <c r="BR777" s="285"/>
      <c r="BS777" s="285"/>
      <c r="BT777" s="285"/>
      <c r="BU777" s="285"/>
      <c r="BV777" s="285"/>
      <c r="BW777" s="285"/>
      <c r="BX777" s="285"/>
      <c r="BY777" s="285"/>
      <c r="BZ777" s="285"/>
      <c r="CA777" s="285"/>
      <c r="CB777" s="285"/>
      <c r="CC777" s="285"/>
      <c r="CD777" s="285"/>
      <c r="CE777" s="285"/>
      <c r="CF777" s="285"/>
      <c r="CG777" s="962"/>
      <c r="CH777" s="285"/>
      <c r="CI777" s="285"/>
      <c r="CJ777" s="285"/>
      <c r="CK777" s="285"/>
      <c r="CL777" s="285"/>
      <c r="CM777" s="285"/>
      <c r="CN777" s="285"/>
      <c r="CO777" s="285"/>
      <c r="CP777" s="285"/>
      <c r="CQ777" s="285"/>
      <c r="CR777" s="285"/>
      <c r="CS777" s="285"/>
      <c r="CT777" s="285"/>
      <c r="CU777" s="285"/>
      <c r="CV777" s="285"/>
      <c r="CW777" s="1512"/>
      <c r="CX777" s="285"/>
      <c r="CY777" s="285"/>
      <c r="CZ777" s="285"/>
      <c r="DA777" s="285"/>
      <c r="DB777" s="285"/>
      <c r="DC777" s="285"/>
      <c r="DD777" s="285"/>
      <c r="DE777" s="285"/>
      <c r="DF777" s="285"/>
      <c r="DG777" s="285"/>
      <c r="DH777" s="285"/>
      <c r="DI777" s="1174"/>
      <c r="DJ777" s="1174"/>
      <c r="DK777" s="1174"/>
      <c r="DL777" s="1174"/>
      <c r="DM777" s="1174"/>
      <c r="DN777" s="1174"/>
      <c r="DO777" s="1174"/>
      <c r="DP777" s="1174"/>
      <c r="DQ777" s="1174"/>
      <c r="DR777" s="1174"/>
      <c r="DS777" s="1174"/>
      <c r="DT777" s="1174"/>
      <c r="DU777" s="1174"/>
      <c r="DV777" s="1174"/>
      <c r="DW777" s="1174"/>
      <c r="DX777" s="1174"/>
      <c r="DY777" s="1174"/>
      <c r="DZ777" s="1174"/>
      <c r="EA777" s="1174"/>
      <c r="EB777" s="1174"/>
      <c r="EC777" s="1174"/>
      <c r="ED777" s="1174"/>
      <c r="EE777" s="1174"/>
      <c r="EF777" s="1174"/>
      <c r="EG777" s="1174"/>
      <c r="EH777" s="1174"/>
      <c r="EI777" s="1174"/>
      <c r="EJ777" s="285"/>
      <c r="EK777" s="285"/>
      <c r="EL777" s="285"/>
      <c r="EM777" s="285"/>
      <c r="EN777" s="287">
        <f t="shared" si="3295"/>
        <v>0</v>
      </c>
      <c r="EO777" s="287"/>
      <c r="EP777" s="287"/>
      <c r="EQ777" s="285"/>
      <c r="ER777" s="285"/>
      <c r="ES777" s="285"/>
      <c r="ET777" s="804"/>
      <c r="EU777" s="804"/>
      <c r="EV777" s="804"/>
      <c r="EW777" s="804"/>
      <c r="EX777" s="285"/>
      <c r="EY777" s="804"/>
      <c r="EZ777" s="804"/>
      <c r="FA777" s="804"/>
      <c r="FB777" s="804"/>
      <c r="FC777" s="285"/>
      <c r="FD777" s="285"/>
      <c r="FE777" s="285"/>
      <c r="FF777" s="285"/>
      <c r="FG777" s="285"/>
      <c r="FH777" s="287"/>
      <c r="FI777" s="287"/>
      <c r="FJ777" s="285"/>
      <c r="FK777" s="285"/>
      <c r="FL777" s="962"/>
      <c r="FM777" s="285"/>
      <c r="FN777" s="804"/>
      <c r="FO777" s="804"/>
      <c r="FP777" s="804"/>
      <c r="FQ777" s="804"/>
      <c r="FR777" s="285"/>
      <c r="FS777" s="285"/>
      <c r="FT777" s="285"/>
      <c r="FU777" s="804"/>
      <c r="FV777" s="285"/>
      <c r="FW777" s="285"/>
      <c r="FX777" s="285"/>
    </row>
    <row r="778" spans="1:180" s="515" customFormat="1" ht="105" hidden="1" customHeight="1">
      <c r="A778" s="562" t="s">
        <v>485</v>
      </c>
      <c r="B778" s="563" t="s">
        <v>302</v>
      </c>
      <c r="C778" s="542" t="s">
        <v>491</v>
      </c>
      <c r="D778" s="542" t="s">
        <v>19</v>
      </c>
      <c r="E778" s="589" t="s">
        <v>440</v>
      </c>
      <c r="F778" s="549" t="s">
        <v>343</v>
      </c>
      <c r="G778" s="563"/>
      <c r="H778" s="563"/>
      <c r="I778" s="508" t="e">
        <f>#REF!+M778+N778+S778</f>
        <v>#REF!</v>
      </c>
      <c r="J778" s="508"/>
      <c r="K778" s="508"/>
      <c r="L778" s="508"/>
      <c r="M778" s="509" t="e">
        <f>SUM(#REF!)</f>
        <v>#REF!</v>
      </c>
      <c r="N778" s="509">
        <f>SUM(O778:R778)</f>
        <v>0</v>
      </c>
      <c r="O778" s="565"/>
      <c r="P778" s="56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  <c r="AA778" s="1185"/>
      <c r="AB778" s="565"/>
      <c r="AC778" s="565"/>
      <c r="AD778" s="577"/>
      <c r="AE778" s="565"/>
      <c r="AF778" s="509" t="e">
        <f>SUM(#REF!)</f>
        <v>#REF!</v>
      </c>
      <c r="AG778" s="509">
        <f>SUM(AH778:AK778)</f>
        <v>0</v>
      </c>
      <c r="AH778" s="565"/>
      <c r="AI778" s="565"/>
      <c r="AJ778" s="565"/>
      <c r="AK778" s="565"/>
      <c r="AL778" s="565"/>
      <c r="AM778" s="565"/>
      <c r="AN778" s="565"/>
      <c r="AO778" s="565"/>
      <c r="AP778" s="565" t="s">
        <v>54</v>
      </c>
      <c r="AQ778" s="508" t="e">
        <f>#REF!+BL778+BR778+CW778</f>
        <v>#REF!</v>
      </c>
      <c r="AR778" s="1630"/>
      <c r="AS778" s="1630"/>
      <c r="AT778" s="508"/>
      <c r="AU778" s="508"/>
      <c r="AV778" s="508"/>
      <c r="AW778" s="508"/>
      <c r="AX778" s="508"/>
      <c r="AY778" s="508"/>
      <c r="AZ778" s="508"/>
      <c r="BA778" s="508"/>
      <c r="BB778" s="508"/>
      <c r="BC778" s="508"/>
      <c r="BD778" s="508"/>
      <c r="BE778" s="508"/>
      <c r="BF778" s="508"/>
      <c r="BG778" s="508"/>
      <c r="BH778" s="508"/>
      <c r="BI778" s="508"/>
      <c r="BJ778" s="508"/>
      <c r="BK778" s="508"/>
      <c r="BL778" s="568">
        <v>5.7</v>
      </c>
      <c r="BM778" s="568">
        <v>0.84702000000000011</v>
      </c>
      <c r="BN778" s="568">
        <v>8.8000000000000005E-3</v>
      </c>
      <c r="BO778" s="568">
        <v>0</v>
      </c>
      <c r="BP778" s="568">
        <v>0</v>
      </c>
      <c r="BQ778" s="568">
        <v>0</v>
      </c>
      <c r="BR778" s="568">
        <v>5.7</v>
      </c>
      <c r="BS778" s="568">
        <v>0.84702000000000011</v>
      </c>
      <c r="BT778" s="568">
        <v>8.8000000000000005E-3</v>
      </c>
      <c r="BU778" s="568">
        <v>0</v>
      </c>
      <c r="BV778" s="568">
        <v>0</v>
      </c>
      <c r="BW778" s="568">
        <v>0</v>
      </c>
      <c r="BX778" s="568">
        <v>0</v>
      </c>
      <c r="BY778" s="568">
        <v>0</v>
      </c>
      <c r="BZ778" s="568">
        <v>0</v>
      </c>
      <c r="CA778" s="568">
        <v>0</v>
      </c>
      <c r="CB778" s="568">
        <v>0</v>
      </c>
      <c r="CC778" s="568">
        <v>0</v>
      </c>
      <c r="CD778" s="568">
        <v>5.7</v>
      </c>
      <c r="CE778" s="568">
        <v>0.84702000000000011</v>
      </c>
      <c r="CF778" s="568">
        <v>8.8000000000000005E-3</v>
      </c>
      <c r="CG778" s="974"/>
      <c r="CH778" s="568">
        <v>5.7</v>
      </c>
      <c r="CI778" s="568">
        <v>0.84702000000000011</v>
      </c>
      <c r="CJ778" s="568">
        <v>8.8000000000000005E-3</v>
      </c>
      <c r="CK778" s="568">
        <v>0</v>
      </c>
      <c r="CL778" s="568">
        <v>0</v>
      </c>
      <c r="CM778" s="568">
        <v>0</v>
      </c>
      <c r="CN778" s="568">
        <v>0</v>
      </c>
      <c r="CO778" s="568">
        <v>0</v>
      </c>
      <c r="CP778" s="568">
        <v>0</v>
      </c>
      <c r="CQ778" s="568">
        <v>0</v>
      </c>
      <c r="CR778" s="568">
        <v>0</v>
      </c>
      <c r="CS778" s="568">
        <v>0</v>
      </c>
      <c r="CT778" s="568">
        <v>5.7</v>
      </c>
      <c r="CU778" s="568">
        <v>0.84702000000000011</v>
      </c>
      <c r="CV778" s="568">
        <v>8.8000000000000005E-3</v>
      </c>
      <c r="CW778" s="1544">
        <v>5.7</v>
      </c>
      <c r="CX778" s="568">
        <v>0.84702000000000011</v>
      </c>
      <c r="CY778" s="568">
        <v>1.03E-2</v>
      </c>
      <c r="CZ778" s="568">
        <v>5.7</v>
      </c>
      <c r="DA778" s="568">
        <v>0.84702000000000011</v>
      </c>
      <c r="DB778" s="568">
        <v>1.0875657E-2</v>
      </c>
      <c r="DC778" s="568">
        <v>5.7</v>
      </c>
      <c r="DD778" s="568">
        <v>0.84702000000000011</v>
      </c>
      <c r="DE778" s="568">
        <v>1.1310681000000001E-2</v>
      </c>
      <c r="DF778" s="568">
        <v>5.7</v>
      </c>
      <c r="DG778" s="568">
        <v>0.84702000000000011</v>
      </c>
      <c r="DH778" s="568">
        <v>1.1310681000000001E-2</v>
      </c>
      <c r="DI778" s="1229">
        <v>5.7</v>
      </c>
      <c r="DJ778" s="1229">
        <v>0.84702000000000011</v>
      </c>
      <c r="DK778" s="1229">
        <v>1.03E-2</v>
      </c>
      <c r="DL778" s="1229"/>
      <c r="DM778" s="1229"/>
      <c r="DN778" s="1229"/>
      <c r="DO778" s="1229"/>
      <c r="DP778" s="1229"/>
      <c r="DQ778" s="1229"/>
      <c r="DR778" s="1229"/>
      <c r="DS778" s="1229"/>
      <c r="DT778" s="1229"/>
      <c r="DU778" s="1229"/>
      <c r="DV778" s="1229"/>
      <c r="DW778" s="1229"/>
      <c r="DX778" s="1229">
        <v>5.7</v>
      </c>
      <c r="DY778" s="1229">
        <v>0.84702000000000011</v>
      </c>
      <c r="DZ778" s="1229">
        <v>1.0875657E-2</v>
      </c>
      <c r="EA778" s="1229">
        <v>5.7</v>
      </c>
      <c r="EB778" s="1229">
        <v>0.84702000000000011</v>
      </c>
      <c r="EC778" s="1229">
        <v>1.1310681000000001E-2</v>
      </c>
      <c r="ED778" s="1229">
        <v>5.7</v>
      </c>
      <c r="EE778" s="1229">
        <v>0.84702000000000011</v>
      </c>
      <c r="EF778" s="1229">
        <v>1.1310681000000001E-2</v>
      </c>
      <c r="EG778" s="1229"/>
      <c r="EH778" s="1229"/>
      <c r="EI778" s="1229"/>
      <c r="EJ778" s="565"/>
      <c r="EK778" s="565"/>
      <c r="EL778" s="565"/>
      <c r="EM778" s="565"/>
      <c r="EN778" s="508">
        <f t="shared" si="3295"/>
        <v>3.2000000000000001E-2</v>
      </c>
      <c r="EO778" s="508"/>
      <c r="EP778" s="508"/>
      <c r="EQ778" s="565">
        <v>8.0000000000000002E-3</v>
      </c>
      <c r="ER778" s="565">
        <v>8.0000000000000002E-3</v>
      </c>
      <c r="ES778" s="565">
        <v>8.0000000000000002E-3</v>
      </c>
      <c r="ET778" s="833"/>
      <c r="EU778" s="833"/>
      <c r="EV778" s="833"/>
      <c r="EW778" s="833"/>
      <c r="EX778" s="565">
        <v>8.0000000000000002E-3</v>
      </c>
      <c r="EY778" s="833"/>
      <c r="EZ778" s="833"/>
      <c r="FA778" s="833"/>
      <c r="FB778" s="833"/>
      <c r="FC778" s="565">
        <v>8.0000000000000002E-3</v>
      </c>
      <c r="FD778" s="565">
        <v>8.0000000000000002E-3</v>
      </c>
      <c r="FE778" s="565">
        <v>8.0000000000000002E-3</v>
      </c>
      <c r="FF778" s="565">
        <v>8.0000000000000002E-3</v>
      </c>
      <c r="FG778" s="508">
        <f>SUM(FH778:FM778)</f>
        <v>0</v>
      </c>
      <c r="FH778" s="508"/>
      <c r="FI778" s="508"/>
      <c r="FJ778" s="565"/>
      <c r="FK778" s="565"/>
      <c r="FL778" s="976"/>
      <c r="FM778" s="565"/>
      <c r="FN778" s="833"/>
      <c r="FO778" s="833"/>
      <c r="FP778" s="833"/>
      <c r="FQ778" s="833"/>
      <c r="FR778" s="565"/>
      <c r="FS778" s="565"/>
      <c r="FT778" s="565"/>
      <c r="FU778" s="833"/>
      <c r="FV778" s="565" t="s">
        <v>297</v>
      </c>
      <c r="FW778" s="565"/>
      <c r="FX778" s="565" t="s">
        <v>300</v>
      </c>
    </row>
    <row r="779" spans="1:180" s="515" customFormat="1" ht="105" hidden="1" customHeight="1">
      <c r="A779" s="562" t="s">
        <v>485</v>
      </c>
      <c r="B779" s="563" t="s">
        <v>302</v>
      </c>
      <c r="C779" s="542" t="s">
        <v>491</v>
      </c>
      <c r="D779" s="542" t="s">
        <v>19</v>
      </c>
      <c r="E779" s="589" t="s">
        <v>441</v>
      </c>
      <c r="F779" s="549" t="s">
        <v>344</v>
      </c>
      <c r="G779" s="563"/>
      <c r="H779" s="563"/>
      <c r="I779" s="508" t="e">
        <f>#REF!+M779+N779+S779</f>
        <v>#REF!</v>
      </c>
      <c r="J779" s="508"/>
      <c r="K779" s="508"/>
      <c r="L779" s="508"/>
      <c r="M779" s="509" t="e">
        <f>SUM(#REF!)</f>
        <v>#REF!</v>
      </c>
      <c r="N779" s="509">
        <f>SUM(O779:R779)</f>
        <v>0</v>
      </c>
      <c r="O779" s="570"/>
      <c r="P779" s="570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  <c r="AA779" s="1184"/>
      <c r="AB779" s="571"/>
      <c r="AC779" s="571"/>
      <c r="AD779" s="572"/>
      <c r="AE779" s="571"/>
      <c r="AF779" s="509" t="e">
        <f>SUM(#REF!)</f>
        <v>#REF!</v>
      </c>
      <c r="AG779" s="509">
        <f>SUM(AH779:AK779)</f>
        <v>0</v>
      </c>
      <c r="AH779" s="570"/>
      <c r="AI779" s="570"/>
      <c r="AJ779" s="570"/>
      <c r="AK779" s="570"/>
      <c r="AL779" s="571"/>
      <c r="AM779" s="571"/>
      <c r="AN779" s="571"/>
      <c r="AO779" s="571"/>
      <c r="AP779" s="571" t="s">
        <v>54</v>
      </c>
      <c r="AQ779" s="508" t="e">
        <f>#REF!+BL779+BR779+CW779</f>
        <v>#REF!</v>
      </c>
      <c r="AR779" s="1630"/>
      <c r="AS779" s="1630"/>
      <c r="AT779" s="524"/>
      <c r="AU779" s="524"/>
      <c r="AV779" s="524"/>
      <c r="AW779" s="524"/>
      <c r="AX779" s="524"/>
      <c r="AY779" s="524"/>
      <c r="AZ779" s="524"/>
      <c r="BA779" s="524"/>
      <c r="BB779" s="524"/>
      <c r="BC779" s="524"/>
      <c r="BD779" s="524"/>
      <c r="BE779" s="524"/>
      <c r="BF779" s="524"/>
      <c r="BG779" s="524"/>
      <c r="BH779" s="524"/>
      <c r="BI779" s="524"/>
      <c r="BJ779" s="524"/>
      <c r="BK779" s="524"/>
      <c r="BL779" s="590">
        <v>7</v>
      </c>
      <c r="BM779" s="590">
        <v>1.0402</v>
      </c>
      <c r="BN779" s="590">
        <v>1.086E-2</v>
      </c>
      <c r="BO779" s="590">
        <v>0</v>
      </c>
      <c r="BP779" s="590">
        <v>0</v>
      </c>
      <c r="BQ779" s="590">
        <v>0</v>
      </c>
      <c r="BR779" s="590">
        <v>7</v>
      </c>
      <c r="BS779" s="590">
        <v>1.0402</v>
      </c>
      <c r="BT779" s="590">
        <v>1.086E-2</v>
      </c>
      <c r="BU779" s="590">
        <v>0</v>
      </c>
      <c r="BV779" s="590">
        <v>0</v>
      </c>
      <c r="BW779" s="590">
        <v>0</v>
      </c>
      <c r="BX779" s="590">
        <v>0</v>
      </c>
      <c r="BY779" s="590">
        <v>0</v>
      </c>
      <c r="BZ779" s="590">
        <v>0</v>
      </c>
      <c r="CA779" s="590">
        <v>0</v>
      </c>
      <c r="CB779" s="590">
        <v>0</v>
      </c>
      <c r="CC779" s="590">
        <v>0</v>
      </c>
      <c r="CD779" s="590">
        <v>7</v>
      </c>
      <c r="CE779" s="590">
        <v>1.0402</v>
      </c>
      <c r="CF779" s="590">
        <v>1.086E-2</v>
      </c>
      <c r="CG779" s="983"/>
      <c r="CH779" s="590">
        <v>7</v>
      </c>
      <c r="CI779" s="590">
        <v>1.0402</v>
      </c>
      <c r="CJ779" s="590">
        <v>1.086E-2</v>
      </c>
      <c r="CK779" s="590">
        <v>0</v>
      </c>
      <c r="CL779" s="590">
        <v>0</v>
      </c>
      <c r="CM779" s="590">
        <v>0</v>
      </c>
      <c r="CN779" s="590">
        <v>0</v>
      </c>
      <c r="CO779" s="590">
        <v>0</v>
      </c>
      <c r="CP779" s="590">
        <v>0</v>
      </c>
      <c r="CQ779" s="590">
        <v>0</v>
      </c>
      <c r="CR779" s="590">
        <v>0</v>
      </c>
      <c r="CS779" s="590">
        <v>0</v>
      </c>
      <c r="CT779" s="590">
        <v>7</v>
      </c>
      <c r="CU779" s="590">
        <v>1.0402</v>
      </c>
      <c r="CV779" s="590">
        <v>1.086E-2</v>
      </c>
      <c r="CW779" s="1551">
        <v>7</v>
      </c>
      <c r="CX779" s="590">
        <v>1.0402</v>
      </c>
      <c r="CY779" s="590">
        <v>1.269E-2</v>
      </c>
      <c r="CZ779" s="590">
        <v>7</v>
      </c>
      <c r="DA779" s="590">
        <v>1.0402</v>
      </c>
      <c r="DB779" s="590">
        <v>1.3356069999999999E-2</v>
      </c>
      <c r="DC779" s="590">
        <v>7</v>
      </c>
      <c r="DD779" s="590">
        <v>1.0402</v>
      </c>
      <c r="DE779" s="590">
        <v>1.3890309999999999E-2</v>
      </c>
      <c r="DF779" s="590">
        <v>7</v>
      </c>
      <c r="DG779" s="590">
        <v>1.0402</v>
      </c>
      <c r="DH779" s="590">
        <v>1.3890309999999999E-2</v>
      </c>
      <c r="DI779" s="1236">
        <v>7</v>
      </c>
      <c r="DJ779" s="1236">
        <v>1.0402</v>
      </c>
      <c r="DK779" s="1236">
        <v>1.269E-2</v>
      </c>
      <c r="DL779" s="1236"/>
      <c r="DM779" s="1236"/>
      <c r="DN779" s="1236"/>
      <c r="DO779" s="1236"/>
      <c r="DP779" s="1236"/>
      <c r="DQ779" s="1236"/>
      <c r="DR779" s="1236"/>
      <c r="DS779" s="1236"/>
      <c r="DT779" s="1236"/>
      <c r="DU779" s="1236"/>
      <c r="DV779" s="1236"/>
      <c r="DW779" s="1236"/>
      <c r="DX779" s="1236">
        <v>7</v>
      </c>
      <c r="DY779" s="1236">
        <v>1.0402</v>
      </c>
      <c r="DZ779" s="1236">
        <v>1.3356069999999999E-2</v>
      </c>
      <c r="EA779" s="1236">
        <v>7</v>
      </c>
      <c r="EB779" s="1236">
        <v>1.0402</v>
      </c>
      <c r="EC779" s="1236">
        <v>1.3890309999999999E-2</v>
      </c>
      <c r="ED779" s="1236">
        <v>7</v>
      </c>
      <c r="EE779" s="1236">
        <v>1.0402</v>
      </c>
      <c r="EF779" s="1236">
        <v>1.3890309999999999E-2</v>
      </c>
      <c r="EG779" s="1236"/>
      <c r="EH779" s="1236"/>
      <c r="EI779" s="1236"/>
      <c r="EJ779" s="571"/>
      <c r="EK779" s="571"/>
      <c r="EL779" s="571"/>
      <c r="EM779" s="571"/>
      <c r="EN779" s="508">
        <f t="shared" si="3295"/>
        <v>3.5999999999999997E-2</v>
      </c>
      <c r="EO779" s="508"/>
      <c r="EP779" s="508"/>
      <c r="EQ779" s="571">
        <v>8.9999999999999993E-3</v>
      </c>
      <c r="ER779" s="571">
        <v>8.9999999999999993E-3</v>
      </c>
      <c r="ES779" s="571">
        <v>8.9999999999999993E-3</v>
      </c>
      <c r="ET779" s="805"/>
      <c r="EU779" s="805"/>
      <c r="EV779" s="805"/>
      <c r="EW779" s="805"/>
      <c r="EX779" s="571">
        <v>8.9999999999999993E-3</v>
      </c>
      <c r="EY779" s="805"/>
      <c r="EZ779" s="805"/>
      <c r="FA779" s="805"/>
      <c r="FB779" s="805"/>
      <c r="FC779" s="571">
        <v>8.9999999999999993E-3</v>
      </c>
      <c r="FD779" s="571">
        <v>8.9999999999999993E-3</v>
      </c>
      <c r="FE779" s="571">
        <v>8.9999999999999993E-3</v>
      </c>
      <c r="FF779" s="571">
        <v>8.9999999999999993E-3</v>
      </c>
      <c r="FG779" s="508">
        <f>SUM(FH779:FM779)</f>
        <v>0</v>
      </c>
      <c r="FH779" s="508"/>
      <c r="FI779" s="508">
        <v>0</v>
      </c>
      <c r="FJ779" s="571"/>
      <c r="FK779" s="571"/>
      <c r="FL779" s="1011"/>
      <c r="FM779" s="571"/>
      <c r="FN779" s="805"/>
      <c r="FO779" s="805"/>
      <c r="FP779" s="805"/>
      <c r="FQ779" s="805"/>
      <c r="FR779" s="571"/>
      <c r="FS779" s="571"/>
      <c r="FT779" s="571"/>
      <c r="FU779" s="805"/>
      <c r="FV779" s="565" t="s">
        <v>297</v>
      </c>
      <c r="FW779" s="565"/>
      <c r="FX779" s="565" t="s">
        <v>300</v>
      </c>
    </row>
    <row r="780" spans="1:180" ht="30" hidden="1">
      <c r="A780" s="401" t="s">
        <v>485</v>
      </c>
      <c r="B780" s="339" t="s">
        <v>302</v>
      </c>
      <c r="C780" s="378"/>
      <c r="D780" s="378"/>
      <c r="E780" s="392"/>
      <c r="F780" s="395"/>
      <c r="G780" s="339"/>
      <c r="H780" s="339"/>
      <c r="I780" s="287" t="e">
        <f>#REF!+M780+N780+S780+#REF!</f>
        <v>#REF!</v>
      </c>
      <c r="J780" s="287"/>
      <c r="K780" s="287"/>
      <c r="L780" s="287"/>
      <c r="M780" s="364"/>
      <c r="N780" s="364"/>
      <c r="O780" s="364"/>
      <c r="P780" s="364"/>
      <c r="Q780" s="364"/>
      <c r="R780" s="364"/>
      <c r="S780" s="364"/>
      <c r="T780" s="364"/>
      <c r="U780" s="364"/>
      <c r="V780" s="364"/>
      <c r="W780" s="364"/>
      <c r="X780" s="364"/>
      <c r="Y780" s="364"/>
      <c r="Z780" s="364"/>
      <c r="AA780" s="1186"/>
      <c r="AB780" s="290"/>
      <c r="AC780" s="290"/>
      <c r="AD780" s="348"/>
      <c r="AE780" s="290"/>
      <c r="AF780" s="364"/>
      <c r="AG780" s="364"/>
      <c r="AH780" s="364"/>
      <c r="AI780" s="364"/>
      <c r="AJ780" s="364"/>
      <c r="AK780" s="364"/>
      <c r="AL780" s="290"/>
      <c r="AM780" s="290"/>
      <c r="AN780" s="290"/>
      <c r="AO780" s="290"/>
      <c r="AP780" s="290"/>
      <c r="AQ780" s="287" t="e">
        <f>#REF!+#REF!+BR780+CW780+#REF!</f>
        <v>#REF!</v>
      </c>
      <c r="AR780" s="1631"/>
      <c r="AS780" s="1631"/>
      <c r="AT780" s="286"/>
      <c r="AU780" s="286"/>
      <c r="AV780" s="286"/>
      <c r="AW780" s="286"/>
      <c r="AX780" s="286"/>
      <c r="AY780" s="286"/>
      <c r="AZ780" s="286"/>
      <c r="BA780" s="286"/>
      <c r="BB780" s="286"/>
      <c r="BC780" s="286"/>
      <c r="BD780" s="286"/>
      <c r="BE780" s="286"/>
      <c r="BF780" s="286"/>
      <c r="BG780" s="286"/>
      <c r="BH780" s="286"/>
      <c r="BI780" s="286"/>
      <c r="BJ780" s="286"/>
      <c r="BK780" s="286"/>
      <c r="BL780" s="290"/>
      <c r="BM780" s="290"/>
      <c r="BN780" s="290"/>
      <c r="BO780" s="290"/>
      <c r="BP780" s="290"/>
      <c r="BQ780" s="290"/>
      <c r="BR780" s="290"/>
      <c r="BS780" s="290"/>
      <c r="BT780" s="290"/>
      <c r="BU780" s="290"/>
      <c r="BV780" s="290"/>
      <c r="BW780" s="290"/>
      <c r="BX780" s="290"/>
      <c r="BY780" s="290"/>
      <c r="BZ780" s="290"/>
      <c r="CA780" s="290"/>
      <c r="CB780" s="290"/>
      <c r="CC780" s="290"/>
      <c r="CD780" s="290"/>
      <c r="CE780" s="290"/>
      <c r="CF780" s="290"/>
      <c r="CG780" s="981"/>
      <c r="CH780" s="290"/>
      <c r="CI780" s="290"/>
      <c r="CJ780" s="290"/>
      <c r="CK780" s="290"/>
      <c r="CL780" s="290"/>
      <c r="CM780" s="290"/>
      <c r="CN780" s="290"/>
      <c r="CO780" s="290"/>
      <c r="CP780" s="290"/>
      <c r="CQ780" s="290"/>
      <c r="CR780" s="290"/>
      <c r="CS780" s="290"/>
      <c r="CT780" s="290"/>
      <c r="CU780" s="290"/>
      <c r="CV780" s="290"/>
      <c r="CW780" s="1549"/>
      <c r="CX780" s="290"/>
      <c r="CY780" s="290"/>
      <c r="CZ780" s="290"/>
      <c r="DA780" s="290"/>
      <c r="DB780" s="290"/>
      <c r="DC780" s="290"/>
      <c r="DD780" s="290"/>
      <c r="DE780" s="290"/>
      <c r="DF780" s="290"/>
      <c r="DG780" s="290"/>
      <c r="DH780" s="290"/>
      <c r="DI780" s="1234"/>
      <c r="DJ780" s="1234"/>
      <c r="DK780" s="1234"/>
      <c r="DL780" s="1234"/>
      <c r="DM780" s="1234"/>
      <c r="DN780" s="1234"/>
      <c r="DO780" s="1234"/>
      <c r="DP780" s="1234"/>
      <c r="DQ780" s="1234"/>
      <c r="DR780" s="1234"/>
      <c r="DS780" s="1234"/>
      <c r="DT780" s="1234"/>
      <c r="DU780" s="1234"/>
      <c r="DV780" s="1234"/>
      <c r="DW780" s="1234"/>
      <c r="DX780" s="1234"/>
      <c r="DY780" s="1234"/>
      <c r="DZ780" s="1234"/>
      <c r="EA780" s="1234"/>
      <c r="EB780" s="1234"/>
      <c r="EC780" s="1234"/>
      <c r="ED780" s="1234"/>
      <c r="EE780" s="1234"/>
      <c r="EF780" s="1234"/>
      <c r="EG780" s="1234"/>
      <c r="EH780" s="1234"/>
      <c r="EI780" s="1234"/>
      <c r="EJ780" s="290"/>
      <c r="EK780" s="290"/>
      <c r="EL780" s="290"/>
      <c r="EM780" s="290"/>
      <c r="EN780" s="287">
        <f t="shared" si="3295"/>
        <v>0</v>
      </c>
      <c r="EO780" s="287"/>
      <c r="EP780" s="287"/>
      <c r="EQ780" s="290"/>
      <c r="ER780" s="290"/>
      <c r="ES780" s="290"/>
      <c r="ET780" s="836"/>
      <c r="EU780" s="836"/>
      <c r="EV780" s="836"/>
      <c r="EW780" s="836"/>
      <c r="EX780" s="290"/>
      <c r="EY780" s="836"/>
      <c r="EZ780" s="836"/>
      <c r="FA780" s="836"/>
      <c r="FB780" s="836"/>
      <c r="FC780" s="290"/>
      <c r="FD780" s="290"/>
      <c r="FE780" s="290"/>
      <c r="FF780" s="290"/>
      <c r="FG780" s="287">
        <f>SUM(FH780:FM780)</f>
        <v>0</v>
      </c>
      <c r="FH780" s="287">
        <v>0</v>
      </c>
      <c r="FI780" s="287"/>
      <c r="FJ780" s="290"/>
      <c r="FK780" s="290"/>
      <c r="FL780" s="981"/>
      <c r="FM780" s="290"/>
      <c r="FN780" s="836"/>
      <c r="FO780" s="836"/>
      <c r="FP780" s="836"/>
      <c r="FQ780" s="836"/>
      <c r="FR780" s="290"/>
      <c r="FS780" s="290"/>
      <c r="FT780" s="290"/>
      <c r="FU780" s="836"/>
      <c r="FV780" s="338"/>
      <c r="FW780" s="338"/>
      <c r="FX780" s="338"/>
    </row>
    <row r="781" spans="1:180" ht="21" hidden="1" customHeight="1">
      <c r="A781" s="401" t="s">
        <v>485</v>
      </c>
      <c r="B781" s="339" t="s">
        <v>302</v>
      </c>
      <c r="C781" s="378"/>
      <c r="D781" s="378"/>
      <c r="E781" s="392"/>
      <c r="F781" s="393" t="s">
        <v>100</v>
      </c>
      <c r="G781" s="463"/>
      <c r="H781" s="463"/>
      <c r="I781" s="285"/>
      <c r="J781" s="285"/>
      <c r="K781" s="285"/>
      <c r="L781" s="285"/>
      <c r="M781" s="285"/>
      <c r="N781" s="285"/>
      <c r="O781" s="285"/>
      <c r="P781" s="285"/>
      <c r="Q781" s="285"/>
      <c r="R781" s="285"/>
      <c r="S781" s="285"/>
      <c r="T781" s="285"/>
      <c r="U781" s="285"/>
      <c r="V781" s="285"/>
      <c r="W781" s="285"/>
      <c r="X781" s="285"/>
      <c r="Y781" s="285"/>
      <c r="Z781" s="285"/>
      <c r="AA781" s="1174"/>
      <c r="AB781" s="285"/>
      <c r="AC781" s="285"/>
      <c r="AD781" s="347"/>
      <c r="AE781" s="285"/>
      <c r="AF781" s="285"/>
      <c r="AG781" s="285"/>
      <c r="AH781" s="285"/>
      <c r="AI781" s="285"/>
      <c r="AJ781" s="285"/>
      <c r="AK781" s="285"/>
      <c r="AL781" s="285"/>
      <c r="AM781" s="285"/>
      <c r="AN781" s="285"/>
      <c r="AO781" s="285"/>
      <c r="AP781" s="306"/>
      <c r="AQ781" s="307" t="e">
        <f>#REF!+BL781+BR781+CW781</f>
        <v>#REF!</v>
      </c>
      <c r="AR781" s="1616"/>
      <c r="AS781" s="1616"/>
      <c r="AT781" s="290"/>
      <c r="AU781" s="290"/>
      <c r="AV781" s="290"/>
      <c r="AW781" s="290"/>
      <c r="AX781" s="290"/>
      <c r="AY781" s="290"/>
      <c r="AZ781" s="290"/>
      <c r="BA781" s="290"/>
      <c r="BB781" s="290"/>
      <c r="BC781" s="290"/>
      <c r="BD781" s="290"/>
      <c r="BE781" s="290"/>
      <c r="BF781" s="290"/>
      <c r="BG781" s="290"/>
      <c r="BH781" s="290"/>
      <c r="BI781" s="290"/>
      <c r="BJ781" s="290"/>
      <c r="BK781" s="290"/>
      <c r="BL781" s="287">
        <f t="shared" ref="BL781:DE781" si="3308">SUM(BL778:BL780)</f>
        <v>12.7</v>
      </c>
      <c r="BM781" s="287">
        <f t="shared" si="3308"/>
        <v>1.8872200000000001</v>
      </c>
      <c r="BN781" s="287">
        <f t="shared" si="3308"/>
        <v>1.966E-2</v>
      </c>
      <c r="BO781" s="287">
        <f t="shared" si="3308"/>
        <v>0</v>
      </c>
      <c r="BP781" s="287">
        <f t="shared" si="3308"/>
        <v>0</v>
      </c>
      <c r="BQ781" s="287">
        <f t="shared" si="3308"/>
        <v>0</v>
      </c>
      <c r="BR781" s="287">
        <f t="shared" ref="BR781:CF781" si="3309">SUM(BR778:BR780)</f>
        <v>12.7</v>
      </c>
      <c r="BS781" s="287">
        <f t="shared" si="3309"/>
        <v>1.8872200000000001</v>
      </c>
      <c r="BT781" s="287">
        <f t="shared" si="3309"/>
        <v>1.966E-2</v>
      </c>
      <c r="BU781" s="287">
        <f t="shared" si="3309"/>
        <v>0</v>
      </c>
      <c r="BV781" s="287">
        <f t="shared" si="3309"/>
        <v>0</v>
      </c>
      <c r="BW781" s="287">
        <f t="shared" si="3309"/>
        <v>0</v>
      </c>
      <c r="BX781" s="287">
        <f t="shared" si="3309"/>
        <v>0</v>
      </c>
      <c r="BY781" s="287">
        <f t="shared" si="3309"/>
        <v>0</v>
      </c>
      <c r="BZ781" s="287">
        <f t="shared" si="3309"/>
        <v>0</v>
      </c>
      <c r="CA781" s="287">
        <f t="shared" si="3309"/>
        <v>0</v>
      </c>
      <c r="CB781" s="287">
        <f t="shared" si="3309"/>
        <v>0</v>
      </c>
      <c r="CC781" s="287">
        <f t="shared" si="3309"/>
        <v>0</v>
      </c>
      <c r="CD781" s="287">
        <f t="shared" si="3309"/>
        <v>12.7</v>
      </c>
      <c r="CE781" s="287">
        <f t="shared" si="3309"/>
        <v>1.8872200000000001</v>
      </c>
      <c r="CF781" s="287">
        <f t="shared" si="3309"/>
        <v>1.966E-2</v>
      </c>
      <c r="CG781" s="961"/>
      <c r="CH781" s="287">
        <f t="shared" ref="CH781:CV781" si="3310">SUM(CH778:CH780)</f>
        <v>12.7</v>
      </c>
      <c r="CI781" s="287">
        <f t="shared" si="3310"/>
        <v>1.8872200000000001</v>
      </c>
      <c r="CJ781" s="287">
        <f t="shared" si="3310"/>
        <v>1.966E-2</v>
      </c>
      <c r="CK781" s="287">
        <f t="shared" si="3310"/>
        <v>0</v>
      </c>
      <c r="CL781" s="287">
        <f t="shared" si="3310"/>
        <v>0</v>
      </c>
      <c r="CM781" s="287">
        <f t="shared" si="3310"/>
        <v>0</v>
      </c>
      <c r="CN781" s="287">
        <f t="shared" si="3310"/>
        <v>0</v>
      </c>
      <c r="CO781" s="287">
        <f t="shared" si="3310"/>
        <v>0</v>
      </c>
      <c r="CP781" s="287">
        <f t="shared" si="3310"/>
        <v>0</v>
      </c>
      <c r="CQ781" s="287">
        <f t="shared" si="3310"/>
        <v>0</v>
      </c>
      <c r="CR781" s="287">
        <f t="shared" si="3310"/>
        <v>0</v>
      </c>
      <c r="CS781" s="287">
        <f t="shared" si="3310"/>
        <v>0</v>
      </c>
      <c r="CT781" s="287">
        <f t="shared" si="3310"/>
        <v>12.7</v>
      </c>
      <c r="CU781" s="287">
        <f t="shared" si="3310"/>
        <v>1.8872200000000001</v>
      </c>
      <c r="CV781" s="287">
        <f t="shared" si="3310"/>
        <v>1.966E-2</v>
      </c>
      <c r="CW781" s="1510">
        <f t="shared" si="3308"/>
        <v>12.7</v>
      </c>
      <c r="CX781" s="287">
        <f t="shared" si="3308"/>
        <v>1.8872200000000001</v>
      </c>
      <c r="CY781" s="287">
        <f t="shared" si="3308"/>
        <v>2.299E-2</v>
      </c>
      <c r="CZ781" s="287">
        <f t="shared" si="3308"/>
        <v>12.7</v>
      </c>
      <c r="DA781" s="287">
        <f t="shared" si="3308"/>
        <v>1.8872200000000001</v>
      </c>
      <c r="DB781" s="287">
        <f t="shared" si="3308"/>
        <v>2.4231727000000002E-2</v>
      </c>
      <c r="DC781" s="287">
        <f t="shared" si="3308"/>
        <v>12.7</v>
      </c>
      <c r="DD781" s="287">
        <f t="shared" si="3308"/>
        <v>1.8872200000000001</v>
      </c>
      <c r="DE781" s="287">
        <f t="shared" si="3308"/>
        <v>2.5200990999999999E-2</v>
      </c>
      <c r="DF781" s="287">
        <f t="shared" ref="DF781:DH781" si="3311">SUM(DF778:DF780)</f>
        <v>12.7</v>
      </c>
      <c r="DG781" s="287">
        <f t="shared" si="3311"/>
        <v>1.8872200000000001</v>
      </c>
      <c r="DH781" s="287">
        <f t="shared" si="3311"/>
        <v>2.5200990999999999E-2</v>
      </c>
      <c r="DI781" s="1220">
        <f t="shared" ref="DI781:EC781" si="3312">SUM(DI778:DI780)</f>
        <v>12.7</v>
      </c>
      <c r="DJ781" s="1220">
        <f t="shared" si="3312"/>
        <v>1.8872200000000001</v>
      </c>
      <c r="DK781" s="1220">
        <f t="shared" si="3312"/>
        <v>2.299E-2</v>
      </c>
      <c r="DL781" s="1220"/>
      <c r="DM781" s="1220"/>
      <c r="DN781" s="1220"/>
      <c r="DO781" s="1220"/>
      <c r="DP781" s="1220"/>
      <c r="DQ781" s="1220"/>
      <c r="DR781" s="1220"/>
      <c r="DS781" s="1220"/>
      <c r="DT781" s="1220"/>
      <c r="DU781" s="1220"/>
      <c r="DV781" s="1220"/>
      <c r="DW781" s="1220"/>
      <c r="DX781" s="1220">
        <f t="shared" si="3312"/>
        <v>12.7</v>
      </c>
      <c r="DY781" s="1220">
        <f t="shared" si="3312"/>
        <v>1.8872200000000001</v>
      </c>
      <c r="DZ781" s="1220">
        <f t="shared" si="3312"/>
        <v>2.4231727000000002E-2</v>
      </c>
      <c r="EA781" s="1220">
        <f t="shared" si="3312"/>
        <v>12.7</v>
      </c>
      <c r="EB781" s="1220">
        <f t="shared" si="3312"/>
        <v>1.8872200000000001</v>
      </c>
      <c r="EC781" s="1220">
        <f t="shared" si="3312"/>
        <v>2.5200990999999999E-2</v>
      </c>
      <c r="ED781" s="1220">
        <f t="shared" ref="ED781:EF781" si="3313">SUM(ED778:ED780)</f>
        <v>12.7</v>
      </c>
      <c r="EE781" s="1220">
        <f t="shared" si="3313"/>
        <v>1.8872200000000001</v>
      </c>
      <c r="EF781" s="1220">
        <f t="shared" si="3313"/>
        <v>2.5200990999999999E-2</v>
      </c>
      <c r="EG781" s="1220"/>
      <c r="EH781" s="1220"/>
      <c r="EI781" s="1220"/>
      <c r="EJ781" s="285"/>
      <c r="EK781" s="285"/>
      <c r="EL781" s="285"/>
      <c r="EM781" s="285"/>
      <c r="EN781" s="287">
        <f t="shared" si="3295"/>
        <v>6.8000000000000005E-2</v>
      </c>
      <c r="EO781" s="287"/>
      <c r="EP781" s="287"/>
      <c r="EQ781" s="287">
        <f t="shared" ref="EQ781:FG781" si="3314">SUM(EQ778:EQ780)</f>
        <v>1.7000000000000001E-2</v>
      </c>
      <c r="ER781" s="287">
        <f t="shared" si="3314"/>
        <v>1.7000000000000001E-2</v>
      </c>
      <c r="ES781" s="287">
        <f t="shared" si="3314"/>
        <v>1.7000000000000001E-2</v>
      </c>
      <c r="ET781" s="825"/>
      <c r="EU781" s="825"/>
      <c r="EV781" s="825"/>
      <c r="EW781" s="825"/>
      <c r="EX781" s="287">
        <f t="shared" si="3314"/>
        <v>1.7000000000000001E-2</v>
      </c>
      <c r="EY781" s="825"/>
      <c r="EZ781" s="825"/>
      <c r="FA781" s="825"/>
      <c r="FB781" s="825"/>
      <c r="FC781" s="287">
        <f t="shared" si="3314"/>
        <v>1.7000000000000001E-2</v>
      </c>
      <c r="FD781" s="287">
        <f t="shared" si="3314"/>
        <v>1.7000000000000001E-2</v>
      </c>
      <c r="FE781" s="287">
        <f t="shared" ref="FE781:FF781" si="3315">SUM(FE778:FE780)</f>
        <v>1.7000000000000001E-2</v>
      </c>
      <c r="FF781" s="287">
        <f t="shared" si="3315"/>
        <v>1.7000000000000001E-2</v>
      </c>
      <c r="FG781" s="287">
        <f t="shared" si="3314"/>
        <v>0</v>
      </c>
      <c r="FH781" s="287"/>
      <c r="FI781" s="287"/>
      <c r="FJ781" s="287">
        <f>SUM(FJ778:FJ780)</f>
        <v>0</v>
      </c>
      <c r="FK781" s="287">
        <f>SUM(FK778:FK780)</f>
        <v>0</v>
      </c>
      <c r="FL781" s="961"/>
      <c r="FM781" s="287">
        <f>SUM(FM778:FM780)</f>
        <v>0</v>
      </c>
      <c r="FN781" s="825"/>
      <c r="FO781" s="825"/>
      <c r="FP781" s="825"/>
      <c r="FQ781" s="825"/>
      <c r="FR781" s="287"/>
      <c r="FS781" s="287"/>
      <c r="FT781" s="287">
        <f>SUM(FT778:FT780)</f>
        <v>0</v>
      </c>
      <c r="FU781" s="825"/>
      <c r="FV781" s="285"/>
      <c r="FW781" s="285"/>
      <c r="FX781" s="285"/>
    </row>
    <row r="782" spans="1:180" ht="30" hidden="1">
      <c r="A782" s="401" t="s">
        <v>485</v>
      </c>
      <c r="B782" s="339" t="s">
        <v>302</v>
      </c>
      <c r="C782" s="378"/>
      <c r="D782" s="378"/>
      <c r="E782" s="390" t="s">
        <v>127</v>
      </c>
      <c r="F782" s="391" t="s">
        <v>260</v>
      </c>
      <c r="G782" s="463"/>
      <c r="H782" s="463"/>
      <c r="I782" s="285"/>
      <c r="J782" s="285"/>
      <c r="K782" s="285"/>
      <c r="L782" s="285"/>
      <c r="M782" s="285"/>
      <c r="N782" s="285"/>
      <c r="O782" s="285"/>
      <c r="P782" s="285"/>
      <c r="Q782" s="285"/>
      <c r="R782" s="285"/>
      <c r="S782" s="285"/>
      <c r="T782" s="285"/>
      <c r="U782" s="285"/>
      <c r="V782" s="285"/>
      <c r="W782" s="285"/>
      <c r="X782" s="285"/>
      <c r="Y782" s="285"/>
      <c r="Z782" s="285"/>
      <c r="AA782" s="1174"/>
      <c r="AB782" s="285"/>
      <c r="AC782" s="285"/>
      <c r="AD782" s="347"/>
      <c r="AE782" s="285"/>
      <c r="AF782" s="285"/>
      <c r="AG782" s="285"/>
      <c r="AH782" s="285"/>
      <c r="AI782" s="285"/>
      <c r="AJ782" s="285"/>
      <c r="AK782" s="285"/>
      <c r="AL782" s="285"/>
      <c r="AM782" s="285"/>
      <c r="AN782" s="285"/>
      <c r="AO782" s="285"/>
      <c r="AP782" s="338"/>
      <c r="AQ782" s="285"/>
      <c r="AR782" s="1629"/>
      <c r="AS782" s="1629"/>
      <c r="AT782" s="290"/>
      <c r="AU782" s="290"/>
      <c r="AV782" s="290"/>
      <c r="AW782" s="290"/>
      <c r="AX782" s="290"/>
      <c r="AY782" s="290"/>
      <c r="AZ782" s="290"/>
      <c r="BA782" s="290"/>
      <c r="BB782" s="290"/>
      <c r="BC782" s="290"/>
      <c r="BD782" s="290"/>
      <c r="BE782" s="290"/>
      <c r="BF782" s="290"/>
      <c r="BG782" s="290"/>
      <c r="BH782" s="290"/>
      <c r="BI782" s="290"/>
      <c r="BJ782" s="290"/>
      <c r="BK782" s="290"/>
      <c r="BL782" s="285"/>
      <c r="BM782" s="285"/>
      <c r="BN782" s="285"/>
      <c r="BO782" s="285"/>
      <c r="BP782" s="285"/>
      <c r="BQ782" s="285"/>
      <c r="BR782" s="285"/>
      <c r="BS782" s="285"/>
      <c r="BT782" s="285"/>
      <c r="BU782" s="285"/>
      <c r="BV782" s="285"/>
      <c r="BW782" s="285"/>
      <c r="BX782" s="285"/>
      <c r="BY782" s="285"/>
      <c r="BZ782" s="285"/>
      <c r="CA782" s="285"/>
      <c r="CB782" s="285"/>
      <c r="CC782" s="285"/>
      <c r="CD782" s="285"/>
      <c r="CE782" s="285"/>
      <c r="CF782" s="285"/>
      <c r="CG782" s="962"/>
      <c r="CH782" s="285"/>
      <c r="CI782" s="285"/>
      <c r="CJ782" s="285"/>
      <c r="CK782" s="285"/>
      <c r="CL782" s="285"/>
      <c r="CM782" s="285"/>
      <c r="CN782" s="285"/>
      <c r="CO782" s="285"/>
      <c r="CP782" s="285"/>
      <c r="CQ782" s="285"/>
      <c r="CR782" s="285"/>
      <c r="CS782" s="285"/>
      <c r="CT782" s="285"/>
      <c r="CU782" s="285"/>
      <c r="CV782" s="285"/>
      <c r="CW782" s="1512"/>
      <c r="CX782" s="285"/>
      <c r="CY782" s="285"/>
      <c r="CZ782" s="285"/>
      <c r="DA782" s="285"/>
      <c r="DB782" s="285"/>
      <c r="DC782" s="285"/>
      <c r="DD782" s="285"/>
      <c r="DE782" s="285"/>
      <c r="DF782" s="285"/>
      <c r="DG782" s="285"/>
      <c r="DH782" s="285"/>
      <c r="DI782" s="1174"/>
      <c r="DJ782" s="1174"/>
      <c r="DK782" s="1174"/>
      <c r="DL782" s="1174"/>
      <c r="DM782" s="1174"/>
      <c r="DN782" s="1174"/>
      <c r="DO782" s="1174"/>
      <c r="DP782" s="1174"/>
      <c r="DQ782" s="1174"/>
      <c r="DR782" s="1174"/>
      <c r="DS782" s="1174"/>
      <c r="DT782" s="1174"/>
      <c r="DU782" s="1174"/>
      <c r="DV782" s="1174"/>
      <c r="DW782" s="1174"/>
      <c r="DX782" s="1174"/>
      <c r="DY782" s="1174"/>
      <c r="DZ782" s="1174"/>
      <c r="EA782" s="1174"/>
      <c r="EB782" s="1174"/>
      <c r="EC782" s="1174"/>
      <c r="ED782" s="1174"/>
      <c r="EE782" s="1174"/>
      <c r="EF782" s="1174"/>
      <c r="EG782" s="1174"/>
      <c r="EH782" s="1174"/>
      <c r="EI782" s="1174"/>
      <c r="EJ782" s="285"/>
      <c r="EK782" s="285"/>
      <c r="EL782" s="285"/>
      <c r="EM782" s="285"/>
      <c r="EN782" s="287">
        <f t="shared" si="3295"/>
        <v>0</v>
      </c>
      <c r="EO782" s="287"/>
      <c r="EP782" s="287"/>
      <c r="EQ782" s="285"/>
      <c r="ER782" s="285"/>
      <c r="ES782" s="285"/>
      <c r="ET782" s="804"/>
      <c r="EU782" s="804"/>
      <c r="EV782" s="804"/>
      <c r="EW782" s="804"/>
      <c r="EX782" s="285"/>
      <c r="EY782" s="804"/>
      <c r="EZ782" s="804"/>
      <c r="FA782" s="804"/>
      <c r="FB782" s="804"/>
      <c r="FC782" s="285"/>
      <c r="FD782" s="285"/>
      <c r="FE782" s="285"/>
      <c r="FF782" s="285"/>
      <c r="FG782" s="285"/>
      <c r="FH782" s="287"/>
      <c r="FI782" s="287"/>
      <c r="FJ782" s="285"/>
      <c r="FK782" s="285"/>
      <c r="FL782" s="962"/>
      <c r="FM782" s="285"/>
      <c r="FN782" s="804"/>
      <c r="FO782" s="804"/>
      <c r="FP782" s="804"/>
      <c r="FQ782" s="804"/>
      <c r="FR782" s="285"/>
      <c r="FS782" s="285"/>
      <c r="FT782" s="285"/>
      <c r="FU782" s="804"/>
      <c r="FV782" s="285"/>
      <c r="FW782" s="285"/>
      <c r="FX782" s="285"/>
    </row>
    <row r="783" spans="1:180" ht="30" hidden="1">
      <c r="A783" s="401" t="s">
        <v>485</v>
      </c>
      <c r="B783" s="339" t="s">
        <v>302</v>
      </c>
      <c r="C783" s="378"/>
      <c r="D783" s="378"/>
      <c r="E783" s="392"/>
      <c r="F783" s="394"/>
      <c r="G783" s="339"/>
      <c r="H783" s="339"/>
      <c r="I783" s="287" t="e">
        <f>#REF!+M783+N783+S783+#REF!</f>
        <v>#REF!</v>
      </c>
      <c r="J783" s="287"/>
      <c r="K783" s="287"/>
      <c r="L783" s="287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  <c r="W783" s="286"/>
      <c r="X783" s="286"/>
      <c r="Y783" s="286"/>
      <c r="Z783" s="286"/>
      <c r="AA783" s="1172"/>
      <c r="AB783" s="286"/>
      <c r="AC783" s="286"/>
      <c r="AD783" s="349"/>
      <c r="AE783" s="286"/>
      <c r="AF783" s="286"/>
      <c r="AG783" s="286"/>
      <c r="AH783" s="286"/>
      <c r="AI783" s="286"/>
      <c r="AJ783" s="286"/>
      <c r="AK783" s="286"/>
      <c r="AL783" s="286"/>
      <c r="AM783" s="286"/>
      <c r="AN783" s="286"/>
      <c r="AO783" s="286"/>
      <c r="AP783" s="286"/>
      <c r="AQ783" s="287" t="e">
        <f>#REF!+#REF!+BR783+CW783+#REF!</f>
        <v>#REF!</v>
      </c>
      <c r="AR783" s="1631"/>
      <c r="AS783" s="1631"/>
      <c r="AT783" s="287"/>
      <c r="AU783" s="287"/>
      <c r="AV783" s="287"/>
      <c r="AW783" s="287"/>
      <c r="AX783" s="287"/>
      <c r="AY783" s="287"/>
      <c r="AZ783" s="287"/>
      <c r="BA783" s="287"/>
      <c r="BB783" s="287"/>
      <c r="BC783" s="287"/>
      <c r="BD783" s="287"/>
      <c r="BE783" s="287"/>
      <c r="BF783" s="287"/>
      <c r="BG783" s="287"/>
      <c r="BH783" s="287"/>
      <c r="BI783" s="287"/>
      <c r="BJ783" s="287"/>
      <c r="BK783" s="287"/>
      <c r="BL783" s="286"/>
      <c r="BM783" s="286"/>
      <c r="BN783" s="286"/>
      <c r="BO783" s="286"/>
      <c r="BP783" s="286"/>
      <c r="BQ783" s="286"/>
      <c r="BR783" s="286"/>
      <c r="BS783" s="286"/>
      <c r="BT783" s="286"/>
      <c r="BU783" s="286"/>
      <c r="BV783" s="286"/>
      <c r="BW783" s="286"/>
      <c r="BX783" s="286"/>
      <c r="BY783" s="286"/>
      <c r="BZ783" s="286"/>
      <c r="CA783" s="286"/>
      <c r="CB783" s="286"/>
      <c r="CC783" s="286"/>
      <c r="CD783" s="286"/>
      <c r="CE783" s="286"/>
      <c r="CF783" s="286"/>
      <c r="CG783" s="977"/>
      <c r="CH783" s="286"/>
      <c r="CI783" s="286"/>
      <c r="CJ783" s="286"/>
      <c r="CK783" s="286"/>
      <c r="CL783" s="286"/>
      <c r="CM783" s="286"/>
      <c r="CN783" s="286"/>
      <c r="CO783" s="286"/>
      <c r="CP783" s="286"/>
      <c r="CQ783" s="286"/>
      <c r="CR783" s="286"/>
      <c r="CS783" s="286"/>
      <c r="CT783" s="286"/>
      <c r="CU783" s="286"/>
      <c r="CV783" s="286"/>
      <c r="CW783" s="1546"/>
      <c r="CX783" s="286"/>
      <c r="CY783" s="286"/>
      <c r="CZ783" s="286"/>
      <c r="DA783" s="286"/>
      <c r="DB783" s="286"/>
      <c r="DC783" s="286"/>
      <c r="DD783" s="286"/>
      <c r="DE783" s="286"/>
      <c r="DF783" s="286"/>
      <c r="DG783" s="286"/>
      <c r="DH783" s="286"/>
      <c r="DI783" s="1172"/>
      <c r="DJ783" s="1172"/>
      <c r="DK783" s="1172"/>
      <c r="DL783" s="1172"/>
      <c r="DM783" s="1172"/>
      <c r="DN783" s="1172"/>
      <c r="DO783" s="1172"/>
      <c r="DP783" s="1172"/>
      <c r="DQ783" s="1172"/>
      <c r="DR783" s="1172"/>
      <c r="DS783" s="1172"/>
      <c r="DT783" s="1172"/>
      <c r="DU783" s="1172"/>
      <c r="DV783" s="1172"/>
      <c r="DW783" s="1172"/>
      <c r="DX783" s="1172"/>
      <c r="DY783" s="1172"/>
      <c r="DZ783" s="1172"/>
      <c r="EA783" s="1172"/>
      <c r="EB783" s="1172"/>
      <c r="EC783" s="1172"/>
      <c r="ED783" s="1172"/>
      <c r="EE783" s="1172"/>
      <c r="EF783" s="1172"/>
      <c r="EG783" s="1172"/>
      <c r="EH783" s="1172"/>
      <c r="EI783" s="1172"/>
      <c r="EJ783" s="286"/>
      <c r="EK783" s="286"/>
      <c r="EL783" s="286"/>
      <c r="EM783" s="286"/>
      <c r="EN783" s="287">
        <f t="shared" si="3295"/>
        <v>0</v>
      </c>
      <c r="EO783" s="287"/>
      <c r="EP783" s="287"/>
      <c r="EQ783" s="286"/>
      <c r="ER783" s="286"/>
      <c r="ES783" s="286"/>
      <c r="ET783" s="835"/>
      <c r="EU783" s="835"/>
      <c r="EV783" s="835"/>
      <c r="EW783" s="835"/>
      <c r="EX783" s="286"/>
      <c r="EY783" s="835"/>
      <c r="EZ783" s="835"/>
      <c r="FA783" s="835"/>
      <c r="FB783" s="835"/>
      <c r="FC783" s="286"/>
      <c r="FD783" s="286"/>
      <c r="FE783" s="286"/>
      <c r="FF783" s="286"/>
      <c r="FG783" s="287">
        <f>SUM(FH783:FM783)</f>
        <v>0</v>
      </c>
      <c r="FH783" s="287"/>
      <c r="FI783" s="287"/>
      <c r="FJ783" s="286"/>
      <c r="FK783" s="286"/>
      <c r="FL783" s="977"/>
      <c r="FM783" s="286"/>
      <c r="FN783" s="835"/>
      <c r="FO783" s="835"/>
      <c r="FP783" s="835"/>
      <c r="FQ783" s="835"/>
      <c r="FR783" s="286"/>
      <c r="FS783" s="286"/>
      <c r="FT783" s="286"/>
      <c r="FU783" s="835"/>
      <c r="FV783" s="338"/>
      <c r="FW783" s="338"/>
      <c r="FX783" s="338"/>
    </row>
    <row r="784" spans="1:180" ht="30" hidden="1">
      <c r="A784" s="401" t="s">
        <v>485</v>
      </c>
      <c r="B784" s="339" t="s">
        <v>302</v>
      </c>
      <c r="C784" s="378"/>
      <c r="D784" s="378"/>
      <c r="E784" s="392"/>
      <c r="F784" s="394"/>
      <c r="G784" s="339"/>
      <c r="H784" s="339"/>
      <c r="I784" s="287" t="e">
        <f>#REF!+M784+N784+S784+#REF!</f>
        <v>#REF!</v>
      </c>
      <c r="J784" s="287"/>
      <c r="K784" s="287"/>
      <c r="L784" s="287"/>
      <c r="M784" s="364"/>
      <c r="N784" s="364"/>
      <c r="O784" s="364"/>
      <c r="P784" s="364"/>
      <c r="Q784" s="364"/>
      <c r="R784" s="364"/>
      <c r="S784" s="364"/>
      <c r="T784" s="364"/>
      <c r="U784" s="364"/>
      <c r="V784" s="364"/>
      <c r="W784" s="364"/>
      <c r="X784" s="364"/>
      <c r="Y784" s="364"/>
      <c r="Z784" s="364"/>
      <c r="AA784" s="1186"/>
      <c r="AB784" s="290"/>
      <c r="AC784" s="290"/>
      <c r="AD784" s="348"/>
      <c r="AE784" s="290"/>
      <c r="AF784" s="364"/>
      <c r="AG784" s="364"/>
      <c r="AH784" s="364"/>
      <c r="AI784" s="364"/>
      <c r="AJ784" s="364"/>
      <c r="AK784" s="364"/>
      <c r="AL784" s="290"/>
      <c r="AM784" s="290"/>
      <c r="AN784" s="290"/>
      <c r="AO784" s="290"/>
      <c r="AP784" s="290"/>
      <c r="AQ784" s="287" t="e">
        <f>#REF!+#REF!+BR784+CW784+#REF!</f>
        <v>#REF!</v>
      </c>
      <c r="AR784" s="1631"/>
      <c r="AS784" s="1631"/>
      <c r="AT784" s="285"/>
      <c r="AU784" s="285"/>
      <c r="AV784" s="285"/>
      <c r="AW784" s="285"/>
      <c r="AX784" s="285"/>
      <c r="AY784" s="285"/>
      <c r="AZ784" s="285"/>
      <c r="BA784" s="285"/>
      <c r="BB784" s="285"/>
      <c r="BC784" s="285"/>
      <c r="BD784" s="285"/>
      <c r="BE784" s="285"/>
      <c r="BF784" s="285"/>
      <c r="BG784" s="285"/>
      <c r="BH784" s="285"/>
      <c r="BI784" s="285"/>
      <c r="BJ784" s="285"/>
      <c r="BK784" s="285"/>
      <c r="BL784" s="290"/>
      <c r="BM784" s="290"/>
      <c r="BN784" s="290"/>
      <c r="BO784" s="290"/>
      <c r="BP784" s="290"/>
      <c r="BQ784" s="290"/>
      <c r="BR784" s="290"/>
      <c r="BS784" s="290"/>
      <c r="BT784" s="290"/>
      <c r="BU784" s="290"/>
      <c r="BV784" s="290"/>
      <c r="BW784" s="290"/>
      <c r="BX784" s="290"/>
      <c r="BY784" s="290"/>
      <c r="BZ784" s="290"/>
      <c r="CA784" s="290"/>
      <c r="CB784" s="290"/>
      <c r="CC784" s="290"/>
      <c r="CD784" s="290"/>
      <c r="CE784" s="290"/>
      <c r="CF784" s="290"/>
      <c r="CG784" s="981"/>
      <c r="CH784" s="290"/>
      <c r="CI784" s="290"/>
      <c r="CJ784" s="290"/>
      <c r="CK784" s="290"/>
      <c r="CL784" s="290"/>
      <c r="CM784" s="290"/>
      <c r="CN784" s="290"/>
      <c r="CO784" s="290"/>
      <c r="CP784" s="290"/>
      <c r="CQ784" s="290"/>
      <c r="CR784" s="290"/>
      <c r="CS784" s="290"/>
      <c r="CT784" s="290"/>
      <c r="CU784" s="290"/>
      <c r="CV784" s="290"/>
      <c r="CW784" s="1549"/>
      <c r="CX784" s="290"/>
      <c r="CY784" s="290"/>
      <c r="CZ784" s="290"/>
      <c r="DA784" s="290"/>
      <c r="DB784" s="290"/>
      <c r="DC784" s="290"/>
      <c r="DD784" s="290"/>
      <c r="DE784" s="290"/>
      <c r="DF784" s="290"/>
      <c r="DG784" s="290"/>
      <c r="DH784" s="290"/>
      <c r="DI784" s="1234"/>
      <c r="DJ784" s="1234"/>
      <c r="DK784" s="1234"/>
      <c r="DL784" s="1234"/>
      <c r="DM784" s="1234"/>
      <c r="DN784" s="1234"/>
      <c r="DO784" s="1234"/>
      <c r="DP784" s="1234"/>
      <c r="DQ784" s="1234"/>
      <c r="DR784" s="1234"/>
      <c r="DS784" s="1234"/>
      <c r="DT784" s="1234"/>
      <c r="DU784" s="1234"/>
      <c r="DV784" s="1234"/>
      <c r="DW784" s="1234"/>
      <c r="DX784" s="1234"/>
      <c r="DY784" s="1234"/>
      <c r="DZ784" s="1234"/>
      <c r="EA784" s="1234"/>
      <c r="EB784" s="1234"/>
      <c r="EC784" s="1234"/>
      <c r="ED784" s="1234"/>
      <c r="EE784" s="1234"/>
      <c r="EF784" s="1234"/>
      <c r="EG784" s="1234"/>
      <c r="EH784" s="1234"/>
      <c r="EI784" s="1234"/>
      <c r="EJ784" s="290"/>
      <c r="EK784" s="290"/>
      <c r="EL784" s="290"/>
      <c r="EM784" s="290"/>
      <c r="EN784" s="287">
        <f t="shared" si="3295"/>
        <v>0</v>
      </c>
      <c r="EO784" s="287"/>
      <c r="EP784" s="287"/>
      <c r="EQ784" s="290"/>
      <c r="ER784" s="290"/>
      <c r="ES784" s="290"/>
      <c r="ET784" s="836"/>
      <c r="EU784" s="836"/>
      <c r="EV784" s="836"/>
      <c r="EW784" s="836"/>
      <c r="EX784" s="290"/>
      <c r="EY784" s="836"/>
      <c r="EZ784" s="836"/>
      <c r="FA784" s="836"/>
      <c r="FB784" s="836"/>
      <c r="FC784" s="290"/>
      <c r="FD784" s="290"/>
      <c r="FE784" s="290"/>
      <c r="FF784" s="290"/>
      <c r="FG784" s="287">
        <f>SUM(FH784:FM784)</f>
        <v>0</v>
      </c>
      <c r="FH784" s="287"/>
      <c r="FI784" s="287">
        <v>0</v>
      </c>
      <c r="FJ784" s="290"/>
      <c r="FK784" s="290"/>
      <c r="FL784" s="981"/>
      <c r="FM784" s="290"/>
      <c r="FN784" s="836"/>
      <c r="FO784" s="836"/>
      <c r="FP784" s="836"/>
      <c r="FQ784" s="836"/>
      <c r="FR784" s="290"/>
      <c r="FS784" s="290"/>
      <c r="FT784" s="290"/>
      <c r="FU784" s="836"/>
      <c r="FV784" s="338"/>
      <c r="FW784" s="338"/>
      <c r="FX784" s="338"/>
    </row>
    <row r="785" spans="1:180" ht="30" hidden="1">
      <c r="A785" s="401" t="s">
        <v>485</v>
      </c>
      <c r="B785" s="339" t="s">
        <v>302</v>
      </c>
      <c r="C785" s="378"/>
      <c r="D785" s="378"/>
      <c r="E785" s="392" t="s">
        <v>97</v>
      </c>
      <c r="F785" s="394"/>
      <c r="G785" s="339"/>
      <c r="H785" s="339"/>
      <c r="I785" s="287" t="e">
        <f>#REF!+M785+N785+S785+#REF!</f>
        <v>#REF!</v>
      </c>
      <c r="J785" s="287"/>
      <c r="K785" s="287"/>
      <c r="L785" s="287"/>
      <c r="M785" s="364"/>
      <c r="N785" s="364"/>
      <c r="O785" s="364"/>
      <c r="P785" s="364"/>
      <c r="Q785" s="364"/>
      <c r="R785" s="364"/>
      <c r="S785" s="364"/>
      <c r="T785" s="364"/>
      <c r="U785" s="364"/>
      <c r="V785" s="364"/>
      <c r="W785" s="364"/>
      <c r="X785" s="364"/>
      <c r="Y785" s="364"/>
      <c r="Z785" s="364"/>
      <c r="AA785" s="1186"/>
      <c r="AB785" s="290"/>
      <c r="AC785" s="290"/>
      <c r="AD785" s="348"/>
      <c r="AE785" s="290"/>
      <c r="AF785" s="364"/>
      <c r="AG785" s="364"/>
      <c r="AH785" s="364"/>
      <c r="AI785" s="364"/>
      <c r="AJ785" s="364"/>
      <c r="AK785" s="364"/>
      <c r="AL785" s="290"/>
      <c r="AM785" s="290"/>
      <c r="AN785" s="290"/>
      <c r="AO785" s="290"/>
      <c r="AP785" s="290"/>
      <c r="AQ785" s="287" t="e">
        <f>#REF!+#REF!+BR785+CW785+#REF!</f>
        <v>#REF!</v>
      </c>
      <c r="AR785" s="1631"/>
      <c r="AS785" s="1631"/>
      <c r="AT785" s="286"/>
      <c r="AU785" s="286"/>
      <c r="AV785" s="286"/>
      <c r="AW785" s="286"/>
      <c r="AX785" s="286"/>
      <c r="AY785" s="286"/>
      <c r="AZ785" s="286"/>
      <c r="BA785" s="286"/>
      <c r="BB785" s="286"/>
      <c r="BC785" s="286"/>
      <c r="BD785" s="286"/>
      <c r="BE785" s="286"/>
      <c r="BF785" s="286"/>
      <c r="BG785" s="286"/>
      <c r="BH785" s="286"/>
      <c r="BI785" s="286"/>
      <c r="BJ785" s="286"/>
      <c r="BK785" s="286"/>
      <c r="BL785" s="290"/>
      <c r="BM785" s="290"/>
      <c r="BN785" s="290"/>
      <c r="BO785" s="290"/>
      <c r="BP785" s="290"/>
      <c r="BQ785" s="290"/>
      <c r="BR785" s="290"/>
      <c r="BS785" s="290"/>
      <c r="BT785" s="290"/>
      <c r="BU785" s="290"/>
      <c r="BV785" s="290"/>
      <c r="BW785" s="290"/>
      <c r="BX785" s="290"/>
      <c r="BY785" s="290"/>
      <c r="BZ785" s="290"/>
      <c r="CA785" s="290"/>
      <c r="CB785" s="290"/>
      <c r="CC785" s="290"/>
      <c r="CD785" s="290"/>
      <c r="CE785" s="290"/>
      <c r="CF785" s="290"/>
      <c r="CG785" s="981"/>
      <c r="CH785" s="290"/>
      <c r="CI785" s="290"/>
      <c r="CJ785" s="290"/>
      <c r="CK785" s="290"/>
      <c r="CL785" s="290"/>
      <c r="CM785" s="290"/>
      <c r="CN785" s="290"/>
      <c r="CO785" s="290"/>
      <c r="CP785" s="290"/>
      <c r="CQ785" s="290"/>
      <c r="CR785" s="290"/>
      <c r="CS785" s="290"/>
      <c r="CT785" s="290"/>
      <c r="CU785" s="290"/>
      <c r="CV785" s="290"/>
      <c r="CW785" s="1549"/>
      <c r="CX785" s="290"/>
      <c r="CY785" s="290"/>
      <c r="CZ785" s="290"/>
      <c r="DA785" s="290"/>
      <c r="DB785" s="290"/>
      <c r="DC785" s="290"/>
      <c r="DD785" s="290"/>
      <c r="DE785" s="290"/>
      <c r="DF785" s="290"/>
      <c r="DG785" s="290"/>
      <c r="DH785" s="290"/>
      <c r="DI785" s="1234"/>
      <c r="DJ785" s="1234"/>
      <c r="DK785" s="1234"/>
      <c r="DL785" s="1234"/>
      <c r="DM785" s="1234"/>
      <c r="DN785" s="1234"/>
      <c r="DO785" s="1234"/>
      <c r="DP785" s="1234"/>
      <c r="DQ785" s="1234"/>
      <c r="DR785" s="1234"/>
      <c r="DS785" s="1234"/>
      <c r="DT785" s="1234"/>
      <c r="DU785" s="1234"/>
      <c r="DV785" s="1234"/>
      <c r="DW785" s="1234"/>
      <c r="DX785" s="1234"/>
      <c r="DY785" s="1234"/>
      <c r="DZ785" s="1234"/>
      <c r="EA785" s="1234"/>
      <c r="EB785" s="1234"/>
      <c r="EC785" s="1234"/>
      <c r="ED785" s="1234"/>
      <c r="EE785" s="1234"/>
      <c r="EF785" s="1234"/>
      <c r="EG785" s="1234"/>
      <c r="EH785" s="1234"/>
      <c r="EI785" s="1234"/>
      <c r="EJ785" s="290"/>
      <c r="EK785" s="290"/>
      <c r="EL785" s="290"/>
      <c r="EM785" s="290"/>
      <c r="EN785" s="287">
        <f t="shared" si="3295"/>
        <v>0</v>
      </c>
      <c r="EO785" s="287"/>
      <c r="EP785" s="287"/>
      <c r="EQ785" s="290"/>
      <c r="ER785" s="290"/>
      <c r="ES785" s="290"/>
      <c r="ET785" s="836"/>
      <c r="EU785" s="836"/>
      <c r="EV785" s="836"/>
      <c r="EW785" s="836"/>
      <c r="EX785" s="290"/>
      <c r="EY785" s="836"/>
      <c r="EZ785" s="836"/>
      <c r="FA785" s="836"/>
      <c r="FB785" s="836"/>
      <c r="FC785" s="290"/>
      <c r="FD785" s="290"/>
      <c r="FE785" s="290"/>
      <c r="FF785" s="290"/>
      <c r="FG785" s="287">
        <f>SUM(FH785:FM785)</f>
        <v>0</v>
      </c>
      <c r="FH785" s="287">
        <v>0</v>
      </c>
      <c r="FI785" s="287"/>
      <c r="FJ785" s="290"/>
      <c r="FK785" s="290"/>
      <c r="FL785" s="981"/>
      <c r="FM785" s="290"/>
      <c r="FN785" s="836"/>
      <c r="FO785" s="836"/>
      <c r="FP785" s="836"/>
      <c r="FQ785" s="836"/>
      <c r="FR785" s="290"/>
      <c r="FS785" s="290"/>
      <c r="FT785" s="290"/>
      <c r="FU785" s="836"/>
      <c r="FV785" s="338"/>
      <c r="FW785" s="338"/>
      <c r="FX785" s="338"/>
    </row>
    <row r="786" spans="1:180" ht="30" hidden="1">
      <c r="A786" s="401" t="s">
        <v>485</v>
      </c>
      <c r="B786" s="339" t="s">
        <v>302</v>
      </c>
      <c r="C786" s="378"/>
      <c r="D786" s="378"/>
      <c r="E786" s="392"/>
      <c r="F786" s="393" t="s">
        <v>100</v>
      </c>
      <c r="G786" s="463"/>
      <c r="H786" s="463"/>
      <c r="I786" s="285"/>
      <c r="J786" s="285"/>
      <c r="K786" s="285"/>
      <c r="L786" s="285"/>
      <c r="M786" s="285"/>
      <c r="N786" s="285"/>
      <c r="O786" s="285"/>
      <c r="P786" s="285"/>
      <c r="Q786" s="285"/>
      <c r="R786" s="285"/>
      <c r="S786" s="285"/>
      <c r="T786" s="285"/>
      <c r="U786" s="285"/>
      <c r="V786" s="285"/>
      <c r="W786" s="285"/>
      <c r="X786" s="285"/>
      <c r="Y786" s="285"/>
      <c r="Z786" s="285"/>
      <c r="AA786" s="1174"/>
      <c r="AB786" s="285"/>
      <c r="AC786" s="285"/>
      <c r="AD786" s="347"/>
      <c r="AE786" s="285"/>
      <c r="AF786" s="285"/>
      <c r="AG786" s="285"/>
      <c r="AH786" s="285"/>
      <c r="AI786" s="285"/>
      <c r="AJ786" s="285"/>
      <c r="AK786" s="285"/>
      <c r="AL786" s="285"/>
      <c r="AM786" s="285"/>
      <c r="AN786" s="285"/>
      <c r="AO786" s="285"/>
      <c r="AP786" s="306"/>
      <c r="AQ786" s="287" t="e">
        <f>SUM(AQ783:AQ785)</f>
        <v>#REF!</v>
      </c>
      <c r="AR786" s="1631"/>
      <c r="AS786" s="1631"/>
      <c r="AT786" s="290"/>
      <c r="AU786" s="290"/>
      <c r="AV786" s="290"/>
      <c r="AW786" s="290"/>
      <c r="AX786" s="290"/>
      <c r="AY786" s="290"/>
      <c r="AZ786" s="290"/>
      <c r="BA786" s="290"/>
      <c r="BB786" s="290"/>
      <c r="BC786" s="290"/>
      <c r="BD786" s="290"/>
      <c r="BE786" s="290"/>
      <c r="BF786" s="290"/>
      <c r="BG786" s="290"/>
      <c r="BH786" s="290"/>
      <c r="BI786" s="290"/>
      <c r="BJ786" s="290"/>
      <c r="BK786" s="290"/>
      <c r="BL786" s="287">
        <f t="shared" ref="BL786:DE786" si="3316">SUM(BL783:BL785)</f>
        <v>0</v>
      </c>
      <c r="BM786" s="287">
        <f t="shared" si="3316"/>
        <v>0</v>
      </c>
      <c r="BN786" s="287">
        <f t="shared" si="3316"/>
        <v>0</v>
      </c>
      <c r="BO786" s="287">
        <f t="shared" si="3316"/>
        <v>0</v>
      </c>
      <c r="BP786" s="287">
        <f t="shared" si="3316"/>
        <v>0</v>
      </c>
      <c r="BQ786" s="287">
        <f t="shared" si="3316"/>
        <v>0</v>
      </c>
      <c r="BR786" s="287">
        <f t="shared" ref="BR786:CF786" si="3317">SUM(BR783:BR785)</f>
        <v>0</v>
      </c>
      <c r="BS786" s="287">
        <f t="shared" si="3317"/>
        <v>0</v>
      </c>
      <c r="BT786" s="287">
        <f t="shared" si="3317"/>
        <v>0</v>
      </c>
      <c r="BU786" s="287">
        <f t="shared" si="3317"/>
        <v>0</v>
      </c>
      <c r="BV786" s="287">
        <f t="shared" si="3317"/>
        <v>0</v>
      </c>
      <c r="BW786" s="287">
        <f t="shared" si="3317"/>
        <v>0</v>
      </c>
      <c r="BX786" s="287">
        <f t="shared" si="3317"/>
        <v>0</v>
      </c>
      <c r="BY786" s="287">
        <f t="shared" si="3317"/>
        <v>0</v>
      </c>
      <c r="BZ786" s="287">
        <f t="shared" si="3317"/>
        <v>0</v>
      </c>
      <c r="CA786" s="287">
        <f t="shared" si="3317"/>
        <v>0</v>
      </c>
      <c r="CB786" s="287">
        <f t="shared" si="3317"/>
        <v>0</v>
      </c>
      <c r="CC786" s="287">
        <f t="shared" si="3317"/>
        <v>0</v>
      </c>
      <c r="CD786" s="287">
        <f t="shared" si="3317"/>
        <v>0</v>
      </c>
      <c r="CE786" s="287">
        <f t="shared" si="3317"/>
        <v>0</v>
      </c>
      <c r="CF786" s="287">
        <f t="shared" si="3317"/>
        <v>0</v>
      </c>
      <c r="CG786" s="961"/>
      <c r="CH786" s="287">
        <f t="shared" ref="CH786:CV786" si="3318">SUM(CH783:CH785)</f>
        <v>0</v>
      </c>
      <c r="CI786" s="287">
        <f t="shared" si="3318"/>
        <v>0</v>
      </c>
      <c r="CJ786" s="287">
        <f t="shared" si="3318"/>
        <v>0</v>
      </c>
      <c r="CK786" s="287">
        <f t="shared" si="3318"/>
        <v>0</v>
      </c>
      <c r="CL786" s="287">
        <f t="shared" si="3318"/>
        <v>0</v>
      </c>
      <c r="CM786" s="287">
        <f t="shared" si="3318"/>
        <v>0</v>
      </c>
      <c r="CN786" s="287">
        <f t="shared" si="3318"/>
        <v>0</v>
      </c>
      <c r="CO786" s="287">
        <f t="shared" si="3318"/>
        <v>0</v>
      </c>
      <c r="CP786" s="287">
        <f t="shared" si="3318"/>
        <v>0</v>
      </c>
      <c r="CQ786" s="287">
        <f t="shared" si="3318"/>
        <v>0</v>
      </c>
      <c r="CR786" s="287">
        <f t="shared" si="3318"/>
        <v>0</v>
      </c>
      <c r="CS786" s="287">
        <f t="shared" si="3318"/>
        <v>0</v>
      </c>
      <c r="CT786" s="287">
        <f t="shared" si="3318"/>
        <v>0</v>
      </c>
      <c r="CU786" s="287">
        <f t="shared" si="3318"/>
        <v>0</v>
      </c>
      <c r="CV786" s="287">
        <f t="shared" si="3318"/>
        <v>0</v>
      </c>
      <c r="CW786" s="1510">
        <f t="shared" si="3316"/>
        <v>0</v>
      </c>
      <c r="CX786" s="287">
        <f t="shared" si="3316"/>
        <v>0</v>
      </c>
      <c r="CY786" s="287">
        <f t="shared" si="3316"/>
        <v>0</v>
      </c>
      <c r="CZ786" s="287">
        <f t="shared" si="3316"/>
        <v>0</v>
      </c>
      <c r="DA786" s="287">
        <f t="shared" si="3316"/>
        <v>0</v>
      </c>
      <c r="DB786" s="287">
        <f t="shared" si="3316"/>
        <v>0</v>
      </c>
      <c r="DC786" s="287">
        <f t="shared" si="3316"/>
        <v>0</v>
      </c>
      <c r="DD786" s="287">
        <f t="shared" si="3316"/>
        <v>0</v>
      </c>
      <c r="DE786" s="287">
        <f t="shared" si="3316"/>
        <v>0</v>
      </c>
      <c r="DF786" s="287">
        <f t="shared" ref="DF786:EF786" si="3319">SUM(DF783:DF785)</f>
        <v>0</v>
      </c>
      <c r="DG786" s="287">
        <f t="shared" si="3319"/>
        <v>0</v>
      </c>
      <c r="DH786" s="287">
        <f t="shared" si="3319"/>
        <v>0</v>
      </c>
      <c r="DI786" s="1220">
        <f t="shared" si="3319"/>
        <v>0</v>
      </c>
      <c r="DJ786" s="1220">
        <f t="shared" si="3319"/>
        <v>0</v>
      </c>
      <c r="DK786" s="1220">
        <f t="shared" si="3319"/>
        <v>0</v>
      </c>
      <c r="DL786" s="1220"/>
      <c r="DM786" s="1220"/>
      <c r="DN786" s="1220"/>
      <c r="DO786" s="1220"/>
      <c r="DP786" s="1220"/>
      <c r="DQ786" s="1220"/>
      <c r="DR786" s="1220"/>
      <c r="DS786" s="1220"/>
      <c r="DT786" s="1220"/>
      <c r="DU786" s="1220"/>
      <c r="DV786" s="1220"/>
      <c r="DW786" s="1220"/>
      <c r="DX786" s="1220">
        <f t="shared" si="3319"/>
        <v>0</v>
      </c>
      <c r="DY786" s="1220">
        <f t="shared" si="3319"/>
        <v>0</v>
      </c>
      <c r="DZ786" s="1220">
        <f t="shared" si="3319"/>
        <v>0</v>
      </c>
      <c r="EA786" s="1220">
        <f t="shared" si="3319"/>
        <v>0</v>
      </c>
      <c r="EB786" s="1220">
        <f t="shared" si="3319"/>
        <v>0</v>
      </c>
      <c r="EC786" s="1220">
        <f t="shared" si="3319"/>
        <v>0</v>
      </c>
      <c r="ED786" s="1220">
        <f t="shared" si="3319"/>
        <v>0</v>
      </c>
      <c r="EE786" s="1220">
        <f t="shared" si="3319"/>
        <v>0</v>
      </c>
      <c r="EF786" s="1220">
        <f t="shared" si="3319"/>
        <v>0</v>
      </c>
      <c r="EG786" s="1220"/>
      <c r="EH786" s="1220"/>
      <c r="EI786" s="1220"/>
      <c r="EJ786" s="285"/>
      <c r="EK786" s="285"/>
      <c r="EL786" s="285"/>
      <c r="EM786" s="285"/>
      <c r="EN786" s="287">
        <f t="shared" si="3295"/>
        <v>0</v>
      </c>
      <c r="EO786" s="287"/>
      <c r="EP786" s="287"/>
      <c r="EQ786" s="287">
        <f t="shared" ref="EQ786:FG786" si="3320">SUM(EQ783:EQ785)</f>
        <v>0</v>
      </c>
      <c r="ER786" s="287">
        <f t="shared" si="3320"/>
        <v>0</v>
      </c>
      <c r="ES786" s="287">
        <f t="shared" si="3320"/>
        <v>0</v>
      </c>
      <c r="ET786" s="825"/>
      <c r="EU786" s="825"/>
      <c r="EV786" s="825"/>
      <c r="EW786" s="825"/>
      <c r="EX786" s="287">
        <f t="shared" si="3320"/>
        <v>0</v>
      </c>
      <c r="EY786" s="825"/>
      <c r="EZ786" s="825"/>
      <c r="FA786" s="825"/>
      <c r="FB786" s="825"/>
      <c r="FC786" s="287">
        <f t="shared" si="3320"/>
        <v>0</v>
      </c>
      <c r="FD786" s="287">
        <f t="shared" si="3320"/>
        <v>0</v>
      </c>
      <c r="FE786" s="287">
        <f t="shared" ref="FE786:FF786" si="3321">SUM(FE783:FE785)</f>
        <v>0</v>
      </c>
      <c r="FF786" s="287">
        <f t="shared" si="3321"/>
        <v>0</v>
      </c>
      <c r="FG786" s="287">
        <f t="shared" si="3320"/>
        <v>0</v>
      </c>
      <c r="FH786" s="287"/>
      <c r="FI786" s="287"/>
      <c r="FJ786" s="287">
        <f>SUM(FJ783:FJ785)</f>
        <v>0</v>
      </c>
      <c r="FK786" s="287">
        <f>SUM(FK783:FK785)</f>
        <v>0</v>
      </c>
      <c r="FL786" s="961"/>
      <c r="FM786" s="287">
        <f>SUM(FM783:FM785)</f>
        <v>0</v>
      </c>
      <c r="FN786" s="825"/>
      <c r="FO786" s="825"/>
      <c r="FP786" s="825"/>
      <c r="FQ786" s="825"/>
      <c r="FR786" s="287"/>
      <c r="FS786" s="287"/>
      <c r="FT786" s="287">
        <f>SUM(FT783:FT785)</f>
        <v>0</v>
      </c>
      <c r="FU786" s="825"/>
      <c r="FV786" s="285"/>
      <c r="FW786" s="285"/>
      <c r="FX786" s="285"/>
    </row>
    <row r="787" spans="1:180" ht="30" hidden="1">
      <c r="A787" s="401" t="s">
        <v>485</v>
      </c>
      <c r="B787" s="339" t="s">
        <v>302</v>
      </c>
      <c r="C787" s="378"/>
      <c r="D787" s="378"/>
      <c r="E787" s="390" t="s">
        <v>128</v>
      </c>
      <c r="F787" s="391" t="s">
        <v>202</v>
      </c>
      <c r="G787" s="463"/>
      <c r="H787" s="463"/>
      <c r="I787" s="285"/>
      <c r="J787" s="285"/>
      <c r="K787" s="285"/>
      <c r="L787" s="285"/>
      <c r="M787" s="285"/>
      <c r="N787" s="285"/>
      <c r="O787" s="285"/>
      <c r="P787" s="285"/>
      <c r="Q787" s="285"/>
      <c r="R787" s="285"/>
      <c r="S787" s="285"/>
      <c r="T787" s="285"/>
      <c r="U787" s="285"/>
      <c r="V787" s="285"/>
      <c r="W787" s="285"/>
      <c r="X787" s="285"/>
      <c r="Y787" s="285"/>
      <c r="Z787" s="285"/>
      <c r="AA787" s="1174"/>
      <c r="AB787" s="285"/>
      <c r="AC787" s="285"/>
      <c r="AD787" s="347"/>
      <c r="AE787" s="285"/>
      <c r="AF787" s="285"/>
      <c r="AG787" s="285"/>
      <c r="AH787" s="285"/>
      <c r="AI787" s="285"/>
      <c r="AJ787" s="285"/>
      <c r="AK787" s="285"/>
      <c r="AL787" s="285"/>
      <c r="AM787" s="285"/>
      <c r="AN787" s="285"/>
      <c r="AO787" s="285"/>
      <c r="AP787" s="338"/>
      <c r="AQ787" s="285"/>
      <c r="AR787" s="1629"/>
      <c r="AS787" s="1629"/>
      <c r="AT787" s="290"/>
      <c r="AU787" s="290"/>
      <c r="AV787" s="290"/>
      <c r="AW787" s="290"/>
      <c r="AX787" s="290"/>
      <c r="AY787" s="290"/>
      <c r="AZ787" s="290"/>
      <c r="BA787" s="290"/>
      <c r="BB787" s="290"/>
      <c r="BC787" s="290"/>
      <c r="BD787" s="290"/>
      <c r="BE787" s="290"/>
      <c r="BF787" s="290"/>
      <c r="BG787" s="290"/>
      <c r="BH787" s="290"/>
      <c r="BI787" s="290"/>
      <c r="BJ787" s="290"/>
      <c r="BK787" s="290"/>
      <c r="BL787" s="285"/>
      <c r="BM787" s="285"/>
      <c r="BN787" s="285"/>
      <c r="BO787" s="285"/>
      <c r="BP787" s="285"/>
      <c r="BQ787" s="285"/>
      <c r="BR787" s="285"/>
      <c r="BS787" s="285"/>
      <c r="BT787" s="285"/>
      <c r="BU787" s="285"/>
      <c r="BV787" s="285"/>
      <c r="BW787" s="285"/>
      <c r="BX787" s="285"/>
      <c r="BY787" s="285"/>
      <c r="BZ787" s="285"/>
      <c r="CA787" s="285"/>
      <c r="CB787" s="285"/>
      <c r="CC787" s="285"/>
      <c r="CD787" s="285"/>
      <c r="CE787" s="285"/>
      <c r="CF787" s="285"/>
      <c r="CG787" s="962"/>
      <c r="CH787" s="285"/>
      <c r="CI787" s="285"/>
      <c r="CJ787" s="285"/>
      <c r="CK787" s="285"/>
      <c r="CL787" s="285"/>
      <c r="CM787" s="285"/>
      <c r="CN787" s="285"/>
      <c r="CO787" s="285"/>
      <c r="CP787" s="285"/>
      <c r="CQ787" s="285"/>
      <c r="CR787" s="285"/>
      <c r="CS787" s="285"/>
      <c r="CT787" s="285"/>
      <c r="CU787" s="285"/>
      <c r="CV787" s="285"/>
      <c r="CW787" s="1512"/>
      <c r="CX787" s="285"/>
      <c r="CY787" s="285"/>
      <c r="CZ787" s="285"/>
      <c r="DA787" s="285"/>
      <c r="DB787" s="285"/>
      <c r="DC787" s="285"/>
      <c r="DD787" s="285"/>
      <c r="DE787" s="285"/>
      <c r="DF787" s="285"/>
      <c r="DG787" s="285"/>
      <c r="DH787" s="285"/>
      <c r="DI787" s="1174"/>
      <c r="DJ787" s="1174"/>
      <c r="DK787" s="1174"/>
      <c r="DL787" s="1174"/>
      <c r="DM787" s="1174"/>
      <c r="DN787" s="1174"/>
      <c r="DO787" s="1174"/>
      <c r="DP787" s="1174"/>
      <c r="DQ787" s="1174"/>
      <c r="DR787" s="1174"/>
      <c r="DS787" s="1174"/>
      <c r="DT787" s="1174"/>
      <c r="DU787" s="1174"/>
      <c r="DV787" s="1174"/>
      <c r="DW787" s="1174"/>
      <c r="DX787" s="1174"/>
      <c r="DY787" s="1174"/>
      <c r="DZ787" s="1174"/>
      <c r="EA787" s="1174"/>
      <c r="EB787" s="1174"/>
      <c r="EC787" s="1174"/>
      <c r="ED787" s="1174"/>
      <c r="EE787" s="1174"/>
      <c r="EF787" s="1174"/>
      <c r="EG787" s="1174"/>
      <c r="EH787" s="1174"/>
      <c r="EI787" s="1174"/>
      <c r="EJ787" s="285"/>
      <c r="EK787" s="285"/>
      <c r="EL787" s="285"/>
      <c r="EM787" s="285"/>
      <c r="EN787" s="287">
        <f t="shared" si="3295"/>
        <v>0</v>
      </c>
      <c r="EO787" s="287"/>
      <c r="EP787" s="287"/>
      <c r="EQ787" s="285"/>
      <c r="ER787" s="285"/>
      <c r="ES787" s="285"/>
      <c r="ET787" s="804"/>
      <c r="EU787" s="804"/>
      <c r="EV787" s="804"/>
      <c r="EW787" s="804"/>
      <c r="EX787" s="285"/>
      <c r="EY787" s="804"/>
      <c r="EZ787" s="804"/>
      <c r="FA787" s="804"/>
      <c r="FB787" s="804"/>
      <c r="FC787" s="285"/>
      <c r="FD787" s="285"/>
      <c r="FE787" s="285"/>
      <c r="FF787" s="285"/>
      <c r="FG787" s="285"/>
      <c r="FH787" s="287"/>
      <c r="FI787" s="287"/>
      <c r="FJ787" s="285"/>
      <c r="FK787" s="285"/>
      <c r="FL787" s="962"/>
      <c r="FM787" s="285"/>
      <c r="FN787" s="804"/>
      <c r="FO787" s="804"/>
      <c r="FP787" s="804"/>
      <c r="FQ787" s="804"/>
      <c r="FR787" s="285"/>
      <c r="FS787" s="285"/>
      <c r="FT787" s="285"/>
      <c r="FU787" s="804"/>
      <c r="FV787" s="285"/>
      <c r="FW787" s="285"/>
      <c r="FX787" s="285"/>
    </row>
    <row r="788" spans="1:180" ht="30" hidden="1">
      <c r="A788" s="401" t="s">
        <v>485</v>
      </c>
      <c r="B788" s="339" t="s">
        <v>302</v>
      </c>
      <c r="C788" s="378"/>
      <c r="D788" s="378"/>
      <c r="E788" s="392"/>
      <c r="F788" s="394"/>
      <c r="G788" s="339"/>
      <c r="H788" s="339"/>
      <c r="I788" s="287" t="e">
        <f>#REF!+M788+N788+S788+#REF!</f>
        <v>#REF!</v>
      </c>
      <c r="J788" s="287"/>
      <c r="K788" s="287"/>
      <c r="L788" s="287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  <c r="W788" s="286"/>
      <c r="X788" s="286"/>
      <c r="Y788" s="286"/>
      <c r="Z788" s="286"/>
      <c r="AA788" s="1172"/>
      <c r="AB788" s="286"/>
      <c r="AC788" s="286"/>
      <c r="AD788" s="349"/>
      <c r="AE788" s="286"/>
      <c r="AF788" s="286"/>
      <c r="AG788" s="286"/>
      <c r="AH788" s="286"/>
      <c r="AI788" s="286"/>
      <c r="AJ788" s="286"/>
      <c r="AK788" s="286"/>
      <c r="AL788" s="286"/>
      <c r="AM788" s="286"/>
      <c r="AN788" s="286"/>
      <c r="AO788" s="286"/>
      <c r="AP788" s="286"/>
      <c r="AQ788" s="287" t="e">
        <f>#REF!+#REF!+BR788+CW788+#REF!</f>
        <v>#REF!</v>
      </c>
      <c r="AR788" s="1631"/>
      <c r="AS788" s="1631"/>
      <c r="AT788" s="287"/>
      <c r="AU788" s="287"/>
      <c r="AV788" s="287"/>
      <c r="AW788" s="287"/>
      <c r="AX788" s="287"/>
      <c r="AY788" s="287"/>
      <c r="AZ788" s="287"/>
      <c r="BA788" s="287"/>
      <c r="BB788" s="287"/>
      <c r="BC788" s="287"/>
      <c r="BD788" s="287"/>
      <c r="BE788" s="287"/>
      <c r="BF788" s="287"/>
      <c r="BG788" s="287"/>
      <c r="BH788" s="287"/>
      <c r="BI788" s="287"/>
      <c r="BJ788" s="287"/>
      <c r="BK788" s="287"/>
      <c r="BL788" s="286"/>
      <c r="BM788" s="286"/>
      <c r="BN788" s="286"/>
      <c r="BO788" s="286"/>
      <c r="BP788" s="286"/>
      <c r="BQ788" s="286"/>
      <c r="BR788" s="286"/>
      <c r="BS788" s="286"/>
      <c r="BT788" s="286"/>
      <c r="BU788" s="286"/>
      <c r="BV788" s="286"/>
      <c r="BW788" s="286"/>
      <c r="BX788" s="286"/>
      <c r="BY788" s="286"/>
      <c r="BZ788" s="286"/>
      <c r="CA788" s="286"/>
      <c r="CB788" s="286"/>
      <c r="CC788" s="286"/>
      <c r="CD788" s="286"/>
      <c r="CE788" s="286"/>
      <c r="CF788" s="286"/>
      <c r="CG788" s="977"/>
      <c r="CH788" s="286"/>
      <c r="CI788" s="286"/>
      <c r="CJ788" s="286"/>
      <c r="CK788" s="286"/>
      <c r="CL788" s="286"/>
      <c r="CM788" s="286"/>
      <c r="CN788" s="286"/>
      <c r="CO788" s="286"/>
      <c r="CP788" s="286"/>
      <c r="CQ788" s="286"/>
      <c r="CR788" s="286"/>
      <c r="CS788" s="286"/>
      <c r="CT788" s="286"/>
      <c r="CU788" s="286"/>
      <c r="CV788" s="286"/>
      <c r="CW788" s="1546"/>
      <c r="CX788" s="286"/>
      <c r="CY788" s="286"/>
      <c r="CZ788" s="286"/>
      <c r="DA788" s="286"/>
      <c r="DB788" s="286"/>
      <c r="DC788" s="286"/>
      <c r="DD788" s="286"/>
      <c r="DE788" s="286"/>
      <c r="DF788" s="286"/>
      <c r="DG788" s="286"/>
      <c r="DH788" s="286"/>
      <c r="DI788" s="1172"/>
      <c r="DJ788" s="1172"/>
      <c r="DK788" s="1172"/>
      <c r="DL788" s="1172"/>
      <c r="DM788" s="1172"/>
      <c r="DN788" s="1172"/>
      <c r="DO788" s="1172"/>
      <c r="DP788" s="1172"/>
      <c r="DQ788" s="1172"/>
      <c r="DR788" s="1172"/>
      <c r="DS788" s="1172"/>
      <c r="DT788" s="1172"/>
      <c r="DU788" s="1172"/>
      <c r="DV788" s="1172"/>
      <c r="DW788" s="1172"/>
      <c r="DX788" s="1172"/>
      <c r="DY788" s="1172"/>
      <c r="DZ788" s="1172"/>
      <c r="EA788" s="1172"/>
      <c r="EB788" s="1172"/>
      <c r="EC788" s="1172"/>
      <c r="ED788" s="1172"/>
      <c r="EE788" s="1172"/>
      <c r="EF788" s="1172"/>
      <c r="EG788" s="1172"/>
      <c r="EH788" s="1172"/>
      <c r="EI788" s="1172"/>
      <c r="EJ788" s="286"/>
      <c r="EK788" s="286"/>
      <c r="EL788" s="286"/>
      <c r="EM788" s="286"/>
      <c r="EN788" s="287">
        <f t="shared" si="3295"/>
        <v>0</v>
      </c>
      <c r="EO788" s="287"/>
      <c r="EP788" s="287"/>
      <c r="EQ788" s="286"/>
      <c r="ER788" s="286"/>
      <c r="ES788" s="286"/>
      <c r="ET788" s="835"/>
      <c r="EU788" s="835"/>
      <c r="EV788" s="835"/>
      <c r="EW788" s="835"/>
      <c r="EX788" s="286"/>
      <c r="EY788" s="835"/>
      <c r="EZ788" s="835"/>
      <c r="FA788" s="835"/>
      <c r="FB788" s="835"/>
      <c r="FC788" s="286"/>
      <c r="FD788" s="286"/>
      <c r="FE788" s="286"/>
      <c r="FF788" s="286"/>
      <c r="FG788" s="287">
        <f>SUM(FH788:FM788)</f>
        <v>0</v>
      </c>
      <c r="FH788" s="287"/>
      <c r="FI788" s="287"/>
      <c r="FJ788" s="286"/>
      <c r="FK788" s="286"/>
      <c r="FL788" s="977"/>
      <c r="FM788" s="286"/>
      <c r="FN788" s="835"/>
      <c r="FO788" s="835"/>
      <c r="FP788" s="835"/>
      <c r="FQ788" s="835"/>
      <c r="FR788" s="286"/>
      <c r="FS788" s="286"/>
      <c r="FT788" s="286"/>
      <c r="FU788" s="835"/>
      <c r="FV788" s="338"/>
      <c r="FW788" s="338"/>
      <c r="FX788" s="338"/>
    </row>
    <row r="789" spans="1:180" ht="30" hidden="1">
      <c r="A789" s="401" t="s">
        <v>485</v>
      </c>
      <c r="B789" s="339" t="s">
        <v>302</v>
      </c>
      <c r="C789" s="378"/>
      <c r="D789" s="378"/>
      <c r="E789" s="392"/>
      <c r="F789" s="394"/>
      <c r="G789" s="339"/>
      <c r="H789" s="339"/>
      <c r="I789" s="287" t="e">
        <f>#REF!+M789+N789+S789+#REF!</f>
        <v>#REF!</v>
      </c>
      <c r="J789" s="287"/>
      <c r="K789" s="287"/>
      <c r="L789" s="287"/>
      <c r="M789" s="364"/>
      <c r="N789" s="364"/>
      <c r="O789" s="364"/>
      <c r="P789" s="364"/>
      <c r="Q789" s="364"/>
      <c r="R789" s="364"/>
      <c r="S789" s="364"/>
      <c r="T789" s="364"/>
      <c r="U789" s="364"/>
      <c r="V789" s="364"/>
      <c r="W789" s="364"/>
      <c r="X789" s="364"/>
      <c r="Y789" s="364"/>
      <c r="Z789" s="364"/>
      <c r="AA789" s="1186"/>
      <c r="AB789" s="290"/>
      <c r="AC789" s="290"/>
      <c r="AD789" s="348"/>
      <c r="AE789" s="290"/>
      <c r="AF789" s="364"/>
      <c r="AG789" s="364"/>
      <c r="AH789" s="364"/>
      <c r="AI789" s="364"/>
      <c r="AJ789" s="364"/>
      <c r="AK789" s="364"/>
      <c r="AL789" s="290"/>
      <c r="AM789" s="290"/>
      <c r="AN789" s="290"/>
      <c r="AO789" s="290"/>
      <c r="AP789" s="290"/>
      <c r="AQ789" s="287" t="e">
        <f>#REF!+#REF!+BR789+CW789+#REF!</f>
        <v>#REF!</v>
      </c>
      <c r="AR789" s="1631"/>
      <c r="AS789" s="1631"/>
      <c r="AT789" s="285"/>
      <c r="AU789" s="285"/>
      <c r="AV789" s="285"/>
      <c r="AW789" s="285"/>
      <c r="AX789" s="285"/>
      <c r="AY789" s="285"/>
      <c r="AZ789" s="285"/>
      <c r="BA789" s="285"/>
      <c r="BB789" s="285"/>
      <c r="BC789" s="285"/>
      <c r="BD789" s="285"/>
      <c r="BE789" s="285"/>
      <c r="BF789" s="285"/>
      <c r="BG789" s="285"/>
      <c r="BH789" s="285"/>
      <c r="BI789" s="285"/>
      <c r="BJ789" s="285"/>
      <c r="BK789" s="285"/>
      <c r="BL789" s="290"/>
      <c r="BM789" s="290"/>
      <c r="BN789" s="290"/>
      <c r="BO789" s="290"/>
      <c r="BP789" s="290"/>
      <c r="BQ789" s="290"/>
      <c r="BR789" s="290"/>
      <c r="BS789" s="290"/>
      <c r="BT789" s="290"/>
      <c r="BU789" s="290"/>
      <c r="BV789" s="290"/>
      <c r="BW789" s="290"/>
      <c r="BX789" s="290"/>
      <c r="BY789" s="290"/>
      <c r="BZ789" s="290"/>
      <c r="CA789" s="290"/>
      <c r="CB789" s="290"/>
      <c r="CC789" s="290"/>
      <c r="CD789" s="290"/>
      <c r="CE789" s="290"/>
      <c r="CF789" s="290"/>
      <c r="CG789" s="981"/>
      <c r="CH789" s="290"/>
      <c r="CI789" s="290"/>
      <c r="CJ789" s="290"/>
      <c r="CK789" s="290"/>
      <c r="CL789" s="290"/>
      <c r="CM789" s="290"/>
      <c r="CN789" s="290"/>
      <c r="CO789" s="290"/>
      <c r="CP789" s="290"/>
      <c r="CQ789" s="290"/>
      <c r="CR789" s="290"/>
      <c r="CS789" s="290"/>
      <c r="CT789" s="290"/>
      <c r="CU789" s="290"/>
      <c r="CV789" s="290"/>
      <c r="CW789" s="1549"/>
      <c r="CX789" s="290"/>
      <c r="CY789" s="290"/>
      <c r="CZ789" s="290"/>
      <c r="DA789" s="290"/>
      <c r="DB789" s="290"/>
      <c r="DC789" s="290"/>
      <c r="DD789" s="290"/>
      <c r="DE789" s="290"/>
      <c r="DF789" s="290"/>
      <c r="DG789" s="290"/>
      <c r="DH789" s="290"/>
      <c r="DI789" s="1234"/>
      <c r="DJ789" s="1234"/>
      <c r="DK789" s="1234"/>
      <c r="DL789" s="1234"/>
      <c r="DM789" s="1234"/>
      <c r="DN789" s="1234"/>
      <c r="DO789" s="1234"/>
      <c r="DP789" s="1234"/>
      <c r="DQ789" s="1234"/>
      <c r="DR789" s="1234"/>
      <c r="DS789" s="1234"/>
      <c r="DT789" s="1234"/>
      <c r="DU789" s="1234"/>
      <c r="DV789" s="1234"/>
      <c r="DW789" s="1234"/>
      <c r="DX789" s="1234"/>
      <c r="DY789" s="1234"/>
      <c r="DZ789" s="1234"/>
      <c r="EA789" s="1234"/>
      <c r="EB789" s="1234"/>
      <c r="EC789" s="1234"/>
      <c r="ED789" s="1234"/>
      <c r="EE789" s="1234"/>
      <c r="EF789" s="1234"/>
      <c r="EG789" s="1234"/>
      <c r="EH789" s="1234"/>
      <c r="EI789" s="1234"/>
      <c r="EJ789" s="290"/>
      <c r="EK789" s="290"/>
      <c r="EL789" s="290"/>
      <c r="EM789" s="290"/>
      <c r="EN789" s="287">
        <f t="shared" si="3295"/>
        <v>0</v>
      </c>
      <c r="EO789" s="287"/>
      <c r="EP789" s="287"/>
      <c r="EQ789" s="290"/>
      <c r="ER789" s="290"/>
      <c r="ES789" s="290"/>
      <c r="ET789" s="836"/>
      <c r="EU789" s="836"/>
      <c r="EV789" s="836"/>
      <c r="EW789" s="836"/>
      <c r="EX789" s="290"/>
      <c r="EY789" s="836"/>
      <c r="EZ789" s="836"/>
      <c r="FA789" s="836"/>
      <c r="FB789" s="836"/>
      <c r="FC789" s="290"/>
      <c r="FD789" s="290"/>
      <c r="FE789" s="290"/>
      <c r="FF789" s="290"/>
      <c r="FG789" s="287">
        <f>SUM(FH789:FM789)</f>
        <v>0</v>
      </c>
      <c r="FH789" s="287"/>
      <c r="FI789" s="287">
        <v>0</v>
      </c>
      <c r="FJ789" s="290"/>
      <c r="FK789" s="290"/>
      <c r="FL789" s="981"/>
      <c r="FM789" s="290"/>
      <c r="FN789" s="836"/>
      <c r="FO789" s="836"/>
      <c r="FP789" s="836"/>
      <c r="FQ789" s="836"/>
      <c r="FR789" s="290"/>
      <c r="FS789" s="290"/>
      <c r="FT789" s="290"/>
      <c r="FU789" s="836"/>
      <c r="FV789" s="338"/>
      <c r="FW789" s="338"/>
      <c r="FX789" s="338"/>
    </row>
    <row r="790" spans="1:180" ht="30" hidden="1">
      <c r="A790" s="401" t="s">
        <v>485</v>
      </c>
      <c r="B790" s="339" t="s">
        <v>302</v>
      </c>
      <c r="C790" s="378"/>
      <c r="D790" s="378"/>
      <c r="E790" s="392" t="s">
        <v>97</v>
      </c>
      <c r="F790" s="394"/>
      <c r="G790" s="339"/>
      <c r="H790" s="339"/>
      <c r="I790" s="287" t="e">
        <f>#REF!+M790+N790+S790+#REF!</f>
        <v>#REF!</v>
      </c>
      <c r="J790" s="287"/>
      <c r="K790" s="287"/>
      <c r="L790" s="287"/>
      <c r="M790" s="364"/>
      <c r="N790" s="364"/>
      <c r="O790" s="364"/>
      <c r="P790" s="364"/>
      <c r="Q790" s="364"/>
      <c r="R790" s="364"/>
      <c r="S790" s="364"/>
      <c r="T790" s="364"/>
      <c r="U790" s="364"/>
      <c r="V790" s="364"/>
      <c r="W790" s="364"/>
      <c r="X790" s="364"/>
      <c r="Y790" s="364"/>
      <c r="Z790" s="364"/>
      <c r="AA790" s="1186"/>
      <c r="AB790" s="290"/>
      <c r="AC790" s="290"/>
      <c r="AD790" s="348"/>
      <c r="AE790" s="290"/>
      <c r="AF790" s="364"/>
      <c r="AG790" s="364"/>
      <c r="AH790" s="364"/>
      <c r="AI790" s="364"/>
      <c r="AJ790" s="364"/>
      <c r="AK790" s="364"/>
      <c r="AL790" s="290"/>
      <c r="AM790" s="290"/>
      <c r="AN790" s="290"/>
      <c r="AO790" s="290"/>
      <c r="AP790" s="290"/>
      <c r="AQ790" s="287" t="e">
        <f>#REF!+#REF!+BR790+CW790+#REF!</f>
        <v>#REF!</v>
      </c>
      <c r="AR790" s="1631"/>
      <c r="AS790" s="1631"/>
      <c r="AT790" s="286"/>
      <c r="AU790" s="286"/>
      <c r="AV790" s="286"/>
      <c r="AW790" s="286"/>
      <c r="AX790" s="286"/>
      <c r="AY790" s="286"/>
      <c r="AZ790" s="286"/>
      <c r="BA790" s="286"/>
      <c r="BB790" s="286"/>
      <c r="BC790" s="286"/>
      <c r="BD790" s="286"/>
      <c r="BE790" s="286"/>
      <c r="BF790" s="286"/>
      <c r="BG790" s="286"/>
      <c r="BH790" s="286"/>
      <c r="BI790" s="286"/>
      <c r="BJ790" s="286"/>
      <c r="BK790" s="286"/>
      <c r="BL790" s="290"/>
      <c r="BM790" s="290"/>
      <c r="BN790" s="290"/>
      <c r="BO790" s="290"/>
      <c r="BP790" s="290"/>
      <c r="BQ790" s="290"/>
      <c r="BR790" s="290"/>
      <c r="BS790" s="290"/>
      <c r="BT790" s="290"/>
      <c r="BU790" s="290"/>
      <c r="BV790" s="290"/>
      <c r="BW790" s="290"/>
      <c r="BX790" s="290"/>
      <c r="BY790" s="290"/>
      <c r="BZ790" s="290"/>
      <c r="CA790" s="290"/>
      <c r="CB790" s="290"/>
      <c r="CC790" s="290"/>
      <c r="CD790" s="290"/>
      <c r="CE790" s="290"/>
      <c r="CF790" s="290"/>
      <c r="CG790" s="981"/>
      <c r="CH790" s="290"/>
      <c r="CI790" s="290"/>
      <c r="CJ790" s="290"/>
      <c r="CK790" s="290"/>
      <c r="CL790" s="290"/>
      <c r="CM790" s="290"/>
      <c r="CN790" s="290"/>
      <c r="CO790" s="290"/>
      <c r="CP790" s="290"/>
      <c r="CQ790" s="290"/>
      <c r="CR790" s="290"/>
      <c r="CS790" s="290"/>
      <c r="CT790" s="290"/>
      <c r="CU790" s="290"/>
      <c r="CV790" s="290"/>
      <c r="CW790" s="1549"/>
      <c r="CX790" s="290"/>
      <c r="CY790" s="290"/>
      <c r="CZ790" s="290"/>
      <c r="DA790" s="290"/>
      <c r="DB790" s="290"/>
      <c r="DC790" s="290"/>
      <c r="DD790" s="290"/>
      <c r="DE790" s="290"/>
      <c r="DF790" s="290"/>
      <c r="DG790" s="290"/>
      <c r="DH790" s="290"/>
      <c r="DI790" s="1234"/>
      <c r="DJ790" s="1234"/>
      <c r="DK790" s="1234"/>
      <c r="DL790" s="1234"/>
      <c r="DM790" s="1234"/>
      <c r="DN790" s="1234"/>
      <c r="DO790" s="1234"/>
      <c r="DP790" s="1234"/>
      <c r="DQ790" s="1234"/>
      <c r="DR790" s="1234"/>
      <c r="DS790" s="1234"/>
      <c r="DT790" s="1234"/>
      <c r="DU790" s="1234"/>
      <c r="DV790" s="1234"/>
      <c r="DW790" s="1234"/>
      <c r="DX790" s="1234"/>
      <c r="DY790" s="1234"/>
      <c r="DZ790" s="1234"/>
      <c r="EA790" s="1234"/>
      <c r="EB790" s="1234"/>
      <c r="EC790" s="1234"/>
      <c r="ED790" s="1234"/>
      <c r="EE790" s="1234"/>
      <c r="EF790" s="1234"/>
      <c r="EG790" s="1234"/>
      <c r="EH790" s="1234"/>
      <c r="EI790" s="1234"/>
      <c r="EJ790" s="290"/>
      <c r="EK790" s="290"/>
      <c r="EL790" s="290"/>
      <c r="EM790" s="290"/>
      <c r="EN790" s="287">
        <f t="shared" si="3295"/>
        <v>0</v>
      </c>
      <c r="EO790" s="287"/>
      <c r="EP790" s="287"/>
      <c r="EQ790" s="290"/>
      <c r="ER790" s="290"/>
      <c r="ES790" s="290"/>
      <c r="ET790" s="836"/>
      <c r="EU790" s="836"/>
      <c r="EV790" s="836"/>
      <c r="EW790" s="836"/>
      <c r="EX790" s="290"/>
      <c r="EY790" s="836"/>
      <c r="EZ790" s="836"/>
      <c r="FA790" s="836"/>
      <c r="FB790" s="836"/>
      <c r="FC790" s="290"/>
      <c r="FD790" s="290"/>
      <c r="FE790" s="290"/>
      <c r="FF790" s="290"/>
      <c r="FG790" s="287">
        <f>SUM(FH790:FM790)</f>
        <v>0</v>
      </c>
      <c r="FH790" s="287">
        <v>0</v>
      </c>
      <c r="FI790" s="287"/>
      <c r="FJ790" s="290"/>
      <c r="FK790" s="290"/>
      <c r="FL790" s="981"/>
      <c r="FM790" s="290"/>
      <c r="FN790" s="836"/>
      <c r="FO790" s="836"/>
      <c r="FP790" s="836"/>
      <c r="FQ790" s="836"/>
      <c r="FR790" s="290"/>
      <c r="FS790" s="290"/>
      <c r="FT790" s="290"/>
      <c r="FU790" s="836"/>
      <c r="FV790" s="338"/>
      <c r="FW790" s="338"/>
      <c r="FX790" s="338"/>
    </row>
    <row r="791" spans="1:180" ht="30" hidden="1">
      <c r="A791" s="401" t="s">
        <v>485</v>
      </c>
      <c r="B791" s="339" t="s">
        <v>302</v>
      </c>
      <c r="C791" s="378"/>
      <c r="D791" s="378"/>
      <c r="E791" s="392"/>
      <c r="F791" s="393" t="s">
        <v>100</v>
      </c>
      <c r="G791" s="463"/>
      <c r="H791" s="463"/>
      <c r="I791" s="285"/>
      <c r="J791" s="285"/>
      <c r="K791" s="285"/>
      <c r="L791" s="285"/>
      <c r="M791" s="285"/>
      <c r="N791" s="285"/>
      <c r="O791" s="285"/>
      <c r="P791" s="285"/>
      <c r="Q791" s="285"/>
      <c r="R791" s="285"/>
      <c r="S791" s="285"/>
      <c r="T791" s="285"/>
      <c r="U791" s="285"/>
      <c r="V791" s="285"/>
      <c r="W791" s="285"/>
      <c r="X791" s="285"/>
      <c r="Y791" s="285"/>
      <c r="Z791" s="285"/>
      <c r="AA791" s="1174"/>
      <c r="AB791" s="285"/>
      <c r="AC791" s="285"/>
      <c r="AD791" s="347"/>
      <c r="AE791" s="285"/>
      <c r="AF791" s="285"/>
      <c r="AG791" s="285"/>
      <c r="AH791" s="285"/>
      <c r="AI791" s="285"/>
      <c r="AJ791" s="285"/>
      <c r="AK791" s="285"/>
      <c r="AL791" s="285"/>
      <c r="AM791" s="285"/>
      <c r="AN791" s="285"/>
      <c r="AO791" s="285"/>
      <c r="AP791" s="306"/>
      <c r="AQ791" s="285"/>
      <c r="AR791" s="1629"/>
      <c r="AS791" s="1629"/>
      <c r="AT791" s="290"/>
      <c r="AU791" s="290"/>
      <c r="AV791" s="290"/>
      <c r="AW791" s="290"/>
      <c r="AX791" s="290"/>
      <c r="AY791" s="290"/>
      <c r="AZ791" s="290"/>
      <c r="BA791" s="290"/>
      <c r="BB791" s="290"/>
      <c r="BC791" s="290"/>
      <c r="BD791" s="290"/>
      <c r="BE791" s="290"/>
      <c r="BF791" s="290"/>
      <c r="BG791" s="290"/>
      <c r="BH791" s="290"/>
      <c r="BI791" s="290"/>
      <c r="BJ791" s="290"/>
      <c r="BK791" s="290"/>
      <c r="BL791" s="285"/>
      <c r="BM791" s="287">
        <f>SUM(BM788:BM790)</f>
        <v>0</v>
      </c>
      <c r="BN791" s="287">
        <f>SUM(BN788:BN790)</f>
        <v>0</v>
      </c>
      <c r="BO791" s="285"/>
      <c r="BP791" s="287">
        <f>SUM(BP788:BP790)</f>
        <v>0</v>
      </c>
      <c r="BQ791" s="287">
        <f>SUM(BQ788:BQ790)</f>
        <v>0</v>
      </c>
      <c r="BR791" s="285"/>
      <c r="BS791" s="287">
        <f>SUM(BS788:BS790)</f>
        <v>0</v>
      </c>
      <c r="BT791" s="287">
        <f>SUM(BT788:BT790)</f>
        <v>0</v>
      </c>
      <c r="BU791" s="285"/>
      <c r="BV791" s="287">
        <f>SUM(BV788:BV790)</f>
        <v>0</v>
      </c>
      <c r="BW791" s="287">
        <f>SUM(BW788:BW790)</f>
        <v>0</v>
      </c>
      <c r="BX791" s="285"/>
      <c r="BY791" s="287">
        <f>SUM(BY788:BY790)</f>
        <v>0</v>
      </c>
      <c r="BZ791" s="287">
        <f>SUM(BZ788:BZ790)</f>
        <v>0</v>
      </c>
      <c r="CA791" s="285"/>
      <c r="CB791" s="287">
        <f>SUM(CB788:CB790)</f>
        <v>0</v>
      </c>
      <c r="CC791" s="287">
        <f>SUM(CC788:CC790)</f>
        <v>0</v>
      </c>
      <c r="CD791" s="285"/>
      <c r="CE791" s="287">
        <f>SUM(CE788:CE790)</f>
        <v>0</v>
      </c>
      <c r="CF791" s="287">
        <f>SUM(CF788:CF790)</f>
        <v>0</v>
      </c>
      <c r="CG791" s="961"/>
      <c r="CH791" s="285"/>
      <c r="CI791" s="287">
        <f>SUM(CI788:CI790)</f>
        <v>0</v>
      </c>
      <c r="CJ791" s="287">
        <f>SUM(CJ788:CJ790)</f>
        <v>0</v>
      </c>
      <c r="CK791" s="285"/>
      <c r="CL791" s="287">
        <f>SUM(CL788:CL790)</f>
        <v>0</v>
      </c>
      <c r="CM791" s="287">
        <f>SUM(CM788:CM790)</f>
        <v>0</v>
      </c>
      <c r="CN791" s="285"/>
      <c r="CO791" s="287">
        <f>SUM(CO788:CO790)</f>
        <v>0</v>
      </c>
      <c r="CP791" s="287">
        <f>SUM(CP788:CP790)</f>
        <v>0</v>
      </c>
      <c r="CQ791" s="285"/>
      <c r="CR791" s="287">
        <f>SUM(CR788:CR790)</f>
        <v>0</v>
      </c>
      <c r="CS791" s="287">
        <f>SUM(CS788:CS790)</f>
        <v>0</v>
      </c>
      <c r="CT791" s="285"/>
      <c r="CU791" s="287">
        <f>SUM(CU788:CU790)</f>
        <v>0</v>
      </c>
      <c r="CV791" s="287">
        <f>SUM(CV788:CV790)</f>
        <v>0</v>
      </c>
      <c r="CW791" s="1512"/>
      <c r="CX791" s="287">
        <f>SUM(CX788:CX790)</f>
        <v>0</v>
      </c>
      <c r="CY791" s="287">
        <f>SUM(CY788:CY790)</f>
        <v>0</v>
      </c>
      <c r="CZ791" s="285"/>
      <c r="DA791" s="287">
        <f>SUM(DA788:DA790)</f>
        <v>0</v>
      </c>
      <c r="DB791" s="287">
        <f>SUM(DB788:DB790)</f>
        <v>0</v>
      </c>
      <c r="DC791" s="285"/>
      <c r="DD791" s="287">
        <f>SUM(DD788:DD790)</f>
        <v>0</v>
      </c>
      <c r="DE791" s="287">
        <f>SUM(DE788:DE790)</f>
        <v>0</v>
      </c>
      <c r="DF791" s="285"/>
      <c r="DG791" s="287">
        <f>SUM(DG788:DG790)</f>
        <v>0</v>
      </c>
      <c r="DH791" s="287">
        <f>SUM(DH788:DH790)</f>
        <v>0</v>
      </c>
      <c r="DI791" s="1174"/>
      <c r="DJ791" s="1220">
        <f>SUM(DJ788:DJ790)</f>
        <v>0</v>
      </c>
      <c r="DK791" s="1220">
        <f>SUM(DK788:DK790)</f>
        <v>0</v>
      </c>
      <c r="DL791" s="1220"/>
      <c r="DM791" s="1220"/>
      <c r="DN791" s="1220"/>
      <c r="DO791" s="1220"/>
      <c r="DP791" s="1220"/>
      <c r="DQ791" s="1220"/>
      <c r="DR791" s="1220"/>
      <c r="DS791" s="1220"/>
      <c r="DT791" s="1220"/>
      <c r="DU791" s="1220"/>
      <c r="DV791" s="1220"/>
      <c r="DW791" s="1220"/>
      <c r="DX791" s="1174"/>
      <c r="DY791" s="1220">
        <f>SUM(DY788:DY790)</f>
        <v>0</v>
      </c>
      <c r="DZ791" s="1220">
        <f>SUM(DZ788:DZ790)</f>
        <v>0</v>
      </c>
      <c r="EA791" s="1174"/>
      <c r="EB791" s="1220">
        <f>SUM(EB788:EB790)</f>
        <v>0</v>
      </c>
      <c r="EC791" s="1220">
        <f>SUM(EC788:EC790)</f>
        <v>0</v>
      </c>
      <c r="ED791" s="1174"/>
      <c r="EE791" s="1220">
        <f>SUM(EE788:EE790)</f>
        <v>0</v>
      </c>
      <c r="EF791" s="1220">
        <f>SUM(EF788:EF790)</f>
        <v>0</v>
      </c>
      <c r="EG791" s="1220"/>
      <c r="EH791" s="1220"/>
      <c r="EI791" s="1220"/>
      <c r="EJ791" s="285"/>
      <c r="EK791" s="285"/>
      <c r="EL791" s="285"/>
      <c r="EM791" s="285"/>
      <c r="EN791" s="287">
        <f t="shared" si="3295"/>
        <v>0</v>
      </c>
      <c r="EO791" s="287"/>
      <c r="EP791" s="287"/>
      <c r="EQ791" s="287">
        <f t="shared" ref="EQ791:FG791" si="3322">SUM(EQ788:EQ790)</f>
        <v>0</v>
      </c>
      <c r="ER791" s="287">
        <f t="shared" si="3322"/>
        <v>0</v>
      </c>
      <c r="ES791" s="287">
        <f t="shared" si="3322"/>
        <v>0</v>
      </c>
      <c r="ET791" s="825"/>
      <c r="EU791" s="825"/>
      <c r="EV791" s="825"/>
      <c r="EW791" s="825"/>
      <c r="EX791" s="287">
        <f t="shared" si="3322"/>
        <v>0</v>
      </c>
      <c r="EY791" s="825"/>
      <c r="EZ791" s="825"/>
      <c r="FA791" s="825"/>
      <c r="FB791" s="825"/>
      <c r="FC791" s="287">
        <f t="shared" si="3322"/>
        <v>0</v>
      </c>
      <c r="FD791" s="287">
        <f t="shared" si="3322"/>
        <v>0</v>
      </c>
      <c r="FE791" s="287">
        <f t="shared" ref="FE791:FF791" si="3323">SUM(FE788:FE790)</f>
        <v>0</v>
      </c>
      <c r="FF791" s="287">
        <f t="shared" si="3323"/>
        <v>0</v>
      </c>
      <c r="FG791" s="287">
        <f t="shared" si="3322"/>
        <v>0</v>
      </c>
      <c r="FH791" s="287"/>
      <c r="FI791" s="287"/>
      <c r="FJ791" s="287">
        <f>SUM(FJ788:FJ790)</f>
        <v>0</v>
      </c>
      <c r="FK791" s="287">
        <f>SUM(FK788:FK790)</f>
        <v>0</v>
      </c>
      <c r="FL791" s="961"/>
      <c r="FM791" s="287">
        <f>SUM(FM788:FM790)</f>
        <v>0</v>
      </c>
      <c r="FN791" s="825"/>
      <c r="FO791" s="825"/>
      <c r="FP791" s="825"/>
      <c r="FQ791" s="825"/>
      <c r="FR791" s="287"/>
      <c r="FS791" s="287"/>
      <c r="FT791" s="287">
        <f>SUM(FT788:FT790)</f>
        <v>0</v>
      </c>
      <c r="FU791" s="825"/>
      <c r="FV791" s="285"/>
      <c r="FW791" s="285"/>
      <c r="FX791" s="285"/>
    </row>
    <row r="792" spans="1:180" ht="30" hidden="1">
      <c r="A792" s="401" t="s">
        <v>485</v>
      </c>
      <c r="B792" s="339" t="s">
        <v>302</v>
      </c>
      <c r="C792" s="378"/>
      <c r="D792" s="378"/>
      <c r="E792" s="390" t="s">
        <v>129</v>
      </c>
      <c r="F792" s="391" t="s">
        <v>57</v>
      </c>
      <c r="G792" s="463"/>
      <c r="H792" s="463"/>
      <c r="I792" s="285"/>
      <c r="J792" s="285"/>
      <c r="K792" s="285"/>
      <c r="L792" s="285"/>
      <c r="M792" s="285"/>
      <c r="N792" s="285"/>
      <c r="O792" s="285"/>
      <c r="P792" s="285"/>
      <c r="Q792" s="285"/>
      <c r="R792" s="285"/>
      <c r="S792" s="285"/>
      <c r="T792" s="285"/>
      <c r="U792" s="285"/>
      <c r="V792" s="285"/>
      <c r="W792" s="285"/>
      <c r="X792" s="285"/>
      <c r="Y792" s="285"/>
      <c r="Z792" s="285"/>
      <c r="AA792" s="1174"/>
      <c r="AB792" s="285"/>
      <c r="AC792" s="285"/>
      <c r="AD792" s="347"/>
      <c r="AE792" s="285"/>
      <c r="AF792" s="285"/>
      <c r="AG792" s="285"/>
      <c r="AH792" s="285"/>
      <c r="AI792" s="285"/>
      <c r="AJ792" s="285"/>
      <c r="AK792" s="285"/>
      <c r="AL792" s="285"/>
      <c r="AM792" s="285"/>
      <c r="AN792" s="285"/>
      <c r="AO792" s="285"/>
      <c r="AP792" s="338"/>
      <c r="AQ792" s="285"/>
      <c r="AR792" s="1629"/>
      <c r="AS792" s="1629"/>
      <c r="AT792" s="290"/>
      <c r="AU792" s="290"/>
      <c r="AV792" s="290"/>
      <c r="AW792" s="290"/>
      <c r="AX792" s="290"/>
      <c r="AY792" s="290"/>
      <c r="AZ792" s="290"/>
      <c r="BA792" s="290"/>
      <c r="BB792" s="290"/>
      <c r="BC792" s="290"/>
      <c r="BD792" s="290"/>
      <c r="BE792" s="290"/>
      <c r="BF792" s="290"/>
      <c r="BG792" s="290"/>
      <c r="BH792" s="290"/>
      <c r="BI792" s="290"/>
      <c r="BJ792" s="290"/>
      <c r="BK792" s="290"/>
      <c r="BL792" s="285"/>
      <c r="BM792" s="285"/>
      <c r="BN792" s="285"/>
      <c r="BO792" s="285"/>
      <c r="BP792" s="285"/>
      <c r="BQ792" s="285"/>
      <c r="BR792" s="285"/>
      <c r="BS792" s="285"/>
      <c r="BT792" s="285"/>
      <c r="BU792" s="285"/>
      <c r="BV792" s="285"/>
      <c r="BW792" s="285"/>
      <c r="BX792" s="285"/>
      <c r="BY792" s="285"/>
      <c r="BZ792" s="285"/>
      <c r="CA792" s="285"/>
      <c r="CB792" s="285"/>
      <c r="CC792" s="285"/>
      <c r="CD792" s="285"/>
      <c r="CE792" s="285"/>
      <c r="CF792" s="285"/>
      <c r="CG792" s="962"/>
      <c r="CH792" s="285"/>
      <c r="CI792" s="285"/>
      <c r="CJ792" s="285"/>
      <c r="CK792" s="285"/>
      <c r="CL792" s="285"/>
      <c r="CM792" s="285"/>
      <c r="CN792" s="285"/>
      <c r="CO792" s="285"/>
      <c r="CP792" s="285"/>
      <c r="CQ792" s="285"/>
      <c r="CR792" s="285"/>
      <c r="CS792" s="285"/>
      <c r="CT792" s="285"/>
      <c r="CU792" s="285"/>
      <c r="CV792" s="285"/>
      <c r="CW792" s="1512"/>
      <c r="CX792" s="285"/>
      <c r="CY792" s="285"/>
      <c r="CZ792" s="285"/>
      <c r="DA792" s="285"/>
      <c r="DB792" s="285"/>
      <c r="DC792" s="285"/>
      <c r="DD792" s="285"/>
      <c r="DE792" s="285"/>
      <c r="DF792" s="285"/>
      <c r="DG792" s="285"/>
      <c r="DH792" s="285"/>
      <c r="DI792" s="1174"/>
      <c r="DJ792" s="1174"/>
      <c r="DK792" s="1174"/>
      <c r="DL792" s="1174"/>
      <c r="DM792" s="1174"/>
      <c r="DN792" s="1174"/>
      <c r="DO792" s="1174"/>
      <c r="DP792" s="1174"/>
      <c r="DQ792" s="1174"/>
      <c r="DR792" s="1174"/>
      <c r="DS792" s="1174"/>
      <c r="DT792" s="1174"/>
      <c r="DU792" s="1174"/>
      <c r="DV792" s="1174"/>
      <c r="DW792" s="1174"/>
      <c r="DX792" s="1174"/>
      <c r="DY792" s="1174"/>
      <c r="DZ792" s="1174"/>
      <c r="EA792" s="1174"/>
      <c r="EB792" s="1174"/>
      <c r="EC792" s="1174"/>
      <c r="ED792" s="1174"/>
      <c r="EE792" s="1174"/>
      <c r="EF792" s="1174"/>
      <c r="EG792" s="1174"/>
      <c r="EH792" s="1174"/>
      <c r="EI792" s="1174"/>
      <c r="EJ792" s="285"/>
      <c r="EK792" s="285"/>
      <c r="EL792" s="285"/>
      <c r="EM792" s="285"/>
      <c r="EN792" s="287">
        <f t="shared" si="3295"/>
        <v>0</v>
      </c>
      <c r="EO792" s="287"/>
      <c r="EP792" s="287"/>
      <c r="EQ792" s="285"/>
      <c r="ER792" s="285"/>
      <c r="ES792" s="285"/>
      <c r="ET792" s="804"/>
      <c r="EU792" s="804"/>
      <c r="EV792" s="804"/>
      <c r="EW792" s="804"/>
      <c r="EX792" s="285"/>
      <c r="EY792" s="804"/>
      <c r="EZ792" s="804"/>
      <c r="FA792" s="804"/>
      <c r="FB792" s="804"/>
      <c r="FC792" s="285"/>
      <c r="FD792" s="285"/>
      <c r="FE792" s="285"/>
      <c r="FF792" s="285"/>
      <c r="FG792" s="285"/>
      <c r="FH792" s="287"/>
      <c r="FI792" s="287"/>
      <c r="FJ792" s="285"/>
      <c r="FK792" s="285"/>
      <c r="FL792" s="962"/>
      <c r="FM792" s="285"/>
      <c r="FN792" s="804"/>
      <c r="FO792" s="804"/>
      <c r="FP792" s="804"/>
      <c r="FQ792" s="804"/>
      <c r="FR792" s="285"/>
      <c r="FS792" s="285"/>
      <c r="FT792" s="285"/>
      <c r="FU792" s="804"/>
      <c r="FV792" s="285"/>
      <c r="FW792" s="285"/>
      <c r="FX792" s="285"/>
    </row>
    <row r="793" spans="1:180" ht="30" hidden="1">
      <c r="A793" s="401" t="s">
        <v>485</v>
      </c>
      <c r="B793" s="339" t="s">
        <v>302</v>
      </c>
      <c r="C793" s="378"/>
      <c r="D793" s="378"/>
      <c r="E793" s="392"/>
      <c r="F793" s="394"/>
      <c r="G793" s="339"/>
      <c r="H793" s="339"/>
      <c r="I793" s="287" t="e">
        <f>#REF!+M793+N793+S793+#REF!</f>
        <v>#REF!</v>
      </c>
      <c r="J793" s="287"/>
      <c r="K793" s="287"/>
      <c r="L793" s="287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  <c r="W793" s="286"/>
      <c r="X793" s="286"/>
      <c r="Y793" s="286"/>
      <c r="Z793" s="286"/>
      <c r="AA793" s="1172"/>
      <c r="AB793" s="286"/>
      <c r="AC793" s="286"/>
      <c r="AD793" s="349"/>
      <c r="AE793" s="286"/>
      <c r="AF793" s="286"/>
      <c r="AG793" s="286"/>
      <c r="AH793" s="286"/>
      <c r="AI793" s="286"/>
      <c r="AJ793" s="286"/>
      <c r="AK793" s="286"/>
      <c r="AL793" s="286"/>
      <c r="AM793" s="286"/>
      <c r="AN793" s="286"/>
      <c r="AO793" s="286"/>
      <c r="AP793" s="286"/>
      <c r="AQ793" s="287" t="e">
        <f>#REF!+#REF!+BR793+CW793+#REF!</f>
        <v>#REF!</v>
      </c>
      <c r="AR793" s="1631"/>
      <c r="AS793" s="1631"/>
      <c r="AT793" s="285"/>
      <c r="AU793" s="287"/>
      <c r="AV793" s="287"/>
      <c r="AW793" s="285"/>
      <c r="AX793" s="287"/>
      <c r="AY793" s="287"/>
      <c r="AZ793" s="285"/>
      <c r="BA793" s="287"/>
      <c r="BB793" s="287"/>
      <c r="BC793" s="285"/>
      <c r="BD793" s="287"/>
      <c r="BE793" s="287"/>
      <c r="BF793" s="287"/>
      <c r="BG793" s="287"/>
      <c r="BH793" s="287"/>
      <c r="BI793" s="287"/>
      <c r="BJ793" s="287"/>
      <c r="BK793" s="287"/>
      <c r="BL793" s="286"/>
      <c r="BM793" s="286"/>
      <c r="BN793" s="286"/>
      <c r="BO793" s="286"/>
      <c r="BP793" s="286"/>
      <c r="BQ793" s="286"/>
      <c r="BR793" s="286"/>
      <c r="BS793" s="286"/>
      <c r="BT793" s="286"/>
      <c r="BU793" s="286"/>
      <c r="BV793" s="286"/>
      <c r="BW793" s="286"/>
      <c r="BX793" s="286"/>
      <c r="BY793" s="286"/>
      <c r="BZ793" s="286"/>
      <c r="CA793" s="286"/>
      <c r="CB793" s="286"/>
      <c r="CC793" s="286"/>
      <c r="CD793" s="286"/>
      <c r="CE793" s="286"/>
      <c r="CF793" s="286"/>
      <c r="CG793" s="977"/>
      <c r="CH793" s="286"/>
      <c r="CI793" s="286"/>
      <c r="CJ793" s="286"/>
      <c r="CK793" s="286"/>
      <c r="CL793" s="286"/>
      <c r="CM793" s="286"/>
      <c r="CN793" s="286"/>
      <c r="CO793" s="286"/>
      <c r="CP793" s="286"/>
      <c r="CQ793" s="286"/>
      <c r="CR793" s="286"/>
      <c r="CS793" s="286"/>
      <c r="CT793" s="286"/>
      <c r="CU793" s="286"/>
      <c r="CV793" s="286"/>
      <c r="CW793" s="1546"/>
      <c r="CX793" s="286"/>
      <c r="CY793" s="286"/>
      <c r="CZ793" s="286"/>
      <c r="DA793" s="286"/>
      <c r="DB793" s="286"/>
      <c r="DC793" s="286"/>
      <c r="DD793" s="286"/>
      <c r="DE793" s="286"/>
      <c r="DF793" s="286"/>
      <c r="DG793" s="286"/>
      <c r="DH793" s="286"/>
      <c r="DI793" s="1172"/>
      <c r="DJ793" s="1172"/>
      <c r="DK793" s="1172"/>
      <c r="DL793" s="1172"/>
      <c r="DM793" s="1172"/>
      <c r="DN793" s="1172"/>
      <c r="DO793" s="1172"/>
      <c r="DP793" s="1172"/>
      <c r="DQ793" s="1172"/>
      <c r="DR793" s="1172"/>
      <c r="DS793" s="1172"/>
      <c r="DT793" s="1172"/>
      <c r="DU793" s="1172"/>
      <c r="DV793" s="1172"/>
      <c r="DW793" s="1172"/>
      <c r="DX793" s="1172"/>
      <c r="DY793" s="1172"/>
      <c r="DZ793" s="1172"/>
      <c r="EA793" s="1172"/>
      <c r="EB793" s="1172"/>
      <c r="EC793" s="1172"/>
      <c r="ED793" s="1172"/>
      <c r="EE793" s="1172"/>
      <c r="EF793" s="1172"/>
      <c r="EG793" s="1172"/>
      <c r="EH793" s="1172"/>
      <c r="EI793" s="1172"/>
      <c r="EJ793" s="286"/>
      <c r="EK793" s="286"/>
      <c r="EL793" s="286"/>
      <c r="EM793" s="286"/>
      <c r="EN793" s="287">
        <f t="shared" si="3295"/>
        <v>0</v>
      </c>
      <c r="EO793" s="287"/>
      <c r="EP793" s="287"/>
      <c r="EQ793" s="286"/>
      <c r="ER793" s="286"/>
      <c r="ES793" s="286"/>
      <c r="ET793" s="835"/>
      <c r="EU793" s="835"/>
      <c r="EV793" s="835"/>
      <c r="EW793" s="835"/>
      <c r="EX793" s="286"/>
      <c r="EY793" s="835"/>
      <c r="EZ793" s="835"/>
      <c r="FA793" s="835"/>
      <c r="FB793" s="835"/>
      <c r="FC793" s="286"/>
      <c r="FD793" s="286"/>
      <c r="FE793" s="286"/>
      <c r="FF793" s="286"/>
      <c r="FG793" s="287">
        <f>SUM(FH793:FM793)</f>
        <v>0</v>
      </c>
      <c r="FH793" s="287"/>
      <c r="FI793" s="287"/>
      <c r="FJ793" s="286"/>
      <c r="FK793" s="286"/>
      <c r="FL793" s="977"/>
      <c r="FM793" s="286"/>
      <c r="FN793" s="835"/>
      <c r="FO793" s="835"/>
      <c r="FP793" s="835"/>
      <c r="FQ793" s="835"/>
      <c r="FR793" s="286"/>
      <c r="FS793" s="286"/>
      <c r="FT793" s="286"/>
      <c r="FU793" s="835"/>
      <c r="FV793" s="338"/>
      <c r="FW793" s="338"/>
      <c r="FX793" s="338"/>
    </row>
    <row r="794" spans="1:180" ht="30" hidden="1">
      <c r="A794" s="401" t="s">
        <v>485</v>
      </c>
      <c r="B794" s="339" t="s">
        <v>302</v>
      </c>
      <c r="C794" s="378"/>
      <c r="D794" s="378"/>
      <c r="E794" s="392"/>
      <c r="F794" s="394"/>
      <c r="G794" s="339"/>
      <c r="H794" s="339"/>
      <c r="I794" s="287" t="e">
        <f>#REF!+M794+N794+S794+#REF!</f>
        <v>#REF!</v>
      </c>
      <c r="J794" s="287"/>
      <c r="K794" s="287"/>
      <c r="L794" s="287"/>
      <c r="M794" s="364"/>
      <c r="N794" s="364"/>
      <c r="O794" s="364"/>
      <c r="P794" s="364"/>
      <c r="Q794" s="364"/>
      <c r="R794" s="364"/>
      <c r="S794" s="364"/>
      <c r="T794" s="364"/>
      <c r="U794" s="364"/>
      <c r="V794" s="364"/>
      <c r="W794" s="364"/>
      <c r="X794" s="364"/>
      <c r="Y794" s="364"/>
      <c r="Z794" s="364"/>
      <c r="AA794" s="1186"/>
      <c r="AB794" s="290"/>
      <c r="AC794" s="290"/>
      <c r="AD794" s="348"/>
      <c r="AE794" s="290"/>
      <c r="AF794" s="364"/>
      <c r="AG794" s="364"/>
      <c r="AH794" s="364"/>
      <c r="AI794" s="364"/>
      <c r="AJ794" s="364"/>
      <c r="AK794" s="364"/>
      <c r="AL794" s="290"/>
      <c r="AM794" s="290"/>
      <c r="AN794" s="290"/>
      <c r="AO794" s="290"/>
      <c r="AP794" s="290"/>
      <c r="AQ794" s="287" t="e">
        <f>#REF!+#REF!+BR794+CW794+#REF!</f>
        <v>#REF!</v>
      </c>
      <c r="AR794" s="1631"/>
      <c r="AS794" s="1631"/>
      <c r="AT794" s="285"/>
      <c r="AU794" s="285"/>
      <c r="AV794" s="285"/>
      <c r="AW794" s="285"/>
      <c r="AX794" s="285"/>
      <c r="AY794" s="285"/>
      <c r="AZ794" s="285"/>
      <c r="BA794" s="285"/>
      <c r="BB794" s="285"/>
      <c r="BC794" s="285"/>
      <c r="BD794" s="285"/>
      <c r="BE794" s="285"/>
      <c r="BF794" s="285"/>
      <c r="BG794" s="285"/>
      <c r="BH794" s="285"/>
      <c r="BI794" s="285"/>
      <c r="BJ794" s="285"/>
      <c r="BK794" s="285"/>
      <c r="BL794" s="290"/>
      <c r="BM794" s="290"/>
      <c r="BN794" s="290"/>
      <c r="BO794" s="290"/>
      <c r="BP794" s="290"/>
      <c r="BQ794" s="290"/>
      <c r="BR794" s="290"/>
      <c r="BS794" s="290"/>
      <c r="BT794" s="290"/>
      <c r="BU794" s="290"/>
      <c r="BV794" s="290"/>
      <c r="BW794" s="290"/>
      <c r="BX794" s="290"/>
      <c r="BY794" s="290"/>
      <c r="BZ794" s="290"/>
      <c r="CA794" s="290"/>
      <c r="CB794" s="290"/>
      <c r="CC794" s="290"/>
      <c r="CD794" s="290"/>
      <c r="CE794" s="290"/>
      <c r="CF794" s="290"/>
      <c r="CG794" s="981"/>
      <c r="CH794" s="290"/>
      <c r="CI794" s="290"/>
      <c r="CJ794" s="290"/>
      <c r="CK794" s="290"/>
      <c r="CL794" s="290"/>
      <c r="CM794" s="290"/>
      <c r="CN794" s="290"/>
      <c r="CO794" s="290"/>
      <c r="CP794" s="290"/>
      <c r="CQ794" s="290"/>
      <c r="CR794" s="290"/>
      <c r="CS794" s="290"/>
      <c r="CT794" s="290"/>
      <c r="CU794" s="290"/>
      <c r="CV794" s="290"/>
      <c r="CW794" s="1549"/>
      <c r="CX794" s="290"/>
      <c r="CY794" s="290"/>
      <c r="CZ794" s="290"/>
      <c r="DA794" s="290"/>
      <c r="DB794" s="290"/>
      <c r="DC794" s="290"/>
      <c r="DD794" s="290"/>
      <c r="DE794" s="290"/>
      <c r="DF794" s="290"/>
      <c r="DG794" s="290"/>
      <c r="DH794" s="290"/>
      <c r="DI794" s="1234"/>
      <c r="DJ794" s="1234"/>
      <c r="DK794" s="1234"/>
      <c r="DL794" s="1234"/>
      <c r="DM794" s="1234"/>
      <c r="DN794" s="1234"/>
      <c r="DO794" s="1234"/>
      <c r="DP794" s="1234"/>
      <c r="DQ794" s="1234"/>
      <c r="DR794" s="1234"/>
      <c r="DS794" s="1234"/>
      <c r="DT794" s="1234"/>
      <c r="DU794" s="1234"/>
      <c r="DV794" s="1234"/>
      <c r="DW794" s="1234"/>
      <c r="DX794" s="1234"/>
      <c r="DY794" s="1234"/>
      <c r="DZ794" s="1234"/>
      <c r="EA794" s="1234"/>
      <c r="EB794" s="1234"/>
      <c r="EC794" s="1234"/>
      <c r="ED794" s="1234"/>
      <c r="EE794" s="1234"/>
      <c r="EF794" s="1234"/>
      <c r="EG794" s="1234"/>
      <c r="EH794" s="1234"/>
      <c r="EI794" s="1234"/>
      <c r="EJ794" s="290"/>
      <c r="EK794" s="290"/>
      <c r="EL794" s="290"/>
      <c r="EM794" s="290"/>
      <c r="EN794" s="287">
        <f t="shared" si="3295"/>
        <v>0</v>
      </c>
      <c r="EO794" s="287"/>
      <c r="EP794" s="287"/>
      <c r="EQ794" s="290"/>
      <c r="ER794" s="290"/>
      <c r="ES794" s="290"/>
      <c r="ET794" s="836"/>
      <c r="EU794" s="836"/>
      <c r="EV794" s="836"/>
      <c r="EW794" s="836"/>
      <c r="EX794" s="290"/>
      <c r="EY794" s="836"/>
      <c r="EZ794" s="836"/>
      <c r="FA794" s="836"/>
      <c r="FB794" s="836"/>
      <c r="FC794" s="290"/>
      <c r="FD794" s="290"/>
      <c r="FE794" s="290"/>
      <c r="FF794" s="290"/>
      <c r="FG794" s="287">
        <f>SUM(FH794:FM794)</f>
        <v>0</v>
      </c>
      <c r="FH794" s="287"/>
      <c r="FI794" s="287">
        <v>0</v>
      </c>
      <c r="FJ794" s="290"/>
      <c r="FK794" s="290"/>
      <c r="FL794" s="981"/>
      <c r="FM794" s="290"/>
      <c r="FN794" s="836"/>
      <c r="FO794" s="836"/>
      <c r="FP794" s="836"/>
      <c r="FQ794" s="836"/>
      <c r="FR794" s="290"/>
      <c r="FS794" s="290"/>
      <c r="FT794" s="290"/>
      <c r="FU794" s="836"/>
      <c r="FV794" s="338"/>
      <c r="FW794" s="338"/>
      <c r="FX794" s="338"/>
    </row>
    <row r="795" spans="1:180" ht="30" hidden="1">
      <c r="A795" s="401" t="s">
        <v>485</v>
      </c>
      <c r="B795" s="339" t="s">
        <v>302</v>
      </c>
      <c r="C795" s="378"/>
      <c r="D795" s="378"/>
      <c r="E795" s="392" t="s">
        <v>97</v>
      </c>
      <c r="F795" s="394"/>
      <c r="G795" s="339"/>
      <c r="H795" s="339"/>
      <c r="I795" s="287" t="e">
        <f>#REF!+M795+N795+S795+#REF!</f>
        <v>#REF!</v>
      </c>
      <c r="J795" s="287"/>
      <c r="K795" s="287"/>
      <c r="L795" s="287"/>
      <c r="M795" s="364"/>
      <c r="N795" s="364"/>
      <c r="O795" s="364"/>
      <c r="P795" s="364"/>
      <c r="Q795" s="364"/>
      <c r="R795" s="364"/>
      <c r="S795" s="364"/>
      <c r="T795" s="364"/>
      <c r="U795" s="364"/>
      <c r="V795" s="364"/>
      <c r="W795" s="364"/>
      <c r="X795" s="364"/>
      <c r="Y795" s="364"/>
      <c r="Z795" s="364"/>
      <c r="AA795" s="1186"/>
      <c r="AB795" s="290"/>
      <c r="AC795" s="290"/>
      <c r="AD795" s="348"/>
      <c r="AE795" s="290"/>
      <c r="AF795" s="364"/>
      <c r="AG795" s="364"/>
      <c r="AH795" s="364"/>
      <c r="AI795" s="364"/>
      <c r="AJ795" s="364"/>
      <c r="AK795" s="364"/>
      <c r="AL795" s="290"/>
      <c r="AM795" s="290"/>
      <c r="AN795" s="290"/>
      <c r="AO795" s="290"/>
      <c r="AP795" s="290"/>
      <c r="AQ795" s="287" t="e">
        <f>#REF!+#REF!+BR795+CW795+#REF!</f>
        <v>#REF!</v>
      </c>
      <c r="AR795" s="1631"/>
      <c r="AS795" s="1631"/>
      <c r="AT795" s="286"/>
      <c r="AU795" s="286"/>
      <c r="AV795" s="286"/>
      <c r="AW795" s="286"/>
      <c r="AX795" s="286"/>
      <c r="AY795" s="286"/>
      <c r="AZ795" s="286"/>
      <c r="BA795" s="286"/>
      <c r="BB795" s="286"/>
      <c r="BC795" s="286"/>
      <c r="BD795" s="286"/>
      <c r="BE795" s="286"/>
      <c r="BF795" s="286"/>
      <c r="BG795" s="286"/>
      <c r="BH795" s="286"/>
      <c r="BI795" s="286"/>
      <c r="BJ795" s="286"/>
      <c r="BK795" s="286"/>
      <c r="BL795" s="290"/>
      <c r="BM795" s="290"/>
      <c r="BN795" s="290"/>
      <c r="BO795" s="290"/>
      <c r="BP795" s="290"/>
      <c r="BQ795" s="290"/>
      <c r="BR795" s="290"/>
      <c r="BS795" s="290"/>
      <c r="BT795" s="290"/>
      <c r="BU795" s="290"/>
      <c r="BV795" s="290"/>
      <c r="BW795" s="290"/>
      <c r="BX795" s="290"/>
      <c r="BY795" s="290"/>
      <c r="BZ795" s="290"/>
      <c r="CA795" s="290"/>
      <c r="CB795" s="290"/>
      <c r="CC795" s="290"/>
      <c r="CD795" s="290"/>
      <c r="CE795" s="290"/>
      <c r="CF795" s="290"/>
      <c r="CG795" s="981"/>
      <c r="CH795" s="290"/>
      <c r="CI795" s="290"/>
      <c r="CJ795" s="290"/>
      <c r="CK795" s="290"/>
      <c r="CL795" s="290"/>
      <c r="CM795" s="290"/>
      <c r="CN795" s="290"/>
      <c r="CO795" s="290"/>
      <c r="CP795" s="290"/>
      <c r="CQ795" s="290"/>
      <c r="CR795" s="290"/>
      <c r="CS795" s="290"/>
      <c r="CT795" s="290"/>
      <c r="CU795" s="290"/>
      <c r="CV795" s="290"/>
      <c r="CW795" s="1549"/>
      <c r="CX795" s="290"/>
      <c r="CY795" s="290"/>
      <c r="CZ795" s="290"/>
      <c r="DA795" s="290"/>
      <c r="DB795" s="290"/>
      <c r="DC795" s="290"/>
      <c r="DD795" s="290"/>
      <c r="DE795" s="290"/>
      <c r="DF795" s="290"/>
      <c r="DG795" s="290"/>
      <c r="DH795" s="290"/>
      <c r="DI795" s="1234"/>
      <c r="DJ795" s="1234"/>
      <c r="DK795" s="1234"/>
      <c r="DL795" s="1234"/>
      <c r="DM795" s="1234"/>
      <c r="DN795" s="1234"/>
      <c r="DO795" s="1234"/>
      <c r="DP795" s="1234"/>
      <c r="DQ795" s="1234"/>
      <c r="DR795" s="1234"/>
      <c r="DS795" s="1234"/>
      <c r="DT795" s="1234"/>
      <c r="DU795" s="1234"/>
      <c r="DV795" s="1234"/>
      <c r="DW795" s="1234"/>
      <c r="DX795" s="1234"/>
      <c r="DY795" s="1234"/>
      <c r="DZ795" s="1234"/>
      <c r="EA795" s="1234"/>
      <c r="EB795" s="1234"/>
      <c r="EC795" s="1234"/>
      <c r="ED795" s="1234"/>
      <c r="EE795" s="1234"/>
      <c r="EF795" s="1234"/>
      <c r="EG795" s="1234"/>
      <c r="EH795" s="1234"/>
      <c r="EI795" s="1234"/>
      <c r="EJ795" s="290"/>
      <c r="EK795" s="290"/>
      <c r="EL795" s="290"/>
      <c r="EM795" s="290"/>
      <c r="EN795" s="287">
        <f t="shared" si="3295"/>
        <v>0</v>
      </c>
      <c r="EO795" s="287"/>
      <c r="EP795" s="287"/>
      <c r="EQ795" s="290"/>
      <c r="ER795" s="290"/>
      <c r="ES795" s="290"/>
      <c r="ET795" s="836"/>
      <c r="EU795" s="836"/>
      <c r="EV795" s="836"/>
      <c r="EW795" s="836"/>
      <c r="EX795" s="290"/>
      <c r="EY795" s="836"/>
      <c r="EZ795" s="836"/>
      <c r="FA795" s="836"/>
      <c r="FB795" s="836"/>
      <c r="FC795" s="290"/>
      <c r="FD795" s="290"/>
      <c r="FE795" s="290"/>
      <c r="FF795" s="290"/>
      <c r="FG795" s="287">
        <f>SUM(FH795:FM795)</f>
        <v>0</v>
      </c>
      <c r="FH795" s="287">
        <v>0</v>
      </c>
      <c r="FI795" s="287"/>
      <c r="FJ795" s="290"/>
      <c r="FK795" s="290"/>
      <c r="FL795" s="981"/>
      <c r="FM795" s="290"/>
      <c r="FN795" s="836"/>
      <c r="FO795" s="836"/>
      <c r="FP795" s="836"/>
      <c r="FQ795" s="836"/>
      <c r="FR795" s="290"/>
      <c r="FS795" s="290"/>
      <c r="FT795" s="290"/>
      <c r="FU795" s="836"/>
      <c r="FV795" s="338"/>
      <c r="FW795" s="338"/>
      <c r="FX795" s="338"/>
    </row>
    <row r="796" spans="1:180" ht="30" hidden="1">
      <c r="A796" s="401" t="s">
        <v>485</v>
      </c>
      <c r="B796" s="339" t="s">
        <v>302</v>
      </c>
      <c r="C796" s="378"/>
      <c r="D796" s="378"/>
      <c r="E796" s="392"/>
      <c r="F796" s="393" t="s">
        <v>100</v>
      </c>
      <c r="G796" s="463"/>
      <c r="H796" s="463"/>
      <c r="I796" s="285"/>
      <c r="J796" s="285"/>
      <c r="K796" s="285"/>
      <c r="L796" s="285"/>
      <c r="M796" s="285"/>
      <c r="N796" s="285"/>
      <c r="O796" s="285"/>
      <c r="P796" s="285"/>
      <c r="Q796" s="285"/>
      <c r="R796" s="285"/>
      <c r="S796" s="285"/>
      <c r="T796" s="285"/>
      <c r="U796" s="285"/>
      <c r="V796" s="285"/>
      <c r="W796" s="285"/>
      <c r="X796" s="285"/>
      <c r="Y796" s="285"/>
      <c r="Z796" s="285"/>
      <c r="AA796" s="1174"/>
      <c r="AB796" s="285"/>
      <c r="AC796" s="285"/>
      <c r="AD796" s="347"/>
      <c r="AE796" s="285"/>
      <c r="AF796" s="285"/>
      <c r="AG796" s="285"/>
      <c r="AH796" s="285"/>
      <c r="AI796" s="285"/>
      <c r="AJ796" s="285"/>
      <c r="AK796" s="285"/>
      <c r="AL796" s="285"/>
      <c r="AM796" s="285"/>
      <c r="AN796" s="285"/>
      <c r="AO796" s="285"/>
      <c r="AP796" s="306"/>
      <c r="AQ796" s="287" t="e">
        <f>SUM(AQ793:AQ795)</f>
        <v>#REF!</v>
      </c>
      <c r="AR796" s="1631"/>
      <c r="AS796" s="1631"/>
      <c r="AT796" s="290"/>
      <c r="AU796" s="290"/>
      <c r="AV796" s="290"/>
      <c r="AW796" s="290"/>
      <c r="AX796" s="290"/>
      <c r="AY796" s="290"/>
      <c r="AZ796" s="290"/>
      <c r="BA796" s="290"/>
      <c r="BB796" s="290"/>
      <c r="BC796" s="290"/>
      <c r="BD796" s="290"/>
      <c r="BE796" s="290"/>
      <c r="BF796" s="290"/>
      <c r="BG796" s="290"/>
      <c r="BH796" s="290"/>
      <c r="BI796" s="290"/>
      <c r="BJ796" s="290"/>
      <c r="BK796" s="290"/>
      <c r="BL796" s="287">
        <f t="shared" ref="BL796:DE796" si="3324">SUM(BL793:BL795)</f>
        <v>0</v>
      </c>
      <c r="BM796" s="287">
        <f t="shared" si="3324"/>
        <v>0</v>
      </c>
      <c r="BN796" s="287">
        <f t="shared" si="3324"/>
        <v>0</v>
      </c>
      <c r="BO796" s="287">
        <f t="shared" si="3324"/>
        <v>0</v>
      </c>
      <c r="BP796" s="287">
        <f t="shared" si="3324"/>
        <v>0</v>
      </c>
      <c r="BQ796" s="287">
        <f t="shared" si="3324"/>
        <v>0</v>
      </c>
      <c r="BR796" s="287">
        <f t="shared" ref="BR796:CF796" si="3325">SUM(BR793:BR795)</f>
        <v>0</v>
      </c>
      <c r="BS796" s="287">
        <f t="shared" si="3325"/>
        <v>0</v>
      </c>
      <c r="BT796" s="287">
        <f t="shared" si="3325"/>
        <v>0</v>
      </c>
      <c r="BU796" s="287">
        <f t="shared" si="3325"/>
        <v>0</v>
      </c>
      <c r="BV796" s="287">
        <f t="shared" si="3325"/>
        <v>0</v>
      </c>
      <c r="BW796" s="287">
        <f t="shared" si="3325"/>
        <v>0</v>
      </c>
      <c r="BX796" s="287">
        <f t="shared" si="3325"/>
        <v>0</v>
      </c>
      <c r="BY796" s="287">
        <f t="shared" si="3325"/>
        <v>0</v>
      </c>
      <c r="BZ796" s="287">
        <f t="shared" si="3325"/>
        <v>0</v>
      </c>
      <c r="CA796" s="287">
        <f t="shared" si="3325"/>
        <v>0</v>
      </c>
      <c r="CB796" s="287">
        <f t="shared" si="3325"/>
        <v>0</v>
      </c>
      <c r="CC796" s="287">
        <f t="shared" si="3325"/>
        <v>0</v>
      </c>
      <c r="CD796" s="287">
        <f t="shared" si="3325"/>
        <v>0</v>
      </c>
      <c r="CE796" s="287">
        <f t="shared" si="3325"/>
        <v>0</v>
      </c>
      <c r="CF796" s="287">
        <f t="shared" si="3325"/>
        <v>0</v>
      </c>
      <c r="CG796" s="961"/>
      <c r="CH796" s="287">
        <f t="shared" ref="CH796:CV796" si="3326">SUM(CH793:CH795)</f>
        <v>0</v>
      </c>
      <c r="CI796" s="287">
        <f t="shared" si="3326"/>
        <v>0</v>
      </c>
      <c r="CJ796" s="287">
        <f t="shared" si="3326"/>
        <v>0</v>
      </c>
      <c r="CK796" s="287">
        <f t="shared" si="3326"/>
        <v>0</v>
      </c>
      <c r="CL796" s="287">
        <f t="shared" si="3326"/>
        <v>0</v>
      </c>
      <c r="CM796" s="287">
        <f t="shared" si="3326"/>
        <v>0</v>
      </c>
      <c r="CN796" s="287">
        <f t="shared" si="3326"/>
        <v>0</v>
      </c>
      <c r="CO796" s="287">
        <f t="shared" si="3326"/>
        <v>0</v>
      </c>
      <c r="CP796" s="287">
        <f t="shared" si="3326"/>
        <v>0</v>
      </c>
      <c r="CQ796" s="287">
        <f t="shared" si="3326"/>
        <v>0</v>
      </c>
      <c r="CR796" s="287">
        <f t="shared" si="3326"/>
        <v>0</v>
      </c>
      <c r="CS796" s="287">
        <f t="shared" si="3326"/>
        <v>0</v>
      </c>
      <c r="CT796" s="287">
        <f t="shared" si="3326"/>
        <v>0</v>
      </c>
      <c r="CU796" s="287">
        <f t="shared" si="3326"/>
        <v>0</v>
      </c>
      <c r="CV796" s="287">
        <f t="shared" si="3326"/>
        <v>0</v>
      </c>
      <c r="CW796" s="1510">
        <f t="shared" si="3324"/>
        <v>0</v>
      </c>
      <c r="CX796" s="287">
        <f t="shared" si="3324"/>
        <v>0</v>
      </c>
      <c r="CY796" s="287">
        <f t="shared" si="3324"/>
        <v>0</v>
      </c>
      <c r="CZ796" s="287">
        <f t="shared" si="3324"/>
        <v>0</v>
      </c>
      <c r="DA796" s="287">
        <f t="shared" si="3324"/>
        <v>0</v>
      </c>
      <c r="DB796" s="287">
        <f t="shared" si="3324"/>
        <v>0</v>
      </c>
      <c r="DC796" s="287">
        <f t="shared" si="3324"/>
        <v>0</v>
      </c>
      <c r="DD796" s="287">
        <f t="shared" si="3324"/>
        <v>0</v>
      </c>
      <c r="DE796" s="287">
        <f t="shared" si="3324"/>
        <v>0</v>
      </c>
      <c r="DF796" s="287">
        <f t="shared" ref="DF796:EF796" si="3327">SUM(DF793:DF795)</f>
        <v>0</v>
      </c>
      <c r="DG796" s="287">
        <f t="shared" si="3327"/>
        <v>0</v>
      </c>
      <c r="DH796" s="287">
        <f t="shared" si="3327"/>
        <v>0</v>
      </c>
      <c r="DI796" s="1220">
        <f t="shared" si="3327"/>
        <v>0</v>
      </c>
      <c r="DJ796" s="1220">
        <f t="shared" si="3327"/>
        <v>0</v>
      </c>
      <c r="DK796" s="1220">
        <f t="shared" si="3327"/>
        <v>0</v>
      </c>
      <c r="DL796" s="1220"/>
      <c r="DM796" s="1220"/>
      <c r="DN796" s="1220"/>
      <c r="DO796" s="1220"/>
      <c r="DP796" s="1220"/>
      <c r="DQ796" s="1220"/>
      <c r="DR796" s="1220"/>
      <c r="DS796" s="1220"/>
      <c r="DT796" s="1220"/>
      <c r="DU796" s="1220"/>
      <c r="DV796" s="1220"/>
      <c r="DW796" s="1220"/>
      <c r="DX796" s="1220">
        <f t="shared" si="3327"/>
        <v>0</v>
      </c>
      <c r="DY796" s="1220">
        <f t="shared" si="3327"/>
        <v>0</v>
      </c>
      <c r="DZ796" s="1220">
        <f t="shared" si="3327"/>
        <v>0</v>
      </c>
      <c r="EA796" s="1220">
        <f t="shared" si="3327"/>
        <v>0</v>
      </c>
      <c r="EB796" s="1220">
        <f t="shared" si="3327"/>
        <v>0</v>
      </c>
      <c r="EC796" s="1220">
        <f t="shared" si="3327"/>
        <v>0</v>
      </c>
      <c r="ED796" s="1220">
        <f t="shared" si="3327"/>
        <v>0</v>
      </c>
      <c r="EE796" s="1220">
        <f t="shared" si="3327"/>
        <v>0</v>
      </c>
      <c r="EF796" s="1220">
        <f t="shared" si="3327"/>
        <v>0</v>
      </c>
      <c r="EG796" s="1220"/>
      <c r="EH796" s="1220"/>
      <c r="EI796" s="1220"/>
      <c r="EJ796" s="285"/>
      <c r="EK796" s="285"/>
      <c r="EL796" s="285"/>
      <c r="EM796" s="285"/>
      <c r="EN796" s="287">
        <f t="shared" si="3295"/>
        <v>0</v>
      </c>
      <c r="EO796" s="287"/>
      <c r="EP796" s="287"/>
      <c r="EQ796" s="287">
        <f t="shared" ref="EQ796:FG796" si="3328">SUM(EQ793:EQ795)</f>
        <v>0</v>
      </c>
      <c r="ER796" s="287">
        <f t="shared" si="3328"/>
        <v>0</v>
      </c>
      <c r="ES796" s="287">
        <f t="shared" si="3328"/>
        <v>0</v>
      </c>
      <c r="ET796" s="825"/>
      <c r="EU796" s="825"/>
      <c r="EV796" s="825"/>
      <c r="EW796" s="825"/>
      <c r="EX796" s="287">
        <f t="shared" si="3328"/>
        <v>0</v>
      </c>
      <c r="EY796" s="825"/>
      <c r="EZ796" s="825"/>
      <c r="FA796" s="825"/>
      <c r="FB796" s="825"/>
      <c r="FC796" s="287">
        <f t="shared" si="3328"/>
        <v>0</v>
      </c>
      <c r="FD796" s="287">
        <f t="shared" si="3328"/>
        <v>0</v>
      </c>
      <c r="FE796" s="287">
        <f t="shared" ref="FE796:FF796" si="3329">SUM(FE793:FE795)</f>
        <v>0</v>
      </c>
      <c r="FF796" s="287">
        <f t="shared" si="3329"/>
        <v>0</v>
      </c>
      <c r="FG796" s="287">
        <f t="shared" si="3328"/>
        <v>0</v>
      </c>
      <c r="FH796" s="287"/>
      <c r="FI796" s="287"/>
      <c r="FJ796" s="287">
        <f>SUM(FJ793:FJ795)</f>
        <v>0</v>
      </c>
      <c r="FK796" s="287">
        <f>SUM(FK793:FK795)</f>
        <v>0</v>
      </c>
      <c r="FL796" s="961"/>
      <c r="FM796" s="287">
        <f>SUM(FM793:FM795)</f>
        <v>0</v>
      </c>
      <c r="FN796" s="825"/>
      <c r="FO796" s="825"/>
      <c r="FP796" s="825"/>
      <c r="FQ796" s="825"/>
      <c r="FR796" s="287"/>
      <c r="FS796" s="287"/>
      <c r="FT796" s="287">
        <f>SUM(FT793:FT795)</f>
        <v>0</v>
      </c>
      <c r="FU796" s="825"/>
      <c r="FV796" s="285"/>
      <c r="FW796" s="285"/>
      <c r="FX796" s="285"/>
    </row>
    <row r="797" spans="1:180" ht="30" hidden="1">
      <c r="A797" s="401" t="s">
        <v>485</v>
      </c>
      <c r="B797" s="339" t="s">
        <v>302</v>
      </c>
      <c r="C797" s="378"/>
      <c r="D797" s="378"/>
      <c r="E797" s="390" t="s">
        <v>130</v>
      </c>
      <c r="F797" s="391" t="s">
        <v>58</v>
      </c>
      <c r="G797" s="463"/>
      <c r="H797" s="463"/>
      <c r="I797" s="285"/>
      <c r="J797" s="285"/>
      <c r="K797" s="285"/>
      <c r="L797" s="285"/>
      <c r="M797" s="285"/>
      <c r="N797" s="285"/>
      <c r="O797" s="285"/>
      <c r="P797" s="285"/>
      <c r="Q797" s="285"/>
      <c r="R797" s="285"/>
      <c r="S797" s="285"/>
      <c r="T797" s="285"/>
      <c r="U797" s="285"/>
      <c r="V797" s="285"/>
      <c r="W797" s="285"/>
      <c r="X797" s="285"/>
      <c r="Y797" s="285"/>
      <c r="Z797" s="285"/>
      <c r="AA797" s="1174"/>
      <c r="AB797" s="285"/>
      <c r="AC797" s="285"/>
      <c r="AD797" s="347"/>
      <c r="AE797" s="285"/>
      <c r="AF797" s="285"/>
      <c r="AG797" s="285"/>
      <c r="AH797" s="285"/>
      <c r="AI797" s="285"/>
      <c r="AJ797" s="285"/>
      <c r="AK797" s="285"/>
      <c r="AL797" s="285"/>
      <c r="AM797" s="285"/>
      <c r="AN797" s="285"/>
      <c r="AO797" s="285"/>
      <c r="AP797" s="338"/>
      <c r="AQ797" s="285"/>
      <c r="AR797" s="1629"/>
      <c r="AS797" s="1629"/>
      <c r="AT797" s="290"/>
      <c r="AU797" s="290"/>
      <c r="AV797" s="290"/>
      <c r="AW797" s="290"/>
      <c r="AX797" s="290"/>
      <c r="AY797" s="290"/>
      <c r="AZ797" s="290"/>
      <c r="BA797" s="290"/>
      <c r="BB797" s="290"/>
      <c r="BC797" s="290"/>
      <c r="BD797" s="290"/>
      <c r="BE797" s="290"/>
      <c r="BF797" s="290"/>
      <c r="BG797" s="290"/>
      <c r="BH797" s="290"/>
      <c r="BI797" s="290"/>
      <c r="BJ797" s="290"/>
      <c r="BK797" s="290"/>
      <c r="BL797" s="285"/>
      <c r="BM797" s="285"/>
      <c r="BN797" s="285"/>
      <c r="BO797" s="285"/>
      <c r="BP797" s="285"/>
      <c r="BQ797" s="285"/>
      <c r="BR797" s="285"/>
      <c r="BS797" s="285"/>
      <c r="BT797" s="285"/>
      <c r="BU797" s="285"/>
      <c r="BV797" s="285"/>
      <c r="BW797" s="285"/>
      <c r="BX797" s="285"/>
      <c r="BY797" s="285"/>
      <c r="BZ797" s="285"/>
      <c r="CA797" s="285"/>
      <c r="CB797" s="285"/>
      <c r="CC797" s="285"/>
      <c r="CD797" s="285"/>
      <c r="CE797" s="285"/>
      <c r="CF797" s="285"/>
      <c r="CG797" s="962"/>
      <c r="CH797" s="285"/>
      <c r="CI797" s="285"/>
      <c r="CJ797" s="285"/>
      <c r="CK797" s="285"/>
      <c r="CL797" s="285"/>
      <c r="CM797" s="285"/>
      <c r="CN797" s="285"/>
      <c r="CO797" s="285"/>
      <c r="CP797" s="285"/>
      <c r="CQ797" s="285"/>
      <c r="CR797" s="285"/>
      <c r="CS797" s="285"/>
      <c r="CT797" s="285"/>
      <c r="CU797" s="285"/>
      <c r="CV797" s="285"/>
      <c r="CW797" s="1512"/>
      <c r="CX797" s="285"/>
      <c r="CY797" s="285"/>
      <c r="CZ797" s="285"/>
      <c r="DA797" s="285"/>
      <c r="DB797" s="285"/>
      <c r="DC797" s="285"/>
      <c r="DD797" s="285"/>
      <c r="DE797" s="285"/>
      <c r="DF797" s="285"/>
      <c r="DG797" s="285"/>
      <c r="DH797" s="285"/>
      <c r="DI797" s="1174"/>
      <c r="DJ797" s="1174"/>
      <c r="DK797" s="1174"/>
      <c r="DL797" s="1174"/>
      <c r="DM797" s="1174"/>
      <c r="DN797" s="1174"/>
      <c r="DO797" s="1174"/>
      <c r="DP797" s="1174"/>
      <c r="DQ797" s="1174"/>
      <c r="DR797" s="1174"/>
      <c r="DS797" s="1174"/>
      <c r="DT797" s="1174"/>
      <c r="DU797" s="1174"/>
      <c r="DV797" s="1174"/>
      <c r="DW797" s="1174"/>
      <c r="DX797" s="1174"/>
      <c r="DY797" s="1174"/>
      <c r="DZ797" s="1174"/>
      <c r="EA797" s="1174"/>
      <c r="EB797" s="1174"/>
      <c r="EC797" s="1174"/>
      <c r="ED797" s="1174"/>
      <c r="EE797" s="1174"/>
      <c r="EF797" s="1174"/>
      <c r="EG797" s="1174"/>
      <c r="EH797" s="1174"/>
      <c r="EI797" s="1174"/>
      <c r="EJ797" s="285"/>
      <c r="EK797" s="285"/>
      <c r="EL797" s="285"/>
      <c r="EM797" s="285"/>
      <c r="EN797" s="287">
        <f t="shared" si="3295"/>
        <v>0</v>
      </c>
      <c r="EO797" s="287"/>
      <c r="EP797" s="287"/>
      <c r="EQ797" s="285"/>
      <c r="ER797" s="285"/>
      <c r="ES797" s="285"/>
      <c r="ET797" s="804"/>
      <c r="EU797" s="804"/>
      <c r="EV797" s="804"/>
      <c r="EW797" s="804"/>
      <c r="EX797" s="285"/>
      <c r="EY797" s="804"/>
      <c r="EZ797" s="804"/>
      <c r="FA797" s="804"/>
      <c r="FB797" s="804"/>
      <c r="FC797" s="285"/>
      <c r="FD797" s="285"/>
      <c r="FE797" s="285"/>
      <c r="FF797" s="285"/>
      <c r="FG797" s="285"/>
      <c r="FH797" s="287"/>
      <c r="FI797" s="287"/>
      <c r="FJ797" s="285"/>
      <c r="FK797" s="285"/>
      <c r="FL797" s="962"/>
      <c r="FM797" s="285"/>
      <c r="FN797" s="804"/>
      <c r="FO797" s="804"/>
      <c r="FP797" s="804"/>
      <c r="FQ797" s="804"/>
      <c r="FR797" s="285"/>
      <c r="FS797" s="285"/>
      <c r="FT797" s="285"/>
      <c r="FU797" s="804"/>
      <c r="FV797" s="285"/>
      <c r="FW797" s="285"/>
      <c r="FX797" s="285"/>
    </row>
    <row r="798" spans="1:180" s="515" customFormat="1" ht="150" hidden="1" customHeight="1">
      <c r="A798" s="562" t="s">
        <v>485</v>
      </c>
      <c r="B798" s="563" t="s">
        <v>302</v>
      </c>
      <c r="C798" s="542" t="s">
        <v>491</v>
      </c>
      <c r="D798" s="542" t="s">
        <v>22</v>
      </c>
      <c r="E798" s="589" t="s">
        <v>442</v>
      </c>
      <c r="F798" s="606" t="s">
        <v>512</v>
      </c>
      <c r="G798" s="563"/>
      <c r="H798" s="563"/>
      <c r="I798" s="508" t="e">
        <f>#REF!+M798+N798+S798</f>
        <v>#REF!</v>
      </c>
      <c r="J798" s="508"/>
      <c r="K798" s="508"/>
      <c r="L798" s="508"/>
      <c r="M798" s="509" t="e">
        <f>SUM(#REF!)</f>
        <v>#REF!</v>
      </c>
      <c r="N798" s="509">
        <f>SUM(O798:R798)</f>
        <v>0</v>
      </c>
      <c r="O798" s="565"/>
      <c r="P798" s="565"/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  <c r="AA798" s="1185"/>
      <c r="AB798" s="565"/>
      <c r="AC798" s="565"/>
      <c r="AD798" s="577"/>
      <c r="AE798" s="565"/>
      <c r="AF798" s="509" t="e">
        <f>SUM(#REF!)</f>
        <v>#REF!</v>
      </c>
      <c r="AG798" s="509">
        <f>SUM(AH798:AK798)</f>
        <v>0</v>
      </c>
      <c r="AH798" s="565"/>
      <c r="AI798" s="565"/>
      <c r="AJ798" s="565"/>
      <c r="AK798" s="565"/>
      <c r="AL798" s="565"/>
      <c r="AM798" s="565"/>
      <c r="AN798" s="565"/>
      <c r="AO798" s="565"/>
      <c r="AP798" s="565" t="s">
        <v>349</v>
      </c>
      <c r="AQ798" s="508" t="e">
        <f>#REF!+BL798+BR798+CW798</f>
        <v>#REF!</v>
      </c>
      <c r="AR798" s="1630"/>
      <c r="AS798" s="1630"/>
      <c r="AT798" s="508"/>
      <c r="AU798" s="508"/>
      <c r="AV798" s="508"/>
      <c r="AW798" s="508"/>
      <c r="AX798" s="508"/>
      <c r="AY798" s="508"/>
      <c r="AZ798" s="508"/>
      <c r="BA798" s="508"/>
      <c r="BB798" s="508"/>
      <c r="BC798" s="508"/>
      <c r="BD798" s="508"/>
      <c r="BE798" s="508"/>
      <c r="BF798" s="508"/>
      <c r="BG798" s="508"/>
      <c r="BH798" s="508"/>
      <c r="BI798" s="508"/>
      <c r="BJ798" s="508"/>
      <c r="BK798" s="508"/>
      <c r="BL798" s="565">
        <v>6.7000000000000004E-2</v>
      </c>
      <c r="BM798" s="565">
        <v>0</v>
      </c>
      <c r="BN798" s="565">
        <v>2.9199999999999999E-3</v>
      </c>
      <c r="BO798" s="565"/>
      <c r="BP798" s="565"/>
      <c r="BQ798" s="565"/>
      <c r="BR798" s="565">
        <v>6.7000000000000004E-2</v>
      </c>
      <c r="BS798" s="565">
        <v>0</v>
      </c>
      <c r="BT798" s="565">
        <v>2.9199999999999999E-3</v>
      </c>
      <c r="BU798" s="565"/>
      <c r="BV798" s="565"/>
      <c r="BW798" s="565"/>
      <c r="BX798" s="565"/>
      <c r="BY798" s="565"/>
      <c r="BZ798" s="565"/>
      <c r="CA798" s="565"/>
      <c r="CB798" s="565"/>
      <c r="CC798" s="565"/>
      <c r="CD798" s="565">
        <v>6.7000000000000004E-2</v>
      </c>
      <c r="CE798" s="565">
        <v>0</v>
      </c>
      <c r="CF798" s="565">
        <v>2.9199999999999999E-3</v>
      </c>
      <c r="CG798" s="976"/>
      <c r="CH798" s="565">
        <v>6.7000000000000004E-2</v>
      </c>
      <c r="CI798" s="565">
        <v>0</v>
      </c>
      <c r="CJ798" s="565">
        <v>2.9199999999999999E-3</v>
      </c>
      <c r="CK798" s="565"/>
      <c r="CL798" s="565"/>
      <c r="CM798" s="565"/>
      <c r="CN798" s="565"/>
      <c r="CO798" s="565"/>
      <c r="CP798" s="565"/>
      <c r="CQ798" s="565"/>
      <c r="CR798" s="565"/>
      <c r="CS798" s="565"/>
      <c r="CT798" s="565">
        <v>6.7000000000000004E-2</v>
      </c>
      <c r="CU798" s="565">
        <v>0</v>
      </c>
      <c r="CV798" s="565">
        <v>2.9199999999999999E-3</v>
      </c>
      <c r="CW798" s="1546">
        <v>6.7000000000000004E-2</v>
      </c>
      <c r="CX798" s="565">
        <v>0</v>
      </c>
      <c r="CY798" s="565">
        <v>3.4099999999999998E-3</v>
      </c>
      <c r="CZ798" s="565">
        <v>6.7000000000000004E-2</v>
      </c>
      <c r="DA798" s="565">
        <v>0</v>
      </c>
      <c r="DB798" s="565">
        <v>3.4099999999999998E-3</v>
      </c>
      <c r="DC798" s="565">
        <v>6.7000000000000004E-2</v>
      </c>
      <c r="DD798" s="565">
        <v>0</v>
      </c>
      <c r="DE798" s="565">
        <v>3.4099999999999998E-3</v>
      </c>
      <c r="DF798" s="565">
        <v>6.7000000000000004E-2</v>
      </c>
      <c r="DG798" s="565">
        <v>0</v>
      </c>
      <c r="DH798" s="565">
        <v>3.4099999999999998E-3</v>
      </c>
      <c r="DI798" s="1185">
        <v>6.7000000000000004E-2</v>
      </c>
      <c r="DJ798" s="1185">
        <v>0</v>
      </c>
      <c r="DK798" s="1185">
        <v>3.4099999999999998E-3</v>
      </c>
      <c r="DL798" s="1185"/>
      <c r="DM798" s="1185"/>
      <c r="DN798" s="1185"/>
      <c r="DO798" s="1185"/>
      <c r="DP798" s="1185"/>
      <c r="DQ798" s="1185"/>
      <c r="DR798" s="1185"/>
      <c r="DS798" s="1185"/>
      <c r="DT798" s="1185"/>
      <c r="DU798" s="1185"/>
      <c r="DV798" s="1185"/>
      <c r="DW798" s="1185"/>
      <c r="DX798" s="1185">
        <v>6.7000000000000004E-2</v>
      </c>
      <c r="DY798" s="1185">
        <v>0</v>
      </c>
      <c r="DZ798" s="1185">
        <v>3.4099999999999998E-3</v>
      </c>
      <c r="EA798" s="1185">
        <v>6.7000000000000004E-2</v>
      </c>
      <c r="EB798" s="1185">
        <v>0</v>
      </c>
      <c r="EC798" s="1185">
        <v>3.4099999999999998E-3</v>
      </c>
      <c r="ED798" s="1185">
        <v>6.7000000000000004E-2</v>
      </c>
      <c r="EE798" s="1185">
        <v>0</v>
      </c>
      <c r="EF798" s="1185">
        <v>3.4099999999999998E-3</v>
      </c>
      <c r="EG798" s="1185"/>
      <c r="EH798" s="1185"/>
      <c r="EI798" s="1185"/>
      <c r="EJ798" s="565"/>
      <c r="EK798" s="565"/>
      <c r="EL798" s="565"/>
      <c r="EM798" s="565"/>
      <c r="EN798" s="508">
        <f t="shared" si="3295"/>
        <v>8.0000000000000002E-3</v>
      </c>
      <c r="EO798" s="508"/>
      <c r="EP798" s="508"/>
      <c r="EQ798" s="565">
        <v>2E-3</v>
      </c>
      <c r="ER798" s="565">
        <v>2E-3</v>
      </c>
      <c r="ES798" s="565">
        <v>2E-3</v>
      </c>
      <c r="ET798" s="833"/>
      <c r="EU798" s="833"/>
      <c r="EV798" s="833"/>
      <c r="EW798" s="833"/>
      <c r="EX798" s="565">
        <v>2E-3</v>
      </c>
      <c r="EY798" s="833"/>
      <c r="EZ798" s="833"/>
      <c r="FA798" s="833"/>
      <c r="FB798" s="833"/>
      <c r="FC798" s="565">
        <v>2E-3</v>
      </c>
      <c r="FD798" s="565">
        <v>2E-3</v>
      </c>
      <c r="FE798" s="565">
        <v>2E-3</v>
      </c>
      <c r="FF798" s="565">
        <v>2E-3</v>
      </c>
      <c r="FG798" s="508">
        <f>SUM(FH798:FM798)</f>
        <v>0</v>
      </c>
      <c r="FH798" s="508"/>
      <c r="FI798" s="508"/>
      <c r="FJ798" s="565"/>
      <c r="FK798" s="565"/>
      <c r="FL798" s="976"/>
      <c r="FM798" s="565"/>
      <c r="FN798" s="833"/>
      <c r="FO798" s="833"/>
      <c r="FP798" s="833"/>
      <c r="FQ798" s="833"/>
      <c r="FR798" s="565"/>
      <c r="FS798" s="565"/>
      <c r="FT798" s="565"/>
      <c r="FU798" s="833"/>
      <c r="FV798" s="565"/>
      <c r="FW798" s="565"/>
      <c r="FX798" s="565"/>
    </row>
    <row r="799" spans="1:180" ht="30" hidden="1">
      <c r="A799" s="401" t="s">
        <v>485</v>
      </c>
      <c r="B799" s="339" t="s">
        <v>302</v>
      </c>
      <c r="C799" s="378"/>
      <c r="D799" s="378"/>
      <c r="E799" s="392"/>
      <c r="F799" s="394"/>
      <c r="G799" s="339"/>
      <c r="H799" s="339"/>
      <c r="I799" s="287" t="e">
        <f>#REF!+M799+N799+S799+#REF!</f>
        <v>#REF!</v>
      </c>
      <c r="J799" s="287"/>
      <c r="K799" s="287"/>
      <c r="L799" s="287"/>
      <c r="M799" s="364"/>
      <c r="N799" s="364"/>
      <c r="O799" s="364"/>
      <c r="P799" s="364"/>
      <c r="Q799" s="364"/>
      <c r="R799" s="364"/>
      <c r="S799" s="364"/>
      <c r="T799" s="364"/>
      <c r="U799" s="364"/>
      <c r="V799" s="364"/>
      <c r="W799" s="364"/>
      <c r="X799" s="364"/>
      <c r="Y799" s="364"/>
      <c r="Z799" s="364"/>
      <c r="AA799" s="1186"/>
      <c r="AB799" s="290"/>
      <c r="AC799" s="290"/>
      <c r="AD799" s="348"/>
      <c r="AE799" s="290"/>
      <c r="AF799" s="364"/>
      <c r="AG799" s="364"/>
      <c r="AH799" s="364"/>
      <c r="AI799" s="364"/>
      <c r="AJ799" s="364"/>
      <c r="AK799" s="364"/>
      <c r="AL799" s="290"/>
      <c r="AM799" s="290"/>
      <c r="AN799" s="290"/>
      <c r="AO799" s="290"/>
      <c r="AP799" s="290"/>
      <c r="AQ799" s="287" t="e">
        <f>#REF!+#REF!+BR799+CW799+#REF!</f>
        <v>#REF!</v>
      </c>
      <c r="AR799" s="1631"/>
      <c r="AS799" s="1631"/>
      <c r="AT799" s="285"/>
      <c r="AU799" s="285"/>
      <c r="AV799" s="285"/>
      <c r="AW799" s="285"/>
      <c r="AX799" s="285"/>
      <c r="AY799" s="285"/>
      <c r="AZ799" s="285"/>
      <c r="BA799" s="285"/>
      <c r="BB799" s="285"/>
      <c r="BC799" s="285"/>
      <c r="BD799" s="285"/>
      <c r="BE799" s="285"/>
      <c r="BF799" s="285"/>
      <c r="BG799" s="285"/>
      <c r="BH799" s="285"/>
      <c r="BI799" s="285"/>
      <c r="BJ799" s="285"/>
      <c r="BK799" s="285"/>
      <c r="BL799" s="290"/>
      <c r="BM799" s="290"/>
      <c r="BN799" s="290"/>
      <c r="BO799" s="290"/>
      <c r="BP799" s="290"/>
      <c r="BQ799" s="290"/>
      <c r="BR799" s="290"/>
      <c r="BS799" s="290"/>
      <c r="BT799" s="290"/>
      <c r="BU799" s="290"/>
      <c r="BV799" s="290"/>
      <c r="BW799" s="290"/>
      <c r="BX799" s="290"/>
      <c r="BY799" s="290"/>
      <c r="BZ799" s="290"/>
      <c r="CA799" s="290"/>
      <c r="CB799" s="290"/>
      <c r="CC799" s="290"/>
      <c r="CD799" s="290"/>
      <c r="CE799" s="290"/>
      <c r="CF799" s="290"/>
      <c r="CG799" s="981"/>
      <c r="CH799" s="290"/>
      <c r="CI799" s="290"/>
      <c r="CJ799" s="290"/>
      <c r="CK799" s="290"/>
      <c r="CL799" s="290"/>
      <c r="CM799" s="290"/>
      <c r="CN799" s="290"/>
      <c r="CO799" s="290"/>
      <c r="CP799" s="290"/>
      <c r="CQ799" s="290"/>
      <c r="CR799" s="290"/>
      <c r="CS799" s="290"/>
      <c r="CT799" s="290"/>
      <c r="CU799" s="290"/>
      <c r="CV799" s="290"/>
      <c r="CW799" s="1549"/>
      <c r="CX799" s="290"/>
      <c r="CY799" s="290"/>
      <c r="CZ799" s="290"/>
      <c r="DA799" s="290"/>
      <c r="DB799" s="290"/>
      <c r="DC799" s="290"/>
      <c r="DD799" s="290"/>
      <c r="DE799" s="290"/>
      <c r="DF799" s="290"/>
      <c r="DG799" s="290"/>
      <c r="DH799" s="290"/>
      <c r="DI799" s="1234"/>
      <c r="DJ799" s="1234"/>
      <c r="DK799" s="1234"/>
      <c r="DL799" s="1234"/>
      <c r="DM799" s="1234"/>
      <c r="DN799" s="1234"/>
      <c r="DO799" s="1234"/>
      <c r="DP799" s="1234"/>
      <c r="DQ799" s="1234"/>
      <c r="DR799" s="1234"/>
      <c r="DS799" s="1234"/>
      <c r="DT799" s="1234"/>
      <c r="DU799" s="1234"/>
      <c r="DV799" s="1234"/>
      <c r="DW799" s="1234"/>
      <c r="DX799" s="1234"/>
      <c r="DY799" s="1234"/>
      <c r="DZ799" s="1234"/>
      <c r="EA799" s="1234"/>
      <c r="EB799" s="1234"/>
      <c r="EC799" s="1234"/>
      <c r="ED799" s="1234"/>
      <c r="EE799" s="1234"/>
      <c r="EF799" s="1234"/>
      <c r="EG799" s="1234"/>
      <c r="EH799" s="1234"/>
      <c r="EI799" s="1234"/>
      <c r="EJ799" s="290"/>
      <c r="EK799" s="290"/>
      <c r="EL799" s="290"/>
      <c r="EM799" s="290"/>
      <c r="EN799" s="287">
        <f t="shared" ref="EN799:EN832" si="3330">SUM(EQ799:EX799)</f>
        <v>0</v>
      </c>
      <c r="EO799" s="287"/>
      <c r="EP799" s="287"/>
      <c r="EQ799" s="290"/>
      <c r="ER799" s="290"/>
      <c r="ES799" s="290"/>
      <c r="ET799" s="836"/>
      <c r="EU799" s="836"/>
      <c r="EV799" s="836"/>
      <c r="EW799" s="836"/>
      <c r="EX799" s="290"/>
      <c r="EY799" s="836"/>
      <c r="EZ799" s="836"/>
      <c r="FA799" s="836"/>
      <c r="FB799" s="836"/>
      <c r="FC799" s="290"/>
      <c r="FD799" s="290"/>
      <c r="FE799" s="290"/>
      <c r="FF799" s="290"/>
      <c r="FG799" s="287">
        <f>SUM(FH799:FM799)</f>
        <v>0</v>
      </c>
      <c r="FH799" s="287"/>
      <c r="FI799" s="287">
        <v>0</v>
      </c>
      <c r="FJ799" s="290"/>
      <c r="FK799" s="290"/>
      <c r="FL799" s="981"/>
      <c r="FM799" s="290"/>
      <c r="FN799" s="836"/>
      <c r="FO799" s="836"/>
      <c r="FP799" s="836"/>
      <c r="FQ799" s="836"/>
      <c r="FR799" s="290"/>
      <c r="FS799" s="290"/>
      <c r="FT799" s="290"/>
      <c r="FU799" s="836"/>
      <c r="FV799" s="338"/>
      <c r="FW799" s="338"/>
      <c r="FX799" s="338"/>
    </row>
    <row r="800" spans="1:180" ht="30" hidden="1">
      <c r="A800" s="401" t="s">
        <v>485</v>
      </c>
      <c r="B800" s="339" t="s">
        <v>302</v>
      </c>
      <c r="C800" s="378"/>
      <c r="D800" s="378"/>
      <c r="E800" s="392" t="s">
        <v>97</v>
      </c>
      <c r="F800" s="394"/>
      <c r="G800" s="339"/>
      <c r="H800" s="339"/>
      <c r="I800" s="287" t="e">
        <f>#REF!+M800+N800+S800+#REF!</f>
        <v>#REF!</v>
      </c>
      <c r="J800" s="287"/>
      <c r="K800" s="287"/>
      <c r="L800" s="287"/>
      <c r="M800" s="364"/>
      <c r="N800" s="364"/>
      <c r="O800" s="364"/>
      <c r="P800" s="364"/>
      <c r="Q800" s="364"/>
      <c r="R800" s="364"/>
      <c r="S800" s="364"/>
      <c r="T800" s="364"/>
      <c r="U800" s="364"/>
      <c r="V800" s="364"/>
      <c r="W800" s="364"/>
      <c r="X800" s="364"/>
      <c r="Y800" s="364"/>
      <c r="Z800" s="364"/>
      <c r="AA800" s="1186"/>
      <c r="AB800" s="290"/>
      <c r="AC800" s="290"/>
      <c r="AD800" s="348"/>
      <c r="AE800" s="290"/>
      <c r="AF800" s="364"/>
      <c r="AG800" s="364"/>
      <c r="AH800" s="364"/>
      <c r="AI800" s="364"/>
      <c r="AJ800" s="364"/>
      <c r="AK800" s="364"/>
      <c r="AL800" s="290"/>
      <c r="AM800" s="290"/>
      <c r="AN800" s="290"/>
      <c r="AO800" s="290"/>
      <c r="AP800" s="290"/>
      <c r="AQ800" s="287" t="e">
        <f>#REF!+#REF!+BR800+CW800+#REF!</f>
        <v>#REF!</v>
      </c>
      <c r="AR800" s="1631"/>
      <c r="AS800" s="1631"/>
      <c r="AT800" s="286"/>
      <c r="AU800" s="286"/>
      <c r="AV800" s="286"/>
      <c r="AW800" s="286"/>
      <c r="AX800" s="286"/>
      <c r="AY800" s="286"/>
      <c r="AZ800" s="286"/>
      <c r="BA800" s="286"/>
      <c r="BB800" s="286"/>
      <c r="BC800" s="286"/>
      <c r="BD800" s="286"/>
      <c r="BE800" s="286"/>
      <c r="BF800" s="286"/>
      <c r="BG800" s="286"/>
      <c r="BH800" s="286"/>
      <c r="BI800" s="286"/>
      <c r="BJ800" s="286"/>
      <c r="BK800" s="286"/>
      <c r="BL800" s="290"/>
      <c r="BM800" s="290"/>
      <c r="BN800" s="290"/>
      <c r="BO800" s="290"/>
      <c r="BP800" s="290"/>
      <c r="BQ800" s="290"/>
      <c r="BR800" s="290"/>
      <c r="BS800" s="290"/>
      <c r="BT800" s="290"/>
      <c r="BU800" s="290"/>
      <c r="BV800" s="290"/>
      <c r="BW800" s="290"/>
      <c r="BX800" s="290"/>
      <c r="BY800" s="290"/>
      <c r="BZ800" s="290"/>
      <c r="CA800" s="290"/>
      <c r="CB800" s="290"/>
      <c r="CC800" s="290"/>
      <c r="CD800" s="290"/>
      <c r="CE800" s="290"/>
      <c r="CF800" s="290"/>
      <c r="CG800" s="981"/>
      <c r="CH800" s="290"/>
      <c r="CI800" s="290"/>
      <c r="CJ800" s="290"/>
      <c r="CK800" s="290"/>
      <c r="CL800" s="290"/>
      <c r="CM800" s="290"/>
      <c r="CN800" s="290"/>
      <c r="CO800" s="290"/>
      <c r="CP800" s="290"/>
      <c r="CQ800" s="290"/>
      <c r="CR800" s="290"/>
      <c r="CS800" s="290"/>
      <c r="CT800" s="290"/>
      <c r="CU800" s="290"/>
      <c r="CV800" s="290"/>
      <c r="CW800" s="1549"/>
      <c r="CX800" s="290"/>
      <c r="CY800" s="290"/>
      <c r="CZ800" s="290"/>
      <c r="DA800" s="290"/>
      <c r="DB800" s="290"/>
      <c r="DC800" s="290"/>
      <c r="DD800" s="290"/>
      <c r="DE800" s="290"/>
      <c r="DF800" s="290"/>
      <c r="DG800" s="290"/>
      <c r="DH800" s="290"/>
      <c r="DI800" s="1234"/>
      <c r="DJ800" s="1234"/>
      <c r="DK800" s="1234"/>
      <c r="DL800" s="1234"/>
      <c r="DM800" s="1234"/>
      <c r="DN800" s="1234"/>
      <c r="DO800" s="1234"/>
      <c r="DP800" s="1234"/>
      <c r="DQ800" s="1234"/>
      <c r="DR800" s="1234"/>
      <c r="DS800" s="1234"/>
      <c r="DT800" s="1234"/>
      <c r="DU800" s="1234"/>
      <c r="DV800" s="1234"/>
      <c r="DW800" s="1234"/>
      <c r="DX800" s="1234"/>
      <c r="DY800" s="1234"/>
      <c r="DZ800" s="1234"/>
      <c r="EA800" s="1234"/>
      <c r="EB800" s="1234"/>
      <c r="EC800" s="1234"/>
      <c r="ED800" s="1234"/>
      <c r="EE800" s="1234"/>
      <c r="EF800" s="1234"/>
      <c r="EG800" s="1234"/>
      <c r="EH800" s="1234"/>
      <c r="EI800" s="1234"/>
      <c r="EJ800" s="290"/>
      <c r="EK800" s="290"/>
      <c r="EL800" s="290"/>
      <c r="EM800" s="290"/>
      <c r="EN800" s="287">
        <f t="shared" si="3330"/>
        <v>0</v>
      </c>
      <c r="EO800" s="287"/>
      <c r="EP800" s="287"/>
      <c r="EQ800" s="290"/>
      <c r="ER800" s="290"/>
      <c r="ES800" s="290"/>
      <c r="ET800" s="836"/>
      <c r="EU800" s="836"/>
      <c r="EV800" s="836"/>
      <c r="EW800" s="836"/>
      <c r="EX800" s="290"/>
      <c r="EY800" s="836"/>
      <c r="EZ800" s="836"/>
      <c r="FA800" s="836"/>
      <c r="FB800" s="836"/>
      <c r="FC800" s="290"/>
      <c r="FD800" s="290"/>
      <c r="FE800" s="290"/>
      <c r="FF800" s="290"/>
      <c r="FG800" s="287">
        <f>SUM(FH800:FM800)</f>
        <v>0</v>
      </c>
      <c r="FH800" s="287">
        <v>0</v>
      </c>
      <c r="FI800" s="287">
        <v>0</v>
      </c>
      <c r="FJ800" s="290"/>
      <c r="FK800" s="290"/>
      <c r="FL800" s="981"/>
      <c r="FM800" s="290"/>
      <c r="FN800" s="836"/>
      <c r="FO800" s="836"/>
      <c r="FP800" s="836"/>
      <c r="FQ800" s="836"/>
      <c r="FR800" s="290"/>
      <c r="FS800" s="290"/>
      <c r="FT800" s="290"/>
      <c r="FU800" s="836"/>
      <c r="FV800" s="338"/>
      <c r="FW800" s="338"/>
      <c r="FX800" s="338"/>
    </row>
    <row r="801" spans="1:180" ht="30" hidden="1">
      <c r="A801" s="401" t="s">
        <v>485</v>
      </c>
      <c r="B801" s="339" t="s">
        <v>302</v>
      </c>
      <c r="C801" s="378"/>
      <c r="D801" s="378"/>
      <c r="E801" s="392"/>
      <c r="F801" s="393" t="s">
        <v>100</v>
      </c>
      <c r="G801" s="463"/>
      <c r="H801" s="463"/>
      <c r="I801" s="285"/>
      <c r="J801" s="285"/>
      <c r="K801" s="285"/>
      <c r="L801" s="285"/>
      <c r="M801" s="285"/>
      <c r="N801" s="285"/>
      <c r="O801" s="285"/>
      <c r="P801" s="285"/>
      <c r="Q801" s="285"/>
      <c r="R801" s="285"/>
      <c r="S801" s="285"/>
      <c r="T801" s="285"/>
      <c r="U801" s="285"/>
      <c r="V801" s="285"/>
      <c r="W801" s="285"/>
      <c r="X801" s="285"/>
      <c r="Y801" s="285"/>
      <c r="Z801" s="285"/>
      <c r="AA801" s="1174"/>
      <c r="AB801" s="285"/>
      <c r="AC801" s="285"/>
      <c r="AD801" s="347"/>
      <c r="AE801" s="285"/>
      <c r="AF801" s="285"/>
      <c r="AG801" s="285"/>
      <c r="AH801" s="285"/>
      <c r="AI801" s="285"/>
      <c r="AJ801" s="285"/>
      <c r="AK801" s="285"/>
      <c r="AL801" s="285"/>
      <c r="AM801" s="285"/>
      <c r="AN801" s="285"/>
      <c r="AO801" s="285"/>
      <c r="AP801" s="306"/>
      <c r="AQ801" s="307" t="e">
        <f>#REF!+BL801+BR801+CW801</f>
        <v>#REF!</v>
      </c>
      <c r="AR801" s="1616"/>
      <c r="AS801" s="1616"/>
      <c r="AT801" s="290"/>
      <c r="AU801" s="290"/>
      <c r="AV801" s="290"/>
      <c r="AW801" s="290"/>
      <c r="AX801" s="290"/>
      <c r="AY801" s="290"/>
      <c r="AZ801" s="290"/>
      <c r="BA801" s="290"/>
      <c r="BB801" s="290"/>
      <c r="BC801" s="290"/>
      <c r="BD801" s="290"/>
      <c r="BE801" s="290"/>
      <c r="BF801" s="290"/>
      <c r="BG801" s="290"/>
      <c r="BH801" s="290"/>
      <c r="BI801" s="290"/>
      <c r="BJ801" s="290"/>
      <c r="BK801" s="290"/>
      <c r="BL801" s="287">
        <f t="shared" ref="BL801:DE801" si="3331">SUM(BL798:BL800)</f>
        <v>6.7000000000000004E-2</v>
      </c>
      <c r="BM801" s="287">
        <f t="shared" si="3331"/>
        <v>0</v>
      </c>
      <c r="BN801" s="287">
        <f t="shared" si="3331"/>
        <v>2.9199999999999999E-3</v>
      </c>
      <c r="BO801" s="287">
        <f t="shared" si="3331"/>
        <v>0</v>
      </c>
      <c r="BP801" s="287">
        <f t="shared" si="3331"/>
        <v>0</v>
      </c>
      <c r="BQ801" s="287">
        <f t="shared" si="3331"/>
        <v>0</v>
      </c>
      <c r="BR801" s="287">
        <f t="shared" ref="BR801:CF801" si="3332">SUM(BR798:BR800)</f>
        <v>6.7000000000000004E-2</v>
      </c>
      <c r="BS801" s="287">
        <f t="shared" si="3332"/>
        <v>0</v>
      </c>
      <c r="BT801" s="287">
        <f t="shared" si="3332"/>
        <v>2.9199999999999999E-3</v>
      </c>
      <c r="BU801" s="287">
        <f t="shared" si="3332"/>
        <v>0</v>
      </c>
      <c r="BV801" s="287">
        <f t="shared" si="3332"/>
        <v>0</v>
      </c>
      <c r="BW801" s="287">
        <f t="shared" si="3332"/>
        <v>0</v>
      </c>
      <c r="BX801" s="287">
        <f t="shared" si="3332"/>
        <v>0</v>
      </c>
      <c r="BY801" s="287">
        <f t="shared" si="3332"/>
        <v>0</v>
      </c>
      <c r="BZ801" s="287">
        <f t="shared" si="3332"/>
        <v>0</v>
      </c>
      <c r="CA801" s="287">
        <f t="shared" si="3332"/>
        <v>0</v>
      </c>
      <c r="CB801" s="287">
        <f t="shared" si="3332"/>
        <v>0</v>
      </c>
      <c r="CC801" s="287">
        <f t="shared" si="3332"/>
        <v>0</v>
      </c>
      <c r="CD801" s="287">
        <f t="shared" si="3332"/>
        <v>6.7000000000000004E-2</v>
      </c>
      <c r="CE801" s="287">
        <f t="shared" si="3332"/>
        <v>0</v>
      </c>
      <c r="CF801" s="287">
        <f t="shared" si="3332"/>
        <v>2.9199999999999999E-3</v>
      </c>
      <c r="CG801" s="961"/>
      <c r="CH801" s="287">
        <f t="shared" ref="CH801:CV801" si="3333">SUM(CH798:CH800)</f>
        <v>6.7000000000000004E-2</v>
      </c>
      <c r="CI801" s="287">
        <f t="shared" si="3333"/>
        <v>0</v>
      </c>
      <c r="CJ801" s="287">
        <f t="shared" si="3333"/>
        <v>2.9199999999999999E-3</v>
      </c>
      <c r="CK801" s="287">
        <f t="shared" si="3333"/>
        <v>0</v>
      </c>
      <c r="CL801" s="287">
        <f t="shared" si="3333"/>
        <v>0</v>
      </c>
      <c r="CM801" s="287">
        <f t="shared" si="3333"/>
        <v>0</v>
      </c>
      <c r="CN801" s="287">
        <f t="shared" si="3333"/>
        <v>0</v>
      </c>
      <c r="CO801" s="287">
        <f t="shared" si="3333"/>
        <v>0</v>
      </c>
      <c r="CP801" s="287">
        <f t="shared" si="3333"/>
        <v>0</v>
      </c>
      <c r="CQ801" s="287">
        <f t="shared" si="3333"/>
        <v>0</v>
      </c>
      <c r="CR801" s="287">
        <f t="shared" si="3333"/>
        <v>0</v>
      </c>
      <c r="CS801" s="287">
        <f t="shared" si="3333"/>
        <v>0</v>
      </c>
      <c r="CT801" s="287">
        <f t="shared" si="3333"/>
        <v>6.7000000000000004E-2</v>
      </c>
      <c r="CU801" s="287">
        <f t="shared" si="3333"/>
        <v>0</v>
      </c>
      <c r="CV801" s="287">
        <f t="shared" si="3333"/>
        <v>2.9199999999999999E-3</v>
      </c>
      <c r="CW801" s="1510">
        <f t="shared" si="3331"/>
        <v>6.7000000000000004E-2</v>
      </c>
      <c r="CX801" s="287">
        <f t="shared" si="3331"/>
        <v>0</v>
      </c>
      <c r="CY801" s="287">
        <f t="shared" si="3331"/>
        <v>3.4099999999999998E-3</v>
      </c>
      <c r="CZ801" s="287">
        <f t="shared" si="3331"/>
        <v>6.7000000000000004E-2</v>
      </c>
      <c r="DA801" s="287">
        <f t="shared" si="3331"/>
        <v>0</v>
      </c>
      <c r="DB801" s="287">
        <f t="shared" si="3331"/>
        <v>3.4099999999999998E-3</v>
      </c>
      <c r="DC801" s="287">
        <f t="shared" si="3331"/>
        <v>6.7000000000000004E-2</v>
      </c>
      <c r="DD801" s="287">
        <f t="shared" si="3331"/>
        <v>0</v>
      </c>
      <c r="DE801" s="287">
        <f t="shared" si="3331"/>
        <v>3.4099999999999998E-3</v>
      </c>
      <c r="DF801" s="287">
        <f t="shared" ref="DF801:DH801" si="3334">SUM(DF798:DF800)</f>
        <v>6.7000000000000004E-2</v>
      </c>
      <c r="DG801" s="287">
        <f t="shared" si="3334"/>
        <v>0</v>
      </c>
      <c r="DH801" s="287">
        <f t="shared" si="3334"/>
        <v>3.4099999999999998E-3</v>
      </c>
      <c r="DI801" s="1220">
        <f t="shared" ref="DI801:EC801" si="3335">SUM(DI798:DI800)</f>
        <v>6.7000000000000004E-2</v>
      </c>
      <c r="DJ801" s="1220">
        <f t="shared" si="3335"/>
        <v>0</v>
      </c>
      <c r="DK801" s="1220">
        <f t="shared" si="3335"/>
        <v>3.4099999999999998E-3</v>
      </c>
      <c r="DL801" s="1220"/>
      <c r="DM801" s="1220"/>
      <c r="DN801" s="1220"/>
      <c r="DO801" s="1220"/>
      <c r="DP801" s="1220"/>
      <c r="DQ801" s="1220"/>
      <c r="DR801" s="1220"/>
      <c r="DS801" s="1220"/>
      <c r="DT801" s="1220"/>
      <c r="DU801" s="1220"/>
      <c r="DV801" s="1220"/>
      <c r="DW801" s="1220"/>
      <c r="DX801" s="1220">
        <f t="shared" si="3335"/>
        <v>6.7000000000000004E-2</v>
      </c>
      <c r="DY801" s="1220">
        <f t="shared" si="3335"/>
        <v>0</v>
      </c>
      <c r="DZ801" s="1220">
        <f t="shared" si="3335"/>
        <v>3.4099999999999998E-3</v>
      </c>
      <c r="EA801" s="1220">
        <f t="shared" si="3335"/>
        <v>6.7000000000000004E-2</v>
      </c>
      <c r="EB801" s="1220">
        <f t="shared" si="3335"/>
        <v>0</v>
      </c>
      <c r="EC801" s="1220">
        <f t="shared" si="3335"/>
        <v>3.4099999999999998E-3</v>
      </c>
      <c r="ED801" s="1220">
        <f t="shared" ref="ED801:EF801" si="3336">SUM(ED798:ED800)</f>
        <v>6.7000000000000004E-2</v>
      </c>
      <c r="EE801" s="1220">
        <f t="shared" si="3336"/>
        <v>0</v>
      </c>
      <c r="EF801" s="1220">
        <f t="shared" si="3336"/>
        <v>3.4099999999999998E-3</v>
      </c>
      <c r="EG801" s="1220"/>
      <c r="EH801" s="1220"/>
      <c r="EI801" s="1220"/>
      <c r="EJ801" s="285"/>
      <c r="EK801" s="285"/>
      <c r="EL801" s="285"/>
      <c r="EM801" s="285"/>
      <c r="EN801" s="287">
        <f t="shared" si="3330"/>
        <v>8.0000000000000002E-3</v>
      </c>
      <c r="EO801" s="287"/>
      <c r="EP801" s="287"/>
      <c r="EQ801" s="295">
        <f t="shared" ref="EQ801:FG801" si="3337">SUM(EQ798:EQ800)</f>
        <v>2E-3</v>
      </c>
      <c r="ER801" s="295">
        <f t="shared" si="3337"/>
        <v>2E-3</v>
      </c>
      <c r="ES801" s="295">
        <f t="shared" si="3337"/>
        <v>2E-3</v>
      </c>
      <c r="ET801" s="838"/>
      <c r="EU801" s="838"/>
      <c r="EV801" s="838"/>
      <c r="EW801" s="838"/>
      <c r="EX801" s="295">
        <f t="shared" si="3337"/>
        <v>2E-3</v>
      </c>
      <c r="EY801" s="838"/>
      <c r="EZ801" s="838"/>
      <c r="FA801" s="838"/>
      <c r="FB801" s="838"/>
      <c r="FC801" s="295">
        <f t="shared" si="3337"/>
        <v>2E-3</v>
      </c>
      <c r="FD801" s="295">
        <f t="shared" si="3337"/>
        <v>2E-3</v>
      </c>
      <c r="FE801" s="295">
        <f t="shared" ref="FE801:FF801" si="3338">SUM(FE798:FE800)</f>
        <v>2E-3</v>
      </c>
      <c r="FF801" s="295">
        <f t="shared" si="3338"/>
        <v>2E-3</v>
      </c>
      <c r="FG801" s="287">
        <f t="shared" si="3337"/>
        <v>0</v>
      </c>
      <c r="FH801" s="287">
        <v>0</v>
      </c>
      <c r="FI801" s="287"/>
      <c r="FJ801" s="287">
        <f>SUM(FJ798:FJ800)</f>
        <v>0</v>
      </c>
      <c r="FK801" s="287">
        <f>SUM(FK798:FK800)</f>
        <v>0</v>
      </c>
      <c r="FL801" s="961"/>
      <c r="FM801" s="287">
        <f>SUM(FM798:FM800)</f>
        <v>0</v>
      </c>
      <c r="FN801" s="825"/>
      <c r="FO801" s="825"/>
      <c r="FP801" s="825"/>
      <c r="FQ801" s="825"/>
      <c r="FR801" s="287"/>
      <c r="FS801" s="287"/>
      <c r="FT801" s="287">
        <f>SUM(FT798:FT800)</f>
        <v>0</v>
      </c>
      <c r="FU801" s="825"/>
      <c r="FV801" s="285"/>
      <c r="FW801" s="285"/>
      <c r="FX801" s="285"/>
    </row>
    <row r="802" spans="1:180" ht="31.5" hidden="1">
      <c r="A802" s="401" t="s">
        <v>485</v>
      </c>
      <c r="B802" s="339" t="s">
        <v>302</v>
      </c>
      <c r="C802" s="378"/>
      <c r="D802" s="378"/>
      <c r="E802" s="376">
        <v>3</v>
      </c>
      <c r="F802" s="389" t="s">
        <v>278</v>
      </c>
      <c r="G802" s="375"/>
      <c r="H802" s="375"/>
      <c r="I802" s="336"/>
      <c r="J802" s="336"/>
      <c r="K802" s="336"/>
      <c r="L802" s="336"/>
      <c r="M802" s="336"/>
      <c r="N802" s="336"/>
      <c r="O802" s="336"/>
      <c r="P802" s="336"/>
      <c r="Q802" s="336"/>
      <c r="R802" s="336"/>
      <c r="S802" s="336"/>
      <c r="T802" s="336"/>
      <c r="U802" s="336"/>
      <c r="V802" s="336"/>
      <c r="W802" s="336"/>
      <c r="X802" s="336"/>
      <c r="Y802" s="336"/>
      <c r="Z802" s="336"/>
      <c r="AA802" s="1153"/>
      <c r="AB802" s="336"/>
      <c r="AC802" s="336"/>
      <c r="AD802" s="346"/>
      <c r="AE802" s="336"/>
      <c r="AF802" s="336"/>
      <c r="AG802" s="336"/>
      <c r="AH802" s="336"/>
      <c r="AI802" s="336"/>
      <c r="AJ802" s="336"/>
      <c r="AK802" s="336"/>
      <c r="AL802" s="336"/>
      <c r="AM802" s="336"/>
      <c r="AN802" s="336"/>
      <c r="AO802" s="336"/>
      <c r="AP802" s="336"/>
      <c r="AQ802" s="336"/>
      <c r="AR802" s="1632"/>
      <c r="AS802" s="1632"/>
      <c r="AT802" s="290"/>
      <c r="AU802" s="290"/>
      <c r="AV802" s="290"/>
      <c r="AW802" s="290"/>
      <c r="AX802" s="290"/>
      <c r="AY802" s="290"/>
      <c r="AZ802" s="290"/>
      <c r="BA802" s="290"/>
      <c r="BB802" s="290"/>
      <c r="BC802" s="290"/>
      <c r="BD802" s="290"/>
      <c r="BE802" s="290"/>
      <c r="BF802" s="290"/>
      <c r="BG802" s="290"/>
      <c r="BH802" s="290"/>
      <c r="BI802" s="290"/>
      <c r="BJ802" s="290"/>
      <c r="BK802" s="290"/>
      <c r="BL802" s="336"/>
      <c r="BM802" s="288">
        <f>BM810+BM814+BM819+BM823+BM827+BM831</f>
        <v>30.464497999999999</v>
      </c>
      <c r="BN802" s="288">
        <f>BN810+BN815+BN819+BN823+BN827+BN831</f>
        <v>1.1165419999999999</v>
      </c>
      <c r="BO802" s="336"/>
      <c r="BP802" s="288">
        <f>BP810+BP814+BP819+BP823+BP827+BP831</f>
        <v>0</v>
      </c>
      <c r="BQ802" s="288">
        <f>BQ810+BQ814+BQ819+BQ823+BQ827+BQ831</f>
        <v>0</v>
      </c>
      <c r="BR802" s="336"/>
      <c r="BS802" s="288">
        <f>BS810+BS814+BS819+BS823+BS827+BS831</f>
        <v>30.464497999999999</v>
      </c>
      <c r="BT802" s="288">
        <f>BT810+BT815+BT819+BT823+BT827+BT831</f>
        <v>1.1165419999999999</v>
      </c>
      <c r="BU802" s="336"/>
      <c r="BV802" s="288">
        <f>BV810+BV814+BV819+BV823+BV827+BV831</f>
        <v>0</v>
      </c>
      <c r="BW802" s="288">
        <f>BW810+BW814+BW819+BW823+BW827+BW831</f>
        <v>0</v>
      </c>
      <c r="BX802" s="336"/>
      <c r="BY802" s="288">
        <f>BY810+BY814+BY819+BY823+BY827+BY831</f>
        <v>9.9885180000000009</v>
      </c>
      <c r="BZ802" s="288">
        <f>BZ810+BZ814+BZ819+BZ823+BZ827+BZ831</f>
        <v>0.303788</v>
      </c>
      <c r="CA802" s="336"/>
      <c r="CB802" s="288">
        <f>CB810+CB814+CB819+CB823+CB827+CB831</f>
        <v>10.487462000000001</v>
      </c>
      <c r="CC802" s="288">
        <f>CC810+CC814+CC819+CC823+CC827+CC831</f>
        <v>0.318666</v>
      </c>
      <c r="CD802" s="336"/>
      <c r="CE802" s="288">
        <f>CE810+CE814+CE819+CE823+CE827+CE831</f>
        <v>9.9885180000000009</v>
      </c>
      <c r="CF802" s="288">
        <f>CF810+CF814+CF819+CF823+CF827+CF831</f>
        <v>0.303788</v>
      </c>
      <c r="CG802" s="979"/>
      <c r="CH802" s="336"/>
      <c r="CI802" s="288">
        <f>CI810+CI814+CI819+CI823+CI827+CI831</f>
        <v>30.464497999999999</v>
      </c>
      <c r="CJ802" s="288">
        <f>CJ810+CJ815+CJ819+CJ823+CJ827+CJ831</f>
        <v>1.1165419999999999</v>
      </c>
      <c r="CK802" s="336"/>
      <c r="CL802" s="288">
        <f>CL810+CL814+CL819+CL823+CL827+CL831</f>
        <v>0</v>
      </c>
      <c r="CM802" s="288">
        <f>CM810+CM814+CM819+CM823+CM827+CM831</f>
        <v>0</v>
      </c>
      <c r="CN802" s="336"/>
      <c r="CO802" s="288">
        <f>CO810+CO814+CO819+CO823+CO827+CO831</f>
        <v>9.9885180000000009</v>
      </c>
      <c r="CP802" s="288">
        <f>CP810+CP814+CP819+CP823+CP827+CP831</f>
        <v>0.303788</v>
      </c>
      <c r="CQ802" s="336"/>
      <c r="CR802" s="288">
        <f>CR810+CR814+CR819+CR823+CR827+CR831</f>
        <v>10.487462000000001</v>
      </c>
      <c r="CS802" s="288">
        <f>CS810+CS814+CS819+CS823+CS827+CS831</f>
        <v>0.318666</v>
      </c>
      <c r="CT802" s="336"/>
      <c r="CU802" s="288">
        <f>CU810+CU814+CU819+CU823+CU827+CU831</f>
        <v>9.9885180000000009</v>
      </c>
      <c r="CV802" s="288">
        <f>CV810+CV814+CV819+CV823+CV827+CV831</f>
        <v>0.303788</v>
      </c>
      <c r="CW802" s="1512"/>
      <c r="CX802" s="288">
        <f>CX810+CX814+CX819+CX823+CX827+CX831</f>
        <v>31.596897999999999</v>
      </c>
      <c r="CY802" s="288">
        <f>CY810+CY814+CY819+CY823+CY827+CY831</f>
        <v>0.96084199999999997</v>
      </c>
      <c r="CZ802" s="336"/>
      <c r="DA802" s="288">
        <f>DA810+DA814+DA819+DA823+DA827+DA831</f>
        <v>31.596897999999999</v>
      </c>
      <c r="DB802" s="288">
        <f>DB810+DB814+DB819+DB823+DB827+DB831</f>
        <v>0.96084199999999997</v>
      </c>
      <c r="DC802" s="336"/>
      <c r="DD802" s="288">
        <f>DD810+DD814+DD819+DD823+DD827+DD831</f>
        <v>31.596897999999999</v>
      </c>
      <c r="DE802" s="288">
        <f>DE810+DE814+DE819+DE823+DE827+DE831</f>
        <v>0.96084199999999997</v>
      </c>
      <c r="DF802" s="336"/>
      <c r="DG802" s="288">
        <f>DG810+DG814+DG819+DG823+DG827+DG831</f>
        <v>31.596897999999999</v>
      </c>
      <c r="DH802" s="288">
        <f>DH810+DH814+DH819+DH823+DH827+DH831</f>
        <v>0.96084199999999997</v>
      </c>
      <c r="DI802" s="1153"/>
      <c r="DJ802" s="1232">
        <f>DJ810+DJ814+DJ819+DJ823+DJ827+DJ831</f>
        <v>31.596897999999999</v>
      </c>
      <c r="DK802" s="1232">
        <f>DK810+DK814+DK819+DK823+DK827+DK831</f>
        <v>0.96084199999999997</v>
      </c>
      <c r="DL802" s="1232"/>
      <c r="DM802" s="1232"/>
      <c r="DN802" s="1232"/>
      <c r="DO802" s="1232"/>
      <c r="DP802" s="1232"/>
      <c r="DQ802" s="1232"/>
      <c r="DR802" s="1232"/>
      <c r="DS802" s="1232"/>
      <c r="DT802" s="1232"/>
      <c r="DU802" s="1232"/>
      <c r="DV802" s="1232"/>
      <c r="DW802" s="1232"/>
      <c r="DX802" s="1153"/>
      <c r="DY802" s="1232">
        <f>DY810+DY814+DY819+DY823+DY827+DY831</f>
        <v>31.596897999999999</v>
      </c>
      <c r="DZ802" s="1232">
        <f>DZ810+DZ814+DZ819+DZ823+DZ827+DZ831</f>
        <v>0.96084199999999997</v>
      </c>
      <c r="EA802" s="1153"/>
      <c r="EB802" s="1232">
        <f>EB810+EB814+EB819+EB823+EB827+EB831</f>
        <v>31.596897999999999</v>
      </c>
      <c r="EC802" s="1232">
        <f>EC810+EC814+EC819+EC823+EC827+EC831</f>
        <v>0.96084199999999997</v>
      </c>
      <c r="ED802" s="1153"/>
      <c r="EE802" s="1232">
        <f>EE810+EE814+EE819+EE823+EE827+EE831</f>
        <v>31.596897999999999</v>
      </c>
      <c r="EF802" s="1232">
        <f>EF810+EF814+EF819+EF823+EF827+EF831</f>
        <v>0.96084199999999997</v>
      </c>
      <c r="EG802" s="1232"/>
      <c r="EH802" s="1232"/>
      <c r="EI802" s="1232"/>
      <c r="EJ802" s="336"/>
      <c r="EK802" s="336"/>
      <c r="EL802" s="336"/>
      <c r="EM802" s="336"/>
      <c r="EN802" s="287">
        <f t="shared" si="3330"/>
        <v>0</v>
      </c>
      <c r="EO802" s="287"/>
      <c r="EP802" s="287"/>
      <c r="EQ802" s="288">
        <f t="shared" ref="EQ802:FG802" si="3339">EQ810+EQ814+EQ819+EQ823+EQ827+EQ831</f>
        <v>0</v>
      </c>
      <c r="ER802" s="288">
        <f t="shared" si="3339"/>
        <v>0</v>
      </c>
      <c r="ES802" s="288">
        <f t="shared" si="3339"/>
        <v>0</v>
      </c>
      <c r="ET802" s="837"/>
      <c r="EU802" s="837"/>
      <c r="EV802" s="837"/>
      <c r="EW802" s="837"/>
      <c r="EX802" s="288">
        <f t="shared" si="3339"/>
        <v>0</v>
      </c>
      <c r="EY802" s="837"/>
      <c r="EZ802" s="837"/>
      <c r="FA802" s="837"/>
      <c r="FB802" s="837"/>
      <c r="FC802" s="288">
        <f t="shared" si="3339"/>
        <v>0</v>
      </c>
      <c r="FD802" s="288">
        <f t="shared" si="3339"/>
        <v>0</v>
      </c>
      <c r="FE802" s="288">
        <f t="shared" ref="FE802:FF802" si="3340">FE810+FE814+FE819+FE823+FE827+FE831</f>
        <v>0</v>
      </c>
      <c r="FF802" s="288">
        <f t="shared" si="3340"/>
        <v>0</v>
      </c>
      <c r="FG802" s="288">
        <f t="shared" si="3339"/>
        <v>0</v>
      </c>
      <c r="FH802" s="287"/>
      <c r="FI802" s="287"/>
      <c r="FJ802" s="288">
        <f>FJ810+FJ814+FJ819+FJ823+FJ827+FJ831</f>
        <v>0</v>
      </c>
      <c r="FK802" s="288">
        <f>FK810+FK814+FK819+FK823+FK827+FK831</f>
        <v>0</v>
      </c>
      <c r="FL802" s="979"/>
      <c r="FM802" s="288">
        <f>FM810+FM814+FM819+FM823+FM827+FM831</f>
        <v>0</v>
      </c>
      <c r="FN802" s="837"/>
      <c r="FO802" s="837"/>
      <c r="FP802" s="837"/>
      <c r="FQ802" s="837"/>
      <c r="FR802" s="288"/>
      <c r="FS802" s="288"/>
      <c r="FT802" s="288">
        <f>FT810+FT814+FT819+FT823+FT827+FT831</f>
        <v>0</v>
      </c>
      <c r="FU802" s="837"/>
      <c r="FV802" s="336"/>
      <c r="FW802" s="336"/>
      <c r="FX802" s="336"/>
    </row>
    <row r="803" spans="1:180" ht="30" hidden="1">
      <c r="A803" s="401" t="s">
        <v>485</v>
      </c>
      <c r="B803" s="339" t="s">
        <v>302</v>
      </c>
      <c r="C803" s="378"/>
      <c r="D803" s="378"/>
      <c r="E803" s="398" t="s">
        <v>60</v>
      </c>
      <c r="F803" s="399" t="s">
        <v>95</v>
      </c>
      <c r="G803" s="463"/>
      <c r="H803" s="463"/>
      <c r="I803" s="285"/>
      <c r="J803" s="285"/>
      <c r="K803" s="285"/>
      <c r="L803" s="285"/>
      <c r="M803" s="285"/>
      <c r="N803" s="285"/>
      <c r="O803" s="285"/>
      <c r="P803" s="285"/>
      <c r="Q803" s="285"/>
      <c r="R803" s="285"/>
      <c r="S803" s="285"/>
      <c r="T803" s="285"/>
      <c r="U803" s="285"/>
      <c r="V803" s="285"/>
      <c r="W803" s="285"/>
      <c r="X803" s="285"/>
      <c r="Y803" s="285"/>
      <c r="Z803" s="285"/>
      <c r="AA803" s="1174"/>
      <c r="AB803" s="285"/>
      <c r="AC803" s="285"/>
      <c r="AD803" s="347"/>
      <c r="AE803" s="285"/>
      <c r="AF803" s="285"/>
      <c r="AG803" s="285"/>
      <c r="AH803" s="285"/>
      <c r="AI803" s="285"/>
      <c r="AJ803" s="285"/>
      <c r="AK803" s="285"/>
      <c r="AL803" s="285"/>
      <c r="AM803" s="285"/>
      <c r="AN803" s="285"/>
      <c r="AO803" s="285"/>
      <c r="AP803" s="338"/>
      <c r="AQ803" s="285"/>
      <c r="AR803" s="1629"/>
      <c r="AS803" s="1629"/>
      <c r="AT803" s="287"/>
      <c r="AU803" s="287"/>
      <c r="AV803" s="287"/>
      <c r="AW803" s="287"/>
      <c r="AX803" s="287"/>
      <c r="AY803" s="287"/>
      <c r="AZ803" s="287"/>
      <c r="BA803" s="287"/>
      <c r="BB803" s="287"/>
      <c r="BC803" s="287"/>
      <c r="BD803" s="287"/>
      <c r="BE803" s="287"/>
      <c r="BF803" s="287"/>
      <c r="BG803" s="287"/>
      <c r="BH803" s="287"/>
      <c r="BI803" s="287"/>
      <c r="BJ803" s="287"/>
      <c r="BK803" s="287"/>
      <c r="BL803" s="285"/>
      <c r="BM803" s="285"/>
      <c r="BN803" s="285"/>
      <c r="BO803" s="285"/>
      <c r="BP803" s="285"/>
      <c r="BQ803" s="285"/>
      <c r="BR803" s="285"/>
      <c r="BS803" s="285"/>
      <c r="BT803" s="285"/>
      <c r="BU803" s="285"/>
      <c r="BV803" s="285"/>
      <c r="BW803" s="285"/>
      <c r="BX803" s="285"/>
      <c r="BY803" s="285"/>
      <c r="BZ803" s="285"/>
      <c r="CA803" s="285"/>
      <c r="CB803" s="285"/>
      <c r="CC803" s="285"/>
      <c r="CD803" s="285"/>
      <c r="CE803" s="285"/>
      <c r="CF803" s="285"/>
      <c r="CG803" s="962"/>
      <c r="CH803" s="285"/>
      <c r="CI803" s="285"/>
      <c r="CJ803" s="285"/>
      <c r="CK803" s="285"/>
      <c r="CL803" s="285"/>
      <c r="CM803" s="285"/>
      <c r="CN803" s="285"/>
      <c r="CO803" s="285"/>
      <c r="CP803" s="285"/>
      <c r="CQ803" s="285"/>
      <c r="CR803" s="285"/>
      <c r="CS803" s="285"/>
      <c r="CT803" s="285"/>
      <c r="CU803" s="285"/>
      <c r="CV803" s="285"/>
      <c r="CW803" s="1512"/>
      <c r="CX803" s="285"/>
      <c r="CY803" s="285"/>
      <c r="CZ803" s="285"/>
      <c r="DA803" s="285"/>
      <c r="DB803" s="285"/>
      <c r="DC803" s="285"/>
      <c r="DD803" s="285"/>
      <c r="DE803" s="285"/>
      <c r="DF803" s="285"/>
      <c r="DG803" s="285"/>
      <c r="DH803" s="285"/>
      <c r="DI803" s="1174"/>
      <c r="DJ803" s="1174"/>
      <c r="DK803" s="1174"/>
      <c r="DL803" s="1174"/>
      <c r="DM803" s="1174"/>
      <c r="DN803" s="1174"/>
      <c r="DO803" s="1174"/>
      <c r="DP803" s="1174"/>
      <c r="DQ803" s="1174"/>
      <c r="DR803" s="1174"/>
      <c r="DS803" s="1174"/>
      <c r="DT803" s="1174"/>
      <c r="DU803" s="1174"/>
      <c r="DV803" s="1174"/>
      <c r="DW803" s="1174"/>
      <c r="DX803" s="1174"/>
      <c r="DY803" s="1174"/>
      <c r="DZ803" s="1174"/>
      <c r="EA803" s="1174"/>
      <c r="EB803" s="1174"/>
      <c r="EC803" s="1174"/>
      <c r="ED803" s="1174"/>
      <c r="EE803" s="1174"/>
      <c r="EF803" s="1174"/>
      <c r="EG803" s="1174"/>
      <c r="EH803" s="1174"/>
      <c r="EI803" s="1174"/>
      <c r="EJ803" s="285"/>
      <c r="EK803" s="285"/>
      <c r="EL803" s="285"/>
      <c r="EM803" s="285"/>
      <c r="EN803" s="287">
        <f t="shared" si="3330"/>
        <v>0</v>
      </c>
      <c r="EO803" s="287"/>
      <c r="EP803" s="287"/>
      <c r="EQ803" s="285"/>
      <c r="ER803" s="285"/>
      <c r="ES803" s="285"/>
      <c r="ET803" s="804"/>
      <c r="EU803" s="804"/>
      <c r="EV803" s="804"/>
      <c r="EW803" s="804"/>
      <c r="EX803" s="285"/>
      <c r="EY803" s="804"/>
      <c r="EZ803" s="804"/>
      <c r="FA803" s="804"/>
      <c r="FB803" s="804"/>
      <c r="FC803" s="285"/>
      <c r="FD803" s="285"/>
      <c r="FE803" s="285"/>
      <c r="FF803" s="285"/>
      <c r="FG803" s="285"/>
      <c r="FH803" s="287"/>
      <c r="FI803" s="287"/>
      <c r="FJ803" s="285"/>
      <c r="FK803" s="285"/>
      <c r="FL803" s="962"/>
      <c r="FM803" s="285"/>
      <c r="FN803" s="804"/>
      <c r="FO803" s="804"/>
      <c r="FP803" s="804"/>
      <c r="FQ803" s="804"/>
      <c r="FR803" s="285"/>
      <c r="FS803" s="285"/>
      <c r="FT803" s="285"/>
      <c r="FU803" s="804"/>
      <c r="FV803" s="285"/>
      <c r="FW803" s="285"/>
      <c r="FX803" s="285"/>
    </row>
    <row r="804" spans="1:180" ht="30" hidden="1">
      <c r="A804" s="401" t="s">
        <v>485</v>
      </c>
      <c r="B804" s="339" t="s">
        <v>302</v>
      </c>
      <c r="C804" s="378"/>
      <c r="D804" s="378"/>
      <c r="E804" s="392" t="s">
        <v>261</v>
      </c>
      <c r="F804" s="396" t="s">
        <v>262</v>
      </c>
      <c r="G804" s="463"/>
      <c r="H804" s="463"/>
      <c r="I804" s="285"/>
      <c r="J804" s="285"/>
      <c r="K804" s="285"/>
      <c r="L804" s="285"/>
      <c r="M804" s="285"/>
      <c r="N804" s="285"/>
      <c r="O804" s="285"/>
      <c r="P804" s="285"/>
      <c r="Q804" s="285"/>
      <c r="R804" s="285"/>
      <c r="S804" s="285"/>
      <c r="T804" s="285"/>
      <c r="U804" s="285"/>
      <c r="V804" s="285"/>
      <c r="W804" s="285"/>
      <c r="X804" s="285"/>
      <c r="Y804" s="285"/>
      <c r="Z804" s="285"/>
      <c r="AA804" s="1174"/>
      <c r="AB804" s="285"/>
      <c r="AC804" s="285"/>
      <c r="AD804" s="347"/>
      <c r="AE804" s="285"/>
      <c r="AF804" s="285"/>
      <c r="AG804" s="285"/>
      <c r="AH804" s="285"/>
      <c r="AI804" s="285"/>
      <c r="AJ804" s="285"/>
      <c r="AK804" s="285"/>
      <c r="AL804" s="285"/>
      <c r="AM804" s="285"/>
      <c r="AN804" s="285"/>
      <c r="AO804" s="285"/>
      <c r="AP804" s="338"/>
      <c r="AQ804" s="285"/>
      <c r="AR804" s="1629"/>
      <c r="AS804" s="1629"/>
      <c r="AT804" s="336"/>
      <c r="AU804" s="288"/>
      <c r="AV804" s="288"/>
      <c r="AW804" s="336"/>
      <c r="AX804" s="288"/>
      <c r="AY804" s="288"/>
      <c r="AZ804" s="336"/>
      <c r="BA804" s="288"/>
      <c r="BB804" s="288"/>
      <c r="BC804" s="336"/>
      <c r="BD804" s="288"/>
      <c r="BE804" s="288"/>
      <c r="BF804" s="288"/>
      <c r="BG804" s="288"/>
      <c r="BH804" s="288"/>
      <c r="BI804" s="288"/>
      <c r="BJ804" s="288"/>
      <c r="BK804" s="288"/>
      <c r="BL804" s="285"/>
      <c r="BM804" s="285"/>
      <c r="BN804" s="285"/>
      <c r="BO804" s="285"/>
      <c r="BP804" s="285"/>
      <c r="BQ804" s="285"/>
      <c r="BR804" s="285"/>
      <c r="BS804" s="285"/>
      <c r="BT804" s="285"/>
      <c r="BU804" s="285"/>
      <c r="BV804" s="285"/>
      <c r="BW804" s="285"/>
      <c r="BX804" s="285"/>
      <c r="BY804" s="285"/>
      <c r="BZ804" s="285"/>
      <c r="CA804" s="285"/>
      <c r="CB804" s="285"/>
      <c r="CC804" s="285"/>
      <c r="CD804" s="285"/>
      <c r="CE804" s="285"/>
      <c r="CF804" s="285"/>
      <c r="CG804" s="962"/>
      <c r="CH804" s="285"/>
      <c r="CI804" s="285"/>
      <c r="CJ804" s="285"/>
      <c r="CK804" s="285"/>
      <c r="CL804" s="285"/>
      <c r="CM804" s="285"/>
      <c r="CN804" s="285"/>
      <c r="CO804" s="285"/>
      <c r="CP804" s="285"/>
      <c r="CQ804" s="285"/>
      <c r="CR804" s="285"/>
      <c r="CS804" s="285"/>
      <c r="CT804" s="285"/>
      <c r="CU804" s="285"/>
      <c r="CV804" s="285"/>
      <c r="CW804" s="1512"/>
      <c r="CX804" s="285"/>
      <c r="CY804" s="285"/>
      <c r="CZ804" s="285"/>
      <c r="DA804" s="285"/>
      <c r="DB804" s="285"/>
      <c r="DC804" s="285"/>
      <c r="DD804" s="285"/>
      <c r="DE804" s="285"/>
      <c r="DF804" s="285"/>
      <c r="DG804" s="285"/>
      <c r="DH804" s="285"/>
      <c r="DI804" s="1174"/>
      <c r="DJ804" s="1174"/>
      <c r="DK804" s="1174"/>
      <c r="DL804" s="1174"/>
      <c r="DM804" s="1174"/>
      <c r="DN804" s="1174"/>
      <c r="DO804" s="1174"/>
      <c r="DP804" s="1174"/>
      <c r="DQ804" s="1174"/>
      <c r="DR804" s="1174"/>
      <c r="DS804" s="1174"/>
      <c r="DT804" s="1174"/>
      <c r="DU804" s="1174"/>
      <c r="DV804" s="1174"/>
      <c r="DW804" s="1174"/>
      <c r="DX804" s="1174"/>
      <c r="DY804" s="1174"/>
      <c r="DZ804" s="1174"/>
      <c r="EA804" s="1174"/>
      <c r="EB804" s="1174"/>
      <c r="EC804" s="1174"/>
      <c r="ED804" s="1174"/>
      <c r="EE804" s="1174"/>
      <c r="EF804" s="1174"/>
      <c r="EG804" s="1174"/>
      <c r="EH804" s="1174"/>
      <c r="EI804" s="1174"/>
      <c r="EJ804" s="285"/>
      <c r="EK804" s="285"/>
      <c r="EL804" s="285"/>
      <c r="EM804" s="285"/>
      <c r="EN804" s="287">
        <f t="shared" si="3330"/>
        <v>0</v>
      </c>
      <c r="EO804" s="287"/>
      <c r="EP804" s="287"/>
      <c r="EQ804" s="285"/>
      <c r="ER804" s="285"/>
      <c r="ES804" s="285"/>
      <c r="ET804" s="804"/>
      <c r="EU804" s="804"/>
      <c r="EV804" s="804"/>
      <c r="EW804" s="804"/>
      <c r="EX804" s="285"/>
      <c r="EY804" s="804"/>
      <c r="EZ804" s="804"/>
      <c r="FA804" s="804"/>
      <c r="FB804" s="804"/>
      <c r="FC804" s="285"/>
      <c r="FD804" s="285"/>
      <c r="FE804" s="285"/>
      <c r="FF804" s="285"/>
      <c r="FG804" s="285"/>
      <c r="FH804" s="287"/>
      <c r="FI804" s="287"/>
      <c r="FJ804" s="285"/>
      <c r="FK804" s="285"/>
      <c r="FL804" s="962"/>
      <c r="FM804" s="285"/>
      <c r="FN804" s="804"/>
      <c r="FO804" s="804"/>
      <c r="FP804" s="804"/>
      <c r="FQ804" s="804"/>
      <c r="FR804" s="285"/>
      <c r="FS804" s="285"/>
      <c r="FT804" s="285"/>
      <c r="FU804" s="804"/>
      <c r="FV804" s="285"/>
      <c r="FW804" s="285"/>
      <c r="FX804" s="285"/>
    </row>
    <row r="805" spans="1:180" s="515" customFormat="1" ht="45" hidden="1" customHeight="1">
      <c r="A805" s="562" t="s">
        <v>485</v>
      </c>
      <c r="B805" s="563" t="s">
        <v>302</v>
      </c>
      <c r="C805" s="542" t="s">
        <v>489</v>
      </c>
      <c r="D805" s="542" t="s">
        <v>490</v>
      </c>
      <c r="E805" s="584" t="s">
        <v>352</v>
      </c>
      <c r="F805" s="525" t="s">
        <v>353</v>
      </c>
      <c r="G805" s="565"/>
      <c r="H805" s="565" t="s">
        <v>12</v>
      </c>
      <c r="I805" s="508" t="e">
        <f>#REF!+M805+N805+S805</f>
        <v>#REF!</v>
      </c>
      <c r="J805" s="508"/>
      <c r="K805" s="508"/>
      <c r="L805" s="508"/>
      <c r="M805" s="509" t="e">
        <f>SUM(#REF!)</f>
        <v>#REF!</v>
      </c>
      <c r="N805" s="509">
        <f>SUM(O805:R805)</f>
        <v>1</v>
      </c>
      <c r="O805" s="509">
        <v>1</v>
      </c>
      <c r="P805" s="521">
        <v>0</v>
      </c>
      <c r="Q805" s="521">
        <v>0</v>
      </c>
      <c r="R805" s="521">
        <v>0</v>
      </c>
      <c r="S805" s="509">
        <v>1</v>
      </c>
      <c r="T805" s="509">
        <v>1</v>
      </c>
      <c r="U805" s="521">
        <v>0</v>
      </c>
      <c r="V805" s="521">
        <v>0</v>
      </c>
      <c r="W805" s="521">
        <v>0</v>
      </c>
      <c r="X805" s="509">
        <v>1</v>
      </c>
      <c r="Y805" s="509">
        <v>1</v>
      </c>
      <c r="Z805" s="509">
        <v>1</v>
      </c>
      <c r="AA805" s="1188"/>
      <c r="AB805" s="522"/>
      <c r="AC805" s="522"/>
      <c r="AD805" s="522"/>
      <c r="AE805" s="522"/>
      <c r="AF805" s="509" t="e">
        <f>SUM(#REF!)</f>
        <v>#REF!</v>
      </c>
      <c r="AG805" s="509">
        <f>SUM(AH805:AK805)</f>
        <v>1</v>
      </c>
      <c r="AH805" s="509">
        <v>1</v>
      </c>
      <c r="AI805" s="521">
        <v>0</v>
      </c>
      <c r="AJ805" s="521">
        <v>0</v>
      </c>
      <c r="AK805" s="521">
        <v>0</v>
      </c>
      <c r="AL805" s="522"/>
      <c r="AM805" s="522"/>
      <c r="AN805" s="522"/>
      <c r="AO805" s="522"/>
      <c r="AP805" s="522" t="s">
        <v>233</v>
      </c>
      <c r="AQ805" s="508" t="e">
        <f>#REF!+BL805+BR805+CW805</f>
        <v>#REF!</v>
      </c>
      <c r="AR805" s="1630"/>
      <c r="AS805" s="1630"/>
      <c r="AT805" s="524">
        <v>8.64</v>
      </c>
      <c r="AU805" s="524">
        <v>9.7839360000000006</v>
      </c>
      <c r="AV805" s="524">
        <v>0.29894399999999999</v>
      </c>
      <c r="AW805" s="524">
        <v>8.64</v>
      </c>
      <c r="AX805" s="524">
        <v>9.7839360000000006</v>
      </c>
      <c r="AY805" s="524">
        <v>0.29894399999999999</v>
      </c>
      <c r="AZ805" s="524">
        <v>8.64</v>
      </c>
      <c r="BA805" s="524">
        <v>9.7839360000000006</v>
      </c>
      <c r="BB805" s="524">
        <v>0.29894399999999999</v>
      </c>
      <c r="BC805" s="524">
        <v>8.64</v>
      </c>
      <c r="BD805" s="524">
        <v>9.7839360000000006</v>
      </c>
      <c r="BE805" s="524">
        <v>0.29894399999999999</v>
      </c>
      <c r="BF805" s="524"/>
      <c r="BG805" s="524"/>
      <c r="BH805" s="524"/>
      <c r="BI805" s="524"/>
      <c r="BJ805" s="524"/>
      <c r="BK805" s="524"/>
      <c r="BL805" s="547">
        <v>16.64</v>
      </c>
      <c r="BM805" s="547">
        <v>18.843136000000001</v>
      </c>
      <c r="BN805" s="547">
        <v>0.57574400000000003</v>
      </c>
      <c r="BO805" s="567">
        <v>0</v>
      </c>
      <c r="BP805" s="547">
        <v>0</v>
      </c>
      <c r="BQ805" s="547">
        <v>0</v>
      </c>
      <c r="BR805" s="547">
        <v>16.64</v>
      </c>
      <c r="BS805" s="547">
        <v>18.843136000000001</v>
      </c>
      <c r="BT805" s="547">
        <v>0.57574400000000003</v>
      </c>
      <c r="BU805" s="567">
        <v>0</v>
      </c>
      <c r="BV805" s="547">
        <v>0</v>
      </c>
      <c r="BW805" s="547">
        <v>0</v>
      </c>
      <c r="BX805" s="547">
        <v>5.66</v>
      </c>
      <c r="BY805" s="547">
        <v>6.4093840000000011</v>
      </c>
      <c r="BZ805" s="547">
        <v>0.19583600000000001</v>
      </c>
      <c r="CA805" s="547">
        <v>5.32</v>
      </c>
      <c r="CB805" s="547">
        <v>6.0243680000000008</v>
      </c>
      <c r="CC805" s="547">
        <v>0.18407200000000001</v>
      </c>
      <c r="CD805" s="547">
        <v>5.66</v>
      </c>
      <c r="CE805" s="547">
        <v>6.4093840000000011</v>
      </c>
      <c r="CF805" s="547">
        <v>0.19583600000000001</v>
      </c>
      <c r="CG805" s="984"/>
      <c r="CH805" s="547">
        <v>16.64</v>
      </c>
      <c r="CI805" s="547">
        <v>18.843136000000001</v>
      </c>
      <c r="CJ805" s="547">
        <v>0.57574400000000003</v>
      </c>
      <c r="CK805" s="567">
        <v>0</v>
      </c>
      <c r="CL805" s="547">
        <v>0</v>
      </c>
      <c r="CM805" s="547">
        <v>0</v>
      </c>
      <c r="CN805" s="547">
        <v>5.66</v>
      </c>
      <c r="CO805" s="547">
        <v>6.4093840000000011</v>
      </c>
      <c r="CP805" s="547">
        <v>0.19583600000000001</v>
      </c>
      <c r="CQ805" s="547">
        <v>5.32</v>
      </c>
      <c r="CR805" s="547">
        <v>6.0243680000000008</v>
      </c>
      <c r="CS805" s="547">
        <v>0.18407200000000001</v>
      </c>
      <c r="CT805" s="547">
        <v>5.66</v>
      </c>
      <c r="CU805" s="547">
        <v>6.4093840000000011</v>
      </c>
      <c r="CV805" s="547">
        <v>0.19583600000000001</v>
      </c>
      <c r="CW805" s="1514">
        <v>17.64</v>
      </c>
      <c r="CX805" s="547">
        <v>19.975536000000002</v>
      </c>
      <c r="CY805" s="547">
        <v>0.610344</v>
      </c>
      <c r="CZ805" s="547">
        <v>17.64</v>
      </c>
      <c r="DA805" s="547">
        <v>19.975536000000002</v>
      </c>
      <c r="DB805" s="547">
        <v>0.610344</v>
      </c>
      <c r="DC805" s="547">
        <v>17.64</v>
      </c>
      <c r="DD805" s="547">
        <v>19.975536000000002</v>
      </c>
      <c r="DE805" s="547">
        <v>0.610344</v>
      </c>
      <c r="DF805" s="547">
        <v>17.64</v>
      </c>
      <c r="DG805" s="547">
        <v>19.975536000000002</v>
      </c>
      <c r="DH805" s="547">
        <v>0.610344</v>
      </c>
      <c r="DI805" s="1237">
        <v>17.64</v>
      </c>
      <c r="DJ805" s="1237">
        <v>19.975536000000002</v>
      </c>
      <c r="DK805" s="1237">
        <v>0.610344</v>
      </c>
      <c r="DL805" s="1237"/>
      <c r="DM805" s="1237"/>
      <c r="DN805" s="1237"/>
      <c r="DO805" s="1237"/>
      <c r="DP805" s="1237"/>
      <c r="DQ805" s="1237"/>
      <c r="DR805" s="1237"/>
      <c r="DS805" s="1237"/>
      <c r="DT805" s="1237"/>
      <c r="DU805" s="1237"/>
      <c r="DV805" s="1237"/>
      <c r="DW805" s="1237"/>
      <c r="DX805" s="1237">
        <v>17.64</v>
      </c>
      <c r="DY805" s="1237">
        <v>19.975536000000002</v>
      </c>
      <c r="DZ805" s="1237">
        <v>0.610344</v>
      </c>
      <c r="EA805" s="1237">
        <v>17.64</v>
      </c>
      <c r="EB805" s="1237">
        <v>19.975536000000002</v>
      </c>
      <c r="EC805" s="1237">
        <v>0.610344</v>
      </c>
      <c r="ED805" s="1237">
        <v>17.64</v>
      </c>
      <c r="EE805" s="1237">
        <v>19.975536000000002</v>
      </c>
      <c r="EF805" s="1237">
        <v>0.610344</v>
      </c>
      <c r="EG805" s="1237"/>
      <c r="EH805" s="1237"/>
      <c r="EI805" s="1237"/>
      <c r="EJ805" s="522"/>
      <c r="EK805" s="522"/>
      <c r="EL805" s="522"/>
      <c r="EM805" s="565"/>
      <c r="EN805" s="508">
        <f t="shared" si="3330"/>
        <v>0</v>
      </c>
      <c r="EO805" s="508"/>
      <c r="EP805" s="508"/>
      <c r="EQ805" s="565"/>
      <c r="ER805" s="565"/>
      <c r="ES805" s="565"/>
      <c r="ET805" s="833"/>
      <c r="EU805" s="833"/>
      <c r="EV805" s="833"/>
      <c r="EW805" s="833"/>
      <c r="EX805" s="565"/>
      <c r="EY805" s="833"/>
      <c r="EZ805" s="833"/>
      <c r="FA805" s="833"/>
      <c r="FB805" s="833"/>
      <c r="FC805" s="565"/>
      <c r="FD805" s="565"/>
      <c r="FE805" s="565"/>
      <c r="FF805" s="565"/>
      <c r="FG805" s="565"/>
      <c r="FH805" s="508"/>
      <c r="FI805" s="508"/>
      <c r="FJ805" s="565"/>
      <c r="FK805" s="565"/>
      <c r="FL805" s="976"/>
      <c r="FM805" s="565"/>
      <c r="FN805" s="833"/>
      <c r="FO805" s="833"/>
      <c r="FP805" s="833"/>
      <c r="FQ805" s="833"/>
      <c r="FR805" s="565"/>
      <c r="FS805" s="565"/>
      <c r="FT805" s="565"/>
      <c r="FU805" s="833"/>
      <c r="FV805" s="565"/>
      <c r="FW805" s="565"/>
      <c r="FX805" s="565"/>
    </row>
    <row r="806" spans="1:180" s="515" customFormat="1" ht="45" hidden="1" customHeight="1">
      <c r="A806" s="562" t="s">
        <v>485</v>
      </c>
      <c r="B806" s="563" t="s">
        <v>302</v>
      </c>
      <c r="C806" s="542" t="s">
        <v>489</v>
      </c>
      <c r="D806" s="542" t="s">
        <v>490</v>
      </c>
      <c r="E806" s="584" t="s">
        <v>354</v>
      </c>
      <c r="F806" s="525" t="s">
        <v>355</v>
      </c>
      <c r="G806" s="565"/>
      <c r="H806" s="565" t="s">
        <v>12</v>
      </c>
      <c r="I806" s="508" t="e">
        <f>#REF!+M806+N806+S806</f>
        <v>#REF!</v>
      </c>
      <c r="J806" s="508"/>
      <c r="K806" s="508"/>
      <c r="L806" s="508"/>
      <c r="M806" s="509" t="e">
        <f>SUM(#REF!)</f>
        <v>#REF!</v>
      </c>
      <c r="N806" s="509">
        <f>SUM(O806:R806)</f>
        <v>1</v>
      </c>
      <c r="O806" s="509">
        <v>1</v>
      </c>
      <c r="P806" s="521">
        <v>0</v>
      </c>
      <c r="Q806" s="521">
        <v>0</v>
      </c>
      <c r="R806" s="521">
        <v>0</v>
      </c>
      <c r="S806" s="509">
        <v>1</v>
      </c>
      <c r="T806" s="509">
        <v>1</v>
      </c>
      <c r="U806" s="521">
        <v>0</v>
      </c>
      <c r="V806" s="521">
        <v>0</v>
      </c>
      <c r="W806" s="521">
        <v>0</v>
      </c>
      <c r="X806" s="509">
        <v>1</v>
      </c>
      <c r="Y806" s="509">
        <v>1</v>
      </c>
      <c r="Z806" s="509">
        <v>1</v>
      </c>
      <c r="AA806" s="1188"/>
      <c r="AB806" s="522"/>
      <c r="AC806" s="522"/>
      <c r="AD806" s="522"/>
      <c r="AE806" s="522"/>
      <c r="AF806" s="509" t="e">
        <f>SUM(#REF!)</f>
        <v>#REF!</v>
      </c>
      <c r="AG806" s="509">
        <f>SUM(AH806:AK806)</f>
        <v>1</v>
      </c>
      <c r="AH806" s="509">
        <v>1</v>
      </c>
      <c r="AI806" s="521">
        <v>0</v>
      </c>
      <c r="AJ806" s="521">
        <v>0</v>
      </c>
      <c r="AK806" s="521">
        <v>0</v>
      </c>
      <c r="AL806" s="522"/>
      <c r="AM806" s="522"/>
      <c r="AN806" s="522"/>
      <c r="AO806" s="522"/>
      <c r="AP806" s="522" t="s">
        <v>233</v>
      </c>
      <c r="AQ806" s="508" t="e">
        <f>#REF!+BL806+BR806+CW806</f>
        <v>#REF!</v>
      </c>
      <c r="AR806" s="1630"/>
      <c r="AS806" s="1630"/>
      <c r="AT806" s="524">
        <v>5.2799999999999994</v>
      </c>
      <c r="AU806" s="524">
        <v>5.9790719999999995</v>
      </c>
      <c r="AV806" s="524">
        <v>0.18268799999999999</v>
      </c>
      <c r="AW806" s="524">
        <v>5.2799999999999994</v>
      </c>
      <c r="AX806" s="524">
        <v>5.9790719999999995</v>
      </c>
      <c r="AY806" s="524">
        <v>0.18268799999999999</v>
      </c>
      <c r="AZ806" s="524">
        <v>5.2799999999999994</v>
      </c>
      <c r="BA806" s="524">
        <v>5.9790719999999995</v>
      </c>
      <c r="BB806" s="524">
        <v>0.18268799999999999</v>
      </c>
      <c r="BC806" s="524">
        <v>5.2799999999999994</v>
      </c>
      <c r="BD806" s="524">
        <v>5.9790719999999995</v>
      </c>
      <c r="BE806" s="524">
        <v>0.18268799999999999</v>
      </c>
      <c r="BF806" s="524"/>
      <c r="BG806" s="524"/>
      <c r="BH806" s="524"/>
      <c r="BI806" s="524"/>
      <c r="BJ806" s="524"/>
      <c r="BK806" s="524"/>
      <c r="BL806" s="547">
        <v>5.2799999999999994</v>
      </c>
      <c r="BM806" s="547">
        <v>5.9790719999999995</v>
      </c>
      <c r="BN806" s="547">
        <v>0.18268799999999999</v>
      </c>
      <c r="BO806" s="567">
        <v>0</v>
      </c>
      <c r="BP806" s="547">
        <v>0</v>
      </c>
      <c r="BQ806" s="547">
        <v>0</v>
      </c>
      <c r="BR806" s="547">
        <v>5.2799999999999994</v>
      </c>
      <c r="BS806" s="547">
        <v>5.9790719999999995</v>
      </c>
      <c r="BT806" s="547">
        <v>0.18268799999999999</v>
      </c>
      <c r="BU806" s="567">
        <v>0</v>
      </c>
      <c r="BV806" s="547">
        <v>0</v>
      </c>
      <c r="BW806" s="547">
        <v>0</v>
      </c>
      <c r="BX806" s="547">
        <v>1.63</v>
      </c>
      <c r="BY806" s="547">
        <v>1.8458119999999998</v>
      </c>
      <c r="BZ806" s="547">
        <v>5.6397999999999997E-2</v>
      </c>
      <c r="CA806" s="547">
        <v>2.02</v>
      </c>
      <c r="CB806" s="547">
        <v>2.2874480000000004</v>
      </c>
      <c r="CC806" s="547">
        <v>6.9891999999999996E-2</v>
      </c>
      <c r="CD806" s="547">
        <v>1.63</v>
      </c>
      <c r="CE806" s="547">
        <v>1.8458119999999998</v>
      </c>
      <c r="CF806" s="547">
        <v>5.6397999999999997E-2</v>
      </c>
      <c r="CG806" s="984"/>
      <c r="CH806" s="547">
        <v>5.2799999999999994</v>
      </c>
      <c r="CI806" s="547">
        <v>5.9790719999999995</v>
      </c>
      <c r="CJ806" s="547">
        <v>0.18268799999999999</v>
      </c>
      <c r="CK806" s="567">
        <v>0</v>
      </c>
      <c r="CL806" s="547">
        <v>0</v>
      </c>
      <c r="CM806" s="547">
        <v>0</v>
      </c>
      <c r="CN806" s="547">
        <v>1.63</v>
      </c>
      <c r="CO806" s="547">
        <v>1.8458119999999998</v>
      </c>
      <c r="CP806" s="547">
        <v>5.6397999999999997E-2</v>
      </c>
      <c r="CQ806" s="547">
        <v>2.02</v>
      </c>
      <c r="CR806" s="547">
        <v>2.2874480000000004</v>
      </c>
      <c r="CS806" s="547">
        <v>6.9891999999999996E-2</v>
      </c>
      <c r="CT806" s="547">
        <v>1.63</v>
      </c>
      <c r="CU806" s="547">
        <v>1.8458119999999998</v>
      </c>
      <c r="CV806" s="547">
        <v>5.6397999999999997E-2</v>
      </c>
      <c r="CW806" s="1514">
        <v>5.28</v>
      </c>
      <c r="CX806" s="547">
        <v>5.9790720000000004</v>
      </c>
      <c r="CY806" s="547">
        <v>0.18268799999999999</v>
      </c>
      <c r="CZ806" s="547">
        <v>5.28</v>
      </c>
      <c r="DA806" s="547">
        <v>5.9790720000000004</v>
      </c>
      <c r="DB806" s="547">
        <v>0.18268799999999999</v>
      </c>
      <c r="DC806" s="547">
        <v>5.28</v>
      </c>
      <c r="DD806" s="547">
        <v>5.9790720000000004</v>
      </c>
      <c r="DE806" s="547">
        <v>0.18268799999999999</v>
      </c>
      <c r="DF806" s="547">
        <v>5.28</v>
      </c>
      <c r="DG806" s="547">
        <v>5.9790720000000004</v>
      </c>
      <c r="DH806" s="547">
        <v>0.18268799999999999</v>
      </c>
      <c r="DI806" s="1237">
        <v>5.28</v>
      </c>
      <c r="DJ806" s="1237">
        <v>5.9790720000000004</v>
      </c>
      <c r="DK806" s="1237">
        <v>0.18268799999999999</v>
      </c>
      <c r="DL806" s="1237"/>
      <c r="DM806" s="1237"/>
      <c r="DN806" s="1237"/>
      <c r="DO806" s="1237"/>
      <c r="DP806" s="1237"/>
      <c r="DQ806" s="1237"/>
      <c r="DR806" s="1237"/>
      <c r="DS806" s="1237"/>
      <c r="DT806" s="1237"/>
      <c r="DU806" s="1237"/>
      <c r="DV806" s="1237"/>
      <c r="DW806" s="1237"/>
      <c r="DX806" s="1237">
        <v>5.28</v>
      </c>
      <c r="DY806" s="1237">
        <v>5.9790720000000004</v>
      </c>
      <c r="DZ806" s="1237">
        <v>0.18268799999999999</v>
      </c>
      <c r="EA806" s="1237">
        <v>5.28</v>
      </c>
      <c r="EB806" s="1237">
        <v>5.9790720000000004</v>
      </c>
      <c r="EC806" s="1237">
        <v>0.18268799999999999</v>
      </c>
      <c r="ED806" s="1237">
        <v>5.28</v>
      </c>
      <c r="EE806" s="1237">
        <v>5.9790720000000004</v>
      </c>
      <c r="EF806" s="1237">
        <v>0.18268799999999999</v>
      </c>
      <c r="EG806" s="1237"/>
      <c r="EH806" s="1237"/>
      <c r="EI806" s="1237"/>
      <c r="EJ806" s="522"/>
      <c r="EK806" s="522"/>
      <c r="EL806" s="522"/>
      <c r="EM806" s="565"/>
      <c r="EN806" s="508">
        <f t="shared" si="3330"/>
        <v>0</v>
      </c>
      <c r="EO806" s="508"/>
      <c r="EP806" s="508"/>
      <c r="EQ806" s="565"/>
      <c r="ER806" s="565"/>
      <c r="ES806" s="565"/>
      <c r="ET806" s="833"/>
      <c r="EU806" s="833"/>
      <c r="EV806" s="833"/>
      <c r="EW806" s="833"/>
      <c r="EX806" s="565"/>
      <c r="EY806" s="833"/>
      <c r="EZ806" s="833"/>
      <c r="FA806" s="833"/>
      <c r="FB806" s="833"/>
      <c r="FC806" s="565"/>
      <c r="FD806" s="565"/>
      <c r="FE806" s="565"/>
      <c r="FF806" s="565"/>
      <c r="FG806" s="565"/>
      <c r="FH806" s="508"/>
      <c r="FI806" s="508"/>
      <c r="FJ806" s="565"/>
      <c r="FK806" s="565"/>
      <c r="FL806" s="976"/>
      <c r="FM806" s="565"/>
      <c r="FN806" s="833"/>
      <c r="FO806" s="833"/>
      <c r="FP806" s="833"/>
      <c r="FQ806" s="833"/>
      <c r="FR806" s="565"/>
      <c r="FS806" s="565"/>
      <c r="FT806" s="565"/>
      <c r="FU806" s="833"/>
      <c r="FV806" s="565"/>
      <c r="FW806" s="565"/>
      <c r="FX806" s="565"/>
    </row>
    <row r="807" spans="1:180" s="515" customFormat="1" ht="45" hidden="1" customHeight="1">
      <c r="A807" s="562" t="s">
        <v>485</v>
      </c>
      <c r="B807" s="563" t="s">
        <v>302</v>
      </c>
      <c r="C807" s="542" t="s">
        <v>489</v>
      </c>
      <c r="D807" s="542" t="s">
        <v>490</v>
      </c>
      <c r="E807" s="584" t="s">
        <v>356</v>
      </c>
      <c r="F807" s="525" t="s">
        <v>357</v>
      </c>
      <c r="G807" s="565"/>
      <c r="H807" s="565" t="s">
        <v>12</v>
      </c>
      <c r="I807" s="508" t="e">
        <f>#REF!+M807+N807+S807</f>
        <v>#REF!</v>
      </c>
      <c r="J807" s="508"/>
      <c r="K807" s="508"/>
      <c r="L807" s="508"/>
      <c r="M807" s="509" t="e">
        <f>SUM(#REF!)</f>
        <v>#REF!</v>
      </c>
      <c r="N807" s="509">
        <f>SUM(O807:R807)</f>
        <v>1</v>
      </c>
      <c r="O807" s="509">
        <v>1</v>
      </c>
      <c r="P807" s="521">
        <v>0</v>
      </c>
      <c r="Q807" s="521">
        <v>0</v>
      </c>
      <c r="R807" s="521">
        <v>0</v>
      </c>
      <c r="S807" s="509">
        <v>1</v>
      </c>
      <c r="T807" s="509">
        <v>1</v>
      </c>
      <c r="U807" s="521">
        <v>0</v>
      </c>
      <c r="V807" s="521">
        <v>0</v>
      </c>
      <c r="W807" s="521">
        <v>0</v>
      </c>
      <c r="X807" s="509">
        <v>1</v>
      </c>
      <c r="Y807" s="509">
        <v>1</v>
      </c>
      <c r="Z807" s="509">
        <v>1</v>
      </c>
      <c r="AA807" s="1188"/>
      <c r="AB807" s="522"/>
      <c r="AC807" s="522"/>
      <c r="AD807" s="522"/>
      <c r="AE807" s="522"/>
      <c r="AF807" s="509" t="e">
        <f>SUM(#REF!)</f>
        <v>#REF!</v>
      </c>
      <c r="AG807" s="509">
        <f>SUM(AH807:AK807)</f>
        <v>1</v>
      </c>
      <c r="AH807" s="509">
        <v>1</v>
      </c>
      <c r="AI807" s="521">
        <v>0</v>
      </c>
      <c r="AJ807" s="521">
        <v>0</v>
      </c>
      <c r="AK807" s="521">
        <v>0</v>
      </c>
      <c r="AL807" s="522"/>
      <c r="AM807" s="522"/>
      <c r="AN807" s="522"/>
      <c r="AO807" s="522"/>
      <c r="AP807" s="522" t="s">
        <v>233</v>
      </c>
      <c r="AQ807" s="508" t="e">
        <f>#REF!+BL807+BR807+CW807</f>
        <v>#REF!</v>
      </c>
      <c r="AR807" s="1630"/>
      <c r="AS807" s="1630"/>
      <c r="AT807" s="547">
        <v>3.3500000000000005</v>
      </c>
      <c r="AU807" s="547">
        <v>3.7935400000000006</v>
      </c>
      <c r="AV807" s="547">
        <v>0.11591000000000001</v>
      </c>
      <c r="AW807" s="547">
        <v>3.3500000000000005</v>
      </c>
      <c r="AX807" s="547">
        <v>3.7935400000000001</v>
      </c>
      <c r="AY807" s="547">
        <v>0.11591000000000001</v>
      </c>
      <c r="AZ807" s="547">
        <v>3.3500000000000005</v>
      </c>
      <c r="BA807" s="547">
        <v>3.7935400000000006</v>
      </c>
      <c r="BB807" s="547">
        <v>0.11591000000000001</v>
      </c>
      <c r="BC807" s="547">
        <v>3.3500000000000005</v>
      </c>
      <c r="BD807" s="547">
        <v>3.7935400000000001</v>
      </c>
      <c r="BE807" s="547">
        <v>0.11591000000000001</v>
      </c>
      <c r="BF807" s="547"/>
      <c r="BG807" s="547"/>
      <c r="BH807" s="547"/>
      <c r="BI807" s="547"/>
      <c r="BJ807" s="547"/>
      <c r="BK807" s="547"/>
      <c r="BL807" s="547">
        <v>3.3500000000000005</v>
      </c>
      <c r="BM807" s="547">
        <v>3.7935400000000006</v>
      </c>
      <c r="BN807" s="547">
        <v>0.11591000000000001</v>
      </c>
      <c r="BO807" s="567">
        <v>0</v>
      </c>
      <c r="BP807" s="547">
        <v>0</v>
      </c>
      <c r="BQ807" s="547">
        <v>0</v>
      </c>
      <c r="BR807" s="547">
        <v>3.3500000000000005</v>
      </c>
      <c r="BS807" s="547">
        <v>3.7935400000000006</v>
      </c>
      <c r="BT807" s="547">
        <v>0.11591000000000001</v>
      </c>
      <c r="BU807" s="567">
        <v>0</v>
      </c>
      <c r="BV807" s="547">
        <v>0</v>
      </c>
      <c r="BW807" s="547">
        <v>0</v>
      </c>
      <c r="BX807" s="547">
        <v>1.03</v>
      </c>
      <c r="BY807" s="547">
        <v>1.166372</v>
      </c>
      <c r="BZ807" s="547">
        <v>3.5638000000000003E-2</v>
      </c>
      <c r="CA807" s="547">
        <v>1.29</v>
      </c>
      <c r="CB807" s="547">
        <v>1.460796</v>
      </c>
      <c r="CC807" s="547">
        <v>4.4634E-2</v>
      </c>
      <c r="CD807" s="547">
        <v>1.03</v>
      </c>
      <c r="CE807" s="547">
        <v>1.166372</v>
      </c>
      <c r="CF807" s="547">
        <v>3.5638000000000003E-2</v>
      </c>
      <c r="CG807" s="984"/>
      <c r="CH807" s="547">
        <v>3.3500000000000005</v>
      </c>
      <c r="CI807" s="547">
        <v>3.7935400000000006</v>
      </c>
      <c r="CJ807" s="547">
        <v>0.11591000000000001</v>
      </c>
      <c r="CK807" s="567">
        <v>0</v>
      </c>
      <c r="CL807" s="547">
        <v>0</v>
      </c>
      <c r="CM807" s="547">
        <v>0</v>
      </c>
      <c r="CN807" s="547">
        <v>1.03</v>
      </c>
      <c r="CO807" s="547">
        <v>1.166372</v>
      </c>
      <c r="CP807" s="547">
        <v>3.5638000000000003E-2</v>
      </c>
      <c r="CQ807" s="547">
        <v>1.29</v>
      </c>
      <c r="CR807" s="547">
        <v>1.460796</v>
      </c>
      <c r="CS807" s="547">
        <v>4.4634E-2</v>
      </c>
      <c r="CT807" s="547">
        <v>1.03</v>
      </c>
      <c r="CU807" s="547">
        <v>1.166372</v>
      </c>
      <c r="CV807" s="547">
        <v>3.5638000000000003E-2</v>
      </c>
      <c r="CW807" s="1514">
        <v>3.35</v>
      </c>
      <c r="CX807" s="547">
        <v>3.7935400000000006</v>
      </c>
      <c r="CY807" s="547">
        <v>0.11591</v>
      </c>
      <c r="CZ807" s="547">
        <v>3.35</v>
      </c>
      <c r="DA807" s="547">
        <v>3.7935400000000006</v>
      </c>
      <c r="DB807" s="547">
        <v>0.11591</v>
      </c>
      <c r="DC807" s="547">
        <v>3.35</v>
      </c>
      <c r="DD807" s="547">
        <v>3.7935400000000006</v>
      </c>
      <c r="DE807" s="547">
        <v>0.11591</v>
      </c>
      <c r="DF807" s="547">
        <v>3.35</v>
      </c>
      <c r="DG807" s="547">
        <v>3.7935400000000006</v>
      </c>
      <c r="DH807" s="547">
        <v>0.11591</v>
      </c>
      <c r="DI807" s="1237">
        <v>3.35</v>
      </c>
      <c r="DJ807" s="1237">
        <v>3.7935400000000006</v>
      </c>
      <c r="DK807" s="1237">
        <v>0.11591</v>
      </c>
      <c r="DL807" s="1237"/>
      <c r="DM807" s="1237"/>
      <c r="DN807" s="1237"/>
      <c r="DO807" s="1237"/>
      <c r="DP807" s="1237"/>
      <c r="DQ807" s="1237"/>
      <c r="DR807" s="1237"/>
      <c r="DS807" s="1237"/>
      <c r="DT807" s="1237"/>
      <c r="DU807" s="1237"/>
      <c r="DV807" s="1237"/>
      <c r="DW807" s="1237"/>
      <c r="DX807" s="1237">
        <v>3.35</v>
      </c>
      <c r="DY807" s="1237">
        <v>3.7935400000000006</v>
      </c>
      <c r="DZ807" s="1237">
        <v>0.11591</v>
      </c>
      <c r="EA807" s="1237">
        <v>3.35</v>
      </c>
      <c r="EB807" s="1237">
        <v>3.7935400000000006</v>
      </c>
      <c r="EC807" s="1237">
        <v>0.11591</v>
      </c>
      <c r="ED807" s="1237">
        <v>3.35</v>
      </c>
      <c r="EE807" s="1237">
        <v>3.7935400000000006</v>
      </c>
      <c r="EF807" s="1237">
        <v>0.11591</v>
      </c>
      <c r="EG807" s="1237"/>
      <c r="EH807" s="1237"/>
      <c r="EI807" s="1237"/>
      <c r="EJ807" s="522"/>
      <c r="EK807" s="522"/>
      <c r="EL807" s="522"/>
      <c r="EM807" s="565"/>
      <c r="EN807" s="508">
        <f t="shared" si="3330"/>
        <v>0</v>
      </c>
      <c r="EO807" s="508"/>
      <c r="EP807" s="508"/>
      <c r="EQ807" s="565"/>
      <c r="ER807" s="565"/>
      <c r="ES807" s="565"/>
      <c r="ET807" s="833"/>
      <c r="EU807" s="833"/>
      <c r="EV807" s="833"/>
      <c r="EW807" s="833"/>
      <c r="EX807" s="565"/>
      <c r="EY807" s="833"/>
      <c r="EZ807" s="833"/>
      <c r="FA807" s="833"/>
      <c r="FB807" s="833"/>
      <c r="FC807" s="565"/>
      <c r="FD807" s="565"/>
      <c r="FE807" s="565"/>
      <c r="FF807" s="565"/>
      <c r="FG807" s="565"/>
      <c r="FH807" s="508"/>
      <c r="FI807" s="508"/>
      <c r="FJ807" s="565"/>
      <c r="FK807" s="565"/>
      <c r="FL807" s="976"/>
      <c r="FM807" s="565"/>
      <c r="FN807" s="833"/>
      <c r="FO807" s="833"/>
      <c r="FP807" s="833"/>
      <c r="FQ807" s="833"/>
      <c r="FR807" s="565"/>
      <c r="FS807" s="565"/>
      <c r="FT807" s="565"/>
      <c r="FU807" s="833"/>
      <c r="FV807" s="565"/>
      <c r="FW807" s="565"/>
      <c r="FX807" s="565"/>
    </row>
    <row r="808" spans="1:180" ht="30" hidden="1">
      <c r="A808" s="401" t="s">
        <v>485</v>
      </c>
      <c r="B808" s="339" t="s">
        <v>302</v>
      </c>
      <c r="C808" s="378"/>
      <c r="D808" s="378"/>
      <c r="E808" s="392"/>
      <c r="F808" s="396"/>
      <c r="G808" s="339"/>
      <c r="H808" s="339"/>
      <c r="I808" s="287" t="e">
        <f>#REF!+M808+N808+S808+#REF!</f>
        <v>#REF!</v>
      </c>
      <c r="J808" s="287"/>
      <c r="K808" s="287"/>
      <c r="L808" s="287"/>
      <c r="M808" s="364"/>
      <c r="N808" s="364"/>
      <c r="O808" s="364"/>
      <c r="P808" s="364"/>
      <c r="Q808" s="364"/>
      <c r="R808" s="364"/>
      <c r="S808" s="364"/>
      <c r="T808" s="364"/>
      <c r="U808" s="364"/>
      <c r="V808" s="364"/>
      <c r="W808" s="364"/>
      <c r="X808" s="364"/>
      <c r="Y808" s="364"/>
      <c r="Z808" s="364"/>
      <c r="AA808" s="1186"/>
      <c r="AB808" s="290"/>
      <c r="AC808" s="290"/>
      <c r="AD808" s="348"/>
      <c r="AE808" s="290"/>
      <c r="AF808" s="364"/>
      <c r="AG808" s="364"/>
      <c r="AH808" s="364"/>
      <c r="AI808" s="364"/>
      <c r="AJ808" s="364"/>
      <c r="AK808" s="364"/>
      <c r="AL808" s="290"/>
      <c r="AM808" s="290"/>
      <c r="AN808" s="290"/>
      <c r="AO808" s="290"/>
      <c r="AP808" s="290"/>
      <c r="AQ808" s="287" t="e">
        <f>#REF!+#REF!+BR808+CW808+#REF!+#REF!</f>
        <v>#REF!</v>
      </c>
      <c r="AR808" s="1631"/>
      <c r="AS808" s="1631"/>
      <c r="AT808" s="295"/>
      <c r="AU808" s="295"/>
      <c r="AV808" s="295"/>
      <c r="AW808" s="295"/>
      <c r="AX808" s="295"/>
      <c r="AY808" s="295"/>
      <c r="AZ808" s="295"/>
      <c r="BA808" s="295"/>
      <c r="BB808" s="295"/>
      <c r="BC808" s="295"/>
      <c r="BD808" s="295"/>
      <c r="BE808" s="295"/>
      <c r="BF808" s="295"/>
      <c r="BG808" s="295"/>
      <c r="BH808" s="295"/>
      <c r="BI808" s="295"/>
      <c r="BJ808" s="295"/>
      <c r="BK808" s="295"/>
      <c r="BL808" s="290"/>
      <c r="BM808" s="290"/>
      <c r="BN808" s="290"/>
      <c r="BO808" s="290"/>
      <c r="BP808" s="290"/>
      <c r="BQ808" s="290"/>
      <c r="BR808" s="290"/>
      <c r="BS808" s="290"/>
      <c r="BT808" s="290"/>
      <c r="BU808" s="290"/>
      <c r="BV808" s="290"/>
      <c r="BW808" s="290"/>
      <c r="BX808" s="290"/>
      <c r="BY808" s="290"/>
      <c r="BZ808" s="290"/>
      <c r="CA808" s="290"/>
      <c r="CB808" s="290"/>
      <c r="CC808" s="290"/>
      <c r="CD808" s="290"/>
      <c r="CE808" s="290"/>
      <c r="CF808" s="290"/>
      <c r="CG808" s="981"/>
      <c r="CH808" s="290"/>
      <c r="CI808" s="290"/>
      <c r="CJ808" s="290"/>
      <c r="CK808" s="290"/>
      <c r="CL808" s="290"/>
      <c r="CM808" s="290"/>
      <c r="CN808" s="290"/>
      <c r="CO808" s="290"/>
      <c r="CP808" s="290"/>
      <c r="CQ808" s="290"/>
      <c r="CR808" s="290"/>
      <c r="CS808" s="290"/>
      <c r="CT808" s="290"/>
      <c r="CU808" s="290"/>
      <c r="CV808" s="290"/>
      <c r="CW808" s="1549"/>
      <c r="CX808" s="290"/>
      <c r="CY808" s="290"/>
      <c r="CZ808" s="290"/>
      <c r="DA808" s="290"/>
      <c r="DB808" s="290"/>
      <c r="DC808" s="290"/>
      <c r="DD808" s="290"/>
      <c r="DE808" s="290"/>
      <c r="DF808" s="290"/>
      <c r="DG808" s="290"/>
      <c r="DH808" s="290"/>
      <c r="DI808" s="1234"/>
      <c r="DJ808" s="1234"/>
      <c r="DK808" s="1234"/>
      <c r="DL808" s="1234"/>
      <c r="DM808" s="1234"/>
      <c r="DN808" s="1234"/>
      <c r="DO808" s="1234"/>
      <c r="DP808" s="1234"/>
      <c r="DQ808" s="1234"/>
      <c r="DR808" s="1234"/>
      <c r="DS808" s="1234"/>
      <c r="DT808" s="1234"/>
      <c r="DU808" s="1234"/>
      <c r="DV808" s="1234"/>
      <c r="DW808" s="1234"/>
      <c r="DX808" s="1234"/>
      <c r="DY808" s="1234"/>
      <c r="DZ808" s="1234"/>
      <c r="EA808" s="1234"/>
      <c r="EB808" s="1234"/>
      <c r="EC808" s="1234"/>
      <c r="ED808" s="1234"/>
      <c r="EE808" s="1234"/>
      <c r="EF808" s="1234"/>
      <c r="EG808" s="1234"/>
      <c r="EH808" s="1234"/>
      <c r="EI808" s="1234"/>
      <c r="EJ808" s="290"/>
      <c r="EK808" s="290"/>
      <c r="EL808" s="290"/>
      <c r="EM808" s="290"/>
      <c r="EN808" s="287">
        <f t="shared" si="3330"/>
        <v>0</v>
      </c>
      <c r="EO808" s="287"/>
      <c r="EP808" s="287"/>
      <c r="EQ808" s="290"/>
      <c r="ER808" s="290"/>
      <c r="ES808" s="290"/>
      <c r="ET808" s="836"/>
      <c r="EU808" s="836"/>
      <c r="EV808" s="836"/>
      <c r="EW808" s="836"/>
      <c r="EX808" s="290"/>
      <c r="EY808" s="836"/>
      <c r="EZ808" s="836"/>
      <c r="FA808" s="836"/>
      <c r="FB808" s="836"/>
      <c r="FC808" s="290"/>
      <c r="FD808" s="290"/>
      <c r="FE808" s="290"/>
      <c r="FF808" s="290"/>
      <c r="FG808" s="287">
        <f>SUM(FH808:FM808)</f>
        <v>0</v>
      </c>
      <c r="FH808" s="287"/>
      <c r="FI808" s="287">
        <v>0</v>
      </c>
      <c r="FJ808" s="290"/>
      <c r="FK808" s="290"/>
      <c r="FL808" s="981"/>
      <c r="FM808" s="290"/>
      <c r="FN808" s="836"/>
      <c r="FO808" s="836"/>
      <c r="FP808" s="836"/>
      <c r="FQ808" s="836"/>
      <c r="FR808" s="290"/>
      <c r="FS808" s="290"/>
      <c r="FT808" s="290"/>
      <c r="FU808" s="836"/>
      <c r="FV808" s="338"/>
      <c r="FW808" s="338"/>
      <c r="FX808" s="338"/>
    </row>
    <row r="809" spans="1:180" ht="30" hidden="1">
      <c r="A809" s="401" t="s">
        <v>485</v>
      </c>
      <c r="B809" s="339" t="s">
        <v>302</v>
      </c>
      <c r="C809" s="378"/>
      <c r="D809" s="378"/>
      <c r="E809" s="392"/>
      <c r="F809" s="397"/>
      <c r="G809" s="339"/>
      <c r="H809" s="339"/>
      <c r="I809" s="287" t="e">
        <f>#REF!+M809+N809+S809+#REF!</f>
        <v>#REF!</v>
      </c>
      <c r="J809" s="287"/>
      <c r="K809" s="287"/>
      <c r="L809" s="287"/>
      <c r="M809" s="364"/>
      <c r="N809" s="364"/>
      <c r="O809" s="364"/>
      <c r="P809" s="364"/>
      <c r="Q809" s="364"/>
      <c r="R809" s="364"/>
      <c r="S809" s="364"/>
      <c r="T809" s="364"/>
      <c r="U809" s="364"/>
      <c r="V809" s="364"/>
      <c r="W809" s="364"/>
      <c r="X809" s="364"/>
      <c r="Y809" s="364"/>
      <c r="Z809" s="364"/>
      <c r="AA809" s="1186"/>
      <c r="AB809" s="290"/>
      <c r="AC809" s="290"/>
      <c r="AD809" s="348"/>
      <c r="AE809" s="290"/>
      <c r="AF809" s="364"/>
      <c r="AG809" s="364"/>
      <c r="AH809" s="364"/>
      <c r="AI809" s="364"/>
      <c r="AJ809" s="364"/>
      <c r="AK809" s="364"/>
      <c r="AL809" s="290"/>
      <c r="AM809" s="290"/>
      <c r="AN809" s="290"/>
      <c r="AO809" s="290"/>
      <c r="AP809" s="290"/>
      <c r="AQ809" s="287">
        <v>0</v>
      </c>
      <c r="AR809" s="1631"/>
      <c r="AS809" s="1631"/>
      <c r="AT809" s="295"/>
      <c r="AU809" s="295"/>
      <c r="AV809" s="295"/>
      <c r="AW809" s="295"/>
      <c r="AX809" s="295"/>
      <c r="AY809" s="295"/>
      <c r="AZ809" s="295"/>
      <c r="BA809" s="295"/>
      <c r="BB809" s="295"/>
      <c r="BC809" s="295"/>
      <c r="BD809" s="295"/>
      <c r="BE809" s="295"/>
      <c r="BF809" s="295"/>
      <c r="BG809" s="295"/>
      <c r="BH809" s="295"/>
      <c r="BI809" s="295"/>
      <c r="BJ809" s="295"/>
      <c r="BK809" s="295"/>
      <c r="BL809" s="290"/>
      <c r="BM809" s="290"/>
      <c r="BN809" s="290"/>
      <c r="BO809" s="290"/>
      <c r="BP809" s="290"/>
      <c r="BQ809" s="290"/>
      <c r="BR809" s="290"/>
      <c r="BS809" s="290"/>
      <c r="BT809" s="290"/>
      <c r="BU809" s="290"/>
      <c r="BV809" s="290"/>
      <c r="BW809" s="290"/>
      <c r="BX809" s="290"/>
      <c r="BY809" s="290"/>
      <c r="BZ809" s="290"/>
      <c r="CA809" s="290"/>
      <c r="CB809" s="290"/>
      <c r="CC809" s="290"/>
      <c r="CD809" s="290"/>
      <c r="CE809" s="290"/>
      <c r="CF809" s="290"/>
      <c r="CG809" s="981"/>
      <c r="CH809" s="290"/>
      <c r="CI809" s="290"/>
      <c r="CJ809" s="290"/>
      <c r="CK809" s="290"/>
      <c r="CL809" s="290"/>
      <c r="CM809" s="290"/>
      <c r="CN809" s="290"/>
      <c r="CO809" s="290"/>
      <c r="CP809" s="290"/>
      <c r="CQ809" s="290"/>
      <c r="CR809" s="290"/>
      <c r="CS809" s="290"/>
      <c r="CT809" s="290"/>
      <c r="CU809" s="290"/>
      <c r="CV809" s="290"/>
      <c r="CW809" s="1549"/>
      <c r="CX809" s="290"/>
      <c r="CY809" s="290"/>
      <c r="CZ809" s="290"/>
      <c r="DA809" s="290"/>
      <c r="DB809" s="290"/>
      <c r="DC809" s="290"/>
      <c r="DD809" s="290"/>
      <c r="DE809" s="290"/>
      <c r="DF809" s="290"/>
      <c r="DG809" s="290"/>
      <c r="DH809" s="290"/>
      <c r="DI809" s="1234"/>
      <c r="DJ809" s="1234"/>
      <c r="DK809" s="1234"/>
      <c r="DL809" s="1234"/>
      <c r="DM809" s="1234"/>
      <c r="DN809" s="1234"/>
      <c r="DO809" s="1234"/>
      <c r="DP809" s="1234"/>
      <c r="DQ809" s="1234"/>
      <c r="DR809" s="1234"/>
      <c r="DS809" s="1234"/>
      <c r="DT809" s="1234"/>
      <c r="DU809" s="1234"/>
      <c r="DV809" s="1234"/>
      <c r="DW809" s="1234"/>
      <c r="DX809" s="1234"/>
      <c r="DY809" s="1234"/>
      <c r="DZ809" s="1234"/>
      <c r="EA809" s="1234"/>
      <c r="EB809" s="1234"/>
      <c r="EC809" s="1234"/>
      <c r="ED809" s="1234"/>
      <c r="EE809" s="1234"/>
      <c r="EF809" s="1234"/>
      <c r="EG809" s="1234"/>
      <c r="EH809" s="1234"/>
      <c r="EI809" s="1234"/>
      <c r="EJ809" s="290"/>
      <c r="EK809" s="290"/>
      <c r="EL809" s="290"/>
      <c r="EM809" s="290"/>
      <c r="EN809" s="287">
        <f t="shared" si="3330"/>
        <v>0</v>
      </c>
      <c r="EO809" s="287"/>
      <c r="EP809" s="287"/>
      <c r="EQ809" s="290"/>
      <c r="ER809" s="290"/>
      <c r="ES809" s="290"/>
      <c r="ET809" s="836"/>
      <c r="EU809" s="836"/>
      <c r="EV809" s="836"/>
      <c r="EW809" s="836"/>
      <c r="EX809" s="290"/>
      <c r="EY809" s="836"/>
      <c r="EZ809" s="836"/>
      <c r="FA809" s="836"/>
      <c r="FB809" s="836"/>
      <c r="FC809" s="290"/>
      <c r="FD809" s="290"/>
      <c r="FE809" s="290"/>
      <c r="FF809" s="290"/>
      <c r="FG809" s="287">
        <f>SUM(FH809:FM809)</f>
        <v>0</v>
      </c>
      <c r="FH809" s="287">
        <v>0</v>
      </c>
      <c r="FI809" s="287"/>
      <c r="FJ809" s="290"/>
      <c r="FK809" s="290"/>
      <c r="FL809" s="981"/>
      <c r="FM809" s="290"/>
      <c r="FN809" s="836"/>
      <c r="FO809" s="836"/>
      <c r="FP809" s="836"/>
      <c r="FQ809" s="836"/>
      <c r="FR809" s="290"/>
      <c r="FS809" s="290"/>
      <c r="FT809" s="290"/>
      <c r="FU809" s="836"/>
      <c r="FV809" s="338"/>
      <c r="FW809" s="338"/>
      <c r="FX809" s="338"/>
    </row>
    <row r="810" spans="1:180" ht="30" hidden="1">
      <c r="A810" s="401" t="s">
        <v>485</v>
      </c>
      <c r="B810" s="339" t="s">
        <v>302</v>
      </c>
      <c r="C810" s="378"/>
      <c r="D810" s="378"/>
      <c r="E810" s="392" t="s">
        <v>97</v>
      </c>
      <c r="F810" s="382" t="s">
        <v>11</v>
      </c>
      <c r="G810" s="463"/>
      <c r="H810" s="463"/>
      <c r="I810" s="285"/>
      <c r="J810" s="285"/>
      <c r="K810" s="285"/>
      <c r="L810" s="285"/>
      <c r="M810" s="285"/>
      <c r="N810" s="285"/>
      <c r="O810" s="285"/>
      <c r="P810" s="285"/>
      <c r="Q810" s="285"/>
      <c r="R810" s="285"/>
      <c r="S810" s="285"/>
      <c r="T810" s="285"/>
      <c r="U810" s="285"/>
      <c r="V810" s="285"/>
      <c r="W810" s="285"/>
      <c r="X810" s="285"/>
      <c r="Y810" s="285"/>
      <c r="Z810" s="285"/>
      <c r="AA810" s="1174"/>
      <c r="AB810" s="285"/>
      <c r="AC810" s="285"/>
      <c r="AD810" s="347"/>
      <c r="AE810" s="285"/>
      <c r="AF810" s="285"/>
      <c r="AG810" s="285"/>
      <c r="AH810" s="285"/>
      <c r="AI810" s="285"/>
      <c r="AJ810" s="285"/>
      <c r="AK810" s="285"/>
      <c r="AL810" s="285"/>
      <c r="AM810" s="285"/>
      <c r="AN810" s="285"/>
      <c r="AO810" s="285"/>
      <c r="AP810" s="306"/>
      <c r="AQ810" s="307" t="e">
        <f>#REF!+BL810+BR810+CW810</f>
        <v>#REF!</v>
      </c>
      <c r="AR810" s="1616"/>
      <c r="AS810" s="1616"/>
      <c r="AT810" s="290"/>
      <c r="AU810" s="290"/>
      <c r="AV810" s="290"/>
      <c r="AW810" s="290"/>
      <c r="AX810" s="290"/>
      <c r="AY810" s="290"/>
      <c r="AZ810" s="290"/>
      <c r="BA810" s="290"/>
      <c r="BB810" s="290"/>
      <c r="BC810" s="290"/>
      <c r="BD810" s="290"/>
      <c r="BE810" s="290"/>
      <c r="BF810" s="290"/>
      <c r="BG810" s="290"/>
      <c r="BH810" s="290"/>
      <c r="BI810" s="290"/>
      <c r="BJ810" s="290"/>
      <c r="BK810" s="290"/>
      <c r="BL810" s="287">
        <f t="shared" ref="BL810:DE810" si="3341">SUM(BL805:BL809)</f>
        <v>25.270000000000003</v>
      </c>
      <c r="BM810" s="287">
        <f t="shared" si="3341"/>
        <v>28.615748</v>
      </c>
      <c r="BN810" s="287">
        <f t="shared" si="3341"/>
        <v>0.87434199999999995</v>
      </c>
      <c r="BO810" s="287">
        <f t="shared" si="3341"/>
        <v>0</v>
      </c>
      <c r="BP810" s="287">
        <f t="shared" si="3341"/>
        <v>0</v>
      </c>
      <c r="BQ810" s="287">
        <f t="shared" si="3341"/>
        <v>0</v>
      </c>
      <c r="BR810" s="287">
        <f t="shared" ref="BR810:CF810" si="3342">SUM(BR805:BR809)</f>
        <v>25.270000000000003</v>
      </c>
      <c r="BS810" s="287">
        <f t="shared" si="3342"/>
        <v>28.615748</v>
      </c>
      <c r="BT810" s="287">
        <f t="shared" si="3342"/>
        <v>0.87434199999999995</v>
      </c>
      <c r="BU810" s="287">
        <f t="shared" si="3342"/>
        <v>0</v>
      </c>
      <c r="BV810" s="287">
        <f t="shared" si="3342"/>
        <v>0</v>
      </c>
      <c r="BW810" s="287">
        <f t="shared" si="3342"/>
        <v>0</v>
      </c>
      <c r="BX810" s="287">
        <f t="shared" si="3342"/>
        <v>8.32</v>
      </c>
      <c r="BY810" s="287">
        <f t="shared" si="3342"/>
        <v>9.4215680000000006</v>
      </c>
      <c r="BZ810" s="287">
        <f t="shared" si="3342"/>
        <v>0.28787200000000002</v>
      </c>
      <c r="CA810" s="287">
        <f t="shared" si="3342"/>
        <v>8.629999999999999</v>
      </c>
      <c r="CB810" s="287">
        <f t="shared" si="3342"/>
        <v>9.7726120000000005</v>
      </c>
      <c r="CC810" s="287">
        <f t="shared" si="3342"/>
        <v>0.29859800000000003</v>
      </c>
      <c r="CD810" s="287">
        <f t="shared" si="3342"/>
        <v>8.32</v>
      </c>
      <c r="CE810" s="287">
        <f t="shared" si="3342"/>
        <v>9.4215680000000006</v>
      </c>
      <c r="CF810" s="287">
        <f t="shared" si="3342"/>
        <v>0.28787200000000002</v>
      </c>
      <c r="CG810" s="961"/>
      <c r="CH810" s="287">
        <f t="shared" ref="CH810:CV810" si="3343">SUM(CH805:CH809)</f>
        <v>25.270000000000003</v>
      </c>
      <c r="CI810" s="287">
        <f t="shared" si="3343"/>
        <v>28.615748</v>
      </c>
      <c r="CJ810" s="287">
        <f t="shared" si="3343"/>
        <v>0.87434199999999995</v>
      </c>
      <c r="CK810" s="287">
        <f t="shared" si="3343"/>
        <v>0</v>
      </c>
      <c r="CL810" s="287">
        <f t="shared" si="3343"/>
        <v>0</v>
      </c>
      <c r="CM810" s="287">
        <f t="shared" si="3343"/>
        <v>0</v>
      </c>
      <c r="CN810" s="287">
        <f t="shared" si="3343"/>
        <v>8.32</v>
      </c>
      <c r="CO810" s="287">
        <f t="shared" si="3343"/>
        <v>9.4215680000000006</v>
      </c>
      <c r="CP810" s="287">
        <f t="shared" si="3343"/>
        <v>0.28787200000000002</v>
      </c>
      <c r="CQ810" s="287">
        <f t="shared" si="3343"/>
        <v>8.629999999999999</v>
      </c>
      <c r="CR810" s="287">
        <f t="shared" si="3343"/>
        <v>9.7726120000000005</v>
      </c>
      <c r="CS810" s="287">
        <f t="shared" si="3343"/>
        <v>0.29859800000000003</v>
      </c>
      <c r="CT810" s="287">
        <f t="shared" si="3343"/>
        <v>8.32</v>
      </c>
      <c r="CU810" s="287">
        <f t="shared" si="3343"/>
        <v>9.4215680000000006</v>
      </c>
      <c r="CV810" s="287">
        <f t="shared" si="3343"/>
        <v>0.28787200000000002</v>
      </c>
      <c r="CW810" s="1510">
        <f t="shared" si="3341"/>
        <v>26.270000000000003</v>
      </c>
      <c r="CX810" s="287">
        <f t="shared" si="3341"/>
        <v>29.748148</v>
      </c>
      <c r="CY810" s="287">
        <f t="shared" si="3341"/>
        <v>0.90894199999999992</v>
      </c>
      <c r="CZ810" s="287">
        <f t="shared" si="3341"/>
        <v>26.270000000000003</v>
      </c>
      <c r="DA810" s="287">
        <f t="shared" si="3341"/>
        <v>29.748148</v>
      </c>
      <c r="DB810" s="287">
        <f t="shared" si="3341"/>
        <v>0.90894199999999992</v>
      </c>
      <c r="DC810" s="287">
        <f t="shared" si="3341"/>
        <v>26.270000000000003</v>
      </c>
      <c r="DD810" s="287">
        <f t="shared" si="3341"/>
        <v>29.748148</v>
      </c>
      <c r="DE810" s="287">
        <f t="shared" si="3341"/>
        <v>0.90894199999999992</v>
      </c>
      <c r="DF810" s="287">
        <f t="shared" ref="DF810:DH810" si="3344">SUM(DF805:DF809)</f>
        <v>26.270000000000003</v>
      </c>
      <c r="DG810" s="287">
        <f t="shared" si="3344"/>
        <v>29.748148</v>
      </c>
      <c r="DH810" s="287">
        <f t="shared" si="3344"/>
        <v>0.90894199999999992</v>
      </c>
      <c r="DI810" s="1220">
        <f t="shared" ref="DI810:EC810" si="3345">SUM(DI805:DI809)</f>
        <v>26.270000000000003</v>
      </c>
      <c r="DJ810" s="1220">
        <f t="shared" si="3345"/>
        <v>29.748148</v>
      </c>
      <c r="DK810" s="1220">
        <f t="shared" si="3345"/>
        <v>0.90894199999999992</v>
      </c>
      <c r="DL810" s="1220"/>
      <c r="DM810" s="1220"/>
      <c r="DN810" s="1220"/>
      <c r="DO810" s="1220"/>
      <c r="DP810" s="1220"/>
      <c r="DQ810" s="1220"/>
      <c r="DR810" s="1220"/>
      <c r="DS810" s="1220"/>
      <c r="DT810" s="1220"/>
      <c r="DU810" s="1220"/>
      <c r="DV810" s="1220"/>
      <c r="DW810" s="1220"/>
      <c r="DX810" s="1220">
        <f t="shared" si="3345"/>
        <v>26.270000000000003</v>
      </c>
      <c r="DY810" s="1220">
        <f t="shared" si="3345"/>
        <v>29.748148</v>
      </c>
      <c r="DZ810" s="1220">
        <f t="shared" si="3345"/>
        <v>0.90894199999999992</v>
      </c>
      <c r="EA810" s="1220">
        <f t="shared" si="3345"/>
        <v>26.270000000000003</v>
      </c>
      <c r="EB810" s="1220">
        <f t="shared" si="3345"/>
        <v>29.748148</v>
      </c>
      <c r="EC810" s="1220">
        <f t="shared" si="3345"/>
        <v>0.90894199999999992</v>
      </c>
      <c r="ED810" s="1220">
        <f t="shared" ref="ED810:EF810" si="3346">SUM(ED805:ED809)</f>
        <v>26.270000000000003</v>
      </c>
      <c r="EE810" s="1220">
        <f t="shared" si="3346"/>
        <v>29.748148</v>
      </c>
      <c r="EF810" s="1220">
        <f t="shared" si="3346"/>
        <v>0.90894199999999992</v>
      </c>
      <c r="EG810" s="1220"/>
      <c r="EH810" s="1220"/>
      <c r="EI810" s="1220"/>
      <c r="EJ810" s="285"/>
      <c r="EK810" s="285"/>
      <c r="EL810" s="285"/>
      <c r="EM810" s="285"/>
      <c r="EN810" s="287">
        <f t="shared" si="3330"/>
        <v>0</v>
      </c>
      <c r="EO810" s="287"/>
      <c r="EP810" s="287"/>
      <c r="EQ810" s="287">
        <f t="shared" ref="EQ810:FG810" si="3347">SUM(EQ808:EQ809)</f>
        <v>0</v>
      </c>
      <c r="ER810" s="287">
        <f t="shared" si="3347"/>
        <v>0</v>
      </c>
      <c r="ES810" s="287">
        <f t="shared" si="3347"/>
        <v>0</v>
      </c>
      <c r="ET810" s="825"/>
      <c r="EU810" s="825"/>
      <c r="EV810" s="825"/>
      <c r="EW810" s="825"/>
      <c r="EX810" s="287">
        <f t="shared" si="3347"/>
        <v>0</v>
      </c>
      <c r="EY810" s="825"/>
      <c r="EZ810" s="825"/>
      <c r="FA810" s="825"/>
      <c r="FB810" s="825"/>
      <c r="FC810" s="287">
        <f t="shared" si="3347"/>
        <v>0</v>
      </c>
      <c r="FD810" s="287">
        <f t="shared" si="3347"/>
        <v>0</v>
      </c>
      <c r="FE810" s="287">
        <f t="shared" ref="FE810:FF810" si="3348">SUM(FE808:FE809)</f>
        <v>0</v>
      </c>
      <c r="FF810" s="287">
        <f t="shared" si="3348"/>
        <v>0</v>
      </c>
      <c r="FG810" s="287">
        <f t="shared" si="3347"/>
        <v>0</v>
      </c>
      <c r="FH810" s="287"/>
      <c r="FI810" s="287"/>
      <c r="FJ810" s="287">
        <f>SUM(FJ808:FJ809)</f>
        <v>0</v>
      </c>
      <c r="FK810" s="287">
        <f>SUM(FK808:FK809)</f>
        <v>0</v>
      </c>
      <c r="FL810" s="961"/>
      <c r="FM810" s="287">
        <f>SUM(FM808:FM809)</f>
        <v>0</v>
      </c>
      <c r="FN810" s="825"/>
      <c r="FO810" s="825"/>
      <c r="FP810" s="825"/>
      <c r="FQ810" s="825"/>
      <c r="FR810" s="287"/>
      <c r="FS810" s="287"/>
      <c r="FT810" s="287">
        <f>SUM(FT808:FT809)</f>
        <v>0</v>
      </c>
      <c r="FU810" s="825"/>
      <c r="FV810" s="285"/>
      <c r="FW810" s="285"/>
      <c r="FX810" s="285"/>
    </row>
    <row r="811" spans="1:180" ht="30" hidden="1">
      <c r="A811" s="401" t="s">
        <v>485</v>
      </c>
      <c r="B811" s="339" t="s">
        <v>302</v>
      </c>
      <c r="C811" s="378"/>
      <c r="D811" s="378"/>
      <c r="E811" s="392" t="s">
        <v>263</v>
      </c>
      <c r="F811" s="396" t="s">
        <v>265</v>
      </c>
      <c r="G811" s="463"/>
      <c r="H811" s="463"/>
      <c r="I811" s="285"/>
      <c r="J811" s="285"/>
      <c r="K811" s="285"/>
      <c r="L811" s="285"/>
      <c r="M811" s="285"/>
      <c r="N811" s="285"/>
      <c r="O811" s="285"/>
      <c r="P811" s="285"/>
      <c r="Q811" s="285"/>
      <c r="R811" s="285"/>
      <c r="S811" s="285"/>
      <c r="T811" s="285"/>
      <c r="U811" s="285"/>
      <c r="V811" s="285"/>
      <c r="W811" s="285"/>
      <c r="X811" s="285"/>
      <c r="Y811" s="285"/>
      <c r="Z811" s="285"/>
      <c r="AA811" s="1174"/>
      <c r="AB811" s="285"/>
      <c r="AC811" s="285"/>
      <c r="AD811" s="347"/>
      <c r="AE811" s="285"/>
      <c r="AF811" s="285"/>
      <c r="AG811" s="285"/>
      <c r="AH811" s="285"/>
      <c r="AI811" s="285"/>
      <c r="AJ811" s="285"/>
      <c r="AK811" s="285"/>
      <c r="AL811" s="285"/>
      <c r="AM811" s="285"/>
      <c r="AN811" s="285"/>
      <c r="AO811" s="285"/>
      <c r="AP811" s="338"/>
      <c r="AQ811" s="285"/>
      <c r="AR811" s="1629"/>
      <c r="AS811" s="1629"/>
      <c r="AT811" s="290"/>
      <c r="AU811" s="290"/>
      <c r="AV811" s="290"/>
      <c r="AW811" s="290"/>
      <c r="AX811" s="290"/>
      <c r="AY811" s="290"/>
      <c r="AZ811" s="290"/>
      <c r="BA811" s="290"/>
      <c r="BB811" s="290"/>
      <c r="BC811" s="290"/>
      <c r="BD811" s="290"/>
      <c r="BE811" s="290"/>
      <c r="BF811" s="290"/>
      <c r="BG811" s="290"/>
      <c r="BH811" s="290"/>
      <c r="BI811" s="290"/>
      <c r="BJ811" s="290"/>
      <c r="BK811" s="290"/>
      <c r="BL811" s="285"/>
      <c r="BM811" s="285"/>
      <c r="BN811" s="285"/>
      <c r="BO811" s="285"/>
      <c r="BP811" s="285"/>
      <c r="BQ811" s="285"/>
      <c r="BR811" s="285"/>
      <c r="BS811" s="285"/>
      <c r="BT811" s="285"/>
      <c r="BU811" s="285"/>
      <c r="BV811" s="285"/>
      <c r="BW811" s="285"/>
      <c r="BX811" s="285"/>
      <c r="BY811" s="285"/>
      <c r="BZ811" s="285"/>
      <c r="CA811" s="285"/>
      <c r="CB811" s="285"/>
      <c r="CC811" s="285"/>
      <c r="CD811" s="285"/>
      <c r="CE811" s="285"/>
      <c r="CF811" s="285"/>
      <c r="CG811" s="962"/>
      <c r="CH811" s="285"/>
      <c r="CI811" s="285"/>
      <c r="CJ811" s="285"/>
      <c r="CK811" s="285"/>
      <c r="CL811" s="285"/>
      <c r="CM811" s="285"/>
      <c r="CN811" s="285"/>
      <c r="CO811" s="285"/>
      <c r="CP811" s="285"/>
      <c r="CQ811" s="285"/>
      <c r="CR811" s="285"/>
      <c r="CS811" s="285"/>
      <c r="CT811" s="285"/>
      <c r="CU811" s="285"/>
      <c r="CV811" s="285"/>
      <c r="CW811" s="1512"/>
      <c r="CX811" s="285"/>
      <c r="CY811" s="285"/>
      <c r="CZ811" s="285"/>
      <c r="DA811" s="285"/>
      <c r="DB811" s="285"/>
      <c r="DC811" s="285"/>
      <c r="DD811" s="285"/>
      <c r="DE811" s="285"/>
      <c r="DF811" s="285"/>
      <c r="DG811" s="285"/>
      <c r="DH811" s="285"/>
      <c r="DI811" s="1174"/>
      <c r="DJ811" s="1174"/>
      <c r="DK811" s="1174"/>
      <c r="DL811" s="1174"/>
      <c r="DM811" s="1174"/>
      <c r="DN811" s="1174"/>
      <c r="DO811" s="1174"/>
      <c r="DP811" s="1174"/>
      <c r="DQ811" s="1174"/>
      <c r="DR811" s="1174"/>
      <c r="DS811" s="1174"/>
      <c r="DT811" s="1174"/>
      <c r="DU811" s="1174"/>
      <c r="DV811" s="1174"/>
      <c r="DW811" s="1174"/>
      <c r="DX811" s="1174"/>
      <c r="DY811" s="1174"/>
      <c r="DZ811" s="1174"/>
      <c r="EA811" s="1174"/>
      <c r="EB811" s="1174"/>
      <c r="EC811" s="1174"/>
      <c r="ED811" s="1174"/>
      <c r="EE811" s="1174"/>
      <c r="EF811" s="1174"/>
      <c r="EG811" s="1174"/>
      <c r="EH811" s="1174"/>
      <c r="EI811" s="1174"/>
      <c r="EJ811" s="285"/>
      <c r="EK811" s="285"/>
      <c r="EL811" s="285"/>
      <c r="EM811" s="285"/>
      <c r="EN811" s="287">
        <f t="shared" si="3330"/>
        <v>0</v>
      </c>
      <c r="EO811" s="287"/>
      <c r="EP811" s="287"/>
      <c r="EQ811" s="285"/>
      <c r="ER811" s="285"/>
      <c r="ES811" s="285"/>
      <c r="ET811" s="804"/>
      <c r="EU811" s="804"/>
      <c r="EV811" s="804"/>
      <c r="EW811" s="804"/>
      <c r="EX811" s="285"/>
      <c r="EY811" s="804"/>
      <c r="EZ811" s="804"/>
      <c r="FA811" s="804"/>
      <c r="FB811" s="804"/>
      <c r="FC811" s="285"/>
      <c r="FD811" s="285"/>
      <c r="FE811" s="285"/>
      <c r="FF811" s="285"/>
      <c r="FG811" s="285"/>
      <c r="FH811" s="287"/>
      <c r="FI811" s="287"/>
      <c r="FJ811" s="285"/>
      <c r="FK811" s="285"/>
      <c r="FL811" s="962"/>
      <c r="FM811" s="285"/>
      <c r="FN811" s="804"/>
      <c r="FO811" s="804"/>
      <c r="FP811" s="804"/>
      <c r="FQ811" s="804"/>
      <c r="FR811" s="285"/>
      <c r="FS811" s="285"/>
      <c r="FT811" s="285"/>
      <c r="FU811" s="804"/>
      <c r="FV811" s="285"/>
      <c r="FW811" s="285"/>
      <c r="FX811" s="285"/>
    </row>
    <row r="812" spans="1:180" s="515" customFormat="1" ht="135" hidden="1" customHeight="1">
      <c r="A812" s="562" t="s">
        <v>485</v>
      </c>
      <c r="B812" s="563" t="s">
        <v>302</v>
      </c>
      <c r="C812" s="542" t="s">
        <v>489</v>
      </c>
      <c r="D812" s="542" t="s">
        <v>488</v>
      </c>
      <c r="E812" s="584" t="s">
        <v>358</v>
      </c>
      <c r="F812" s="525" t="s">
        <v>353</v>
      </c>
      <c r="G812" s="565"/>
      <c r="H812" s="565" t="s">
        <v>12</v>
      </c>
      <c r="I812" s="508" t="e">
        <f>#REF!+M812+N812+S812</f>
        <v>#REF!</v>
      </c>
      <c r="J812" s="508"/>
      <c r="K812" s="508"/>
      <c r="L812" s="508"/>
      <c r="M812" s="509" t="e">
        <f>SUM(#REF!)</f>
        <v>#REF!</v>
      </c>
      <c r="N812" s="509">
        <f>SUM(O812:R812)</f>
        <v>1</v>
      </c>
      <c r="O812" s="509">
        <v>1</v>
      </c>
      <c r="P812" s="521">
        <v>0</v>
      </c>
      <c r="Q812" s="521">
        <v>0</v>
      </c>
      <c r="R812" s="521">
        <v>0</v>
      </c>
      <c r="S812" s="509">
        <v>1</v>
      </c>
      <c r="T812" s="509">
        <v>1</v>
      </c>
      <c r="U812" s="521">
        <v>0</v>
      </c>
      <c r="V812" s="521">
        <v>0</v>
      </c>
      <c r="W812" s="521">
        <v>0</v>
      </c>
      <c r="X812" s="509">
        <v>1</v>
      </c>
      <c r="Y812" s="509">
        <v>1</v>
      </c>
      <c r="Z812" s="509">
        <v>1</v>
      </c>
      <c r="AA812" s="1188"/>
      <c r="AB812" s="565"/>
      <c r="AC812" s="565"/>
      <c r="AD812" s="565"/>
      <c r="AE812" s="565"/>
      <c r="AF812" s="509" t="e">
        <f>SUM(#REF!)</f>
        <v>#REF!</v>
      </c>
      <c r="AG812" s="509">
        <f>SUM(AH812:AK812)</f>
        <v>1</v>
      </c>
      <c r="AH812" s="509">
        <v>1</v>
      </c>
      <c r="AI812" s="521">
        <v>0</v>
      </c>
      <c r="AJ812" s="521">
        <v>0</v>
      </c>
      <c r="AK812" s="521">
        <v>0</v>
      </c>
      <c r="AL812" s="565"/>
      <c r="AM812" s="565"/>
      <c r="AN812" s="565"/>
      <c r="AO812" s="565"/>
      <c r="AP812" s="522" t="s">
        <v>233</v>
      </c>
      <c r="AQ812" s="508" t="e">
        <f>#REF!+BL812+BR812+CW812</f>
        <v>#REF!</v>
      </c>
      <c r="AR812" s="1630"/>
      <c r="AS812" s="1630"/>
      <c r="AT812" s="508">
        <v>3.5</v>
      </c>
      <c r="AU812" s="508">
        <v>4.3137499999999998</v>
      </c>
      <c r="AV812" s="508">
        <v>0.1211</v>
      </c>
      <c r="AW812" s="508">
        <v>3.5</v>
      </c>
      <c r="AX812" s="508">
        <v>4.3137500000000006</v>
      </c>
      <c r="AY812" s="508">
        <v>0.1211</v>
      </c>
      <c r="AZ812" s="508">
        <v>3.5</v>
      </c>
      <c r="BA812" s="508">
        <v>4.3137499999999998</v>
      </c>
      <c r="BB812" s="508">
        <v>0.1211</v>
      </c>
      <c r="BC812" s="508">
        <v>3.5</v>
      </c>
      <c r="BD812" s="508">
        <v>4.3137500000000006</v>
      </c>
      <c r="BE812" s="508">
        <v>0.1211</v>
      </c>
      <c r="BF812" s="508"/>
      <c r="BG812" s="508"/>
      <c r="BH812" s="508"/>
      <c r="BI812" s="508"/>
      <c r="BJ812" s="508"/>
      <c r="BK812" s="508"/>
      <c r="BL812" s="547">
        <v>3.5</v>
      </c>
      <c r="BM812" s="547">
        <v>4.3137499999999998</v>
      </c>
      <c r="BN812" s="547">
        <v>0.1211</v>
      </c>
      <c r="BO812" s="521">
        <v>0</v>
      </c>
      <c r="BP812" s="547">
        <v>0</v>
      </c>
      <c r="BQ812" s="521">
        <v>0</v>
      </c>
      <c r="BR812" s="547">
        <v>3.5</v>
      </c>
      <c r="BS812" s="547">
        <v>4.3137499999999998</v>
      </c>
      <c r="BT812" s="547">
        <v>0.1211</v>
      </c>
      <c r="BU812" s="521">
        <v>0</v>
      </c>
      <c r="BV812" s="547">
        <v>0</v>
      </c>
      <c r="BW812" s="521">
        <v>0</v>
      </c>
      <c r="BX812" s="513">
        <v>1.07</v>
      </c>
      <c r="BY812" s="513">
        <v>1.318775</v>
      </c>
      <c r="BZ812" s="513">
        <v>3.7021999999999999E-2</v>
      </c>
      <c r="CA812" s="513">
        <v>1.36</v>
      </c>
      <c r="CB812" s="513">
        <v>1.6762000000000001</v>
      </c>
      <c r="CC812" s="513">
        <v>4.7056000000000001E-2</v>
      </c>
      <c r="CD812" s="513">
        <v>1.07</v>
      </c>
      <c r="CE812" s="513">
        <v>1.318775</v>
      </c>
      <c r="CF812" s="513">
        <v>3.7021999999999999E-2</v>
      </c>
      <c r="CG812" s="959"/>
      <c r="CH812" s="547">
        <v>3.5</v>
      </c>
      <c r="CI812" s="547">
        <v>4.3137499999999998</v>
      </c>
      <c r="CJ812" s="547">
        <v>0.1211</v>
      </c>
      <c r="CK812" s="521">
        <v>0</v>
      </c>
      <c r="CL812" s="547">
        <v>0</v>
      </c>
      <c r="CM812" s="521">
        <v>0</v>
      </c>
      <c r="CN812" s="513">
        <v>1.07</v>
      </c>
      <c r="CO812" s="513">
        <v>1.318775</v>
      </c>
      <c r="CP812" s="513">
        <v>3.7021999999999999E-2</v>
      </c>
      <c r="CQ812" s="513">
        <v>1.36</v>
      </c>
      <c r="CR812" s="513">
        <v>1.6762000000000001</v>
      </c>
      <c r="CS812" s="513">
        <v>4.7056000000000001E-2</v>
      </c>
      <c r="CT812" s="513">
        <v>1.07</v>
      </c>
      <c r="CU812" s="513">
        <v>1.318775</v>
      </c>
      <c r="CV812" s="513">
        <v>3.7021999999999999E-2</v>
      </c>
      <c r="CW812" s="1537">
        <v>3.5</v>
      </c>
      <c r="CX812" s="513">
        <v>4.3137499999999998</v>
      </c>
      <c r="CY812" s="513">
        <v>0.1211</v>
      </c>
      <c r="CZ812" s="513">
        <v>3.5</v>
      </c>
      <c r="DA812" s="513">
        <v>4.3137499999999998</v>
      </c>
      <c r="DB812" s="513">
        <v>0.1211</v>
      </c>
      <c r="DC812" s="513">
        <v>3.5</v>
      </c>
      <c r="DD812" s="513">
        <v>4.3137499999999998</v>
      </c>
      <c r="DE812" s="513">
        <v>0.1211</v>
      </c>
      <c r="DF812" s="513">
        <v>3.5</v>
      </c>
      <c r="DG812" s="513">
        <v>4.3137499999999998</v>
      </c>
      <c r="DH812" s="513">
        <v>0.1211</v>
      </c>
      <c r="DI812" s="1218">
        <v>3.5</v>
      </c>
      <c r="DJ812" s="1218">
        <v>4.3137499999999998</v>
      </c>
      <c r="DK812" s="1218">
        <v>0.1211</v>
      </c>
      <c r="DL812" s="1218"/>
      <c r="DM812" s="1218"/>
      <c r="DN812" s="1218"/>
      <c r="DO812" s="1218"/>
      <c r="DP812" s="1218"/>
      <c r="DQ812" s="1218"/>
      <c r="DR812" s="1218"/>
      <c r="DS812" s="1218"/>
      <c r="DT812" s="1218"/>
      <c r="DU812" s="1218"/>
      <c r="DV812" s="1218"/>
      <c r="DW812" s="1218"/>
      <c r="DX812" s="1218">
        <v>3.5</v>
      </c>
      <c r="DY812" s="1218">
        <v>4.3137499999999998</v>
      </c>
      <c r="DZ812" s="1218">
        <v>0.1211</v>
      </c>
      <c r="EA812" s="1218">
        <v>3.5</v>
      </c>
      <c r="EB812" s="1218">
        <v>4.3137499999999998</v>
      </c>
      <c r="EC812" s="1218">
        <v>0.1211</v>
      </c>
      <c r="ED812" s="1218">
        <v>3.5</v>
      </c>
      <c r="EE812" s="1218">
        <v>4.3137499999999998</v>
      </c>
      <c r="EF812" s="1218">
        <v>0.1211</v>
      </c>
      <c r="EG812" s="1218"/>
      <c r="EH812" s="1218"/>
      <c r="EI812" s="1218"/>
      <c r="EJ812" s="565"/>
      <c r="EK812" s="565"/>
      <c r="EL812" s="565"/>
      <c r="EM812" s="565"/>
      <c r="EN812" s="508">
        <f t="shared" si="3330"/>
        <v>0</v>
      </c>
      <c r="EO812" s="508"/>
      <c r="EP812" s="508"/>
      <c r="EQ812" s="565"/>
      <c r="ER812" s="565"/>
      <c r="ES812" s="565"/>
      <c r="ET812" s="833"/>
      <c r="EU812" s="833"/>
      <c r="EV812" s="833"/>
      <c r="EW812" s="833"/>
      <c r="EX812" s="565"/>
      <c r="EY812" s="833"/>
      <c r="EZ812" s="833"/>
      <c r="FA812" s="833"/>
      <c r="FB812" s="833"/>
      <c r="FC812" s="565"/>
      <c r="FD812" s="565"/>
      <c r="FE812" s="565"/>
      <c r="FF812" s="565"/>
      <c r="FG812" s="565"/>
      <c r="FH812" s="508"/>
      <c r="FI812" s="508"/>
      <c r="FJ812" s="565"/>
      <c r="FK812" s="565"/>
      <c r="FL812" s="976"/>
      <c r="FM812" s="565"/>
      <c r="FN812" s="833"/>
      <c r="FO812" s="833"/>
      <c r="FP812" s="833"/>
      <c r="FQ812" s="833"/>
      <c r="FR812" s="565"/>
      <c r="FS812" s="565"/>
      <c r="FT812" s="565"/>
      <c r="FU812" s="833"/>
      <c r="FV812" s="565"/>
      <c r="FW812" s="565"/>
      <c r="FX812" s="565"/>
    </row>
    <row r="813" spans="1:180" s="515" customFormat="1" ht="135" hidden="1" customHeight="1">
      <c r="A813" s="562" t="s">
        <v>485</v>
      </c>
      <c r="B813" s="563" t="s">
        <v>302</v>
      </c>
      <c r="C813" s="542" t="s">
        <v>489</v>
      </c>
      <c r="D813" s="542" t="s">
        <v>488</v>
      </c>
      <c r="E813" s="584" t="s">
        <v>359</v>
      </c>
      <c r="F813" s="525" t="s">
        <v>355</v>
      </c>
      <c r="G813" s="565"/>
      <c r="H813" s="565" t="s">
        <v>12</v>
      </c>
      <c r="I813" s="508" t="e">
        <f>#REF!+M813+N813+S813</f>
        <v>#REF!</v>
      </c>
      <c r="J813" s="508"/>
      <c r="K813" s="508"/>
      <c r="L813" s="508"/>
      <c r="M813" s="509" t="e">
        <f>SUM(#REF!)</f>
        <v>#REF!</v>
      </c>
      <c r="N813" s="509">
        <f>SUM(O813:R813)</f>
        <v>1</v>
      </c>
      <c r="O813" s="509">
        <v>1</v>
      </c>
      <c r="P813" s="521">
        <v>0</v>
      </c>
      <c r="Q813" s="521">
        <v>0</v>
      </c>
      <c r="R813" s="521">
        <v>0</v>
      </c>
      <c r="S813" s="509">
        <v>1</v>
      </c>
      <c r="T813" s="509">
        <v>1</v>
      </c>
      <c r="U813" s="521">
        <v>0</v>
      </c>
      <c r="V813" s="521">
        <v>0</v>
      </c>
      <c r="W813" s="521">
        <v>0</v>
      </c>
      <c r="X813" s="509">
        <v>1</v>
      </c>
      <c r="Y813" s="509">
        <v>1</v>
      </c>
      <c r="Z813" s="509">
        <v>1</v>
      </c>
      <c r="AA813" s="1188"/>
      <c r="AB813" s="522"/>
      <c r="AC813" s="522"/>
      <c r="AD813" s="522"/>
      <c r="AE813" s="522"/>
      <c r="AF813" s="509" t="e">
        <f>SUM(#REF!)</f>
        <v>#REF!</v>
      </c>
      <c r="AG813" s="509">
        <f>SUM(AH813:AK813)</f>
        <v>1</v>
      </c>
      <c r="AH813" s="509">
        <v>1</v>
      </c>
      <c r="AI813" s="521">
        <v>0</v>
      </c>
      <c r="AJ813" s="521">
        <v>0</v>
      </c>
      <c r="AK813" s="521">
        <v>0</v>
      </c>
      <c r="AL813" s="522"/>
      <c r="AM813" s="522"/>
      <c r="AN813" s="522"/>
      <c r="AO813" s="522"/>
      <c r="AP813" s="522" t="s">
        <v>233</v>
      </c>
      <c r="AQ813" s="508" t="e">
        <f>#REF!+BL813+BR813+CW813</f>
        <v>#REF!</v>
      </c>
      <c r="AR813" s="1630"/>
      <c r="AS813" s="1630"/>
      <c r="AT813" s="524">
        <v>2</v>
      </c>
      <c r="AU813" s="524">
        <v>2.4649999999999999</v>
      </c>
      <c r="AV813" s="524">
        <v>6.9199999999999998E-2</v>
      </c>
      <c r="AW813" s="524">
        <v>2</v>
      </c>
      <c r="AX813" s="524">
        <v>2.4649999999999999</v>
      </c>
      <c r="AY813" s="524">
        <v>6.9199999999999998E-2</v>
      </c>
      <c r="AZ813" s="524">
        <v>2</v>
      </c>
      <c r="BA813" s="524">
        <v>2.4649999999999999</v>
      </c>
      <c r="BB813" s="524">
        <v>6.9199999999999998E-2</v>
      </c>
      <c r="BC813" s="524">
        <v>2</v>
      </c>
      <c r="BD813" s="524">
        <v>2.4649999999999999</v>
      </c>
      <c r="BE813" s="524">
        <v>6.9199999999999998E-2</v>
      </c>
      <c r="BF813" s="524"/>
      <c r="BG813" s="524"/>
      <c r="BH813" s="524"/>
      <c r="BI813" s="524"/>
      <c r="BJ813" s="524"/>
      <c r="BK813" s="524"/>
      <c r="BL813" s="547">
        <v>2</v>
      </c>
      <c r="BM813" s="547">
        <v>2.4649999999999999</v>
      </c>
      <c r="BN813" s="547">
        <v>6.9199999999999998E-2</v>
      </c>
      <c r="BO813" s="521">
        <v>0</v>
      </c>
      <c r="BP813" s="547">
        <v>0</v>
      </c>
      <c r="BQ813" s="521">
        <v>0</v>
      </c>
      <c r="BR813" s="547">
        <v>2</v>
      </c>
      <c r="BS813" s="547">
        <v>2.4649999999999999</v>
      </c>
      <c r="BT813" s="547">
        <v>6.9199999999999998E-2</v>
      </c>
      <c r="BU813" s="521">
        <v>0</v>
      </c>
      <c r="BV813" s="547">
        <v>0</v>
      </c>
      <c r="BW813" s="521">
        <v>0</v>
      </c>
      <c r="BX813" s="513">
        <v>0.62</v>
      </c>
      <c r="BY813" s="513">
        <v>0.76415</v>
      </c>
      <c r="BZ813" s="513">
        <v>2.1451999999999999E-2</v>
      </c>
      <c r="CA813" s="513">
        <v>0.76</v>
      </c>
      <c r="CB813" s="513">
        <v>0.93669999999999998</v>
      </c>
      <c r="CC813" s="513">
        <v>2.6296E-2</v>
      </c>
      <c r="CD813" s="513">
        <v>0.62</v>
      </c>
      <c r="CE813" s="513">
        <v>0.76415</v>
      </c>
      <c r="CF813" s="513">
        <v>2.1451999999999999E-2</v>
      </c>
      <c r="CG813" s="959"/>
      <c r="CH813" s="547">
        <v>2</v>
      </c>
      <c r="CI813" s="547">
        <v>2.4649999999999999</v>
      </c>
      <c r="CJ813" s="547">
        <v>6.9199999999999998E-2</v>
      </c>
      <c r="CK813" s="521">
        <v>0</v>
      </c>
      <c r="CL813" s="547">
        <v>0</v>
      </c>
      <c r="CM813" s="521">
        <v>0</v>
      </c>
      <c r="CN813" s="513">
        <v>0.62</v>
      </c>
      <c r="CO813" s="513">
        <v>0.76415</v>
      </c>
      <c r="CP813" s="513">
        <v>2.1451999999999999E-2</v>
      </c>
      <c r="CQ813" s="513">
        <v>0.76</v>
      </c>
      <c r="CR813" s="513">
        <v>0.93669999999999998</v>
      </c>
      <c r="CS813" s="513">
        <v>2.6296E-2</v>
      </c>
      <c r="CT813" s="513">
        <v>0.62</v>
      </c>
      <c r="CU813" s="513">
        <v>0.76415</v>
      </c>
      <c r="CV813" s="513">
        <v>2.1451999999999999E-2</v>
      </c>
      <c r="CW813" s="1537">
        <v>2</v>
      </c>
      <c r="CX813" s="513">
        <v>2.4649999999999999</v>
      </c>
      <c r="CY813" s="513">
        <v>6.9199999999999998E-2</v>
      </c>
      <c r="CZ813" s="513">
        <v>2</v>
      </c>
      <c r="DA813" s="513">
        <v>2.4649999999999999</v>
      </c>
      <c r="DB813" s="513">
        <v>6.9199999999999998E-2</v>
      </c>
      <c r="DC813" s="513">
        <v>2</v>
      </c>
      <c r="DD813" s="513">
        <v>2.4649999999999999</v>
      </c>
      <c r="DE813" s="513">
        <v>6.9199999999999998E-2</v>
      </c>
      <c r="DF813" s="513">
        <v>2</v>
      </c>
      <c r="DG813" s="513">
        <v>2.4649999999999999</v>
      </c>
      <c r="DH813" s="513">
        <v>6.9199999999999998E-2</v>
      </c>
      <c r="DI813" s="1218">
        <v>2</v>
      </c>
      <c r="DJ813" s="1218">
        <v>2.4649999999999999</v>
      </c>
      <c r="DK813" s="1218">
        <v>6.9199999999999998E-2</v>
      </c>
      <c r="DL813" s="1218"/>
      <c r="DM813" s="1218"/>
      <c r="DN813" s="1218"/>
      <c r="DO813" s="1218"/>
      <c r="DP813" s="1218"/>
      <c r="DQ813" s="1218"/>
      <c r="DR813" s="1218"/>
      <c r="DS813" s="1218"/>
      <c r="DT813" s="1218"/>
      <c r="DU813" s="1218"/>
      <c r="DV813" s="1218"/>
      <c r="DW813" s="1218"/>
      <c r="DX813" s="1218">
        <v>2</v>
      </c>
      <c r="DY813" s="1218">
        <v>2.4649999999999999</v>
      </c>
      <c r="DZ813" s="1218">
        <v>6.9199999999999998E-2</v>
      </c>
      <c r="EA813" s="1218">
        <v>2</v>
      </c>
      <c r="EB813" s="1218">
        <v>2.4649999999999999</v>
      </c>
      <c r="EC813" s="1218">
        <v>6.9199999999999998E-2</v>
      </c>
      <c r="ED813" s="1218">
        <v>2</v>
      </c>
      <c r="EE813" s="1218">
        <v>2.4649999999999999</v>
      </c>
      <c r="EF813" s="1218">
        <v>6.9199999999999998E-2</v>
      </c>
      <c r="EG813" s="1218"/>
      <c r="EH813" s="1218"/>
      <c r="EI813" s="1218"/>
      <c r="EJ813" s="522"/>
      <c r="EK813" s="565"/>
      <c r="EL813" s="565"/>
      <c r="EM813" s="565"/>
      <c r="EN813" s="508">
        <f t="shared" si="3330"/>
        <v>0</v>
      </c>
      <c r="EO813" s="508"/>
      <c r="EP813" s="508"/>
      <c r="EQ813" s="565"/>
      <c r="ER813" s="565"/>
      <c r="ES813" s="565"/>
      <c r="ET813" s="833"/>
      <c r="EU813" s="833"/>
      <c r="EV813" s="833"/>
      <c r="EW813" s="833"/>
      <c r="EX813" s="565"/>
      <c r="EY813" s="833"/>
      <c r="EZ813" s="833"/>
      <c r="FA813" s="833"/>
      <c r="FB813" s="833"/>
      <c r="FC813" s="565"/>
      <c r="FD813" s="565"/>
      <c r="FE813" s="565"/>
      <c r="FF813" s="565"/>
      <c r="FG813" s="565"/>
      <c r="FH813" s="508"/>
      <c r="FI813" s="508">
        <v>0</v>
      </c>
      <c r="FJ813" s="565"/>
      <c r="FK813" s="565"/>
      <c r="FL813" s="976"/>
      <c r="FM813" s="565"/>
      <c r="FN813" s="833"/>
      <c r="FO813" s="833"/>
      <c r="FP813" s="833"/>
      <c r="FQ813" s="833"/>
      <c r="FR813" s="565"/>
      <c r="FS813" s="565"/>
      <c r="FT813" s="565"/>
      <c r="FU813" s="833"/>
      <c r="FV813" s="565"/>
      <c r="FW813" s="565"/>
      <c r="FX813" s="565"/>
    </row>
    <row r="814" spans="1:180" s="515" customFormat="1" ht="135" hidden="1" customHeight="1">
      <c r="A814" s="562" t="s">
        <v>485</v>
      </c>
      <c r="B814" s="563" t="s">
        <v>302</v>
      </c>
      <c r="C814" s="542" t="s">
        <v>489</v>
      </c>
      <c r="D814" s="542" t="s">
        <v>488</v>
      </c>
      <c r="E814" s="584" t="s">
        <v>360</v>
      </c>
      <c r="F814" s="525" t="s">
        <v>357</v>
      </c>
      <c r="G814" s="565"/>
      <c r="H814" s="565" t="s">
        <v>12</v>
      </c>
      <c r="I814" s="508" t="e">
        <f>#REF!+M814+N814+S814</f>
        <v>#REF!</v>
      </c>
      <c r="J814" s="508"/>
      <c r="K814" s="508"/>
      <c r="L814" s="508"/>
      <c r="M814" s="509" t="e">
        <f>SUM(#REF!)</f>
        <v>#REF!</v>
      </c>
      <c r="N814" s="509">
        <f>SUM(O814:R814)</f>
        <v>1</v>
      </c>
      <c r="O814" s="509">
        <v>1</v>
      </c>
      <c r="P814" s="521">
        <v>0</v>
      </c>
      <c r="Q814" s="521">
        <v>0</v>
      </c>
      <c r="R814" s="521">
        <v>0</v>
      </c>
      <c r="S814" s="509">
        <v>1</v>
      </c>
      <c r="T814" s="509">
        <v>1</v>
      </c>
      <c r="U814" s="521">
        <v>0</v>
      </c>
      <c r="V814" s="521">
        <v>0</v>
      </c>
      <c r="W814" s="521">
        <v>0</v>
      </c>
      <c r="X814" s="509">
        <v>1</v>
      </c>
      <c r="Y814" s="509">
        <v>1</v>
      </c>
      <c r="Z814" s="509">
        <v>1</v>
      </c>
      <c r="AA814" s="1188"/>
      <c r="AB814" s="522"/>
      <c r="AC814" s="522"/>
      <c r="AD814" s="522"/>
      <c r="AE814" s="522"/>
      <c r="AF814" s="509" t="e">
        <f>SUM(#REF!)</f>
        <v>#REF!</v>
      </c>
      <c r="AG814" s="509">
        <f>SUM(AH814:AK814)</f>
        <v>1</v>
      </c>
      <c r="AH814" s="509">
        <v>1</v>
      </c>
      <c r="AI814" s="521">
        <v>0</v>
      </c>
      <c r="AJ814" s="521">
        <v>0</v>
      </c>
      <c r="AK814" s="521">
        <v>0</v>
      </c>
      <c r="AL814" s="522"/>
      <c r="AM814" s="522"/>
      <c r="AN814" s="522"/>
      <c r="AO814" s="522"/>
      <c r="AP814" s="522" t="s">
        <v>233</v>
      </c>
      <c r="AQ814" s="508" t="e">
        <f>#REF!+BL814+BR814+CW814</f>
        <v>#REF!</v>
      </c>
      <c r="AR814" s="1630"/>
      <c r="AS814" s="1630"/>
      <c r="AT814" s="547">
        <v>1.5</v>
      </c>
      <c r="AU814" s="547">
        <v>1.8487499999999999</v>
      </c>
      <c r="AV814" s="547">
        <v>5.1900000000000002E-2</v>
      </c>
      <c r="AW814" s="547">
        <v>1.5</v>
      </c>
      <c r="AX814" s="547">
        <v>1.8487499999999999</v>
      </c>
      <c r="AY814" s="547">
        <v>5.1900000000000002E-2</v>
      </c>
      <c r="AZ814" s="547">
        <v>1.5</v>
      </c>
      <c r="BA814" s="547">
        <v>1.8487499999999999</v>
      </c>
      <c r="BB814" s="547">
        <v>5.1900000000000002E-2</v>
      </c>
      <c r="BC814" s="547">
        <v>1.5</v>
      </c>
      <c r="BD814" s="547">
        <v>1.8487499999999999</v>
      </c>
      <c r="BE814" s="547">
        <v>5.1900000000000002E-2</v>
      </c>
      <c r="BF814" s="547"/>
      <c r="BG814" s="547"/>
      <c r="BH814" s="547"/>
      <c r="BI814" s="547"/>
      <c r="BJ814" s="547"/>
      <c r="BK814" s="547"/>
      <c r="BL814" s="547">
        <v>1.5</v>
      </c>
      <c r="BM814" s="547">
        <v>1.8487499999999999</v>
      </c>
      <c r="BN814" s="547">
        <v>5.1900000000000002E-2</v>
      </c>
      <c r="BO814" s="521">
        <v>0</v>
      </c>
      <c r="BP814" s="547">
        <v>0</v>
      </c>
      <c r="BQ814" s="521">
        <v>0</v>
      </c>
      <c r="BR814" s="547">
        <v>1.5</v>
      </c>
      <c r="BS814" s="547">
        <v>1.8487499999999999</v>
      </c>
      <c r="BT814" s="547">
        <v>5.1900000000000002E-2</v>
      </c>
      <c r="BU814" s="521">
        <v>0</v>
      </c>
      <c r="BV814" s="547">
        <v>0</v>
      </c>
      <c r="BW814" s="521">
        <v>0</v>
      </c>
      <c r="BX814" s="513">
        <v>0.46</v>
      </c>
      <c r="BY814" s="513">
        <v>0.56694999999999995</v>
      </c>
      <c r="BZ814" s="513">
        <v>1.5916E-2</v>
      </c>
      <c r="CA814" s="513">
        <v>0.57999999999999996</v>
      </c>
      <c r="CB814" s="513">
        <v>0.71484999999999987</v>
      </c>
      <c r="CC814" s="513">
        <v>2.0067999999999999E-2</v>
      </c>
      <c r="CD814" s="513">
        <v>0.46</v>
      </c>
      <c r="CE814" s="513">
        <v>0.56694999999999995</v>
      </c>
      <c r="CF814" s="513">
        <v>1.5916E-2</v>
      </c>
      <c r="CG814" s="959"/>
      <c r="CH814" s="547">
        <v>1.5</v>
      </c>
      <c r="CI814" s="547">
        <v>1.8487499999999999</v>
      </c>
      <c r="CJ814" s="547">
        <v>5.1900000000000002E-2</v>
      </c>
      <c r="CK814" s="521">
        <v>0</v>
      </c>
      <c r="CL814" s="547">
        <v>0</v>
      </c>
      <c r="CM814" s="521">
        <v>0</v>
      </c>
      <c r="CN814" s="513">
        <v>0.46</v>
      </c>
      <c r="CO814" s="513">
        <v>0.56694999999999995</v>
      </c>
      <c r="CP814" s="513">
        <v>1.5916E-2</v>
      </c>
      <c r="CQ814" s="513">
        <v>0.57999999999999996</v>
      </c>
      <c r="CR814" s="513">
        <v>0.71484999999999987</v>
      </c>
      <c r="CS814" s="513">
        <v>2.0067999999999999E-2</v>
      </c>
      <c r="CT814" s="513">
        <v>0.46</v>
      </c>
      <c r="CU814" s="513">
        <v>0.56694999999999995</v>
      </c>
      <c r="CV814" s="513">
        <v>1.5916E-2</v>
      </c>
      <c r="CW814" s="1537">
        <v>1.5</v>
      </c>
      <c r="CX814" s="513">
        <v>1.8487499999999999</v>
      </c>
      <c r="CY814" s="513">
        <v>5.1900000000000002E-2</v>
      </c>
      <c r="CZ814" s="513">
        <v>1.5</v>
      </c>
      <c r="DA814" s="513">
        <v>1.8487499999999999</v>
      </c>
      <c r="DB814" s="513">
        <v>5.1900000000000002E-2</v>
      </c>
      <c r="DC814" s="513">
        <v>1.5</v>
      </c>
      <c r="DD814" s="513">
        <v>1.8487499999999999</v>
      </c>
      <c r="DE814" s="513">
        <v>5.1900000000000002E-2</v>
      </c>
      <c r="DF814" s="513">
        <v>1.5</v>
      </c>
      <c r="DG814" s="513">
        <v>1.8487499999999999</v>
      </c>
      <c r="DH814" s="513">
        <v>5.1900000000000002E-2</v>
      </c>
      <c r="DI814" s="1218">
        <v>1.5</v>
      </c>
      <c r="DJ814" s="1218">
        <v>1.8487499999999999</v>
      </c>
      <c r="DK814" s="1218">
        <v>5.1900000000000002E-2</v>
      </c>
      <c r="DL814" s="1218"/>
      <c r="DM814" s="1218"/>
      <c r="DN814" s="1218"/>
      <c r="DO814" s="1218"/>
      <c r="DP814" s="1218"/>
      <c r="DQ814" s="1218"/>
      <c r="DR814" s="1218"/>
      <c r="DS814" s="1218"/>
      <c r="DT814" s="1218"/>
      <c r="DU814" s="1218"/>
      <c r="DV814" s="1218"/>
      <c r="DW814" s="1218"/>
      <c r="DX814" s="1218">
        <v>1.5</v>
      </c>
      <c r="DY814" s="1218">
        <v>1.8487499999999999</v>
      </c>
      <c r="DZ814" s="1218">
        <v>5.1900000000000002E-2</v>
      </c>
      <c r="EA814" s="1218">
        <v>1.5</v>
      </c>
      <c r="EB814" s="1218">
        <v>1.8487499999999999</v>
      </c>
      <c r="EC814" s="1218">
        <v>5.1900000000000002E-2</v>
      </c>
      <c r="ED814" s="1218">
        <v>1.5</v>
      </c>
      <c r="EE814" s="1218">
        <v>1.8487499999999999</v>
      </c>
      <c r="EF814" s="1218">
        <v>5.1900000000000002E-2</v>
      </c>
      <c r="EG814" s="1218"/>
      <c r="EH814" s="1218"/>
      <c r="EI814" s="1218"/>
      <c r="EJ814" s="522"/>
      <c r="EK814" s="565"/>
      <c r="EL814" s="565"/>
      <c r="EM814" s="565"/>
      <c r="EN814" s="508">
        <f t="shared" si="3330"/>
        <v>0</v>
      </c>
      <c r="EO814" s="508"/>
      <c r="EP814" s="508"/>
      <c r="EQ814" s="565"/>
      <c r="ER814" s="565"/>
      <c r="ES814" s="565"/>
      <c r="ET814" s="833"/>
      <c r="EU814" s="833"/>
      <c r="EV814" s="833"/>
      <c r="EW814" s="833"/>
      <c r="EX814" s="565"/>
      <c r="EY814" s="833"/>
      <c r="EZ814" s="833"/>
      <c r="FA814" s="833"/>
      <c r="FB814" s="833"/>
      <c r="FC814" s="565"/>
      <c r="FD814" s="565"/>
      <c r="FE814" s="565"/>
      <c r="FF814" s="565"/>
      <c r="FG814" s="565"/>
      <c r="FH814" s="508">
        <v>0</v>
      </c>
      <c r="FI814" s="508"/>
      <c r="FJ814" s="565"/>
      <c r="FK814" s="565"/>
      <c r="FL814" s="976"/>
      <c r="FM814" s="565"/>
      <c r="FN814" s="833"/>
      <c r="FO814" s="833"/>
      <c r="FP814" s="833"/>
      <c r="FQ814" s="833"/>
      <c r="FR814" s="565"/>
      <c r="FS814" s="565"/>
      <c r="FT814" s="565"/>
      <c r="FU814" s="833"/>
      <c r="FV814" s="565"/>
      <c r="FW814" s="565"/>
      <c r="FX814" s="565"/>
    </row>
    <row r="815" spans="1:180" ht="30" hidden="1">
      <c r="A815" s="401" t="s">
        <v>485</v>
      </c>
      <c r="B815" s="339" t="s">
        <v>302</v>
      </c>
      <c r="C815" s="378"/>
      <c r="D815" s="378"/>
      <c r="E815" s="392" t="s">
        <v>97</v>
      </c>
      <c r="F815" s="382" t="s">
        <v>11</v>
      </c>
      <c r="G815" s="463"/>
      <c r="H815" s="463"/>
      <c r="I815" s="285"/>
      <c r="J815" s="285"/>
      <c r="K815" s="285"/>
      <c r="L815" s="285"/>
      <c r="M815" s="285"/>
      <c r="N815" s="285"/>
      <c r="O815" s="285"/>
      <c r="P815" s="285"/>
      <c r="Q815" s="285"/>
      <c r="R815" s="285"/>
      <c r="S815" s="285"/>
      <c r="T815" s="285"/>
      <c r="U815" s="285"/>
      <c r="V815" s="285"/>
      <c r="W815" s="285"/>
      <c r="X815" s="285"/>
      <c r="Y815" s="285"/>
      <c r="Z815" s="285"/>
      <c r="AA815" s="1174"/>
      <c r="AB815" s="285"/>
      <c r="AC815" s="285"/>
      <c r="AD815" s="347"/>
      <c r="AE815" s="285"/>
      <c r="AF815" s="285"/>
      <c r="AG815" s="285"/>
      <c r="AH815" s="285"/>
      <c r="AI815" s="285"/>
      <c r="AJ815" s="285"/>
      <c r="AK815" s="285"/>
      <c r="AL815" s="285"/>
      <c r="AM815" s="285"/>
      <c r="AN815" s="285"/>
      <c r="AO815" s="285"/>
      <c r="AP815" s="306"/>
      <c r="AQ815" s="287" t="e">
        <f>SUM(AQ812:AQ814)</f>
        <v>#REF!</v>
      </c>
      <c r="AR815" s="1631"/>
      <c r="AS815" s="1631"/>
      <c r="AT815" s="295"/>
      <c r="AU815" s="295"/>
      <c r="AV815" s="295"/>
      <c r="AW815" s="295"/>
      <c r="AX815" s="295"/>
      <c r="AY815" s="295"/>
      <c r="AZ815" s="295"/>
      <c r="BA815" s="295"/>
      <c r="BB815" s="295"/>
      <c r="BC815" s="295"/>
      <c r="BD815" s="295"/>
      <c r="BE815" s="295"/>
      <c r="BF815" s="295"/>
      <c r="BG815" s="295"/>
      <c r="BH815" s="295"/>
      <c r="BI815" s="295"/>
      <c r="BJ815" s="295"/>
      <c r="BK815" s="295"/>
      <c r="BL815" s="287">
        <f t="shared" ref="BL815:DE815" si="3349">SUM(BL812:BL814)</f>
        <v>7</v>
      </c>
      <c r="BM815" s="287">
        <f t="shared" si="3349"/>
        <v>8.6274999999999995</v>
      </c>
      <c r="BN815" s="287">
        <f t="shared" si="3349"/>
        <v>0.2422</v>
      </c>
      <c r="BO815" s="287">
        <f t="shared" si="3349"/>
        <v>0</v>
      </c>
      <c r="BP815" s="287">
        <f t="shared" si="3349"/>
        <v>0</v>
      </c>
      <c r="BQ815" s="287">
        <f t="shared" si="3349"/>
        <v>0</v>
      </c>
      <c r="BR815" s="287">
        <f t="shared" ref="BR815:CF815" si="3350">SUM(BR812:BR814)</f>
        <v>7</v>
      </c>
      <c r="BS815" s="287">
        <f t="shared" si="3350"/>
        <v>8.6274999999999995</v>
      </c>
      <c r="BT815" s="287">
        <f t="shared" si="3350"/>
        <v>0.2422</v>
      </c>
      <c r="BU815" s="287">
        <f t="shared" si="3350"/>
        <v>0</v>
      </c>
      <c r="BV815" s="287">
        <f t="shared" si="3350"/>
        <v>0</v>
      </c>
      <c r="BW815" s="287">
        <f t="shared" si="3350"/>
        <v>0</v>
      </c>
      <c r="BX815" s="287">
        <f t="shared" si="3350"/>
        <v>2.15</v>
      </c>
      <c r="BY815" s="287">
        <f t="shared" si="3350"/>
        <v>2.6498749999999998</v>
      </c>
      <c r="BZ815" s="287">
        <f t="shared" si="3350"/>
        <v>7.4389999999999998E-2</v>
      </c>
      <c r="CA815" s="287">
        <f t="shared" si="3350"/>
        <v>2.7</v>
      </c>
      <c r="CB815" s="287">
        <f t="shared" si="3350"/>
        <v>3.32775</v>
      </c>
      <c r="CC815" s="287">
        <f t="shared" si="3350"/>
        <v>9.3420000000000003E-2</v>
      </c>
      <c r="CD815" s="287">
        <f t="shared" si="3350"/>
        <v>2.15</v>
      </c>
      <c r="CE815" s="287">
        <f t="shared" si="3350"/>
        <v>2.6498749999999998</v>
      </c>
      <c r="CF815" s="287">
        <f t="shared" si="3350"/>
        <v>7.4389999999999998E-2</v>
      </c>
      <c r="CG815" s="961"/>
      <c r="CH815" s="287">
        <f t="shared" ref="CH815:CV815" si="3351">SUM(CH812:CH814)</f>
        <v>7</v>
      </c>
      <c r="CI815" s="287">
        <f t="shared" si="3351"/>
        <v>8.6274999999999995</v>
      </c>
      <c r="CJ815" s="287">
        <f t="shared" si="3351"/>
        <v>0.2422</v>
      </c>
      <c r="CK815" s="287">
        <f t="shared" si="3351"/>
        <v>0</v>
      </c>
      <c r="CL815" s="287">
        <f t="shared" si="3351"/>
        <v>0</v>
      </c>
      <c r="CM815" s="287">
        <f t="shared" si="3351"/>
        <v>0</v>
      </c>
      <c r="CN815" s="287">
        <f t="shared" si="3351"/>
        <v>2.15</v>
      </c>
      <c r="CO815" s="287">
        <f t="shared" si="3351"/>
        <v>2.6498749999999998</v>
      </c>
      <c r="CP815" s="287">
        <f t="shared" si="3351"/>
        <v>7.4389999999999998E-2</v>
      </c>
      <c r="CQ815" s="287">
        <f t="shared" si="3351"/>
        <v>2.7</v>
      </c>
      <c r="CR815" s="287">
        <f t="shared" si="3351"/>
        <v>3.32775</v>
      </c>
      <c r="CS815" s="287">
        <f t="shared" si="3351"/>
        <v>9.3420000000000003E-2</v>
      </c>
      <c r="CT815" s="287">
        <f t="shared" si="3351"/>
        <v>2.15</v>
      </c>
      <c r="CU815" s="287">
        <f t="shared" si="3351"/>
        <v>2.6498749999999998</v>
      </c>
      <c r="CV815" s="287">
        <f t="shared" si="3351"/>
        <v>7.4389999999999998E-2</v>
      </c>
      <c r="CW815" s="1510">
        <f t="shared" si="3349"/>
        <v>7</v>
      </c>
      <c r="CX815" s="287">
        <f t="shared" si="3349"/>
        <v>8.6274999999999995</v>
      </c>
      <c r="CY815" s="287">
        <f t="shared" si="3349"/>
        <v>0.2422</v>
      </c>
      <c r="CZ815" s="287">
        <f t="shared" si="3349"/>
        <v>7</v>
      </c>
      <c r="DA815" s="287">
        <f t="shared" si="3349"/>
        <v>8.6274999999999995</v>
      </c>
      <c r="DB815" s="287">
        <f t="shared" si="3349"/>
        <v>0.2422</v>
      </c>
      <c r="DC815" s="287">
        <f t="shared" si="3349"/>
        <v>7</v>
      </c>
      <c r="DD815" s="287">
        <f t="shared" si="3349"/>
        <v>8.6274999999999995</v>
      </c>
      <c r="DE815" s="287">
        <f t="shared" si="3349"/>
        <v>0.2422</v>
      </c>
      <c r="DF815" s="287">
        <f t="shared" ref="DF815:EF815" si="3352">SUM(DF812:DF814)</f>
        <v>7</v>
      </c>
      <c r="DG815" s="287">
        <f t="shared" si="3352"/>
        <v>8.6274999999999995</v>
      </c>
      <c r="DH815" s="287">
        <f t="shared" si="3352"/>
        <v>0.2422</v>
      </c>
      <c r="DI815" s="1220">
        <f t="shared" si="3352"/>
        <v>7</v>
      </c>
      <c r="DJ815" s="1220">
        <f t="shared" si="3352"/>
        <v>8.6274999999999995</v>
      </c>
      <c r="DK815" s="1220">
        <f t="shared" si="3352"/>
        <v>0.2422</v>
      </c>
      <c r="DL815" s="1220"/>
      <c r="DM815" s="1220"/>
      <c r="DN815" s="1220"/>
      <c r="DO815" s="1220"/>
      <c r="DP815" s="1220"/>
      <c r="DQ815" s="1220"/>
      <c r="DR815" s="1220"/>
      <c r="DS815" s="1220"/>
      <c r="DT815" s="1220"/>
      <c r="DU815" s="1220"/>
      <c r="DV815" s="1220"/>
      <c r="DW815" s="1220"/>
      <c r="DX815" s="1220">
        <f t="shared" si="3352"/>
        <v>7</v>
      </c>
      <c r="DY815" s="1220">
        <f t="shared" si="3352"/>
        <v>8.6274999999999995</v>
      </c>
      <c r="DZ815" s="1220">
        <f t="shared" si="3352"/>
        <v>0.2422</v>
      </c>
      <c r="EA815" s="1220">
        <f t="shared" si="3352"/>
        <v>7</v>
      </c>
      <c r="EB815" s="1220">
        <f t="shared" si="3352"/>
        <v>8.6274999999999995</v>
      </c>
      <c r="EC815" s="1220">
        <f t="shared" si="3352"/>
        <v>0.2422</v>
      </c>
      <c r="ED815" s="1220">
        <f t="shared" si="3352"/>
        <v>7</v>
      </c>
      <c r="EE815" s="1220">
        <f t="shared" si="3352"/>
        <v>8.6274999999999995</v>
      </c>
      <c r="EF815" s="1220">
        <f t="shared" si="3352"/>
        <v>0.2422</v>
      </c>
      <c r="EG815" s="1220"/>
      <c r="EH815" s="1220"/>
      <c r="EI815" s="1220"/>
      <c r="EJ815" s="285"/>
      <c r="EK815" s="285"/>
      <c r="EL815" s="285"/>
      <c r="EM815" s="285"/>
      <c r="EN815" s="287">
        <f t="shared" si="3330"/>
        <v>0</v>
      </c>
      <c r="EO815" s="287"/>
      <c r="EP815" s="287"/>
      <c r="EQ815" s="287">
        <f t="shared" ref="EQ815:FG815" si="3353">SUM(EQ813:EQ814)</f>
        <v>0</v>
      </c>
      <c r="ER815" s="287">
        <f t="shared" si="3353"/>
        <v>0</v>
      </c>
      <c r="ES815" s="287">
        <f t="shared" si="3353"/>
        <v>0</v>
      </c>
      <c r="ET815" s="825"/>
      <c r="EU815" s="825"/>
      <c r="EV815" s="825"/>
      <c r="EW815" s="825"/>
      <c r="EX815" s="287">
        <f t="shared" si="3353"/>
        <v>0</v>
      </c>
      <c r="EY815" s="825"/>
      <c r="EZ815" s="825"/>
      <c r="FA815" s="825"/>
      <c r="FB815" s="825"/>
      <c r="FC815" s="287">
        <f t="shared" si="3353"/>
        <v>0</v>
      </c>
      <c r="FD815" s="287">
        <f t="shared" si="3353"/>
        <v>0</v>
      </c>
      <c r="FE815" s="287">
        <f t="shared" ref="FE815:FF815" si="3354">SUM(FE813:FE814)</f>
        <v>0</v>
      </c>
      <c r="FF815" s="287">
        <f t="shared" si="3354"/>
        <v>0</v>
      </c>
      <c r="FG815" s="287">
        <f t="shared" si="3353"/>
        <v>0</v>
      </c>
      <c r="FH815" s="287"/>
      <c r="FI815" s="287"/>
      <c r="FJ815" s="287">
        <f>SUM(FJ813:FJ814)</f>
        <v>0</v>
      </c>
      <c r="FK815" s="287">
        <f>SUM(FK813:FK814)</f>
        <v>0</v>
      </c>
      <c r="FL815" s="961"/>
      <c r="FM815" s="287">
        <f>SUM(FM813:FM814)</f>
        <v>0</v>
      </c>
      <c r="FN815" s="825"/>
      <c r="FO815" s="825"/>
      <c r="FP815" s="825"/>
      <c r="FQ815" s="825"/>
      <c r="FR815" s="287"/>
      <c r="FS815" s="287"/>
      <c r="FT815" s="287">
        <f>SUM(FT813:FT814)</f>
        <v>0</v>
      </c>
      <c r="FU815" s="825"/>
      <c r="FV815" s="285"/>
      <c r="FW815" s="285"/>
      <c r="FX815" s="285"/>
    </row>
    <row r="816" spans="1:180" ht="30" hidden="1">
      <c r="A816" s="401" t="s">
        <v>485</v>
      </c>
      <c r="B816" s="339" t="s">
        <v>302</v>
      </c>
      <c r="C816" s="378"/>
      <c r="D816" s="378"/>
      <c r="E816" s="392" t="s">
        <v>264</v>
      </c>
      <c r="F816" s="396" t="s">
        <v>266</v>
      </c>
      <c r="G816" s="463"/>
      <c r="H816" s="463"/>
      <c r="I816" s="285"/>
      <c r="J816" s="285"/>
      <c r="K816" s="285"/>
      <c r="L816" s="285"/>
      <c r="M816" s="285"/>
      <c r="N816" s="285"/>
      <c r="O816" s="285"/>
      <c r="P816" s="285"/>
      <c r="Q816" s="285"/>
      <c r="R816" s="285"/>
      <c r="S816" s="285"/>
      <c r="T816" s="285"/>
      <c r="U816" s="285"/>
      <c r="V816" s="285"/>
      <c r="W816" s="285"/>
      <c r="X816" s="285"/>
      <c r="Y816" s="285"/>
      <c r="Z816" s="285"/>
      <c r="AA816" s="1174"/>
      <c r="AB816" s="285"/>
      <c r="AC816" s="285"/>
      <c r="AD816" s="347"/>
      <c r="AE816" s="285"/>
      <c r="AF816" s="285"/>
      <c r="AG816" s="285"/>
      <c r="AH816" s="285"/>
      <c r="AI816" s="285"/>
      <c r="AJ816" s="285"/>
      <c r="AK816" s="285"/>
      <c r="AL816" s="285"/>
      <c r="AM816" s="285"/>
      <c r="AN816" s="285"/>
      <c r="AO816" s="285"/>
      <c r="AP816" s="338"/>
      <c r="AQ816" s="285"/>
      <c r="AR816" s="1629"/>
      <c r="AS816" s="1629"/>
      <c r="AT816" s="295"/>
      <c r="AU816" s="295"/>
      <c r="AV816" s="295"/>
      <c r="AW816" s="295"/>
      <c r="AX816" s="295"/>
      <c r="AY816" s="295"/>
      <c r="AZ816" s="295"/>
      <c r="BA816" s="295"/>
      <c r="BB816" s="295"/>
      <c r="BC816" s="295"/>
      <c r="BD816" s="295"/>
      <c r="BE816" s="295"/>
      <c r="BF816" s="295"/>
      <c r="BG816" s="295"/>
      <c r="BH816" s="295"/>
      <c r="BI816" s="295"/>
      <c r="BJ816" s="295"/>
      <c r="BK816" s="295"/>
      <c r="BL816" s="285"/>
      <c r="BM816" s="285"/>
      <c r="BN816" s="285"/>
      <c r="BO816" s="285"/>
      <c r="BP816" s="285"/>
      <c r="BQ816" s="285"/>
      <c r="BR816" s="285"/>
      <c r="BS816" s="285"/>
      <c r="BT816" s="285"/>
      <c r="BU816" s="285"/>
      <c r="BV816" s="285"/>
      <c r="BW816" s="285"/>
      <c r="BX816" s="285"/>
      <c r="BY816" s="285"/>
      <c r="BZ816" s="285"/>
      <c r="CA816" s="285"/>
      <c r="CB816" s="285"/>
      <c r="CC816" s="285"/>
      <c r="CD816" s="285"/>
      <c r="CE816" s="285"/>
      <c r="CF816" s="285"/>
      <c r="CG816" s="962"/>
      <c r="CH816" s="285"/>
      <c r="CI816" s="285"/>
      <c r="CJ816" s="285"/>
      <c r="CK816" s="285"/>
      <c r="CL816" s="285"/>
      <c r="CM816" s="285"/>
      <c r="CN816" s="285"/>
      <c r="CO816" s="285"/>
      <c r="CP816" s="285"/>
      <c r="CQ816" s="285"/>
      <c r="CR816" s="285"/>
      <c r="CS816" s="285"/>
      <c r="CT816" s="285"/>
      <c r="CU816" s="285"/>
      <c r="CV816" s="285"/>
      <c r="CW816" s="1512"/>
      <c r="CX816" s="285"/>
      <c r="CY816" s="285"/>
      <c r="CZ816" s="285"/>
      <c r="DA816" s="285"/>
      <c r="DB816" s="285"/>
      <c r="DC816" s="285"/>
      <c r="DD816" s="285"/>
      <c r="DE816" s="285"/>
      <c r="DF816" s="285"/>
      <c r="DG816" s="285"/>
      <c r="DH816" s="285"/>
      <c r="DI816" s="1174"/>
      <c r="DJ816" s="1174"/>
      <c r="DK816" s="1174"/>
      <c r="DL816" s="1174"/>
      <c r="DM816" s="1174"/>
      <c r="DN816" s="1174"/>
      <c r="DO816" s="1174"/>
      <c r="DP816" s="1174"/>
      <c r="DQ816" s="1174"/>
      <c r="DR816" s="1174"/>
      <c r="DS816" s="1174"/>
      <c r="DT816" s="1174"/>
      <c r="DU816" s="1174"/>
      <c r="DV816" s="1174"/>
      <c r="DW816" s="1174"/>
      <c r="DX816" s="1174"/>
      <c r="DY816" s="1174"/>
      <c r="DZ816" s="1174"/>
      <c r="EA816" s="1174"/>
      <c r="EB816" s="1174"/>
      <c r="EC816" s="1174"/>
      <c r="ED816" s="1174"/>
      <c r="EE816" s="1174"/>
      <c r="EF816" s="1174"/>
      <c r="EG816" s="1174"/>
      <c r="EH816" s="1174"/>
      <c r="EI816" s="1174"/>
      <c r="EJ816" s="285"/>
      <c r="EK816" s="285"/>
      <c r="EL816" s="285"/>
      <c r="EM816" s="285"/>
      <c r="EN816" s="287">
        <f t="shared" si="3330"/>
        <v>0</v>
      </c>
      <c r="EO816" s="287"/>
      <c r="EP816" s="287"/>
      <c r="EQ816" s="285"/>
      <c r="ER816" s="285"/>
      <c r="ES816" s="285"/>
      <c r="ET816" s="804"/>
      <c r="EU816" s="804"/>
      <c r="EV816" s="804"/>
      <c r="EW816" s="804"/>
      <c r="EX816" s="285"/>
      <c r="EY816" s="804"/>
      <c r="EZ816" s="804"/>
      <c r="FA816" s="804"/>
      <c r="FB816" s="804"/>
      <c r="FC816" s="285"/>
      <c r="FD816" s="285"/>
      <c r="FE816" s="285"/>
      <c r="FF816" s="285"/>
      <c r="FG816" s="285"/>
      <c r="FH816" s="287"/>
      <c r="FI816" s="287"/>
      <c r="FJ816" s="285"/>
      <c r="FK816" s="285"/>
      <c r="FL816" s="962"/>
      <c r="FM816" s="285"/>
      <c r="FN816" s="804"/>
      <c r="FO816" s="804"/>
      <c r="FP816" s="804"/>
      <c r="FQ816" s="804"/>
      <c r="FR816" s="285"/>
      <c r="FS816" s="285"/>
      <c r="FT816" s="285"/>
      <c r="FU816" s="804"/>
      <c r="FV816" s="285"/>
      <c r="FW816" s="285"/>
      <c r="FX816" s="285"/>
    </row>
    <row r="817" spans="1:180" ht="30" hidden="1">
      <c r="A817" s="401" t="s">
        <v>485</v>
      </c>
      <c r="B817" s="339" t="s">
        <v>302</v>
      </c>
      <c r="C817" s="378"/>
      <c r="D817" s="378"/>
      <c r="E817" s="392"/>
      <c r="F817" s="396"/>
      <c r="G817" s="339"/>
      <c r="H817" s="339"/>
      <c r="I817" s="287" t="e">
        <f>#REF!+M817+N817+S817+#REF!</f>
        <v>#REF!</v>
      </c>
      <c r="J817" s="287"/>
      <c r="K817" s="287"/>
      <c r="L817" s="287"/>
      <c r="M817" s="364"/>
      <c r="N817" s="364"/>
      <c r="O817" s="364"/>
      <c r="P817" s="364"/>
      <c r="Q817" s="364"/>
      <c r="R817" s="364"/>
      <c r="S817" s="364"/>
      <c r="T817" s="364"/>
      <c r="U817" s="364"/>
      <c r="V817" s="364"/>
      <c r="W817" s="364"/>
      <c r="X817" s="364"/>
      <c r="Y817" s="364"/>
      <c r="Z817" s="364"/>
      <c r="AA817" s="1186"/>
      <c r="AB817" s="290"/>
      <c r="AC817" s="290"/>
      <c r="AD817" s="348"/>
      <c r="AE817" s="290"/>
      <c r="AF817" s="364"/>
      <c r="AG817" s="364"/>
      <c r="AH817" s="364"/>
      <c r="AI817" s="364"/>
      <c r="AJ817" s="364"/>
      <c r="AK817" s="364"/>
      <c r="AL817" s="290"/>
      <c r="AM817" s="290"/>
      <c r="AN817" s="290"/>
      <c r="AO817" s="290"/>
      <c r="AP817" s="290"/>
      <c r="AQ817" s="287" t="e">
        <f>#REF!+#REF!+BR817+CW817+#REF!</f>
        <v>#REF!</v>
      </c>
      <c r="AR817" s="1631"/>
      <c r="AS817" s="1631"/>
      <c r="AT817" s="287"/>
      <c r="AU817" s="287"/>
      <c r="AV817" s="287"/>
      <c r="AW817" s="287"/>
      <c r="AX817" s="287"/>
      <c r="AY817" s="287"/>
      <c r="AZ817" s="287"/>
      <c r="BA817" s="287"/>
      <c r="BB817" s="287"/>
      <c r="BC817" s="287"/>
      <c r="BD817" s="287"/>
      <c r="BE817" s="287"/>
      <c r="BF817" s="287"/>
      <c r="BG817" s="287"/>
      <c r="BH817" s="287"/>
      <c r="BI817" s="287"/>
      <c r="BJ817" s="287"/>
      <c r="BK817" s="287"/>
      <c r="BL817" s="290"/>
      <c r="BM817" s="290"/>
      <c r="BN817" s="290"/>
      <c r="BO817" s="290"/>
      <c r="BP817" s="290"/>
      <c r="BQ817" s="290"/>
      <c r="BR817" s="290"/>
      <c r="BS817" s="290"/>
      <c r="BT817" s="290"/>
      <c r="BU817" s="290"/>
      <c r="BV817" s="290"/>
      <c r="BW817" s="290"/>
      <c r="BX817" s="290"/>
      <c r="BY817" s="290"/>
      <c r="BZ817" s="290"/>
      <c r="CA817" s="290"/>
      <c r="CB817" s="290"/>
      <c r="CC817" s="290"/>
      <c r="CD817" s="290"/>
      <c r="CE817" s="290"/>
      <c r="CF817" s="290"/>
      <c r="CG817" s="981"/>
      <c r="CH817" s="290"/>
      <c r="CI817" s="290"/>
      <c r="CJ817" s="290"/>
      <c r="CK817" s="290"/>
      <c r="CL817" s="290"/>
      <c r="CM817" s="290"/>
      <c r="CN817" s="290"/>
      <c r="CO817" s="290"/>
      <c r="CP817" s="290"/>
      <c r="CQ817" s="290"/>
      <c r="CR817" s="290"/>
      <c r="CS817" s="290"/>
      <c r="CT817" s="290"/>
      <c r="CU817" s="290"/>
      <c r="CV817" s="290"/>
      <c r="CW817" s="1549"/>
      <c r="CX817" s="290"/>
      <c r="CY817" s="290"/>
      <c r="CZ817" s="290"/>
      <c r="DA817" s="290"/>
      <c r="DB817" s="290"/>
      <c r="DC817" s="290"/>
      <c r="DD817" s="290"/>
      <c r="DE817" s="290"/>
      <c r="DF817" s="290"/>
      <c r="DG817" s="290"/>
      <c r="DH817" s="290"/>
      <c r="DI817" s="1234"/>
      <c r="DJ817" s="1234"/>
      <c r="DK817" s="1234"/>
      <c r="DL817" s="1234"/>
      <c r="DM817" s="1234"/>
      <c r="DN817" s="1234"/>
      <c r="DO817" s="1234"/>
      <c r="DP817" s="1234"/>
      <c r="DQ817" s="1234"/>
      <c r="DR817" s="1234"/>
      <c r="DS817" s="1234"/>
      <c r="DT817" s="1234"/>
      <c r="DU817" s="1234"/>
      <c r="DV817" s="1234"/>
      <c r="DW817" s="1234"/>
      <c r="DX817" s="1234"/>
      <c r="DY817" s="1234"/>
      <c r="DZ817" s="1234"/>
      <c r="EA817" s="1234"/>
      <c r="EB817" s="1234"/>
      <c r="EC817" s="1234"/>
      <c r="ED817" s="1234"/>
      <c r="EE817" s="1234"/>
      <c r="EF817" s="1234"/>
      <c r="EG817" s="1234"/>
      <c r="EH817" s="1234"/>
      <c r="EI817" s="1234"/>
      <c r="EJ817" s="290"/>
      <c r="EK817" s="290"/>
      <c r="EL817" s="290"/>
      <c r="EM817" s="290"/>
      <c r="EN817" s="287">
        <f t="shared" si="3330"/>
        <v>0</v>
      </c>
      <c r="EO817" s="287"/>
      <c r="EP817" s="287"/>
      <c r="EQ817" s="290"/>
      <c r="ER817" s="290"/>
      <c r="ES817" s="290"/>
      <c r="ET817" s="836"/>
      <c r="EU817" s="836"/>
      <c r="EV817" s="836"/>
      <c r="EW817" s="836"/>
      <c r="EX817" s="290"/>
      <c r="EY817" s="836"/>
      <c r="EZ817" s="836"/>
      <c r="FA817" s="836"/>
      <c r="FB817" s="836"/>
      <c r="FC817" s="290"/>
      <c r="FD817" s="290"/>
      <c r="FE817" s="290"/>
      <c r="FF817" s="290"/>
      <c r="FG817" s="287">
        <f>SUM(FH817:FM817)</f>
        <v>0</v>
      </c>
      <c r="FH817" s="287"/>
      <c r="FI817" s="287">
        <v>0</v>
      </c>
      <c r="FJ817" s="290"/>
      <c r="FK817" s="290"/>
      <c r="FL817" s="981"/>
      <c r="FM817" s="290"/>
      <c r="FN817" s="836"/>
      <c r="FO817" s="836"/>
      <c r="FP817" s="836"/>
      <c r="FQ817" s="836"/>
      <c r="FR817" s="290"/>
      <c r="FS817" s="290"/>
      <c r="FT817" s="290"/>
      <c r="FU817" s="836"/>
      <c r="FV817" s="338"/>
      <c r="FW817" s="338"/>
      <c r="FX817" s="338"/>
    </row>
    <row r="818" spans="1:180" ht="30" hidden="1">
      <c r="A818" s="401" t="s">
        <v>485</v>
      </c>
      <c r="B818" s="339" t="s">
        <v>302</v>
      </c>
      <c r="C818" s="378"/>
      <c r="D818" s="378"/>
      <c r="E818" s="392"/>
      <c r="F818" s="397"/>
      <c r="G818" s="339"/>
      <c r="H818" s="339"/>
      <c r="I818" s="287" t="e">
        <f>#REF!+M818+N818+S818+#REF!</f>
        <v>#REF!</v>
      </c>
      <c r="J818" s="287"/>
      <c r="K818" s="287"/>
      <c r="L818" s="287"/>
      <c r="M818" s="364"/>
      <c r="N818" s="364"/>
      <c r="O818" s="364"/>
      <c r="P818" s="364"/>
      <c r="Q818" s="364"/>
      <c r="R818" s="364"/>
      <c r="S818" s="364"/>
      <c r="T818" s="364"/>
      <c r="U818" s="364"/>
      <c r="V818" s="364"/>
      <c r="W818" s="364"/>
      <c r="X818" s="364"/>
      <c r="Y818" s="364"/>
      <c r="Z818" s="364"/>
      <c r="AA818" s="1186"/>
      <c r="AB818" s="290"/>
      <c r="AC818" s="290"/>
      <c r="AD818" s="348"/>
      <c r="AE818" s="290"/>
      <c r="AF818" s="364"/>
      <c r="AG818" s="364"/>
      <c r="AH818" s="364"/>
      <c r="AI818" s="364"/>
      <c r="AJ818" s="364"/>
      <c r="AK818" s="364"/>
      <c r="AL818" s="290"/>
      <c r="AM818" s="290"/>
      <c r="AN818" s="290"/>
      <c r="AO818" s="290"/>
      <c r="AP818" s="290"/>
      <c r="AQ818" s="287" t="e">
        <f>#REF!+#REF!+BR818+CW818+#REF!</f>
        <v>#REF!</v>
      </c>
      <c r="AR818" s="1631"/>
      <c r="AS818" s="1631"/>
      <c r="AT818" s="285"/>
      <c r="AU818" s="285"/>
      <c r="AV818" s="285"/>
      <c r="AW818" s="285"/>
      <c r="AX818" s="285"/>
      <c r="AY818" s="285"/>
      <c r="AZ818" s="285"/>
      <c r="BA818" s="285"/>
      <c r="BB818" s="285"/>
      <c r="BC818" s="285"/>
      <c r="BD818" s="285"/>
      <c r="BE818" s="285"/>
      <c r="BF818" s="285"/>
      <c r="BG818" s="285"/>
      <c r="BH818" s="285"/>
      <c r="BI818" s="285"/>
      <c r="BJ818" s="285"/>
      <c r="BK818" s="285"/>
      <c r="BL818" s="290"/>
      <c r="BM818" s="290"/>
      <c r="BN818" s="290"/>
      <c r="BO818" s="290"/>
      <c r="BP818" s="290"/>
      <c r="BQ818" s="290"/>
      <c r="BR818" s="290"/>
      <c r="BS818" s="290"/>
      <c r="BT818" s="290"/>
      <c r="BU818" s="290"/>
      <c r="BV818" s="290"/>
      <c r="BW818" s="290"/>
      <c r="BX818" s="290"/>
      <c r="BY818" s="290"/>
      <c r="BZ818" s="290"/>
      <c r="CA818" s="290"/>
      <c r="CB818" s="290"/>
      <c r="CC818" s="290"/>
      <c r="CD818" s="290"/>
      <c r="CE818" s="290"/>
      <c r="CF818" s="290"/>
      <c r="CG818" s="981"/>
      <c r="CH818" s="290"/>
      <c r="CI818" s="290"/>
      <c r="CJ818" s="290"/>
      <c r="CK818" s="290"/>
      <c r="CL818" s="290"/>
      <c r="CM818" s="290"/>
      <c r="CN818" s="290"/>
      <c r="CO818" s="290"/>
      <c r="CP818" s="290"/>
      <c r="CQ818" s="290"/>
      <c r="CR818" s="290"/>
      <c r="CS818" s="290"/>
      <c r="CT818" s="290"/>
      <c r="CU818" s="290"/>
      <c r="CV818" s="290"/>
      <c r="CW818" s="1549"/>
      <c r="CX818" s="290"/>
      <c r="CY818" s="290"/>
      <c r="CZ818" s="290"/>
      <c r="DA818" s="290"/>
      <c r="DB818" s="290"/>
      <c r="DC818" s="290"/>
      <c r="DD818" s="290"/>
      <c r="DE818" s="290"/>
      <c r="DF818" s="290"/>
      <c r="DG818" s="290"/>
      <c r="DH818" s="290"/>
      <c r="DI818" s="1234"/>
      <c r="DJ818" s="1234"/>
      <c r="DK818" s="1234"/>
      <c r="DL818" s="1234"/>
      <c r="DM818" s="1234"/>
      <c r="DN818" s="1234"/>
      <c r="DO818" s="1234"/>
      <c r="DP818" s="1234"/>
      <c r="DQ818" s="1234"/>
      <c r="DR818" s="1234"/>
      <c r="DS818" s="1234"/>
      <c r="DT818" s="1234"/>
      <c r="DU818" s="1234"/>
      <c r="DV818" s="1234"/>
      <c r="DW818" s="1234"/>
      <c r="DX818" s="1234"/>
      <c r="DY818" s="1234"/>
      <c r="DZ818" s="1234"/>
      <c r="EA818" s="1234"/>
      <c r="EB818" s="1234"/>
      <c r="EC818" s="1234"/>
      <c r="ED818" s="1234"/>
      <c r="EE818" s="1234"/>
      <c r="EF818" s="1234"/>
      <c r="EG818" s="1234"/>
      <c r="EH818" s="1234"/>
      <c r="EI818" s="1234"/>
      <c r="EJ818" s="290"/>
      <c r="EK818" s="290"/>
      <c r="EL818" s="290"/>
      <c r="EM818" s="290"/>
      <c r="EN818" s="287">
        <f t="shared" si="3330"/>
        <v>0</v>
      </c>
      <c r="EO818" s="287"/>
      <c r="EP818" s="287"/>
      <c r="EQ818" s="290"/>
      <c r="ER818" s="290"/>
      <c r="ES818" s="290"/>
      <c r="ET818" s="836"/>
      <c r="EU818" s="836"/>
      <c r="EV818" s="836"/>
      <c r="EW818" s="836"/>
      <c r="EX818" s="290"/>
      <c r="EY818" s="836"/>
      <c r="EZ818" s="836"/>
      <c r="FA818" s="836"/>
      <c r="FB818" s="836"/>
      <c r="FC818" s="290"/>
      <c r="FD818" s="290"/>
      <c r="FE818" s="290"/>
      <c r="FF818" s="290"/>
      <c r="FG818" s="287">
        <f>SUM(FH818:FM818)</f>
        <v>0</v>
      </c>
      <c r="FH818" s="287">
        <v>0</v>
      </c>
      <c r="FI818" s="287"/>
      <c r="FJ818" s="290"/>
      <c r="FK818" s="290"/>
      <c r="FL818" s="981"/>
      <c r="FM818" s="290"/>
      <c r="FN818" s="836"/>
      <c r="FO818" s="836"/>
      <c r="FP818" s="836"/>
      <c r="FQ818" s="836"/>
      <c r="FR818" s="290"/>
      <c r="FS818" s="290"/>
      <c r="FT818" s="290"/>
      <c r="FU818" s="836"/>
      <c r="FV818" s="338"/>
      <c r="FW818" s="338"/>
      <c r="FX818" s="338"/>
    </row>
    <row r="819" spans="1:180" ht="30" hidden="1">
      <c r="A819" s="401" t="s">
        <v>485</v>
      </c>
      <c r="B819" s="339" t="s">
        <v>302</v>
      </c>
      <c r="C819" s="378"/>
      <c r="D819" s="378"/>
      <c r="E819" s="392" t="s">
        <v>97</v>
      </c>
      <c r="F819" s="382" t="s">
        <v>11</v>
      </c>
      <c r="G819" s="463"/>
      <c r="H819" s="463"/>
      <c r="I819" s="285"/>
      <c r="J819" s="285"/>
      <c r="K819" s="285"/>
      <c r="L819" s="285"/>
      <c r="M819" s="285"/>
      <c r="N819" s="285"/>
      <c r="O819" s="285"/>
      <c r="P819" s="285"/>
      <c r="Q819" s="285"/>
      <c r="R819" s="285"/>
      <c r="S819" s="285"/>
      <c r="T819" s="285"/>
      <c r="U819" s="285"/>
      <c r="V819" s="285"/>
      <c r="W819" s="285"/>
      <c r="X819" s="285"/>
      <c r="Y819" s="285"/>
      <c r="Z819" s="285"/>
      <c r="AA819" s="1174"/>
      <c r="AB819" s="285"/>
      <c r="AC819" s="285"/>
      <c r="AD819" s="347"/>
      <c r="AE819" s="285"/>
      <c r="AF819" s="285"/>
      <c r="AG819" s="285"/>
      <c r="AH819" s="285"/>
      <c r="AI819" s="285"/>
      <c r="AJ819" s="285"/>
      <c r="AK819" s="285"/>
      <c r="AL819" s="285"/>
      <c r="AM819" s="285"/>
      <c r="AN819" s="285"/>
      <c r="AO819" s="285"/>
      <c r="AP819" s="306"/>
      <c r="AQ819" s="285"/>
      <c r="AR819" s="1629"/>
      <c r="AS819" s="1629"/>
      <c r="AT819" s="290"/>
      <c r="AU819" s="290"/>
      <c r="AV819" s="290"/>
      <c r="AW819" s="290"/>
      <c r="AX819" s="290"/>
      <c r="AY819" s="290"/>
      <c r="AZ819" s="290"/>
      <c r="BA819" s="290"/>
      <c r="BB819" s="290"/>
      <c r="BC819" s="290"/>
      <c r="BD819" s="290"/>
      <c r="BE819" s="290"/>
      <c r="BF819" s="290"/>
      <c r="BG819" s="290"/>
      <c r="BH819" s="290"/>
      <c r="BI819" s="290"/>
      <c r="BJ819" s="290"/>
      <c r="BK819" s="290"/>
      <c r="BL819" s="285"/>
      <c r="BM819" s="287">
        <f>SUM(BM817:BM818)</f>
        <v>0</v>
      </c>
      <c r="BN819" s="287">
        <f>SUM(BN817:BN818)</f>
        <v>0</v>
      </c>
      <c r="BO819" s="285"/>
      <c r="BP819" s="287">
        <f>SUM(BP817:BP818)</f>
        <v>0</v>
      </c>
      <c r="BQ819" s="287">
        <f>SUM(BQ817:BQ818)</f>
        <v>0</v>
      </c>
      <c r="BR819" s="285"/>
      <c r="BS819" s="287">
        <f>SUM(BS817:BS818)</f>
        <v>0</v>
      </c>
      <c r="BT819" s="287">
        <f>SUM(BT817:BT818)</f>
        <v>0</v>
      </c>
      <c r="BU819" s="285"/>
      <c r="BV819" s="287">
        <f>SUM(BV817:BV818)</f>
        <v>0</v>
      </c>
      <c r="BW819" s="287">
        <f>SUM(BW817:BW818)</f>
        <v>0</v>
      </c>
      <c r="BX819" s="285"/>
      <c r="BY819" s="287">
        <f>SUM(BY817:BY818)</f>
        <v>0</v>
      </c>
      <c r="BZ819" s="287">
        <f>SUM(BZ817:BZ818)</f>
        <v>0</v>
      </c>
      <c r="CA819" s="285"/>
      <c r="CB819" s="287">
        <f>SUM(CB817:CB818)</f>
        <v>0</v>
      </c>
      <c r="CC819" s="287">
        <f>SUM(CC817:CC818)</f>
        <v>0</v>
      </c>
      <c r="CD819" s="285"/>
      <c r="CE819" s="287">
        <f>SUM(CE817:CE818)</f>
        <v>0</v>
      </c>
      <c r="CF819" s="287">
        <f>SUM(CF817:CF818)</f>
        <v>0</v>
      </c>
      <c r="CG819" s="961"/>
      <c r="CH819" s="285"/>
      <c r="CI819" s="287">
        <f>SUM(CI817:CI818)</f>
        <v>0</v>
      </c>
      <c r="CJ819" s="287">
        <f>SUM(CJ817:CJ818)</f>
        <v>0</v>
      </c>
      <c r="CK819" s="285"/>
      <c r="CL819" s="287">
        <f>SUM(CL817:CL818)</f>
        <v>0</v>
      </c>
      <c r="CM819" s="287">
        <f>SUM(CM817:CM818)</f>
        <v>0</v>
      </c>
      <c r="CN819" s="285"/>
      <c r="CO819" s="287">
        <f>SUM(CO817:CO818)</f>
        <v>0</v>
      </c>
      <c r="CP819" s="287">
        <f>SUM(CP817:CP818)</f>
        <v>0</v>
      </c>
      <c r="CQ819" s="285"/>
      <c r="CR819" s="287">
        <f>SUM(CR817:CR818)</f>
        <v>0</v>
      </c>
      <c r="CS819" s="287">
        <f>SUM(CS817:CS818)</f>
        <v>0</v>
      </c>
      <c r="CT819" s="285"/>
      <c r="CU819" s="287">
        <f>SUM(CU817:CU818)</f>
        <v>0</v>
      </c>
      <c r="CV819" s="287">
        <f>SUM(CV817:CV818)</f>
        <v>0</v>
      </c>
      <c r="CW819" s="1512"/>
      <c r="CX819" s="287">
        <f>SUM(CX817:CX818)</f>
        <v>0</v>
      </c>
      <c r="CY819" s="287">
        <f>SUM(CY817:CY818)</f>
        <v>0</v>
      </c>
      <c r="CZ819" s="285"/>
      <c r="DA819" s="287">
        <f>SUM(DA817:DA818)</f>
        <v>0</v>
      </c>
      <c r="DB819" s="287">
        <f>SUM(DB817:DB818)</f>
        <v>0</v>
      </c>
      <c r="DC819" s="285"/>
      <c r="DD819" s="287">
        <f>SUM(DD817:DD818)</f>
        <v>0</v>
      </c>
      <c r="DE819" s="287">
        <f>SUM(DE817:DE818)</f>
        <v>0</v>
      </c>
      <c r="DF819" s="285"/>
      <c r="DG819" s="287">
        <f>SUM(DG817:DG818)</f>
        <v>0</v>
      </c>
      <c r="DH819" s="287">
        <f>SUM(DH817:DH818)</f>
        <v>0</v>
      </c>
      <c r="DI819" s="1174"/>
      <c r="DJ819" s="1220">
        <f>SUM(DJ817:DJ818)</f>
        <v>0</v>
      </c>
      <c r="DK819" s="1220">
        <f>SUM(DK817:DK818)</f>
        <v>0</v>
      </c>
      <c r="DL819" s="1220"/>
      <c r="DM819" s="1220"/>
      <c r="DN819" s="1220"/>
      <c r="DO819" s="1220"/>
      <c r="DP819" s="1220"/>
      <c r="DQ819" s="1220"/>
      <c r="DR819" s="1220"/>
      <c r="DS819" s="1220"/>
      <c r="DT819" s="1220"/>
      <c r="DU819" s="1220"/>
      <c r="DV819" s="1220"/>
      <c r="DW819" s="1220"/>
      <c r="DX819" s="1174"/>
      <c r="DY819" s="1220">
        <f>SUM(DY817:DY818)</f>
        <v>0</v>
      </c>
      <c r="DZ819" s="1220">
        <f>SUM(DZ817:DZ818)</f>
        <v>0</v>
      </c>
      <c r="EA819" s="1174"/>
      <c r="EB819" s="1220">
        <f>SUM(EB817:EB818)</f>
        <v>0</v>
      </c>
      <c r="EC819" s="1220">
        <f>SUM(EC817:EC818)</f>
        <v>0</v>
      </c>
      <c r="ED819" s="1174"/>
      <c r="EE819" s="1220">
        <f>SUM(EE817:EE818)</f>
        <v>0</v>
      </c>
      <c r="EF819" s="1220">
        <f>SUM(EF817:EF818)</f>
        <v>0</v>
      </c>
      <c r="EG819" s="1220"/>
      <c r="EH819" s="1220"/>
      <c r="EI819" s="1220"/>
      <c r="EJ819" s="285"/>
      <c r="EK819" s="285"/>
      <c r="EL819" s="285"/>
      <c r="EM819" s="285"/>
      <c r="EN819" s="287">
        <f t="shared" si="3330"/>
        <v>0</v>
      </c>
      <c r="EO819" s="287"/>
      <c r="EP819" s="287"/>
      <c r="EQ819" s="287">
        <f t="shared" ref="EQ819:FG819" si="3355">SUM(EQ817:EQ818)</f>
        <v>0</v>
      </c>
      <c r="ER819" s="287">
        <f t="shared" si="3355"/>
        <v>0</v>
      </c>
      <c r="ES819" s="287">
        <f t="shared" si="3355"/>
        <v>0</v>
      </c>
      <c r="ET819" s="825"/>
      <c r="EU819" s="825"/>
      <c r="EV819" s="825"/>
      <c r="EW819" s="825"/>
      <c r="EX819" s="287">
        <f t="shared" si="3355"/>
        <v>0</v>
      </c>
      <c r="EY819" s="825"/>
      <c r="EZ819" s="825"/>
      <c r="FA819" s="825"/>
      <c r="FB819" s="825"/>
      <c r="FC819" s="287">
        <f t="shared" si="3355"/>
        <v>0</v>
      </c>
      <c r="FD819" s="287">
        <f t="shared" si="3355"/>
        <v>0</v>
      </c>
      <c r="FE819" s="287">
        <f t="shared" ref="FE819:FF819" si="3356">SUM(FE817:FE818)</f>
        <v>0</v>
      </c>
      <c r="FF819" s="287">
        <f t="shared" si="3356"/>
        <v>0</v>
      </c>
      <c r="FG819" s="287">
        <f t="shared" si="3355"/>
        <v>0</v>
      </c>
      <c r="FH819" s="287"/>
      <c r="FI819" s="287"/>
      <c r="FJ819" s="287">
        <f>SUM(FJ817:FJ818)</f>
        <v>0</v>
      </c>
      <c r="FK819" s="287">
        <f>SUM(FK817:FK818)</f>
        <v>0</v>
      </c>
      <c r="FL819" s="961"/>
      <c r="FM819" s="287">
        <f>SUM(FM817:FM818)</f>
        <v>0</v>
      </c>
      <c r="FN819" s="825"/>
      <c r="FO819" s="825"/>
      <c r="FP819" s="825"/>
      <c r="FQ819" s="825"/>
      <c r="FR819" s="287"/>
      <c r="FS819" s="287"/>
      <c r="FT819" s="287">
        <f>SUM(FT817:FT818)</f>
        <v>0</v>
      </c>
      <c r="FU819" s="825"/>
      <c r="FV819" s="285"/>
      <c r="FW819" s="285"/>
      <c r="FX819" s="285"/>
    </row>
    <row r="820" spans="1:180" ht="30" hidden="1">
      <c r="A820" s="401" t="s">
        <v>485</v>
      </c>
      <c r="B820" s="339" t="s">
        <v>302</v>
      </c>
      <c r="C820" s="378"/>
      <c r="D820" s="378"/>
      <c r="E820" s="398" t="s">
        <v>83</v>
      </c>
      <c r="F820" s="399" t="s">
        <v>98</v>
      </c>
      <c r="G820" s="463"/>
      <c r="H820" s="463"/>
      <c r="I820" s="285"/>
      <c r="J820" s="285"/>
      <c r="K820" s="285"/>
      <c r="L820" s="285"/>
      <c r="M820" s="285"/>
      <c r="N820" s="285"/>
      <c r="O820" s="285"/>
      <c r="P820" s="285"/>
      <c r="Q820" s="285"/>
      <c r="R820" s="285"/>
      <c r="S820" s="285"/>
      <c r="T820" s="285"/>
      <c r="U820" s="285"/>
      <c r="V820" s="285"/>
      <c r="W820" s="285"/>
      <c r="X820" s="285"/>
      <c r="Y820" s="285"/>
      <c r="Z820" s="285"/>
      <c r="AA820" s="1174"/>
      <c r="AB820" s="285"/>
      <c r="AC820" s="285"/>
      <c r="AD820" s="347"/>
      <c r="AE820" s="285"/>
      <c r="AF820" s="285"/>
      <c r="AG820" s="285"/>
      <c r="AH820" s="285"/>
      <c r="AI820" s="285"/>
      <c r="AJ820" s="285"/>
      <c r="AK820" s="285"/>
      <c r="AL820" s="285"/>
      <c r="AM820" s="285"/>
      <c r="AN820" s="285"/>
      <c r="AO820" s="285"/>
      <c r="AP820" s="338"/>
      <c r="AQ820" s="285"/>
      <c r="AR820" s="1629"/>
      <c r="AS820" s="1629"/>
      <c r="AT820" s="290"/>
      <c r="AU820" s="290"/>
      <c r="AV820" s="290"/>
      <c r="AW820" s="290"/>
      <c r="AX820" s="290"/>
      <c r="AY820" s="290"/>
      <c r="AZ820" s="290"/>
      <c r="BA820" s="290"/>
      <c r="BB820" s="290"/>
      <c r="BC820" s="290"/>
      <c r="BD820" s="290"/>
      <c r="BE820" s="290"/>
      <c r="BF820" s="290"/>
      <c r="BG820" s="290"/>
      <c r="BH820" s="290"/>
      <c r="BI820" s="290"/>
      <c r="BJ820" s="290"/>
      <c r="BK820" s="290"/>
      <c r="BL820" s="285"/>
      <c r="BM820" s="285"/>
      <c r="BN820" s="285"/>
      <c r="BO820" s="285"/>
      <c r="BP820" s="285"/>
      <c r="BQ820" s="285"/>
      <c r="BR820" s="285"/>
      <c r="BS820" s="285"/>
      <c r="BT820" s="285"/>
      <c r="BU820" s="285"/>
      <c r="BV820" s="285"/>
      <c r="BW820" s="285"/>
      <c r="BX820" s="285"/>
      <c r="BY820" s="285"/>
      <c r="BZ820" s="285"/>
      <c r="CA820" s="285"/>
      <c r="CB820" s="285"/>
      <c r="CC820" s="285"/>
      <c r="CD820" s="285"/>
      <c r="CE820" s="285"/>
      <c r="CF820" s="285"/>
      <c r="CG820" s="962"/>
      <c r="CH820" s="285"/>
      <c r="CI820" s="285"/>
      <c r="CJ820" s="285"/>
      <c r="CK820" s="285"/>
      <c r="CL820" s="285"/>
      <c r="CM820" s="285"/>
      <c r="CN820" s="285"/>
      <c r="CO820" s="285"/>
      <c r="CP820" s="285"/>
      <c r="CQ820" s="285"/>
      <c r="CR820" s="285"/>
      <c r="CS820" s="285"/>
      <c r="CT820" s="285"/>
      <c r="CU820" s="285"/>
      <c r="CV820" s="285"/>
      <c r="CW820" s="1512"/>
      <c r="CX820" s="285"/>
      <c r="CY820" s="285"/>
      <c r="CZ820" s="285"/>
      <c r="DA820" s="285"/>
      <c r="DB820" s="285"/>
      <c r="DC820" s="285"/>
      <c r="DD820" s="285"/>
      <c r="DE820" s="285"/>
      <c r="DF820" s="285"/>
      <c r="DG820" s="285"/>
      <c r="DH820" s="285"/>
      <c r="DI820" s="1174"/>
      <c r="DJ820" s="1174"/>
      <c r="DK820" s="1174"/>
      <c r="DL820" s="1174"/>
      <c r="DM820" s="1174"/>
      <c r="DN820" s="1174"/>
      <c r="DO820" s="1174"/>
      <c r="DP820" s="1174"/>
      <c r="DQ820" s="1174"/>
      <c r="DR820" s="1174"/>
      <c r="DS820" s="1174"/>
      <c r="DT820" s="1174"/>
      <c r="DU820" s="1174"/>
      <c r="DV820" s="1174"/>
      <c r="DW820" s="1174"/>
      <c r="DX820" s="1174"/>
      <c r="DY820" s="1174"/>
      <c r="DZ820" s="1174"/>
      <c r="EA820" s="1174"/>
      <c r="EB820" s="1174"/>
      <c r="EC820" s="1174"/>
      <c r="ED820" s="1174"/>
      <c r="EE820" s="1174"/>
      <c r="EF820" s="1174"/>
      <c r="EG820" s="1174"/>
      <c r="EH820" s="1174"/>
      <c r="EI820" s="1174"/>
      <c r="EJ820" s="285"/>
      <c r="EK820" s="285"/>
      <c r="EL820" s="285"/>
      <c r="EM820" s="285"/>
      <c r="EN820" s="287">
        <f t="shared" si="3330"/>
        <v>0</v>
      </c>
      <c r="EO820" s="287"/>
      <c r="EP820" s="287"/>
      <c r="EQ820" s="285"/>
      <c r="ER820" s="285"/>
      <c r="ES820" s="285"/>
      <c r="ET820" s="804"/>
      <c r="EU820" s="804"/>
      <c r="EV820" s="804"/>
      <c r="EW820" s="804"/>
      <c r="EX820" s="285"/>
      <c r="EY820" s="804"/>
      <c r="EZ820" s="804"/>
      <c r="FA820" s="804"/>
      <c r="FB820" s="804"/>
      <c r="FC820" s="285"/>
      <c r="FD820" s="285"/>
      <c r="FE820" s="285"/>
      <c r="FF820" s="285"/>
      <c r="FG820" s="285"/>
      <c r="FH820" s="287"/>
      <c r="FI820" s="287"/>
      <c r="FJ820" s="285"/>
      <c r="FK820" s="285"/>
      <c r="FL820" s="962"/>
      <c r="FM820" s="285"/>
      <c r="FN820" s="804"/>
      <c r="FO820" s="804"/>
      <c r="FP820" s="804"/>
      <c r="FQ820" s="804"/>
      <c r="FR820" s="285"/>
      <c r="FS820" s="285"/>
      <c r="FT820" s="285"/>
      <c r="FU820" s="804"/>
      <c r="FV820" s="285"/>
      <c r="FW820" s="285"/>
      <c r="FX820" s="285"/>
    </row>
    <row r="821" spans="1:180" ht="30" hidden="1">
      <c r="A821" s="401" t="s">
        <v>485</v>
      </c>
      <c r="B821" s="339" t="s">
        <v>302</v>
      </c>
      <c r="C821" s="378"/>
      <c r="D821" s="378"/>
      <c r="E821" s="392" t="s">
        <v>267</v>
      </c>
      <c r="F821" s="396" t="s">
        <v>262</v>
      </c>
      <c r="G821" s="339"/>
      <c r="H821" s="339"/>
      <c r="I821" s="285"/>
      <c r="J821" s="285"/>
      <c r="K821" s="285"/>
      <c r="L821" s="285"/>
      <c r="M821" s="285"/>
      <c r="N821" s="285"/>
      <c r="O821" s="285"/>
      <c r="P821" s="285"/>
      <c r="Q821" s="285"/>
      <c r="R821" s="285"/>
      <c r="S821" s="285"/>
      <c r="T821" s="285"/>
      <c r="U821" s="285"/>
      <c r="V821" s="285"/>
      <c r="W821" s="285"/>
      <c r="X821" s="285"/>
      <c r="Y821" s="285"/>
      <c r="Z821" s="285"/>
      <c r="AA821" s="1174"/>
      <c r="AB821" s="285"/>
      <c r="AC821" s="285"/>
      <c r="AD821" s="347"/>
      <c r="AE821" s="285"/>
      <c r="AF821" s="285"/>
      <c r="AG821" s="285"/>
      <c r="AH821" s="285"/>
      <c r="AI821" s="285"/>
      <c r="AJ821" s="285"/>
      <c r="AK821" s="285"/>
      <c r="AL821" s="285"/>
      <c r="AM821" s="285"/>
      <c r="AN821" s="285"/>
      <c r="AO821" s="285"/>
      <c r="AP821" s="338"/>
      <c r="AQ821" s="285"/>
      <c r="AR821" s="1629"/>
      <c r="AS821" s="1629"/>
      <c r="AT821" s="285"/>
      <c r="AU821" s="287"/>
      <c r="AV821" s="287"/>
      <c r="AW821" s="285"/>
      <c r="AX821" s="287"/>
      <c r="AY821" s="287"/>
      <c r="AZ821" s="285"/>
      <c r="BA821" s="287"/>
      <c r="BB821" s="287"/>
      <c r="BC821" s="285"/>
      <c r="BD821" s="287"/>
      <c r="BE821" s="287"/>
      <c r="BF821" s="287"/>
      <c r="BG821" s="287"/>
      <c r="BH821" s="287"/>
      <c r="BI821" s="287"/>
      <c r="BJ821" s="287"/>
      <c r="BK821" s="287"/>
      <c r="BL821" s="285"/>
      <c r="BM821" s="285"/>
      <c r="BN821" s="285"/>
      <c r="BO821" s="285"/>
      <c r="BP821" s="285"/>
      <c r="BQ821" s="285"/>
      <c r="BR821" s="285"/>
      <c r="BS821" s="285"/>
      <c r="BT821" s="285"/>
      <c r="BU821" s="285"/>
      <c r="BV821" s="285"/>
      <c r="BW821" s="285"/>
      <c r="BX821" s="285"/>
      <c r="BY821" s="285"/>
      <c r="BZ821" s="285"/>
      <c r="CA821" s="285"/>
      <c r="CB821" s="285"/>
      <c r="CC821" s="285"/>
      <c r="CD821" s="285"/>
      <c r="CE821" s="285"/>
      <c r="CF821" s="285"/>
      <c r="CG821" s="962"/>
      <c r="CH821" s="285"/>
      <c r="CI821" s="285"/>
      <c r="CJ821" s="285"/>
      <c r="CK821" s="285"/>
      <c r="CL821" s="285"/>
      <c r="CM821" s="285"/>
      <c r="CN821" s="285"/>
      <c r="CO821" s="285"/>
      <c r="CP821" s="285"/>
      <c r="CQ821" s="285"/>
      <c r="CR821" s="285"/>
      <c r="CS821" s="285"/>
      <c r="CT821" s="285"/>
      <c r="CU821" s="285"/>
      <c r="CV821" s="285"/>
      <c r="CW821" s="1512"/>
      <c r="CX821" s="285"/>
      <c r="CY821" s="285"/>
      <c r="CZ821" s="285"/>
      <c r="DA821" s="285"/>
      <c r="DB821" s="285"/>
      <c r="DC821" s="285"/>
      <c r="DD821" s="285"/>
      <c r="DE821" s="285"/>
      <c r="DF821" s="285"/>
      <c r="DG821" s="285"/>
      <c r="DH821" s="285"/>
      <c r="DI821" s="1174"/>
      <c r="DJ821" s="1174"/>
      <c r="DK821" s="1174"/>
      <c r="DL821" s="1174"/>
      <c r="DM821" s="1174"/>
      <c r="DN821" s="1174"/>
      <c r="DO821" s="1174"/>
      <c r="DP821" s="1174"/>
      <c r="DQ821" s="1174"/>
      <c r="DR821" s="1174"/>
      <c r="DS821" s="1174"/>
      <c r="DT821" s="1174"/>
      <c r="DU821" s="1174"/>
      <c r="DV821" s="1174"/>
      <c r="DW821" s="1174"/>
      <c r="DX821" s="1174"/>
      <c r="DY821" s="1174"/>
      <c r="DZ821" s="1174"/>
      <c r="EA821" s="1174"/>
      <c r="EB821" s="1174"/>
      <c r="EC821" s="1174"/>
      <c r="ED821" s="1174"/>
      <c r="EE821" s="1174"/>
      <c r="EF821" s="1174"/>
      <c r="EG821" s="1174"/>
      <c r="EH821" s="1174"/>
      <c r="EI821" s="1174"/>
      <c r="EJ821" s="285"/>
      <c r="EK821" s="285"/>
      <c r="EL821" s="285"/>
      <c r="EM821" s="285"/>
      <c r="EN821" s="287">
        <f t="shared" si="3330"/>
        <v>0</v>
      </c>
      <c r="EO821" s="287"/>
      <c r="EP821" s="287"/>
      <c r="EQ821" s="285"/>
      <c r="ER821" s="285"/>
      <c r="ES821" s="285"/>
      <c r="ET821" s="804"/>
      <c r="EU821" s="804"/>
      <c r="EV821" s="804"/>
      <c r="EW821" s="804"/>
      <c r="EX821" s="285"/>
      <c r="EY821" s="804"/>
      <c r="EZ821" s="804"/>
      <c r="FA821" s="804"/>
      <c r="FB821" s="804"/>
      <c r="FC821" s="285"/>
      <c r="FD821" s="285"/>
      <c r="FE821" s="285"/>
      <c r="FF821" s="285"/>
      <c r="FG821" s="285"/>
      <c r="FH821" s="287"/>
      <c r="FI821" s="287"/>
      <c r="FJ821" s="285"/>
      <c r="FK821" s="285"/>
      <c r="FL821" s="962"/>
      <c r="FM821" s="285"/>
      <c r="FN821" s="804"/>
      <c r="FO821" s="804"/>
      <c r="FP821" s="804"/>
      <c r="FQ821" s="804"/>
      <c r="FR821" s="285"/>
      <c r="FS821" s="285"/>
      <c r="FT821" s="285"/>
      <c r="FU821" s="804"/>
      <c r="FV821" s="285"/>
      <c r="FW821" s="285"/>
      <c r="FX821" s="285"/>
    </row>
    <row r="822" spans="1:180" ht="30" hidden="1">
      <c r="A822" s="401" t="s">
        <v>485</v>
      </c>
      <c r="B822" s="339" t="s">
        <v>302</v>
      </c>
      <c r="C822" s="378"/>
      <c r="D822" s="378"/>
      <c r="E822" s="392"/>
      <c r="F822" s="397"/>
      <c r="G822" s="339"/>
      <c r="H822" s="339"/>
      <c r="I822" s="287" t="e">
        <f>#REF!+M822+N822+S822+#REF!</f>
        <v>#REF!</v>
      </c>
      <c r="J822" s="287"/>
      <c r="K822" s="287"/>
      <c r="L822" s="287"/>
      <c r="M822" s="364"/>
      <c r="N822" s="364"/>
      <c r="O822" s="364"/>
      <c r="P822" s="364"/>
      <c r="Q822" s="364"/>
      <c r="R822" s="364"/>
      <c r="S822" s="364"/>
      <c r="T822" s="364"/>
      <c r="U822" s="364"/>
      <c r="V822" s="364"/>
      <c r="W822" s="364"/>
      <c r="X822" s="364"/>
      <c r="Y822" s="364"/>
      <c r="Z822" s="364"/>
      <c r="AA822" s="1186"/>
      <c r="AB822" s="290"/>
      <c r="AC822" s="290"/>
      <c r="AD822" s="348"/>
      <c r="AE822" s="290"/>
      <c r="AF822" s="364"/>
      <c r="AG822" s="364"/>
      <c r="AH822" s="364"/>
      <c r="AI822" s="364"/>
      <c r="AJ822" s="364"/>
      <c r="AK822" s="364"/>
      <c r="AL822" s="290"/>
      <c r="AM822" s="290"/>
      <c r="AN822" s="290"/>
      <c r="AO822" s="290"/>
      <c r="AP822" s="290"/>
      <c r="AQ822" s="287" t="e">
        <f>#REF!+#REF!+BR822+CW822+#REF!</f>
        <v>#REF!</v>
      </c>
      <c r="AR822" s="1631"/>
      <c r="AS822" s="1631"/>
      <c r="AT822" s="285"/>
      <c r="AU822" s="285"/>
      <c r="AV822" s="285"/>
      <c r="AW822" s="285"/>
      <c r="AX822" s="285"/>
      <c r="AY822" s="285"/>
      <c r="AZ822" s="285"/>
      <c r="BA822" s="285"/>
      <c r="BB822" s="285"/>
      <c r="BC822" s="285"/>
      <c r="BD822" s="285"/>
      <c r="BE822" s="285"/>
      <c r="BF822" s="285"/>
      <c r="BG822" s="285"/>
      <c r="BH822" s="285"/>
      <c r="BI822" s="285"/>
      <c r="BJ822" s="285"/>
      <c r="BK822" s="285"/>
      <c r="BL822" s="290"/>
      <c r="BM822" s="290"/>
      <c r="BN822" s="290"/>
      <c r="BO822" s="290"/>
      <c r="BP822" s="290"/>
      <c r="BQ822" s="290"/>
      <c r="BR822" s="290"/>
      <c r="BS822" s="290"/>
      <c r="BT822" s="290"/>
      <c r="BU822" s="290"/>
      <c r="BV822" s="290"/>
      <c r="BW822" s="290"/>
      <c r="BX822" s="290"/>
      <c r="BY822" s="290"/>
      <c r="BZ822" s="290"/>
      <c r="CA822" s="290"/>
      <c r="CB822" s="290"/>
      <c r="CC822" s="290"/>
      <c r="CD822" s="290"/>
      <c r="CE822" s="290"/>
      <c r="CF822" s="290"/>
      <c r="CG822" s="981"/>
      <c r="CH822" s="290"/>
      <c r="CI822" s="290"/>
      <c r="CJ822" s="290"/>
      <c r="CK822" s="290"/>
      <c r="CL822" s="290"/>
      <c r="CM822" s="290"/>
      <c r="CN822" s="290"/>
      <c r="CO822" s="290"/>
      <c r="CP822" s="290"/>
      <c r="CQ822" s="290"/>
      <c r="CR822" s="290"/>
      <c r="CS822" s="290"/>
      <c r="CT822" s="290"/>
      <c r="CU822" s="290"/>
      <c r="CV822" s="290"/>
      <c r="CW822" s="1549"/>
      <c r="CX822" s="290"/>
      <c r="CY822" s="290"/>
      <c r="CZ822" s="290"/>
      <c r="DA822" s="290"/>
      <c r="DB822" s="290"/>
      <c r="DC822" s="290"/>
      <c r="DD822" s="290"/>
      <c r="DE822" s="290"/>
      <c r="DF822" s="290"/>
      <c r="DG822" s="290"/>
      <c r="DH822" s="290"/>
      <c r="DI822" s="1234"/>
      <c r="DJ822" s="1234"/>
      <c r="DK822" s="1234"/>
      <c r="DL822" s="1234"/>
      <c r="DM822" s="1234"/>
      <c r="DN822" s="1234"/>
      <c r="DO822" s="1234"/>
      <c r="DP822" s="1234"/>
      <c r="DQ822" s="1234"/>
      <c r="DR822" s="1234"/>
      <c r="DS822" s="1234"/>
      <c r="DT822" s="1234"/>
      <c r="DU822" s="1234"/>
      <c r="DV822" s="1234"/>
      <c r="DW822" s="1234"/>
      <c r="DX822" s="1234"/>
      <c r="DY822" s="1234"/>
      <c r="DZ822" s="1234"/>
      <c r="EA822" s="1234"/>
      <c r="EB822" s="1234"/>
      <c r="EC822" s="1234"/>
      <c r="ED822" s="1234"/>
      <c r="EE822" s="1234"/>
      <c r="EF822" s="1234"/>
      <c r="EG822" s="1234"/>
      <c r="EH822" s="1234"/>
      <c r="EI822" s="1234"/>
      <c r="EJ822" s="290"/>
      <c r="EK822" s="290"/>
      <c r="EL822" s="290"/>
      <c r="EM822" s="290"/>
      <c r="EN822" s="287">
        <f t="shared" si="3330"/>
        <v>0</v>
      </c>
      <c r="EO822" s="287"/>
      <c r="EP822" s="287"/>
      <c r="EQ822" s="290"/>
      <c r="ER822" s="290"/>
      <c r="ES822" s="290"/>
      <c r="ET822" s="836"/>
      <c r="EU822" s="836"/>
      <c r="EV822" s="836"/>
      <c r="EW822" s="836"/>
      <c r="EX822" s="290"/>
      <c r="EY822" s="836"/>
      <c r="EZ822" s="836"/>
      <c r="FA822" s="836"/>
      <c r="FB822" s="836"/>
      <c r="FC822" s="290"/>
      <c r="FD822" s="290"/>
      <c r="FE822" s="290"/>
      <c r="FF822" s="290"/>
      <c r="FG822" s="287">
        <f>SUM(FH822:FM822)</f>
        <v>0</v>
      </c>
      <c r="FH822" s="287"/>
      <c r="FI822" s="287">
        <v>0</v>
      </c>
      <c r="FJ822" s="290"/>
      <c r="FK822" s="290"/>
      <c r="FL822" s="981"/>
      <c r="FM822" s="290"/>
      <c r="FN822" s="836"/>
      <c r="FO822" s="836"/>
      <c r="FP822" s="836"/>
      <c r="FQ822" s="836"/>
      <c r="FR822" s="290"/>
      <c r="FS822" s="290"/>
      <c r="FT822" s="290"/>
      <c r="FU822" s="836"/>
      <c r="FV822" s="338"/>
      <c r="FW822" s="338"/>
      <c r="FX822" s="338"/>
    </row>
    <row r="823" spans="1:180" ht="30" hidden="1">
      <c r="A823" s="401" t="s">
        <v>485</v>
      </c>
      <c r="B823" s="339" t="s">
        <v>302</v>
      </c>
      <c r="C823" s="378"/>
      <c r="D823" s="378"/>
      <c r="E823" s="392" t="s">
        <v>97</v>
      </c>
      <c r="F823" s="382" t="s">
        <v>11</v>
      </c>
      <c r="G823" s="463"/>
      <c r="H823" s="463"/>
      <c r="I823" s="285"/>
      <c r="J823" s="285"/>
      <c r="K823" s="285"/>
      <c r="L823" s="285"/>
      <c r="M823" s="285"/>
      <c r="N823" s="285"/>
      <c r="O823" s="285"/>
      <c r="P823" s="285"/>
      <c r="Q823" s="285"/>
      <c r="R823" s="285"/>
      <c r="S823" s="285"/>
      <c r="T823" s="285"/>
      <c r="U823" s="285"/>
      <c r="V823" s="285"/>
      <c r="W823" s="285"/>
      <c r="X823" s="285"/>
      <c r="Y823" s="285"/>
      <c r="Z823" s="285"/>
      <c r="AA823" s="1174"/>
      <c r="AB823" s="285"/>
      <c r="AC823" s="285"/>
      <c r="AD823" s="347"/>
      <c r="AE823" s="285"/>
      <c r="AF823" s="285"/>
      <c r="AG823" s="285"/>
      <c r="AH823" s="285"/>
      <c r="AI823" s="285"/>
      <c r="AJ823" s="285"/>
      <c r="AK823" s="285"/>
      <c r="AL823" s="285"/>
      <c r="AM823" s="285"/>
      <c r="AN823" s="285"/>
      <c r="AO823" s="285"/>
      <c r="AP823" s="306"/>
      <c r="AQ823" s="287" t="e">
        <f>SUM(AQ822:AQ822)</f>
        <v>#REF!</v>
      </c>
      <c r="AR823" s="1631"/>
      <c r="AS823" s="1631"/>
      <c r="AT823" s="285"/>
      <c r="AU823" s="285"/>
      <c r="AV823" s="285"/>
      <c r="AW823" s="285"/>
      <c r="AX823" s="285"/>
      <c r="AY823" s="285"/>
      <c r="AZ823" s="285"/>
      <c r="BA823" s="285"/>
      <c r="BB823" s="285"/>
      <c r="BC823" s="285"/>
      <c r="BD823" s="285"/>
      <c r="BE823" s="285"/>
      <c r="BF823" s="285"/>
      <c r="BG823" s="285"/>
      <c r="BH823" s="285"/>
      <c r="BI823" s="285"/>
      <c r="BJ823" s="285"/>
      <c r="BK823" s="285"/>
      <c r="BL823" s="287">
        <f t="shared" ref="BL823:DE823" si="3357">SUM(BL822:BL822)</f>
        <v>0</v>
      </c>
      <c r="BM823" s="287">
        <f t="shared" si="3357"/>
        <v>0</v>
      </c>
      <c r="BN823" s="287">
        <f t="shared" si="3357"/>
        <v>0</v>
      </c>
      <c r="BO823" s="287">
        <f t="shared" si="3357"/>
        <v>0</v>
      </c>
      <c r="BP823" s="287">
        <f t="shared" si="3357"/>
        <v>0</v>
      </c>
      <c r="BQ823" s="287">
        <f t="shared" si="3357"/>
        <v>0</v>
      </c>
      <c r="BR823" s="287">
        <f t="shared" ref="BR823:CF823" si="3358">SUM(BR822:BR822)</f>
        <v>0</v>
      </c>
      <c r="BS823" s="287">
        <f t="shared" si="3358"/>
        <v>0</v>
      </c>
      <c r="BT823" s="287">
        <f t="shared" si="3358"/>
        <v>0</v>
      </c>
      <c r="BU823" s="287">
        <f t="shared" si="3358"/>
        <v>0</v>
      </c>
      <c r="BV823" s="287">
        <f t="shared" si="3358"/>
        <v>0</v>
      </c>
      <c r="BW823" s="287">
        <f t="shared" si="3358"/>
        <v>0</v>
      </c>
      <c r="BX823" s="287">
        <f t="shared" si="3358"/>
        <v>0</v>
      </c>
      <c r="BY823" s="287">
        <f t="shared" si="3358"/>
        <v>0</v>
      </c>
      <c r="BZ823" s="287">
        <f t="shared" si="3358"/>
        <v>0</v>
      </c>
      <c r="CA823" s="287">
        <f t="shared" si="3358"/>
        <v>0</v>
      </c>
      <c r="CB823" s="287">
        <f t="shared" si="3358"/>
        <v>0</v>
      </c>
      <c r="CC823" s="287">
        <f t="shared" si="3358"/>
        <v>0</v>
      </c>
      <c r="CD823" s="287">
        <f t="shared" si="3358"/>
        <v>0</v>
      </c>
      <c r="CE823" s="287">
        <f t="shared" si="3358"/>
        <v>0</v>
      </c>
      <c r="CF823" s="287">
        <f t="shared" si="3358"/>
        <v>0</v>
      </c>
      <c r="CG823" s="961"/>
      <c r="CH823" s="287">
        <f t="shared" ref="CH823:CV823" si="3359">SUM(CH822:CH822)</f>
        <v>0</v>
      </c>
      <c r="CI823" s="287">
        <f t="shared" si="3359"/>
        <v>0</v>
      </c>
      <c r="CJ823" s="287">
        <f t="shared" si="3359"/>
        <v>0</v>
      </c>
      <c r="CK823" s="287">
        <f t="shared" si="3359"/>
        <v>0</v>
      </c>
      <c r="CL823" s="287">
        <f t="shared" si="3359"/>
        <v>0</v>
      </c>
      <c r="CM823" s="287">
        <f t="shared" si="3359"/>
        <v>0</v>
      </c>
      <c r="CN823" s="287">
        <f t="shared" si="3359"/>
        <v>0</v>
      </c>
      <c r="CO823" s="287">
        <f t="shared" si="3359"/>
        <v>0</v>
      </c>
      <c r="CP823" s="287">
        <f t="shared" si="3359"/>
        <v>0</v>
      </c>
      <c r="CQ823" s="287">
        <f t="shared" si="3359"/>
        <v>0</v>
      </c>
      <c r="CR823" s="287">
        <f t="shared" si="3359"/>
        <v>0</v>
      </c>
      <c r="CS823" s="287">
        <f t="shared" si="3359"/>
        <v>0</v>
      </c>
      <c r="CT823" s="287">
        <f t="shared" si="3359"/>
        <v>0</v>
      </c>
      <c r="CU823" s="287">
        <f t="shared" si="3359"/>
        <v>0</v>
      </c>
      <c r="CV823" s="287">
        <f t="shared" si="3359"/>
        <v>0</v>
      </c>
      <c r="CW823" s="1510">
        <f t="shared" si="3357"/>
        <v>0</v>
      </c>
      <c r="CX823" s="287">
        <f t="shared" si="3357"/>
        <v>0</v>
      </c>
      <c r="CY823" s="287">
        <f t="shared" si="3357"/>
        <v>0</v>
      </c>
      <c r="CZ823" s="287">
        <f t="shared" si="3357"/>
        <v>0</v>
      </c>
      <c r="DA823" s="287">
        <f t="shared" si="3357"/>
        <v>0</v>
      </c>
      <c r="DB823" s="287">
        <f t="shared" si="3357"/>
        <v>0</v>
      </c>
      <c r="DC823" s="287">
        <f t="shared" si="3357"/>
        <v>0</v>
      </c>
      <c r="DD823" s="287">
        <f t="shared" si="3357"/>
        <v>0</v>
      </c>
      <c r="DE823" s="287">
        <f t="shared" si="3357"/>
        <v>0</v>
      </c>
      <c r="DF823" s="287">
        <f t="shared" ref="DF823:EF823" si="3360">SUM(DF822:DF822)</f>
        <v>0</v>
      </c>
      <c r="DG823" s="287">
        <f t="shared" si="3360"/>
        <v>0</v>
      </c>
      <c r="DH823" s="287">
        <f t="shared" si="3360"/>
        <v>0</v>
      </c>
      <c r="DI823" s="1220">
        <f t="shared" si="3360"/>
        <v>0</v>
      </c>
      <c r="DJ823" s="1220">
        <f t="shared" si="3360"/>
        <v>0</v>
      </c>
      <c r="DK823" s="1220">
        <f t="shared" si="3360"/>
        <v>0</v>
      </c>
      <c r="DL823" s="1220"/>
      <c r="DM823" s="1220"/>
      <c r="DN823" s="1220"/>
      <c r="DO823" s="1220"/>
      <c r="DP823" s="1220"/>
      <c r="DQ823" s="1220"/>
      <c r="DR823" s="1220"/>
      <c r="DS823" s="1220"/>
      <c r="DT823" s="1220"/>
      <c r="DU823" s="1220"/>
      <c r="DV823" s="1220"/>
      <c r="DW823" s="1220"/>
      <c r="DX823" s="1220">
        <f t="shared" si="3360"/>
        <v>0</v>
      </c>
      <c r="DY823" s="1220">
        <f t="shared" si="3360"/>
        <v>0</v>
      </c>
      <c r="DZ823" s="1220">
        <f t="shared" si="3360"/>
        <v>0</v>
      </c>
      <c r="EA823" s="1220">
        <f t="shared" si="3360"/>
        <v>0</v>
      </c>
      <c r="EB823" s="1220">
        <f t="shared" si="3360"/>
        <v>0</v>
      </c>
      <c r="EC823" s="1220">
        <f t="shared" si="3360"/>
        <v>0</v>
      </c>
      <c r="ED823" s="1220">
        <f t="shared" si="3360"/>
        <v>0</v>
      </c>
      <c r="EE823" s="1220">
        <f t="shared" si="3360"/>
        <v>0</v>
      </c>
      <c r="EF823" s="1220">
        <f t="shared" si="3360"/>
        <v>0</v>
      </c>
      <c r="EG823" s="1220"/>
      <c r="EH823" s="1220"/>
      <c r="EI823" s="1220"/>
      <c r="EJ823" s="285"/>
      <c r="EK823" s="285"/>
      <c r="EL823" s="285"/>
      <c r="EM823" s="285"/>
      <c r="EN823" s="287">
        <f t="shared" si="3330"/>
        <v>0</v>
      </c>
      <c r="EO823" s="287"/>
      <c r="EP823" s="287"/>
      <c r="EQ823" s="287">
        <f t="shared" ref="EQ823:FG823" si="3361">SUM(EQ822:EQ822)</f>
        <v>0</v>
      </c>
      <c r="ER823" s="287">
        <f t="shared" si="3361"/>
        <v>0</v>
      </c>
      <c r="ES823" s="287">
        <f t="shared" si="3361"/>
        <v>0</v>
      </c>
      <c r="ET823" s="825"/>
      <c r="EU823" s="825"/>
      <c r="EV823" s="825"/>
      <c r="EW823" s="825"/>
      <c r="EX823" s="287">
        <f t="shared" si="3361"/>
        <v>0</v>
      </c>
      <c r="EY823" s="825"/>
      <c r="EZ823" s="825"/>
      <c r="FA823" s="825"/>
      <c r="FB823" s="825"/>
      <c r="FC823" s="287">
        <f t="shared" si="3361"/>
        <v>0</v>
      </c>
      <c r="FD823" s="287">
        <f t="shared" si="3361"/>
        <v>0</v>
      </c>
      <c r="FE823" s="287">
        <f t="shared" ref="FE823:FF823" si="3362">SUM(FE822:FE822)</f>
        <v>0</v>
      </c>
      <c r="FF823" s="287">
        <f t="shared" si="3362"/>
        <v>0</v>
      </c>
      <c r="FG823" s="287">
        <f t="shared" si="3361"/>
        <v>0</v>
      </c>
      <c r="FH823" s="287">
        <v>0</v>
      </c>
      <c r="FI823" s="287"/>
      <c r="FJ823" s="287">
        <f>SUM(FJ822:FJ822)</f>
        <v>0</v>
      </c>
      <c r="FK823" s="287">
        <f>SUM(FK822:FK822)</f>
        <v>0</v>
      </c>
      <c r="FL823" s="961"/>
      <c r="FM823" s="287">
        <f>SUM(FM822:FM822)</f>
        <v>0</v>
      </c>
      <c r="FN823" s="825"/>
      <c r="FO823" s="825"/>
      <c r="FP823" s="825"/>
      <c r="FQ823" s="825"/>
      <c r="FR823" s="287"/>
      <c r="FS823" s="287"/>
      <c r="FT823" s="287">
        <f>SUM(FT822:FT822)</f>
        <v>0</v>
      </c>
      <c r="FU823" s="825"/>
      <c r="FV823" s="285"/>
      <c r="FW823" s="285"/>
      <c r="FX823" s="285"/>
    </row>
    <row r="824" spans="1:180" ht="30" hidden="1">
      <c r="A824" s="401" t="s">
        <v>485</v>
      </c>
      <c r="B824" s="339" t="s">
        <v>302</v>
      </c>
      <c r="C824" s="378"/>
      <c r="D824" s="378"/>
      <c r="E824" s="392" t="s">
        <v>268</v>
      </c>
      <c r="F824" s="396" t="s">
        <v>265</v>
      </c>
      <c r="G824" s="463"/>
      <c r="H824" s="463"/>
      <c r="I824" s="285"/>
      <c r="J824" s="285"/>
      <c r="K824" s="285"/>
      <c r="L824" s="285"/>
      <c r="M824" s="285"/>
      <c r="N824" s="285"/>
      <c r="O824" s="285"/>
      <c r="P824" s="285"/>
      <c r="Q824" s="285"/>
      <c r="R824" s="285"/>
      <c r="S824" s="285"/>
      <c r="T824" s="285"/>
      <c r="U824" s="285"/>
      <c r="V824" s="285"/>
      <c r="W824" s="285"/>
      <c r="X824" s="285"/>
      <c r="Y824" s="285"/>
      <c r="Z824" s="285"/>
      <c r="AA824" s="1174"/>
      <c r="AB824" s="285"/>
      <c r="AC824" s="285"/>
      <c r="AD824" s="347"/>
      <c r="AE824" s="285"/>
      <c r="AF824" s="285"/>
      <c r="AG824" s="285"/>
      <c r="AH824" s="285"/>
      <c r="AI824" s="285"/>
      <c r="AJ824" s="285"/>
      <c r="AK824" s="285"/>
      <c r="AL824" s="285"/>
      <c r="AM824" s="285"/>
      <c r="AN824" s="285"/>
      <c r="AO824" s="285"/>
      <c r="AP824" s="338"/>
      <c r="AQ824" s="285"/>
      <c r="AR824" s="1629"/>
      <c r="AS824" s="1629"/>
      <c r="AT824" s="290"/>
      <c r="AU824" s="290"/>
      <c r="AV824" s="290"/>
      <c r="AW824" s="290"/>
      <c r="AX824" s="290"/>
      <c r="AY824" s="290"/>
      <c r="AZ824" s="290"/>
      <c r="BA824" s="290"/>
      <c r="BB824" s="290"/>
      <c r="BC824" s="290"/>
      <c r="BD824" s="290"/>
      <c r="BE824" s="290"/>
      <c r="BF824" s="290"/>
      <c r="BG824" s="290"/>
      <c r="BH824" s="290"/>
      <c r="BI824" s="290"/>
      <c r="BJ824" s="290"/>
      <c r="BK824" s="290"/>
      <c r="BL824" s="285"/>
      <c r="BM824" s="285"/>
      <c r="BN824" s="285"/>
      <c r="BO824" s="285"/>
      <c r="BP824" s="285"/>
      <c r="BQ824" s="285"/>
      <c r="BR824" s="285"/>
      <c r="BS824" s="285"/>
      <c r="BT824" s="285"/>
      <c r="BU824" s="285"/>
      <c r="BV824" s="285"/>
      <c r="BW824" s="285"/>
      <c r="BX824" s="285"/>
      <c r="BY824" s="285"/>
      <c r="BZ824" s="285"/>
      <c r="CA824" s="285"/>
      <c r="CB824" s="285"/>
      <c r="CC824" s="285"/>
      <c r="CD824" s="285"/>
      <c r="CE824" s="285"/>
      <c r="CF824" s="285"/>
      <c r="CG824" s="962"/>
      <c r="CH824" s="285"/>
      <c r="CI824" s="285"/>
      <c r="CJ824" s="285"/>
      <c r="CK824" s="285"/>
      <c r="CL824" s="285"/>
      <c r="CM824" s="285"/>
      <c r="CN824" s="285"/>
      <c r="CO824" s="285"/>
      <c r="CP824" s="285"/>
      <c r="CQ824" s="285"/>
      <c r="CR824" s="285"/>
      <c r="CS824" s="285"/>
      <c r="CT824" s="285"/>
      <c r="CU824" s="285"/>
      <c r="CV824" s="285"/>
      <c r="CW824" s="1512"/>
      <c r="CX824" s="285"/>
      <c r="CY824" s="285"/>
      <c r="CZ824" s="285"/>
      <c r="DA824" s="285"/>
      <c r="DB824" s="285"/>
      <c r="DC824" s="285"/>
      <c r="DD824" s="285"/>
      <c r="DE824" s="285"/>
      <c r="DF824" s="285"/>
      <c r="DG824" s="285"/>
      <c r="DH824" s="285"/>
      <c r="DI824" s="1174"/>
      <c r="DJ824" s="1174"/>
      <c r="DK824" s="1174"/>
      <c r="DL824" s="1174"/>
      <c r="DM824" s="1174"/>
      <c r="DN824" s="1174"/>
      <c r="DO824" s="1174"/>
      <c r="DP824" s="1174"/>
      <c r="DQ824" s="1174"/>
      <c r="DR824" s="1174"/>
      <c r="DS824" s="1174"/>
      <c r="DT824" s="1174"/>
      <c r="DU824" s="1174"/>
      <c r="DV824" s="1174"/>
      <c r="DW824" s="1174"/>
      <c r="DX824" s="1174"/>
      <c r="DY824" s="1174"/>
      <c r="DZ824" s="1174"/>
      <c r="EA824" s="1174"/>
      <c r="EB824" s="1174"/>
      <c r="EC824" s="1174"/>
      <c r="ED824" s="1174"/>
      <c r="EE824" s="1174"/>
      <c r="EF824" s="1174"/>
      <c r="EG824" s="1174"/>
      <c r="EH824" s="1174"/>
      <c r="EI824" s="1174"/>
      <c r="EJ824" s="285"/>
      <c r="EK824" s="285"/>
      <c r="EL824" s="285"/>
      <c r="EM824" s="285"/>
      <c r="EN824" s="287">
        <f t="shared" si="3330"/>
        <v>0</v>
      </c>
      <c r="EO824" s="287"/>
      <c r="EP824" s="287"/>
      <c r="EQ824" s="285"/>
      <c r="ER824" s="285"/>
      <c r="ES824" s="285"/>
      <c r="ET824" s="804"/>
      <c r="EU824" s="804"/>
      <c r="EV824" s="804"/>
      <c r="EW824" s="804"/>
      <c r="EX824" s="285"/>
      <c r="EY824" s="804"/>
      <c r="EZ824" s="804"/>
      <c r="FA824" s="804"/>
      <c r="FB824" s="804"/>
      <c r="FC824" s="285"/>
      <c r="FD824" s="285"/>
      <c r="FE824" s="285"/>
      <c r="FF824" s="285"/>
      <c r="FG824" s="285"/>
      <c r="FH824" s="287"/>
      <c r="FI824" s="287"/>
      <c r="FJ824" s="285"/>
      <c r="FK824" s="285"/>
      <c r="FL824" s="962"/>
      <c r="FM824" s="285"/>
      <c r="FN824" s="804"/>
      <c r="FO824" s="804"/>
      <c r="FP824" s="804"/>
      <c r="FQ824" s="804"/>
      <c r="FR824" s="285"/>
      <c r="FS824" s="285"/>
      <c r="FT824" s="285"/>
      <c r="FU824" s="804"/>
      <c r="FV824" s="285"/>
      <c r="FW824" s="285"/>
      <c r="FX824" s="285"/>
    </row>
    <row r="825" spans="1:180" ht="30" hidden="1">
      <c r="A825" s="401" t="s">
        <v>485</v>
      </c>
      <c r="B825" s="339" t="s">
        <v>302</v>
      </c>
      <c r="C825" s="378"/>
      <c r="D825" s="378"/>
      <c r="E825" s="392"/>
      <c r="F825" s="396"/>
      <c r="G825" s="339"/>
      <c r="H825" s="339"/>
      <c r="I825" s="287" t="e">
        <f>#REF!+M825+N825+S825+#REF!</f>
        <v>#REF!</v>
      </c>
      <c r="J825" s="287"/>
      <c r="K825" s="287"/>
      <c r="L825" s="287"/>
      <c r="M825" s="364"/>
      <c r="N825" s="364"/>
      <c r="O825" s="364"/>
      <c r="P825" s="364"/>
      <c r="Q825" s="364"/>
      <c r="R825" s="364"/>
      <c r="S825" s="364"/>
      <c r="T825" s="364"/>
      <c r="U825" s="364"/>
      <c r="V825" s="364"/>
      <c r="W825" s="364"/>
      <c r="X825" s="364"/>
      <c r="Y825" s="364"/>
      <c r="Z825" s="364"/>
      <c r="AA825" s="1186"/>
      <c r="AB825" s="290"/>
      <c r="AC825" s="290"/>
      <c r="AD825" s="348"/>
      <c r="AE825" s="290"/>
      <c r="AF825" s="364"/>
      <c r="AG825" s="364"/>
      <c r="AH825" s="364"/>
      <c r="AI825" s="364"/>
      <c r="AJ825" s="364"/>
      <c r="AK825" s="364"/>
      <c r="AL825" s="290"/>
      <c r="AM825" s="290"/>
      <c r="AN825" s="290"/>
      <c r="AO825" s="290"/>
      <c r="AP825" s="290"/>
      <c r="AQ825" s="287" t="e">
        <f>#REF!+#REF!+BR825+CW825+#REF!</f>
        <v>#REF!</v>
      </c>
      <c r="AR825" s="1631"/>
      <c r="AS825" s="1631"/>
      <c r="AT825" s="290"/>
      <c r="AU825" s="290"/>
      <c r="AV825" s="290"/>
      <c r="AW825" s="290"/>
      <c r="AX825" s="290"/>
      <c r="AY825" s="290"/>
      <c r="AZ825" s="290"/>
      <c r="BA825" s="290"/>
      <c r="BB825" s="290"/>
      <c r="BC825" s="290"/>
      <c r="BD825" s="290"/>
      <c r="BE825" s="290"/>
      <c r="BF825" s="290"/>
      <c r="BG825" s="290"/>
      <c r="BH825" s="290"/>
      <c r="BI825" s="290"/>
      <c r="BJ825" s="290"/>
      <c r="BK825" s="290"/>
      <c r="BL825" s="290"/>
      <c r="BM825" s="290"/>
      <c r="BN825" s="290"/>
      <c r="BO825" s="290"/>
      <c r="BP825" s="290"/>
      <c r="BQ825" s="290"/>
      <c r="BR825" s="290"/>
      <c r="BS825" s="290"/>
      <c r="BT825" s="290"/>
      <c r="BU825" s="290"/>
      <c r="BV825" s="290"/>
      <c r="BW825" s="290"/>
      <c r="BX825" s="290"/>
      <c r="BY825" s="290"/>
      <c r="BZ825" s="290"/>
      <c r="CA825" s="290"/>
      <c r="CB825" s="290"/>
      <c r="CC825" s="290"/>
      <c r="CD825" s="290"/>
      <c r="CE825" s="290"/>
      <c r="CF825" s="290"/>
      <c r="CG825" s="981"/>
      <c r="CH825" s="290"/>
      <c r="CI825" s="290"/>
      <c r="CJ825" s="290"/>
      <c r="CK825" s="290"/>
      <c r="CL825" s="290"/>
      <c r="CM825" s="290"/>
      <c r="CN825" s="290"/>
      <c r="CO825" s="290"/>
      <c r="CP825" s="290"/>
      <c r="CQ825" s="290"/>
      <c r="CR825" s="290"/>
      <c r="CS825" s="290"/>
      <c r="CT825" s="290"/>
      <c r="CU825" s="290"/>
      <c r="CV825" s="290"/>
      <c r="CW825" s="1549"/>
      <c r="CX825" s="290"/>
      <c r="CY825" s="290"/>
      <c r="CZ825" s="290"/>
      <c r="DA825" s="290"/>
      <c r="DB825" s="290"/>
      <c r="DC825" s="290"/>
      <c r="DD825" s="290"/>
      <c r="DE825" s="290"/>
      <c r="DF825" s="290"/>
      <c r="DG825" s="290"/>
      <c r="DH825" s="290"/>
      <c r="DI825" s="1234"/>
      <c r="DJ825" s="1234"/>
      <c r="DK825" s="1234"/>
      <c r="DL825" s="1234"/>
      <c r="DM825" s="1234"/>
      <c r="DN825" s="1234"/>
      <c r="DO825" s="1234"/>
      <c r="DP825" s="1234"/>
      <c r="DQ825" s="1234"/>
      <c r="DR825" s="1234"/>
      <c r="DS825" s="1234"/>
      <c r="DT825" s="1234"/>
      <c r="DU825" s="1234"/>
      <c r="DV825" s="1234"/>
      <c r="DW825" s="1234"/>
      <c r="DX825" s="1234"/>
      <c r="DY825" s="1234"/>
      <c r="DZ825" s="1234"/>
      <c r="EA825" s="1234"/>
      <c r="EB825" s="1234"/>
      <c r="EC825" s="1234"/>
      <c r="ED825" s="1234"/>
      <c r="EE825" s="1234"/>
      <c r="EF825" s="1234"/>
      <c r="EG825" s="1234"/>
      <c r="EH825" s="1234"/>
      <c r="EI825" s="1234"/>
      <c r="EJ825" s="290"/>
      <c r="EK825" s="290"/>
      <c r="EL825" s="290"/>
      <c r="EM825" s="290"/>
      <c r="EN825" s="287">
        <f t="shared" si="3330"/>
        <v>0</v>
      </c>
      <c r="EO825" s="287"/>
      <c r="EP825" s="287"/>
      <c r="EQ825" s="290"/>
      <c r="ER825" s="290"/>
      <c r="ES825" s="290"/>
      <c r="ET825" s="836"/>
      <c r="EU825" s="836"/>
      <c r="EV825" s="836"/>
      <c r="EW825" s="836"/>
      <c r="EX825" s="290"/>
      <c r="EY825" s="836"/>
      <c r="EZ825" s="836"/>
      <c r="FA825" s="836"/>
      <c r="FB825" s="836"/>
      <c r="FC825" s="290"/>
      <c r="FD825" s="290"/>
      <c r="FE825" s="290"/>
      <c r="FF825" s="290"/>
      <c r="FG825" s="287">
        <f>SUM(FH825:FM825)</f>
        <v>0</v>
      </c>
      <c r="FH825" s="287"/>
      <c r="FI825" s="287"/>
      <c r="FJ825" s="290"/>
      <c r="FK825" s="290"/>
      <c r="FL825" s="981"/>
      <c r="FM825" s="290"/>
      <c r="FN825" s="836"/>
      <c r="FO825" s="836"/>
      <c r="FP825" s="836"/>
      <c r="FQ825" s="836"/>
      <c r="FR825" s="290"/>
      <c r="FS825" s="290"/>
      <c r="FT825" s="290"/>
      <c r="FU825" s="836"/>
      <c r="FV825" s="338"/>
      <c r="FW825" s="338"/>
      <c r="FX825" s="338"/>
    </row>
    <row r="826" spans="1:180" ht="30" hidden="1">
      <c r="A826" s="401" t="s">
        <v>485</v>
      </c>
      <c r="B826" s="339" t="s">
        <v>302</v>
      </c>
      <c r="C826" s="378"/>
      <c r="D826" s="378"/>
      <c r="E826" s="392"/>
      <c r="F826" s="397"/>
      <c r="G826" s="339"/>
      <c r="H826" s="339"/>
      <c r="I826" s="287" t="e">
        <f>#REF!+M826+N826+S826+#REF!</f>
        <v>#REF!</v>
      </c>
      <c r="J826" s="287"/>
      <c r="K826" s="287"/>
      <c r="L826" s="287"/>
      <c r="M826" s="364"/>
      <c r="N826" s="364"/>
      <c r="O826" s="364"/>
      <c r="P826" s="364"/>
      <c r="Q826" s="364"/>
      <c r="R826" s="364"/>
      <c r="S826" s="364"/>
      <c r="T826" s="364"/>
      <c r="U826" s="364"/>
      <c r="V826" s="364"/>
      <c r="W826" s="364"/>
      <c r="X826" s="364"/>
      <c r="Y826" s="364"/>
      <c r="Z826" s="364"/>
      <c r="AA826" s="1186"/>
      <c r="AB826" s="290"/>
      <c r="AC826" s="290"/>
      <c r="AD826" s="348"/>
      <c r="AE826" s="290"/>
      <c r="AF826" s="364"/>
      <c r="AG826" s="364"/>
      <c r="AH826" s="364"/>
      <c r="AI826" s="364"/>
      <c r="AJ826" s="364"/>
      <c r="AK826" s="364"/>
      <c r="AL826" s="290"/>
      <c r="AM826" s="290"/>
      <c r="AN826" s="290"/>
      <c r="AO826" s="290"/>
      <c r="AP826" s="290"/>
      <c r="AQ826" s="287" t="e">
        <f>#REF!+#REF!+BR826+CW826+#REF!</f>
        <v>#REF!</v>
      </c>
      <c r="AR826" s="1631"/>
      <c r="AS826" s="1631"/>
      <c r="AT826" s="287"/>
      <c r="AU826" s="287"/>
      <c r="AV826" s="287"/>
      <c r="AW826" s="287"/>
      <c r="AX826" s="287"/>
      <c r="AY826" s="287"/>
      <c r="AZ826" s="287"/>
      <c r="BA826" s="287"/>
      <c r="BB826" s="287"/>
      <c r="BC826" s="287"/>
      <c r="BD826" s="287"/>
      <c r="BE826" s="287"/>
      <c r="BF826" s="287"/>
      <c r="BG826" s="287"/>
      <c r="BH826" s="287"/>
      <c r="BI826" s="287"/>
      <c r="BJ826" s="287"/>
      <c r="BK826" s="287"/>
      <c r="BL826" s="290"/>
      <c r="BM826" s="290"/>
      <c r="BN826" s="290"/>
      <c r="BO826" s="290"/>
      <c r="BP826" s="290"/>
      <c r="BQ826" s="290"/>
      <c r="BR826" s="290"/>
      <c r="BS826" s="290"/>
      <c r="BT826" s="290"/>
      <c r="BU826" s="290"/>
      <c r="BV826" s="290"/>
      <c r="BW826" s="290"/>
      <c r="BX826" s="290"/>
      <c r="BY826" s="290"/>
      <c r="BZ826" s="290"/>
      <c r="CA826" s="290"/>
      <c r="CB826" s="290"/>
      <c r="CC826" s="290"/>
      <c r="CD826" s="290"/>
      <c r="CE826" s="290"/>
      <c r="CF826" s="290"/>
      <c r="CG826" s="981"/>
      <c r="CH826" s="290"/>
      <c r="CI826" s="290"/>
      <c r="CJ826" s="290"/>
      <c r="CK826" s="290"/>
      <c r="CL826" s="290"/>
      <c r="CM826" s="290"/>
      <c r="CN826" s="290"/>
      <c r="CO826" s="290"/>
      <c r="CP826" s="290"/>
      <c r="CQ826" s="290"/>
      <c r="CR826" s="290"/>
      <c r="CS826" s="290"/>
      <c r="CT826" s="290"/>
      <c r="CU826" s="290"/>
      <c r="CV826" s="290"/>
      <c r="CW826" s="1549"/>
      <c r="CX826" s="290"/>
      <c r="CY826" s="290"/>
      <c r="CZ826" s="290"/>
      <c r="DA826" s="290"/>
      <c r="DB826" s="290"/>
      <c r="DC826" s="290"/>
      <c r="DD826" s="290"/>
      <c r="DE826" s="290"/>
      <c r="DF826" s="290"/>
      <c r="DG826" s="290"/>
      <c r="DH826" s="290"/>
      <c r="DI826" s="1234"/>
      <c r="DJ826" s="1234"/>
      <c r="DK826" s="1234"/>
      <c r="DL826" s="1234"/>
      <c r="DM826" s="1234"/>
      <c r="DN826" s="1234"/>
      <c r="DO826" s="1234"/>
      <c r="DP826" s="1234"/>
      <c r="DQ826" s="1234"/>
      <c r="DR826" s="1234"/>
      <c r="DS826" s="1234"/>
      <c r="DT826" s="1234"/>
      <c r="DU826" s="1234"/>
      <c r="DV826" s="1234"/>
      <c r="DW826" s="1234"/>
      <c r="DX826" s="1234"/>
      <c r="DY826" s="1234"/>
      <c r="DZ826" s="1234"/>
      <c r="EA826" s="1234"/>
      <c r="EB826" s="1234"/>
      <c r="EC826" s="1234"/>
      <c r="ED826" s="1234"/>
      <c r="EE826" s="1234"/>
      <c r="EF826" s="1234"/>
      <c r="EG826" s="1234"/>
      <c r="EH826" s="1234"/>
      <c r="EI826" s="1234"/>
      <c r="EJ826" s="290"/>
      <c r="EK826" s="290"/>
      <c r="EL826" s="290"/>
      <c r="EM826" s="290"/>
      <c r="EN826" s="287">
        <f t="shared" si="3330"/>
        <v>0</v>
      </c>
      <c r="EO826" s="287"/>
      <c r="EP826" s="287"/>
      <c r="EQ826" s="290"/>
      <c r="ER826" s="290"/>
      <c r="ES826" s="290"/>
      <c r="ET826" s="836"/>
      <c r="EU826" s="836"/>
      <c r="EV826" s="836"/>
      <c r="EW826" s="836"/>
      <c r="EX826" s="290"/>
      <c r="EY826" s="836"/>
      <c r="EZ826" s="836"/>
      <c r="FA826" s="836"/>
      <c r="FB826" s="836"/>
      <c r="FC826" s="290"/>
      <c r="FD826" s="290"/>
      <c r="FE826" s="290"/>
      <c r="FF826" s="290"/>
      <c r="FG826" s="287">
        <f>SUM(FH826:FM826)</f>
        <v>0</v>
      </c>
      <c r="FH826" s="287"/>
      <c r="FI826" s="287">
        <v>0</v>
      </c>
      <c r="FJ826" s="290"/>
      <c r="FK826" s="290"/>
      <c r="FL826" s="981"/>
      <c r="FM826" s="290"/>
      <c r="FN826" s="836"/>
      <c r="FO826" s="836"/>
      <c r="FP826" s="836"/>
      <c r="FQ826" s="836"/>
      <c r="FR826" s="290"/>
      <c r="FS826" s="290"/>
      <c r="FT826" s="290"/>
      <c r="FU826" s="836"/>
      <c r="FV826" s="338"/>
      <c r="FW826" s="338"/>
      <c r="FX826" s="338"/>
    </row>
    <row r="827" spans="1:180" ht="30" hidden="1">
      <c r="A827" s="401" t="s">
        <v>485</v>
      </c>
      <c r="B827" s="339" t="s">
        <v>302</v>
      </c>
      <c r="C827" s="378"/>
      <c r="D827" s="378"/>
      <c r="E827" s="392" t="s">
        <v>97</v>
      </c>
      <c r="F827" s="382" t="s">
        <v>11</v>
      </c>
      <c r="G827" s="463"/>
      <c r="H827" s="463"/>
      <c r="I827" s="285"/>
      <c r="J827" s="285"/>
      <c r="K827" s="285"/>
      <c r="L827" s="285"/>
      <c r="M827" s="285"/>
      <c r="N827" s="285"/>
      <c r="O827" s="285"/>
      <c r="P827" s="285"/>
      <c r="Q827" s="285"/>
      <c r="R827" s="285"/>
      <c r="S827" s="285"/>
      <c r="T827" s="285"/>
      <c r="U827" s="285"/>
      <c r="V827" s="285"/>
      <c r="W827" s="285"/>
      <c r="X827" s="285"/>
      <c r="Y827" s="285"/>
      <c r="Z827" s="285"/>
      <c r="AA827" s="1174"/>
      <c r="AB827" s="285"/>
      <c r="AC827" s="285"/>
      <c r="AD827" s="347"/>
      <c r="AE827" s="285"/>
      <c r="AF827" s="285"/>
      <c r="AG827" s="285"/>
      <c r="AH827" s="285"/>
      <c r="AI827" s="285"/>
      <c r="AJ827" s="285"/>
      <c r="AK827" s="285"/>
      <c r="AL827" s="285"/>
      <c r="AM827" s="285"/>
      <c r="AN827" s="285"/>
      <c r="AO827" s="285"/>
      <c r="AP827" s="306"/>
      <c r="AQ827" s="287" t="e">
        <f>SUM(AQ825:AQ826)</f>
        <v>#REF!</v>
      </c>
      <c r="AR827" s="1631"/>
      <c r="AS827" s="1631"/>
      <c r="AT827" s="285"/>
      <c r="AU827" s="285"/>
      <c r="AV827" s="285"/>
      <c r="AW827" s="285"/>
      <c r="AX827" s="285"/>
      <c r="AY827" s="285"/>
      <c r="AZ827" s="285"/>
      <c r="BA827" s="285"/>
      <c r="BB827" s="285"/>
      <c r="BC827" s="285"/>
      <c r="BD827" s="285"/>
      <c r="BE827" s="285"/>
      <c r="BF827" s="285"/>
      <c r="BG827" s="285"/>
      <c r="BH827" s="285"/>
      <c r="BI827" s="285"/>
      <c r="BJ827" s="285"/>
      <c r="BK827" s="285"/>
      <c r="BL827" s="287">
        <f t="shared" ref="BL827:DE827" si="3363">SUM(BL825:BL826)</f>
        <v>0</v>
      </c>
      <c r="BM827" s="287">
        <f t="shared" si="3363"/>
        <v>0</v>
      </c>
      <c r="BN827" s="287">
        <f t="shared" si="3363"/>
        <v>0</v>
      </c>
      <c r="BO827" s="287">
        <f t="shared" si="3363"/>
        <v>0</v>
      </c>
      <c r="BP827" s="287">
        <f t="shared" si="3363"/>
        <v>0</v>
      </c>
      <c r="BQ827" s="287">
        <f t="shared" si="3363"/>
        <v>0</v>
      </c>
      <c r="BR827" s="287">
        <f t="shared" ref="BR827:CF827" si="3364">SUM(BR825:BR826)</f>
        <v>0</v>
      </c>
      <c r="BS827" s="287">
        <f t="shared" si="3364"/>
        <v>0</v>
      </c>
      <c r="BT827" s="287">
        <f t="shared" si="3364"/>
        <v>0</v>
      </c>
      <c r="BU827" s="287">
        <f t="shared" si="3364"/>
        <v>0</v>
      </c>
      <c r="BV827" s="287">
        <f t="shared" si="3364"/>
        <v>0</v>
      </c>
      <c r="BW827" s="287">
        <f t="shared" si="3364"/>
        <v>0</v>
      </c>
      <c r="BX827" s="287">
        <f t="shared" si="3364"/>
        <v>0</v>
      </c>
      <c r="BY827" s="287">
        <f t="shared" si="3364"/>
        <v>0</v>
      </c>
      <c r="BZ827" s="287">
        <f t="shared" si="3364"/>
        <v>0</v>
      </c>
      <c r="CA827" s="287">
        <f t="shared" si="3364"/>
        <v>0</v>
      </c>
      <c r="CB827" s="287">
        <f t="shared" si="3364"/>
        <v>0</v>
      </c>
      <c r="CC827" s="287">
        <f t="shared" si="3364"/>
        <v>0</v>
      </c>
      <c r="CD827" s="287">
        <f t="shared" si="3364"/>
        <v>0</v>
      </c>
      <c r="CE827" s="287">
        <f t="shared" si="3364"/>
        <v>0</v>
      </c>
      <c r="CF827" s="287">
        <f t="shared" si="3364"/>
        <v>0</v>
      </c>
      <c r="CG827" s="961"/>
      <c r="CH827" s="287">
        <f t="shared" ref="CH827:CV827" si="3365">SUM(CH825:CH826)</f>
        <v>0</v>
      </c>
      <c r="CI827" s="287">
        <f t="shared" si="3365"/>
        <v>0</v>
      </c>
      <c r="CJ827" s="287">
        <f t="shared" si="3365"/>
        <v>0</v>
      </c>
      <c r="CK827" s="287">
        <f t="shared" si="3365"/>
        <v>0</v>
      </c>
      <c r="CL827" s="287">
        <f t="shared" si="3365"/>
        <v>0</v>
      </c>
      <c r="CM827" s="287">
        <f t="shared" si="3365"/>
        <v>0</v>
      </c>
      <c r="CN827" s="287">
        <f t="shared" si="3365"/>
        <v>0</v>
      </c>
      <c r="CO827" s="287">
        <f t="shared" si="3365"/>
        <v>0</v>
      </c>
      <c r="CP827" s="287">
        <f t="shared" si="3365"/>
        <v>0</v>
      </c>
      <c r="CQ827" s="287">
        <f t="shared" si="3365"/>
        <v>0</v>
      </c>
      <c r="CR827" s="287">
        <f t="shared" si="3365"/>
        <v>0</v>
      </c>
      <c r="CS827" s="287">
        <f t="shared" si="3365"/>
        <v>0</v>
      </c>
      <c r="CT827" s="287">
        <f t="shared" si="3365"/>
        <v>0</v>
      </c>
      <c r="CU827" s="287">
        <f t="shared" si="3365"/>
        <v>0</v>
      </c>
      <c r="CV827" s="287">
        <f t="shared" si="3365"/>
        <v>0</v>
      </c>
      <c r="CW827" s="1510">
        <f t="shared" si="3363"/>
        <v>0</v>
      </c>
      <c r="CX827" s="287">
        <f t="shared" si="3363"/>
        <v>0</v>
      </c>
      <c r="CY827" s="287">
        <f t="shared" si="3363"/>
        <v>0</v>
      </c>
      <c r="CZ827" s="287">
        <f t="shared" si="3363"/>
        <v>0</v>
      </c>
      <c r="DA827" s="287">
        <f t="shared" si="3363"/>
        <v>0</v>
      </c>
      <c r="DB827" s="287">
        <f t="shared" si="3363"/>
        <v>0</v>
      </c>
      <c r="DC827" s="287">
        <f t="shared" si="3363"/>
        <v>0</v>
      </c>
      <c r="DD827" s="287">
        <f t="shared" si="3363"/>
        <v>0</v>
      </c>
      <c r="DE827" s="287">
        <f t="shared" si="3363"/>
        <v>0</v>
      </c>
      <c r="DF827" s="287">
        <f t="shared" ref="DF827:EF827" si="3366">SUM(DF825:DF826)</f>
        <v>0</v>
      </c>
      <c r="DG827" s="287">
        <f t="shared" si="3366"/>
        <v>0</v>
      </c>
      <c r="DH827" s="287">
        <f t="shared" si="3366"/>
        <v>0</v>
      </c>
      <c r="DI827" s="1220">
        <f t="shared" si="3366"/>
        <v>0</v>
      </c>
      <c r="DJ827" s="1220">
        <f t="shared" si="3366"/>
        <v>0</v>
      </c>
      <c r="DK827" s="1220">
        <f t="shared" si="3366"/>
        <v>0</v>
      </c>
      <c r="DL827" s="1220"/>
      <c r="DM827" s="1220"/>
      <c r="DN827" s="1220"/>
      <c r="DO827" s="1220"/>
      <c r="DP827" s="1220"/>
      <c r="DQ827" s="1220"/>
      <c r="DR827" s="1220"/>
      <c r="DS827" s="1220"/>
      <c r="DT827" s="1220"/>
      <c r="DU827" s="1220"/>
      <c r="DV827" s="1220"/>
      <c r="DW827" s="1220"/>
      <c r="DX827" s="1220">
        <f t="shared" si="3366"/>
        <v>0</v>
      </c>
      <c r="DY827" s="1220">
        <f t="shared" si="3366"/>
        <v>0</v>
      </c>
      <c r="DZ827" s="1220">
        <f t="shared" si="3366"/>
        <v>0</v>
      </c>
      <c r="EA827" s="1220">
        <f t="shared" si="3366"/>
        <v>0</v>
      </c>
      <c r="EB827" s="1220">
        <f t="shared" si="3366"/>
        <v>0</v>
      </c>
      <c r="EC827" s="1220">
        <f t="shared" si="3366"/>
        <v>0</v>
      </c>
      <c r="ED827" s="1220">
        <f t="shared" si="3366"/>
        <v>0</v>
      </c>
      <c r="EE827" s="1220">
        <f t="shared" si="3366"/>
        <v>0</v>
      </c>
      <c r="EF827" s="1220">
        <f t="shared" si="3366"/>
        <v>0</v>
      </c>
      <c r="EG827" s="1220"/>
      <c r="EH827" s="1220"/>
      <c r="EI827" s="1220"/>
      <c r="EJ827" s="285"/>
      <c r="EK827" s="285"/>
      <c r="EL827" s="285"/>
      <c r="EM827" s="285"/>
      <c r="EN827" s="287">
        <f t="shared" si="3330"/>
        <v>0</v>
      </c>
      <c r="EO827" s="287"/>
      <c r="EP827" s="287"/>
      <c r="EQ827" s="287">
        <f t="shared" ref="EQ827:FG827" si="3367">SUM(EQ825:EQ826)</f>
        <v>0</v>
      </c>
      <c r="ER827" s="287">
        <f t="shared" si="3367"/>
        <v>0</v>
      </c>
      <c r="ES827" s="287">
        <f t="shared" si="3367"/>
        <v>0</v>
      </c>
      <c r="ET827" s="825"/>
      <c r="EU827" s="825"/>
      <c r="EV827" s="825"/>
      <c r="EW827" s="825"/>
      <c r="EX827" s="287">
        <f t="shared" si="3367"/>
        <v>0</v>
      </c>
      <c r="EY827" s="825"/>
      <c r="EZ827" s="825"/>
      <c r="FA827" s="825"/>
      <c r="FB827" s="825"/>
      <c r="FC827" s="287">
        <f t="shared" si="3367"/>
        <v>0</v>
      </c>
      <c r="FD827" s="287">
        <f t="shared" si="3367"/>
        <v>0</v>
      </c>
      <c r="FE827" s="287">
        <f t="shared" ref="FE827:FF827" si="3368">SUM(FE825:FE826)</f>
        <v>0</v>
      </c>
      <c r="FF827" s="287">
        <f t="shared" si="3368"/>
        <v>0</v>
      </c>
      <c r="FG827" s="287">
        <f t="shared" si="3367"/>
        <v>0</v>
      </c>
      <c r="FH827" s="287">
        <v>0</v>
      </c>
      <c r="FI827" s="287"/>
      <c r="FJ827" s="287">
        <f>SUM(FJ825:FJ826)</f>
        <v>0</v>
      </c>
      <c r="FK827" s="287">
        <f>SUM(FK825:FK826)</f>
        <v>0</v>
      </c>
      <c r="FL827" s="961"/>
      <c r="FM827" s="287">
        <f>SUM(FM825:FM826)</f>
        <v>0</v>
      </c>
      <c r="FN827" s="825"/>
      <c r="FO827" s="825"/>
      <c r="FP827" s="825"/>
      <c r="FQ827" s="825"/>
      <c r="FR827" s="287"/>
      <c r="FS827" s="287"/>
      <c r="FT827" s="287">
        <f>SUM(FT825:FT826)</f>
        <v>0</v>
      </c>
      <c r="FU827" s="825"/>
      <c r="FV827" s="285"/>
      <c r="FW827" s="285"/>
      <c r="FX827" s="285"/>
    </row>
    <row r="828" spans="1:180" ht="30" hidden="1">
      <c r="A828" s="401" t="s">
        <v>485</v>
      </c>
      <c r="B828" s="339" t="s">
        <v>302</v>
      </c>
      <c r="C828" s="378"/>
      <c r="D828" s="378"/>
      <c r="E828" s="392" t="s">
        <v>269</v>
      </c>
      <c r="F828" s="396" t="s">
        <v>266</v>
      </c>
      <c r="G828" s="463"/>
      <c r="H828" s="463"/>
      <c r="I828" s="285"/>
      <c r="J828" s="285"/>
      <c r="K828" s="285"/>
      <c r="L828" s="285"/>
      <c r="M828" s="285"/>
      <c r="N828" s="285"/>
      <c r="O828" s="285"/>
      <c r="P828" s="285"/>
      <c r="Q828" s="285"/>
      <c r="R828" s="285"/>
      <c r="S828" s="285"/>
      <c r="T828" s="285"/>
      <c r="U828" s="285"/>
      <c r="V828" s="285"/>
      <c r="W828" s="285"/>
      <c r="X828" s="285"/>
      <c r="Y828" s="285"/>
      <c r="Z828" s="285"/>
      <c r="AA828" s="1174"/>
      <c r="AB828" s="285"/>
      <c r="AC828" s="285"/>
      <c r="AD828" s="347"/>
      <c r="AE828" s="285"/>
      <c r="AF828" s="285"/>
      <c r="AG828" s="285"/>
      <c r="AH828" s="285"/>
      <c r="AI828" s="285"/>
      <c r="AJ828" s="285"/>
      <c r="AK828" s="285"/>
      <c r="AL828" s="285"/>
      <c r="AM828" s="285"/>
      <c r="AN828" s="285"/>
      <c r="AO828" s="285"/>
      <c r="AP828" s="338"/>
      <c r="AQ828" s="285"/>
      <c r="AR828" s="1629"/>
      <c r="AS828" s="1629"/>
      <c r="AT828" s="290"/>
      <c r="AU828" s="290"/>
      <c r="AV828" s="290"/>
      <c r="AW828" s="290"/>
      <c r="AX828" s="290"/>
      <c r="AY828" s="290"/>
      <c r="AZ828" s="290"/>
      <c r="BA828" s="290"/>
      <c r="BB828" s="290"/>
      <c r="BC828" s="290"/>
      <c r="BD828" s="290"/>
      <c r="BE828" s="290"/>
      <c r="BF828" s="290"/>
      <c r="BG828" s="290"/>
      <c r="BH828" s="290"/>
      <c r="BI828" s="290"/>
      <c r="BJ828" s="290"/>
      <c r="BK828" s="290"/>
      <c r="BL828" s="285"/>
      <c r="BM828" s="285"/>
      <c r="BN828" s="285"/>
      <c r="BO828" s="285"/>
      <c r="BP828" s="285"/>
      <c r="BQ828" s="285"/>
      <c r="BR828" s="285"/>
      <c r="BS828" s="285"/>
      <c r="BT828" s="285"/>
      <c r="BU828" s="285"/>
      <c r="BV828" s="285"/>
      <c r="BW828" s="285"/>
      <c r="BX828" s="285"/>
      <c r="BY828" s="285"/>
      <c r="BZ828" s="285"/>
      <c r="CA828" s="285"/>
      <c r="CB828" s="285"/>
      <c r="CC828" s="285"/>
      <c r="CD828" s="285"/>
      <c r="CE828" s="285"/>
      <c r="CF828" s="285"/>
      <c r="CG828" s="962"/>
      <c r="CH828" s="285"/>
      <c r="CI828" s="285"/>
      <c r="CJ828" s="285"/>
      <c r="CK828" s="285"/>
      <c r="CL828" s="285"/>
      <c r="CM828" s="285"/>
      <c r="CN828" s="285"/>
      <c r="CO828" s="285"/>
      <c r="CP828" s="285"/>
      <c r="CQ828" s="285"/>
      <c r="CR828" s="285"/>
      <c r="CS828" s="285"/>
      <c r="CT828" s="285"/>
      <c r="CU828" s="285"/>
      <c r="CV828" s="285"/>
      <c r="CW828" s="1512"/>
      <c r="CX828" s="285"/>
      <c r="CY828" s="285"/>
      <c r="CZ828" s="285"/>
      <c r="DA828" s="285"/>
      <c r="DB828" s="285"/>
      <c r="DC828" s="285"/>
      <c r="DD828" s="285"/>
      <c r="DE828" s="285"/>
      <c r="DF828" s="285"/>
      <c r="DG828" s="285"/>
      <c r="DH828" s="285"/>
      <c r="DI828" s="1174"/>
      <c r="DJ828" s="1174"/>
      <c r="DK828" s="1174"/>
      <c r="DL828" s="1174"/>
      <c r="DM828" s="1174"/>
      <c r="DN828" s="1174"/>
      <c r="DO828" s="1174"/>
      <c r="DP828" s="1174"/>
      <c r="DQ828" s="1174"/>
      <c r="DR828" s="1174"/>
      <c r="DS828" s="1174"/>
      <c r="DT828" s="1174"/>
      <c r="DU828" s="1174"/>
      <c r="DV828" s="1174"/>
      <c r="DW828" s="1174"/>
      <c r="DX828" s="1174"/>
      <c r="DY828" s="1174"/>
      <c r="DZ828" s="1174"/>
      <c r="EA828" s="1174"/>
      <c r="EB828" s="1174"/>
      <c r="EC828" s="1174"/>
      <c r="ED828" s="1174"/>
      <c r="EE828" s="1174"/>
      <c r="EF828" s="1174"/>
      <c r="EG828" s="1174"/>
      <c r="EH828" s="1174"/>
      <c r="EI828" s="1174"/>
      <c r="EJ828" s="285"/>
      <c r="EK828" s="285"/>
      <c r="EL828" s="285"/>
      <c r="EM828" s="285"/>
      <c r="EN828" s="287">
        <f t="shared" si="3330"/>
        <v>0</v>
      </c>
      <c r="EO828" s="287"/>
      <c r="EP828" s="287"/>
      <c r="EQ828" s="285"/>
      <c r="ER828" s="285"/>
      <c r="ES828" s="285"/>
      <c r="ET828" s="804"/>
      <c r="EU828" s="804"/>
      <c r="EV828" s="804"/>
      <c r="EW828" s="804"/>
      <c r="EX828" s="285"/>
      <c r="EY828" s="804"/>
      <c r="EZ828" s="804"/>
      <c r="FA828" s="804"/>
      <c r="FB828" s="804"/>
      <c r="FC828" s="285"/>
      <c r="FD828" s="285"/>
      <c r="FE828" s="285"/>
      <c r="FF828" s="285"/>
      <c r="FG828" s="285"/>
      <c r="FH828" s="287"/>
      <c r="FI828" s="287"/>
      <c r="FJ828" s="285"/>
      <c r="FK828" s="285"/>
      <c r="FL828" s="962"/>
      <c r="FM828" s="285"/>
      <c r="FN828" s="804"/>
      <c r="FO828" s="804"/>
      <c r="FP828" s="804"/>
      <c r="FQ828" s="804"/>
      <c r="FR828" s="285"/>
      <c r="FS828" s="285"/>
      <c r="FT828" s="285"/>
      <c r="FU828" s="804"/>
      <c r="FV828" s="285"/>
      <c r="FW828" s="285"/>
      <c r="FX828" s="285"/>
    </row>
    <row r="829" spans="1:180" ht="30" hidden="1">
      <c r="A829" s="401" t="s">
        <v>485</v>
      </c>
      <c r="B829" s="339" t="s">
        <v>302</v>
      </c>
      <c r="C829" s="378"/>
      <c r="D829" s="378"/>
      <c r="E829" s="392"/>
      <c r="F829" s="396"/>
      <c r="G829" s="339"/>
      <c r="H829" s="339"/>
      <c r="I829" s="287" t="e">
        <f>#REF!+M829+N829+S829+#REF!</f>
        <v>#REF!</v>
      </c>
      <c r="J829" s="287"/>
      <c r="K829" s="287"/>
      <c r="L829" s="287"/>
      <c r="M829" s="364"/>
      <c r="N829" s="364"/>
      <c r="O829" s="364"/>
      <c r="P829" s="364"/>
      <c r="Q829" s="364"/>
      <c r="R829" s="364"/>
      <c r="S829" s="364"/>
      <c r="T829" s="364"/>
      <c r="U829" s="364"/>
      <c r="V829" s="364"/>
      <c r="W829" s="364"/>
      <c r="X829" s="364"/>
      <c r="Y829" s="364"/>
      <c r="Z829" s="364"/>
      <c r="AA829" s="1186"/>
      <c r="AB829" s="290"/>
      <c r="AC829" s="290"/>
      <c r="AD829" s="348"/>
      <c r="AE829" s="290"/>
      <c r="AF829" s="364"/>
      <c r="AG829" s="364"/>
      <c r="AH829" s="364"/>
      <c r="AI829" s="364"/>
      <c r="AJ829" s="364"/>
      <c r="AK829" s="364"/>
      <c r="AL829" s="290"/>
      <c r="AM829" s="290"/>
      <c r="AN829" s="290"/>
      <c r="AO829" s="290"/>
      <c r="AP829" s="290"/>
      <c r="AQ829" s="287" t="e">
        <f>#REF!+#REF!+BR829+CW829+#REF!</f>
        <v>#REF!</v>
      </c>
      <c r="AR829" s="1631"/>
      <c r="AS829" s="1631"/>
      <c r="AT829" s="290"/>
      <c r="AU829" s="290"/>
      <c r="AV829" s="290"/>
      <c r="AW829" s="290"/>
      <c r="AX829" s="290"/>
      <c r="AY829" s="290"/>
      <c r="AZ829" s="290"/>
      <c r="BA829" s="290"/>
      <c r="BB829" s="290"/>
      <c r="BC829" s="290"/>
      <c r="BD829" s="290"/>
      <c r="BE829" s="290"/>
      <c r="BF829" s="290"/>
      <c r="BG829" s="290"/>
      <c r="BH829" s="290"/>
      <c r="BI829" s="290"/>
      <c r="BJ829" s="290"/>
      <c r="BK829" s="290"/>
      <c r="BL829" s="290"/>
      <c r="BM829" s="290"/>
      <c r="BN829" s="290"/>
      <c r="BO829" s="290"/>
      <c r="BP829" s="290"/>
      <c r="BQ829" s="290"/>
      <c r="BR829" s="290"/>
      <c r="BS829" s="290"/>
      <c r="BT829" s="290"/>
      <c r="BU829" s="290"/>
      <c r="BV829" s="290"/>
      <c r="BW829" s="290"/>
      <c r="BX829" s="290"/>
      <c r="BY829" s="290"/>
      <c r="BZ829" s="290"/>
      <c r="CA829" s="290"/>
      <c r="CB829" s="290"/>
      <c r="CC829" s="290"/>
      <c r="CD829" s="290"/>
      <c r="CE829" s="290"/>
      <c r="CF829" s="290"/>
      <c r="CG829" s="981"/>
      <c r="CH829" s="290"/>
      <c r="CI829" s="290"/>
      <c r="CJ829" s="290"/>
      <c r="CK829" s="290"/>
      <c r="CL829" s="290"/>
      <c r="CM829" s="290"/>
      <c r="CN829" s="290"/>
      <c r="CO829" s="290"/>
      <c r="CP829" s="290"/>
      <c r="CQ829" s="290"/>
      <c r="CR829" s="290"/>
      <c r="CS829" s="290"/>
      <c r="CT829" s="290"/>
      <c r="CU829" s="290"/>
      <c r="CV829" s="290"/>
      <c r="CW829" s="1549"/>
      <c r="CX829" s="290"/>
      <c r="CY829" s="290"/>
      <c r="CZ829" s="290"/>
      <c r="DA829" s="290"/>
      <c r="DB829" s="290"/>
      <c r="DC829" s="290"/>
      <c r="DD829" s="290"/>
      <c r="DE829" s="290"/>
      <c r="DF829" s="290"/>
      <c r="DG829" s="290"/>
      <c r="DH829" s="290"/>
      <c r="DI829" s="1234"/>
      <c r="DJ829" s="1234"/>
      <c r="DK829" s="1234"/>
      <c r="DL829" s="1234"/>
      <c r="DM829" s="1234"/>
      <c r="DN829" s="1234"/>
      <c r="DO829" s="1234"/>
      <c r="DP829" s="1234"/>
      <c r="DQ829" s="1234"/>
      <c r="DR829" s="1234"/>
      <c r="DS829" s="1234"/>
      <c r="DT829" s="1234"/>
      <c r="DU829" s="1234"/>
      <c r="DV829" s="1234"/>
      <c r="DW829" s="1234"/>
      <c r="DX829" s="1234"/>
      <c r="DY829" s="1234"/>
      <c r="DZ829" s="1234"/>
      <c r="EA829" s="1234"/>
      <c r="EB829" s="1234"/>
      <c r="EC829" s="1234"/>
      <c r="ED829" s="1234"/>
      <c r="EE829" s="1234"/>
      <c r="EF829" s="1234"/>
      <c r="EG829" s="1234"/>
      <c r="EH829" s="1234"/>
      <c r="EI829" s="1234"/>
      <c r="EJ829" s="290"/>
      <c r="EK829" s="290"/>
      <c r="EL829" s="290"/>
      <c r="EM829" s="290"/>
      <c r="EN829" s="287">
        <f t="shared" si="3330"/>
        <v>0</v>
      </c>
      <c r="EO829" s="287"/>
      <c r="EP829" s="287"/>
      <c r="EQ829" s="290"/>
      <c r="ER829" s="290"/>
      <c r="ES829" s="290"/>
      <c r="ET829" s="836"/>
      <c r="EU829" s="836"/>
      <c r="EV829" s="836"/>
      <c r="EW829" s="836"/>
      <c r="EX829" s="290"/>
      <c r="EY829" s="836"/>
      <c r="EZ829" s="836"/>
      <c r="FA829" s="836"/>
      <c r="FB829" s="836"/>
      <c r="FC829" s="290"/>
      <c r="FD829" s="290"/>
      <c r="FE829" s="290"/>
      <c r="FF829" s="290"/>
      <c r="FG829" s="287">
        <f>SUM(FH829:FM829)</f>
        <v>0</v>
      </c>
      <c r="FH829" s="287"/>
      <c r="FI829" s="287"/>
      <c r="FJ829" s="290"/>
      <c r="FK829" s="290"/>
      <c r="FL829" s="981"/>
      <c r="FM829" s="290"/>
      <c r="FN829" s="836"/>
      <c r="FO829" s="836"/>
      <c r="FP829" s="836"/>
      <c r="FQ829" s="836"/>
      <c r="FR829" s="290"/>
      <c r="FS829" s="290"/>
      <c r="FT829" s="290"/>
      <c r="FU829" s="836"/>
      <c r="FV829" s="338"/>
      <c r="FW829" s="338"/>
      <c r="FX829" s="338"/>
    </row>
    <row r="830" spans="1:180" ht="30" hidden="1">
      <c r="A830" s="401" t="s">
        <v>485</v>
      </c>
      <c r="B830" s="339" t="s">
        <v>302</v>
      </c>
      <c r="C830" s="378"/>
      <c r="D830" s="378"/>
      <c r="E830" s="392"/>
      <c r="F830" s="397"/>
      <c r="G830" s="339"/>
      <c r="H830" s="339"/>
      <c r="I830" s="287" t="e">
        <f>#REF!+M830+N830+S830+#REF!</f>
        <v>#REF!</v>
      </c>
      <c r="J830" s="287"/>
      <c r="K830" s="287"/>
      <c r="L830" s="287"/>
      <c r="M830" s="364"/>
      <c r="N830" s="364"/>
      <c r="O830" s="364"/>
      <c r="P830" s="364"/>
      <c r="Q830" s="364"/>
      <c r="R830" s="364"/>
      <c r="S830" s="364"/>
      <c r="T830" s="364"/>
      <c r="U830" s="364"/>
      <c r="V830" s="364"/>
      <c r="W830" s="364"/>
      <c r="X830" s="364"/>
      <c r="Y830" s="364"/>
      <c r="Z830" s="364"/>
      <c r="AA830" s="1186"/>
      <c r="AB830" s="290"/>
      <c r="AC830" s="290"/>
      <c r="AD830" s="348"/>
      <c r="AE830" s="290"/>
      <c r="AF830" s="364"/>
      <c r="AG830" s="364"/>
      <c r="AH830" s="364"/>
      <c r="AI830" s="364"/>
      <c r="AJ830" s="364"/>
      <c r="AK830" s="364"/>
      <c r="AL830" s="290"/>
      <c r="AM830" s="290"/>
      <c r="AN830" s="290"/>
      <c r="AO830" s="290"/>
      <c r="AP830" s="290"/>
      <c r="AQ830" s="287" t="e">
        <f>#REF!+#REF!+BR830+CW830+#REF!</f>
        <v>#REF!</v>
      </c>
      <c r="AR830" s="1631"/>
      <c r="AS830" s="1631"/>
      <c r="AT830" s="287"/>
      <c r="AU830" s="287"/>
      <c r="AV830" s="287"/>
      <c r="AW830" s="287"/>
      <c r="AX830" s="287"/>
      <c r="AY830" s="287"/>
      <c r="AZ830" s="287"/>
      <c r="BA830" s="287"/>
      <c r="BB830" s="287"/>
      <c r="BC830" s="287"/>
      <c r="BD830" s="287"/>
      <c r="BE830" s="287"/>
      <c r="BF830" s="287"/>
      <c r="BG830" s="287"/>
      <c r="BH830" s="287"/>
      <c r="BI830" s="287"/>
      <c r="BJ830" s="287"/>
      <c r="BK830" s="287"/>
      <c r="BL830" s="290"/>
      <c r="BM830" s="290"/>
      <c r="BN830" s="290"/>
      <c r="BO830" s="290"/>
      <c r="BP830" s="290"/>
      <c r="BQ830" s="290"/>
      <c r="BR830" s="290"/>
      <c r="BS830" s="290"/>
      <c r="BT830" s="290"/>
      <c r="BU830" s="290"/>
      <c r="BV830" s="290"/>
      <c r="BW830" s="290"/>
      <c r="BX830" s="290"/>
      <c r="BY830" s="290"/>
      <c r="BZ830" s="290"/>
      <c r="CA830" s="290"/>
      <c r="CB830" s="290"/>
      <c r="CC830" s="290"/>
      <c r="CD830" s="290"/>
      <c r="CE830" s="290"/>
      <c r="CF830" s="290"/>
      <c r="CG830" s="981"/>
      <c r="CH830" s="290"/>
      <c r="CI830" s="290"/>
      <c r="CJ830" s="290"/>
      <c r="CK830" s="290"/>
      <c r="CL830" s="290"/>
      <c r="CM830" s="290"/>
      <c r="CN830" s="290"/>
      <c r="CO830" s="290"/>
      <c r="CP830" s="290"/>
      <c r="CQ830" s="290"/>
      <c r="CR830" s="290"/>
      <c r="CS830" s="290"/>
      <c r="CT830" s="290"/>
      <c r="CU830" s="290"/>
      <c r="CV830" s="290"/>
      <c r="CW830" s="1549"/>
      <c r="CX830" s="290"/>
      <c r="CY830" s="290"/>
      <c r="CZ830" s="290"/>
      <c r="DA830" s="290"/>
      <c r="DB830" s="290"/>
      <c r="DC830" s="290"/>
      <c r="DD830" s="290"/>
      <c r="DE830" s="290"/>
      <c r="DF830" s="290"/>
      <c r="DG830" s="290"/>
      <c r="DH830" s="290"/>
      <c r="DI830" s="1234"/>
      <c r="DJ830" s="1234"/>
      <c r="DK830" s="1234"/>
      <c r="DL830" s="1234"/>
      <c r="DM830" s="1234"/>
      <c r="DN830" s="1234"/>
      <c r="DO830" s="1234"/>
      <c r="DP830" s="1234"/>
      <c r="DQ830" s="1234"/>
      <c r="DR830" s="1234"/>
      <c r="DS830" s="1234"/>
      <c r="DT830" s="1234"/>
      <c r="DU830" s="1234"/>
      <c r="DV830" s="1234"/>
      <c r="DW830" s="1234"/>
      <c r="DX830" s="1234"/>
      <c r="DY830" s="1234"/>
      <c r="DZ830" s="1234"/>
      <c r="EA830" s="1234"/>
      <c r="EB830" s="1234"/>
      <c r="EC830" s="1234"/>
      <c r="ED830" s="1234"/>
      <c r="EE830" s="1234"/>
      <c r="EF830" s="1234"/>
      <c r="EG830" s="1234"/>
      <c r="EH830" s="1234"/>
      <c r="EI830" s="1234"/>
      <c r="EJ830" s="290"/>
      <c r="EK830" s="290"/>
      <c r="EL830" s="290"/>
      <c r="EM830" s="290"/>
      <c r="EN830" s="287">
        <f t="shared" si="3330"/>
        <v>0</v>
      </c>
      <c r="EO830" s="287"/>
      <c r="EP830" s="287"/>
      <c r="EQ830" s="290"/>
      <c r="ER830" s="290"/>
      <c r="ES830" s="290"/>
      <c r="ET830" s="836"/>
      <c r="EU830" s="836"/>
      <c r="EV830" s="836"/>
      <c r="EW830" s="836"/>
      <c r="EX830" s="290"/>
      <c r="EY830" s="836"/>
      <c r="EZ830" s="836"/>
      <c r="FA830" s="836"/>
      <c r="FB830" s="836"/>
      <c r="FC830" s="290"/>
      <c r="FD830" s="290"/>
      <c r="FE830" s="290"/>
      <c r="FF830" s="290"/>
      <c r="FG830" s="287">
        <f>SUM(FH830:FM830)</f>
        <v>0</v>
      </c>
      <c r="FH830" s="287"/>
      <c r="FI830" s="287">
        <v>0</v>
      </c>
      <c r="FJ830" s="290"/>
      <c r="FK830" s="290"/>
      <c r="FL830" s="981"/>
      <c r="FM830" s="290"/>
      <c r="FN830" s="836"/>
      <c r="FO830" s="836"/>
      <c r="FP830" s="836"/>
      <c r="FQ830" s="836"/>
      <c r="FR830" s="290"/>
      <c r="FS830" s="290"/>
      <c r="FT830" s="290"/>
      <c r="FU830" s="836"/>
      <c r="FV830" s="338"/>
      <c r="FW830" s="338"/>
      <c r="FX830" s="338"/>
    </row>
    <row r="831" spans="1:180" ht="30" hidden="1">
      <c r="A831" s="401" t="s">
        <v>485</v>
      </c>
      <c r="B831" s="339" t="s">
        <v>302</v>
      </c>
      <c r="C831" s="378"/>
      <c r="D831" s="378"/>
      <c r="E831" s="392" t="s">
        <v>97</v>
      </c>
      <c r="F831" s="382" t="s">
        <v>11</v>
      </c>
      <c r="G831" s="463"/>
      <c r="H831" s="463"/>
      <c r="I831" s="285"/>
      <c r="J831" s="285"/>
      <c r="K831" s="285"/>
      <c r="L831" s="285"/>
      <c r="M831" s="285"/>
      <c r="N831" s="285"/>
      <c r="O831" s="285"/>
      <c r="P831" s="285"/>
      <c r="Q831" s="285"/>
      <c r="R831" s="285"/>
      <c r="S831" s="285"/>
      <c r="T831" s="285"/>
      <c r="U831" s="285"/>
      <c r="V831" s="285"/>
      <c r="W831" s="285"/>
      <c r="X831" s="285"/>
      <c r="Y831" s="285"/>
      <c r="Z831" s="285"/>
      <c r="AA831" s="1174"/>
      <c r="AB831" s="285"/>
      <c r="AC831" s="285"/>
      <c r="AD831" s="347"/>
      <c r="AE831" s="285"/>
      <c r="AF831" s="285"/>
      <c r="AG831" s="285"/>
      <c r="AH831" s="285"/>
      <c r="AI831" s="285"/>
      <c r="AJ831" s="285"/>
      <c r="AK831" s="285"/>
      <c r="AL831" s="285"/>
      <c r="AM831" s="285"/>
      <c r="AN831" s="285"/>
      <c r="AO831" s="285"/>
      <c r="AP831" s="306"/>
      <c r="AQ831" s="285"/>
      <c r="AR831" s="1629"/>
      <c r="AS831" s="1629"/>
      <c r="AT831" s="285"/>
      <c r="AU831" s="285"/>
      <c r="AV831" s="285"/>
      <c r="AW831" s="285"/>
      <c r="AX831" s="285"/>
      <c r="AY831" s="285"/>
      <c r="AZ831" s="285"/>
      <c r="BA831" s="285"/>
      <c r="BB831" s="285"/>
      <c r="BC831" s="285"/>
      <c r="BD831" s="285"/>
      <c r="BE831" s="285"/>
      <c r="BF831" s="285"/>
      <c r="BG831" s="285"/>
      <c r="BH831" s="285"/>
      <c r="BI831" s="285"/>
      <c r="BJ831" s="285"/>
      <c r="BK831" s="285"/>
      <c r="BL831" s="285"/>
      <c r="BM831" s="287">
        <f>SUM(BM829:BM830)</f>
        <v>0</v>
      </c>
      <c r="BN831" s="287">
        <f>SUM(BN829:BN830)</f>
        <v>0</v>
      </c>
      <c r="BO831" s="285"/>
      <c r="BP831" s="287">
        <f>SUM(BP829:BP830)</f>
        <v>0</v>
      </c>
      <c r="BQ831" s="287">
        <f>SUM(BQ829:BQ830)</f>
        <v>0</v>
      </c>
      <c r="BR831" s="285"/>
      <c r="BS831" s="287">
        <f>SUM(BS829:BS830)</f>
        <v>0</v>
      </c>
      <c r="BT831" s="287">
        <f>SUM(BT829:BT830)</f>
        <v>0</v>
      </c>
      <c r="BU831" s="285"/>
      <c r="BV831" s="287">
        <f>SUM(BV829:BV830)</f>
        <v>0</v>
      </c>
      <c r="BW831" s="287">
        <f>SUM(BW829:BW830)</f>
        <v>0</v>
      </c>
      <c r="BX831" s="285"/>
      <c r="BY831" s="287">
        <f>SUM(BY829:BY830)</f>
        <v>0</v>
      </c>
      <c r="BZ831" s="287">
        <f>SUM(BZ829:BZ830)</f>
        <v>0</v>
      </c>
      <c r="CA831" s="285"/>
      <c r="CB831" s="287">
        <f>SUM(CB829:CB830)</f>
        <v>0</v>
      </c>
      <c r="CC831" s="287">
        <f>SUM(CC829:CC830)</f>
        <v>0</v>
      </c>
      <c r="CD831" s="285"/>
      <c r="CE831" s="287">
        <f>SUM(CE829:CE830)</f>
        <v>0</v>
      </c>
      <c r="CF831" s="287">
        <f>SUM(CF829:CF830)</f>
        <v>0</v>
      </c>
      <c r="CG831" s="961"/>
      <c r="CH831" s="285"/>
      <c r="CI831" s="287">
        <f>SUM(CI829:CI830)</f>
        <v>0</v>
      </c>
      <c r="CJ831" s="287">
        <f>SUM(CJ829:CJ830)</f>
        <v>0</v>
      </c>
      <c r="CK831" s="285"/>
      <c r="CL831" s="287">
        <f>SUM(CL829:CL830)</f>
        <v>0</v>
      </c>
      <c r="CM831" s="287">
        <f>SUM(CM829:CM830)</f>
        <v>0</v>
      </c>
      <c r="CN831" s="285"/>
      <c r="CO831" s="287">
        <f>SUM(CO829:CO830)</f>
        <v>0</v>
      </c>
      <c r="CP831" s="287">
        <f>SUM(CP829:CP830)</f>
        <v>0</v>
      </c>
      <c r="CQ831" s="285"/>
      <c r="CR831" s="287">
        <f>SUM(CR829:CR830)</f>
        <v>0</v>
      </c>
      <c r="CS831" s="287">
        <f>SUM(CS829:CS830)</f>
        <v>0</v>
      </c>
      <c r="CT831" s="285"/>
      <c r="CU831" s="287">
        <f>SUM(CU829:CU830)</f>
        <v>0</v>
      </c>
      <c r="CV831" s="287">
        <f>SUM(CV829:CV830)</f>
        <v>0</v>
      </c>
      <c r="CW831" s="1512"/>
      <c r="CX831" s="287">
        <f>SUM(CX829:CX830)</f>
        <v>0</v>
      </c>
      <c r="CY831" s="287">
        <f>SUM(CY829:CY830)</f>
        <v>0</v>
      </c>
      <c r="CZ831" s="285"/>
      <c r="DA831" s="287">
        <f>SUM(DA829:DA830)</f>
        <v>0</v>
      </c>
      <c r="DB831" s="287">
        <f>SUM(DB829:DB830)</f>
        <v>0</v>
      </c>
      <c r="DC831" s="285"/>
      <c r="DD831" s="287">
        <f>SUM(DD829:DD830)</f>
        <v>0</v>
      </c>
      <c r="DE831" s="287">
        <f>SUM(DE829:DE830)</f>
        <v>0</v>
      </c>
      <c r="DF831" s="285"/>
      <c r="DG831" s="287">
        <f>SUM(DG829:DG830)</f>
        <v>0</v>
      </c>
      <c r="DH831" s="287">
        <f>SUM(DH829:DH830)</f>
        <v>0</v>
      </c>
      <c r="DI831" s="1174"/>
      <c r="DJ831" s="1220">
        <f>SUM(DJ829:DJ830)</f>
        <v>0</v>
      </c>
      <c r="DK831" s="1220">
        <f>SUM(DK829:DK830)</f>
        <v>0</v>
      </c>
      <c r="DL831" s="1220"/>
      <c r="DM831" s="1220"/>
      <c r="DN831" s="1220"/>
      <c r="DO831" s="1220"/>
      <c r="DP831" s="1220"/>
      <c r="DQ831" s="1220"/>
      <c r="DR831" s="1220"/>
      <c r="DS831" s="1220"/>
      <c r="DT831" s="1220"/>
      <c r="DU831" s="1220"/>
      <c r="DV831" s="1220"/>
      <c r="DW831" s="1220"/>
      <c r="DX831" s="1174"/>
      <c r="DY831" s="1220">
        <f>SUM(DY829:DY830)</f>
        <v>0</v>
      </c>
      <c r="DZ831" s="1220">
        <f>SUM(DZ829:DZ830)</f>
        <v>0</v>
      </c>
      <c r="EA831" s="1174"/>
      <c r="EB831" s="1220">
        <f>SUM(EB829:EB830)</f>
        <v>0</v>
      </c>
      <c r="EC831" s="1220">
        <f>SUM(EC829:EC830)</f>
        <v>0</v>
      </c>
      <c r="ED831" s="1174"/>
      <c r="EE831" s="1220">
        <f>SUM(EE829:EE830)</f>
        <v>0</v>
      </c>
      <c r="EF831" s="1220">
        <f>SUM(EF829:EF830)</f>
        <v>0</v>
      </c>
      <c r="EG831" s="1220"/>
      <c r="EH831" s="1220"/>
      <c r="EI831" s="1220"/>
      <c r="EJ831" s="285"/>
      <c r="EK831" s="285"/>
      <c r="EL831" s="285"/>
      <c r="EM831" s="285"/>
      <c r="EN831" s="287">
        <f t="shared" si="3330"/>
        <v>0</v>
      </c>
      <c r="EO831" s="287"/>
      <c r="EP831" s="287"/>
      <c r="EQ831" s="287">
        <f t="shared" ref="EQ831:FG831" si="3369">SUM(EQ829:EQ830)</f>
        <v>0</v>
      </c>
      <c r="ER831" s="287">
        <f t="shared" si="3369"/>
        <v>0</v>
      </c>
      <c r="ES831" s="287">
        <f t="shared" si="3369"/>
        <v>0</v>
      </c>
      <c r="ET831" s="825"/>
      <c r="EU831" s="825"/>
      <c r="EV831" s="825"/>
      <c r="EW831" s="825"/>
      <c r="EX831" s="287">
        <f t="shared" si="3369"/>
        <v>0</v>
      </c>
      <c r="EY831" s="825"/>
      <c r="EZ831" s="825"/>
      <c r="FA831" s="825"/>
      <c r="FB831" s="825"/>
      <c r="FC831" s="287">
        <f t="shared" si="3369"/>
        <v>0</v>
      </c>
      <c r="FD831" s="287">
        <f t="shared" si="3369"/>
        <v>0</v>
      </c>
      <c r="FE831" s="287">
        <f t="shared" ref="FE831:FF831" si="3370">SUM(FE829:FE830)</f>
        <v>0</v>
      </c>
      <c r="FF831" s="287">
        <f t="shared" si="3370"/>
        <v>0</v>
      </c>
      <c r="FG831" s="287">
        <f t="shared" si="3369"/>
        <v>0</v>
      </c>
      <c r="FH831" s="287">
        <v>0</v>
      </c>
      <c r="FI831" s="287">
        <v>5.9191799999999999</v>
      </c>
      <c r="FJ831" s="287">
        <f>SUM(FJ829:FJ830)</f>
        <v>0</v>
      </c>
      <c r="FK831" s="287">
        <f>SUM(FK829:FK830)</f>
        <v>0</v>
      </c>
      <c r="FL831" s="961"/>
      <c r="FM831" s="287">
        <f>SUM(FM829:FM830)</f>
        <v>0</v>
      </c>
      <c r="FN831" s="825"/>
      <c r="FO831" s="825"/>
      <c r="FP831" s="825"/>
      <c r="FQ831" s="825"/>
      <c r="FR831" s="287"/>
      <c r="FS831" s="287"/>
      <c r="FT831" s="287">
        <f>SUM(FT829:FT830)</f>
        <v>0</v>
      </c>
      <c r="FU831" s="825"/>
      <c r="FV831" s="285"/>
      <c r="FW831" s="285"/>
      <c r="FX831" s="285"/>
    </row>
    <row r="832" spans="1:180" ht="14.45" hidden="1" customHeight="1">
      <c r="A832" s="401" t="s">
        <v>485</v>
      </c>
      <c r="B832" s="339" t="s">
        <v>302</v>
      </c>
      <c r="C832" s="378"/>
      <c r="D832" s="378"/>
      <c r="E832" s="404"/>
      <c r="F832" s="405" t="s">
        <v>11</v>
      </c>
      <c r="G832" s="463"/>
      <c r="H832" s="463"/>
      <c r="I832" s="285"/>
      <c r="J832" s="285"/>
      <c r="K832" s="285"/>
      <c r="L832" s="285"/>
      <c r="M832" s="285"/>
      <c r="N832" s="285"/>
      <c r="O832" s="285"/>
      <c r="P832" s="285"/>
      <c r="Q832" s="285"/>
      <c r="R832" s="285"/>
      <c r="S832" s="285"/>
      <c r="T832" s="285"/>
      <c r="U832" s="285"/>
      <c r="V832" s="285"/>
      <c r="W832" s="285"/>
      <c r="X832" s="285"/>
      <c r="Y832" s="285"/>
      <c r="Z832" s="285"/>
      <c r="AA832" s="1174"/>
      <c r="AB832" s="285"/>
      <c r="AC832" s="285"/>
      <c r="AD832" s="347"/>
      <c r="AE832" s="285"/>
      <c r="AF832" s="285"/>
      <c r="AG832" s="285"/>
      <c r="AH832" s="285"/>
      <c r="AI832" s="285"/>
      <c r="AJ832" s="285"/>
      <c r="AK832" s="285"/>
      <c r="AL832" s="285"/>
      <c r="AM832" s="285"/>
      <c r="AN832" s="285"/>
      <c r="AO832" s="285"/>
      <c r="AP832" s="285"/>
      <c r="AQ832" s="285"/>
      <c r="AR832" s="1629"/>
      <c r="AS832" s="1629"/>
      <c r="AT832" s="290"/>
      <c r="AU832" s="290"/>
      <c r="AV832" s="290"/>
      <c r="AW832" s="290"/>
      <c r="AX832" s="290"/>
      <c r="AY832" s="290"/>
      <c r="AZ832" s="290"/>
      <c r="BA832" s="290"/>
      <c r="BB832" s="290"/>
      <c r="BC832" s="290"/>
      <c r="BD832" s="290"/>
      <c r="BE832" s="290"/>
      <c r="BF832" s="290"/>
      <c r="BG832" s="290"/>
      <c r="BH832" s="290"/>
      <c r="BI832" s="290"/>
      <c r="BJ832" s="290"/>
      <c r="BK832" s="290"/>
      <c r="BL832" s="285"/>
      <c r="BM832" s="297" t="e">
        <f>#REF!+#REF!+#REF!+BP832</f>
        <v>#REF!</v>
      </c>
      <c r="BN832" s="297" t="e">
        <f>#REF!+#REF!+#REF!+BQ832</f>
        <v>#REF!</v>
      </c>
      <c r="BO832" s="285"/>
      <c r="BP832" s="297">
        <f>BP712+BP717+BP725+BP730+BP741+BP749+BP754+BP759+BP764+BP771+BP776+BP781+BP786+BP791+BP796+BP801+BP810+BP815+BP819+BP823+BP827+BP831</f>
        <v>80.771980765027337</v>
      </c>
      <c r="BQ832" s="297">
        <f>BQ712+BQ717+BQ725+BQ730+BQ741+BQ749+BQ754+BQ759+BQ764+BQ771+BQ776+BQ781+BQ786+BQ791+BQ796+BQ801+BQ810+BQ815+BQ819+BQ823+BQ827+BQ831</f>
        <v>1.8567493291883703</v>
      </c>
      <c r="BR832" s="285"/>
      <c r="BS832" s="297">
        <f>BY832+CB832+CE832+BV832</f>
        <v>706.67119873224055</v>
      </c>
      <c r="BT832" s="297">
        <f>BZ832+CC832+CF832+BW832</f>
        <v>16.065466390264099</v>
      </c>
      <c r="BU832" s="285"/>
      <c r="BV832" s="297">
        <f>BV712+BV717+BV725+BV730+BV741+BV749+BV754+BV759+BV764+BV771+BV776+BV781+BV786+BV791+BV796+BV801+BV810+BV815+BV819+BV823+BV827+BV831</f>
        <v>80.771980765027337</v>
      </c>
      <c r="BW832" s="297">
        <f>BW712+BW717+BW725+BW730+BW741+BW749+BW754+BW759+BW764+BW771+BW776+BW781+BW786+BW791+BW796+BW801+BW810+BW815+BW819+BW823+BW827+BW831</f>
        <v>1.8567493291883703</v>
      </c>
      <c r="BX832" s="285"/>
      <c r="BY832" s="297">
        <f>BY712+BY717+BY725+BY730+BY741+BY749+BY754+BY759+BY764+BY771+BY776+BY781+BY786+BY791+BY796+BY801+BY810+BY815+BY819+BY823+BY827+BY831</f>
        <v>164.70078660655741</v>
      </c>
      <c r="BZ832" s="297">
        <f>BZ712+BZ717+BZ725+BZ730+BZ741+BZ749+BZ754+BZ759+BZ764+BZ771+BZ776+BZ781+BZ786+BZ791+BZ796+BZ801+BZ810+BZ815+BZ819+BZ823+BZ827+BZ831</f>
        <v>3.7497302921753475</v>
      </c>
      <c r="CA832" s="285"/>
      <c r="CB832" s="297">
        <f>CB712+CB717+CB725+CB730+CB741+CB749+CB754+CB759+CB764+CB771+CB776+CB781+CB786+CB791+CB796+CB801+CB810+CB815+CB819+CB823+CB827+CB831</f>
        <v>194.92530036065574</v>
      </c>
      <c r="CC832" s="297">
        <f>CC712+CC717+CC725+CC730+CC741+CC749+CC754+CC759+CC764+CC771+CC776+CC781+CC786+CC791+CC796+CC801+CC810+CC815+CC819+CC823+CC827+CC831</f>
        <v>4.3251994045127811</v>
      </c>
      <c r="CD832" s="285"/>
      <c r="CE832" s="297">
        <f>CE712+CE717+CE725+CE730+CE741+CE749+CE754+CE759+CE764+CE771+CE776+CE781+CE786+CE791+CE796+CE801+CE810+CE815+CE819+CE823+CE827+CE831</f>
        <v>266.27313100000003</v>
      </c>
      <c r="CF832" s="297">
        <f>CF712+CF717+CF725+CF730+CF741+CF749+CF754+CF759+CF764+CF771+CF776+CF781+CF786+CF791+CF796+CF801+CF810+CF815+CF819+CF823+CF827+CF831</f>
        <v>6.1337873643876009</v>
      </c>
      <c r="CG832" s="971"/>
      <c r="CH832" s="285"/>
      <c r="CI832" s="297">
        <f>CO832+CR832+CU832+CL832</f>
        <v>706.67119873224055</v>
      </c>
      <c r="CJ832" s="297">
        <f>CP832+CS832+CV832+CM832</f>
        <v>16.065466390264099</v>
      </c>
      <c r="CK832" s="285"/>
      <c r="CL832" s="297">
        <f>CL712+CL717+CL725+CL730+CL741+CL749+CL754+CL759+CL764+CL771+CL776+CL781+CL786+CL791+CL796+CL801+CL810+CL815+CL819+CL823+CL827+CL831</f>
        <v>80.771980765027337</v>
      </c>
      <c r="CM832" s="297">
        <f>CM712+CM717+CM725+CM730+CM741+CM749+CM754+CM759+CM764+CM771+CM776+CM781+CM786+CM791+CM796+CM801+CM810+CM815+CM819+CM823+CM827+CM831</f>
        <v>1.8567493291883703</v>
      </c>
      <c r="CN832" s="285"/>
      <c r="CO832" s="297">
        <f>CO712+CO717+CO725+CO730+CO741+CO749+CO754+CO759+CO764+CO771+CO776+CO781+CO786+CO791+CO796+CO801+CO810+CO815+CO819+CO823+CO827+CO831</f>
        <v>164.70078660655741</v>
      </c>
      <c r="CP832" s="297">
        <f>CP712+CP717+CP725+CP730+CP741+CP749+CP754+CP759+CP764+CP771+CP776+CP781+CP786+CP791+CP796+CP801+CP810+CP815+CP819+CP823+CP827+CP831</f>
        <v>3.7497302921753475</v>
      </c>
      <c r="CQ832" s="285"/>
      <c r="CR832" s="297">
        <f>CR712+CR717+CR725+CR730+CR741+CR749+CR754+CR759+CR764+CR771+CR776+CR781+CR786+CR791+CR796+CR801+CR810+CR815+CR819+CR823+CR827+CR831</f>
        <v>194.92530036065574</v>
      </c>
      <c r="CS832" s="297">
        <f>CS712+CS717+CS725+CS730+CS741+CS749+CS754+CS759+CS764+CS771+CS776+CS781+CS786+CS791+CS796+CS801+CS810+CS815+CS819+CS823+CS827+CS831</f>
        <v>4.3251994045127811</v>
      </c>
      <c r="CT832" s="285"/>
      <c r="CU832" s="297">
        <f>CU712+CU717+CU725+CU730+CU741+CU749+CU754+CU759+CU764+CU771+CU776+CU781+CU786+CU791+CU796+CU801+CU810+CU815+CU819+CU823+CU827+CU831</f>
        <v>266.27313100000003</v>
      </c>
      <c r="CV832" s="297">
        <f>CV712+CV717+CV725+CV730+CV741+CV749+CV754+CV759+CV764+CV771+CV776+CV781+CV786+CV791+CV796+CV801+CV810+CV815+CV819+CV823+CV827+CV831</f>
        <v>6.1337873643876009</v>
      </c>
      <c r="CW832" s="1512"/>
      <c r="CX832" s="297">
        <f>CX712+CX717+CX725+CX730+CX741+CX749+CX754+CX759+CX764+CX771+CX776+CX781+CX786+CX791+CX796+CX801+CX810+CX815+CX819+CX823+CX827+CX831</f>
        <v>544.47345457534243</v>
      </c>
      <c r="CY832" s="297">
        <f>CY712+CY717+CY725+CY730+CY741+CY749+CY754+CY759+CY764+CY771+CY776+CY781+CY786+CY791+CY796+CY801+CY810+CY815+CY819+CY823+CY827+CY831</f>
        <v>14.151248151030345</v>
      </c>
      <c r="CZ832" s="285"/>
      <c r="DA832" s="297">
        <f>DA712+DA717+DA725+DA730+DA741+DA749+DA754+DA759+DA764+DA771+DA776+DA781+DA786+DA791+DA796+DA801+DA810+DA815+DA819+DA823+DA827+DA831</f>
        <v>612.66681786301376</v>
      </c>
      <c r="DB832" s="297">
        <f>DB712+DB717+DB725+DB730+DB741+DB749+DB754+DB759+DB764+DB771+DB776+DB781+DB786+DB791+DB796+DB801+DB810+DB815+DB819+DB823+DB827+DB831</f>
        <v>16.733481888107175</v>
      </c>
      <c r="DC832" s="285"/>
      <c r="DD832" s="297">
        <f>DD712+DD717+DD725+DD730+DD741+DD749+DD754+DD759+DD764+DD771+DD776+DD781+DD786+DD791+DD796+DD801+DD810+DD815+DD819+DD823+DD827+DD831</f>
        <v>611.68609189849542</v>
      </c>
      <c r="DE832" s="297">
        <f>DE712+DE717+DE725+DE730+DE741+DE749+DE754+DE759+DE764+DE771+DE776+DE781+DE786+DE791+DE796+DE801+DE810+DE815+DE819+DE823+DE827+DE831</f>
        <v>16.830485161573389</v>
      </c>
      <c r="DF832" s="285"/>
      <c r="DG832" s="297">
        <f>DG712+DG717+DG725+DG730+DG741+DG749+DG754+DG759+DG764+DG771+DG776+DG781+DG786+DG791+DG796+DG801+DG810+DG815+DG819+DG823+DG827+DG831</f>
        <v>611.68609189849542</v>
      </c>
      <c r="DH832" s="297">
        <f>DH712+DH717+DH725+DH730+DH741+DH749+DH754+DH759+DH764+DH771+DH776+DH781+DH786+DH791+DH796+DH801+DH810+DH815+DH819+DH823+DH827+DH831</f>
        <v>16.830485161573389</v>
      </c>
      <c r="DI832" s="1174"/>
      <c r="DJ832" s="1227">
        <f>DJ712+DJ717+DJ725+DJ730+DJ741+DJ749+DJ754+DJ759+DJ764+DJ771+DJ776+DJ781+DJ786+DJ791+DJ796+DJ801+DJ810+DJ815+DJ819+DJ823+DJ827+DJ831</f>
        <v>544.47345457534243</v>
      </c>
      <c r="DK832" s="1227">
        <f>DK712+DK717+DK725+DK730+DK741+DK749+DK754+DK759+DK764+DK771+DK776+DK781+DK786+DK791+DK796+DK801+DK810+DK815+DK819+DK823+DK827+DK831</f>
        <v>14.151248151030345</v>
      </c>
      <c r="DL832" s="1227"/>
      <c r="DM832" s="1227"/>
      <c r="DN832" s="1227"/>
      <c r="DO832" s="1227"/>
      <c r="DP832" s="1227"/>
      <c r="DQ832" s="1227"/>
      <c r="DR832" s="1227"/>
      <c r="DS832" s="1227"/>
      <c r="DT832" s="1227"/>
      <c r="DU832" s="1227"/>
      <c r="DV832" s="1227"/>
      <c r="DW832" s="1227"/>
      <c r="DX832" s="1174"/>
      <c r="DY832" s="1227">
        <f>DY712+DY717+DY725+DY730+DY741+DY749+DY754+DY759+DY764+DY771+DY776+DY781+DY786+DY791+DY796+DY801+DY810+DY815+DY819+DY823+DY827+DY831</f>
        <v>612.66681786301376</v>
      </c>
      <c r="DZ832" s="1227">
        <f>DZ712+DZ717+DZ725+DZ730+DZ741+DZ749+DZ754+DZ759+DZ764+DZ771+DZ776+DZ781+DZ786+DZ791+DZ796+DZ801+DZ810+DZ815+DZ819+DZ823+DZ827+DZ831</f>
        <v>16.733481888107175</v>
      </c>
      <c r="EA832" s="1174"/>
      <c r="EB832" s="1227">
        <f>EB712+EB717+EB725+EB730+EB741+EB749+EB754+EB759+EB764+EB771+EB776+EB781+EB786+EB791+EB796+EB801+EB810+EB815+EB819+EB823+EB827+EB831</f>
        <v>611.68609189849542</v>
      </c>
      <c r="EC832" s="1227">
        <f>EC712+EC717+EC725+EC730+EC741+EC749+EC754+EC759+EC764+EC771+EC776+EC781+EC786+EC791+EC796+EC801+EC810+EC815+EC819+EC823+EC827+EC831</f>
        <v>16.830485161573389</v>
      </c>
      <c r="ED832" s="1174"/>
      <c r="EE832" s="1227">
        <f>EE712+EE717+EE725+EE730+EE741+EE749+EE754+EE759+EE764+EE771+EE776+EE781+EE786+EE791+EE796+EE801+EE810+EE815+EE819+EE823+EE827+EE831</f>
        <v>611.68609189849542</v>
      </c>
      <c r="EF832" s="1227">
        <f>EF712+EF717+EF725+EF730+EF741+EF749+EF754+EF759+EF764+EF771+EF776+EF781+EF786+EF791+EF796+EF801+EF810+EF815+EF819+EF823+EF827+EF831</f>
        <v>16.830485161573389</v>
      </c>
      <c r="EG832" s="1227"/>
      <c r="EH832" s="1227"/>
      <c r="EI832" s="1227"/>
      <c r="EJ832" s="285"/>
      <c r="EK832" s="285"/>
      <c r="EL832" s="285"/>
      <c r="EM832" s="285"/>
      <c r="EN832" s="287">
        <f t="shared" si="3330"/>
        <v>66.232001005000001</v>
      </c>
      <c r="EO832" s="287"/>
      <c r="EP832" s="287"/>
      <c r="EQ832" s="297">
        <f>EQ712+EQ717+EQ725+EQ730+EQ741+EQ749+EQ754+EQ759+EQ764+EQ771+EQ776+EQ781+EQ786+EQ791+EQ796+EQ801+EQ810+EQ815+EQ819+EQ823+EQ827+EQ831</f>
        <v>4.9792339999999999</v>
      </c>
      <c r="ER832" s="297">
        <f t="shared" ref="ER832:FG832" si="3371">ER712+ER717+ER725+ER730+ER741+ER749+ER754+ER759+ER764+ER771+ER776+ER781+ER786+ER791+ER796+ER801+ER810+ER814+ER819+ER823+ER827+ER831</f>
        <v>20.124294749999997</v>
      </c>
      <c r="ES832" s="297">
        <f t="shared" si="3371"/>
        <v>20.407313129999999</v>
      </c>
      <c r="ET832" s="695"/>
      <c r="EU832" s="695"/>
      <c r="EV832" s="695"/>
      <c r="EW832" s="695"/>
      <c r="EX832" s="297">
        <f t="shared" si="3371"/>
        <v>20.721159125</v>
      </c>
      <c r="EY832" s="695"/>
      <c r="EZ832" s="695"/>
      <c r="FA832" s="695"/>
      <c r="FB832" s="695"/>
      <c r="FC832" s="297">
        <f t="shared" si="3371"/>
        <v>19.446829460299998</v>
      </c>
      <c r="FD832" s="297">
        <f t="shared" si="3371"/>
        <v>16.184907687039999</v>
      </c>
      <c r="FE832" s="297">
        <f t="shared" ref="FE832:FF832" si="3372">FE712+FE717+FE725+FE730+FE741+FE749+FE754+FE759+FE764+FE771+FE776+FE781+FE786+FE791+FE796+FE801+FE810+FE814+FE819+FE823+FE827+FE831</f>
        <v>16.184907687039999</v>
      </c>
      <c r="FF832" s="297">
        <f t="shared" si="3372"/>
        <v>16.184907687039999</v>
      </c>
      <c r="FG832" s="297" t="e">
        <f t="shared" si="3371"/>
        <v>#REF!</v>
      </c>
      <c r="FH832" s="287">
        <v>5.6747300000000003</v>
      </c>
      <c r="FI832" s="287">
        <v>7.4568300000000001</v>
      </c>
      <c r="FJ832" s="297" t="e">
        <f>FJ712+FJ717+FJ725+FJ730+FJ741+FJ749+FJ754+FJ759+FJ764+FJ771+FJ776+FJ781+FJ786+FJ791+FJ796+FJ801+FJ810+FJ814+FJ819+FJ823+FJ827+FJ831</f>
        <v>#REF!</v>
      </c>
      <c r="FK832" s="297" t="e">
        <f>FK712+FK717+FK725+FK730+FK741+FK749+FK754+FK759+FK764+FK771+FK776+FK781+FK786+FK791+FK796+FK801+FK810+FK814+FK819+FK823+FK827+FK831</f>
        <v>#REF!</v>
      </c>
      <c r="FL832" s="971"/>
      <c r="FM832" s="297" t="e">
        <f>FM712+FM717+FM725+FM730+FM741+FM749+FM754+FM759+FM764+FM771+FM776+FM781+FM786+FM791+FM796+FM801+FM810+FM814+FM819+FM823+FM827+FM831</f>
        <v>#REF!</v>
      </c>
      <c r="FN832" s="695"/>
      <c r="FO832" s="695"/>
      <c r="FP832" s="695"/>
      <c r="FQ832" s="695"/>
      <c r="FR832" s="297"/>
      <c r="FS832" s="297"/>
      <c r="FT832" s="297" t="e">
        <f>FT712+FT717+FT725+FT730+FT741+FT749+FT754+FT759+FT764+FT771+FT776+FT781+FT786+FT791+FT796+FT801+FT810+FT814+FT819+FT823+FT827+FT831</f>
        <v>#REF!</v>
      </c>
      <c r="FU832" s="695"/>
      <c r="FV832" s="285"/>
      <c r="FW832" s="285"/>
      <c r="FX832" s="285"/>
    </row>
    <row r="833" spans="1:180" hidden="1"/>
    <row r="834" spans="1:180" hidden="1"/>
    <row r="835" spans="1:180" hidden="1"/>
    <row r="836" spans="1:180" hidden="1"/>
    <row r="837" spans="1:180" hidden="1">
      <c r="A837" s="293" t="s">
        <v>295</v>
      </c>
      <c r="B837" s="293"/>
      <c r="C837" s="378"/>
      <c r="D837" s="378"/>
      <c r="E837" s="400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/>
      <c r="Q837" s="293"/>
      <c r="R837" s="293"/>
      <c r="S837" s="293"/>
      <c r="T837" s="293"/>
      <c r="U837" s="293"/>
      <c r="V837" s="293"/>
      <c r="W837" s="293"/>
      <c r="X837" s="293"/>
      <c r="Y837" s="293"/>
      <c r="Z837" s="293"/>
      <c r="AA837" s="1183"/>
      <c r="AB837" s="293"/>
      <c r="AC837" s="293"/>
      <c r="AD837" s="350"/>
      <c r="AE837" s="293"/>
      <c r="AF837" s="293"/>
      <c r="AG837" s="293"/>
      <c r="AH837" s="293"/>
      <c r="AI837" s="293"/>
      <c r="AJ837" s="293"/>
      <c r="AK837" s="293"/>
      <c r="AL837" s="293"/>
      <c r="AM837" s="293"/>
      <c r="AN837" s="293"/>
      <c r="AO837" s="293"/>
      <c r="AP837" s="293"/>
      <c r="AQ837" s="293"/>
      <c r="AR837" s="1633"/>
      <c r="AS837" s="1633"/>
      <c r="AT837" s="293"/>
      <c r="AU837" s="293"/>
      <c r="AV837" s="293"/>
      <c r="AW837" s="293"/>
      <c r="AX837" s="293"/>
      <c r="AY837" s="293"/>
      <c r="AZ837" s="293"/>
      <c r="BA837" s="293"/>
      <c r="BB837" s="293"/>
      <c r="BC837" s="293"/>
      <c r="BD837" s="293"/>
      <c r="BE837" s="293"/>
      <c r="BF837" s="293"/>
      <c r="BG837" s="293"/>
      <c r="BH837" s="293"/>
      <c r="BI837" s="293"/>
      <c r="BJ837" s="293"/>
      <c r="BK837" s="293"/>
      <c r="BL837" s="293"/>
      <c r="BM837" s="293"/>
      <c r="BN837" s="293"/>
      <c r="BO837" s="293"/>
      <c r="BP837" s="293"/>
      <c r="BQ837" s="293"/>
      <c r="BR837" s="293"/>
      <c r="BS837" s="293"/>
      <c r="BT837" s="293"/>
      <c r="BU837" s="293"/>
      <c r="BV837" s="293"/>
      <c r="BW837" s="293"/>
      <c r="BX837" s="293"/>
      <c r="BY837" s="293"/>
      <c r="BZ837" s="293"/>
      <c r="CA837" s="293"/>
      <c r="CB837" s="293"/>
      <c r="CC837" s="293"/>
      <c r="CD837" s="293"/>
      <c r="CE837" s="293"/>
      <c r="CF837" s="293"/>
      <c r="CG837" s="972"/>
      <c r="CH837" s="293"/>
      <c r="CI837" s="293"/>
      <c r="CJ837" s="293"/>
      <c r="CK837" s="293"/>
      <c r="CL837" s="293"/>
      <c r="CM837" s="293"/>
      <c r="CN837" s="293"/>
      <c r="CO837" s="293"/>
      <c r="CP837" s="293"/>
      <c r="CQ837" s="293"/>
      <c r="CR837" s="293"/>
      <c r="CS837" s="293"/>
      <c r="CT837" s="293"/>
      <c r="CU837" s="293"/>
      <c r="CV837" s="293"/>
      <c r="CW837" s="1508"/>
      <c r="CX837" s="293"/>
      <c r="CY837" s="293"/>
      <c r="CZ837" s="293"/>
      <c r="DA837" s="293"/>
      <c r="DB837" s="293"/>
      <c r="DC837" s="293"/>
      <c r="DD837" s="293"/>
      <c r="DE837" s="293"/>
      <c r="DF837" s="293"/>
      <c r="DG837" s="293"/>
      <c r="DH837" s="293"/>
      <c r="DI837" s="1183"/>
      <c r="DJ837" s="1183"/>
      <c r="DK837" s="1183"/>
      <c r="DL837" s="1183"/>
      <c r="DM837" s="1183"/>
      <c r="DN837" s="1183"/>
      <c r="DO837" s="1183"/>
      <c r="DP837" s="1183"/>
      <c r="DQ837" s="1183"/>
      <c r="DR837" s="1183"/>
      <c r="DS837" s="1183"/>
      <c r="DT837" s="1183"/>
      <c r="DU837" s="1183"/>
      <c r="DV837" s="1183"/>
      <c r="DW837" s="1183"/>
      <c r="DX837" s="1183"/>
      <c r="DY837" s="1183"/>
      <c r="DZ837" s="1183"/>
      <c r="EA837" s="1183"/>
      <c r="EB837" s="1183"/>
      <c r="EC837" s="1183"/>
      <c r="ED837" s="1183"/>
      <c r="EE837" s="1183"/>
      <c r="EF837" s="1183"/>
      <c r="EG837" s="1183"/>
      <c r="EH837" s="1183"/>
      <c r="EI837" s="1183"/>
      <c r="EJ837" s="293"/>
      <c r="EK837" s="293"/>
      <c r="EL837" s="293"/>
      <c r="EM837" s="293"/>
      <c r="EN837" s="293"/>
      <c r="EO837" s="293"/>
      <c r="EP837" s="293"/>
      <c r="EQ837" s="293"/>
      <c r="ER837" s="293"/>
      <c r="ES837" s="293"/>
      <c r="ET837" s="831"/>
      <c r="EU837" s="831"/>
      <c r="EV837" s="831"/>
      <c r="EW837" s="831"/>
      <c r="EX837" s="293"/>
      <c r="EY837" s="831"/>
      <c r="EZ837" s="831"/>
      <c r="FA837" s="831"/>
      <c r="FB837" s="831"/>
      <c r="FC837" s="293"/>
      <c r="FD837" s="293"/>
      <c r="FE837" s="293"/>
      <c r="FF837" s="293"/>
      <c r="FG837" s="293"/>
      <c r="FH837" s="293"/>
      <c r="FI837" s="293"/>
      <c r="FJ837" s="293"/>
      <c r="FK837" s="293"/>
      <c r="FL837" s="972"/>
      <c r="FM837" s="293"/>
      <c r="FN837" s="831"/>
      <c r="FO837" s="831"/>
      <c r="FP837" s="831"/>
      <c r="FQ837" s="831"/>
      <c r="FR837" s="293"/>
      <c r="FS837" s="293"/>
      <c r="FT837" s="293"/>
      <c r="FU837" s="831"/>
      <c r="FV837" s="293"/>
      <c r="FW837" s="293"/>
      <c r="FX837" s="293"/>
    </row>
    <row r="838" spans="1:180" ht="15.75" hidden="1">
      <c r="A838" s="462"/>
      <c r="B838" s="401"/>
      <c r="C838" s="378"/>
      <c r="D838" s="378"/>
      <c r="E838" s="376">
        <v>1</v>
      </c>
      <c r="F838" s="389" t="s">
        <v>275</v>
      </c>
      <c r="G838" s="375"/>
      <c r="H838" s="375"/>
      <c r="I838" s="336"/>
      <c r="J838" s="336"/>
      <c r="K838" s="336"/>
      <c r="L838" s="336"/>
      <c r="M838" s="336"/>
      <c r="N838" s="336"/>
      <c r="O838" s="336"/>
      <c r="P838" s="336"/>
      <c r="Q838" s="336"/>
      <c r="R838" s="336"/>
      <c r="S838" s="336"/>
      <c r="T838" s="336"/>
      <c r="U838" s="336"/>
      <c r="V838" s="336"/>
      <c r="W838" s="336"/>
      <c r="X838" s="336"/>
      <c r="Y838" s="336"/>
      <c r="Z838" s="336"/>
      <c r="AA838" s="1153"/>
      <c r="AB838" s="336"/>
      <c r="AC838" s="336"/>
      <c r="AD838" s="346"/>
      <c r="AE838" s="336"/>
      <c r="AF838" s="336"/>
      <c r="AG838" s="336"/>
      <c r="AH838" s="336"/>
      <c r="AI838" s="336"/>
      <c r="AJ838" s="336"/>
      <c r="AK838" s="336"/>
      <c r="AL838" s="336"/>
      <c r="AM838" s="336"/>
      <c r="AN838" s="336"/>
      <c r="AO838" s="336"/>
      <c r="AP838" s="336"/>
      <c r="AQ838" s="307" t="e">
        <f>#REF!+BL838+BR838+CW838</f>
        <v>#REF!</v>
      </c>
      <c r="AR838" s="1616"/>
      <c r="AS838" s="1616"/>
      <c r="AT838" s="294"/>
      <c r="AU838" s="294"/>
      <c r="AV838" s="294"/>
      <c r="AW838" s="294"/>
      <c r="AX838" s="294"/>
      <c r="AY838" s="294"/>
      <c r="AZ838" s="294"/>
      <c r="BA838" s="294"/>
      <c r="BB838" s="294"/>
      <c r="BC838" s="294"/>
      <c r="BD838" s="294"/>
      <c r="BE838" s="294"/>
      <c r="BF838" s="294"/>
      <c r="BG838" s="294"/>
      <c r="BH838" s="294"/>
      <c r="BI838" s="294"/>
      <c r="BJ838" s="294"/>
      <c r="BK838" s="294"/>
      <c r="BL838" s="294">
        <f t="shared" ref="BL838:DE838" si="3373">BL843+BL849+BL854+BL859</f>
        <v>2.61246008</v>
      </c>
      <c r="BM838" s="294">
        <f t="shared" si="3373"/>
        <v>313.49520960000001</v>
      </c>
      <c r="BN838" s="294">
        <f t="shared" si="3373"/>
        <v>9.992750060446399</v>
      </c>
      <c r="BO838" s="294">
        <f t="shared" si="3373"/>
        <v>0.39097360000000003</v>
      </c>
      <c r="BP838" s="294">
        <f t="shared" si="3373"/>
        <v>46.916831999999999</v>
      </c>
      <c r="BQ838" s="294">
        <f t="shared" si="3373"/>
        <v>3.5134748516120005</v>
      </c>
      <c r="BR838" s="294">
        <f t="shared" ref="BR838:CF838" si="3374">BR843+BR849+BR854+BR859</f>
        <v>2.61246008</v>
      </c>
      <c r="BS838" s="294">
        <f t="shared" si="3374"/>
        <v>313.49520960000001</v>
      </c>
      <c r="BT838" s="294">
        <f t="shared" si="3374"/>
        <v>9.992750060446399</v>
      </c>
      <c r="BU838" s="294">
        <f t="shared" si="3374"/>
        <v>0.39097360000000003</v>
      </c>
      <c r="BV838" s="294">
        <f t="shared" si="3374"/>
        <v>46.916831999999999</v>
      </c>
      <c r="BW838" s="294">
        <f t="shared" si="3374"/>
        <v>3.5134748516120005</v>
      </c>
      <c r="BX838" s="294">
        <f t="shared" si="3374"/>
        <v>0.9786608</v>
      </c>
      <c r="BY838" s="294">
        <f t="shared" si="3374"/>
        <v>117.43929599999998</v>
      </c>
      <c r="BZ838" s="294">
        <f t="shared" si="3374"/>
        <v>2.6032722136239999</v>
      </c>
      <c r="CA838" s="294">
        <f t="shared" si="3374"/>
        <v>0.88671239999999996</v>
      </c>
      <c r="CB838" s="294">
        <f t="shared" si="3374"/>
        <v>106.40548799999999</v>
      </c>
      <c r="CC838" s="294">
        <f t="shared" si="3374"/>
        <v>2.828764095096</v>
      </c>
      <c r="CD838" s="294">
        <f t="shared" si="3374"/>
        <v>0.35611327999999998</v>
      </c>
      <c r="CE838" s="294">
        <f t="shared" si="3374"/>
        <v>42.733593599999999</v>
      </c>
      <c r="CF838" s="294">
        <f t="shared" si="3374"/>
        <v>1.0472389001143998</v>
      </c>
      <c r="CG838" s="973"/>
      <c r="CH838" s="294">
        <f t="shared" ref="CH838:CV838" si="3375">CH843+CH849+CH854+CH859</f>
        <v>2.61246008</v>
      </c>
      <c r="CI838" s="294">
        <f t="shared" si="3375"/>
        <v>313.49520960000001</v>
      </c>
      <c r="CJ838" s="294">
        <f t="shared" si="3375"/>
        <v>9.992750060446399</v>
      </c>
      <c r="CK838" s="294">
        <f t="shared" si="3375"/>
        <v>0.39097360000000003</v>
      </c>
      <c r="CL838" s="294">
        <f t="shared" si="3375"/>
        <v>46.916831999999999</v>
      </c>
      <c r="CM838" s="294">
        <f t="shared" si="3375"/>
        <v>3.5134748516120005</v>
      </c>
      <c r="CN838" s="294">
        <f t="shared" si="3375"/>
        <v>0.9786608</v>
      </c>
      <c r="CO838" s="294">
        <f t="shared" si="3375"/>
        <v>117.43929599999998</v>
      </c>
      <c r="CP838" s="294">
        <f t="shared" si="3375"/>
        <v>2.6032722136239999</v>
      </c>
      <c r="CQ838" s="294">
        <f t="shared" si="3375"/>
        <v>0.88671239999999996</v>
      </c>
      <c r="CR838" s="294">
        <f t="shared" si="3375"/>
        <v>106.40548799999999</v>
      </c>
      <c r="CS838" s="294">
        <f t="shared" si="3375"/>
        <v>2.828764095096</v>
      </c>
      <c r="CT838" s="294">
        <f t="shared" si="3375"/>
        <v>0.35611327999999998</v>
      </c>
      <c r="CU838" s="294">
        <f t="shared" si="3375"/>
        <v>42.733593599999999</v>
      </c>
      <c r="CV838" s="294">
        <f t="shared" si="3375"/>
        <v>1.0472389001143998</v>
      </c>
      <c r="CW838" s="1543">
        <f t="shared" si="3373"/>
        <v>2.6569926800000001</v>
      </c>
      <c r="CX838" s="294">
        <f t="shared" si="3373"/>
        <v>318.8391216</v>
      </c>
      <c r="CY838" s="294">
        <f t="shared" si="3373"/>
        <v>8.3044594376205509</v>
      </c>
      <c r="CZ838" s="294">
        <f t="shared" si="3373"/>
        <v>1.94386448</v>
      </c>
      <c r="DA838" s="294">
        <f t="shared" si="3373"/>
        <v>233.26373759999998</v>
      </c>
      <c r="DB838" s="294">
        <f t="shared" si="3373"/>
        <v>6.3499142289478803</v>
      </c>
      <c r="DC838" s="294">
        <f t="shared" si="3373"/>
        <v>1.96301448</v>
      </c>
      <c r="DD838" s="294">
        <f t="shared" si="3373"/>
        <v>235.56173759999999</v>
      </c>
      <c r="DE838" s="294">
        <f t="shared" si="3373"/>
        <v>6.5249119374579383</v>
      </c>
      <c r="DF838" s="294">
        <f t="shared" ref="DF838:EF838" si="3376">DF843+DF849+DF854+DF859</f>
        <v>1.96301448</v>
      </c>
      <c r="DG838" s="294">
        <f t="shared" si="3376"/>
        <v>235.56173759999999</v>
      </c>
      <c r="DH838" s="294">
        <f t="shared" si="3376"/>
        <v>6.5249119374579383</v>
      </c>
      <c r="DI838" s="1228">
        <f t="shared" si="3376"/>
        <v>2.6569926800000001</v>
      </c>
      <c r="DJ838" s="1228">
        <f t="shared" si="3376"/>
        <v>318.8391216</v>
      </c>
      <c r="DK838" s="1228">
        <f t="shared" si="3376"/>
        <v>8.3044594376205509</v>
      </c>
      <c r="DL838" s="1228"/>
      <c r="DM838" s="1228"/>
      <c r="DN838" s="1228"/>
      <c r="DO838" s="1228"/>
      <c r="DP838" s="1228"/>
      <c r="DQ838" s="1228"/>
      <c r="DR838" s="1228"/>
      <c r="DS838" s="1228"/>
      <c r="DT838" s="1228"/>
      <c r="DU838" s="1228"/>
      <c r="DV838" s="1228"/>
      <c r="DW838" s="1228"/>
      <c r="DX838" s="1228">
        <f t="shared" si="3376"/>
        <v>1.94386448</v>
      </c>
      <c r="DY838" s="1228">
        <f t="shared" si="3376"/>
        <v>233.26373759999998</v>
      </c>
      <c r="DZ838" s="1228">
        <f t="shared" si="3376"/>
        <v>6.3499142289478803</v>
      </c>
      <c r="EA838" s="1228">
        <f t="shared" si="3376"/>
        <v>1.96301448</v>
      </c>
      <c r="EB838" s="1228">
        <f t="shared" si="3376"/>
        <v>235.56173759999999</v>
      </c>
      <c r="EC838" s="1228">
        <f t="shared" si="3376"/>
        <v>6.5249119374579383</v>
      </c>
      <c r="ED838" s="1228">
        <f t="shared" si="3376"/>
        <v>1.96301448</v>
      </c>
      <c r="EE838" s="1228">
        <f t="shared" si="3376"/>
        <v>235.56173759999999</v>
      </c>
      <c r="EF838" s="1228">
        <f t="shared" si="3376"/>
        <v>6.5249119374579383</v>
      </c>
      <c r="EG838" s="1228"/>
      <c r="EH838" s="1228"/>
      <c r="EI838" s="1228"/>
      <c r="EJ838" s="336"/>
      <c r="EK838" s="336"/>
      <c r="EL838" s="336"/>
      <c r="EM838" s="336"/>
      <c r="EN838" s="294">
        <f>SUM(EP838:FD838)</f>
        <v>115.497687</v>
      </c>
      <c r="EO838" s="294"/>
      <c r="EP838" s="294"/>
      <c r="EQ838" s="294">
        <f t="shared" ref="EQ838:FG838" si="3377">EQ843+EQ849+EQ854+EQ859</f>
        <v>3.6680000000000001</v>
      </c>
      <c r="ER838" s="294">
        <f t="shared" si="3377"/>
        <v>20.641477000000002</v>
      </c>
      <c r="ES838" s="294">
        <f t="shared" si="3377"/>
        <v>20.641477000000002</v>
      </c>
      <c r="ET838" s="832"/>
      <c r="EU838" s="832"/>
      <c r="EV838" s="832"/>
      <c r="EW838" s="832"/>
      <c r="EX838" s="294">
        <f t="shared" si="3377"/>
        <v>22.546742999999999</v>
      </c>
      <c r="EY838" s="832"/>
      <c r="EZ838" s="832"/>
      <c r="FA838" s="832"/>
      <c r="FB838" s="832"/>
      <c r="FC838" s="294">
        <f t="shared" si="3377"/>
        <v>23.999995000000002</v>
      </c>
      <c r="FD838" s="294">
        <f t="shared" si="3377"/>
        <v>23.999995000000002</v>
      </c>
      <c r="FE838" s="294">
        <f t="shared" ref="FE838:FF838" si="3378">FE843+FE849+FE854+FE859</f>
        <v>23.999995000000002</v>
      </c>
      <c r="FF838" s="294">
        <f t="shared" si="3378"/>
        <v>23.999995000000002</v>
      </c>
      <c r="FG838" s="294" t="e">
        <f t="shared" si="3377"/>
        <v>#REF!</v>
      </c>
      <c r="FH838" s="294">
        <v>11.068056</v>
      </c>
      <c r="FI838" s="294">
        <v>3.0630000000000002</v>
      </c>
      <c r="FJ838" s="294" t="e">
        <f>FJ843+FJ849+FJ854+FJ859</f>
        <v>#REF!</v>
      </c>
      <c r="FK838" s="294" t="e">
        <f>FK843+FK849+FK854+FK859</f>
        <v>#REF!</v>
      </c>
      <c r="FL838" s="973"/>
      <c r="FM838" s="294" t="e">
        <f>FM843+FM849+FM854+FM859</f>
        <v>#REF!</v>
      </c>
      <c r="FN838" s="832"/>
      <c r="FO838" s="832"/>
      <c r="FP838" s="832"/>
      <c r="FQ838" s="832"/>
      <c r="FR838" s="294"/>
      <c r="FS838" s="294"/>
      <c r="FT838" s="294" t="e">
        <f>FT843+FT849+FT854+FT859</f>
        <v>#REF!</v>
      </c>
      <c r="FU838" s="832"/>
      <c r="FV838" s="336"/>
      <c r="FW838" s="336"/>
      <c r="FX838" s="336"/>
    </row>
    <row r="839" spans="1:180" ht="30" hidden="1">
      <c r="A839" s="462" t="s">
        <v>485</v>
      </c>
      <c r="B839" s="379" t="s">
        <v>295</v>
      </c>
      <c r="C839" s="378"/>
      <c r="D839" s="378"/>
      <c r="E839" s="374" t="s">
        <v>43</v>
      </c>
      <c r="F839" s="373" t="s">
        <v>95</v>
      </c>
      <c r="G839" s="463"/>
      <c r="H839" s="463"/>
      <c r="I839" s="285"/>
      <c r="J839" s="285"/>
      <c r="K839" s="285"/>
      <c r="L839" s="285"/>
      <c r="M839" s="285"/>
      <c r="N839" s="285"/>
      <c r="O839" s="285"/>
      <c r="P839" s="285"/>
      <c r="Q839" s="285"/>
      <c r="R839" s="285"/>
      <c r="S839" s="285"/>
      <c r="T839" s="285"/>
      <c r="U839" s="285"/>
      <c r="V839" s="285"/>
      <c r="W839" s="285"/>
      <c r="X839" s="285"/>
      <c r="Y839" s="285"/>
      <c r="Z839" s="285"/>
      <c r="AA839" s="1174"/>
      <c r="AB839" s="285"/>
      <c r="AC839" s="285"/>
      <c r="AD839" s="347"/>
      <c r="AE839" s="285"/>
      <c r="AF839" s="285"/>
      <c r="AG839" s="285"/>
      <c r="AH839" s="285"/>
      <c r="AI839" s="285"/>
      <c r="AJ839" s="285"/>
      <c r="AK839" s="285"/>
      <c r="AL839" s="285"/>
      <c r="AM839" s="285"/>
      <c r="AN839" s="285"/>
      <c r="AO839" s="285"/>
      <c r="AP839" s="286"/>
      <c r="AQ839" s="285"/>
      <c r="AR839" s="1629"/>
      <c r="AS839" s="1629"/>
      <c r="AT839" s="285"/>
      <c r="AU839" s="285"/>
      <c r="AV839" s="285"/>
      <c r="AW839" s="285"/>
      <c r="AX839" s="285"/>
      <c r="AY839" s="285"/>
      <c r="AZ839" s="285"/>
      <c r="BA839" s="285"/>
      <c r="BB839" s="285"/>
      <c r="BC839" s="285"/>
      <c r="BD839" s="285"/>
      <c r="BE839" s="285"/>
      <c r="BF839" s="285"/>
      <c r="BG839" s="285"/>
      <c r="BH839" s="285"/>
      <c r="BI839" s="285"/>
      <c r="BJ839" s="285"/>
      <c r="BK839" s="285"/>
      <c r="BL839" s="285"/>
      <c r="BM839" s="285"/>
      <c r="BN839" s="285"/>
      <c r="BO839" s="285"/>
      <c r="BP839" s="285"/>
      <c r="BQ839" s="285"/>
      <c r="BR839" s="285"/>
      <c r="BS839" s="285"/>
      <c r="BT839" s="285"/>
      <c r="BU839" s="285"/>
      <c r="BV839" s="285"/>
      <c r="BW839" s="285"/>
      <c r="BX839" s="285"/>
      <c r="BY839" s="285"/>
      <c r="BZ839" s="285"/>
      <c r="CA839" s="285"/>
      <c r="CB839" s="285"/>
      <c r="CC839" s="285"/>
      <c r="CD839" s="285"/>
      <c r="CE839" s="285"/>
      <c r="CF839" s="285"/>
      <c r="CG839" s="962"/>
      <c r="CH839" s="285"/>
      <c r="CI839" s="285"/>
      <c r="CJ839" s="285"/>
      <c r="CK839" s="285"/>
      <c r="CL839" s="285"/>
      <c r="CM839" s="285"/>
      <c r="CN839" s="285"/>
      <c r="CO839" s="285"/>
      <c r="CP839" s="285"/>
      <c r="CQ839" s="285"/>
      <c r="CR839" s="285"/>
      <c r="CS839" s="285"/>
      <c r="CT839" s="285"/>
      <c r="CU839" s="285"/>
      <c r="CV839" s="285"/>
      <c r="CW839" s="1512"/>
      <c r="CX839" s="285"/>
      <c r="CY839" s="285"/>
      <c r="CZ839" s="285"/>
      <c r="DA839" s="285"/>
      <c r="DB839" s="285"/>
      <c r="DC839" s="285"/>
      <c r="DD839" s="285"/>
      <c r="DE839" s="285"/>
      <c r="DF839" s="285"/>
      <c r="DG839" s="285"/>
      <c r="DH839" s="285"/>
      <c r="DI839" s="1174"/>
      <c r="DJ839" s="1174"/>
      <c r="DK839" s="1174"/>
      <c r="DL839" s="1174"/>
      <c r="DM839" s="1174"/>
      <c r="DN839" s="1174"/>
      <c r="DO839" s="1174"/>
      <c r="DP839" s="1174"/>
      <c r="DQ839" s="1174"/>
      <c r="DR839" s="1174"/>
      <c r="DS839" s="1174"/>
      <c r="DT839" s="1174"/>
      <c r="DU839" s="1174"/>
      <c r="DV839" s="1174"/>
      <c r="DW839" s="1174"/>
      <c r="DX839" s="1174"/>
      <c r="DY839" s="1174"/>
      <c r="DZ839" s="1174"/>
      <c r="EA839" s="1174"/>
      <c r="EB839" s="1174"/>
      <c r="EC839" s="1174"/>
      <c r="ED839" s="1174"/>
      <c r="EE839" s="1174"/>
      <c r="EF839" s="1174"/>
      <c r="EG839" s="1174"/>
      <c r="EH839" s="1174"/>
      <c r="EI839" s="1174"/>
      <c r="EJ839" s="285"/>
      <c r="EK839" s="285"/>
      <c r="EL839" s="285"/>
      <c r="EM839" s="285"/>
      <c r="EN839" s="285"/>
      <c r="EO839" s="285"/>
      <c r="EP839" s="285"/>
      <c r="EQ839" s="285"/>
      <c r="ER839" s="285"/>
      <c r="ES839" s="285"/>
      <c r="ET839" s="804"/>
      <c r="EU839" s="804"/>
      <c r="EV839" s="804"/>
      <c r="EW839" s="804"/>
      <c r="EX839" s="285"/>
      <c r="EY839" s="804"/>
      <c r="EZ839" s="804"/>
      <c r="FA839" s="804"/>
      <c r="FB839" s="804"/>
      <c r="FC839" s="285"/>
      <c r="FD839" s="285"/>
      <c r="FE839" s="285"/>
      <c r="FF839" s="285"/>
      <c r="FG839" s="285"/>
      <c r="FH839" s="285"/>
      <c r="FI839" s="285"/>
      <c r="FJ839" s="285"/>
      <c r="FK839" s="285"/>
      <c r="FL839" s="962"/>
      <c r="FM839" s="285"/>
      <c r="FN839" s="804"/>
      <c r="FO839" s="804"/>
      <c r="FP839" s="804"/>
      <c r="FQ839" s="804"/>
      <c r="FR839" s="285"/>
      <c r="FS839" s="285"/>
      <c r="FT839" s="285"/>
      <c r="FU839" s="804"/>
      <c r="FV839" s="285"/>
      <c r="FW839" s="285"/>
      <c r="FX839" s="285"/>
    </row>
    <row r="840" spans="1:180" s="515" customFormat="1" ht="60" hidden="1">
      <c r="A840" s="627" t="s">
        <v>485</v>
      </c>
      <c r="B840" s="628" t="s">
        <v>295</v>
      </c>
      <c r="C840" s="542" t="s">
        <v>489</v>
      </c>
      <c r="D840" s="542" t="s">
        <v>493</v>
      </c>
      <c r="E840" s="629" t="s">
        <v>317</v>
      </c>
      <c r="F840" s="502" t="s">
        <v>298</v>
      </c>
      <c r="G840" s="563" t="s">
        <v>71</v>
      </c>
      <c r="H840" s="563" t="s">
        <v>299</v>
      </c>
      <c r="I840" s="508" t="e">
        <f>#REF!+M840+N840+S840</f>
        <v>#REF!</v>
      </c>
      <c r="J840" s="508"/>
      <c r="K840" s="508"/>
      <c r="L840" s="508"/>
      <c r="M840" s="509" t="e">
        <f>SUM(#REF!)</f>
        <v>#REF!</v>
      </c>
      <c r="N840" s="509">
        <f>SUM(O840:R840)</f>
        <v>0</v>
      </c>
      <c r="O840" s="565"/>
      <c r="P840" s="565"/>
      <c r="Q840" s="565"/>
      <c r="R840" s="565"/>
      <c r="S840" s="565">
        <v>34</v>
      </c>
      <c r="T840" s="565"/>
      <c r="U840" s="565"/>
      <c r="V840" s="565"/>
      <c r="W840" s="565"/>
      <c r="X840" s="565">
        <v>34</v>
      </c>
      <c r="Y840" s="565">
        <v>34</v>
      </c>
      <c r="Z840" s="565">
        <v>34</v>
      </c>
      <c r="AA840" s="1185"/>
      <c r="AB840" s="565"/>
      <c r="AC840" s="565"/>
      <c r="AD840" s="565"/>
      <c r="AE840" s="565"/>
      <c r="AF840" s="509" t="e">
        <f>SUM(#REF!)</f>
        <v>#REF!</v>
      </c>
      <c r="AG840" s="509">
        <f>SUM(AH840:AK840)</f>
        <v>0</v>
      </c>
      <c r="AH840" s="565"/>
      <c r="AI840" s="565"/>
      <c r="AJ840" s="565"/>
      <c r="AK840" s="565"/>
      <c r="AL840" s="565"/>
      <c r="AM840" s="565"/>
      <c r="AN840" s="565"/>
      <c r="AO840" s="565"/>
      <c r="AP840" s="565" t="s">
        <v>590</v>
      </c>
      <c r="AQ840" s="508" t="e">
        <f>#REF!+BL840+BR840+CW840</f>
        <v>#REF!</v>
      </c>
      <c r="AR840" s="1630"/>
      <c r="AS840" s="1630"/>
      <c r="AT840" s="565">
        <v>0.23195099999999999</v>
      </c>
      <c r="AU840" s="565">
        <v>27.834119999999999</v>
      </c>
      <c r="AV840" s="565">
        <v>0.54899999999999993</v>
      </c>
      <c r="AW840" s="565">
        <v>0.14575312000000001</v>
      </c>
      <c r="AX840" s="565">
        <v>17.4903744</v>
      </c>
      <c r="AY840" s="565">
        <v>0.33433296255639999</v>
      </c>
      <c r="AZ840" s="565">
        <v>0.231950828</v>
      </c>
      <c r="BA840" s="565">
        <v>27.83409936</v>
      </c>
      <c r="BB840" s="565">
        <v>0.56993518510540031</v>
      </c>
      <c r="BC840" s="565">
        <v>0.46390182800000002</v>
      </c>
      <c r="BD840" s="565">
        <v>55.668219359999995</v>
      </c>
      <c r="BE840" s="565">
        <v>1.1383903219221496</v>
      </c>
      <c r="BF840" s="565"/>
      <c r="BG840" s="565"/>
      <c r="BH840" s="565"/>
      <c r="BI840" s="565"/>
      <c r="BJ840" s="565"/>
      <c r="BK840" s="565"/>
      <c r="BL840" s="578">
        <v>0.11625848</v>
      </c>
      <c r="BM840" s="578">
        <v>13.951017599999998</v>
      </c>
      <c r="BN840" s="578">
        <v>2.8871628176416002</v>
      </c>
      <c r="BO840" s="578">
        <v>0</v>
      </c>
      <c r="BP840" s="578">
        <v>0</v>
      </c>
      <c r="BQ840" s="578">
        <v>2.5152100000000002</v>
      </c>
      <c r="BR840" s="578">
        <v>0.11625848</v>
      </c>
      <c r="BS840" s="578">
        <v>13.951017599999998</v>
      </c>
      <c r="BT840" s="578">
        <v>2.8871628176416002</v>
      </c>
      <c r="BU840" s="578">
        <v>0</v>
      </c>
      <c r="BV840" s="578">
        <v>0</v>
      </c>
      <c r="BW840" s="578">
        <v>2.5152100000000002</v>
      </c>
      <c r="BX840" s="578">
        <v>2.0279999999999999E-2</v>
      </c>
      <c r="BY840" s="578">
        <v>2.4335999999999998</v>
      </c>
      <c r="BZ840" s="578">
        <v>5.1008458800000003E-2</v>
      </c>
      <c r="CA840" s="578">
        <v>6.7600000000000004E-3</v>
      </c>
      <c r="CB840" s="578">
        <v>0.81120000000000003</v>
      </c>
      <c r="CC840" s="578">
        <v>2.26048992E-2</v>
      </c>
      <c r="CD840" s="578">
        <v>8.9218480000000003E-2</v>
      </c>
      <c r="CE840" s="578">
        <v>10.7062176</v>
      </c>
      <c r="CF840" s="578">
        <v>0.29833945964159997</v>
      </c>
      <c r="CG840" s="978"/>
      <c r="CH840" s="578">
        <v>0.11625848</v>
      </c>
      <c r="CI840" s="578">
        <v>13.951017599999998</v>
      </c>
      <c r="CJ840" s="578">
        <v>2.8871628176416002</v>
      </c>
      <c r="CK840" s="578">
        <v>0</v>
      </c>
      <c r="CL840" s="578">
        <v>0</v>
      </c>
      <c r="CM840" s="578">
        <v>2.5152100000000002</v>
      </c>
      <c r="CN840" s="578">
        <v>2.0279999999999999E-2</v>
      </c>
      <c r="CO840" s="578">
        <v>2.4335999999999998</v>
      </c>
      <c r="CP840" s="578">
        <v>5.1008458800000003E-2</v>
      </c>
      <c r="CQ840" s="578">
        <v>6.7600000000000004E-3</v>
      </c>
      <c r="CR840" s="578">
        <v>0.81120000000000003</v>
      </c>
      <c r="CS840" s="578">
        <v>2.26048992E-2</v>
      </c>
      <c r="CT840" s="578">
        <v>8.9218480000000003E-2</v>
      </c>
      <c r="CU840" s="578">
        <v>10.7062176</v>
      </c>
      <c r="CV840" s="578">
        <v>0.29833945964159997</v>
      </c>
      <c r="CW840" s="1547">
        <v>0.11625848</v>
      </c>
      <c r="CX840" s="578">
        <v>13.951017599999998</v>
      </c>
      <c r="CY840" s="578">
        <v>0.37431742805599999</v>
      </c>
      <c r="CZ840" s="578">
        <v>0.11625848</v>
      </c>
      <c r="DA840" s="578">
        <v>13.951017599999998</v>
      </c>
      <c r="DB840" s="578">
        <v>0.37431742805599999</v>
      </c>
      <c r="DC840" s="578">
        <v>0.11625848</v>
      </c>
      <c r="DD840" s="578">
        <v>13.951017599999998</v>
      </c>
      <c r="DE840" s="578">
        <v>0.37431742805599999</v>
      </c>
      <c r="DF840" s="578">
        <v>0.11625848</v>
      </c>
      <c r="DG840" s="578">
        <v>13.951017599999998</v>
      </c>
      <c r="DH840" s="578">
        <v>0.37431742805599999</v>
      </c>
      <c r="DI840" s="1231">
        <v>0.11625848</v>
      </c>
      <c r="DJ840" s="1231">
        <v>13.951017599999998</v>
      </c>
      <c r="DK840" s="1231">
        <v>0.37431742805599999</v>
      </c>
      <c r="DL840" s="1231"/>
      <c r="DM840" s="1231"/>
      <c r="DN840" s="1231"/>
      <c r="DO840" s="1231"/>
      <c r="DP840" s="1231"/>
      <c r="DQ840" s="1231"/>
      <c r="DR840" s="1231"/>
      <c r="DS840" s="1231"/>
      <c r="DT840" s="1231"/>
      <c r="DU840" s="1231"/>
      <c r="DV840" s="1231"/>
      <c r="DW840" s="1231"/>
      <c r="DX840" s="1231">
        <v>0.11625848</v>
      </c>
      <c r="DY840" s="1231">
        <v>13.951017599999998</v>
      </c>
      <c r="DZ840" s="1231">
        <v>0.37431742805599999</v>
      </c>
      <c r="EA840" s="1231">
        <v>0.11625848</v>
      </c>
      <c r="EB840" s="1231">
        <v>13.951017599999998</v>
      </c>
      <c r="EC840" s="1231">
        <v>0.37431742805599999</v>
      </c>
      <c r="ED840" s="1231">
        <v>0.11625848</v>
      </c>
      <c r="EE840" s="1231">
        <v>13.951017599999998</v>
      </c>
      <c r="EF840" s="1231">
        <v>0.37431742805599999</v>
      </c>
      <c r="EG840" s="1231"/>
      <c r="EH840" s="1231"/>
      <c r="EI840" s="1231"/>
      <c r="EJ840" s="565"/>
      <c r="EK840" s="565"/>
      <c r="EL840" s="565"/>
      <c r="EM840" s="565"/>
      <c r="EN840" s="508">
        <f t="shared" ref="EN840:EN871" si="3379">SUM(EQ840:EX840)</f>
        <v>0</v>
      </c>
      <c r="EO840" s="508"/>
      <c r="EP840" s="508"/>
      <c r="EQ840" s="565">
        <v>0</v>
      </c>
      <c r="ER840" s="565">
        <v>0</v>
      </c>
      <c r="ES840" s="565">
        <v>0</v>
      </c>
      <c r="ET840" s="833"/>
      <c r="EU840" s="833"/>
      <c r="EV840" s="833"/>
      <c r="EW840" s="833"/>
      <c r="EX840" s="565">
        <v>0</v>
      </c>
      <c r="EY840" s="833"/>
      <c r="EZ840" s="833"/>
      <c r="FA840" s="833"/>
      <c r="FB840" s="833"/>
      <c r="FC840" s="565">
        <v>0</v>
      </c>
      <c r="FD840" s="565">
        <v>0</v>
      </c>
      <c r="FE840" s="565">
        <v>0</v>
      </c>
      <c r="FF840" s="565">
        <v>0</v>
      </c>
      <c r="FG840" s="508">
        <f>SUM(FH840:FM840)</f>
        <v>0</v>
      </c>
      <c r="FH840" s="508">
        <v>0</v>
      </c>
      <c r="FI840" s="508"/>
      <c r="FJ840" s="565"/>
      <c r="FK840" s="565"/>
      <c r="FL840" s="976"/>
      <c r="FM840" s="565"/>
      <c r="FN840" s="833"/>
      <c r="FO840" s="833"/>
      <c r="FP840" s="833"/>
      <c r="FQ840" s="833"/>
      <c r="FR840" s="565"/>
      <c r="FS840" s="565"/>
      <c r="FT840" s="565"/>
      <c r="FU840" s="833"/>
      <c r="FV840" s="565"/>
      <c r="FW840" s="565"/>
      <c r="FX840" s="565" t="s">
        <v>306</v>
      </c>
    </row>
    <row r="841" spans="1:180" s="515" customFormat="1" ht="60" hidden="1">
      <c r="A841" s="627" t="s">
        <v>485</v>
      </c>
      <c r="B841" s="628" t="s">
        <v>295</v>
      </c>
      <c r="C841" s="542" t="s">
        <v>489</v>
      </c>
      <c r="D841" s="542" t="s">
        <v>493</v>
      </c>
      <c r="E841" s="629" t="s">
        <v>318</v>
      </c>
      <c r="F841" s="502" t="s">
        <v>313</v>
      </c>
      <c r="G841" s="563" t="s">
        <v>71</v>
      </c>
      <c r="H841" s="563" t="s">
        <v>12</v>
      </c>
      <c r="I841" s="508" t="e">
        <f>#REF!+M841+N841+S841</f>
        <v>#REF!</v>
      </c>
      <c r="J841" s="508"/>
      <c r="K841" s="508"/>
      <c r="L841" s="508"/>
      <c r="M841" s="509" t="e">
        <f>SUM(#REF!)</f>
        <v>#REF!</v>
      </c>
      <c r="N841" s="509">
        <f>SUM(O841:R841)</f>
        <v>0</v>
      </c>
      <c r="O841" s="565"/>
      <c r="P841" s="565"/>
      <c r="Q841" s="565"/>
      <c r="R841" s="565"/>
      <c r="S841" s="565">
        <v>133</v>
      </c>
      <c r="T841" s="565"/>
      <c r="U841" s="565"/>
      <c r="V841" s="565"/>
      <c r="W841" s="565"/>
      <c r="X841" s="565">
        <v>133</v>
      </c>
      <c r="Y841" s="565">
        <v>133</v>
      </c>
      <c r="Z841" s="565">
        <v>133</v>
      </c>
      <c r="AA841" s="1185"/>
      <c r="AB841" s="565"/>
      <c r="AC841" s="565"/>
      <c r="AD841" s="565"/>
      <c r="AE841" s="565"/>
      <c r="AF841" s="509" t="e">
        <f>SUM(#REF!)</f>
        <v>#REF!</v>
      </c>
      <c r="AG841" s="509">
        <f>SUM(AH841:AK841)</f>
        <v>0</v>
      </c>
      <c r="AH841" s="565"/>
      <c r="AI841" s="565"/>
      <c r="AJ841" s="565"/>
      <c r="AK841" s="565"/>
      <c r="AL841" s="565"/>
      <c r="AM841" s="565"/>
      <c r="AN841" s="565"/>
      <c r="AO841" s="565"/>
      <c r="AP841" s="565" t="s">
        <v>590</v>
      </c>
      <c r="AQ841" s="508" t="e">
        <f>#REF!+BL841+BR841+CW841</f>
        <v>#REF!</v>
      </c>
      <c r="AR841" s="1630"/>
      <c r="AS841" s="1630"/>
      <c r="AT841" s="565">
        <v>9.0950000000000003E-2</v>
      </c>
      <c r="AU841" s="565">
        <v>10.914</v>
      </c>
      <c r="AV841" s="565">
        <v>0.21299999999999999</v>
      </c>
      <c r="AW841" s="565">
        <v>8.7549999999999989E-2</v>
      </c>
      <c r="AX841" s="565">
        <v>10.505999999999997</v>
      </c>
      <c r="AY841" s="565">
        <v>0.17490093237999998</v>
      </c>
      <c r="AZ841" s="565">
        <v>9.3499999999999986E-2</v>
      </c>
      <c r="BA841" s="565">
        <v>11.219999999999999</v>
      </c>
      <c r="BB841" s="565">
        <v>0.229219551425</v>
      </c>
      <c r="BC841" s="565">
        <v>0.19889999999999997</v>
      </c>
      <c r="BD841" s="565">
        <v>23.867999999999995</v>
      </c>
      <c r="BE841" s="565">
        <v>0.48454425690033748</v>
      </c>
      <c r="BF841" s="565"/>
      <c r="BG841" s="565"/>
      <c r="BH841" s="565"/>
      <c r="BI841" s="565"/>
      <c r="BJ841" s="565"/>
      <c r="BK841" s="565"/>
      <c r="BL841" s="578">
        <v>0.89907999999999999</v>
      </c>
      <c r="BM841" s="578">
        <v>107.88959999999999</v>
      </c>
      <c r="BN841" s="578">
        <v>2.6311122604000001</v>
      </c>
      <c r="BO841" s="578">
        <v>0.12168</v>
      </c>
      <c r="BP841" s="578">
        <v>14.601599999999999</v>
      </c>
      <c r="BQ841" s="578">
        <v>0.30605075279999999</v>
      </c>
      <c r="BR841" s="578">
        <v>0.89907999999999999</v>
      </c>
      <c r="BS841" s="578">
        <v>107.88959999999999</v>
      </c>
      <c r="BT841" s="578">
        <v>2.6311122604000001</v>
      </c>
      <c r="BU841" s="578">
        <v>0.12168</v>
      </c>
      <c r="BV841" s="578">
        <v>14.601599999999999</v>
      </c>
      <c r="BW841" s="578">
        <v>0.30605075279999999</v>
      </c>
      <c r="BX841" s="578">
        <v>0.33123999999999998</v>
      </c>
      <c r="BY841" s="578">
        <v>39.748799999999996</v>
      </c>
      <c r="BZ841" s="578">
        <v>0.83313816039999999</v>
      </c>
      <c r="CA841" s="578">
        <v>0.39207999999999998</v>
      </c>
      <c r="CB841" s="578">
        <v>47.049599999999998</v>
      </c>
      <c r="CC841" s="578">
        <v>1.3110841536</v>
      </c>
      <c r="CD841" s="578">
        <v>5.4080000000000003E-2</v>
      </c>
      <c r="CE841" s="578">
        <v>6.4896000000000003</v>
      </c>
      <c r="CF841" s="578">
        <v>0.1808391936</v>
      </c>
      <c r="CG841" s="978"/>
      <c r="CH841" s="578">
        <v>0.89907999999999999</v>
      </c>
      <c r="CI841" s="578">
        <v>107.88959999999999</v>
      </c>
      <c r="CJ841" s="578">
        <v>2.6311122604000001</v>
      </c>
      <c r="CK841" s="578">
        <v>0.12168</v>
      </c>
      <c r="CL841" s="578">
        <v>14.601599999999999</v>
      </c>
      <c r="CM841" s="578">
        <v>0.30605075279999999</v>
      </c>
      <c r="CN841" s="578">
        <v>0.33123999999999998</v>
      </c>
      <c r="CO841" s="578">
        <v>39.748799999999996</v>
      </c>
      <c r="CP841" s="578">
        <v>0.83313816039999999</v>
      </c>
      <c r="CQ841" s="578">
        <v>0.39207999999999998</v>
      </c>
      <c r="CR841" s="578">
        <v>47.049599999999998</v>
      </c>
      <c r="CS841" s="578">
        <v>1.3110841536</v>
      </c>
      <c r="CT841" s="578">
        <v>5.4080000000000003E-2</v>
      </c>
      <c r="CU841" s="578">
        <v>6.4896000000000003</v>
      </c>
      <c r="CV841" s="578">
        <v>0.1808391936</v>
      </c>
      <c r="CW841" s="1547">
        <v>0.89907999999999999</v>
      </c>
      <c r="CX841" s="578">
        <v>107.88959999999999</v>
      </c>
      <c r="CY841" s="578">
        <v>2.894767876</v>
      </c>
      <c r="CZ841" s="578">
        <v>0.89907999999999999</v>
      </c>
      <c r="DA841" s="578">
        <v>107.88959999999999</v>
      </c>
      <c r="DB841" s="578">
        <v>2.894767876</v>
      </c>
      <c r="DC841" s="578">
        <v>0.89907999999999999</v>
      </c>
      <c r="DD841" s="578">
        <v>107.88959999999999</v>
      </c>
      <c r="DE841" s="578">
        <v>2.894767876</v>
      </c>
      <c r="DF841" s="578">
        <v>0.89907999999999999</v>
      </c>
      <c r="DG841" s="578">
        <v>107.88959999999999</v>
      </c>
      <c r="DH841" s="578">
        <v>2.894767876</v>
      </c>
      <c r="DI841" s="1231">
        <v>0.89907999999999999</v>
      </c>
      <c r="DJ841" s="1231">
        <v>107.88959999999999</v>
      </c>
      <c r="DK841" s="1231">
        <v>2.894767876</v>
      </c>
      <c r="DL841" s="1231"/>
      <c r="DM841" s="1231"/>
      <c r="DN841" s="1231"/>
      <c r="DO841" s="1231"/>
      <c r="DP841" s="1231"/>
      <c r="DQ841" s="1231"/>
      <c r="DR841" s="1231"/>
      <c r="DS841" s="1231"/>
      <c r="DT841" s="1231"/>
      <c r="DU841" s="1231"/>
      <c r="DV841" s="1231"/>
      <c r="DW841" s="1231"/>
      <c r="DX841" s="1231">
        <v>0.89907999999999999</v>
      </c>
      <c r="DY841" s="1231">
        <v>107.88959999999999</v>
      </c>
      <c r="DZ841" s="1231">
        <v>2.894767876</v>
      </c>
      <c r="EA841" s="1231">
        <v>0.89907999999999999</v>
      </c>
      <c r="EB841" s="1231">
        <v>107.88959999999999</v>
      </c>
      <c r="EC841" s="1231">
        <v>2.894767876</v>
      </c>
      <c r="ED841" s="1231">
        <v>0.89907999999999999</v>
      </c>
      <c r="EE841" s="1231">
        <v>107.88959999999999</v>
      </c>
      <c r="EF841" s="1231">
        <v>2.894767876</v>
      </c>
      <c r="EG841" s="1231"/>
      <c r="EH841" s="1231"/>
      <c r="EI841" s="1231"/>
      <c r="EJ841" s="565"/>
      <c r="EK841" s="565"/>
      <c r="EL841" s="565"/>
      <c r="EM841" s="565"/>
      <c r="EN841" s="508">
        <f t="shared" si="3379"/>
        <v>0</v>
      </c>
      <c r="EO841" s="508"/>
      <c r="EP841" s="508"/>
      <c r="EQ841" s="565">
        <v>0</v>
      </c>
      <c r="ER841" s="565">
        <v>0</v>
      </c>
      <c r="ES841" s="565">
        <v>0</v>
      </c>
      <c r="ET841" s="833"/>
      <c r="EU841" s="833"/>
      <c r="EV841" s="833"/>
      <c r="EW841" s="833"/>
      <c r="EX841" s="565">
        <v>0</v>
      </c>
      <c r="EY841" s="833"/>
      <c r="EZ841" s="833"/>
      <c r="FA841" s="833"/>
      <c r="FB841" s="833"/>
      <c r="FC841" s="565">
        <v>0</v>
      </c>
      <c r="FD841" s="565">
        <v>0</v>
      </c>
      <c r="FE841" s="565">
        <v>0</v>
      </c>
      <c r="FF841" s="565">
        <v>0</v>
      </c>
      <c r="FG841" s="508">
        <f>SUM(FH841:FM841)</f>
        <v>0</v>
      </c>
      <c r="FH841" s="508">
        <v>0</v>
      </c>
      <c r="FI841" s="508"/>
      <c r="FJ841" s="565"/>
      <c r="FK841" s="565"/>
      <c r="FL841" s="976"/>
      <c r="FM841" s="565"/>
      <c r="FN841" s="833"/>
      <c r="FO841" s="833"/>
      <c r="FP841" s="833"/>
      <c r="FQ841" s="833"/>
      <c r="FR841" s="565"/>
      <c r="FS841" s="565"/>
      <c r="FT841" s="565"/>
      <c r="FU841" s="833"/>
      <c r="FV841" s="565"/>
      <c r="FW841" s="565"/>
      <c r="FX841" s="565" t="s">
        <v>306</v>
      </c>
    </row>
    <row r="842" spans="1:180" s="515" customFormat="1" ht="32.1" hidden="1" customHeight="1">
      <c r="A842" s="627" t="s">
        <v>485</v>
      </c>
      <c r="B842" s="628" t="s">
        <v>295</v>
      </c>
      <c r="C842" s="542" t="s">
        <v>489</v>
      </c>
      <c r="D842" s="542" t="s">
        <v>493</v>
      </c>
      <c r="E842" s="629" t="s">
        <v>319</v>
      </c>
      <c r="F842" s="525" t="s">
        <v>408</v>
      </c>
      <c r="G842" s="563" t="s">
        <v>71</v>
      </c>
      <c r="H842" s="563" t="s">
        <v>299</v>
      </c>
      <c r="I842" s="508" t="e">
        <f>#REF!+M842+N842+S842</f>
        <v>#REF!</v>
      </c>
      <c r="J842" s="508"/>
      <c r="K842" s="508"/>
      <c r="L842" s="508"/>
      <c r="M842" s="509" t="e">
        <f>SUM(#REF!)</f>
        <v>#REF!</v>
      </c>
      <c r="N842" s="509">
        <f>SUM(O842:R842)</f>
        <v>17.2</v>
      </c>
      <c r="O842" s="565"/>
      <c r="P842" s="565"/>
      <c r="Q842" s="565"/>
      <c r="R842" s="565">
        <v>17.2</v>
      </c>
      <c r="S842" s="565">
        <v>17.198</v>
      </c>
      <c r="T842" s="565"/>
      <c r="U842" s="565"/>
      <c r="V842" s="565"/>
      <c r="W842" s="565">
        <v>17.2</v>
      </c>
      <c r="X842" s="565">
        <v>17.198</v>
      </c>
      <c r="Y842" s="565">
        <v>17.198</v>
      </c>
      <c r="Z842" s="565">
        <v>17.198</v>
      </c>
      <c r="AA842" s="1185"/>
      <c r="AB842" s="565"/>
      <c r="AC842" s="565"/>
      <c r="AD842" s="565"/>
      <c r="AE842" s="565"/>
      <c r="AF842" s="509" t="e">
        <f>SUM(#REF!)</f>
        <v>#REF!</v>
      </c>
      <c r="AG842" s="509">
        <f>SUM(AH842:AK842)</f>
        <v>17.2</v>
      </c>
      <c r="AH842" s="565"/>
      <c r="AI842" s="565"/>
      <c r="AJ842" s="565"/>
      <c r="AK842" s="565">
        <v>17.2</v>
      </c>
      <c r="AL842" s="565"/>
      <c r="AM842" s="565"/>
      <c r="AN842" s="565"/>
      <c r="AO842" s="565"/>
      <c r="AP842" s="565" t="s">
        <v>591</v>
      </c>
      <c r="AQ842" s="508" t="e">
        <f>#REF!+BL842+BR842+CW842</f>
        <v>#REF!</v>
      </c>
      <c r="AR842" s="1630"/>
      <c r="AS842" s="1630"/>
      <c r="AT842" s="565">
        <v>2.9195319999999998</v>
      </c>
      <c r="AU842" s="565">
        <v>350.34383999999994</v>
      </c>
      <c r="AV842" s="565">
        <v>6.8320000000000007</v>
      </c>
      <c r="AW842" s="565">
        <v>2.9195319</v>
      </c>
      <c r="AX842" s="565">
        <v>350.34382800000003</v>
      </c>
      <c r="AY842" s="565">
        <v>4.9058125896432596</v>
      </c>
      <c r="AZ842" s="565">
        <v>0.72988319999999995</v>
      </c>
      <c r="BA842" s="565">
        <v>87.585983999999996</v>
      </c>
      <c r="BB842" s="565">
        <v>1.787811688954464</v>
      </c>
      <c r="BC842" s="565">
        <v>1.2772955999999998</v>
      </c>
      <c r="BD842" s="565">
        <v>153.27547199999998</v>
      </c>
      <c r="BE842" s="565">
        <v>3.1060335272923658</v>
      </c>
      <c r="BF842" s="565"/>
      <c r="BG842" s="565"/>
      <c r="BH842" s="565"/>
      <c r="BI842" s="565"/>
      <c r="BJ842" s="565"/>
      <c r="BK842" s="565"/>
      <c r="BL842" s="578">
        <v>0.72988319999999995</v>
      </c>
      <c r="BM842" s="578">
        <v>87.585983999999996</v>
      </c>
      <c r="BN842" s="578">
        <v>1.8953460960959998</v>
      </c>
      <c r="BO842" s="578">
        <v>0.18247079999999999</v>
      </c>
      <c r="BP842" s="578">
        <v>21.896495999999999</v>
      </c>
      <c r="BQ842" s="578">
        <v>0.47383652402399995</v>
      </c>
      <c r="BR842" s="578">
        <v>0.72988319999999995</v>
      </c>
      <c r="BS842" s="578">
        <v>87.585983999999996</v>
      </c>
      <c r="BT842" s="578">
        <v>1.8953460960959998</v>
      </c>
      <c r="BU842" s="578">
        <v>0.18247079999999999</v>
      </c>
      <c r="BV842" s="578">
        <v>21.896495999999999</v>
      </c>
      <c r="BW842" s="578">
        <v>0.47383652402399995</v>
      </c>
      <c r="BX842" s="578">
        <v>0.18247079999999999</v>
      </c>
      <c r="BY842" s="578">
        <v>21.896495999999999</v>
      </c>
      <c r="BZ842" s="578">
        <v>0.47383652402399995</v>
      </c>
      <c r="CA842" s="578">
        <v>0.18247079999999999</v>
      </c>
      <c r="CB842" s="578">
        <v>21.896495999999999</v>
      </c>
      <c r="CC842" s="578">
        <v>0.47383652402399995</v>
      </c>
      <c r="CD842" s="578">
        <v>0.18247079999999999</v>
      </c>
      <c r="CE842" s="578">
        <v>21.896495999999999</v>
      </c>
      <c r="CF842" s="578">
        <v>0.47383652402399995</v>
      </c>
      <c r="CG842" s="978"/>
      <c r="CH842" s="578">
        <v>0.72988319999999995</v>
      </c>
      <c r="CI842" s="578">
        <v>87.585983999999996</v>
      </c>
      <c r="CJ842" s="578">
        <v>1.8953460960959998</v>
      </c>
      <c r="CK842" s="578">
        <v>0.18247079999999999</v>
      </c>
      <c r="CL842" s="578">
        <v>21.896495999999999</v>
      </c>
      <c r="CM842" s="578">
        <v>0.47383652402399995</v>
      </c>
      <c r="CN842" s="578">
        <v>0.18247079999999999</v>
      </c>
      <c r="CO842" s="578">
        <v>21.896495999999999</v>
      </c>
      <c r="CP842" s="578">
        <v>0.47383652402399995</v>
      </c>
      <c r="CQ842" s="578">
        <v>0.18247079999999999</v>
      </c>
      <c r="CR842" s="578">
        <v>21.896495999999999</v>
      </c>
      <c r="CS842" s="578">
        <v>0.47383652402399995</v>
      </c>
      <c r="CT842" s="578">
        <v>0.18247079999999999</v>
      </c>
      <c r="CU842" s="578">
        <v>21.896495999999999</v>
      </c>
      <c r="CV842" s="578">
        <v>0.47383652402399995</v>
      </c>
      <c r="CW842" s="1547">
        <v>0.72988319999999995</v>
      </c>
      <c r="CX842" s="578">
        <v>87.585983999999996</v>
      </c>
      <c r="CY842" s="578">
        <v>2.1046838966879999</v>
      </c>
      <c r="CZ842" s="578"/>
      <c r="DA842" s="578"/>
      <c r="DB842" s="578"/>
      <c r="DC842" s="578"/>
      <c r="DD842" s="578"/>
      <c r="DE842" s="578"/>
      <c r="DF842" s="578"/>
      <c r="DG842" s="578"/>
      <c r="DH842" s="578"/>
      <c r="DI842" s="1231">
        <v>0.72988319999999995</v>
      </c>
      <c r="DJ842" s="1231">
        <v>87.585983999999996</v>
      </c>
      <c r="DK842" s="1231">
        <v>2.1046838966879999</v>
      </c>
      <c r="DL842" s="1231"/>
      <c r="DM842" s="1231"/>
      <c r="DN842" s="1231"/>
      <c r="DO842" s="1231"/>
      <c r="DP842" s="1231"/>
      <c r="DQ842" s="1231"/>
      <c r="DR842" s="1231"/>
      <c r="DS842" s="1231"/>
      <c r="DT842" s="1231"/>
      <c r="DU842" s="1231"/>
      <c r="DV842" s="1231"/>
      <c r="DW842" s="1231"/>
      <c r="DX842" s="1231"/>
      <c r="DY842" s="1231"/>
      <c r="DZ842" s="1231"/>
      <c r="EA842" s="1231"/>
      <c r="EB842" s="1231"/>
      <c r="EC842" s="1231"/>
      <c r="ED842" s="1231"/>
      <c r="EE842" s="1231"/>
      <c r="EF842" s="1231"/>
      <c r="EG842" s="1231"/>
      <c r="EH842" s="1231"/>
      <c r="EI842" s="1231"/>
      <c r="EJ842" s="565"/>
      <c r="EK842" s="565"/>
      <c r="EL842" s="565"/>
      <c r="EM842" s="565"/>
      <c r="EN842" s="508">
        <f t="shared" si="3379"/>
        <v>0</v>
      </c>
      <c r="EO842" s="508"/>
      <c r="EP842" s="508"/>
      <c r="EQ842" s="565" t="s">
        <v>296</v>
      </c>
      <c r="ER842" s="565" t="s">
        <v>296</v>
      </c>
      <c r="ES842" s="565" t="s">
        <v>296</v>
      </c>
      <c r="ET842" s="833"/>
      <c r="EU842" s="833"/>
      <c r="EV842" s="833"/>
      <c r="EW842" s="833"/>
      <c r="EX842" s="565" t="s">
        <v>296</v>
      </c>
      <c r="EY842" s="833"/>
      <c r="EZ842" s="833"/>
      <c r="FA842" s="833"/>
      <c r="FB842" s="833"/>
      <c r="FC842" s="565" t="s">
        <v>296</v>
      </c>
      <c r="FD842" s="565" t="s">
        <v>296</v>
      </c>
      <c r="FE842" s="565" t="s">
        <v>296</v>
      </c>
      <c r="FF842" s="565" t="s">
        <v>296</v>
      </c>
      <c r="FG842" s="508">
        <f>SUM(FH842:FM842)</f>
        <v>0</v>
      </c>
      <c r="FH842" s="508" t="s">
        <v>296</v>
      </c>
      <c r="FI842" s="508"/>
      <c r="FJ842" s="565"/>
      <c r="FK842" s="565"/>
      <c r="FL842" s="976"/>
      <c r="FM842" s="565"/>
      <c r="FN842" s="833"/>
      <c r="FO842" s="833"/>
      <c r="FP842" s="833"/>
      <c r="FQ842" s="833"/>
      <c r="FR842" s="565"/>
      <c r="FS842" s="565"/>
      <c r="FT842" s="565"/>
      <c r="FU842" s="833"/>
      <c r="FV842" s="565"/>
      <c r="FW842" s="565"/>
      <c r="FX842" s="565" t="s">
        <v>306</v>
      </c>
    </row>
    <row r="843" spans="1:180" ht="30" hidden="1">
      <c r="A843" s="462" t="s">
        <v>485</v>
      </c>
      <c r="B843" s="379" t="s">
        <v>295</v>
      </c>
      <c r="C843" s="378"/>
      <c r="D843" s="378"/>
      <c r="E843" s="383"/>
      <c r="F843" s="381" t="s">
        <v>11</v>
      </c>
      <c r="G843" s="463"/>
      <c r="H843" s="463"/>
      <c r="I843" s="285"/>
      <c r="J843" s="285"/>
      <c r="K843" s="285"/>
      <c r="L843" s="285"/>
      <c r="M843" s="285"/>
      <c r="N843" s="285"/>
      <c r="O843" s="285"/>
      <c r="P843" s="285"/>
      <c r="Q843" s="285"/>
      <c r="R843" s="285"/>
      <c r="S843" s="285"/>
      <c r="T843" s="285"/>
      <c r="U843" s="285"/>
      <c r="V843" s="285"/>
      <c r="W843" s="285"/>
      <c r="X843" s="285"/>
      <c r="Y843" s="285"/>
      <c r="Z843" s="285"/>
      <c r="AA843" s="1174"/>
      <c r="AB843" s="285"/>
      <c r="AC843" s="285"/>
      <c r="AD843" s="347"/>
      <c r="AE843" s="285"/>
      <c r="AF843" s="285"/>
      <c r="AG843" s="285"/>
      <c r="AH843" s="285"/>
      <c r="AI843" s="285"/>
      <c r="AJ843" s="285"/>
      <c r="AK843" s="285"/>
      <c r="AL843" s="285"/>
      <c r="AM843" s="285"/>
      <c r="AN843" s="285"/>
      <c r="AO843" s="285"/>
      <c r="AP843" s="306"/>
      <c r="AQ843" s="307" t="e">
        <f>#REF!+BL843+BR843+CW843</f>
        <v>#REF!</v>
      </c>
      <c r="AR843" s="1616"/>
      <c r="AS843" s="1616"/>
      <c r="AT843" s="287">
        <f t="shared" ref="AT843:BE843" si="3380">AT840+AT841+AT842</f>
        <v>3.2424329999999997</v>
      </c>
      <c r="AU843" s="287">
        <f t="shared" si="3380"/>
        <v>389.09195999999997</v>
      </c>
      <c r="AV843" s="287">
        <f t="shared" si="3380"/>
        <v>7.5940000000000003</v>
      </c>
      <c r="AW843" s="287">
        <f t="shared" si="3380"/>
        <v>3.1528350199999999</v>
      </c>
      <c r="AX843" s="287">
        <f t="shared" si="3380"/>
        <v>378.34020240000001</v>
      </c>
      <c r="AY843" s="287">
        <f t="shared" si="3380"/>
        <v>5.4150464845796593</v>
      </c>
      <c r="AZ843" s="287">
        <f t="shared" si="3380"/>
        <v>1.0553340279999999</v>
      </c>
      <c r="BA843" s="287">
        <f t="shared" si="3380"/>
        <v>126.64008335999999</v>
      </c>
      <c r="BB843" s="287">
        <f t="shared" si="3380"/>
        <v>2.5869664254848646</v>
      </c>
      <c r="BC843" s="287">
        <f t="shared" si="3380"/>
        <v>1.9400974279999996</v>
      </c>
      <c r="BD843" s="287">
        <f t="shared" si="3380"/>
        <v>232.81169135999997</v>
      </c>
      <c r="BE843" s="287">
        <f t="shared" si="3380"/>
        <v>4.728968106114853</v>
      </c>
      <c r="BF843" s="287"/>
      <c r="BG843" s="287"/>
      <c r="BH843" s="287"/>
      <c r="BI843" s="287"/>
      <c r="BJ843" s="287"/>
      <c r="BK843" s="287"/>
      <c r="BL843" s="287">
        <f t="shared" ref="BL843:DE843" si="3381">SUM(BL840:BL842)</f>
        <v>1.74522168</v>
      </c>
      <c r="BM843" s="287">
        <f t="shared" si="3381"/>
        <v>209.42660159999997</v>
      </c>
      <c r="BN843" s="287">
        <f t="shared" si="3381"/>
        <v>7.4136211741376004</v>
      </c>
      <c r="BO843" s="287">
        <f t="shared" si="3381"/>
        <v>0.3041508</v>
      </c>
      <c r="BP843" s="287">
        <f t="shared" si="3381"/>
        <v>36.498095999999997</v>
      </c>
      <c r="BQ843" s="287">
        <f t="shared" si="3381"/>
        <v>3.2950972768240003</v>
      </c>
      <c r="BR843" s="287">
        <f t="shared" ref="BR843:CF843" si="3382">SUM(BR840:BR842)</f>
        <v>1.74522168</v>
      </c>
      <c r="BS843" s="287">
        <f t="shared" si="3382"/>
        <v>209.42660159999997</v>
      </c>
      <c r="BT843" s="287">
        <f t="shared" si="3382"/>
        <v>7.4136211741376004</v>
      </c>
      <c r="BU843" s="287">
        <f t="shared" si="3382"/>
        <v>0.3041508</v>
      </c>
      <c r="BV843" s="287">
        <f t="shared" si="3382"/>
        <v>36.498095999999997</v>
      </c>
      <c r="BW843" s="287">
        <f t="shared" si="3382"/>
        <v>3.2950972768240003</v>
      </c>
      <c r="BX843" s="287">
        <f t="shared" si="3382"/>
        <v>0.53399079999999999</v>
      </c>
      <c r="BY843" s="287">
        <f t="shared" si="3382"/>
        <v>64.078895999999986</v>
      </c>
      <c r="BZ843" s="287">
        <f t="shared" si="3382"/>
        <v>1.3579831432239999</v>
      </c>
      <c r="CA843" s="287">
        <f t="shared" si="3382"/>
        <v>0.58131080000000002</v>
      </c>
      <c r="CB843" s="287">
        <f t="shared" si="3382"/>
        <v>69.757295999999997</v>
      </c>
      <c r="CC843" s="287">
        <f t="shared" si="3382"/>
        <v>1.8075255768239999</v>
      </c>
      <c r="CD843" s="287">
        <f t="shared" si="3382"/>
        <v>0.32576927999999999</v>
      </c>
      <c r="CE843" s="287">
        <f t="shared" si="3382"/>
        <v>39.092313599999997</v>
      </c>
      <c r="CF843" s="287">
        <f t="shared" si="3382"/>
        <v>0.95301517726559992</v>
      </c>
      <c r="CG843" s="961"/>
      <c r="CH843" s="287">
        <f t="shared" ref="CH843:CV843" si="3383">SUM(CH840:CH842)</f>
        <v>1.74522168</v>
      </c>
      <c r="CI843" s="287">
        <f t="shared" si="3383"/>
        <v>209.42660159999997</v>
      </c>
      <c r="CJ843" s="287">
        <f t="shared" si="3383"/>
        <v>7.4136211741376004</v>
      </c>
      <c r="CK843" s="287">
        <f t="shared" si="3383"/>
        <v>0.3041508</v>
      </c>
      <c r="CL843" s="287">
        <f t="shared" si="3383"/>
        <v>36.498095999999997</v>
      </c>
      <c r="CM843" s="287">
        <f t="shared" si="3383"/>
        <v>3.2950972768240003</v>
      </c>
      <c r="CN843" s="287">
        <f t="shared" si="3383"/>
        <v>0.53399079999999999</v>
      </c>
      <c r="CO843" s="287">
        <f t="shared" si="3383"/>
        <v>64.078895999999986</v>
      </c>
      <c r="CP843" s="287">
        <f t="shared" si="3383"/>
        <v>1.3579831432239999</v>
      </c>
      <c r="CQ843" s="287">
        <f t="shared" si="3383"/>
        <v>0.58131080000000002</v>
      </c>
      <c r="CR843" s="287">
        <f t="shared" si="3383"/>
        <v>69.757295999999997</v>
      </c>
      <c r="CS843" s="287">
        <f t="shared" si="3383"/>
        <v>1.8075255768239999</v>
      </c>
      <c r="CT843" s="287">
        <f t="shared" si="3383"/>
        <v>0.32576927999999999</v>
      </c>
      <c r="CU843" s="287">
        <f t="shared" si="3383"/>
        <v>39.092313599999997</v>
      </c>
      <c r="CV843" s="287">
        <f t="shared" si="3383"/>
        <v>0.95301517726559992</v>
      </c>
      <c r="CW843" s="1510">
        <f t="shared" si="3381"/>
        <v>1.74522168</v>
      </c>
      <c r="CX843" s="287">
        <f t="shared" si="3381"/>
        <v>209.42660159999997</v>
      </c>
      <c r="CY843" s="287">
        <f t="shared" si="3381"/>
        <v>5.3737692007440003</v>
      </c>
      <c r="CZ843" s="287">
        <f t="shared" si="3381"/>
        <v>1.01533848</v>
      </c>
      <c r="DA843" s="287">
        <f t="shared" si="3381"/>
        <v>121.84061759999999</v>
      </c>
      <c r="DB843" s="287">
        <f t="shared" si="3381"/>
        <v>3.269085304056</v>
      </c>
      <c r="DC843" s="287">
        <f t="shared" si="3381"/>
        <v>1.01533848</v>
      </c>
      <c r="DD843" s="287">
        <f t="shared" si="3381"/>
        <v>121.84061759999999</v>
      </c>
      <c r="DE843" s="287">
        <f t="shared" si="3381"/>
        <v>3.269085304056</v>
      </c>
      <c r="DF843" s="287">
        <f t="shared" ref="DF843:EF843" si="3384">SUM(DF840:DF842)</f>
        <v>1.01533848</v>
      </c>
      <c r="DG843" s="287">
        <f t="shared" si="3384"/>
        <v>121.84061759999999</v>
      </c>
      <c r="DH843" s="287">
        <f t="shared" si="3384"/>
        <v>3.269085304056</v>
      </c>
      <c r="DI843" s="1220">
        <f t="shared" si="3384"/>
        <v>1.74522168</v>
      </c>
      <c r="DJ843" s="1220">
        <f t="shared" si="3384"/>
        <v>209.42660159999997</v>
      </c>
      <c r="DK843" s="1220">
        <f t="shared" si="3384"/>
        <v>5.3737692007440003</v>
      </c>
      <c r="DL843" s="1220"/>
      <c r="DM843" s="1220"/>
      <c r="DN843" s="1220"/>
      <c r="DO843" s="1220"/>
      <c r="DP843" s="1220"/>
      <c r="DQ843" s="1220"/>
      <c r="DR843" s="1220"/>
      <c r="DS843" s="1220"/>
      <c r="DT843" s="1220"/>
      <c r="DU843" s="1220"/>
      <c r="DV843" s="1220"/>
      <c r="DW843" s="1220"/>
      <c r="DX843" s="1220">
        <f t="shared" si="3384"/>
        <v>1.01533848</v>
      </c>
      <c r="DY843" s="1220">
        <f t="shared" si="3384"/>
        <v>121.84061759999999</v>
      </c>
      <c r="DZ843" s="1220">
        <f t="shared" si="3384"/>
        <v>3.269085304056</v>
      </c>
      <c r="EA843" s="1220">
        <f t="shared" si="3384"/>
        <v>1.01533848</v>
      </c>
      <c r="EB843" s="1220">
        <f t="shared" si="3384"/>
        <v>121.84061759999999</v>
      </c>
      <c r="EC843" s="1220">
        <f t="shared" si="3384"/>
        <v>3.269085304056</v>
      </c>
      <c r="ED843" s="1220">
        <f t="shared" si="3384"/>
        <v>1.01533848</v>
      </c>
      <c r="EE843" s="1220">
        <f t="shared" si="3384"/>
        <v>121.84061759999999</v>
      </c>
      <c r="EF843" s="1220">
        <f t="shared" si="3384"/>
        <v>3.269085304056</v>
      </c>
      <c r="EG843" s="1220"/>
      <c r="EH843" s="1220"/>
      <c r="EI843" s="1220"/>
      <c r="EJ843" s="285"/>
      <c r="EK843" s="285"/>
      <c r="EL843" s="285"/>
      <c r="EM843" s="285"/>
      <c r="EN843" s="287">
        <f t="shared" si="3379"/>
        <v>0</v>
      </c>
      <c r="EO843" s="287"/>
      <c r="EP843" s="287"/>
      <c r="EQ843" s="287">
        <f t="shared" ref="EQ843:FD843" si="3385">SUM(EQ840:EQ842)</f>
        <v>0</v>
      </c>
      <c r="ER843" s="287">
        <f t="shared" si="3385"/>
        <v>0</v>
      </c>
      <c r="ES843" s="287">
        <f t="shared" si="3385"/>
        <v>0</v>
      </c>
      <c r="ET843" s="825"/>
      <c r="EU843" s="825"/>
      <c r="EV843" s="825"/>
      <c r="EW843" s="825"/>
      <c r="EX843" s="287">
        <f t="shared" si="3385"/>
        <v>0</v>
      </c>
      <c r="EY843" s="825"/>
      <c r="EZ843" s="825"/>
      <c r="FA843" s="825"/>
      <c r="FB843" s="825"/>
      <c r="FC843" s="287">
        <f t="shared" si="3385"/>
        <v>0</v>
      </c>
      <c r="FD843" s="287">
        <f t="shared" si="3385"/>
        <v>0</v>
      </c>
      <c r="FE843" s="287">
        <f t="shared" ref="FE843:FF843" si="3386">SUM(FE840:FE842)</f>
        <v>0</v>
      </c>
      <c r="FF843" s="287">
        <f t="shared" si="3386"/>
        <v>0</v>
      </c>
      <c r="FG843" s="287"/>
      <c r="FH843" s="287">
        <v>0</v>
      </c>
      <c r="FI843" s="287">
        <v>0</v>
      </c>
      <c r="FJ843" s="287"/>
      <c r="FK843" s="287"/>
      <c r="FL843" s="961"/>
      <c r="FM843" s="287"/>
      <c r="FN843" s="825"/>
      <c r="FO843" s="825"/>
      <c r="FP843" s="825"/>
      <c r="FQ843" s="825"/>
      <c r="FR843" s="287"/>
      <c r="FS843" s="287"/>
      <c r="FT843" s="287"/>
      <c r="FU843" s="825"/>
      <c r="FV843" s="285"/>
      <c r="FW843" s="285"/>
      <c r="FX843" s="285"/>
    </row>
    <row r="844" spans="1:180" ht="30" hidden="1">
      <c r="A844" s="462" t="s">
        <v>485</v>
      </c>
      <c r="B844" s="379" t="s">
        <v>295</v>
      </c>
      <c r="C844" s="378"/>
      <c r="D844" s="378"/>
      <c r="E844" s="374" t="s">
        <v>44</v>
      </c>
      <c r="F844" s="373" t="s">
        <v>98</v>
      </c>
      <c r="G844" s="463"/>
      <c r="H844" s="463"/>
      <c r="I844" s="285"/>
      <c r="J844" s="285"/>
      <c r="K844" s="285"/>
      <c r="L844" s="285"/>
      <c r="M844" s="285"/>
      <c r="N844" s="285"/>
      <c r="O844" s="285"/>
      <c r="P844" s="285"/>
      <c r="Q844" s="285"/>
      <c r="R844" s="285"/>
      <c r="S844" s="285"/>
      <c r="T844" s="285"/>
      <c r="U844" s="285"/>
      <c r="V844" s="285"/>
      <c r="W844" s="285"/>
      <c r="X844" s="285"/>
      <c r="Y844" s="285"/>
      <c r="Z844" s="285"/>
      <c r="AA844" s="1174"/>
      <c r="AB844" s="285"/>
      <c r="AC844" s="285"/>
      <c r="AD844" s="347"/>
      <c r="AE844" s="285"/>
      <c r="AF844" s="285"/>
      <c r="AG844" s="285"/>
      <c r="AH844" s="285"/>
      <c r="AI844" s="285"/>
      <c r="AJ844" s="285"/>
      <c r="AK844" s="285"/>
      <c r="AL844" s="285"/>
      <c r="AM844" s="285"/>
      <c r="AN844" s="285"/>
      <c r="AO844" s="285"/>
      <c r="AP844" s="286"/>
      <c r="AQ844" s="285"/>
      <c r="AR844" s="1629"/>
      <c r="AS844" s="1629"/>
      <c r="AT844" s="339"/>
      <c r="AU844" s="339"/>
      <c r="AV844" s="339"/>
      <c r="AW844" s="339"/>
      <c r="AX844" s="339"/>
      <c r="AY844" s="339"/>
      <c r="AZ844" s="339"/>
      <c r="BA844" s="339"/>
      <c r="BB844" s="339"/>
      <c r="BC844" s="339"/>
      <c r="BD844" s="339"/>
      <c r="BE844" s="339"/>
      <c r="BF844" s="339"/>
      <c r="BG844" s="339"/>
      <c r="BH844" s="339"/>
      <c r="BI844" s="339"/>
      <c r="BJ844" s="339"/>
      <c r="BK844" s="339"/>
      <c r="BL844" s="285"/>
      <c r="BM844" s="285"/>
      <c r="BN844" s="285"/>
      <c r="BO844" s="285"/>
      <c r="BP844" s="285"/>
      <c r="BQ844" s="285"/>
      <c r="BR844" s="285"/>
      <c r="BS844" s="285"/>
      <c r="BT844" s="285"/>
      <c r="BU844" s="285"/>
      <c r="BV844" s="285"/>
      <c r="BW844" s="285"/>
      <c r="BX844" s="285"/>
      <c r="BY844" s="285"/>
      <c r="BZ844" s="285"/>
      <c r="CA844" s="285"/>
      <c r="CB844" s="285"/>
      <c r="CC844" s="285"/>
      <c r="CD844" s="285"/>
      <c r="CE844" s="285"/>
      <c r="CF844" s="285"/>
      <c r="CG844" s="962"/>
      <c r="CH844" s="285"/>
      <c r="CI844" s="285"/>
      <c r="CJ844" s="285"/>
      <c r="CK844" s="285"/>
      <c r="CL844" s="285"/>
      <c r="CM844" s="285"/>
      <c r="CN844" s="285"/>
      <c r="CO844" s="285"/>
      <c r="CP844" s="285"/>
      <c r="CQ844" s="285"/>
      <c r="CR844" s="285"/>
      <c r="CS844" s="285"/>
      <c r="CT844" s="285"/>
      <c r="CU844" s="285"/>
      <c r="CV844" s="285"/>
      <c r="CW844" s="1512"/>
      <c r="CX844" s="285"/>
      <c r="CY844" s="285"/>
      <c r="CZ844" s="285"/>
      <c r="DA844" s="285"/>
      <c r="DB844" s="285"/>
      <c r="DC844" s="285"/>
      <c r="DD844" s="285"/>
      <c r="DE844" s="285"/>
      <c r="DF844" s="285"/>
      <c r="DG844" s="285"/>
      <c r="DH844" s="285"/>
      <c r="DI844" s="1174"/>
      <c r="DJ844" s="1174"/>
      <c r="DK844" s="1174"/>
      <c r="DL844" s="1174"/>
      <c r="DM844" s="1174"/>
      <c r="DN844" s="1174"/>
      <c r="DO844" s="1174"/>
      <c r="DP844" s="1174"/>
      <c r="DQ844" s="1174"/>
      <c r="DR844" s="1174"/>
      <c r="DS844" s="1174"/>
      <c r="DT844" s="1174"/>
      <c r="DU844" s="1174"/>
      <c r="DV844" s="1174"/>
      <c r="DW844" s="1174"/>
      <c r="DX844" s="1174"/>
      <c r="DY844" s="1174"/>
      <c r="DZ844" s="1174"/>
      <c r="EA844" s="1174"/>
      <c r="EB844" s="1174"/>
      <c r="EC844" s="1174"/>
      <c r="ED844" s="1174"/>
      <c r="EE844" s="1174"/>
      <c r="EF844" s="1174"/>
      <c r="EG844" s="1174"/>
      <c r="EH844" s="1174"/>
      <c r="EI844" s="1174"/>
      <c r="EJ844" s="285"/>
      <c r="EK844" s="285"/>
      <c r="EL844" s="285"/>
      <c r="EM844" s="285"/>
      <c r="EN844" s="287">
        <f t="shared" si="3379"/>
        <v>0</v>
      </c>
      <c r="EO844" s="287"/>
      <c r="EP844" s="287"/>
      <c r="EQ844" s="285"/>
      <c r="ER844" s="285"/>
      <c r="ES844" s="285"/>
      <c r="ET844" s="804"/>
      <c r="EU844" s="804"/>
      <c r="EV844" s="804"/>
      <c r="EW844" s="804"/>
      <c r="EX844" s="285"/>
      <c r="EY844" s="804"/>
      <c r="EZ844" s="804"/>
      <c r="FA844" s="804"/>
      <c r="FB844" s="804"/>
      <c r="FC844" s="285"/>
      <c r="FD844" s="285"/>
      <c r="FE844" s="285"/>
      <c r="FF844" s="285"/>
      <c r="FG844" s="285"/>
      <c r="FH844" s="287"/>
      <c r="FI844" s="287"/>
      <c r="FJ844" s="285"/>
      <c r="FK844" s="285"/>
      <c r="FL844" s="962"/>
      <c r="FM844" s="285"/>
      <c r="FN844" s="804"/>
      <c r="FO844" s="804"/>
      <c r="FP844" s="804"/>
      <c r="FQ844" s="804"/>
      <c r="FR844" s="285"/>
      <c r="FS844" s="285"/>
      <c r="FT844" s="285"/>
      <c r="FU844" s="804"/>
      <c r="FV844" s="285"/>
      <c r="FW844" s="285"/>
      <c r="FX844" s="285"/>
    </row>
    <row r="845" spans="1:180" s="515" customFormat="1" ht="60" hidden="1" customHeight="1">
      <c r="A845" s="627" t="s">
        <v>485</v>
      </c>
      <c r="B845" s="628" t="s">
        <v>295</v>
      </c>
      <c r="C845" s="542" t="s">
        <v>491</v>
      </c>
      <c r="D845" s="542" t="s">
        <v>493</v>
      </c>
      <c r="E845" s="629" t="s">
        <v>375</v>
      </c>
      <c r="F845" s="502" t="s">
        <v>409</v>
      </c>
      <c r="G845" s="563" t="s">
        <v>71</v>
      </c>
      <c r="H845" s="563" t="s">
        <v>412</v>
      </c>
      <c r="I845" s="508" t="e">
        <f>#REF!+M845+N845+S845</f>
        <v>#REF!</v>
      </c>
      <c r="J845" s="508"/>
      <c r="K845" s="508"/>
      <c r="L845" s="508"/>
      <c r="M845" s="509" t="e">
        <f>SUM(#REF!)</f>
        <v>#REF!</v>
      </c>
      <c r="N845" s="509">
        <f>SUM(O845:R845)</f>
        <v>32.01</v>
      </c>
      <c r="O845" s="565"/>
      <c r="P845" s="565"/>
      <c r="Q845" s="565"/>
      <c r="R845" s="565">
        <v>32.01</v>
      </c>
      <c r="S845" s="565">
        <v>15.6</v>
      </c>
      <c r="T845" s="565"/>
      <c r="U845" s="565"/>
      <c r="V845" s="565"/>
      <c r="W845" s="565">
        <v>32.01</v>
      </c>
      <c r="X845" s="565">
        <v>15.6</v>
      </c>
      <c r="Y845" s="565">
        <v>15.6</v>
      </c>
      <c r="Z845" s="565">
        <v>15.6</v>
      </c>
      <c r="AA845" s="1185"/>
      <c r="AB845" s="565"/>
      <c r="AC845" s="565"/>
      <c r="AD845" s="565"/>
      <c r="AE845" s="565"/>
      <c r="AF845" s="509" t="e">
        <f>SUM(#REF!)</f>
        <v>#REF!</v>
      </c>
      <c r="AG845" s="509">
        <f>SUM(AH845:AK845)</f>
        <v>32.01</v>
      </c>
      <c r="AH845" s="565"/>
      <c r="AI845" s="565"/>
      <c r="AJ845" s="565"/>
      <c r="AK845" s="565">
        <v>32.01</v>
      </c>
      <c r="AL845" s="565"/>
      <c r="AM845" s="565"/>
      <c r="AN845" s="565"/>
      <c r="AO845" s="565"/>
      <c r="AP845" s="565" t="s">
        <v>590</v>
      </c>
      <c r="AQ845" s="508" t="e">
        <f>#REF!+BL845+BR845+CW845</f>
        <v>#REF!</v>
      </c>
      <c r="AR845" s="1630"/>
      <c r="AS845" s="1630"/>
      <c r="AT845" s="565">
        <v>0.21051400000000001</v>
      </c>
      <c r="AU845" s="565">
        <v>25.261679999999998</v>
      </c>
      <c r="AV845" s="565">
        <v>0.49099999999999999</v>
      </c>
      <c r="AW845" s="565">
        <v>0.44749988000000007</v>
      </c>
      <c r="AX845" s="565">
        <v>53.699985599999991</v>
      </c>
      <c r="AY845" s="565">
        <v>0.92105786388356015</v>
      </c>
      <c r="AZ845" s="565">
        <v>0.212422</v>
      </c>
      <c r="BA845" s="565">
        <v>25.488</v>
      </c>
      <c r="BB845" s="565">
        <v>0.48899999999999999</v>
      </c>
      <c r="BC845" s="565">
        <v>0.20629850000000002</v>
      </c>
      <c r="BD845" s="565">
        <v>25.635819999999999</v>
      </c>
      <c r="BE845" s="565">
        <v>0.49185549036999998</v>
      </c>
      <c r="BF845" s="565"/>
      <c r="BG845" s="565"/>
      <c r="BH845" s="565"/>
      <c r="BI845" s="565"/>
      <c r="BJ845" s="565"/>
      <c r="BK845" s="565"/>
      <c r="BL845" s="578">
        <v>0.46088640000000003</v>
      </c>
      <c r="BM845" s="578">
        <v>55.306367999999999</v>
      </c>
      <c r="BN845" s="578">
        <v>1.26309460464</v>
      </c>
      <c r="BO845" s="578">
        <v>4.3948800000000003E-2</v>
      </c>
      <c r="BP845" s="578">
        <v>5.2738560000000003</v>
      </c>
      <c r="BQ845" s="578">
        <v>0.11054046124800002</v>
      </c>
      <c r="BR845" s="578">
        <v>0.46088640000000003</v>
      </c>
      <c r="BS845" s="578">
        <v>55.306367999999999</v>
      </c>
      <c r="BT845" s="578">
        <v>1.26309460464</v>
      </c>
      <c r="BU845" s="578">
        <v>4.3948800000000003E-2</v>
      </c>
      <c r="BV845" s="578">
        <v>5.2738560000000003</v>
      </c>
      <c r="BW845" s="578">
        <v>0.11054046124800002</v>
      </c>
      <c r="BX845" s="578">
        <v>0.29160000000000003</v>
      </c>
      <c r="BY845" s="578">
        <v>34.992000000000004</v>
      </c>
      <c r="BZ845" s="578">
        <v>0.73343523600000016</v>
      </c>
      <c r="CA845" s="578">
        <v>0.12533759999999999</v>
      </c>
      <c r="CB845" s="578">
        <v>15.040512</v>
      </c>
      <c r="CC845" s="578">
        <v>0.41911890739199997</v>
      </c>
      <c r="CD845" s="578">
        <v>0</v>
      </c>
      <c r="CE845" s="578">
        <v>0</v>
      </c>
      <c r="CF845" s="578">
        <v>0</v>
      </c>
      <c r="CG845" s="978"/>
      <c r="CH845" s="578">
        <v>0.46088640000000003</v>
      </c>
      <c r="CI845" s="578">
        <v>55.306367999999999</v>
      </c>
      <c r="CJ845" s="578">
        <v>1.26309460464</v>
      </c>
      <c r="CK845" s="578">
        <v>4.3948800000000003E-2</v>
      </c>
      <c r="CL845" s="578">
        <v>5.2738560000000003</v>
      </c>
      <c r="CM845" s="578">
        <v>0.11054046124800002</v>
      </c>
      <c r="CN845" s="578">
        <v>0.29160000000000003</v>
      </c>
      <c r="CO845" s="578">
        <v>34.992000000000004</v>
      </c>
      <c r="CP845" s="578">
        <v>0.73343523600000016</v>
      </c>
      <c r="CQ845" s="578">
        <v>0.12533759999999999</v>
      </c>
      <c r="CR845" s="578">
        <v>15.040512</v>
      </c>
      <c r="CS845" s="578">
        <v>0.41911890739199997</v>
      </c>
      <c r="CT845" s="578">
        <v>0</v>
      </c>
      <c r="CU845" s="578">
        <v>0</v>
      </c>
      <c r="CV845" s="578">
        <v>0</v>
      </c>
      <c r="CW845" s="1547">
        <v>0.47952</v>
      </c>
      <c r="CX845" s="578">
        <v>57.542400000000001</v>
      </c>
      <c r="CY845" s="578">
        <v>1.5439105440000001</v>
      </c>
      <c r="CZ845" s="578">
        <v>0.48815999999999998</v>
      </c>
      <c r="DA845" s="578">
        <v>58.5792</v>
      </c>
      <c r="DB845" s="578">
        <v>1.6215601248</v>
      </c>
      <c r="DC845" s="578">
        <v>0.49824000000000002</v>
      </c>
      <c r="DD845" s="578">
        <v>59.788800000000002</v>
      </c>
      <c r="DE845" s="578">
        <v>1.7136217440000001</v>
      </c>
      <c r="DF845" s="578">
        <v>0.49824000000000002</v>
      </c>
      <c r="DG845" s="578">
        <v>59.788800000000002</v>
      </c>
      <c r="DH845" s="578">
        <v>1.7136217440000001</v>
      </c>
      <c r="DI845" s="1231">
        <v>0.47952</v>
      </c>
      <c r="DJ845" s="1231">
        <v>57.542400000000001</v>
      </c>
      <c r="DK845" s="1231">
        <v>1.5439105440000001</v>
      </c>
      <c r="DL845" s="1231"/>
      <c r="DM845" s="1231"/>
      <c r="DN845" s="1231"/>
      <c r="DO845" s="1231"/>
      <c r="DP845" s="1231"/>
      <c r="DQ845" s="1231"/>
      <c r="DR845" s="1231"/>
      <c r="DS845" s="1231"/>
      <c r="DT845" s="1231"/>
      <c r="DU845" s="1231"/>
      <c r="DV845" s="1231"/>
      <c r="DW845" s="1231"/>
      <c r="DX845" s="1231">
        <v>0.48815999999999998</v>
      </c>
      <c r="DY845" s="1231">
        <v>58.5792</v>
      </c>
      <c r="DZ845" s="1231">
        <v>1.6215601248</v>
      </c>
      <c r="EA845" s="1231">
        <v>0.49824000000000002</v>
      </c>
      <c r="EB845" s="1231">
        <v>59.788800000000002</v>
      </c>
      <c r="EC845" s="1231">
        <v>1.7136217440000001</v>
      </c>
      <c r="ED845" s="1231">
        <v>0.49824000000000002</v>
      </c>
      <c r="EE845" s="1231">
        <v>59.788800000000002</v>
      </c>
      <c r="EF845" s="1231">
        <v>1.7136217440000001</v>
      </c>
      <c r="EG845" s="1231"/>
      <c r="EH845" s="1231"/>
      <c r="EI845" s="1231"/>
      <c r="EJ845" s="517"/>
      <c r="EK845" s="517"/>
      <c r="EL845" s="517"/>
      <c r="EM845" s="517"/>
      <c r="EN845" s="508">
        <f t="shared" si="3379"/>
        <v>37.779696999999999</v>
      </c>
      <c r="EO845" s="508"/>
      <c r="EP845" s="508"/>
      <c r="EQ845" s="569">
        <v>1.081</v>
      </c>
      <c r="ER845" s="569">
        <v>11.820477</v>
      </c>
      <c r="ES845" s="569">
        <v>11.820477</v>
      </c>
      <c r="ET845" s="834"/>
      <c r="EU845" s="834"/>
      <c r="EV845" s="834"/>
      <c r="EW845" s="834"/>
      <c r="EX845" s="569">
        <v>13.057743</v>
      </c>
      <c r="EY845" s="834"/>
      <c r="EZ845" s="834"/>
      <c r="FA845" s="834"/>
      <c r="FB845" s="834"/>
      <c r="FC845" s="569">
        <v>14.060995</v>
      </c>
      <c r="FD845" s="569">
        <v>14.060995</v>
      </c>
      <c r="FE845" s="569">
        <v>14.060995</v>
      </c>
      <c r="FF845" s="569">
        <v>14.060995</v>
      </c>
      <c r="FG845" s="508"/>
      <c r="FH845" s="508">
        <v>7.2760559999999996</v>
      </c>
      <c r="FI845" s="508">
        <v>1.7031755</v>
      </c>
      <c r="FJ845" s="565"/>
      <c r="FK845" s="565"/>
      <c r="FL845" s="976"/>
      <c r="FM845" s="565"/>
      <c r="FN845" s="833"/>
      <c r="FO845" s="833"/>
      <c r="FP845" s="833"/>
      <c r="FQ845" s="833"/>
      <c r="FR845" s="565"/>
      <c r="FS845" s="565"/>
      <c r="FT845" s="565"/>
      <c r="FU845" s="833"/>
      <c r="FV845" s="565" t="s">
        <v>297</v>
      </c>
      <c r="FW845" s="565"/>
      <c r="FX845" s="565" t="s">
        <v>300</v>
      </c>
    </row>
    <row r="846" spans="1:180" s="515" customFormat="1" ht="60" hidden="1" customHeight="1">
      <c r="A846" s="627" t="s">
        <v>485</v>
      </c>
      <c r="B846" s="628" t="s">
        <v>295</v>
      </c>
      <c r="C846" s="542" t="s">
        <v>491</v>
      </c>
      <c r="D846" s="542" t="s">
        <v>493</v>
      </c>
      <c r="E846" s="629" t="s">
        <v>376</v>
      </c>
      <c r="F846" s="502" t="s">
        <v>410</v>
      </c>
      <c r="G846" s="563" t="s">
        <v>363</v>
      </c>
      <c r="H846" s="563" t="s">
        <v>412</v>
      </c>
      <c r="I846" s="508" t="e">
        <f>#REF!+M846+N846+S846</f>
        <v>#REF!</v>
      </c>
      <c r="J846" s="508"/>
      <c r="K846" s="508"/>
      <c r="L846" s="508"/>
      <c r="M846" s="509" t="e">
        <f>SUM(#REF!)</f>
        <v>#REF!</v>
      </c>
      <c r="N846" s="509">
        <f>SUM(O846:R846)</f>
        <v>6.9</v>
      </c>
      <c r="O846" s="565"/>
      <c r="P846" s="565"/>
      <c r="Q846" s="565"/>
      <c r="R846" s="565">
        <v>6.9</v>
      </c>
      <c r="S846" s="565">
        <v>7.5</v>
      </c>
      <c r="T846" s="565"/>
      <c r="U846" s="565"/>
      <c r="V846" s="565"/>
      <c r="W846" s="565">
        <v>6.9</v>
      </c>
      <c r="X846" s="565">
        <v>7.5</v>
      </c>
      <c r="Y846" s="565">
        <v>7.5</v>
      </c>
      <c r="Z846" s="565">
        <v>7.5</v>
      </c>
      <c r="AA846" s="1185"/>
      <c r="AB846" s="571"/>
      <c r="AC846" s="571"/>
      <c r="AD846" s="571"/>
      <c r="AE846" s="571"/>
      <c r="AF846" s="509" t="e">
        <f>SUM(#REF!)</f>
        <v>#REF!</v>
      </c>
      <c r="AG846" s="509">
        <f>SUM(AH846:AK846)</f>
        <v>6.9</v>
      </c>
      <c r="AH846" s="565"/>
      <c r="AI846" s="565"/>
      <c r="AJ846" s="565"/>
      <c r="AK846" s="565">
        <v>6.9</v>
      </c>
      <c r="AL846" s="571"/>
      <c r="AM846" s="571"/>
      <c r="AN846" s="571"/>
      <c r="AO846" s="571"/>
      <c r="AP846" s="565" t="s">
        <v>590</v>
      </c>
      <c r="AQ846" s="508" t="e">
        <f>#REF!+BL846+BR846+CW846</f>
        <v>#REF!</v>
      </c>
      <c r="AR846" s="1630"/>
      <c r="AS846" s="1630"/>
      <c r="AT846" s="565">
        <v>9.430899999999999E-2</v>
      </c>
      <c r="AU846" s="565">
        <v>11.317080000000001</v>
      </c>
      <c r="AV846" s="565">
        <v>0.22</v>
      </c>
      <c r="AW846" s="565">
        <v>0.1530454</v>
      </c>
      <c r="AX846" s="565">
        <v>18.365447999999997</v>
      </c>
      <c r="AY846" s="565">
        <v>0.29715663469038001</v>
      </c>
      <c r="AZ846" s="565">
        <v>5.0480999999999991E-2</v>
      </c>
      <c r="BA846" s="565">
        <v>10.6812</v>
      </c>
      <c r="BB846" s="565">
        <v>9.6129721458129966E-2</v>
      </c>
      <c r="BC846" s="565">
        <v>0.16144950000000002</v>
      </c>
      <c r="BD846" s="565">
        <v>11.4998</v>
      </c>
      <c r="BE846" s="565">
        <v>0.23983564687000003</v>
      </c>
      <c r="BF846" s="565"/>
      <c r="BG846" s="565"/>
      <c r="BH846" s="565"/>
      <c r="BI846" s="565"/>
      <c r="BJ846" s="565"/>
      <c r="BK846" s="565"/>
      <c r="BL846" s="578">
        <v>9.4944000000000001E-2</v>
      </c>
      <c r="BM846" s="578">
        <v>11.393280000000001</v>
      </c>
      <c r="BN846" s="578">
        <v>0.31028033573999997</v>
      </c>
      <c r="BO846" s="578">
        <v>8.6940000000000003E-3</v>
      </c>
      <c r="BP846" s="578">
        <v>1.04328</v>
      </c>
      <c r="BQ846" s="578">
        <v>2.1867235740000001E-2</v>
      </c>
      <c r="BR846" s="578">
        <v>9.4944000000000001E-2</v>
      </c>
      <c r="BS846" s="578">
        <v>11.393280000000001</v>
      </c>
      <c r="BT846" s="578">
        <v>0.31028033573999997</v>
      </c>
      <c r="BU846" s="578">
        <v>8.6940000000000003E-3</v>
      </c>
      <c r="BV846" s="578">
        <v>1.04328</v>
      </c>
      <c r="BW846" s="578">
        <v>2.1867235740000001E-2</v>
      </c>
      <c r="BX846" s="578">
        <v>5.2440000000000001E-2</v>
      </c>
      <c r="BY846" s="578">
        <v>6.2927999999999997</v>
      </c>
      <c r="BZ846" s="578">
        <v>0.17535516479999999</v>
      </c>
      <c r="CA846" s="578">
        <v>3.381E-2</v>
      </c>
      <c r="CB846" s="578">
        <v>4.0571999999999999</v>
      </c>
      <c r="CC846" s="578">
        <v>0.11305793519999999</v>
      </c>
      <c r="CD846" s="578">
        <v>0</v>
      </c>
      <c r="CE846" s="578">
        <v>0</v>
      </c>
      <c r="CF846" s="578">
        <v>0</v>
      </c>
      <c r="CG846" s="978"/>
      <c r="CH846" s="578">
        <v>9.4944000000000001E-2</v>
      </c>
      <c r="CI846" s="578">
        <v>11.393280000000001</v>
      </c>
      <c r="CJ846" s="578">
        <v>0.31028033573999997</v>
      </c>
      <c r="CK846" s="578">
        <v>8.6940000000000003E-3</v>
      </c>
      <c r="CL846" s="578">
        <v>1.04328</v>
      </c>
      <c r="CM846" s="578">
        <v>2.1867235740000001E-2</v>
      </c>
      <c r="CN846" s="578">
        <v>5.2440000000000001E-2</v>
      </c>
      <c r="CO846" s="578">
        <v>6.2927999999999997</v>
      </c>
      <c r="CP846" s="578">
        <v>0.17535516479999999</v>
      </c>
      <c r="CQ846" s="578">
        <v>3.381E-2</v>
      </c>
      <c r="CR846" s="578">
        <v>4.0571999999999999</v>
      </c>
      <c r="CS846" s="578">
        <v>0.11305793519999999</v>
      </c>
      <c r="CT846" s="578">
        <v>0</v>
      </c>
      <c r="CU846" s="578">
        <v>0</v>
      </c>
      <c r="CV846" s="578">
        <v>0</v>
      </c>
      <c r="CW846" s="1547">
        <v>9.8808000000000007E-2</v>
      </c>
      <c r="CX846" s="578">
        <v>11.856959999999999</v>
      </c>
      <c r="CY846" s="578">
        <v>0.31813211760000004</v>
      </c>
      <c r="CZ846" s="578">
        <v>0.10074</v>
      </c>
      <c r="DA846" s="578">
        <v>12.088799999999999</v>
      </c>
      <c r="DB846" s="578">
        <v>0.33463611719999997</v>
      </c>
      <c r="DC846" s="578">
        <v>0.10281</v>
      </c>
      <c r="DD846" s="578">
        <v>12.337199999999999</v>
      </c>
      <c r="DE846" s="578">
        <v>0.35359957349999999</v>
      </c>
      <c r="DF846" s="578">
        <v>0.10281</v>
      </c>
      <c r="DG846" s="578">
        <v>12.337199999999999</v>
      </c>
      <c r="DH846" s="578">
        <v>0.35359957349999999</v>
      </c>
      <c r="DI846" s="1231">
        <v>9.8808000000000007E-2</v>
      </c>
      <c r="DJ846" s="1231">
        <v>11.856959999999999</v>
      </c>
      <c r="DK846" s="1231">
        <v>0.31813211760000004</v>
      </c>
      <c r="DL846" s="1231"/>
      <c r="DM846" s="1231"/>
      <c r="DN846" s="1231"/>
      <c r="DO846" s="1231"/>
      <c r="DP846" s="1231"/>
      <c r="DQ846" s="1231"/>
      <c r="DR846" s="1231"/>
      <c r="DS846" s="1231"/>
      <c r="DT846" s="1231"/>
      <c r="DU846" s="1231"/>
      <c r="DV846" s="1231"/>
      <c r="DW846" s="1231"/>
      <c r="DX846" s="1231">
        <v>0.10074</v>
      </c>
      <c r="DY846" s="1231">
        <v>12.088799999999999</v>
      </c>
      <c r="DZ846" s="1231">
        <v>0.33463611719999997</v>
      </c>
      <c r="EA846" s="1231">
        <v>0.10281</v>
      </c>
      <c r="EB846" s="1231">
        <v>12.337199999999999</v>
      </c>
      <c r="EC846" s="1231">
        <v>0.35359957349999999</v>
      </c>
      <c r="ED846" s="1231">
        <v>0.10281</v>
      </c>
      <c r="EE846" s="1231">
        <v>12.337199999999999</v>
      </c>
      <c r="EF846" s="1231">
        <v>0.35359957349999999</v>
      </c>
      <c r="EG846" s="1231"/>
      <c r="EH846" s="1231"/>
      <c r="EI846" s="1231"/>
      <c r="EJ846" s="517"/>
      <c r="EK846" s="517"/>
      <c r="EL846" s="517"/>
      <c r="EM846" s="517"/>
      <c r="EN846" s="508">
        <f t="shared" si="3379"/>
        <v>9.6020000000000003</v>
      </c>
      <c r="EO846" s="508"/>
      <c r="EP846" s="508"/>
      <c r="EQ846" s="569">
        <v>0.748</v>
      </c>
      <c r="ER846" s="569">
        <v>2.89</v>
      </c>
      <c r="ES846" s="569">
        <v>2.89</v>
      </c>
      <c r="ET846" s="834"/>
      <c r="EU846" s="834"/>
      <c r="EV846" s="834"/>
      <c r="EW846" s="834"/>
      <c r="EX846" s="569">
        <v>3.0739999999999998</v>
      </c>
      <c r="EY846" s="834"/>
      <c r="EZ846" s="834"/>
      <c r="FA846" s="834"/>
      <c r="FB846" s="834"/>
      <c r="FC846" s="569">
        <v>3.1970000000000001</v>
      </c>
      <c r="FD846" s="569">
        <v>3.1970000000000001</v>
      </c>
      <c r="FE846" s="569">
        <v>3.1970000000000001</v>
      </c>
      <c r="FF846" s="569">
        <v>3.1970000000000001</v>
      </c>
      <c r="FG846" s="508"/>
      <c r="FH846" s="508">
        <v>0.59899999999999998</v>
      </c>
      <c r="FI846" s="508">
        <v>0.29378300000000002</v>
      </c>
      <c r="FJ846" s="565"/>
      <c r="FK846" s="565"/>
      <c r="FL846" s="976"/>
      <c r="FM846" s="565"/>
      <c r="FN846" s="833"/>
      <c r="FO846" s="833"/>
      <c r="FP846" s="833"/>
      <c r="FQ846" s="833"/>
      <c r="FR846" s="565"/>
      <c r="FS846" s="565"/>
      <c r="FT846" s="565"/>
      <c r="FU846" s="833"/>
      <c r="FV846" s="565" t="s">
        <v>297</v>
      </c>
      <c r="FW846" s="565"/>
      <c r="FX846" s="565" t="s">
        <v>300</v>
      </c>
    </row>
    <row r="847" spans="1:180" s="515" customFormat="1" ht="60" hidden="1" customHeight="1">
      <c r="A847" s="627" t="s">
        <v>485</v>
      </c>
      <c r="B847" s="628" t="s">
        <v>295</v>
      </c>
      <c r="C847" s="542" t="s">
        <v>491</v>
      </c>
      <c r="D847" s="542" t="s">
        <v>493</v>
      </c>
      <c r="E847" s="629" t="s">
        <v>394</v>
      </c>
      <c r="F847" s="525" t="s">
        <v>411</v>
      </c>
      <c r="G847" s="563" t="s">
        <v>71</v>
      </c>
      <c r="H847" s="563" t="s">
        <v>412</v>
      </c>
      <c r="I847" s="508" t="e">
        <f>#REF!+M847+N847+S847</f>
        <v>#REF!</v>
      </c>
      <c r="J847" s="508"/>
      <c r="K847" s="508"/>
      <c r="L847" s="508"/>
      <c r="M847" s="509" t="e">
        <f>SUM(#REF!)</f>
        <v>#REF!</v>
      </c>
      <c r="N847" s="509">
        <f>SUM(O847:R847)</f>
        <v>0</v>
      </c>
      <c r="O847" s="565"/>
      <c r="P847" s="565"/>
      <c r="Q847" s="565"/>
      <c r="R847" s="565"/>
      <c r="S847" s="565">
        <v>31</v>
      </c>
      <c r="T847" s="565"/>
      <c r="U847" s="565"/>
      <c r="V847" s="565"/>
      <c r="W847" s="565"/>
      <c r="X847" s="565">
        <v>31.6</v>
      </c>
      <c r="Y847" s="565">
        <v>32.299999999999997</v>
      </c>
      <c r="Z847" s="565">
        <v>32.299999999999997</v>
      </c>
      <c r="AA847" s="1185"/>
      <c r="AB847" s="571"/>
      <c r="AC847" s="571"/>
      <c r="AD847" s="571"/>
      <c r="AE847" s="571"/>
      <c r="AF847" s="509" t="e">
        <f>SUM(#REF!)</f>
        <v>#REF!</v>
      </c>
      <c r="AG847" s="509">
        <f>SUM(AH847:AK847)</f>
        <v>0</v>
      </c>
      <c r="AH847" s="565"/>
      <c r="AI847" s="565"/>
      <c r="AJ847" s="565"/>
      <c r="AK847" s="565"/>
      <c r="AL847" s="571"/>
      <c r="AM847" s="571"/>
      <c r="AN847" s="571"/>
      <c r="AO847" s="571"/>
      <c r="AP847" s="565" t="s">
        <v>590</v>
      </c>
      <c r="AQ847" s="508" t="e">
        <f>#REF!+BL847+BR847+CW847</f>
        <v>#REF!</v>
      </c>
      <c r="AR847" s="1630"/>
      <c r="AS847" s="1630"/>
      <c r="AT847" s="565">
        <v>1.349E-2</v>
      </c>
      <c r="AU847" s="565">
        <v>1.6188</v>
      </c>
      <c r="AV847" s="565">
        <v>3.2000000000000001E-2</v>
      </c>
      <c r="AW847" s="565">
        <v>1.6409340000000001E-2</v>
      </c>
      <c r="AX847" s="565">
        <v>1.9691208</v>
      </c>
      <c r="AY847" s="565">
        <v>3.3004704797048E-2</v>
      </c>
      <c r="AZ847" s="565">
        <v>1.3429999999999999E-2</v>
      </c>
      <c r="BA847" s="565">
        <v>142.69308000000001</v>
      </c>
      <c r="BB847" s="565">
        <v>3.7932782238200007E-2</v>
      </c>
      <c r="BC847" s="565">
        <v>4.4319000000000004E-2</v>
      </c>
      <c r="BD847" s="565">
        <v>1.7638930799999999</v>
      </c>
      <c r="BE847" s="565">
        <v>0.16375826128251952</v>
      </c>
      <c r="BF847" s="565"/>
      <c r="BG847" s="565"/>
      <c r="BH847" s="565"/>
      <c r="BI847" s="565"/>
      <c r="BJ847" s="565"/>
      <c r="BK847" s="565"/>
      <c r="BL847" s="578">
        <v>0.29837000000000002</v>
      </c>
      <c r="BM847" s="578">
        <v>35.804400000000001</v>
      </c>
      <c r="BN847" s="578">
        <v>0.96940010259999987</v>
      </c>
      <c r="BO847" s="578">
        <v>3.4180000000000002E-2</v>
      </c>
      <c r="BP847" s="578">
        <v>4.1016000000000004</v>
      </c>
      <c r="BQ847" s="578">
        <v>8.5969877800000011E-2</v>
      </c>
      <c r="BR847" s="578">
        <v>0.29837000000000002</v>
      </c>
      <c r="BS847" s="578">
        <v>35.804400000000001</v>
      </c>
      <c r="BT847" s="578">
        <v>0.96940010259999987</v>
      </c>
      <c r="BU847" s="578">
        <v>3.4180000000000002E-2</v>
      </c>
      <c r="BV847" s="578">
        <v>4.1016000000000004</v>
      </c>
      <c r="BW847" s="578">
        <v>8.5969877800000011E-2</v>
      </c>
      <c r="BX847" s="578">
        <v>0.10063000000000001</v>
      </c>
      <c r="BY847" s="578">
        <v>12.075600000000001</v>
      </c>
      <c r="BZ847" s="578">
        <v>0.33649866960000002</v>
      </c>
      <c r="CA847" s="578">
        <v>0.14277999999999999</v>
      </c>
      <c r="CB847" s="578">
        <v>17.133599999999998</v>
      </c>
      <c r="CC847" s="578">
        <v>0.47744489759999992</v>
      </c>
      <c r="CD847" s="578">
        <v>2.078E-2</v>
      </c>
      <c r="CE847" s="578">
        <v>2.4935999999999998</v>
      </c>
      <c r="CF847" s="578">
        <v>6.9486657600000001E-2</v>
      </c>
      <c r="CG847" s="978"/>
      <c r="CH847" s="578">
        <v>0.29837000000000002</v>
      </c>
      <c r="CI847" s="578">
        <v>35.804400000000001</v>
      </c>
      <c r="CJ847" s="578">
        <v>0.96940010259999987</v>
      </c>
      <c r="CK847" s="578">
        <v>3.4180000000000002E-2</v>
      </c>
      <c r="CL847" s="578">
        <v>4.1016000000000004</v>
      </c>
      <c r="CM847" s="578">
        <v>8.5969877800000011E-2</v>
      </c>
      <c r="CN847" s="578">
        <v>0.10063000000000001</v>
      </c>
      <c r="CO847" s="578">
        <v>12.075600000000001</v>
      </c>
      <c r="CP847" s="578">
        <v>0.33649866960000002</v>
      </c>
      <c r="CQ847" s="578">
        <v>0.14277999999999999</v>
      </c>
      <c r="CR847" s="578">
        <v>17.133599999999998</v>
      </c>
      <c r="CS847" s="578">
        <v>0.47744489759999992</v>
      </c>
      <c r="CT847" s="578">
        <v>2.078E-2</v>
      </c>
      <c r="CU847" s="578">
        <v>2.4935999999999998</v>
      </c>
      <c r="CV847" s="578">
        <v>6.9486657600000001E-2</v>
      </c>
      <c r="CW847" s="1547">
        <v>0.31</v>
      </c>
      <c r="CX847" s="578">
        <v>37.199999999999996</v>
      </c>
      <c r="CY847" s="578">
        <v>0.99810699999999997</v>
      </c>
      <c r="CZ847" s="578">
        <v>0.316</v>
      </c>
      <c r="DA847" s="578">
        <v>37.92</v>
      </c>
      <c r="DB847" s="578">
        <v>1.04968248</v>
      </c>
      <c r="DC847" s="578">
        <v>0.32299999999999995</v>
      </c>
      <c r="DD847" s="578">
        <v>38.76</v>
      </c>
      <c r="DE847" s="578">
        <v>1.11091005</v>
      </c>
      <c r="DF847" s="578">
        <v>0.32299999999999995</v>
      </c>
      <c r="DG847" s="578">
        <v>38.76</v>
      </c>
      <c r="DH847" s="578">
        <v>1.11091005</v>
      </c>
      <c r="DI847" s="1231">
        <v>0.31</v>
      </c>
      <c r="DJ847" s="1231">
        <v>37.199999999999996</v>
      </c>
      <c r="DK847" s="1231">
        <v>0.99810699999999997</v>
      </c>
      <c r="DL847" s="1231"/>
      <c r="DM847" s="1231"/>
      <c r="DN847" s="1231"/>
      <c r="DO847" s="1231"/>
      <c r="DP847" s="1231"/>
      <c r="DQ847" s="1231"/>
      <c r="DR847" s="1231"/>
      <c r="DS847" s="1231"/>
      <c r="DT847" s="1231"/>
      <c r="DU847" s="1231"/>
      <c r="DV847" s="1231"/>
      <c r="DW847" s="1231"/>
      <c r="DX847" s="1231">
        <v>0.316</v>
      </c>
      <c r="DY847" s="1231">
        <v>37.92</v>
      </c>
      <c r="DZ847" s="1231">
        <v>1.04968248</v>
      </c>
      <c r="EA847" s="1231">
        <v>0.32299999999999995</v>
      </c>
      <c r="EB847" s="1231">
        <v>38.76</v>
      </c>
      <c r="EC847" s="1231">
        <v>1.11091005</v>
      </c>
      <c r="ED847" s="1231">
        <v>0.32299999999999995</v>
      </c>
      <c r="EE847" s="1231">
        <v>38.76</v>
      </c>
      <c r="EF847" s="1231">
        <v>1.11091005</v>
      </c>
      <c r="EG847" s="1231"/>
      <c r="EH847" s="1231"/>
      <c r="EI847" s="1231"/>
      <c r="EJ847" s="517"/>
      <c r="EK847" s="517"/>
      <c r="EL847" s="517"/>
      <c r="EM847" s="517"/>
      <c r="EN847" s="508">
        <f t="shared" si="3379"/>
        <v>20.116</v>
      </c>
      <c r="EO847" s="508"/>
      <c r="EP847" s="508"/>
      <c r="EQ847" s="569">
        <v>1.839</v>
      </c>
      <c r="ER847" s="569">
        <v>5.931</v>
      </c>
      <c r="ES847" s="569">
        <v>5.931</v>
      </c>
      <c r="ET847" s="834"/>
      <c r="EU847" s="834"/>
      <c r="EV847" s="834"/>
      <c r="EW847" s="834"/>
      <c r="EX847" s="569">
        <v>6.415</v>
      </c>
      <c r="EY847" s="834"/>
      <c r="EZ847" s="834"/>
      <c r="FA847" s="834"/>
      <c r="FB847" s="834"/>
      <c r="FC847" s="569">
        <v>6.742</v>
      </c>
      <c r="FD847" s="569">
        <v>6.742</v>
      </c>
      <c r="FE847" s="569">
        <v>6.742</v>
      </c>
      <c r="FF847" s="569">
        <v>6.742</v>
      </c>
      <c r="FG847" s="508"/>
      <c r="FH847" s="508">
        <v>3.1930000000000001</v>
      </c>
      <c r="FI847" s="508">
        <v>1.0661514000000001</v>
      </c>
      <c r="FJ847" s="565"/>
      <c r="FK847" s="565"/>
      <c r="FL847" s="976"/>
      <c r="FM847" s="565"/>
      <c r="FN847" s="833"/>
      <c r="FO847" s="833"/>
      <c r="FP847" s="833"/>
      <c r="FQ847" s="833"/>
      <c r="FR847" s="565"/>
      <c r="FS847" s="565"/>
      <c r="FT847" s="565"/>
      <c r="FU847" s="833"/>
      <c r="FV847" s="565" t="s">
        <v>297</v>
      </c>
      <c r="FW847" s="565"/>
      <c r="FX847" s="565" t="s">
        <v>300</v>
      </c>
    </row>
    <row r="848" spans="1:180" s="515" customFormat="1" ht="87" hidden="1" customHeight="1">
      <c r="A848" s="627" t="s">
        <v>485</v>
      </c>
      <c r="B848" s="628" t="s">
        <v>295</v>
      </c>
      <c r="C848" s="542" t="s">
        <v>491</v>
      </c>
      <c r="D848" s="542" t="s">
        <v>493</v>
      </c>
      <c r="E848" s="630" t="s">
        <v>470</v>
      </c>
      <c r="F848" s="525" t="s">
        <v>473</v>
      </c>
      <c r="G848" s="563" t="s">
        <v>71</v>
      </c>
      <c r="H848" s="563" t="s">
        <v>12</v>
      </c>
      <c r="I848" s="508">
        <v>0</v>
      </c>
      <c r="J848" s="508"/>
      <c r="K848" s="508"/>
      <c r="L848" s="508"/>
      <c r="M848" s="509" t="e">
        <f>SUM(#REF!)</f>
        <v>#REF!</v>
      </c>
      <c r="N848" s="509">
        <f>SUM(O848:R848)</f>
        <v>0</v>
      </c>
      <c r="O848" s="565"/>
      <c r="P848" s="565"/>
      <c r="Q848" s="565"/>
      <c r="R848" s="565"/>
      <c r="S848" s="565">
        <v>0</v>
      </c>
      <c r="T848" s="565"/>
      <c r="U848" s="565"/>
      <c r="V848" s="565"/>
      <c r="W848" s="565"/>
      <c r="X848" s="565">
        <v>0</v>
      </c>
      <c r="Y848" s="565">
        <v>0</v>
      </c>
      <c r="Z848" s="565">
        <v>0</v>
      </c>
      <c r="AA848" s="1185"/>
      <c r="AB848" s="571"/>
      <c r="AC848" s="571"/>
      <c r="AD848" s="571"/>
      <c r="AE848" s="571"/>
      <c r="AF848" s="509" t="e">
        <f>SUM(#REF!)</f>
        <v>#REF!</v>
      </c>
      <c r="AG848" s="509">
        <f>SUM(AH848:AK848)</f>
        <v>0</v>
      </c>
      <c r="AH848" s="565"/>
      <c r="AI848" s="565"/>
      <c r="AJ848" s="565"/>
      <c r="AK848" s="565"/>
      <c r="AL848" s="571"/>
      <c r="AM848" s="571"/>
      <c r="AN848" s="571"/>
      <c r="AO848" s="571"/>
      <c r="AP848" s="565" t="s">
        <v>590</v>
      </c>
      <c r="AQ848" s="508" t="e">
        <f>#REF!+BL848+BR848+CW848</f>
        <v>#REF!</v>
      </c>
      <c r="AR848" s="1630"/>
      <c r="AS848" s="1630"/>
      <c r="AT848" s="565"/>
      <c r="AU848" s="565"/>
      <c r="AV848" s="565"/>
      <c r="AW848" s="565"/>
      <c r="AX848" s="565"/>
      <c r="AY848" s="565"/>
      <c r="AZ848" s="565"/>
      <c r="BA848" s="565"/>
      <c r="BB848" s="565"/>
      <c r="BC848" s="565"/>
      <c r="BD848" s="565"/>
      <c r="BE848" s="565"/>
      <c r="BF848" s="565"/>
      <c r="BG848" s="565"/>
      <c r="BH848" s="565"/>
      <c r="BI848" s="565"/>
      <c r="BJ848" s="565"/>
      <c r="BK848" s="565"/>
      <c r="BL848" s="578">
        <v>8.038E-3</v>
      </c>
      <c r="BM848" s="578">
        <v>0.96455999999999997</v>
      </c>
      <c r="BN848" s="578">
        <v>2.5513159599999995E-2</v>
      </c>
      <c r="BO848" s="578">
        <v>0</v>
      </c>
      <c r="BP848" s="578">
        <v>0</v>
      </c>
      <c r="BQ848" s="578">
        <v>0</v>
      </c>
      <c r="BR848" s="578">
        <v>8.038E-3</v>
      </c>
      <c r="BS848" s="578">
        <v>0.96455999999999997</v>
      </c>
      <c r="BT848" s="578">
        <v>2.5513159599999995E-2</v>
      </c>
      <c r="BU848" s="578">
        <v>0</v>
      </c>
      <c r="BV848" s="578">
        <v>0</v>
      </c>
      <c r="BW848" s="578">
        <v>0</v>
      </c>
      <c r="BX848" s="578">
        <v>0</v>
      </c>
      <c r="BY848" s="578">
        <v>0</v>
      </c>
      <c r="BZ848" s="578">
        <v>0</v>
      </c>
      <c r="CA848" s="578">
        <v>3.4739999999999997E-3</v>
      </c>
      <c r="CB848" s="578">
        <v>0.41687999999999997</v>
      </c>
      <c r="CC848" s="578">
        <v>1.1616778079999997E-2</v>
      </c>
      <c r="CD848" s="578">
        <v>4.5639999999999995E-3</v>
      </c>
      <c r="CE848" s="578">
        <v>0.54767999999999994</v>
      </c>
      <c r="CF848" s="578">
        <v>1.3896381519999997E-2</v>
      </c>
      <c r="CG848" s="978"/>
      <c r="CH848" s="578">
        <v>8.038E-3</v>
      </c>
      <c r="CI848" s="578">
        <v>0.96455999999999997</v>
      </c>
      <c r="CJ848" s="578">
        <v>2.5513159599999995E-2</v>
      </c>
      <c r="CK848" s="578">
        <v>0</v>
      </c>
      <c r="CL848" s="578">
        <v>0</v>
      </c>
      <c r="CM848" s="578">
        <v>0</v>
      </c>
      <c r="CN848" s="578">
        <v>0</v>
      </c>
      <c r="CO848" s="578">
        <v>0</v>
      </c>
      <c r="CP848" s="578">
        <v>0</v>
      </c>
      <c r="CQ848" s="578">
        <v>3.4739999999999997E-3</v>
      </c>
      <c r="CR848" s="578">
        <v>0.41687999999999997</v>
      </c>
      <c r="CS848" s="578">
        <v>1.1616778079999997E-2</v>
      </c>
      <c r="CT848" s="578">
        <v>4.5639999999999995E-3</v>
      </c>
      <c r="CU848" s="578">
        <v>0.54767999999999994</v>
      </c>
      <c r="CV848" s="578">
        <v>1.3896381519999997E-2</v>
      </c>
      <c r="CW848" s="1547">
        <v>1.8443000000000001E-2</v>
      </c>
      <c r="CX848" s="578">
        <v>2.2131600000000002</v>
      </c>
      <c r="CY848" s="578">
        <v>5.7780736200000002E-2</v>
      </c>
      <c r="CZ848" s="578">
        <v>1.8626E-2</v>
      </c>
      <c r="DA848" s="578">
        <v>2.2351199999999998</v>
      </c>
      <c r="DB848" s="578">
        <v>6.1871474279999991E-2</v>
      </c>
      <c r="DC848" s="578">
        <v>1.8626E-2</v>
      </c>
      <c r="DD848" s="578">
        <v>2.2351199999999998</v>
      </c>
      <c r="DE848" s="578">
        <v>6.4061333100000006E-2</v>
      </c>
      <c r="DF848" s="578">
        <v>1.8626E-2</v>
      </c>
      <c r="DG848" s="578">
        <v>2.2351199999999998</v>
      </c>
      <c r="DH848" s="578">
        <v>6.4061333100000006E-2</v>
      </c>
      <c r="DI848" s="1231">
        <v>1.8443000000000001E-2</v>
      </c>
      <c r="DJ848" s="1231">
        <v>2.2131600000000002</v>
      </c>
      <c r="DK848" s="1231">
        <v>5.7780736200000002E-2</v>
      </c>
      <c r="DL848" s="1231"/>
      <c r="DM848" s="1231"/>
      <c r="DN848" s="1231"/>
      <c r="DO848" s="1231"/>
      <c r="DP848" s="1231"/>
      <c r="DQ848" s="1231"/>
      <c r="DR848" s="1231"/>
      <c r="DS848" s="1231"/>
      <c r="DT848" s="1231"/>
      <c r="DU848" s="1231"/>
      <c r="DV848" s="1231"/>
      <c r="DW848" s="1231"/>
      <c r="DX848" s="1231">
        <v>1.8626E-2</v>
      </c>
      <c r="DY848" s="1231">
        <v>2.2351199999999998</v>
      </c>
      <c r="DZ848" s="1231">
        <v>6.1871474279999991E-2</v>
      </c>
      <c r="EA848" s="1231">
        <v>1.8626E-2</v>
      </c>
      <c r="EB848" s="1231">
        <v>2.2351199999999998</v>
      </c>
      <c r="EC848" s="1231">
        <v>6.4061333100000006E-2</v>
      </c>
      <c r="ED848" s="1231">
        <v>1.8626E-2</v>
      </c>
      <c r="EE848" s="1231">
        <v>2.2351199999999998</v>
      </c>
      <c r="EF848" s="1231">
        <v>6.4061333100000006E-2</v>
      </c>
      <c r="EG848" s="1231"/>
      <c r="EH848" s="1231"/>
      <c r="EI848" s="1231"/>
      <c r="EJ848" s="517"/>
      <c r="EK848" s="517"/>
      <c r="EL848" s="517"/>
      <c r="EM848" s="517"/>
      <c r="EN848" s="508">
        <f t="shared" si="3379"/>
        <v>0</v>
      </c>
      <c r="EO848" s="508"/>
      <c r="EP848" s="508"/>
      <c r="EQ848" s="569"/>
      <c r="ER848" s="569"/>
      <c r="ES848" s="569"/>
      <c r="ET848" s="834"/>
      <c r="EU848" s="834"/>
      <c r="EV848" s="834"/>
      <c r="EW848" s="834"/>
      <c r="EX848" s="569"/>
      <c r="EY848" s="834"/>
      <c r="EZ848" s="834"/>
      <c r="FA848" s="834"/>
      <c r="FB848" s="834"/>
      <c r="FC848" s="569"/>
      <c r="FD848" s="569"/>
      <c r="FE848" s="569"/>
      <c r="FF848" s="569"/>
      <c r="FG848" s="508"/>
      <c r="FH848" s="508"/>
      <c r="FI848" s="508"/>
      <c r="FJ848" s="565"/>
      <c r="FK848" s="565"/>
      <c r="FL848" s="976"/>
      <c r="FM848" s="565"/>
      <c r="FN848" s="833"/>
      <c r="FO848" s="833"/>
      <c r="FP848" s="833"/>
      <c r="FQ848" s="833"/>
      <c r="FR848" s="565"/>
      <c r="FS848" s="565"/>
      <c r="FT848" s="565"/>
      <c r="FU848" s="833"/>
      <c r="FV848" s="565"/>
      <c r="FW848" s="565"/>
      <c r="FX848" s="565"/>
    </row>
    <row r="849" spans="1:180" ht="30" hidden="1" customHeight="1">
      <c r="A849" s="462" t="s">
        <v>485</v>
      </c>
      <c r="B849" s="379" t="s">
        <v>295</v>
      </c>
      <c r="C849" s="378"/>
      <c r="D849" s="378"/>
      <c r="E849" s="383"/>
      <c r="F849" s="381" t="s">
        <v>11</v>
      </c>
      <c r="G849" s="463"/>
      <c r="H849" s="463"/>
      <c r="I849" s="285"/>
      <c r="J849" s="285"/>
      <c r="K849" s="285"/>
      <c r="L849" s="285"/>
      <c r="M849" s="285"/>
      <c r="N849" s="285"/>
      <c r="O849" s="285"/>
      <c r="P849" s="285"/>
      <c r="Q849" s="285"/>
      <c r="R849" s="285"/>
      <c r="S849" s="285"/>
      <c r="T849" s="285"/>
      <c r="U849" s="285"/>
      <c r="V849" s="285"/>
      <c r="W849" s="285"/>
      <c r="X849" s="285"/>
      <c r="Y849" s="285"/>
      <c r="Z849" s="285"/>
      <c r="AA849" s="1174"/>
      <c r="AB849" s="285"/>
      <c r="AC849" s="285"/>
      <c r="AD849" s="347"/>
      <c r="AE849" s="285"/>
      <c r="AF849" s="285"/>
      <c r="AG849" s="285"/>
      <c r="AH849" s="285"/>
      <c r="AI849" s="285"/>
      <c r="AJ849" s="285"/>
      <c r="AK849" s="285"/>
      <c r="AL849" s="285"/>
      <c r="AM849" s="285"/>
      <c r="AN849" s="285"/>
      <c r="AO849" s="285"/>
      <c r="AP849" s="306"/>
      <c r="AQ849" s="307" t="e">
        <f>#REF!+BL849+BR849+CW849</f>
        <v>#REF!</v>
      </c>
      <c r="AR849" s="1616"/>
      <c r="AS849" s="1616"/>
      <c r="AT849" s="287">
        <f t="shared" ref="AT849:BE849" si="3387">AT845+AT846+AT847+AT848</f>
        <v>0.31831300000000001</v>
      </c>
      <c r="AU849" s="287">
        <f t="shared" si="3387"/>
        <v>38.197560000000003</v>
      </c>
      <c r="AV849" s="287">
        <f t="shared" si="3387"/>
        <v>0.74299999999999999</v>
      </c>
      <c r="AW849" s="287">
        <f t="shared" si="3387"/>
        <v>0.61695462000000012</v>
      </c>
      <c r="AX849" s="287">
        <f t="shared" si="3387"/>
        <v>74.03455439999999</v>
      </c>
      <c r="AY849" s="287">
        <f t="shared" si="3387"/>
        <v>1.2512192033709881</v>
      </c>
      <c r="AZ849" s="287">
        <f t="shared" si="3387"/>
        <v>0.276333</v>
      </c>
      <c r="BA849" s="287">
        <f t="shared" si="3387"/>
        <v>178.86228</v>
      </c>
      <c r="BB849" s="287">
        <f t="shared" si="3387"/>
        <v>0.62306250369632987</v>
      </c>
      <c r="BC849" s="287">
        <f t="shared" si="3387"/>
        <v>0.41206700000000007</v>
      </c>
      <c r="BD849" s="287">
        <f t="shared" si="3387"/>
        <v>38.899513080000006</v>
      </c>
      <c r="BE849" s="287">
        <f t="shared" si="3387"/>
        <v>0.89544939852251959</v>
      </c>
      <c r="BF849" s="287"/>
      <c r="BG849" s="287"/>
      <c r="BH849" s="287"/>
      <c r="BI849" s="287"/>
      <c r="BJ849" s="287"/>
      <c r="BK849" s="287"/>
      <c r="BL849" s="287">
        <f t="shared" ref="BL849:DE849" si="3388">SUM(BL845:BL848)</f>
        <v>0.86223840000000007</v>
      </c>
      <c r="BM849" s="287">
        <f t="shared" si="3388"/>
        <v>103.468608</v>
      </c>
      <c r="BN849" s="287">
        <f t="shared" si="3388"/>
        <v>2.5682882025799998</v>
      </c>
      <c r="BO849" s="287">
        <f t="shared" si="3388"/>
        <v>8.6822800000000006E-2</v>
      </c>
      <c r="BP849" s="287">
        <f t="shared" si="3388"/>
        <v>10.418736000000001</v>
      </c>
      <c r="BQ849" s="287">
        <f t="shared" si="3388"/>
        <v>0.21837757478800002</v>
      </c>
      <c r="BR849" s="287">
        <f t="shared" ref="BR849:CF849" si="3389">SUM(BR845:BR848)</f>
        <v>0.86223840000000007</v>
      </c>
      <c r="BS849" s="287">
        <f t="shared" si="3389"/>
        <v>103.468608</v>
      </c>
      <c r="BT849" s="287">
        <f t="shared" si="3389"/>
        <v>2.5682882025799998</v>
      </c>
      <c r="BU849" s="287">
        <f t="shared" si="3389"/>
        <v>8.6822800000000006E-2</v>
      </c>
      <c r="BV849" s="287">
        <f t="shared" si="3389"/>
        <v>10.418736000000001</v>
      </c>
      <c r="BW849" s="287">
        <f t="shared" si="3389"/>
        <v>0.21837757478800002</v>
      </c>
      <c r="BX849" s="287">
        <f t="shared" si="3389"/>
        <v>0.44467000000000001</v>
      </c>
      <c r="BY849" s="287">
        <f t="shared" si="3389"/>
        <v>53.360400000000006</v>
      </c>
      <c r="BZ849" s="287">
        <f t="shared" si="3389"/>
        <v>1.2452890704000001</v>
      </c>
      <c r="CA849" s="287">
        <f t="shared" si="3389"/>
        <v>0.30540159999999994</v>
      </c>
      <c r="CB849" s="287">
        <f t="shared" si="3389"/>
        <v>36.648192000000002</v>
      </c>
      <c r="CC849" s="287">
        <f t="shared" si="3389"/>
        <v>1.0212385182719999</v>
      </c>
      <c r="CD849" s="287">
        <f t="shared" si="3389"/>
        <v>2.5343999999999998E-2</v>
      </c>
      <c r="CE849" s="287">
        <f t="shared" si="3389"/>
        <v>3.0412799999999995</v>
      </c>
      <c r="CF849" s="287">
        <f t="shared" si="3389"/>
        <v>8.3383039120000002E-2</v>
      </c>
      <c r="CG849" s="961"/>
      <c r="CH849" s="287">
        <f t="shared" ref="CH849:CV849" si="3390">SUM(CH845:CH848)</f>
        <v>0.86223840000000007</v>
      </c>
      <c r="CI849" s="287">
        <f t="shared" si="3390"/>
        <v>103.468608</v>
      </c>
      <c r="CJ849" s="287">
        <f t="shared" si="3390"/>
        <v>2.5682882025799998</v>
      </c>
      <c r="CK849" s="287">
        <f t="shared" si="3390"/>
        <v>8.6822800000000006E-2</v>
      </c>
      <c r="CL849" s="287">
        <f t="shared" si="3390"/>
        <v>10.418736000000001</v>
      </c>
      <c r="CM849" s="287">
        <f t="shared" si="3390"/>
        <v>0.21837757478800002</v>
      </c>
      <c r="CN849" s="287">
        <f t="shared" si="3390"/>
        <v>0.44467000000000001</v>
      </c>
      <c r="CO849" s="287">
        <f t="shared" si="3390"/>
        <v>53.360400000000006</v>
      </c>
      <c r="CP849" s="287">
        <f t="shared" si="3390"/>
        <v>1.2452890704000001</v>
      </c>
      <c r="CQ849" s="287">
        <f t="shared" si="3390"/>
        <v>0.30540159999999994</v>
      </c>
      <c r="CR849" s="287">
        <f t="shared" si="3390"/>
        <v>36.648192000000002</v>
      </c>
      <c r="CS849" s="287">
        <f t="shared" si="3390"/>
        <v>1.0212385182719999</v>
      </c>
      <c r="CT849" s="287">
        <f t="shared" si="3390"/>
        <v>2.5343999999999998E-2</v>
      </c>
      <c r="CU849" s="287">
        <f t="shared" si="3390"/>
        <v>3.0412799999999995</v>
      </c>
      <c r="CV849" s="287">
        <f t="shared" si="3390"/>
        <v>8.3383039120000002E-2</v>
      </c>
      <c r="CW849" s="1510">
        <f t="shared" si="3388"/>
        <v>0.90677099999999999</v>
      </c>
      <c r="CX849" s="287">
        <f t="shared" si="3388"/>
        <v>108.81251999999999</v>
      </c>
      <c r="CY849" s="287">
        <f t="shared" si="3388"/>
        <v>2.9179303977999997</v>
      </c>
      <c r="CZ849" s="287">
        <f t="shared" si="3388"/>
        <v>0.92352600000000007</v>
      </c>
      <c r="DA849" s="287">
        <f t="shared" si="3388"/>
        <v>110.82312</v>
      </c>
      <c r="DB849" s="287">
        <f t="shared" si="3388"/>
        <v>3.06775019628</v>
      </c>
      <c r="DC849" s="287">
        <f t="shared" si="3388"/>
        <v>0.94267599999999996</v>
      </c>
      <c r="DD849" s="287">
        <f t="shared" si="3388"/>
        <v>113.12111999999999</v>
      </c>
      <c r="DE849" s="287">
        <f t="shared" si="3388"/>
        <v>3.2421927006</v>
      </c>
      <c r="DF849" s="287">
        <f t="shared" ref="DF849:DH849" si="3391">SUM(DF845:DF848)</f>
        <v>0.94267599999999996</v>
      </c>
      <c r="DG849" s="287">
        <f t="shared" si="3391"/>
        <v>113.12111999999999</v>
      </c>
      <c r="DH849" s="287">
        <f t="shared" si="3391"/>
        <v>3.2421927006</v>
      </c>
      <c r="DI849" s="1220">
        <f t="shared" ref="DI849:EC849" si="3392">SUM(DI845:DI848)</f>
        <v>0.90677099999999999</v>
      </c>
      <c r="DJ849" s="1220">
        <f t="shared" si="3392"/>
        <v>108.81251999999999</v>
      </c>
      <c r="DK849" s="1220">
        <f t="shared" si="3392"/>
        <v>2.9179303977999997</v>
      </c>
      <c r="DL849" s="1220"/>
      <c r="DM849" s="1220"/>
      <c r="DN849" s="1220"/>
      <c r="DO849" s="1220"/>
      <c r="DP849" s="1220"/>
      <c r="DQ849" s="1220"/>
      <c r="DR849" s="1220"/>
      <c r="DS849" s="1220"/>
      <c r="DT849" s="1220"/>
      <c r="DU849" s="1220"/>
      <c r="DV849" s="1220"/>
      <c r="DW849" s="1220"/>
      <c r="DX849" s="1220">
        <f t="shared" si="3392"/>
        <v>0.92352600000000007</v>
      </c>
      <c r="DY849" s="1220">
        <f t="shared" si="3392"/>
        <v>110.82312</v>
      </c>
      <c r="DZ849" s="1220">
        <f t="shared" si="3392"/>
        <v>3.06775019628</v>
      </c>
      <c r="EA849" s="1220">
        <f t="shared" si="3392"/>
        <v>0.94267599999999996</v>
      </c>
      <c r="EB849" s="1220">
        <f t="shared" si="3392"/>
        <v>113.12111999999999</v>
      </c>
      <c r="EC849" s="1220">
        <f t="shared" si="3392"/>
        <v>3.2421927006</v>
      </c>
      <c r="ED849" s="1220">
        <f t="shared" ref="ED849:EF849" si="3393">SUM(ED845:ED848)</f>
        <v>0.94267599999999996</v>
      </c>
      <c r="EE849" s="1220">
        <f t="shared" si="3393"/>
        <v>113.12111999999999</v>
      </c>
      <c r="EF849" s="1220">
        <f t="shared" si="3393"/>
        <v>3.2421927006</v>
      </c>
      <c r="EG849" s="1220"/>
      <c r="EH849" s="1220"/>
      <c r="EI849" s="1220"/>
      <c r="EJ849" s="285"/>
      <c r="EK849" s="285"/>
      <c r="EL849" s="285"/>
      <c r="EM849" s="285"/>
      <c r="EN849" s="287">
        <f t="shared" si="3379"/>
        <v>67.497697000000002</v>
      </c>
      <c r="EO849" s="287"/>
      <c r="EP849" s="287"/>
      <c r="EQ849" s="287">
        <f t="shared" ref="EQ849:FD849" si="3394">SUM(EQ845:EQ848)</f>
        <v>3.6680000000000001</v>
      </c>
      <c r="ER849" s="287">
        <f t="shared" si="3394"/>
        <v>20.641477000000002</v>
      </c>
      <c r="ES849" s="287">
        <f t="shared" si="3394"/>
        <v>20.641477000000002</v>
      </c>
      <c r="ET849" s="825"/>
      <c r="EU849" s="825"/>
      <c r="EV849" s="825"/>
      <c r="EW849" s="825"/>
      <c r="EX849" s="287">
        <f t="shared" si="3394"/>
        <v>22.546742999999999</v>
      </c>
      <c r="EY849" s="825"/>
      <c r="EZ849" s="825"/>
      <c r="FA849" s="825"/>
      <c r="FB849" s="825"/>
      <c r="FC849" s="287">
        <f t="shared" si="3394"/>
        <v>23.999995000000002</v>
      </c>
      <c r="FD849" s="287">
        <f t="shared" si="3394"/>
        <v>23.999995000000002</v>
      </c>
      <c r="FE849" s="287">
        <f t="shared" ref="FE849:FF849" si="3395">SUM(FE845:FE848)</f>
        <v>23.999995000000002</v>
      </c>
      <c r="FF849" s="287">
        <f t="shared" si="3395"/>
        <v>23.999995000000002</v>
      </c>
      <c r="FG849" s="287" t="e">
        <f>SUM(#REF!)</f>
        <v>#REF!</v>
      </c>
      <c r="FH849" s="287">
        <v>11.068056</v>
      </c>
      <c r="FI849" s="287">
        <v>3.0631098999999997</v>
      </c>
      <c r="FJ849" s="287" t="e">
        <f>SUM(#REF!)</f>
        <v>#REF!</v>
      </c>
      <c r="FK849" s="287" t="e">
        <f>SUM(#REF!)</f>
        <v>#REF!</v>
      </c>
      <c r="FL849" s="961"/>
      <c r="FM849" s="287" t="e">
        <f>SUM(#REF!)</f>
        <v>#REF!</v>
      </c>
      <c r="FN849" s="825"/>
      <c r="FO849" s="825"/>
      <c r="FP849" s="825"/>
      <c r="FQ849" s="825"/>
      <c r="FR849" s="287"/>
      <c r="FS849" s="287"/>
      <c r="FT849" s="287" t="e">
        <f>SUM(#REF!)</f>
        <v>#REF!</v>
      </c>
      <c r="FU849" s="825"/>
      <c r="FV849" s="285"/>
      <c r="FW849" s="285"/>
      <c r="FX849" s="285"/>
    </row>
    <row r="850" spans="1:180" ht="30" hidden="1">
      <c r="A850" s="462" t="s">
        <v>485</v>
      </c>
      <c r="B850" s="379" t="s">
        <v>295</v>
      </c>
      <c r="C850" s="378"/>
      <c r="D850" s="378"/>
      <c r="E850" s="384" t="s">
        <v>45</v>
      </c>
      <c r="F850" s="385" t="s">
        <v>276</v>
      </c>
      <c r="G850" s="463"/>
      <c r="H850" s="463"/>
      <c r="I850" s="285"/>
      <c r="J850" s="285"/>
      <c r="K850" s="285"/>
      <c r="L850" s="285"/>
      <c r="M850" s="285"/>
      <c r="N850" s="285"/>
      <c r="O850" s="285"/>
      <c r="P850" s="285"/>
      <c r="Q850" s="285"/>
      <c r="R850" s="285"/>
      <c r="S850" s="285"/>
      <c r="T850" s="285"/>
      <c r="U850" s="285"/>
      <c r="V850" s="285"/>
      <c r="W850" s="285"/>
      <c r="X850" s="285"/>
      <c r="Y850" s="285"/>
      <c r="Z850" s="285"/>
      <c r="AA850" s="1174"/>
      <c r="AB850" s="285"/>
      <c r="AC850" s="285"/>
      <c r="AD850" s="347"/>
      <c r="AE850" s="285"/>
      <c r="AF850" s="285"/>
      <c r="AG850" s="285"/>
      <c r="AH850" s="285"/>
      <c r="AI850" s="285"/>
      <c r="AJ850" s="285"/>
      <c r="AK850" s="285"/>
      <c r="AL850" s="285"/>
      <c r="AM850" s="285"/>
      <c r="AN850" s="285"/>
      <c r="AO850" s="285"/>
      <c r="AP850" s="286"/>
      <c r="AQ850" s="285"/>
      <c r="AR850" s="1629"/>
      <c r="AS850" s="1629"/>
      <c r="AT850" s="287"/>
      <c r="AU850" s="287"/>
      <c r="AV850" s="287"/>
      <c r="AW850" s="287"/>
      <c r="AX850" s="287"/>
      <c r="AY850" s="287"/>
      <c r="AZ850" s="287"/>
      <c r="BA850" s="287"/>
      <c r="BB850" s="287"/>
      <c r="BC850" s="287"/>
      <c r="BD850" s="287"/>
      <c r="BE850" s="287"/>
      <c r="BF850" s="287"/>
      <c r="BG850" s="287"/>
      <c r="BH850" s="287"/>
      <c r="BI850" s="287"/>
      <c r="BJ850" s="287"/>
      <c r="BK850" s="287"/>
      <c r="BL850" s="285"/>
      <c r="BM850" s="285"/>
      <c r="BN850" s="285"/>
      <c r="BO850" s="285"/>
      <c r="BP850" s="285"/>
      <c r="BQ850" s="285"/>
      <c r="BR850" s="285"/>
      <c r="BS850" s="285"/>
      <c r="BT850" s="285"/>
      <c r="BU850" s="285"/>
      <c r="BV850" s="285"/>
      <c r="BW850" s="285"/>
      <c r="BX850" s="285"/>
      <c r="BY850" s="285"/>
      <c r="BZ850" s="285"/>
      <c r="CA850" s="285"/>
      <c r="CB850" s="285"/>
      <c r="CC850" s="285"/>
      <c r="CD850" s="285"/>
      <c r="CE850" s="285"/>
      <c r="CF850" s="285"/>
      <c r="CG850" s="962"/>
      <c r="CH850" s="285"/>
      <c r="CI850" s="285"/>
      <c r="CJ850" s="285"/>
      <c r="CK850" s="285"/>
      <c r="CL850" s="285"/>
      <c r="CM850" s="285"/>
      <c r="CN850" s="285"/>
      <c r="CO850" s="285"/>
      <c r="CP850" s="285"/>
      <c r="CQ850" s="285"/>
      <c r="CR850" s="285"/>
      <c r="CS850" s="285"/>
      <c r="CT850" s="285"/>
      <c r="CU850" s="285"/>
      <c r="CV850" s="285"/>
      <c r="CW850" s="1512"/>
      <c r="CX850" s="285"/>
      <c r="CY850" s="285"/>
      <c r="CZ850" s="285"/>
      <c r="DA850" s="285"/>
      <c r="DB850" s="285"/>
      <c r="DC850" s="285"/>
      <c r="DD850" s="285"/>
      <c r="DE850" s="285"/>
      <c r="DF850" s="285"/>
      <c r="DG850" s="285"/>
      <c r="DH850" s="285"/>
      <c r="DI850" s="1174"/>
      <c r="DJ850" s="1174"/>
      <c r="DK850" s="1174"/>
      <c r="DL850" s="1174"/>
      <c r="DM850" s="1174"/>
      <c r="DN850" s="1174"/>
      <c r="DO850" s="1174"/>
      <c r="DP850" s="1174"/>
      <c r="DQ850" s="1174"/>
      <c r="DR850" s="1174"/>
      <c r="DS850" s="1174"/>
      <c r="DT850" s="1174"/>
      <c r="DU850" s="1174"/>
      <c r="DV850" s="1174"/>
      <c r="DW850" s="1174"/>
      <c r="DX850" s="1174"/>
      <c r="DY850" s="1174"/>
      <c r="DZ850" s="1174"/>
      <c r="EA850" s="1174"/>
      <c r="EB850" s="1174"/>
      <c r="EC850" s="1174"/>
      <c r="ED850" s="1174"/>
      <c r="EE850" s="1174"/>
      <c r="EF850" s="1174"/>
      <c r="EG850" s="1174"/>
      <c r="EH850" s="1174"/>
      <c r="EI850" s="1174"/>
      <c r="EJ850" s="285"/>
      <c r="EK850" s="285"/>
      <c r="EL850" s="285"/>
      <c r="EM850" s="285"/>
      <c r="EN850" s="287">
        <f t="shared" si="3379"/>
        <v>0</v>
      </c>
      <c r="EO850" s="287"/>
      <c r="EP850" s="287"/>
      <c r="EQ850" s="285"/>
      <c r="ER850" s="285"/>
      <c r="ES850" s="285"/>
      <c r="ET850" s="804"/>
      <c r="EU850" s="804"/>
      <c r="EV850" s="804"/>
      <c r="EW850" s="804"/>
      <c r="EX850" s="285"/>
      <c r="EY850" s="804"/>
      <c r="EZ850" s="804"/>
      <c r="FA850" s="804"/>
      <c r="FB850" s="804"/>
      <c r="FC850" s="285"/>
      <c r="FD850" s="285"/>
      <c r="FE850" s="285"/>
      <c r="FF850" s="285"/>
      <c r="FG850" s="285"/>
      <c r="FH850" s="287"/>
      <c r="FI850" s="287"/>
      <c r="FJ850" s="285"/>
      <c r="FK850" s="285"/>
      <c r="FL850" s="962"/>
      <c r="FM850" s="285"/>
      <c r="FN850" s="804"/>
      <c r="FO850" s="804"/>
      <c r="FP850" s="804"/>
      <c r="FQ850" s="804"/>
      <c r="FR850" s="285"/>
      <c r="FS850" s="285"/>
      <c r="FT850" s="285"/>
      <c r="FU850" s="804"/>
      <c r="FV850" s="285"/>
      <c r="FW850" s="285"/>
      <c r="FX850" s="285"/>
    </row>
    <row r="851" spans="1:180" ht="30" hidden="1">
      <c r="A851" s="462" t="s">
        <v>485</v>
      </c>
      <c r="B851" s="379" t="s">
        <v>295</v>
      </c>
      <c r="C851" s="378"/>
      <c r="D851" s="378"/>
      <c r="E851" s="374" t="s">
        <v>117</v>
      </c>
      <c r="F851" s="373" t="s">
        <v>95</v>
      </c>
      <c r="G851" s="463"/>
      <c r="H851" s="463"/>
      <c r="I851" s="285"/>
      <c r="J851" s="285"/>
      <c r="K851" s="285"/>
      <c r="L851" s="285"/>
      <c r="M851" s="285"/>
      <c r="N851" s="285"/>
      <c r="O851" s="285"/>
      <c r="P851" s="285"/>
      <c r="Q851" s="285"/>
      <c r="R851" s="285"/>
      <c r="S851" s="285"/>
      <c r="T851" s="285"/>
      <c r="U851" s="285"/>
      <c r="V851" s="285"/>
      <c r="W851" s="285"/>
      <c r="X851" s="285"/>
      <c r="Y851" s="285"/>
      <c r="Z851" s="285"/>
      <c r="AA851" s="1174"/>
      <c r="AB851" s="285"/>
      <c r="AC851" s="285"/>
      <c r="AD851" s="347"/>
      <c r="AE851" s="285"/>
      <c r="AF851" s="285"/>
      <c r="AG851" s="285"/>
      <c r="AH851" s="285"/>
      <c r="AI851" s="285"/>
      <c r="AJ851" s="285"/>
      <c r="AK851" s="285"/>
      <c r="AL851" s="285"/>
      <c r="AM851" s="285"/>
      <c r="AN851" s="285"/>
      <c r="AO851" s="285"/>
      <c r="AP851" s="306"/>
      <c r="AQ851" s="285"/>
      <c r="AR851" s="1629"/>
      <c r="AS851" s="1629"/>
      <c r="AT851" s="285"/>
      <c r="AU851" s="285"/>
      <c r="AV851" s="285"/>
      <c r="AW851" s="285"/>
      <c r="AX851" s="285"/>
      <c r="AY851" s="285"/>
      <c r="AZ851" s="285"/>
      <c r="BA851" s="285"/>
      <c r="BB851" s="285"/>
      <c r="BC851" s="285"/>
      <c r="BD851" s="285"/>
      <c r="BE851" s="285"/>
      <c r="BF851" s="285"/>
      <c r="BG851" s="285"/>
      <c r="BH851" s="285"/>
      <c r="BI851" s="285"/>
      <c r="BJ851" s="285"/>
      <c r="BK851" s="285"/>
      <c r="BL851" s="285"/>
      <c r="BM851" s="285"/>
      <c r="BN851" s="285"/>
      <c r="BO851" s="285"/>
      <c r="BP851" s="285"/>
      <c r="BQ851" s="285"/>
      <c r="BR851" s="285"/>
      <c r="BS851" s="285"/>
      <c r="BT851" s="285"/>
      <c r="BU851" s="285"/>
      <c r="BV851" s="285"/>
      <c r="BW851" s="285"/>
      <c r="BX851" s="285"/>
      <c r="BY851" s="285"/>
      <c r="BZ851" s="285"/>
      <c r="CA851" s="285"/>
      <c r="CB851" s="285"/>
      <c r="CC851" s="285"/>
      <c r="CD851" s="285"/>
      <c r="CE851" s="285"/>
      <c r="CF851" s="285"/>
      <c r="CG851" s="962"/>
      <c r="CH851" s="285"/>
      <c r="CI851" s="285"/>
      <c r="CJ851" s="285"/>
      <c r="CK851" s="285"/>
      <c r="CL851" s="285"/>
      <c r="CM851" s="285"/>
      <c r="CN851" s="285"/>
      <c r="CO851" s="285"/>
      <c r="CP851" s="285"/>
      <c r="CQ851" s="285"/>
      <c r="CR851" s="285"/>
      <c r="CS851" s="285"/>
      <c r="CT851" s="285"/>
      <c r="CU851" s="285"/>
      <c r="CV851" s="285"/>
      <c r="CW851" s="1512"/>
      <c r="CX851" s="285"/>
      <c r="CY851" s="285"/>
      <c r="CZ851" s="285"/>
      <c r="DA851" s="285"/>
      <c r="DB851" s="285"/>
      <c r="DC851" s="285"/>
      <c r="DD851" s="285"/>
      <c r="DE851" s="285"/>
      <c r="DF851" s="285"/>
      <c r="DG851" s="285"/>
      <c r="DH851" s="285"/>
      <c r="DI851" s="1174"/>
      <c r="DJ851" s="1174"/>
      <c r="DK851" s="1174"/>
      <c r="DL851" s="1174"/>
      <c r="DM851" s="1174"/>
      <c r="DN851" s="1174"/>
      <c r="DO851" s="1174"/>
      <c r="DP851" s="1174"/>
      <c r="DQ851" s="1174"/>
      <c r="DR851" s="1174"/>
      <c r="DS851" s="1174"/>
      <c r="DT851" s="1174"/>
      <c r="DU851" s="1174"/>
      <c r="DV851" s="1174"/>
      <c r="DW851" s="1174"/>
      <c r="DX851" s="1174"/>
      <c r="DY851" s="1174"/>
      <c r="DZ851" s="1174"/>
      <c r="EA851" s="1174"/>
      <c r="EB851" s="1174"/>
      <c r="EC851" s="1174"/>
      <c r="ED851" s="1174"/>
      <c r="EE851" s="1174"/>
      <c r="EF851" s="1174"/>
      <c r="EG851" s="1174"/>
      <c r="EH851" s="1174"/>
      <c r="EI851" s="1174"/>
      <c r="EJ851" s="285"/>
      <c r="EK851" s="285"/>
      <c r="EL851" s="285"/>
      <c r="EM851" s="285"/>
      <c r="EN851" s="287">
        <f t="shared" si="3379"/>
        <v>0</v>
      </c>
      <c r="EO851" s="287"/>
      <c r="EP851" s="287"/>
      <c r="EQ851" s="285"/>
      <c r="ER851" s="285"/>
      <c r="ES851" s="285"/>
      <c r="ET851" s="804"/>
      <c r="EU851" s="804"/>
      <c r="EV851" s="804"/>
      <c r="EW851" s="804"/>
      <c r="EX851" s="285"/>
      <c r="EY851" s="804"/>
      <c r="EZ851" s="804"/>
      <c r="FA851" s="804"/>
      <c r="FB851" s="804"/>
      <c r="FC851" s="285"/>
      <c r="FD851" s="285"/>
      <c r="FE851" s="285"/>
      <c r="FF851" s="285"/>
      <c r="FG851" s="285"/>
      <c r="FH851" s="287"/>
      <c r="FI851" s="287"/>
      <c r="FJ851" s="285"/>
      <c r="FK851" s="285"/>
      <c r="FL851" s="962"/>
      <c r="FM851" s="285"/>
      <c r="FN851" s="804"/>
      <c r="FO851" s="804"/>
      <c r="FP851" s="804"/>
      <c r="FQ851" s="804"/>
      <c r="FR851" s="285"/>
      <c r="FS851" s="285"/>
      <c r="FT851" s="285"/>
      <c r="FU851" s="804"/>
      <c r="FV851" s="285"/>
      <c r="FW851" s="285"/>
      <c r="FX851" s="285"/>
    </row>
    <row r="852" spans="1:180" s="515" customFormat="1" ht="90" hidden="1" customHeight="1">
      <c r="A852" s="627" t="s">
        <v>485</v>
      </c>
      <c r="B852" s="628" t="s">
        <v>295</v>
      </c>
      <c r="C852" s="542" t="s">
        <v>489</v>
      </c>
      <c r="D852" s="542" t="s">
        <v>494</v>
      </c>
      <c r="E852" s="636" t="s">
        <v>474</v>
      </c>
      <c r="F852" s="628" t="s">
        <v>422</v>
      </c>
      <c r="G852" s="502"/>
      <c r="H852" s="502"/>
      <c r="I852" s="508"/>
      <c r="J852" s="508"/>
      <c r="K852" s="508"/>
      <c r="L852" s="508"/>
      <c r="M852" s="509" t="e">
        <f>SUM(#REF!)</f>
        <v>#REF!</v>
      </c>
      <c r="N852" s="509">
        <f>SUM(O852:R852)</f>
        <v>0</v>
      </c>
      <c r="O852" s="570"/>
      <c r="P852" s="570"/>
      <c r="Q852" s="570"/>
      <c r="R852" s="570"/>
      <c r="S852" s="570"/>
      <c r="T852" s="570"/>
      <c r="U852" s="570"/>
      <c r="V852" s="570"/>
      <c r="W852" s="570"/>
      <c r="X852" s="570"/>
      <c r="Y852" s="570"/>
      <c r="Z852" s="570"/>
      <c r="AA852" s="1184"/>
      <c r="AB852" s="571"/>
      <c r="AC852" s="571"/>
      <c r="AD852" s="572"/>
      <c r="AE852" s="571"/>
      <c r="AF852" s="509" t="e">
        <f>SUM(#REF!)</f>
        <v>#REF!</v>
      </c>
      <c r="AG852" s="509">
        <f>SUM(AH852:AK852)</f>
        <v>0</v>
      </c>
      <c r="AH852" s="570"/>
      <c r="AI852" s="570"/>
      <c r="AJ852" s="570"/>
      <c r="AK852" s="570"/>
      <c r="AL852" s="571"/>
      <c r="AM852" s="571"/>
      <c r="AN852" s="571"/>
      <c r="AO852" s="571"/>
      <c r="AP852" s="517"/>
      <c r="AQ852" s="508"/>
      <c r="AR852" s="1630"/>
      <c r="AS852" s="1630"/>
      <c r="AT852" s="524"/>
      <c r="AU852" s="524"/>
      <c r="AV852" s="524"/>
      <c r="AW852" s="524"/>
      <c r="AX852" s="524"/>
      <c r="AY852" s="524"/>
      <c r="AZ852" s="524"/>
      <c r="BA852" s="524"/>
      <c r="BB852" s="524"/>
      <c r="BC852" s="524"/>
      <c r="BD852" s="524"/>
      <c r="BE852" s="524"/>
      <c r="BF852" s="524"/>
      <c r="BG852" s="524"/>
      <c r="BH852" s="524"/>
      <c r="BI852" s="524"/>
      <c r="BJ852" s="524"/>
      <c r="BK852" s="524"/>
      <c r="BL852" s="571">
        <v>2E-3</v>
      </c>
      <c r="BM852" s="565">
        <v>0.24000000000000002</v>
      </c>
      <c r="BN852" s="565">
        <v>4.3362734915199999E-3</v>
      </c>
      <c r="BO852" s="565">
        <v>0</v>
      </c>
      <c r="BP852" s="565">
        <v>0</v>
      </c>
      <c r="BQ852" s="565">
        <v>0</v>
      </c>
      <c r="BR852" s="571">
        <v>2E-3</v>
      </c>
      <c r="BS852" s="565">
        <v>0.24000000000000002</v>
      </c>
      <c r="BT852" s="565">
        <v>4.3362734915199999E-3</v>
      </c>
      <c r="BU852" s="565">
        <v>0</v>
      </c>
      <c r="BV852" s="565">
        <v>0</v>
      </c>
      <c r="BW852" s="565">
        <v>0</v>
      </c>
      <c r="BX852" s="565">
        <v>0</v>
      </c>
      <c r="BY852" s="565"/>
      <c r="BZ852" s="565">
        <v>0</v>
      </c>
      <c r="CA852" s="565">
        <v>0</v>
      </c>
      <c r="CB852" s="565">
        <v>0</v>
      </c>
      <c r="CC852" s="565">
        <v>0</v>
      </c>
      <c r="CD852" s="565">
        <v>2E-3</v>
      </c>
      <c r="CE852" s="565">
        <v>0.24000000000000002</v>
      </c>
      <c r="CF852" s="565">
        <v>4.3362734915199999E-3</v>
      </c>
      <c r="CG852" s="976"/>
      <c r="CH852" s="571">
        <v>2E-3</v>
      </c>
      <c r="CI852" s="565">
        <v>0.24000000000000002</v>
      </c>
      <c r="CJ852" s="565">
        <v>4.3362734915199999E-3</v>
      </c>
      <c r="CK852" s="565">
        <v>0</v>
      </c>
      <c r="CL852" s="565">
        <v>0</v>
      </c>
      <c r="CM852" s="565">
        <v>0</v>
      </c>
      <c r="CN852" s="565">
        <v>0</v>
      </c>
      <c r="CO852" s="565"/>
      <c r="CP852" s="565">
        <v>0</v>
      </c>
      <c r="CQ852" s="565">
        <v>0</v>
      </c>
      <c r="CR852" s="565">
        <v>0</v>
      </c>
      <c r="CS852" s="565">
        <v>0</v>
      </c>
      <c r="CT852" s="565">
        <v>2E-3</v>
      </c>
      <c r="CU852" s="565">
        <v>0.24000000000000002</v>
      </c>
      <c r="CV852" s="565">
        <v>4.3362734915199999E-3</v>
      </c>
      <c r="CW852" s="1546">
        <v>2E-3</v>
      </c>
      <c r="CX852" s="565">
        <v>0.24000000000000002</v>
      </c>
      <c r="CY852" s="565">
        <v>5.1039356306202275E-3</v>
      </c>
      <c r="CZ852" s="565">
        <v>2E-3</v>
      </c>
      <c r="DA852" s="565">
        <v>0.24000000000000002</v>
      </c>
      <c r="DB852" s="565">
        <v>5.2314914447520316E-3</v>
      </c>
      <c r="DC852" s="565">
        <v>2E-3</v>
      </c>
      <c r="DD852" s="565">
        <v>0.24000000000000002</v>
      </c>
      <c r="DE852" s="565">
        <v>5.4535731207753027E-3</v>
      </c>
      <c r="DF852" s="565">
        <v>2E-3</v>
      </c>
      <c r="DG852" s="565">
        <v>0.24000000000000002</v>
      </c>
      <c r="DH852" s="565">
        <v>5.4535731207753027E-3</v>
      </c>
      <c r="DI852" s="1185">
        <v>2E-3</v>
      </c>
      <c r="DJ852" s="1185">
        <v>0.24000000000000002</v>
      </c>
      <c r="DK852" s="1185">
        <v>5.1039356306202275E-3</v>
      </c>
      <c r="DL852" s="1185"/>
      <c r="DM852" s="1185"/>
      <c r="DN852" s="1185"/>
      <c r="DO852" s="1185"/>
      <c r="DP852" s="1185"/>
      <c r="DQ852" s="1185"/>
      <c r="DR852" s="1185"/>
      <c r="DS852" s="1185"/>
      <c r="DT852" s="1185"/>
      <c r="DU852" s="1185"/>
      <c r="DV852" s="1185"/>
      <c r="DW852" s="1185"/>
      <c r="DX852" s="1185">
        <v>2E-3</v>
      </c>
      <c r="DY852" s="1185">
        <v>0.24000000000000002</v>
      </c>
      <c r="DZ852" s="1185">
        <v>5.2314914447520316E-3</v>
      </c>
      <c r="EA852" s="1185">
        <v>2E-3</v>
      </c>
      <c r="EB852" s="1185">
        <v>0.24000000000000002</v>
      </c>
      <c r="EC852" s="1185">
        <v>5.4535731207753027E-3</v>
      </c>
      <c r="ED852" s="1185">
        <v>2E-3</v>
      </c>
      <c r="EE852" s="1185">
        <v>0.24000000000000002</v>
      </c>
      <c r="EF852" s="1185">
        <v>5.4535731207753027E-3</v>
      </c>
      <c r="EG852" s="1185"/>
      <c r="EH852" s="1185"/>
      <c r="EI852" s="1185"/>
      <c r="EJ852" s="517"/>
      <c r="EK852" s="517"/>
      <c r="EL852" s="517"/>
      <c r="EM852" s="517"/>
      <c r="EN852" s="508">
        <f t="shared" si="3379"/>
        <v>0</v>
      </c>
      <c r="EO852" s="508"/>
      <c r="EP852" s="508"/>
      <c r="EQ852" s="571"/>
      <c r="ER852" s="571"/>
      <c r="ES852" s="571"/>
      <c r="ET852" s="805"/>
      <c r="EU852" s="805"/>
      <c r="EV852" s="805"/>
      <c r="EW852" s="805"/>
      <c r="EX852" s="571"/>
      <c r="EY852" s="805"/>
      <c r="EZ852" s="805"/>
      <c r="FA852" s="805"/>
      <c r="FB852" s="805"/>
      <c r="FC852" s="571"/>
      <c r="FD852" s="571"/>
      <c r="FE852" s="571"/>
      <c r="FF852" s="571"/>
      <c r="FG852" s="508"/>
      <c r="FH852" s="508"/>
      <c r="FI852" s="508"/>
      <c r="FJ852" s="571"/>
      <c r="FK852" s="571"/>
      <c r="FL852" s="1011"/>
      <c r="FM852" s="571"/>
      <c r="FN852" s="805"/>
      <c r="FO852" s="805"/>
      <c r="FP852" s="805"/>
      <c r="FQ852" s="805"/>
      <c r="FR852" s="571"/>
      <c r="FS852" s="571"/>
      <c r="FT852" s="571"/>
      <c r="FU852" s="805"/>
      <c r="FV852" s="517"/>
      <c r="FW852" s="517"/>
      <c r="FX852" s="565"/>
    </row>
    <row r="853" spans="1:180" s="515" customFormat="1" ht="90" hidden="1" customHeight="1">
      <c r="A853" s="627" t="s">
        <v>485</v>
      </c>
      <c r="B853" s="628" t="s">
        <v>295</v>
      </c>
      <c r="C853" s="542" t="s">
        <v>489</v>
      </c>
      <c r="D853" s="542" t="s">
        <v>494</v>
      </c>
      <c r="E853" s="636" t="s">
        <v>475</v>
      </c>
      <c r="F853" s="628" t="s">
        <v>424</v>
      </c>
      <c r="G853" s="502"/>
      <c r="H853" s="502"/>
      <c r="I853" s="508"/>
      <c r="J853" s="508"/>
      <c r="K853" s="508"/>
      <c r="L853" s="508"/>
      <c r="M853" s="509" t="e">
        <f>SUM(#REF!)</f>
        <v>#REF!</v>
      </c>
      <c r="N853" s="509">
        <f>SUM(O853:R853)</f>
        <v>0</v>
      </c>
      <c r="O853" s="570"/>
      <c r="P853" s="570"/>
      <c r="Q853" s="570"/>
      <c r="R853" s="570"/>
      <c r="S853" s="570"/>
      <c r="T853" s="570"/>
      <c r="U853" s="570"/>
      <c r="V853" s="570"/>
      <c r="W853" s="570"/>
      <c r="X853" s="570"/>
      <c r="Y853" s="570"/>
      <c r="Z853" s="570"/>
      <c r="AA853" s="1184"/>
      <c r="AB853" s="571"/>
      <c r="AC853" s="571"/>
      <c r="AD853" s="572"/>
      <c r="AE853" s="571"/>
      <c r="AF853" s="509" t="e">
        <f>SUM(#REF!)</f>
        <v>#REF!</v>
      </c>
      <c r="AG853" s="509">
        <f>SUM(AH853:AK853)</f>
        <v>0</v>
      </c>
      <c r="AH853" s="570"/>
      <c r="AI853" s="570"/>
      <c r="AJ853" s="570"/>
      <c r="AK853" s="570"/>
      <c r="AL853" s="571"/>
      <c r="AM853" s="571"/>
      <c r="AN853" s="571"/>
      <c r="AO853" s="571"/>
      <c r="AP853" s="517"/>
      <c r="AQ853" s="508"/>
      <c r="AR853" s="1630"/>
      <c r="AS853" s="1630"/>
      <c r="AT853" s="571"/>
      <c r="AU853" s="565"/>
      <c r="AV853" s="565"/>
      <c r="AW853" s="571"/>
      <c r="AX853" s="565"/>
      <c r="AY853" s="565"/>
      <c r="AZ853" s="571"/>
      <c r="BA853" s="565"/>
      <c r="BB853" s="565"/>
      <c r="BC853" s="571"/>
      <c r="BD853" s="565"/>
      <c r="BE853" s="565"/>
      <c r="BF853" s="565"/>
      <c r="BG853" s="565"/>
      <c r="BH853" s="565"/>
      <c r="BI853" s="565"/>
      <c r="BJ853" s="565"/>
      <c r="BK853" s="565"/>
      <c r="BL853" s="571">
        <v>3.0000000000000001E-3</v>
      </c>
      <c r="BM853" s="565">
        <v>0.36</v>
      </c>
      <c r="BN853" s="565">
        <v>6.5044102372799999E-3</v>
      </c>
      <c r="BO853" s="565">
        <v>0</v>
      </c>
      <c r="BP853" s="565">
        <v>0</v>
      </c>
      <c r="BQ853" s="565">
        <v>0</v>
      </c>
      <c r="BR853" s="571">
        <v>3.0000000000000001E-3</v>
      </c>
      <c r="BS853" s="565">
        <v>0.36</v>
      </c>
      <c r="BT853" s="565">
        <v>6.5044102372799999E-3</v>
      </c>
      <c r="BU853" s="565">
        <v>0</v>
      </c>
      <c r="BV853" s="565">
        <v>0</v>
      </c>
      <c r="BW853" s="565">
        <v>0</v>
      </c>
      <c r="BX853" s="565">
        <v>0</v>
      </c>
      <c r="BY853" s="565"/>
      <c r="BZ853" s="565">
        <v>0</v>
      </c>
      <c r="CA853" s="565">
        <v>0</v>
      </c>
      <c r="CB853" s="565">
        <v>0</v>
      </c>
      <c r="CC853" s="565">
        <v>0</v>
      </c>
      <c r="CD853" s="565">
        <v>3.0000000000000001E-3</v>
      </c>
      <c r="CE853" s="565">
        <v>0.36</v>
      </c>
      <c r="CF853" s="565">
        <v>6.5044102372799999E-3</v>
      </c>
      <c r="CG853" s="976"/>
      <c r="CH853" s="571">
        <v>3.0000000000000001E-3</v>
      </c>
      <c r="CI853" s="565">
        <v>0.36</v>
      </c>
      <c r="CJ853" s="565">
        <v>6.5044102372799999E-3</v>
      </c>
      <c r="CK853" s="565">
        <v>0</v>
      </c>
      <c r="CL853" s="565">
        <v>0</v>
      </c>
      <c r="CM853" s="565">
        <v>0</v>
      </c>
      <c r="CN853" s="565">
        <v>0</v>
      </c>
      <c r="CO853" s="565"/>
      <c r="CP853" s="565">
        <v>0</v>
      </c>
      <c r="CQ853" s="565">
        <v>0</v>
      </c>
      <c r="CR853" s="565">
        <v>0</v>
      </c>
      <c r="CS853" s="565">
        <v>0</v>
      </c>
      <c r="CT853" s="565">
        <v>3.0000000000000001E-3</v>
      </c>
      <c r="CU853" s="565">
        <v>0.36</v>
      </c>
      <c r="CV853" s="565">
        <v>6.5044102372799999E-3</v>
      </c>
      <c r="CW853" s="1546">
        <v>3.0000000000000001E-3</v>
      </c>
      <c r="CX853" s="565">
        <v>0.36</v>
      </c>
      <c r="CY853" s="565">
        <v>7.6559034459303408E-3</v>
      </c>
      <c r="CZ853" s="565">
        <v>3.0000000000000001E-3</v>
      </c>
      <c r="DA853" s="565">
        <v>0.36</v>
      </c>
      <c r="DB853" s="565">
        <v>7.8472371671280475E-3</v>
      </c>
      <c r="DC853" s="565">
        <v>3.0000000000000001E-3</v>
      </c>
      <c r="DD853" s="565">
        <v>0.36</v>
      </c>
      <c r="DE853" s="565">
        <v>8.1803596811629541E-3</v>
      </c>
      <c r="DF853" s="565">
        <v>3.0000000000000001E-3</v>
      </c>
      <c r="DG853" s="565">
        <v>0.36</v>
      </c>
      <c r="DH853" s="565">
        <v>8.1803596811629541E-3</v>
      </c>
      <c r="DI853" s="1185">
        <v>3.0000000000000001E-3</v>
      </c>
      <c r="DJ853" s="1185">
        <v>0.36</v>
      </c>
      <c r="DK853" s="1185">
        <v>7.6559034459303408E-3</v>
      </c>
      <c r="DL853" s="1185"/>
      <c r="DM853" s="1185"/>
      <c r="DN853" s="1185"/>
      <c r="DO853" s="1185"/>
      <c r="DP853" s="1185"/>
      <c r="DQ853" s="1185"/>
      <c r="DR853" s="1185"/>
      <c r="DS853" s="1185"/>
      <c r="DT853" s="1185"/>
      <c r="DU853" s="1185"/>
      <c r="DV853" s="1185"/>
      <c r="DW853" s="1185"/>
      <c r="DX853" s="1185">
        <v>3.0000000000000001E-3</v>
      </c>
      <c r="DY853" s="1185">
        <v>0.36</v>
      </c>
      <c r="DZ853" s="1185">
        <v>7.8472371671280475E-3</v>
      </c>
      <c r="EA853" s="1185">
        <v>3.0000000000000001E-3</v>
      </c>
      <c r="EB853" s="1185">
        <v>0.36</v>
      </c>
      <c r="EC853" s="1185">
        <v>8.1803596811629541E-3</v>
      </c>
      <c r="ED853" s="1185">
        <v>3.0000000000000001E-3</v>
      </c>
      <c r="EE853" s="1185">
        <v>0.36</v>
      </c>
      <c r="EF853" s="1185">
        <v>8.1803596811629541E-3</v>
      </c>
      <c r="EG853" s="1185"/>
      <c r="EH853" s="1185"/>
      <c r="EI853" s="1185"/>
      <c r="EJ853" s="517"/>
      <c r="EK853" s="517"/>
      <c r="EL853" s="517"/>
      <c r="EM853" s="517"/>
      <c r="EN853" s="508">
        <f t="shared" si="3379"/>
        <v>0</v>
      </c>
      <c r="EO853" s="508"/>
      <c r="EP853" s="508"/>
      <c r="EQ853" s="571"/>
      <c r="ER853" s="571"/>
      <c r="ES853" s="571"/>
      <c r="ET853" s="805"/>
      <c r="EU853" s="805"/>
      <c r="EV853" s="805"/>
      <c r="EW853" s="805"/>
      <c r="EX853" s="571"/>
      <c r="EY853" s="805"/>
      <c r="EZ853" s="805"/>
      <c r="FA853" s="805"/>
      <c r="FB853" s="805"/>
      <c r="FC853" s="571"/>
      <c r="FD853" s="571"/>
      <c r="FE853" s="571"/>
      <c r="FF853" s="571"/>
      <c r="FG853" s="508"/>
      <c r="FH853" s="508"/>
      <c r="FI853" s="508"/>
      <c r="FJ853" s="571"/>
      <c r="FK853" s="571"/>
      <c r="FL853" s="1011"/>
      <c r="FM853" s="571"/>
      <c r="FN853" s="805"/>
      <c r="FO853" s="805"/>
      <c r="FP853" s="805"/>
      <c r="FQ853" s="805"/>
      <c r="FR853" s="571"/>
      <c r="FS853" s="571"/>
      <c r="FT853" s="571"/>
      <c r="FU853" s="805"/>
      <c r="FV853" s="517"/>
      <c r="FW853" s="517"/>
      <c r="FX853" s="565"/>
    </row>
    <row r="854" spans="1:180" ht="30" hidden="1">
      <c r="A854" s="462" t="s">
        <v>485</v>
      </c>
      <c r="B854" s="379" t="s">
        <v>295</v>
      </c>
      <c r="C854" s="378"/>
      <c r="D854" s="378"/>
      <c r="E854" s="383"/>
      <c r="F854" s="381" t="s">
        <v>11</v>
      </c>
      <c r="G854" s="463"/>
      <c r="H854" s="463"/>
      <c r="I854" s="285"/>
      <c r="J854" s="285"/>
      <c r="K854" s="285"/>
      <c r="L854" s="285"/>
      <c r="M854" s="285"/>
      <c r="N854" s="285"/>
      <c r="O854" s="285"/>
      <c r="P854" s="285"/>
      <c r="Q854" s="285"/>
      <c r="R854" s="285"/>
      <c r="S854" s="285"/>
      <c r="T854" s="285"/>
      <c r="U854" s="285"/>
      <c r="V854" s="285"/>
      <c r="W854" s="285"/>
      <c r="X854" s="285"/>
      <c r="Y854" s="285"/>
      <c r="Z854" s="285"/>
      <c r="AA854" s="1174"/>
      <c r="AB854" s="285"/>
      <c r="AC854" s="285"/>
      <c r="AD854" s="347"/>
      <c r="AE854" s="285"/>
      <c r="AF854" s="285"/>
      <c r="AG854" s="285"/>
      <c r="AH854" s="285"/>
      <c r="AI854" s="285"/>
      <c r="AJ854" s="285"/>
      <c r="AK854" s="285"/>
      <c r="AL854" s="285"/>
      <c r="AM854" s="285"/>
      <c r="AN854" s="285"/>
      <c r="AO854" s="285"/>
      <c r="AP854" s="306"/>
      <c r="AQ854" s="287">
        <f>SUM(AQ852:AQ853)</f>
        <v>0</v>
      </c>
      <c r="AR854" s="1631"/>
      <c r="AS854" s="1631"/>
      <c r="AT854" s="290"/>
      <c r="AU854" s="286"/>
      <c r="AV854" s="286"/>
      <c r="AW854" s="290"/>
      <c r="AX854" s="286"/>
      <c r="AY854" s="286"/>
      <c r="AZ854" s="290"/>
      <c r="BA854" s="286"/>
      <c r="BB854" s="286"/>
      <c r="BC854" s="290"/>
      <c r="BD854" s="286"/>
      <c r="BE854" s="286"/>
      <c r="BF854" s="286"/>
      <c r="BG854" s="286"/>
      <c r="BH854" s="286"/>
      <c r="BI854" s="286"/>
      <c r="BJ854" s="286"/>
      <c r="BK854" s="286"/>
      <c r="BL854" s="287">
        <f t="shared" ref="BL854:DE854" si="3396">SUM(BL852:BL853)</f>
        <v>5.0000000000000001E-3</v>
      </c>
      <c r="BM854" s="287">
        <f t="shared" si="3396"/>
        <v>0.6</v>
      </c>
      <c r="BN854" s="287">
        <f t="shared" si="3396"/>
        <v>1.08406837288E-2</v>
      </c>
      <c r="BO854" s="287">
        <f t="shared" si="3396"/>
        <v>0</v>
      </c>
      <c r="BP854" s="287">
        <f t="shared" si="3396"/>
        <v>0</v>
      </c>
      <c r="BQ854" s="287">
        <f t="shared" si="3396"/>
        <v>0</v>
      </c>
      <c r="BR854" s="287">
        <f t="shared" ref="BR854:CF854" si="3397">SUM(BR852:BR853)</f>
        <v>5.0000000000000001E-3</v>
      </c>
      <c r="BS854" s="287">
        <f t="shared" si="3397"/>
        <v>0.6</v>
      </c>
      <c r="BT854" s="287">
        <f t="shared" si="3397"/>
        <v>1.08406837288E-2</v>
      </c>
      <c r="BU854" s="287">
        <f t="shared" si="3397"/>
        <v>0</v>
      </c>
      <c r="BV854" s="287">
        <f t="shared" si="3397"/>
        <v>0</v>
      </c>
      <c r="BW854" s="287">
        <f t="shared" si="3397"/>
        <v>0</v>
      </c>
      <c r="BX854" s="287">
        <f t="shared" si="3397"/>
        <v>0</v>
      </c>
      <c r="BY854" s="287">
        <f t="shared" si="3397"/>
        <v>0</v>
      </c>
      <c r="BZ854" s="287">
        <f t="shared" si="3397"/>
        <v>0</v>
      </c>
      <c r="CA854" s="287">
        <f t="shared" si="3397"/>
        <v>0</v>
      </c>
      <c r="CB854" s="287">
        <f t="shared" si="3397"/>
        <v>0</v>
      </c>
      <c r="CC854" s="287">
        <f t="shared" si="3397"/>
        <v>0</v>
      </c>
      <c r="CD854" s="287">
        <f t="shared" si="3397"/>
        <v>5.0000000000000001E-3</v>
      </c>
      <c r="CE854" s="287">
        <f t="shared" si="3397"/>
        <v>0.6</v>
      </c>
      <c r="CF854" s="287">
        <f t="shared" si="3397"/>
        <v>1.08406837288E-2</v>
      </c>
      <c r="CG854" s="961"/>
      <c r="CH854" s="287">
        <f t="shared" ref="CH854:CV854" si="3398">SUM(CH852:CH853)</f>
        <v>5.0000000000000001E-3</v>
      </c>
      <c r="CI854" s="287">
        <f t="shared" si="3398"/>
        <v>0.6</v>
      </c>
      <c r="CJ854" s="287">
        <f t="shared" si="3398"/>
        <v>1.08406837288E-2</v>
      </c>
      <c r="CK854" s="287">
        <f t="shared" si="3398"/>
        <v>0</v>
      </c>
      <c r="CL854" s="287">
        <f t="shared" si="3398"/>
        <v>0</v>
      </c>
      <c r="CM854" s="287">
        <f t="shared" si="3398"/>
        <v>0</v>
      </c>
      <c r="CN854" s="287">
        <f t="shared" si="3398"/>
        <v>0</v>
      </c>
      <c r="CO854" s="287">
        <f t="shared" si="3398"/>
        <v>0</v>
      </c>
      <c r="CP854" s="287">
        <f t="shared" si="3398"/>
        <v>0</v>
      </c>
      <c r="CQ854" s="287">
        <f t="shared" si="3398"/>
        <v>0</v>
      </c>
      <c r="CR854" s="287">
        <f t="shared" si="3398"/>
        <v>0</v>
      </c>
      <c r="CS854" s="287">
        <f t="shared" si="3398"/>
        <v>0</v>
      </c>
      <c r="CT854" s="287">
        <f t="shared" si="3398"/>
        <v>5.0000000000000001E-3</v>
      </c>
      <c r="CU854" s="287">
        <f t="shared" si="3398"/>
        <v>0.6</v>
      </c>
      <c r="CV854" s="287">
        <f t="shared" si="3398"/>
        <v>1.08406837288E-2</v>
      </c>
      <c r="CW854" s="1510">
        <f t="shared" si="3396"/>
        <v>5.0000000000000001E-3</v>
      </c>
      <c r="CX854" s="287">
        <f t="shared" si="3396"/>
        <v>0.6</v>
      </c>
      <c r="CY854" s="287">
        <f t="shared" si="3396"/>
        <v>1.2759839076550568E-2</v>
      </c>
      <c r="CZ854" s="287">
        <f t="shared" si="3396"/>
        <v>5.0000000000000001E-3</v>
      </c>
      <c r="DA854" s="287">
        <f t="shared" si="3396"/>
        <v>0.6</v>
      </c>
      <c r="DB854" s="287">
        <f t="shared" si="3396"/>
        <v>1.3078728611880079E-2</v>
      </c>
      <c r="DC854" s="287">
        <f t="shared" si="3396"/>
        <v>5.0000000000000001E-3</v>
      </c>
      <c r="DD854" s="287">
        <f t="shared" si="3396"/>
        <v>0.6</v>
      </c>
      <c r="DE854" s="287">
        <f t="shared" si="3396"/>
        <v>1.3633932801938257E-2</v>
      </c>
      <c r="DF854" s="287">
        <f t="shared" ref="DF854:EF854" si="3399">SUM(DF852:DF853)</f>
        <v>5.0000000000000001E-3</v>
      </c>
      <c r="DG854" s="287">
        <f t="shared" si="3399"/>
        <v>0.6</v>
      </c>
      <c r="DH854" s="287">
        <f t="shared" si="3399"/>
        <v>1.3633932801938257E-2</v>
      </c>
      <c r="DI854" s="1220">
        <f t="shared" si="3399"/>
        <v>5.0000000000000001E-3</v>
      </c>
      <c r="DJ854" s="1220">
        <f t="shared" si="3399"/>
        <v>0.6</v>
      </c>
      <c r="DK854" s="1220">
        <f t="shared" si="3399"/>
        <v>1.2759839076550568E-2</v>
      </c>
      <c r="DL854" s="1220"/>
      <c r="DM854" s="1220"/>
      <c r="DN854" s="1220"/>
      <c r="DO854" s="1220"/>
      <c r="DP854" s="1220"/>
      <c r="DQ854" s="1220"/>
      <c r="DR854" s="1220"/>
      <c r="DS854" s="1220"/>
      <c r="DT854" s="1220"/>
      <c r="DU854" s="1220"/>
      <c r="DV854" s="1220"/>
      <c r="DW854" s="1220"/>
      <c r="DX854" s="1220">
        <f t="shared" si="3399"/>
        <v>5.0000000000000001E-3</v>
      </c>
      <c r="DY854" s="1220">
        <f t="shared" si="3399"/>
        <v>0.6</v>
      </c>
      <c r="DZ854" s="1220">
        <f t="shared" si="3399"/>
        <v>1.3078728611880079E-2</v>
      </c>
      <c r="EA854" s="1220">
        <f t="shared" si="3399"/>
        <v>5.0000000000000001E-3</v>
      </c>
      <c r="EB854" s="1220">
        <f t="shared" si="3399"/>
        <v>0.6</v>
      </c>
      <c r="EC854" s="1220">
        <f t="shared" si="3399"/>
        <v>1.3633932801938257E-2</v>
      </c>
      <c r="ED854" s="1220">
        <f t="shared" si="3399"/>
        <v>5.0000000000000001E-3</v>
      </c>
      <c r="EE854" s="1220">
        <f t="shared" si="3399"/>
        <v>0.6</v>
      </c>
      <c r="EF854" s="1220">
        <f t="shared" si="3399"/>
        <v>1.3633932801938257E-2</v>
      </c>
      <c r="EG854" s="1220"/>
      <c r="EH854" s="1220"/>
      <c r="EI854" s="1220"/>
      <c r="EJ854" s="285"/>
      <c r="EK854" s="285"/>
      <c r="EL854" s="285"/>
      <c r="EM854" s="285"/>
      <c r="EN854" s="287">
        <f t="shared" si="3379"/>
        <v>0</v>
      </c>
      <c r="EO854" s="287"/>
      <c r="EP854" s="287"/>
      <c r="EQ854" s="287">
        <f t="shared" ref="EQ854:FG854" si="3400">SUM(EQ852:EQ853)</f>
        <v>0</v>
      </c>
      <c r="ER854" s="287">
        <f t="shared" si="3400"/>
        <v>0</v>
      </c>
      <c r="ES854" s="287">
        <f t="shared" si="3400"/>
        <v>0</v>
      </c>
      <c r="ET854" s="825"/>
      <c r="EU854" s="825"/>
      <c r="EV854" s="825"/>
      <c r="EW854" s="825"/>
      <c r="EX854" s="287">
        <f t="shared" si="3400"/>
        <v>0</v>
      </c>
      <c r="EY854" s="825"/>
      <c r="EZ854" s="825"/>
      <c r="FA854" s="825"/>
      <c r="FB854" s="825"/>
      <c r="FC854" s="287">
        <f t="shared" si="3400"/>
        <v>0</v>
      </c>
      <c r="FD854" s="287">
        <f t="shared" si="3400"/>
        <v>0</v>
      </c>
      <c r="FE854" s="287">
        <f t="shared" ref="FE854:FF854" si="3401">SUM(FE852:FE853)</f>
        <v>0</v>
      </c>
      <c r="FF854" s="287">
        <f t="shared" si="3401"/>
        <v>0</v>
      </c>
      <c r="FG854" s="287">
        <f t="shared" si="3400"/>
        <v>0</v>
      </c>
      <c r="FH854" s="287">
        <v>0</v>
      </c>
      <c r="FI854" s="287">
        <v>0</v>
      </c>
      <c r="FJ854" s="287">
        <f>SUM(FJ852:FJ853)</f>
        <v>0</v>
      </c>
      <c r="FK854" s="287">
        <f>SUM(FK852:FK853)</f>
        <v>0</v>
      </c>
      <c r="FL854" s="961"/>
      <c r="FM854" s="287">
        <f>SUM(FM852:FM853)</f>
        <v>0</v>
      </c>
      <c r="FN854" s="825"/>
      <c r="FO854" s="825"/>
      <c r="FP854" s="825"/>
      <c r="FQ854" s="825"/>
      <c r="FR854" s="287"/>
      <c r="FS854" s="287"/>
      <c r="FT854" s="287">
        <f>SUM(FT852:FT853)</f>
        <v>0</v>
      </c>
      <c r="FU854" s="825"/>
      <c r="FV854" s="285"/>
      <c r="FW854" s="285"/>
      <c r="FX854" s="285"/>
    </row>
    <row r="855" spans="1:180" ht="30" hidden="1">
      <c r="A855" s="462" t="s">
        <v>485</v>
      </c>
      <c r="B855" s="379" t="s">
        <v>295</v>
      </c>
      <c r="C855" s="378"/>
      <c r="D855" s="378"/>
      <c r="E855" s="374" t="s">
        <v>118</v>
      </c>
      <c r="F855" s="373" t="s">
        <v>98</v>
      </c>
      <c r="G855" s="463"/>
      <c r="H855" s="463"/>
      <c r="I855" s="285"/>
      <c r="J855" s="285"/>
      <c r="K855" s="285"/>
      <c r="L855" s="285"/>
      <c r="M855" s="285"/>
      <c r="N855" s="285"/>
      <c r="O855" s="285"/>
      <c r="P855" s="285"/>
      <c r="Q855" s="285"/>
      <c r="R855" s="285"/>
      <c r="S855" s="285"/>
      <c r="T855" s="285"/>
      <c r="U855" s="285"/>
      <c r="V855" s="285"/>
      <c r="W855" s="285"/>
      <c r="X855" s="285"/>
      <c r="Y855" s="285"/>
      <c r="Z855" s="285"/>
      <c r="AA855" s="1174"/>
      <c r="AB855" s="285"/>
      <c r="AC855" s="285"/>
      <c r="AD855" s="347"/>
      <c r="AE855" s="285"/>
      <c r="AF855" s="285"/>
      <c r="AG855" s="285"/>
      <c r="AH855" s="285"/>
      <c r="AI855" s="285"/>
      <c r="AJ855" s="285"/>
      <c r="AK855" s="285"/>
      <c r="AL855" s="285"/>
      <c r="AM855" s="285"/>
      <c r="AN855" s="285"/>
      <c r="AO855" s="285"/>
      <c r="AP855" s="306"/>
      <c r="AQ855" s="285"/>
      <c r="AR855" s="1629"/>
      <c r="AS855" s="1629"/>
      <c r="AT855" s="287"/>
      <c r="AU855" s="287"/>
      <c r="AV855" s="287"/>
      <c r="AW855" s="287"/>
      <c r="AX855" s="287"/>
      <c r="AY855" s="287"/>
      <c r="AZ855" s="287"/>
      <c r="BA855" s="287"/>
      <c r="BB855" s="287"/>
      <c r="BC855" s="287"/>
      <c r="BD855" s="287"/>
      <c r="BE855" s="287"/>
      <c r="BF855" s="287"/>
      <c r="BG855" s="287"/>
      <c r="BH855" s="287"/>
      <c r="BI855" s="287"/>
      <c r="BJ855" s="287"/>
      <c r="BK855" s="287"/>
      <c r="BL855" s="285"/>
      <c r="BM855" s="285"/>
      <c r="BN855" s="285"/>
      <c r="BO855" s="285"/>
      <c r="BP855" s="285"/>
      <c r="BQ855" s="285"/>
      <c r="BR855" s="285"/>
      <c r="BS855" s="285"/>
      <c r="BT855" s="285"/>
      <c r="BU855" s="285"/>
      <c r="BV855" s="285"/>
      <c r="BW855" s="285"/>
      <c r="BX855" s="285"/>
      <c r="BY855" s="285"/>
      <c r="BZ855" s="285"/>
      <c r="CA855" s="285"/>
      <c r="CB855" s="285"/>
      <c r="CC855" s="285"/>
      <c r="CD855" s="285"/>
      <c r="CE855" s="285"/>
      <c r="CF855" s="285"/>
      <c r="CG855" s="962"/>
      <c r="CH855" s="285"/>
      <c r="CI855" s="285"/>
      <c r="CJ855" s="285"/>
      <c r="CK855" s="285"/>
      <c r="CL855" s="285"/>
      <c r="CM855" s="285"/>
      <c r="CN855" s="285"/>
      <c r="CO855" s="285"/>
      <c r="CP855" s="285"/>
      <c r="CQ855" s="285"/>
      <c r="CR855" s="285"/>
      <c r="CS855" s="285"/>
      <c r="CT855" s="285"/>
      <c r="CU855" s="285"/>
      <c r="CV855" s="285"/>
      <c r="CW855" s="1512"/>
      <c r="CX855" s="285"/>
      <c r="CY855" s="285"/>
      <c r="CZ855" s="285"/>
      <c r="DA855" s="285"/>
      <c r="DB855" s="285"/>
      <c r="DC855" s="285"/>
      <c r="DD855" s="285"/>
      <c r="DE855" s="285"/>
      <c r="DF855" s="285"/>
      <c r="DG855" s="285"/>
      <c r="DH855" s="285"/>
      <c r="DI855" s="1174"/>
      <c r="DJ855" s="1174"/>
      <c r="DK855" s="1174"/>
      <c r="DL855" s="1174"/>
      <c r="DM855" s="1174"/>
      <c r="DN855" s="1174"/>
      <c r="DO855" s="1174"/>
      <c r="DP855" s="1174"/>
      <c r="DQ855" s="1174"/>
      <c r="DR855" s="1174"/>
      <c r="DS855" s="1174"/>
      <c r="DT855" s="1174"/>
      <c r="DU855" s="1174"/>
      <c r="DV855" s="1174"/>
      <c r="DW855" s="1174"/>
      <c r="DX855" s="1174"/>
      <c r="DY855" s="1174"/>
      <c r="DZ855" s="1174"/>
      <c r="EA855" s="1174"/>
      <c r="EB855" s="1174"/>
      <c r="EC855" s="1174"/>
      <c r="ED855" s="1174"/>
      <c r="EE855" s="1174"/>
      <c r="EF855" s="1174"/>
      <c r="EG855" s="1174"/>
      <c r="EH855" s="1174"/>
      <c r="EI855" s="1174"/>
      <c r="EJ855" s="285"/>
      <c r="EK855" s="285"/>
      <c r="EL855" s="285"/>
      <c r="EM855" s="285"/>
      <c r="EN855" s="287">
        <f t="shared" si="3379"/>
        <v>0</v>
      </c>
      <c r="EO855" s="287"/>
      <c r="EP855" s="287"/>
      <c r="EQ855" s="285"/>
      <c r="ER855" s="285"/>
      <c r="ES855" s="285"/>
      <c r="ET855" s="804"/>
      <c r="EU855" s="804"/>
      <c r="EV855" s="804"/>
      <c r="EW855" s="804"/>
      <c r="EX855" s="285"/>
      <c r="EY855" s="804"/>
      <c r="EZ855" s="804"/>
      <c r="FA855" s="804"/>
      <c r="FB855" s="804"/>
      <c r="FC855" s="285"/>
      <c r="FD855" s="285"/>
      <c r="FE855" s="285"/>
      <c r="FF855" s="285"/>
      <c r="FG855" s="285"/>
      <c r="FH855" s="287"/>
      <c r="FI855" s="287"/>
      <c r="FJ855" s="285"/>
      <c r="FK855" s="285"/>
      <c r="FL855" s="962"/>
      <c r="FM855" s="285"/>
      <c r="FN855" s="804"/>
      <c r="FO855" s="804"/>
      <c r="FP855" s="804"/>
      <c r="FQ855" s="804"/>
      <c r="FR855" s="285"/>
      <c r="FS855" s="285"/>
      <c r="FT855" s="285"/>
      <c r="FU855" s="804"/>
      <c r="FV855" s="285"/>
      <c r="FW855" s="285"/>
      <c r="FX855" s="285"/>
    </row>
    <row r="856" spans="1:180" ht="30" hidden="1">
      <c r="A856" s="462" t="s">
        <v>485</v>
      </c>
      <c r="B856" s="379" t="s">
        <v>295</v>
      </c>
      <c r="C856" s="378"/>
      <c r="D856" s="378"/>
      <c r="E856" s="387"/>
      <c r="F856" s="339"/>
      <c r="G856" s="381"/>
      <c r="H856" s="381"/>
      <c r="I856" s="287" t="e">
        <f>#REF!+M856+N856+S856+#REF!</f>
        <v>#REF!</v>
      </c>
      <c r="J856" s="287"/>
      <c r="K856" s="287"/>
      <c r="L856" s="287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  <c r="W856" s="286"/>
      <c r="X856" s="286"/>
      <c r="Y856" s="286"/>
      <c r="Z856" s="286"/>
      <c r="AA856" s="1172"/>
      <c r="AB856" s="286"/>
      <c r="AC856" s="286"/>
      <c r="AD856" s="349"/>
      <c r="AE856" s="286"/>
      <c r="AF856" s="286"/>
      <c r="AG856" s="286"/>
      <c r="AH856" s="286"/>
      <c r="AI856" s="286"/>
      <c r="AJ856" s="286"/>
      <c r="AK856" s="286"/>
      <c r="AL856" s="286"/>
      <c r="AM856" s="286"/>
      <c r="AN856" s="286"/>
      <c r="AO856" s="286"/>
      <c r="AP856" s="306"/>
      <c r="AQ856" s="287" t="e">
        <f>#REF!+#REF!+BR856+CW856+#REF!</f>
        <v>#REF!</v>
      </c>
      <c r="AR856" s="1631"/>
      <c r="AS856" s="1631"/>
      <c r="AT856" s="285"/>
      <c r="AU856" s="285"/>
      <c r="AV856" s="285"/>
      <c r="AW856" s="285"/>
      <c r="AX856" s="285"/>
      <c r="AY856" s="285"/>
      <c r="AZ856" s="285"/>
      <c r="BA856" s="285"/>
      <c r="BB856" s="285"/>
      <c r="BC856" s="285"/>
      <c r="BD856" s="285"/>
      <c r="BE856" s="285"/>
      <c r="BF856" s="285"/>
      <c r="BG856" s="285"/>
      <c r="BH856" s="285"/>
      <c r="BI856" s="285"/>
      <c r="BJ856" s="285"/>
      <c r="BK856" s="285"/>
      <c r="BL856" s="286"/>
      <c r="BM856" s="286"/>
      <c r="BN856" s="286"/>
      <c r="BO856" s="286"/>
      <c r="BP856" s="286"/>
      <c r="BQ856" s="286"/>
      <c r="BR856" s="286"/>
      <c r="BS856" s="286"/>
      <c r="BT856" s="286"/>
      <c r="BU856" s="286"/>
      <c r="BV856" s="286"/>
      <c r="BW856" s="286"/>
      <c r="BX856" s="286"/>
      <c r="BY856" s="286"/>
      <c r="BZ856" s="286"/>
      <c r="CA856" s="286"/>
      <c r="CB856" s="286"/>
      <c r="CC856" s="286"/>
      <c r="CD856" s="286"/>
      <c r="CE856" s="286"/>
      <c r="CF856" s="286"/>
      <c r="CG856" s="977"/>
      <c r="CH856" s="286"/>
      <c r="CI856" s="286"/>
      <c r="CJ856" s="286"/>
      <c r="CK856" s="286"/>
      <c r="CL856" s="286"/>
      <c r="CM856" s="286"/>
      <c r="CN856" s="286"/>
      <c r="CO856" s="286"/>
      <c r="CP856" s="286"/>
      <c r="CQ856" s="286"/>
      <c r="CR856" s="286"/>
      <c r="CS856" s="286"/>
      <c r="CT856" s="286"/>
      <c r="CU856" s="286"/>
      <c r="CV856" s="286"/>
      <c r="CW856" s="1546"/>
      <c r="CX856" s="286"/>
      <c r="CY856" s="286"/>
      <c r="CZ856" s="286"/>
      <c r="DA856" s="286"/>
      <c r="DB856" s="286"/>
      <c r="DC856" s="286"/>
      <c r="DD856" s="286"/>
      <c r="DE856" s="286"/>
      <c r="DF856" s="286"/>
      <c r="DG856" s="286"/>
      <c r="DH856" s="286"/>
      <c r="DI856" s="1172"/>
      <c r="DJ856" s="1172"/>
      <c r="DK856" s="1172"/>
      <c r="DL856" s="1172"/>
      <c r="DM856" s="1172"/>
      <c r="DN856" s="1172"/>
      <c r="DO856" s="1172"/>
      <c r="DP856" s="1172"/>
      <c r="DQ856" s="1172"/>
      <c r="DR856" s="1172"/>
      <c r="DS856" s="1172"/>
      <c r="DT856" s="1172"/>
      <c r="DU856" s="1172"/>
      <c r="DV856" s="1172"/>
      <c r="DW856" s="1172"/>
      <c r="DX856" s="1172"/>
      <c r="DY856" s="1172"/>
      <c r="DZ856" s="1172"/>
      <c r="EA856" s="1172"/>
      <c r="EB856" s="1172"/>
      <c r="EC856" s="1172"/>
      <c r="ED856" s="1172"/>
      <c r="EE856" s="1172"/>
      <c r="EF856" s="1172"/>
      <c r="EG856" s="1172"/>
      <c r="EH856" s="1172"/>
      <c r="EI856" s="1172"/>
      <c r="EJ856" s="306"/>
      <c r="EK856" s="306"/>
      <c r="EL856" s="306"/>
      <c r="EM856" s="306"/>
      <c r="EN856" s="287">
        <f t="shared" si="3379"/>
        <v>0</v>
      </c>
      <c r="EO856" s="287"/>
      <c r="EP856" s="287"/>
      <c r="EQ856" s="286"/>
      <c r="ER856" s="286"/>
      <c r="ES856" s="286"/>
      <c r="ET856" s="835"/>
      <c r="EU856" s="835"/>
      <c r="EV856" s="835"/>
      <c r="EW856" s="835"/>
      <c r="EX856" s="286"/>
      <c r="EY856" s="835"/>
      <c r="EZ856" s="835"/>
      <c r="FA856" s="835"/>
      <c r="FB856" s="835"/>
      <c r="FC856" s="286"/>
      <c r="FD856" s="286"/>
      <c r="FE856" s="286"/>
      <c r="FF856" s="286"/>
      <c r="FG856" s="287">
        <f>SUM(FH856:FM856)</f>
        <v>0</v>
      </c>
      <c r="FH856" s="287"/>
      <c r="FI856" s="287"/>
      <c r="FJ856" s="286"/>
      <c r="FK856" s="286"/>
      <c r="FL856" s="977"/>
      <c r="FM856" s="286"/>
      <c r="FN856" s="835"/>
      <c r="FO856" s="835"/>
      <c r="FP856" s="835"/>
      <c r="FQ856" s="835"/>
      <c r="FR856" s="286"/>
      <c r="FS856" s="286"/>
      <c r="FT856" s="286"/>
      <c r="FU856" s="835"/>
      <c r="FV856" s="306"/>
      <c r="FW856" s="306"/>
      <c r="FX856" s="338"/>
    </row>
    <row r="857" spans="1:180" ht="30" hidden="1">
      <c r="A857" s="462" t="s">
        <v>485</v>
      </c>
      <c r="B857" s="379" t="s">
        <v>295</v>
      </c>
      <c r="C857" s="378"/>
      <c r="D857" s="378"/>
      <c r="E857" s="387"/>
      <c r="F857" s="339"/>
      <c r="G857" s="381"/>
      <c r="H857" s="381"/>
      <c r="I857" s="287" t="e">
        <f>#REF!+M857+N857+S857+#REF!</f>
        <v>#REF!</v>
      </c>
      <c r="J857" s="287"/>
      <c r="K857" s="287"/>
      <c r="L857" s="287"/>
      <c r="M857" s="364"/>
      <c r="N857" s="364"/>
      <c r="O857" s="364"/>
      <c r="P857" s="364"/>
      <c r="Q857" s="364"/>
      <c r="R857" s="364"/>
      <c r="S857" s="364"/>
      <c r="T857" s="364"/>
      <c r="U857" s="364"/>
      <c r="V857" s="364"/>
      <c r="W857" s="364"/>
      <c r="X857" s="364"/>
      <c r="Y857" s="364"/>
      <c r="Z857" s="364"/>
      <c r="AA857" s="1186"/>
      <c r="AB857" s="290"/>
      <c r="AC857" s="290"/>
      <c r="AD857" s="348"/>
      <c r="AE857" s="290"/>
      <c r="AF857" s="364"/>
      <c r="AG857" s="364"/>
      <c r="AH857" s="364"/>
      <c r="AI857" s="364"/>
      <c r="AJ857" s="364"/>
      <c r="AK857" s="364"/>
      <c r="AL857" s="290"/>
      <c r="AM857" s="290"/>
      <c r="AN857" s="290"/>
      <c r="AO857" s="290"/>
      <c r="AP857" s="306"/>
      <c r="AQ857" s="287" t="e">
        <f>#REF!+#REF!+BR857+CW857+#REF!</f>
        <v>#REF!</v>
      </c>
      <c r="AR857" s="1631"/>
      <c r="AS857" s="1631"/>
      <c r="AT857" s="286"/>
      <c r="AU857" s="286"/>
      <c r="AV857" s="286"/>
      <c r="AW857" s="286"/>
      <c r="AX857" s="286"/>
      <c r="AY857" s="286"/>
      <c r="AZ857" s="286"/>
      <c r="BA857" s="286"/>
      <c r="BB857" s="286"/>
      <c r="BC857" s="286"/>
      <c r="BD857" s="286"/>
      <c r="BE857" s="286"/>
      <c r="BF857" s="286"/>
      <c r="BG857" s="286"/>
      <c r="BH857" s="286"/>
      <c r="BI857" s="286"/>
      <c r="BJ857" s="286"/>
      <c r="BK857" s="286"/>
      <c r="BL857" s="290"/>
      <c r="BM857" s="286"/>
      <c r="BN857" s="286"/>
      <c r="BO857" s="286"/>
      <c r="BP857" s="286"/>
      <c r="BQ857" s="286"/>
      <c r="BR857" s="290"/>
      <c r="BS857" s="286"/>
      <c r="BT857" s="286"/>
      <c r="BU857" s="286"/>
      <c r="BV857" s="286"/>
      <c r="BW857" s="286"/>
      <c r="BX857" s="286"/>
      <c r="BY857" s="286"/>
      <c r="BZ857" s="286"/>
      <c r="CA857" s="286"/>
      <c r="CB857" s="286"/>
      <c r="CC857" s="286"/>
      <c r="CD857" s="286"/>
      <c r="CE857" s="286"/>
      <c r="CF857" s="286"/>
      <c r="CG857" s="977"/>
      <c r="CH857" s="290"/>
      <c r="CI857" s="286"/>
      <c r="CJ857" s="286"/>
      <c r="CK857" s="286"/>
      <c r="CL857" s="286"/>
      <c r="CM857" s="286"/>
      <c r="CN857" s="286"/>
      <c r="CO857" s="286"/>
      <c r="CP857" s="286"/>
      <c r="CQ857" s="286"/>
      <c r="CR857" s="286"/>
      <c r="CS857" s="286"/>
      <c r="CT857" s="286"/>
      <c r="CU857" s="286"/>
      <c r="CV857" s="286"/>
      <c r="CW857" s="1546"/>
      <c r="CX857" s="286"/>
      <c r="CY857" s="286"/>
      <c r="CZ857" s="286"/>
      <c r="DA857" s="286"/>
      <c r="DB857" s="286"/>
      <c r="DC857" s="286"/>
      <c r="DD857" s="286"/>
      <c r="DE857" s="286"/>
      <c r="DF857" s="286"/>
      <c r="DG857" s="286"/>
      <c r="DH857" s="286"/>
      <c r="DI857" s="1172"/>
      <c r="DJ857" s="1172"/>
      <c r="DK857" s="1172"/>
      <c r="DL857" s="1172"/>
      <c r="DM857" s="1172"/>
      <c r="DN857" s="1172"/>
      <c r="DO857" s="1172"/>
      <c r="DP857" s="1172"/>
      <c r="DQ857" s="1172"/>
      <c r="DR857" s="1172"/>
      <c r="DS857" s="1172"/>
      <c r="DT857" s="1172"/>
      <c r="DU857" s="1172"/>
      <c r="DV857" s="1172"/>
      <c r="DW857" s="1172"/>
      <c r="DX857" s="1172"/>
      <c r="DY857" s="1172"/>
      <c r="DZ857" s="1172"/>
      <c r="EA857" s="1172"/>
      <c r="EB857" s="1172"/>
      <c r="EC857" s="1172"/>
      <c r="ED857" s="1172"/>
      <c r="EE857" s="1172"/>
      <c r="EF857" s="1172"/>
      <c r="EG857" s="1172"/>
      <c r="EH857" s="1172"/>
      <c r="EI857" s="1172"/>
      <c r="EJ857" s="306"/>
      <c r="EK857" s="306"/>
      <c r="EL857" s="306"/>
      <c r="EM857" s="306"/>
      <c r="EN857" s="287">
        <f t="shared" si="3379"/>
        <v>0</v>
      </c>
      <c r="EO857" s="287"/>
      <c r="EP857" s="287"/>
      <c r="EQ857" s="286"/>
      <c r="ER857" s="286"/>
      <c r="ES857" s="286"/>
      <c r="ET857" s="835"/>
      <c r="EU857" s="835"/>
      <c r="EV857" s="835"/>
      <c r="EW857" s="835"/>
      <c r="EX857" s="286"/>
      <c r="EY857" s="835"/>
      <c r="EZ857" s="835"/>
      <c r="FA857" s="835"/>
      <c r="FB857" s="835"/>
      <c r="FC857" s="286"/>
      <c r="FD857" s="286"/>
      <c r="FE857" s="286"/>
      <c r="FF857" s="286"/>
      <c r="FG857" s="287">
        <f>SUM(FH857:FM857)</f>
        <v>0</v>
      </c>
      <c r="FH857" s="287"/>
      <c r="FI857" s="287"/>
      <c r="FJ857" s="286"/>
      <c r="FK857" s="286"/>
      <c r="FL857" s="977"/>
      <c r="FM857" s="286"/>
      <c r="FN857" s="835"/>
      <c r="FO857" s="835"/>
      <c r="FP857" s="835"/>
      <c r="FQ857" s="835"/>
      <c r="FR857" s="286"/>
      <c r="FS857" s="286"/>
      <c r="FT857" s="286"/>
      <c r="FU857" s="835"/>
      <c r="FV857" s="306"/>
      <c r="FW857" s="306"/>
      <c r="FX857" s="338"/>
    </row>
    <row r="858" spans="1:180" ht="30" hidden="1">
      <c r="A858" s="462" t="s">
        <v>485</v>
      </c>
      <c r="B858" s="379" t="s">
        <v>295</v>
      </c>
      <c r="C858" s="378"/>
      <c r="D858" s="378"/>
      <c r="E858" s="387" t="s">
        <v>97</v>
      </c>
      <c r="F858" s="339"/>
      <c r="G858" s="381"/>
      <c r="H858" s="381"/>
      <c r="I858" s="287" t="e">
        <f>#REF!+M858+N858+S858+#REF!</f>
        <v>#REF!</v>
      </c>
      <c r="J858" s="287"/>
      <c r="K858" s="287"/>
      <c r="L858" s="287"/>
      <c r="M858" s="364"/>
      <c r="N858" s="364"/>
      <c r="O858" s="364"/>
      <c r="P858" s="364"/>
      <c r="Q858" s="364"/>
      <c r="R858" s="364"/>
      <c r="S858" s="364"/>
      <c r="T858" s="364"/>
      <c r="U858" s="364"/>
      <c r="V858" s="364"/>
      <c r="W858" s="364"/>
      <c r="X858" s="364"/>
      <c r="Y858" s="364"/>
      <c r="Z858" s="364"/>
      <c r="AA858" s="1186"/>
      <c r="AB858" s="290"/>
      <c r="AC858" s="290"/>
      <c r="AD858" s="348"/>
      <c r="AE858" s="290"/>
      <c r="AF858" s="364"/>
      <c r="AG858" s="364"/>
      <c r="AH858" s="364"/>
      <c r="AI858" s="364"/>
      <c r="AJ858" s="364"/>
      <c r="AK858" s="364"/>
      <c r="AL858" s="290"/>
      <c r="AM858" s="290"/>
      <c r="AN858" s="290"/>
      <c r="AO858" s="290"/>
      <c r="AP858" s="306"/>
      <c r="AQ858" s="287" t="e">
        <f>#REF!+#REF!+BR858+CW858+#REF!</f>
        <v>#REF!</v>
      </c>
      <c r="AR858" s="1631"/>
      <c r="AS858" s="1631"/>
      <c r="AT858" s="290"/>
      <c r="AU858" s="286"/>
      <c r="AV858" s="286"/>
      <c r="AW858" s="290"/>
      <c r="AX858" s="286"/>
      <c r="AY858" s="286"/>
      <c r="AZ858" s="290"/>
      <c r="BA858" s="286"/>
      <c r="BB858" s="286"/>
      <c r="BC858" s="290"/>
      <c r="BD858" s="286"/>
      <c r="BE858" s="286"/>
      <c r="BF858" s="286"/>
      <c r="BG858" s="286"/>
      <c r="BH858" s="286"/>
      <c r="BI858" s="286"/>
      <c r="BJ858" s="286"/>
      <c r="BK858" s="286"/>
      <c r="BL858" s="290"/>
      <c r="BM858" s="286"/>
      <c r="BN858" s="286"/>
      <c r="BO858" s="286"/>
      <c r="BP858" s="286"/>
      <c r="BQ858" s="286"/>
      <c r="BR858" s="290"/>
      <c r="BS858" s="286"/>
      <c r="BT858" s="286"/>
      <c r="BU858" s="286"/>
      <c r="BV858" s="286"/>
      <c r="BW858" s="286"/>
      <c r="BX858" s="286"/>
      <c r="BY858" s="286"/>
      <c r="BZ858" s="286"/>
      <c r="CA858" s="286"/>
      <c r="CB858" s="286"/>
      <c r="CC858" s="286"/>
      <c r="CD858" s="286"/>
      <c r="CE858" s="286"/>
      <c r="CF858" s="286"/>
      <c r="CG858" s="977"/>
      <c r="CH858" s="290"/>
      <c r="CI858" s="286"/>
      <c r="CJ858" s="286"/>
      <c r="CK858" s="286"/>
      <c r="CL858" s="286"/>
      <c r="CM858" s="286"/>
      <c r="CN858" s="286"/>
      <c r="CO858" s="286"/>
      <c r="CP858" s="286"/>
      <c r="CQ858" s="286"/>
      <c r="CR858" s="286"/>
      <c r="CS858" s="286"/>
      <c r="CT858" s="286"/>
      <c r="CU858" s="286"/>
      <c r="CV858" s="286"/>
      <c r="CW858" s="1546"/>
      <c r="CX858" s="286"/>
      <c r="CY858" s="286"/>
      <c r="CZ858" s="286"/>
      <c r="DA858" s="286"/>
      <c r="DB858" s="286"/>
      <c r="DC858" s="286"/>
      <c r="DD858" s="286"/>
      <c r="DE858" s="286"/>
      <c r="DF858" s="286"/>
      <c r="DG858" s="286"/>
      <c r="DH858" s="286"/>
      <c r="DI858" s="1172"/>
      <c r="DJ858" s="1172"/>
      <c r="DK858" s="1172"/>
      <c r="DL858" s="1172"/>
      <c r="DM858" s="1172"/>
      <c r="DN858" s="1172"/>
      <c r="DO858" s="1172"/>
      <c r="DP858" s="1172"/>
      <c r="DQ858" s="1172"/>
      <c r="DR858" s="1172"/>
      <c r="DS858" s="1172"/>
      <c r="DT858" s="1172"/>
      <c r="DU858" s="1172"/>
      <c r="DV858" s="1172"/>
      <c r="DW858" s="1172"/>
      <c r="DX858" s="1172"/>
      <c r="DY858" s="1172"/>
      <c r="DZ858" s="1172"/>
      <c r="EA858" s="1172"/>
      <c r="EB858" s="1172"/>
      <c r="EC858" s="1172"/>
      <c r="ED858" s="1172"/>
      <c r="EE858" s="1172"/>
      <c r="EF858" s="1172"/>
      <c r="EG858" s="1172"/>
      <c r="EH858" s="1172"/>
      <c r="EI858" s="1172"/>
      <c r="EJ858" s="306"/>
      <c r="EK858" s="306"/>
      <c r="EL858" s="306"/>
      <c r="EM858" s="306"/>
      <c r="EN858" s="287">
        <f t="shared" si="3379"/>
        <v>0</v>
      </c>
      <c r="EO858" s="287"/>
      <c r="EP858" s="287"/>
      <c r="EQ858" s="286"/>
      <c r="ER858" s="286"/>
      <c r="ES858" s="286"/>
      <c r="ET858" s="835"/>
      <c r="EU858" s="835"/>
      <c r="EV858" s="835"/>
      <c r="EW858" s="835"/>
      <c r="EX858" s="286"/>
      <c r="EY858" s="835"/>
      <c r="EZ858" s="835"/>
      <c r="FA858" s="835"/>
      <c r="FB858" s="835"/>
      <c r="FC858" s="286"/>
      <c r="FD858" s="286"/>
      <c r="FE858" s="286"/>
      <c r="FF858" s="286"/>
      <c r="FG858" s="287">
        <f>SUM(FH858:FM858)</f>
        <v>0</v>
      </c>
      <c r="FH858" s="287"/>
      <c r="FI858" s="287"/>
      <c r="FJ858" s="286"/>
      <c r="FK858" s="286"/>
      <c r="FL858" s="977"/>
      <c r="FM858" s="286"/>
      <c r="FN858" s="835"/>
      <c r="FO858" s="835"/>
      <c r="FP858" s="835"/>
      <c r="FQ858" s="835"/>
      <c r="FR858" s="286"/>
      <c r="FS858" s="286"/>
      <c r="FT858" s="286"/>
      <c r="FU858" s="835"/>
      <c r="FV858" s="306"/>
      <c r="FW858" s="306"/>
      <c r="FX858" s="338"/>
    </row>
    <row r="859" spans="1:180" ht="30" hidden="1">
      <c r="A859" s="462" t="s">
        <v>485</v>
      </c>
      <c r="B859" s="379" t="s">
        <v>295</v>
      </c>
      <c r="C859" s="378"/>
      <c r="D859" s="378"/>
      <c r="E859" s="383"/>
      <c r="F859" s="381" t="s">
        <v>11</v>
      </c>
      <c r="G859" s="463"/>
      <c r="H859" s="463"/>
      <c r="I859" s="285"/>
      <c r="J859" s="285"/>
      <c r="K859" s="285"/>
      <c r="L859" s="285"/>
      <c r="M859" s="285"/>
      <c r="N859" s="285"/>
      <c r="O859" s="285"/>
      <c r="P859" s="285"/>
      <c r="Q859" s="285"/>
      <c r="R859" s="285"/>
      <c r="S859" s="285"/>
      <c r="T859" s="285"/>
      <c r="U859" s="285"/>
      <c r="V859" s="285"/>
      <c r="W859" s="285"/>
      <c r="X859" s="285"/>
      <c r="Y859" s="285"/>
      <c r="Z859" s="285"/>
      <c r="AA859" s="1174"/>
      <c r="AB859" s="285"/>
      <c r="AC859" s="285"/>
      <c r="AD859" s="347"/>
      <c r="AE859" s="285"/>
      <c r="AF859" s="285"/>
      <c r="AG859" s="285"/>
      <c r="AH859" s="285"/>
      <c r="AI859" s="285"/>
      <c r="AJ859" s="285"/>
      <c r="AK859" s="285"/>
      <c r="AL859" s="285"/>
      <c r="AM859" s="285"/>
      <c r="AN859" s="285"/>
      <c r="AO859" s="285"/>
      <c r="AP859" s="306"/>
      <c r="AQ859" s="287" t="e">
        <f>SUM(AQ856:AQ858)</f>
        <v>#REF!</v>
      </c>
      <c r="AR859" s="1631"/>
      <c r="AS859" s="1631"/>
      <c r="AT859" s="290"/>
      <c r="AU859" s="286"/>
      <c r="AV859" s="286"/>
      <c r="AW859" s="290"/>
      <c r="AX859" s="286"/>
      <c r="AY859" s="286"/>
      <c r="AZ859" s="290"/>
      <c r="BA859" s="286"/>
      <c r="BB859" s="286"/>
      <c r="BC859" s="290"/>
      <c r="BD859" s="286"/>
      <c r="BE859" s="286"/>
      <c r="BF859" s="286"/>
      <c r="BG859" s="286"/>
      <c r="BH859" s="286"/>
      <c r="BI859" s="286"/>
      <c r="BJ859" s="286"/>
      <c r="BK859" s="286"/>
      <c r="BL859" s="287">
        <f t="shared" ref="BL859:DE859" si="3402">SUM(BL856:BL858)</f>
        <v>0</v>
      </c>
      <c r="BM859" s="287">
        <f t="shared" si="3402"/>
        <v>0</v>
      </c>
      <c r="BN859" s="287">
        <f t="shared" si="3402"/>
        <v>0</v>
      </c>
      <c r="BO859" s="287">
        <f t="shared" si="3402"/>
        <v>0</v>
      </c>
      <c r="BP859" s="287">
        <f t="shared" si="3402"/>
        <v>0</v>
      </c>
      <c r="BQ859" s="287">
        <f t="shared" si="3402"/>
        <v>0</v>
      </c>
      <c r="BR859" s="287">
        <f t="shared" ref="BR859:CF859" si="3403">SUM(BR856:BR858)</f>
        <v>0</v>
      </c>
      <c r="BS859" s="287">
        <f t="shared" si="3403"/>
        <v>0</v>
      </c>
      <c r="BT859" s="287">
        <f t="shared" si="3403"/>
        <v>0</v>
      </c>
      <c r="BU859" s="287">
        <f t="shared" si="3403"/>
        <v>0</v>
      </c>
      <c r="BV859" s="287">
        <f t="shared" si="3403"/>
        <v>0</v>
      </c>
      <c r="BW859" s="287">
        <f t="shared" si="3403"/>
        <v>0</v>
      </c>
      <c r="BX859" s="287">
        <f t="shared" si="3403"/>
        <v>0</v>
      </c>
      <c r="BY859" s="287">
        <f t="shared" si="3403"/>
        <v>0</v>
      </c>
      <c r="BZ859" s="287">
        <f t="shared" si="3403"/>
        <v>0</v>
      </c>
      <c r="CA859" s="287">
        <f t="shared" si="3403"/>
        <v>0</v>
      </c>
      <c r="CB859" s="287">
        <f t="shared" si="3403"/>
        <v>0</v>
      </c>
      <c r="CC859" s="287">
        <f t="shared" si="3403"/>
        <v>0</v>
      </c>
      <c r="CD859" s="287">
        <f t="shared" si="3403"/>
        <v>0</v>
      </c>
      <c r="CE859" s="287">
        <f t="shared" si="3403"/>
        <v>0</v>
      </c>
      <c r="CF859" s="287">
        <f t="shared" si="3403"/>
        <v>0</v>
      </c>
      <c r="CG859" s="961"/>
      <c r="CH859" s="287">
        <f t="shared" ref="CH859:CV859" si="3404">SUM(CH856:CH858)</f>
        <v>0</v>
      </c>
      <c r="CI859" s="287">
        <f t="shared" si="3404"/>
        <v>0</v>
      </c>
      <c r="CJ859" s="287">
        <f t="shared" si="3404"/>
        <v>0</v>
      </c>
      <c r="CK859" s="287">
        <f t="shared" si="3404"/>
        <v>0</v>
      </c>
      <c r="CL859" s="287">
        <f t="shared" si="3404"/>
        <v>0</v>
      </c>
      <c r="CM859" s="287">
        <f t="shared" si="3404"/>
        <v>0</v>
      </c>
      <c r="CN859" s="287">
        <f t="shared" si="3404"/>
        <v>0</v>
      </c>
      <c r="CO859" s="287">
        <f t="shared" si="3404"/>
        <v>0</v>
      </c>
      <c r="CP859" s="287">
        <f t="shared" si="3404"/>
        <v>0</v>
      </c>
      <c r="CQ859" s="287">
        <f t="shared" si="3404"/>
        <v>0</v>
      </c>
      <c r="CR859" s="287">
        <f t="shared" si="3404"/>
        <v>0</v>
      </c>
      <c r="CS859" s="287">
        <f t="shared" si="3404"/>
        <v>0</v>
      </c>
      <c r="CT859" s="287">
        <f t="shared" si="3404"/>
        <v>0</v>
      </c>
      <c r="CU859" s="287">
        <f t="shared" si="3404"/>
        <v>0</v>
      </c>
      <c r="CV859" s="287">
        <f t="shared" si="3404"/>
        <v>0</v>
      </c>
      <c r="CW859" s="1510">
        <f t="shared" si="3402"/>
        <v>0</v>
      </c>
      <c r="CX859" s="287">
        <f t="shared" si="3402"/>
        <v>0</v>
      </c>
      <c r="CY859" s="287">
        <f t="shared" si="3402"/>
        <v>0</v>
      </c>
      <c r="CZ859" s="287">
        <f t="shared" si="3402"/>
        <v>0</v>
      </c>
      <c r="DA859" s="287">
        <f t="shared" si="3402"/>
        <v>0</v>
      </c>
      <c r="DB859" s="287">
        <f t="shared" si="3402"/>
        <v>0</v>
      </c>
      <c r="DC859" s="287">
        <f t="shared" si="3402"/>
        <v>0</v>
      </c>
      <c r="DD859" s="287">
        <f t="shared" si="3402"/>
        <v>0</v>
      </c>
      <c r="DE859" s="287">
        <f t="shared" si="3402"/>
        <v>0</v>
      </c>
      <c r="DF859" s="287">
        <f t="shared" ref="DF859:EF859" si="3405">SUM(DF856:DF858)</f>
        <v>0</v>
      </c>
      <c r="DG859" s="287">
        <f t="shared" si="3405"/>
        <v>0</v>
      </c>
      <c r="DH859" s="287">
        <f t="shared" si="3405"/>
        <v>0</v>
      </c>
      <c r="DI859" s="1220">
        <f t="shared" si="3405"/>
        <v>0</v>
      </c>
      <c r="DJ859" s="1220">
        <f t="shared" si="3405"/>
        <v>0</v>
      </c>
      <c r="DK859" s="1220">
        <f t="shared" si="3405"/>
        <v>0</v>
      </c>
      <c r="DL859" s="1220"/>
      <c r="DM859" s="1220"/>
      <c r="DN859" s="1220"/>
      <c r="DO859" s="1220"/>
      <c r="DP859" s="1220"/>
      <c r="DQ859" s="1220"/>
      <c r="DR859" s="1220"/>
      <c r="DS859" s="1220"/>
      <c r="DT859" s="1220"/>
      <c r="DU859" s="1220"/>
      <c r="DV859" s="1220"/>
      <c r="DW859" s="1220"/>
      <c r="DX859" s="1220">
        <f t="shared" si="3405"/>
        <v>0</v>
      </c>
      <c r="DY859" s="1220">
        <f t="shared" si="3405"/>
        <v>0</v>
      </c>
      <c r="DZ859" s="1220">
        <f t="shared" si="3405"/>
        <v>0</v>
      </c>
      <c r="EA859" s="1220">
        <f t="shared" si="3405"/>
        <v>0</v>
      </c>
      <c r="EB859" s="1220">
        <f t="shared" si="3405"/>
        <v>0</v>
      </c>
      <c r="EC859" s="1220">
        <f t="shared" si="3405"/>
        <v>0</v>
      </c>
      <c r="ED859" s="1220">
        <f t="shared" si="3405"/>
        <v>0</v>
      </c>
      <c r="EE859" s="1220">
        <f t="shared" si="3405"/>
        <v>0</v>
      </c>
      <c r="EF859" s="1220">
        <f t="shared" si="3405"/>
        <v>0</v>
      </c>
      <c r="EG859" s="1220"/>
      <c r="EH859" s="1220"/>
      <c r="EI859" s="1220"/>
      <c r="EJ859" s="285"/>
      <c r="EK859" s="285"/>
      <c r="EL859" s="285"/>
      <c r="EM859" s="285"/>
      <c r="EN859" s="287">
        <f t="shared" si="3379"/>
        <v>0</v>
      </c>
      <c r="EO859" s="287"/>
      <c r="EP859" s="287"/>
      <c r="EQ859" s="287">
        <f t="shared" ref="EQ859:FG859" si="3406">SUM(EQ856:EQ858)</f>
        <v>0</v>
      </c>
      <c r="ER859" s="287">
        <f t="shared" si="3406"/>
        <v>0</v>
      </c>
      <c r="ES859" s="287">
        <f t="shared" si="3406"/>
        <v>0</v>
      </c>
      <c r="ET859" s="825"/>
      <c r="EU859" s="825"/>
      <c r="EV859" s="825"/>
      <c r="EW859" s="825"/>
      <c r="EX859" s="287">
        <f t="shared" si="3406"/>
        <v>0</v>
      </c>
      <c r="EY859" s="825"/>
      <c r="EZ859" s="825"/>
      <c r="FA859" s="825"/>
      <c r="FB859" s="825"/>
      <c r="FC859" s="287">
        <f t="shared" si="3406"/>
        <v>0</v>
      </c>
      <c r="FD859" s="287">
        <f t="shared" si="3406"/>
        <v>0</v>
      </c>
      <c r="FE859" s="287">
        <f t="shared" ref="FE859:FF859" si="3407">SUM(FE856:FE858)</f>
        <v>0</v>
      </c>
      <c r="FF859" s="287">
        <f t="shared" si="3407"/>
        <v>0</v>
      </c>
      <c r="FG859" s="287">
        <f t="shared" si="3406"/>
        <v>0</v>
      </c>
      <c r="FH859" s="287">
        <v>0</v>
      </c>
      <c r="FI859" s="287">
        <v>0</v>
      </c>
      <c r="FJ859" s="287">
        <f>SUM(FJ856:FJ858)</f>
        <v>0</v>
      </c>
      <c r="FK859" s="287">
        <f>SUM(FK856:FK858)</f>
        <v>0</v>
      </c>
      <c r="FL859" s="961"/>
      <c r="FM859" s="287">
        <f>SUM(FM856:FM858)</f>
        <v>0</v>
      </c>
      <c r="FN859" s="825"/>
      <c r="FO859" s="825"/>
      <c r="FP859" s="825"/>
      <c r="FQ859" s="825"/>
      <c r="FR859" s="287"/>
      <c r="FS859" s="287"/>
      <c r="FT859" s="287">
        <f>SUM(FT856:FT858)</f>
        <v>0</v>
      </c>
      <c r="FU859" s="825"/>
      <c r="FV859" s="285"/>
      <c r="FW859" s="285"/>
      <c r="FX859" s="285"/>
    </row>
    <row r="860" spans="1:180" ht="47.25" hidden="1">
      <c r="A860" s="462"/>
      <c r="B860" s="388"/>
      <c r="C860" s="378"/>
      <c r="D860" s="378"/>
      <c r="E860" s="376">
        <v>2</v>
      </c>
      <c r="F860" s="389" t="s">
        <v>277</v>
      </c>
      <c r="G860" s="375"/>
      <c r="H860" s="375"/>
      <c r="I860" s="336"/>
      <c r="J860" s="336"/>
      <c r="K860" s="336"/>
      <c r="L860" s="336"/>
      <c r="M860" s="336"/>
      <c r="N860" s="336"/>
      <c r="O860" s="336"/>
      <c r="P860" s="336"/>
      <c r="Q860" s="336"/>
      <c r="R860" s="336"/>
      <c r="S860" s="336"/>
      <c r="T860" s="336"/>
      <c r="U860" s="336"/>
      <c r="V860" s="336"/>
      <c r="W860" s="336"/>
      <c r="X860" s="336"/>
      <c r="Y860" s="336"/>
      <c r="Z860" s="336"/>
      <c r="AA860" s="1153"/>
      <c r="AB860" s="336"/>
      <c r="AC860" s="336"/>
      <c r="AD860" s="346"/>
      <c r="AE860" s="336"/>
      <c r="AF860" s="336"/>
      <c r="AG860" s="336"/>
      <c r="AH860" s="336"/>
      <c r="AI860" s="336"/>
      <c r="AJ860" s="336"/>
      <c r="AK860" s="336"/>
      <c r="AL860" s="336"/>
      <c r="AM860" s="336"/>
      <c r="AN860" s="336"/>
      <c r="AO860" s="336"/>
      <c r="AP860" s="336"/>
      <c r="AQ860" s="336"/>
      <c r="AR860" s="1632"/>
      <c r="AS860" s="1632"/>
      <c r="AT860" s="287"/>
      <c r="AU860" s="288"/>
      <c r="AV860" s="288"/>
      <c r="AW860" s="287"/>
      <c r="AX860" s="288"/>
      <c r="AY860" s="288"/>
      <c r="AZ860" s="287"/>
      <c r="BA860" s="288"/>
      <c r="BB860" s="288"/>
      <c r="BC860" s="287"/>
      <c r="BD860" s="288"/>
      <c r="BE860" s="288"/>
      <c r="BF860" s="288"/>
      <c r="BG860" s="288"/>
      <c r="BH860" s="288"/>
      <c r="BI860" s="288"/>
      <c r="BJ860" s="288"/>
      <c r="BK860" s="288"/>
      <c r="BL860" s="336"/>
      <c r="BM860" s="288">
        <f>BM864+BM869+BM874+BM879+BM884+BM889+BM895+BM900+BM905+BM910+BM915+BM920</f>
        <v>54.831241904799995</v>
      </c>
      <c r="BN860" s="288">
        <f>BN864+BN869+BN874+BN879+BN884+BN889+BN895+BN900+BN905+BN910+BN915+BN920</f>
        <v>1.2467429121583</v>
      </c>
      <c r="BO860" s="336"/>
      <c r="BP860" s="288">
        <f>BP864+BP869+BP874+BP879+BP884+BP889+BP895+BP900+BP905+BP910+BP915+BP920</f>
        <v>11.855861290000002</v>
      </c>
      <c r="BQ860" s="288">
        <f>BQ864+BQ869+BQ874+BQ879+BQ884+BQ889+BQ895+BQ900+BQ905+BQ910+BQ915+BQ920</f>
        <v>0.32802366798620003</v>
      </c>
      <c r="BR860" s="336"/>
      <c r="BS860" s="288">
        <f>BS864+BS869+BS874+BS879+BS884+BS889+BS895+BS900+BS905+BS910+BS915+BS920</f>
        <v>54.831241904799995</v>
      </c>
      <c r="BT860" s="288">
        <f>BT864+BT869+BT874+BT879+BT884+BT889+BT895+BT900+BT905+BT910+BT915+BT920</f>
        <v>1.2467429121583</v>
      </c>
      <c r="BU860" s="336"/>
      <c r="BV860" s="288">
        <f>BV864+BV869+BV874+BV879+BV884+BV889+BV895+BV900+BV905+BV910+BV915+BV920</f>
        <v>11.855861290000002</v>
      </c>
      <c r="BW860" s="288">
        <f>BW864+BW869+BW874+BW879+BW884+BW889+BW895+BW900+BW905+BW910+BW915+BW920</f>
        <v>0.32802366798620003</v>
      </c>
      <c r="BX860" s="336"/>
      <c r="BY860" s="288">
        <f>BY864+BY869+BY874+BY879+BY884+BY889+BY895+BY900+BY905+BY910+BY915+BY920</f>
        <v>9.4462773579999997</v>
      </c>
      <c r="BZ860" s="288">
        <f>BZ864+BZ869+BZ874+BZ879+BZ884+BZ889+BZ895+BZ900+BZ905+BZ910+BZ915+BZ920</f>
        <v>0.25426768335190003</v>
      </c>
      <c r="CA860" s="336"/>
      <c r="CB860" s="288">
        <f>CB864+CB869+CB874+CB879+CB884+CB889+CB895+CB900+CB905+CB910+CB915+CB920</f>
        <v>9.1028399999999987</v>
      </c>
      <c r="CC860" s="288">
        <f>CC864+CC869+CC874+CC879+CC884+CC889+CC895+CC900+CC905+CC910+CC915+CC920</f>
        <v>0.24259893536560001</v>
      </c>
      <c r="CD860" s="336"/>
      <c r="CE860" s="288">
        <f>CE864+CE869+CE874+CE879+CE884+CE889+CE895+CE900+CE905+CE910+CE915+CE920</f>
        <v>12.249679836799999</v>
      </c>
      <c r="CF860" s="288">
        <f>CF864+CF869+CF874+CF879+CF884+CF889+CF895+CF900+CF905+CF910+CF915+CF920</f>
        <v>0.41465756536420001</v>
      </c>
      <c r="CG860" s="979"/>
      <c r="CH860" s="336"/>
      <c r="CI860" s="288">
        <f>CI864+CI869+CI874+CI879+CI884+CI889+CI895+CI900+CI905+CI910+CI915+CI920</f>
        <v>54.831241904799995</v>
      </c>
      <c r="CJ860" s="288">
        <f>CJ864+CJ869+CJ874+CJ879+CJ884+CJ889+CJ895+CJ900+CJ905+CJ910+CJ915+CJ920</f>
        <v>1.2467429121583</v>
      </c>
      <c r="CK860" s="336"/>
      <c r="CL860" s="288">
        <f>CL864+CL869+CL874+CL879+CL884+CL889+CL895+CL900+CL905+CL910+CL915+CL920</f>
        <v>11.855861290000002</v>
      </c>
      <c r="CM860" s="288">
        <f>CM864+CM869+CM874+CM879+CM884+CM889+CM895+CM900+CM905+CM910+CM915+CM920</f>
        <v>0.32802366798620003</v>
      </c>
      <c r="CN860" s="336"/>
      <c r="CO860" s="288">
        <f>CO864+CO869+CO874+CO879+CO884+CO889+CO895+CO900+CO905+CO910+CO915+CO920</f>
        <v>9.4462773579999997</v>
      </c>
      <c r="CP860" s="288">
        <f>CP864+CP869+CP874+CP879+CP884+CP889+CP895+CP900+CP905+CP910+CP915+CP920</f>
        <v>0.25426768335190003</v>
      </c>
      <c r="CQ860" s="336"/>
      <c r="CR860" s="288">
        <f>CR864+CR869+CR874+CR879+CR884+CR889+CR895+CR900+CR905+CR910+CR915+CR920</f>
        <v>9.1028399999999987</v>
      </c>
      <c r="CS860" s="288">
        <f>CS864+CS869+CS874+CS879+CS884+CS889+CS895+CS900+CS905+CS910+CS915+CS920</f>
        <v>0.24259893536560001</v>
      </c>
      <c r="CT860" s="336"/>
      <c r="CU860" s="288">
        <f>CU864+CU869+CU874+CU879+CU884+CU889+CU895+CU900+CU905+CU910+CU915+CU920</f>
        <v>12.249679836799999</v>
      </c>
      <c r="CV860" s="288">
        <f>CV864+CV869+CV874+CV879+CV884+CV889+CV895+CV900+CV905+CV910+CV915+CV920</f>
        <v>0.41465756536420001</v>
      </c>
      <c r="CW860" s="1512"/>
      <c r="CX860" s="288">
        <f>CX864+CX869+CX874+CX879+CX884+CX889+CX895+CX900+CX905+CX910+CX915+CX920</f>
        <v>17.101392579999999</v>
      </c>
      <c r="CY860" s="288">
        <f>CY864+CY869+CY874+CY879+CY884+CY889+CY895+CY900+CY905+CY910+CY915+CY920</f>
        <v>0.36094206843050003</v>
      </c>
      <c r="CZ860" s="336"/>
      <c r="DA860" s="288">
        <f>DA864+DA869+DA874+DA879+DA884+DA889+DA895+DA900+DA905+DA910+DA915+DA920</f>
        <v>15.145392579999999</v>
      </c>
      <c r="DB860" s="288">
        <f>DB864+DB869+DB874+DB879+DB884+DB889+DB895+DB900+DB905+DB910+DB915+DB920</f>
        <v>0.27692069217950005</v>
      </c>
      <c r="DC860" s="336"/>
      <c r="DD860" s="288">
        <f>DD864+DD869+DD874+DD879+DD884+DD889+DD895+DD900+DD905+DD910+DD915+DD920</f>
        <v>15.121392579999998</v>
      </c>
      <c r="DE860" s="288">
        <f>DE864+DE869+DE874+DE879+DE884+DE889+DE895+DE900+DE905+DE910+DE915+DE920</f>
        <v>0.27665212359390001</v>
      </c>
      <c r="DF860" s="336"/>
      <c r="DG860" s="288">
        <f>DG864+DG869+DG874+DG879+DG884+DG889+DG895+DG900+DG905+DG910+DG915+DG920</f>
        <v>15.121392579999998</v>
      </c>
      <c r="DH860" s="288">
        <f>DH864+DH869+DH874+DH879+DH884+DH889+DH895+DH900+DH905+DH910+DH915+DH920</f>
        <v>0.27665212359390001</v>
      </c>
      <c r="DI860" s="1153"/>
      <c r="DJ860" s="1232">
        <f>DJ864+DJ869+DJ874+DJ879+DJ884+DJ889+DJ895+DJ900+DJ905+DJ910+DJ915+DJ920</f>
        <v>17.101392579999999</v>
      </c>
      <c r="DK860" s="1232">
        <f>DK864+DK869+DK874+DK879+DK884+DK889+DK895+DK900+DK905+DK910+DK915+DK920</f>
        <v>0.36094206843050003</v>
      </c>
      <c r="DL860" s="1232"/>
      <c r="DM860" s="1232"/>
      <c r="DN860" s="1232"/>
      <c r="DO860" s="1232"/>
      <c r="DP860" s="1232"/>
      <c r="DQ860" s="1232"/>
      <c r="DR860" s="1232"/>
      <c r="DS860" s="1232"/>
      <c r="DT860" s="1232"/>
      <c r="DU860" s="1232"/>
      <c r="DV860" s="1232"/>
      <c r="DW860" s="1232"/>
      <c r="DX860" s="1153"/>
      <c r="DY860" s="1232">
        <f>DY864+DY869+DY874+DY879+DY884+DY889+DY895+DY900+DY905+DY910+DY915+DY920</f>
        <v>15.145392579999999</v>
      </c>
      <c r="DZ860" s="1232">
        <f>DZ864+DZ869+DZ874+DZ879+DZ884+DZ889+DZ895+DZ900+DZ905+DZ910+DZ915+DZ920</f>
        <v>0.27692069217950005</v>
      </c>
      <c r="EA860" s="1153"/>
      <c r="EB860" s="1232">
        <f>EB864+EB869+EB874+EB879+EB884+EB889+EB895+EB900+EB905+EB910+EB915+EB920</f>
        <v>15.121392579999998</v>
      </c>
      <c r="EC860" s="1232">
        <f>EC864+EC869+EC874+EC879+EC884+EC889+EC895+EC900+EC905+EC910+EC915+EC920</f>
        <v>0.27665212359390001</v>
      </c>
      <c r="ED860" s="1153"/>
      <c r="EE860" s="1232">
        <f>EE864+EE869+EE874+EE879+EE884+EE889+EE895+EE900+EE905+EE910+EE915+EE920</f>
        <v>15.121392579999998</v>
      </c>
      <c r="EF860" s="1232">
        <f>EF864+EF869+EF874+EF879+EF884+EF889+EF895+EF900+EF905+EF910+EF915+EF920</f>
        <v>0.27665212359390001</v>
      </c>
      <c r="EG860" s="1232"/>
      <c r="EH860" s="1232"/>
      <c r="EI860" s="1232"/>
      <c r="EJ860" s="336"/>
      <c r="EK860" s="336"/>
      <c r="EL860" s="336"/>
      <c r="EM860" s="336"/>
      <c r="EN860" s="287">
        <f t="shared" si="3379"/>
        <v>5.8956669999999995</v>
      </c>
      <c r="EO860" s="287"/>
      <c r="EP860" s="287"/>
      <c r="EQ860" s="288">
        <f t="shared" ref="EQ860:FG860" si="3408">EQ864+EQ869+EQ874+EQ879+EQ884+EQ889+EQ895+EQ900+EQ905+EQ910+EQ915+EQ920</f>
        <v>1.314171</v>
      </c>
      <c r="ER860" s="288">
        <f t="shared" si="3408"/>
        <v>1.5603050000000001</v>
      </c>
      <c r="ES860" s="288">
        <f t="shared" si="3408"/>
        <v>1.601917</v>
      </c>
      <c r="ET860" s="837"/>
      <c r="EU860" s="837"/>
      <c r="EV860" s="837"/>
      <c r="EW860" s="837"/>
      <c r="EX860" s="288">
        <f t="shared" si="3408"/>
        <v>1.4192739999999999</v>
      </c>
      <c r="EY860" s="837"/>
      <c r="EZ860" s="837"/>
      <c r="FA860" s="837"/>
      <c r="FB860" s="837"/>
      <c r="FC860" s="288">
        <f t="shared" si="3408"/>
        <v>1.466445</v>
      </c>
      <c r="FD860" s="288">
        <f t="shared" si="3408"/>
        <v>0.40502499999999997</v>
      </c>
      <c r="FE860" s="288">
        <f t="shared" ref="FE860:FF860" si="3409">FE864+FE869+FE874+FE879+FE884+FE889+FE895+FE900+FE905+FE910+FE915+FE920</f>
        <v>0.40502499999999997</v>
      </c>
      <c r="FF860" s="288">
        <f t="shared" si="3409"/>
        <v>0.40502499999999997</v>
      </c>
      <c r="FG860" s="288">
        <f t="shared" si="3408"/>
        <v>0</v>
      </c>
      <c r="FH860" s="287">
        <v>0</v>
      </c>
      <c r="FI860" s="287">
        <v>0</v>
      </c>
      <c r="FJ860" s="288">
        <f>FJ864+FJ869+FJ874+FJ879+FJ884+FJ889+FJ895+FJ900+FJ905+FJ910+FJ915+FJ920</f>
        <v>0</v>
      </c>
      <c r="FK860" s="288">
        <f>FK864+FK869+FK874+FK879+FK884+FK889+FK895+FK900+FK905+FK910+FK915+FK920</f>
        <v>0</v>
      </c>
      <c r="FL860" s="979"/>
      <c r="FM860" s="288">
        <f>FM864+FM869+FM874+FM879+FM884+FM889+FM895+FM900+FM905+FM910+FM915+FM920</f>
        <v>0</v>
      </c>
      <c r="FN860" s="837"/>
      <c r="FO860" s="837"/>
      <c r="FP860" s="837"/>
      <c r="FQ860" s="837"/>
      <c r="FR860" s="288"/>
      <c r="FS860" s="288"/>
      <c r="FT860" s="288">
        <f>FT864+FT869+FT874+FT879+FT884+FT889+FT895+FT900+FT905+FT910+FT915+FT920</f>
        <v>0</v>
      </c>
      <c r="FU860" s="837"/>
      <c r="FV860" s="336"/>
      <c r="FW860" s="336"/>
      <c r="FX860" s="336"/>
    </row>
    <row r="861" spans="1:180" ht="30" hidden="1">
      <c r="A861" s="462" t="s">
        <v>485</v>
      </c>
      <c r="B861" s="379" t="s">
        <v>295</v>
      </c>
      <c r="C861" s="378"/>
      <c r="D861" s="378"/>
      <c r="E861" s="374" t="s">
        <v>49</v>
      </c>
      <c r="F861" s="373" t="s">
        <v>95</v>
      </c>
      <c r="G861" s="463"/>
      <c r="H861" s="463"/>
      <c r="I861" s="285"/>
      <c r="J861" s="285"/>
      <c r="K861" s="285"/>
      <c r="L861" s="285"/>
      <c r="M861" s="285"/>
      <c r="N861" s="285"/>
      <c r="O861" s="285"/>
      <c r="P861" s="285"/>
      <c r="Q861" s="285"/>
      <c r="R861" s="285"/>
      <c r="S861" s="285"/>
      <c r="T861" s="285"/>
      <c r="U861" s="285"/>
      <c r="V861" s="285"/>
      <c r="W861" s="285"/>
      <c r="X861" s="285"/>
      <c r="Y861" s="285"/>
      <c r="Z861" s="285"/>
      <c r="AA861" s="1174"/>
      <c r="AB861" s="285"/>
      <c r="AC861" s="285"/>
      <c r="AD861" s="347"/>
      <c r="AE861" s="285"/>
      <c r="AF861" s="285"/>
      <c r="AG861" s="285"/>
      <c r="AH861" s="285"/>
      <c r="AI861" s="285"/>
      <c r="AJ861" s="285"/>
      <c r="AK861" s="285"/>
      <c r="AL861" s="285"/>
      <c r="AM861" s="285"/>
      <c r="AN861" s="285"/>
      <c r="AO861" s="285"/>
      <c r="AP861" s="286"/>
      <c r="AQ861" s="285"/>
      <c r="AR861" s="1629"/>
      <c r="AS861" s="1629"/>
      <c r="AT861" s="336"/>
      <c r="AU861" s="288"/>
      <c r="AV861" s="288"/>
      <c r="AW861" s="336"/>
      <c r="AX861" s="288"/>
      <c r="AY861" s="288"/>
      <c r="AZ861" s="336"/>
      <c r="BA861" s="288"/>
      <c r="BB861" s="288"/>
      <c r="BC861" s="336"/>
      <c r="BD861" s="288"/>
      <c r="BE861" s="288"/>
      <c r="BF861" s="288"/>
      <c r="BG861" s="288"/>
      <c r="BH861" s="288"/>
      <c r="BI861" s="288"/>
      <c r="BJ861" s="288"/>
      <c r="BK861" s="288"/>
      <c r="BL861" s="285"/>
      <c r="BM861" s="285"/>
      <c r="BN861" s="285"/>
      <c r="BO861" s="285"/>
      <c r="BP861" s="285"/>
      <c r="BQ861" s="285"/>
      <c r="BR861" s="285"/>
      <c r="BS861" s="285"/>
      <c r="BT861" s="285"/>
      <c r="BU861" s="285"/>
      <c r="BV861" s="285"/>
      <c r="BW861" s="285"/>
      <c r="BX861" s="285"/>
      <c r="BY861" s="285"/>
      <c r="BZ861" s="285"/>
      <c r="CA861" s="285"/>
      <c r="CB861" s="285"/>
      <c r="CC861" s="285"/>
      <c r="CD861" s="285"/>
      <c r="CE861" s="285"/>
      <c r="CF861" s="285"/>
      <c r="CG861" s="962"/>
      <c r="CH861" s="285"/>
      <c r="CI861" s="285"/>
      <c r="CJ861" s="285"/>
      <c r="CK861" s="285"/>
      <c r="CL861" s="285"/>
      <c r="CM861" s="285"/>
      <c r="CN861" s="285"/>
      <c r="CO861" s="285"/>
      <c r="CP861" s="285"/>
      <c r="CQ861" s="285"/>
      <c r="CR861" s="285"/>
      <c r="CS861" s="285"/>
      <c r="CT861" s="285"/>
      <c r="CU861" s="285"/>
      <c r="CV861" s="285"/>
      <c r="CW861" s="1512"/>
      <c r="CX861" s="285"/>
      <c r="CY861" s="285"/>
      <c r="CZ861" s="285"/>
      <c r="DA861" s="285"/>
      <c r="DB861" s="285"/>
      <c r="DC861" s="285"/>
      <c r="DD861" s="285"/>
      <c r="DE861" s="285"/>
      <c r="DF861" s="285"/>
      <c r="DG861" s="285"/>
      <c r="DH861" s="285"/>
      <c r="DI861" s="1174"/>
      <c r="DJ861" s="1174"/>
      <c r="DK861" s="1174"/>
      <c r="DL861" s="1174"/>
      <c r="DM861" s="1174"/>
      <c r="DN861" s="1174"/>
      <c r="DO861" s="1174"/>
      <c r="DP861" s="1174"/>
      <c r="DQ861" s="1174"/>
      <c r="DR861" s="1174"/>
      <c r="DS861" s="1174"/>
      <c r="DT861" s="1174"/>
      <c r="DU861" s="1174"/>
      <c r="DV861" s="1174"/>
      <c r="DW861" s="1174"/>
      <c r="DX861" s="1174"/>
      <c r="DY861" s="1174"/>
      <c r="DZ861" s="1174"/>
      <c r="EA861" s="1174"/>
      <c r="EB861" s="1174"/>
      <c r="EC861" s="1174"/>
      <c r="ED861" s="1174"/>
      <c r="EE861" s="1174"/>
      <c r="EF861" s="1174"/>
      <c r="EG861" s="1174"/>
      <c r="EH861" s="1174"/>
      <c r="EI861" s="1174"/>
      <c r="EJ861" s="285"/>
      <c r="EK861" s="285"/>
      <c r="EL861" s="285"/>
      <c r="EM861" s="285"/>
      <c r="EN861" s="287">
        <f t="shared" si="3379"/>
        <v>0</v>
      </c>
      <c r="EO861" s="287"/>
      <c r="EP861" s="287"/>
      <c r="EQ861" s="285"/>
      <c r="ER861" s="285"/>
      <c r="ES861" s="285"/>
      <c r="ET861" s="804"/>
      <c r="EU861" s="804"/>
      <c r="EV861" s="804"/>
      <c r="EW861" s="804"/>
      <c r="EX861" s="285"/>
      <c r="EY861" s="804"/>
      <c r="EZ861" s="804"/>
      <c r="FA861" s="804"/>
      <c r="FB861" s="804"/>
      <c r="FC861" s="285"/>
      <c r="FD861" s="285"/>
      <c r="FE861" s="285"/>
      <c r="FF861" s="285"/>
      <c r="FG861" s="285"/>
      <c r="FH861" s="287"/>
      <c r="FI861" s="287"/>
      <c r="FJ861" s="285"/>
      <c r="FK861" s="285"/>
      <c r="FL861" s="962"/>
      <c r="FM861" s="285"/>
      <c r="FN861" s="804"/>
      <c r="FO861" s="804"/>
      <c r="FP861" s="804"/>
      <c r="FQ861" s="804"/>
      <c r="FR861" s="285"/>
      <c r="FS861" s="285"/>
      <c r="FT861" s="285"/>
      <c r="FU861" s="804"/>
      <c r="FV861" s="285"/>
      <c r="FW861" s="285"/>
      <c r="FX861" s="285"/>
    </row>
    <row r="862" spans="1:180" ht="30" hidden="1">
      <c r="A862" s="462" t="s">
        <v>485</v>
      </c>
      <c r="B862" s="379" t="s">
        <v>295</v>
      </c>
      <c r="C862" s="378"/>
      <c r="D862" s="378"/>
      <c r="E862" s="390" t="s">
        <v>119</v>
      </c>
      <c r="F862" s="391" t="s">
        <v>99</v>
      </c>
      <c r="G862" s="463"/>
      <c r="H862" s="463"/>
      <c r="I862" s="285"/>
      <c r="J862" s="285"/>
      <c r="K862" s="285"/>
      <c r="L862" s="285"/>
      <c r="M862" s="285"/>
      <c r="N862" s="285"/>
      <c r="O862" s="285"/>
      <c r="P862" s="285"/>
      <c r="Q862" s="285"/>
      <c r="R862" s="285"/>
      <c r="S862" s="285"/>
      <c r="T862" s="285"/>
      <c r="U862" s="285"/>
      <c r="V862" s="285"/>
      <c r="W862" s="285"/>
      <c r="X862" s="285"/>
      <c r="Y862" s="285"/>
      <c r="Z862" s="285"/>
      <c r="AA862" s="1174"/>
      <c r="AB862" s="285"/>
      <c r="AC862" s="285"/>
      <c r="AD862" s="347"/>
      <c r="AE862" s="285"/>
      <c r="AF862" s="285"/>
      <c r="AG862" s="285"/>
      <c r="AH862" s="285"/>
      <c r="AI862" s="285"/>
      <c r="AJ862" s="285"/>
      <c r="AK862" s="285"/>
      <c r="AL862" s="285"/>
      <c r="AM862" s="285"/>
      <c r="AN862" s="285"/>
      <c r="AO862" s="285"/>
      <c r="AP862" s="338"/>
      <c r="AQ862" s="285"/>
      <c r="AR862" s="1629"/>
      <c r="AS862" s="1629"/>
      <c r="AT862" s="285"/>
      <c r="AU862" s="285"/>
      <c r="AV862" s="285"/>
      <c r="AW862" s="285"/>
      <c r="AX862" s="285"/>
      <c r="AY862" s="285"/>
      <c r="AZ862" s="285"/>
      <c r="BA862" s="285"/>
      <c r="BB862" s="285"/>
      <c r="BC862" s="285"/>
      <c r="BD862" s="285"/>
      <c r="BE862" s="285"/>
      <c r="BF862" s="285"/>
      <c r="BG862" s="285"/>
      <c r="BH862" s="285"/>
      <c r="BI862" s="285"/>
      <c r="BJ862" s="285"/>
      <c r="BK862" s="285"/>
      <c r="BL862" s="285"/>
      <c r="BM862" s="285"/>
      <c r="BN862" s="285"/>
      <c r="BO862" s="285"/>
      <c r="BP862" s="285"/>
      <c r="BQ862" s="285"/>
      <c r="BR862" s="285"/>
      <c r="BS862" s="285"/>
      <c r="BT862" s="285"/>
      <c r="BU862" s="285"/>
      <c r="BV862" s="285"/>
      <c r="BW862" s="285"/>
      <c r="BX862" s="285"/>
      <c r="BY862" s="285"/>
      <c r="BZ862" s="285"/>
      <c r="CA862" s="285"/>
      <c r="CB862" s="285"/>
      <c r="CC862" s="285"/>
      <c r="CD862" s="285"/>
      <c r="CE862" s="285"/>
      <c r="CF862" s="285"/>
      <c r="CG862" s="962"/>
      <c r="CH862" s="285"/>
      <c r="CI862" s="285"/>
      <c r="CJ862" s="285"/>
      <c r="CK862" s="285"/>
      <c r="CL862" s="285"/>
      <c r="CM862" s="285"/>
      <c r="CN862" s="285"/>
      <c r="CO862" s="285"/>
      <c r="CP862" s="285"/>
      <c r="CQ862" s="285"/>
      <c r="CR862" s="285"/>
      <c r="CS862" s="285"/>
      <c r="CT862" s="285"/>
      <c r="CU862" s="285"/>
      <c r="CV862" s="285"/>
      <c r="CW862" s="1512"/>
      <c r="CX862" s="285"/>
      <c r="CY862" s="285"/>
      <c r="CZ862" s="285"/>
      <c r="DA862" s="285"/>
      <c r="DB862" s="285"/>
      <c r="DC862" s="285"/>
      <c r="DD862" s="285"/>
      <c r="DE862" s="285"/>
      <c r="DF862" s="285"/>
      <c r="DG862" s="285"/>
      <c r="DH862" s="285"/>
      <c r="DI862" s="1174"/>
      <c r="DJ862" s="1174"/>
      <c r="DK862" s="1174"/>
      <c r="DL862" s="1174"/>
      <c r="DM862" s="1174"/>
      <c r="DN862" s="1174"/>
      <c r="DO862" s="1174"/>
      <c r="DP862" s="1174"/>
      <c r="DQ862" s="1174"/>
      <c r="DR862" s="1174"/>
      <c r="DS862" s="1174"/>
      <c r="DT862" s="1174"/>
      <c r="DU862" s="1174"/>
      <c r="DV862" s="1174"/>
      <c r="DW862" s="1174"/>
      <c r="DX862" s="1174"/>
      <c r="DY862" s="1174"/>
      <c r="DZ862" s="1174"/>
      <c r="EA862" s="1174"/>
      <c r="EB862" s="1174"/>
      <c r="EC862" s="1174"/>
      <c r="ED862" s="1174"/>
      <c r="EE862" s="1174"/>
      <c r="EF862" s="1174"/>
      <c r="EG862" s="1174"/>
      <c r="EH862" s="1174"/>
      <c r="EI862" s="1174"/>
      <c r="EJ862" s="285"/>
      <c r="EK862" s="285"/>
      <c r="EL862" s="285"/>
      <c r="EM862" s="285"/>
      <c r="EN862" s="287">
        <f t="shared" si="3379"/>
        <v>0</v>
      </c>
      <c r="EO862" s="287"/>
      <c r="EP862" s="287"/>
      <c r="EQ862" s="285"/>
      <c r="ER862" s="285"/>
      <c r="ES862" s="285"/>
      <c r="ET862" s="804"/>
      <c r="EU862" s="804"/>
      <c r="EV862" s="804"/>
      <c r="EW862" s="804"/>
      <c r="EX862" s="285"/>
      <c r="EY862" s="804"/>
      <c r="EZ862" s="804"/>
      <c r="FA862" s="804"/>
      <c r="FB862" s="804"/>
      <c r="FC862" s="285"/>
      <c r="FD862" s="285"/>
      <c r="FE862" s="285"/>
      <c r="FF862" s="285"/>
      <c r="FG862" s="285"/>
      <c r="FH862" s="287"/>
      <c r="FI862" s="287"/>
      <c r="FJ862" s="285"/>
      <c r="FK862" s="285"/>
      <c r="FL862" s="962"/>
      <c r="FM862" s="285"/>
      <c r="FN862" s="804"/>
      <c r="FO862" s="804"/>
      <c r="FP862" s="804"/>
      <c r="FQ862" s="804"/>
      <c r="FR862" s="285"/>
      <c r="FS862" s="285"/>
      <c r="FT862" s="285"/>
      <c r="FU862" s="804"/>
      <c r="FV862" s="285"/>
      <c r="FW862" s="285"/>
      <c r="FX862" s="285"/>
    </row>
    <row r="863" spans="1:180" s="515" customFormat="1" ht="90" hidden="1" customHeight="1">
      <c r="A863" s="627" t="s">
        <v>485</v>
      </c>
      <c r="B863" s="628" t="s">
        <v>295</v>
      </c>
      <c r="C863" s="542" t="s">
        <v>489</v>
      </c>
      <c r="D863" s="542" t="s">
        <v>18</v>
      </c>
      <c r="E863" s="589" t="s">
        <v>328</v>
      </c>
      <c r="F863" s="638" t="s">
        <v>329</v>
      </c>
      <c r="G863" s="563" t="s">
        <v>296</v>
      </c>
      <c r="H863" s="563" t="s">
        <v>590</v>
      </c>
      <c r="I863" s="508" t="e">
        <f>#REF!+M863+N863+S863</f>
        <v>#REF!</v>
      </c>
      <c r="J863" s="508"/>
      <c r="K863" s="508"/>
      <c r="L863" s="508"/>
      <c r="M863" s="509" t="e">
        <f>SUM(#REF!)</f>
        <v>#REF!</v>
      </c>
      <c r="N863" s="509">
        <f>SUM(O863:R863)</f>
        <v>0</v>
      </c>
      <c r="O863" s="639"/>
      <c r="P863" s="639"/>
      <c r="Q863" s="570"/>
      <c r="R863" s="640"/>
      <c r="S863" s="640"/>
      <c r="T863" s="639"/>
      <c r="U863" s="639"/>
      <c r="V863" s="570"/>
      <c r="W863" s="640"/>
      <c r="X863" s="640"/>
      <c r="Y863" s="640"/>
      <c r="Z863" s="640"/>
      <c r="AA863" s="1189"/>
      <c r="AB863" s="571"/>
      <c r="AC863" s="571"/>
      <c r="AD863" s="571"/>
      <c r="AE863" s="571"/>
      <c r="AF863" s="509" t="e">
        <f>SUM(#REF!)</f>
        <v>#REF!</v>
      </c>
      <c r="AG863" s="509">
        <f>SUM(AH863:AK863)</f>
        <v>0</v>
      </c>
      <c r="AH863" s="639"/>
      <c r="AI863" s="639"/>
      <c r="AJ863" s="570"/>
      <c r="AK863" s="640"/>
      <c r="AL863" s="571"/>
      <c r="AM863" s="571"/>
      <c r="AN863" s="571"/>
      <c r="AO863" s="571"/>
      <c r="AP863" s="571" t="s">
        <v>591</v>
      </c>
      <c r="AQ863" s="508" t="e">
        <f>#REF!+BL863+BR863+CW863</f>
        <v>#REF!</v>
      </c>
      <c r="AR863" s="1630"/>
      <c r="AS863" s="1630"/>
      <c r="AT863" s="524"/>
      <c r="AU863" s="524"/>
      <c r="AV863" s="524"/>
      <c r="AW863" s="524"/>
      <c r="AX863" s="524"/>
      <c r="AY863" s="524"/>
      <c r="AZ863" s="524"/>
      <c r="BA863" s="524"/>
      <c r="BB863" s="524"/>
      <c r="BC863" s="524"/>
      <c r="BD863" s="524"/>
      <c r="BE863" s="524"/>
      <c r="BF863" s="524"/>
      <c r="BG863" s="524"/>
      <c r="BH863" s="524"/>
      <c r="BI863" s="524"/>
      <c r="BJ863" s="524"/>
      <c r="BK863" s="524"/>
      <c r="BL863" s="641">
        <v>0.60199999999999998</v>
      </c>
      <c r="BM863" s="639">
        <v>8.6025800000000003E-3</v>
      </c>
      <c r="BN863" s="642">
        <v>6.5650507999999996E-2</v>
      </c>
      <c r="BO863" s="639"/>
      <c r="BP863" s="639"/>
      <c r="BQ863" s="639"/>
      <c r="BR863" s="641">
        <v>0.60199999999999998</v>
      </c>
      <c r="BS863" s="639">
        <v>8.6025800000000003E-3</v>
      </c>
      <c r="BT863" s="642">
        <v>6.5650507999999996E-2</v>
      </c>
      <c r="BU863" s="639"/>
      <c r="BV863" s="639"/>
      <c r="BW863" s="639"/>
      <c r="BX863" s="639"/>
      <c r="BY863" s="639"/>
      <c r="BZ863" s="639"/>
      <c r="CA863" s="639"/>
      <c r="CB863" s="639"/>
      <c r="CC863" s="639"/>
      <c r="CD863" s="639">
        <v>60.2</v>
      </c>
      <c r="CE863" s="639">
        <v>8.6025800000000003E-3</v>
      </c>
      <c r="CF863" s="639">
        <v>6.5650507999999996E-2</v>
      </c>
      <c r="CG863" s="985"/>
      <c r="CH863" s="641">
        <v>0.60199999999999998</v>
      </c>
      <c r="CI863" s="639">
        <v>8.6025800000000003E-3</v>
      </c>
      <c r="CJ863" s="642">
        <v>6.5650507999999996E-2</v>
      </c>
      <c r="CK863" s="639"/>
      <c r="CL863" s="639"/>
      <c r="CM863" s="639"/>
      <c r="CN863" s="639"/>
      <c r="CO863" s="639"/>
      <c r="CP863" s="639"/>
      <c r="CQ863" s="639"/>
      <c r="CR863" s="639"/>
      <c r="CS863" s="639"/>
      <c r="CT863" s="639">
        <v>60.2</v>
      </c>
      <c r="CU863" s="639">
        <v>8.6025800000000003E-3</v>
      </c>
      <c r="CV863" s="639">
        <v>6.5650507999999996E-2</v>
      </c>
      <c r="CW863" s="1552">
        <v>0.60199999999999998</v>
      </c>
      <c r="CX863" s="639">
        <v>8.6025800000000003E-3</v>
      </c>
      <c r="CY863" s="639">
        <v>7.1332184000000007E-2</v>
      </c>
      <c r="CZ863" s="641">
        <v>0.60199999999999998</v>
      </c>
      <c r="DA863" s="639">
        <v>8.6025800000000003E-3</v>
      </c>
      <c r="DB863" s="639">
        <v>7.1332184000000007E-2</v>
      </c>
      <c r="DC863" s="641">
        <v>0.60199999999999998</v>
      </c>
      <c r="DD863" s="639">
        <v>8.6025800000000003E-3</v>
      </c>
      <c r="DE863" s="639">
        <v>7.1332184000000007E-2</v>
      </c>
      <c r="DF863" s="641">
        <v>0.60199999999999998</v>
      </c>
      <c r="DG863" s="639">
        <v>8.6025800000000003E-3</v>
      </c>
      <c r="DH863" s="639">
        <v>7.1332184000000007E-2</v>
      </c>
      <c r="DI863" s="1261">
        <v>0.60199999999999998</v>
      </c>
      <c r="DJ863" s="1238">
        <v>8.6025800000000003E-3</v>
      </c>
      <c r="DK863" s="1238">
        <v>7.1332184000000007E-2</v>
      </c>
      <c r="DL863" s="1238"/>
      <c r="DM863" s="1238"/>
      <c r="DN863" s="1238"/>
      <c r="DO863" s="1238"/>
      <c r="DP863" s="1238"/>
      <c r="DQ863" s="1238"/>
      <c r="DR863" s="1238"/>
      <c r="DS863" s="1238"/>
      <c r="DT863" s="1238"/>
      <c r="DU863" s="1238"/>
      <c r="DV863" s="1238"/>
      <c r="DW863" s="1238"/>
      <c r="DX863" s="1261">
        <v>0.60199999999999998</v>
      </c>
      <c r="DY863" s="1238">
        <v>8.6025800000000003E-3</v>
      </c>
      <c r="DZ863" s="1238">
        <v>7.1332184000000007E-2</v>
      </c>
      <c r="EA863" s="1261">
        <v>0.60199999999999998</v>
      </c>
      <c r="EB863" s="1238">
        <v>8.6025800000000003E-3</v>
      </c>
      <c r="EC863" s="1238">
        <v>7.1332184000000007E-2</v>
      </c>
      <c r="ED863" s="1261">
        <v>0.60199999999999998</v>
      </c>
      <c r="EE863" s="1238">
        <v>8.6025800000000003E-3</v>
      </c>
      <c r="EF863" s="1238">
        <v>7.1332184000000007E-2</v>
      </c>
      <c r="EG863" s="1238"/>
      <c r="EH863" s="1238"/>
      <c r="EI863" s="1238"/>
      <c r="EJ863" s="639"/>
      <c r="EK863" s="639"/>
      <c r="EL863" s="639"/>
      <c r="EM863" s="639"/>
      <c r="EN863" s="508">
        <f t="shared" si="3379"/>
        <v>0</v>
      </c>
      <c r="EO863" s="508"/>
      <c r="EP863" s="508"/>
      <c r="EQ863" s="639"/>
      <c r="ER863" s="571"/>
      <c r="ES863" s="571"/>
      <c r="ET863" s="805"/>
      <c r="EU863" s="805"/>
      <c r="EV863" s="805"/>
      <c r="EW863" s="805"/>
      <c r="EX863" s="571"/>
      <c r="EY863" s="805"/>
      <c r="EZ863" s="805"/>
      <c r="FA863" s="805"/>
      <c r="FB863" s="805"/>
      <c r="FC863" s="571"/>
      <c r="FD863" s="571"/>
      <c r="FE863" s="571"/>
      <c r="FF863" s="571"/>
      <c r="FG863" s="508"/>
      <c r="FH863" s="508"/>
      <c r="FI863" s="508"/>
      <c r="FJ863" s="571"/>
      <c r="FK863" s="571"/>
      <c r="FL863" s="1011"/>
      <c r="FM863" s="571"/>
      <c r="FN863" s="805"/>
      <c r="FO863" s="805"/>
      <c r="FP863" s="805"/>
      <c r="FQ863" s="805"/>
      <c r="FR863" s="571"/>
      <c r="FS863" s="571"/>
      <c r="FT863" s="571"/>
      <c r="FU863" s="805"/>
      <c r="FV863" s="565"/>
      <c r="FW863" s="565"/>
      <c r="FX863" s="565"/>
    </row>
    <row r="864" spans="1:180" ht="30" hidden="1">
      <c r="A864" s="462" t="s">
        <v>485</v>
      </c>
      <c r="B864" s="379" t="s">
        <v>295</v>
      </c>
      <c r="C864" s="378"/>
      <c r="D864" s="378"/>
      <c r="E864" s="392"/>
      <c r="F864" s="393" t="s">
        <v>100</v>
      </c>
      <c r="G864" s="463"/>
      <c r="H864" s="463"/>
      <c r="I864" s="285"/>
      <c r="J864" s="285"/>
      <c r="K864" s="285"/>
      <c r="L864" s="285"/>
      <c r="M864" s="285"/>
      <c r="N864" s="285"/>
      <c r="O864" s="285"/>
      <c r="P864" s="285"/>
      <c r="Q864" s="285"/>
      <c r="R864" s="285"/>
      <c r="S864" s="285"/>
      <c r="T864" s="285"/>
      <c r="U864" s="285"/>
      <c r="V864" s="285"/>
      <c r="W864" s="285"/>
      <c r="X864" s="285"/>
      <c r="Y864" s="285"/>
      <c r="Z864" s="285"/>
      <c r="AA864" s="1174"/>
      <c r="AB864" s="285"/>
      <c r="AC864" s="285"/>
      <c r="AD864" s="347"/>
      <c r="AE864" s="285"/>
      <c r="AF864" s="285"/>
      <c r="AG864" s="285"/>
      <c r="AH864" s="285"/>
      <c r="AI864" s="285"/>
      <c r="AJ864" s="285"/>
      <c r="AK864" s="285"/>
      <c r="AL864" s="285"/>
      <c r="AM864" s="285"/>
      <c r="AN864" s="285"/>
      <c r="AO864" s="285"/>
      <c r="AP864" s="306"/>
      <c r="AQ864" s="287" t="e">
        <f>SUM(AQ863:AQ863)</f>
        <v>#REF!</v>
      </c>
      <c r="AR864" s="1631"/>
      <c r="AS864" s="1631"/>
      <c r="AT864" s="465">
        <v>1.584E-2</v>
      </c>
      <c r="AU864" s="289">
        <v>1.9007999999999998</v>
      </c>
      <c r="AV864" s="324">
        <v>7.2230000000000003E-2</v>
      </c>
      <c r="AW864" s="465">
        <v>1.6245000000000001E-3</v>
      </c>
      <c r="AX864" s="289">
        <v>6.0000000000000005E-2</v>
      </c>
      <c r="AY864" s="324">
        <v>4.791499999999993E-2</v>
      </c>
      <c r="AZ864" s="465"/>
      <c r="BA864" s="289"/>
      <c r="BB864" s="324"/>
      <c r="BC864" s="465"/>
      <c r="BD864" s="289"/>
      <c r="BE864" s="324"/>
      <c r="BF864" s="324"/>
      <c r="BG864" s="324"/>
      <c r="BH864" s="324"/>
      <c r="BI864" s="324"/>
      <c r="BJ864" s="324"/>
      <c r="BK864" s="324"/>
      <c r="BL864" s="287">
        <f t="shared" ref="BL864:DE864" si="3410">SUM(BL863:BL863)</f>
        <v>0.60199999999999998</v>
      </c>
      <c r="BM864" s="287">
        <f t="shared" si="3410"/>
        <v>8.6025800000000003E-3</v>
      </c>
      <c r="BN864" s="287">
        <f t="shared" si="3410"/>
        <v>6.5650507999999996E-2</v>
      </c>
      <c r="BO864" s="287">
        <f t="shared" si="3410"/>
        <v>0</v>
      </c>
      <c r="BP864" s="287">
        <f t="shared" si="3410"/>
        <v>0</v>
      </c>
      <c r="BQ864" s="287">
        <f t="shared" si="3410"/>
        <v>0</v>
      </c>
      <c r="BR864" s="287">
        <f t="shared" ref="BR864:CF864" si="3411">SUM(BR863:BR863)</f>
        <v>0.60199999999999998</v>
      </c>
      <c r="BS864" s="287">
        <f t="shared" si="3411"/>
        <v>8.6025800000000003E-3</v>
      </c>
      <c r="BT864" s="287">
        <f t="shared" si="3411"/>
        <v>6.5650507999999996E-2</v>
      </c>
      <c r="BU864" s="287">
        <f t="shared" si="3411"/>
        <v>0</v>
      </c>
      <c r="BV864" s="287">
        <f t="shared" si="3411"/>
        <v>0</v>
      </c>
      <c r="BW864" s="287">
        <f t="shared" si="3411"/>
        <v>0</v>
      </c>
      <c r="BX864" s="287">
        <f t="shared" si="3411"/>
        <v>0</v>
      </c>
      <c r="BY864" s="287">
        <f t="shared" si="3411"/>
        <v>0</v>
      </c>
      <c r="BZ864" s="287">
        <f t="shared" si="3411"/>
        <v>0</v>
      </c>
      <c r="CA864" s="287">
        <f t="shared" si="3411"/>
        <v>0</v>
      </c>
      <c r="CB864" s="287">
        <f t="shared" si="3411"/>
        <v>0</v>
      </c>
      <c r="CC864" s="287">
        <f t="shared" si="3411"/>
        <v>0</v>
      </c>
      <c r="CD864" s="287">
        <f t="shared" si="3411"/>
        <v>60.2</v>
      </c>
      <c r="CE864" s="287">
        <f t="shared" si="3411"/>
        <v>8.6025800000000003E-3</v>
      </c>
      <c r="CF864" s="287">
        <f t="shared" si="3411"/>
        <v>6.5650507999999996E-2</v>
      </c>
      <c r="CG864" s="961"/>
      <c r="CH864" s="287">
        <f t="shared" ref="CH864:CV864" si="3412">SUM(CH863:CH863)</f>
        <v>0.60199999999999998</v>
      </c>
      <c r="CI864" s="287">
        <f t="shared" si="3412"/>
        <v>8.6025800000000003E-3</v>
      </c>
      <c r="CJ864" s="287">
        <f t="shared" si="3412"/>
        <v>6.5650507999999996E-2</v>
      </c>
      <c r="CK864" s="287">
        <f t="shared" si="3412"/>
        <v>0</v>
      </c>
      <c r="CL864" s="287">
        <f t="shared" si="3412"/>
        <v>0</v>
      </c>
      <c r="CM864" s="287">
        <f t="shared" si="3412"/>
        <v>0</v>
      </c>
      <c r="CN864" s="287">
        <f t="shared" si="3412"/>
        <v>0</v>
      </c>
      <c r="CO864" s="287">
        <f t="shared" si="3412"/>
        <v>0</v>
      </c>
      <c r="CP864" s="287">
        <f t="shared" si="3412"/>
        <v>0</v>
      </c>
      <c r="CQ864" s="287">
        <f t="shared" si="3412"/>
        <v>0</v>
      </c>
      <c r="CR864" s="287">
        <f t="shared" si="3412"/>
        <v>0</v>
      </c>
      <c r="CS864" s="287">
        <f t="shared" si="3412"/>
        <v>0</v>
      </c>
      <c r="CT864" s="287">
        <f t="shared" si="3412"/>
        <v>60.2</v>
      </c>
      <c r="CU864" s="287">
        <f t="shared" si="3412"/>
        <v>8.6025800000000003E-3</v>
      </c>
      <c r="CV864" s="287">
        <f t="shared" si="3412"/>
        <v>6.5650507999999996E-2</v>
      </c>
      <c r="CW864" s="1510">
        <f t="shared" si="3410"/>
        <v>0.60199999999999998</v>
      </c>
      <c r="CX864" s="287">
        <f t="shared" si="3410"/>
        <v>8.6025800000000003E-3</v>
      </c>
      <c r="CY864" s="287">
        <f t="shared" si="3410"/>
        <v>7.1332184000000007E-2</v>
      </c>
      <c r="CZ864" s="287">
        <f t="shared" si="3410"/>
        <v>0.60199999999999998</v>
      </c>
      <c r="DA864" s="287">
        <f t="shared" si="3410"/>
        <v>8.6025800000000003E-3</v>
      </c>
      <c r="DB864" s="287">
        <f t="shared" si="3410"/>
        <v>7.1332184000000007E-2</v>
      </c>
      <c r="DC864" s="287">
        <f t="shared" si="3410"/>
        <v>0.60199999999999998</v>
      </c>
      <c r="DD864" s="287">
        <f t="shared" si="3410"/>
        <v>8.6025800000000003E-3</v>
      </c>
      <c r="DE864" s="287">
        <f t="shared" si="3410"/>
        <v>7.1332184000000007E-2</v>
      </c>
      <c r="DF864" s="287">
        <f t="shared" ref="DF864:EF864" si="3413">SUM(DF863:DF863)</f>
        <v>0.60199999999999998</v>
      </c>
      <c r="DG864" s="287">
        <f t="shared" si="3413"/>
        <v>8.6025800000000003E-3</v>
      </c>
      <c r="DH864" s="287">
        <f t="shared" si="3413"/>
        <v>7.1332184000000007E-2</v>
      </c>
      <c r="DI864" s="1220">
        <f t="shared" si="3413"/>
        <v>0.60199999999999998</v>
      </c>
      <c r="DJ864" s="1220">
        <f t="shared" si="3413"/>
        <v>8.6025800000000003E-3</v>
      </c>
      <c r="DK864" s="1220">
        <f t="shared" si="3413"/>
        <v>7.1332184000000007E-2</v>
      </c>
      <c r="DL864" s="1220"/>
      <c r="DM864" s="1220"/>
      <c r="DN864" s="1220"/>
      <c r="DO864" s="1220"/>
      <c r="DP864" s="1220"/>
      <c r="DQ864" s="1220"/>
      <c r="DR864" s="1220"/>
      <c r="DS864" s="1220"/>
      <c r="DT864" s="1220"/>
      <c r="DU864" s="1220"/>
      <c r="DV864" s="1220"/>
      <c r="DW864" s="1220"/>
      <c r="DX864" s="1220">
        <f t="shared" si="3413"/>
        <v>0.60199999999999998</v>
      </c>
      <c r="DY864" s="1220">
        <f t="shared" si="3413"/>
        <v>8.6025800000000003E-3</v>
      </c>
      <c r="DZ864" s="1220">
        <f t="shared" si="3413"/>
        <v>7.1332184000000007E-2</v>
      </c>
      <c r="EA864" s="1220">
        <f t="shared" si="3413"/>
        <v>0.60199999999999998</v>
      </c>
      <c r="EB864" s="1220">
        <f t="shared" si="3413"/>
        <v>8.6025800000000003E-3</v>
      </c>
      <c r="EC864" s="1220">
        <f t="shared" si="3413"/>
        <v>7.1332184000000007E-2</v>
      </c>
      <c r="ED864" s="1220">
        <f t="shared" si="3413"/>
        <v>0.60199999999999998</v>
      </c>
      <c r="EE864" s="1220">
        <f t="shared" si="3413"/>
        <v>8.6025800000000003E-3</v>
      </c>
      <c r="EF864" s="1220">
        <f t="shared" si="3413"/>
        <v>7.1332184000000007E-2</v>
      </c>
      <c r="EG864" s="1220"/>
      <c r="EH864" s="1220"/>
      <c r="EI864" s="1220"/>
      <c r="EJ864" s="285"/>
      <c r="EK864" s="285"/>
      <c r="EL864" s="285"/>
      <c r="EM864" s="285"/>
      <c r="EN864" s="287">
        <f t="shared" si="3379"/>
        <v>0</v>
      </c>
      <c r="EO864" s="287"/>
      <c r="EP864" s="287"/>
      <c r="EQ864" s="287">
        <f t="shared" ref="EQ864:FG864" si="3414">SUM(EQ863:EQ863)</f>
        <v>0</v>
      </c>
      <c r="ER864" s="287">
        <f t="shared" si="3414"/>
        <v>0</v>
      </c>
      <c r="ES864" s="287">
        <f t="shared" si="3414"/>
        <v>0</v>
      </c>
      <c r="ET864" s="825"/>
      <c r="EU864" s="825"/>
      <c r="EV864" s="825"/>
      <c r="EW864" s="825"/>
      <c r="EX864" s="287">
        <f t="shared" si="3414"/>
        <v>0</v>
      </c>
      <c r="EY864" s="825"/>
      <c r="EZ864" s="825"/>
      <c r="FA864" s="825"/>
      <c r="FB864" s="825"/>
      <c r="FC864" s="287">
        <f t="shared" si="3414"/>
        <v>0</v>
      </c>
      <c r="FD864" s="287">
        <f t="shared" si="3414"/>
        <v>0</v>
      </c>
      <c r="FE864" s="287">
        <f t="shared" ref="FE864:FF864" si="3415">SUM(FE863:FE863)</f>
        <v>0</v>
      </c>
      <c r="FF864" s="287">
        <f t="shared" si="3415"/>
        <v>0</v>
      </c>
      <c r="FG864" s="287">
        <f t="shared" si="3414"/>
        <v>0</v>
      </c>
      <c r="FH864" s="287">
        <v>0</v>
      </c>
      <c r="FI864" s="287">
        <v>0</v>
      </c>
      <c r="FJ864" s="287">
        <f>SUM(FJ863:FJ863)</f>
        <v>0</v>
      </c>
      <c r="FK864" s="287">
        <f>SUM(FK863:FK863)</f>
        <v>0</v>
      </c>
      <c r="FL864" s="961"/>
      <c r="FM864" s="287">
        <f>SUM(FM863:FM863)</f>
        <v>0</v>
      </c>
      <c r="FN864" s="825"/>
      <c r="FO864" s="825"/>
      <c r="FP864" s="825"/>
      <c r="FQ864" s="825"/>
      <c r="FR864" s="287"/>
      <c r="FS864" s="287"/>
      <c r="FT864" s="287">
        <f>SUM(FT863:FT863)</f>
        <v>0</v>
      </c>
      <c r="FU864" s="825"/>
      <c r="FV864" s="285"/>
      <c r="FW864" s="285"/>
      <c r="FX864" s="285"/>
    </row>
    <row r="865" spans="1:180" ht="30" hidden="1">
      <c r="A865" s="462" t="s">
        <v>485</v>
      </c>
      <c r="B865" s="379" t="s">
        <v>295</v>
      </c>
      <c r="C865" s="378"/>
      <c r="D865" s="378"/>
      <c r="E865" s="390" t="s">
        <v>120</v>
      </c>
      <c r="F865" s="391" t="s">
        <v>259</v>
      </c>
      <c r="G865" s="463"/>
      <c r="H865" s="463"/>
      <c r="I865" s="285"/>
      <c r="J865" s="285"/>
      <c r="K865" s="285"/>
      <c r="L865" s="285"/>
      <c r="M865" s="285"/>
      <c r="N865" s="285"/>
      <c r="O865" s="285"/>
      <c r="P865" s="285"/>
      <c r="Q865" s="285"/>
      <c r="R865" s="285"/>
      <c r="S865" s="285"/>
      <c r="T865" s="285"/>
      <c r="U865" s="285"/>
      <c r="V865" s="285"/>
      <c r="W865" s="285"/>
      <c r="X865" s="285"/>
      <c r="Y865" s="285"/>
      <c r="Z865" s="285"/>
      <c r="AA865" s="1174"/>
      <c r="AB865" s="285"/>
      <c r="AC865" s="285"/>
      <c r="AD865" s="347"/>
      <c r="AE865" s="285"/>
      <c r="AF865" s="285"/>
      <c r="AG865" s="285"/>
      <c r="AH865" s="285"/>
      <c r="AI865" s="285"/>
      <c r="AJ865" s="285"/>
      <c r="AK865" s="285"/>
      <c r="AL865" s="285"/>
      <c r="AM865" s="285"/>
      <c r="AN865" s="285"/>
      <c r="AO865" s="285"/>
      <c r="AP865" s="338"/>
      <c r="AQ865" s="285"/>
      <c r="AR865" s="1629"/>
      <c r="AS865" s="1629"/>
      <c r="AT865" s="287"/>
      <c r="AU865" s="287"/>
      <c r="AV865" s="287"/>
      <c r="AW865" s="287"/>
      <c r="AX865" s="287"/>
      <c r="AY865" s="287"/>
      <c r="AZ865" s="287"/>
      <c r="BA865" s="287"/>
      <c r="BB865" s="287"/>
      <c r="BC865" s="287"/>
      <c r="BD865" s="287"/>
      <c r="BE865" s="287"/>
      <c r="BF865" s="287"/>
      <c r="BG865" s="287"/>
      <c r="BH865" s="287"/>
      <c r="BI865" s="287"/>
      <c r="BJ865" s="287"/>
      <c r="BK865" s="287"/>
      <c r="BL865" s="285"/>
      <c r="BM865" s="285"/>
      <c r="BN865" s="285"/>
      <c r="BO865" s="285"/>
      <c r="BP865" s="285"/>
      <c r="BQ865" s="285"/>
      <c r="BR865" s="285"/>
      <c r="BS865" s="285"/>
      <c r="BT865" s="285"/>
      <c r="BU865" s="285"/>
      <c r="BV865" s="285"/>
      <c r="BW865" s="285"/>
      <c r="BX865" s="285"/>
      <c r="BY865" s="285"/>
      <c r="BZ865" s="285"/>
      <c r="CA865" s="285"/>
      <c r="CB865" s="285"/>
      <c r="CC865" s="285"/>
      <c r="CD865" s="285"/>
      <c r="CE865" s="285"/>
      <c r="CF865" s="285"/>
      <c r="CG865" s="962"/>
      <c r="CH865" s="285"/>
      <c r="CI865" s="285"/>
      <c r="CJ865" s="285"/>
      <c r="CK865" s="285"/>
      <c r="CL865" s="285"/>
      <c r="CM865" s="285"/>
      <c r="CN865" s="285"/>
      <c r="CO865" s="285"/>
      <c r="CP865" s="285"/>
      <c r="CQ865" s="285"/>
      <c r="CR865" s="285"/>
      <c r="CS865" s="285"/>
      <c r="CT865" s="285"/>
      <c r="CU865" s="285"/>
      <c r="CV865" s="285"/>
      <c r="CW865" s="1512"/>
      <c r="CX865" s="285"/>
      <c r="CY865" s="285"/>
      <c r="CZ865" s="285"/>
      <c r="DA865" s="285"/>
      <c r="DB865" s="285"/>
      <c r="DC865" s="285"/>
      <c r="DD865" s="285"/>
      <c r="DE865" s="285"/>
      <c r="DF865" s="285"/>
      <c r="DG865" s="285"/>
      <c r="DH865" s="285"/>
      <c r="DI865" s="1174"/>
      <c r="DJ865" s="1174"/>
      <c r="DK865" s="1174"/>
      <c r="DL865" s="1174"/>
      <c r="DM865" s="1174"/>
      <c r="DN865" s="1174"/>
      <c r="DO865" s="1174"/>
      <c r="DP865" s="1174"/>
      <c r="DQ865" s="1174"/>
      <c r="DR865" s="1174"/>
      <c r="DS865" s="1174"/>
      <c r="DT865" s="1174"/>
      <c r="DU865" s="1174"/>
      <c r="DV865" s="1174"/>
      <c r="DW865" s="1174"/>
      <c r="DX865" s="1174"/>
      <c r="DY865" s="1174"/>
      <c r="DZ865" s="1174"/>
      <c r="EA865" s="1174"/>
      <c r="EB865" s="1174"/>
      <c r="EC865" s="1174"/>
      <c r="ED865" s="1174"/>
      <c r="EE865" s="1174"/>
      <c r="EF865" s="1174"/>
      <c r="EG865" s="1174"/>
      <c r="EH865" s="1174"/>
      <c r="EI865" s="1174"/>
      <c r="EJ865" s="285"/>
      <c r="EK865" s="285"/>
      <c r="EL865" s="285"/>
      <c r="EM865" s="285"/>
      <c r="EN865" s="287">
        <f t="shared" si="3379"/>
        <v>0</v>
      </c>
      <c r="EO865" s="287"/>
      <c r="EP865" s="287"/>
      <c r="EQ865" s="285"/>
      <c r="ER865" s="285"/>
      <c r="ES865" s="285"/>
      <c r="ET865" s="804"/>
      <c r="EU865" s="804"/>
      <c r="EV865" s="804"/>
      <c r="EW865" s="804"/>
      <c r="EX865" s="285"/>
      <c r="EY865" s="804"/>
      <c r="EZ865" s="804"/>
      <c r="FA865" s="804"/>
      <c r="FB865" s="804"/>
      <c r="FC865" s="285"/>
      <c r="FD865" s="285"/>
      <c r="FE865" s="285"/>
      <c r="FF865" s="285"/>
      <c r="FG865" s="285"/>
      <c r="FH865" s="287"/>
      <c r="FI865" s="287"/>
      <c r="FJ865" s="285"/>
      <c r="FK865" s="285"/>
      <c r="FL865" s="962"/>
      <c r="FM865" s="285"/>
      <c r="FN865" s="804"/>
      <c r="FO865" s="804"/>
      <c r="FP865" s="804"/>
      <c r="FQ865" s="804"/>
      <c r="FR865" s="285"/>
      <c r="FS865" s="285"/>
      <c r="FT865" s="285"/>
      <c r="FU865" s="804"/>
      <c r="FV865" s="285"/>
      <c r="FW865" s="285"/>
      <c r="FX865" s="285"/>
    </row>
    <row r="866" spans="1:180" s="515" customFormat="1" ht="105" hidden="1" customHeight="1">
      <c r="A866" s="627" t="s">
        <v>485</v>
      </c>
      <c r="B866" s="628" t="s">
        <v>295</v>
      </c>
      <c r="C866" s="542" t="s">
        <v>489</v>
      </c>
      <c r="D866" s="542" t="s">
        <v>19</v>
      </c>
      <c r="E866" s="589" t="s">
        <v>331</v>
      </c>
      <c r="F866" s="549" t="s">
        <v>332</v>
      </c>
      <c r="G866" s="563"/>
      <c r="H866" s="563" t="s">
        <v>364</v>
      </c>
      <c r="I866" s="508" t="e">
        <f>#REF!+M866+N866+S866</f>
        <v>#REF!</v>
      </c>
      <c r="J866" s="508"/>
      <c r="K866" s="508"/>
      <c r="L866" s="508"/>
      <c r="M866" s="509" t="e">
        <f>SUM(#REF!)</f>
        <v>#REF!</v>
      </c>
      <c r="N866" s="509">
        <f>SUM(O866:R866)</f>
        <v>0</v>
      </c>
      <c r="O866" s="565"/>
      <c r="P866" s="565"/>
      <c r="Q866" s="565"/>
      <c r="R866" s="565"/>
      <c r="S866" s="565"/>
      <c r="T866" s="565"/>
      <c r="U866" s="565"/>
      <c r="V866" s="565"/>
      <c r="W866" s="565"/>
      <c r="X866" s="565"/>
      <c r="Y866" s="565"/>
      <c r="Z866" s="565"/>
      <c r="AA866" s="1185"/>
      <c r="AB866" s="565"/>
      <c r="AC866" s="565"/>
      <c r="AD866" s="565"/>
      <c r="AE866" s="565"/>
      <c r="AF866" s="509" t="e">
        <f>SUM(#REF!)</f>
        <v>#REF!</v>
      </c>
      <c r="AG866" s="509">
        <f>SUM(AH866:AK866)</f>
        <v>0</v>
      </c>
      <c r="AH866" s="565"/>
      <c r="AI866" s="565"/>
      <c r="AJ866" s="565"/>
      <c r="AK866" s="565"/>
      <c r="AL866" s="565"/>
      <c r="AM866" s="565"/>
      <c r="AN866" s="565"/>
      <c r="AO866" s="565"/>
      <c r="AP866" s="565" t="s">
        <v>364</v>
      </c>
      <c r="AQ866" s="508" t="e">
        <f>#REF!+BL866+BR866+CW866</f>
        <v>#REF!</v>
      </c>
      <c r="AR866" s="1630"/>
      <c r="AS866" s="1630"/>
      <c r="AT866" s="508"/>
      <c r="AU866" s="508"/>
      <c r="AV866" s="508"/>
      <c r="AW866" s="508"/>
      <c r="AX866" s="508"/>
      <c r="AY866" s="508"/>
      <c r="AZ866" s="508"/>
      <c r="BA866" s="508"/>
      <c r="BB866" s="508"/>
      <c r="BC866" s="508"/>
      <c r="BD866" s="508"/>
      <c r="BE866" s="508"/>
      <c r="BF866" s="508"/>
      <c r="BG866" s="508"/>
      <c r="BH866" s="508"/>
      <c r="BI866" s="508"/>
      <c r="BJ866" s="508"/>
      <c r="BK866" s="508"/>
      <c r="BL866" s="578">
        <v>85.1</v>
      </c>
      <c r="BM866" s="513">
        <f>0.1429*BL866</f>
        <v>12.160789999999999</v>
      </c>
      <c r="BN866" s="578">
        <v>6.5650507999999996E-2</v>
      </c>
      <c r="BO866" s="578">
        <v>30.1</v>
      </c>
      <c r="BP866" s="513">
        <v>4.3012900000000001E-3</v>
      </c>
      <c r="BQ866" s="578">
        <v>2.9822477999999999E-2</v>
      </c>
      <c r="BR866" s="578">
        <v>85.1</v>
      </c>
      <c r="BS866" s="513">
        <f>0.1429*BR866</f>
        <v>12.160789999999999</v>
      </c>
      <c r="BT866" s="578">
        <v>6.5650507999999996E-2</v>
      </c>
      <c r="BU866" s="578">
        <v>30.1</v>
      </c>
      <c r="BV866" s="513">
        <v>4.3012900000000001E-3</v>
      </c>
      <c r="BW866" s="578">
        <v>2.9822477999999999E-2</v>
      </c>
      <c r="BX866" s="578">
        <v>5.0199999999999996</v>
      </c>
      <c r="BY866" s="513">
        <v>7.1735799999999997E-4</v>
      </c>
      <c r="BZ866" s="578">
        <v>4.9737156000000003E-3</v>
      </c>
      <c r="CA866" s="578">
        <v>0</v>
      </c>
      <c r="CB866" s="578">
        <v>0</v>
      </c>
      <c r="CC866" s="578">
        <v>0</v>
      </c>
      <c r="CD866" s="578">
        <v>25.08</v>
      </c>
      <c r="CE866" s="513">
        <v>3.5839319999999997E-3</v>
      </c>
      <c r="CF866" s="578">
        <v>2.5182828000000001E-2</v>
      </c>
      <c r="CG866" s="978"/>
      <c r="CH866" s="578">
        <v>85.1</v>
      </c>
      <c r="CI866" s="513">
        <f>0.1429*CH866</f>
        <v>12.160789999999999</v>
      </c>
      <c r="CJ866" s="578">
        <v>6.5650507999999996E-2</v>
      </c>
      <c r="CK866" s="578">
        <v>30.1</v>
      </c>
      <c r="CL866" s="513">
        <v>4.3012900000000001E-3</v>
      </c>
      <c r="CM866" s="578">
        <v>2.9822477999999999E-2</v>
      </c>
      <c r="CN866" s="578">
        <v>5.0199999999999996</v>
      </c>
      <c r="CO866" s="513">
        <v>7.1735799999999997E-4</v>
      </c>
      <c r="CP866" s="578">
        <v>4.9737156000000003E-3</v>
      </c>
      <c r="CQ866" s="578">
        <v>0</v>
      </c>
      <c r="CR866" s="578">
        <v>0</v>
      </c>
      <c r="CS866" s="578">
        <v>0</v>
      </c>
      <c r="CT866" s="578">
        <v>25.08</v>
      </c>
      <c r="CU866" s="513">
        <v>3.5839319999999997E-3</v>
      </c>
      <c r="CV866" s="578">
        <v>2.5182828000000001E-2</v>
      </c>
      <c r="CW866" s="1547">
        <v>85.1</v>
      </c>
      <c r="CX866" s="513">
        <f>0.1429*CW866</f>
        <v>12.160789999999999</v>
      </c>
      <c r="CY866" s="578">
        <v>6.8389608000000005E-2</v>
      </c>
      <c r="CZ866" s="578">
        <v>85.1</v>
      </c>
      <c r="DA866" s="513">
        <f>0.1429*CZ866</f>
        <v>12.160789999999999</v>
      </c>
      <c r="DB866" s="578">
        <v>6.5650507999999996E-2</v>
      </c>
      <c r="DC866" s="578">
        <v>85.1</v>
      </c>
      <c r="DD866" s="513">
        <f>0.1429*DC866</f>
        <v>12.160789999999999</v>
      </c>
      <c r="DE866" s="578">
        <v>6.5650507999999996E-2</v>
      </c>
      <c r="DF866" s="578">
        <v>85.1</v>
      </c>
      <c r="DG866" s="513">
        <f>0.1429*DF866</f>
        <v>12.160789999999999</v>
      </c>
      <c r="DH866" s="578">
        <v>6.5650507999999996E-2</v>
      </c>
      <c r="DI866" s="1231">
        <v>85.1</v>
      </c>
      <c r="DJ866" s="1218">
        <f>0.1429*DI866</f>
        <v>12.160789999999999</v>
      </c>
      <c r="DK866" s="1231">
        <v>6.8389608000000005E-2</v>
      </c>
      <c r="DL866" s="1231"/>
      <c r="DM866" s="1231"/>
      <c r="DN866" s="1231"/>
      <c r="DO866" s="1231"/>
      <c r="DP866" s="1231"/>
      <c r="DQ866" s="1231"/>
      <c r="DR866" s="1231"/>
      <c r="DS866" s="1231"/>
      <c r="DT866" s="1231"/>
      <c r="DU866" s="1231"/>
      <c r="DV866" s="1231"/>
      <c r="DW866" s="1231"/>
      <c r="DX866" s="1231">
        <v>85.1</v>
      </c>
      <c r="DY866" s="1218">
        <f>0.1429*DX866</f>
        <v>12.160789999999999</v>
      </c>
      <c r="DZ866" s="1231">
        <v>6.5650507999999996E-2</v>
      </c>
      <c r="EA866" s="1231">
        <v>85.1</v>
      </c>
      <c r="EB866" s="1218">
        <f>0.1429*EA866</f>
        <v>12.160789999999999</v>
      </c>
      <c r="EC866" s="1231">
        <v>6.5650507999999996E-2</v>
      </c>
      <c r="ED866" s="1231">
        <v>85.1</v>
      </c>
      <c r="EE866" s="1218">
        <f>0.1429*ED866</f>
        <v>12.160789999999999</v>
      </c>
      <c r="EF866" s="1231">
        <v>6.5650507999999996E-2</v>
      </c>
      <c r="EG866" s="1231"/>
      <c r="EH866" s="1231"/>
      <c r="EI866" s="1231"/>
      <c r="EJ866" s="565"/>
      <c r="EK866" s="565"/>
      <c r="EL866" s="565"/>
      <c r="EM866" s="565"/>
      <c r="EN866" s="508">
        <f t="shared" si="3379"/>
        <v>0</v>
      </c>
      <c r="EO866" s="508"/>
      <c r="EP866" s="508"/>
      <c r="EQ866" s="565"/>
      <c r="ER866" s="565"/>
      <c r="ES866" s="565"/>
      <c r="ET866" s="833"/>
      <c r="EU866" s="833"/>
      <c r="EV866" s="833"/>
      <c r="EW866" s="833"/>
      <c r="EX866" s="565"/>
      <c r="EY866" s="833"/>
      <c r="EZ866" s="833"/>
      <c r="FA866" s="833"/>
      <c r="FB866" s="833"/>
      <c r="FC866" s="565"/>
      <c r="FD866" s="565"/>
      <c r="FE866" s="565"/>
      <c r="FF866" s="565"/>
      <c r="FG866" s="508">
        <v>0</v>
      </c>
      <c r="FH866" s="508"/>
      <c r="FI866" s="508"/>
      <c r="FJ866" s="565"/>
      <c r="FK866" s="565"/>
      <c r="FL866" s="976"/>
      <c r="FM866" s="565"/>
      <c r="FN866" s="833"/>
      <c r="FO866" s="833"/>
      <c r="FP866" s="833"/>
      <c r="FQ866" s="833"/>
      <c r="FR866" s="565"/>
      <c r="FS866" s="565"/>
      <c r="FT866" s="565"/>
      <c r="FU866" s="833"/>
      <c r="FV866" s="565" t="s">
        <v>365</v>
      </c>
      <c r="FW866" s="565"/>
      <c r="FX866" s="565" t="s">
        <v>300</v>
      </c>
    </row>
    <row r="867" spans="1:180" ht="30" hidden="1">
      <c r="A867" s="462" t="s">
        <v>485</v>
      </c>
      <c r="B867" s="379" t="s">
        <v>295</v>
      </c>
      <c r="C867" s="378"/>
      <c r="D867" s="378"/>
      <c r="E867" s="392"/>
      <c r="F867" s="394"/>
      <c r="G867" s="339"/>
      <c r="H867" s="339"/>
      <c r="I867" s="287" t="e">
        <f>#REF!+M867+N867+S867+#REF!</f>
        <v>#REF!</v>
      </c>
      <c r="J867" s="287"/>
      <c r="K867" s="287"/>
      <c r="L867" s="287"/>
      <c r="M867" s="364"/>
      <c r="N867" s="364"/>
      <c r="O867" s="364"/>
      <c r="P867" s="364"/>
      <c r="Q867" s="364"/>
      <c r="R867" s="364"/>
      <c r="S867" s="364"/>
      <c r="T867" s="364"/>
      <c r="U867" s="364"/>
      <c r="V867" s="364"/>
      <c r="W867" s="364"/>
      <c r="X867" s="364"/>
      <c r="Y867" s="364"/>
      <c r="Z867" s="364"/>
      <c r="AA867" s="1186"/>
      <c r="AB867" s="290"/>
      <c r="AC867" s="290"/>
      <c r="AD867" s="348"/>
      <c r="AE867" s="290"/>
      <c r="AF867" s="364"/>
      <c r="AG867" s="364"/>
      <c r="AH867" s="364"/>
      <c r="AI867" s="364"/>
      <c r="AJ867" s="364"/>
      <c r="AK867" s="364"/>
      <c r="AL867" s="290"/>
      <c r="AM867" s="290"/>
      <c r="AN867" s="290"/>
      <c r="AO867" s="290"/>
      <c r="AP867" s="290"/>
      <c r="AQ867" s="287" t="e">
        <f>#REF!+#REF!+BR867+CW867+#REF!</f>
        <v>#REF!</v>
      </c>
      <c r="AR867" s="1631"/>
      <c r="AS867" s="1631"/>
      <c r="AT867" s="285"/>
      <c r="AU867" s="285"/>
      <c r="AV867" s="285"/>
      <c r="AW867" s="285"/>
      <c r="AX867" s="285"/>
      <c r="AY867" s="285"/>
      <c r="AZ867" s="285"/>
      <c r="BA867" s="285"/>
      <c r="BB867" s="285"/>
      <c r="BC867" s="285"/>
      <c r="BD867" s="285"/>
      <c r="BE867" s="285"/>
      <c r="BF867" s="285"/>
      <c r="BG867" s="285"/>
      <c r="BH867" s="285"/>
      <c r="BI867" s="285"/>
      <c r="BJ867" s="285"/>
      <c r="BK867" s="285"/>
      <c r="BL867" s="290"/>
      <c r="BM867" s="290"/>
      <c r="BN867" s="290"/>
      <c r="BO867" s="290"/>
      <c r="BP867" s="290"/>
      <c r="BQ867" s="290"/>
      <c r="BR867" s="290"/>
      <c r="BS867" s="290"/>
      <c r="BT867" s="290"/>
      <c r="BU867" s="290"/>
      <c r="BV867" s="290"/>
      <c r="BW867" s="290"/>
      <c r="BX867" s="290"/>
      <c r="BY867" s="290"/>
      <c r="BZ867" s="290"/>
      <c r="CA867" s="290"/>
      <c r="CB867" s="290"/>
      <c r="CC867" s="290"/>
      <c r="CD867" s="290"/>
      <c r="CE867" s="290"/>
      <c r="CF867" s="290"/>
      <c r="CG867" s="981"/>
      <c r="CH867" s="290"/>
      <c r="CI867" s="290"/>
      <c r="CJ867" s="290"/>
      <c r="CK867" s="290"/>
      <c r="CL867" s="290"/>
      <c r="CM867" s="290"/>
      <c r="CN867" s="290"/>
      <c r="CO867" s="290"/>
      <c r="CP867" s="290"/>
      <c r="CQ867" s="290"/>
      <c r="CR867" s="290"/>
      <c r="CS867" s="290"/>
      <c r="CT867" s="290"/>
      <c r="CU867" s="290"/>
      <c r="CV867" s="290"/>
      <c r="CW867" s="1549"/>
      <c r="CX867" s="290"/>
      <c r="CY867" s="290"/>
      <c r="CZ867" s="290"/>
      <c r="DA867" s="290"/>
      <c r="DB867" s="290"/>
      <c r="DC867" s="290"/>
      <c r="DD867" s="290"/>
      <c r="DE867" s="290"/>
      <c r="DF867" s="290"/>
      <c r="DG867" s="290"/>
      <c r="DH867" s="290"/>
      <c r="DI867" s="1234"/>
      <c r="DJ867" s="1234"/>
      <c r="DK867" s="1234"/>
      <c r="DL867" s="1234"/>
      <c r="DM867" s="1234"/>
      <c r="DN867" s="1234"/>
      <c r="DO867" s="1234"/>
      <c r="DP867" s="1234"/>
      <c r="DQ867" s="1234"/>
      <c r="DR867" s="1234"/>
      <c r="DS867" s="1234"/>
      <c r="DT867" s="1234"/>
      <c r="DU867" s="1234"/>
      <c r="DV867" s="1234"/>
      <c r="DW867" s="1234"/>
      <c r="DX867" s="1234"/>
      <c r="DY867" s="1234"/>
      <c r="DZ867" s="1234"/>
      <c r="EA867" s="1234"/>
      <c r="EB867" s="1234"/>
      <c r="EC867" s="1234"/>
      <c r="ED867" s="1234"/>
      <c r="EE867" s="1234"/>
      <c r="EF867" s="1234"/>
      <c r="EG867" s="1234"/>
      <c r="EH867" s="1234"/>
      <c r="EI867" s="1234"/>
      <c r="EJ867" s="290"/>
      <c r="EK867" s="290"/>
      <c r="EL867" s="290"/>
      <c r="EM867" s="290"/>
      <c r="EN867" s="287">
        <f t="shared" si="3379"/>
        <v>0</v>
      </c>
      <c r="EO867" s="287"/>
      <c r="EP867" s="287"/>
      <c r="EQ867" s="290"/>
      <c r="ER867" s="290"/>
      <c r="ES867" s="290"/>
      <c r="ET867" s="836"/>
      <c r="EU867" s="836"/>
      <c r="EV867" s="836"/>
      <c r="EW867" s="836"/>
      <c r="EX867" s="290"/>
      <c r="EY867" s="836"/>
      <c r="EZ867" s="836"/>
      <c r="FA867" s="836"/>
      <c r="FB867" s="836"/>
      <c r="FC867" s="290"/>
      <c r="FD867" s="290"/>
      <c r="FE867" s="290"/>
      <c r="FF867" s="290"/>
      <c r="FG867" s="287">
        <f>SUM(FH867:FM867)</f>
        <v>0</v>
      </c>
      <c r="FH867" s="287"/>
      <c r="FI867" s="287"/>
      <c r="FJ867" s="290"/>
      <c r="FK867" s="290"/>
      <c r="FL867" s="981"/>
      <c r="FM867" s="290"/>
      <c r="FN867" s="836"/>
      <c r="FO867" s="836"/>
      <c r="FP867" s="836"/>
      <c r="FQ867" s="836"/>
      <c r="FR867" s="290"/>
      <c r="FS867" s="290"/>
      <c r="FT867" s="290"/>
      <c r="FU867" s="836"/>
      <c r="FV867" s="338"/>
      <c r="FW867" s="338"/>
      <c r="FX867" s="338"/>
    </row>
    <row r="868" spans="1:180" ht="30" hidden="1">
      <c r="A868" s="462" t="s">
        <v>485</v>
      </c>
      <c r="B868" s="379" t="s">
        <v>295</v>
      </c>
      <c r="C868" s="378"/>
      <c r="D868" s="378"/>
      <c r="E868" s="392" t="s">
        <v>97</v>
      </c>
      <c r="F868" s="394"/>
      <c r="G868" s="339"/>
      <c r="H868" s="339"/>
      <c r="I868" s="287" t="e">
        <f>#REF!+M868+N868+S868+#REF!</f>
        <v>#REF!</v>
      </c>
      <c r="J868" s="287"/>
      <c r="K868" s="287"/>
      <c r="L868" s="287"/>
      <c r="M868" s="364"/>
      <c r="N868" s="364"/>
      <c r="O868" s="364"/>
      <c r="P868" s="364"/>
      <c r="Q868" s="364"/>
      <c r="R868" s="364"/>
      <c r="S868" s="364"/>
      <c r="T868" s="364"/>
      <c r="U868" s="364"/>
      <c r="V868" s="364"/>
      <c r="W868" s="364"/>
      <c r="X868" s="364"/>
      <c r="Y868" s="364"/>
      <c r="Z868" s="364"/>
      <c r="AA868" s="1186"/>
      <c r="AB868" s="290"/>
      <c r="AC868" s="290"/>
      <c r="AD868" s="348"/>
      <c r="AE868" s="290"/>
      <c r="AF868" s="364"/>
      <c r="AG868" s="364"/>
      <c r="AH868" s="364"/>
      <c r="AI868" s="364"/>
      <c r="AJ868" s="364"/>
      <c r="AK868" s="364"/>
      <c r="AL868" s="290"/>
      <c r="AM868" s="290"/>
      <c r="AN868" s="290"/>
      <c r="AO868" s="290"/>
      <c r="AP868" s="290"/>
      <c r="AQ868" s="287" t="e">
        <f>#REF!+#REF!+BR868+CW868+#REF!</f>
        <v>#REF!</v>
      </c>
      <c r="AR868" s="1631"/>
      <c r="AS868" s="1631"/>
      <c r="AT868" s="286"/>
      <c r="AU868" s="286"/>
      <c r="AV868" s="286"/>
      <c r="AW868" s="286"/>
      <c r="AX868" s="286"/>
      <c r="AY868" s="286"/>
      <c r="AZ868" s="286"/>
      <c r="BA868" s="286"/>
      <c r="BB868" s="286"/>
      <c r="BC868" s="286"/>
      <c r="BD868" s="286"/>
      <c r="BE868" s="286"/>
      <c r="BF868" s="286"/>
      <c r="BG868" s="286"/>
      <c r="BH868" s="286"/>
      <c r="BI868" s="286"/>
      <c r="BJ868" s="286"/>
      <c r="BK868" s="286"/>
      <c r="BL868" s="290"/>
      <c r="BM868" s="290"/>
      <c r="BN868" s="290"/>
      <c r="BO868" s="290"/>
      <c r="BP868" s="290"/>
      <c r="BQ868" s="290"/>
      <c r="BR868" s="290"/>
      <c r="BS868" s="290"/>
      <c r="BT868" s="290"/>
      <c r="BU868" s="290"/>
      <c r="BV868" s="290"/>
      <c r="BW868" s="290"/>
      <c r="BX868" s="290"/>
      <c r="BY868" s="290"/>
      <c r="BZ868" s="290"/>
      <c r="CA868" s="290"/>
      <c r="CB868" s="290"/>
      <c r="CC868" s="290"/>
      <c r="CD868" s="290"/>
      <c r="CE868" s="290"/>
      <c r="CF868" s="290"/>
      <c r="CG868" s="981"/>
      <c r="CH868" s="290"/>
      <c r="CI868" s="290"/>
      <c r="CJ868" s="290"/>
      <c r="CK868" s="290"/>
      <c r="CL868" s="290"/>
      <c r="CM868" s="290"/>
      <c r="CN868" s="290"/>
      <c r="CO868" s="290"/>
      <c r="CP868" s="290"/>
      <c r="CQ868" s="290"/>
      <c r="CR868" s="290"/>
      <c r="CS868" s="290"/>
      <c r="CT868" s="290"/>
      <c r="CU868" s="290"/>
      <c r="CV868" s="290"/>
      <c r="CW868" s="1549"/>
      <c r="CX868" s="290"/>
      <c r="CY868" s="290"/>
      <c r="CZ868" s="290"/>
      <c r="DA868" s="290"/>
      <c r="DB868" s="290"/>
      <c r="DC868" s="290"/>
      <c r="DD868" s="290"/>
      <c r="DE868" s="290"/>
      <c r="DF868" s="290"/>
      <c r="DG868" s="290"/>
      <c r="DH868" s="290"/>
      <c r="DI868" s="1234"/>
      <c r="DJ868" s="1234"/>
      <c r="DK868" s="1234"/>
      <c r="DL868" s="1234"/>
      <c r="DM868" s="1234"/>
      <c r="DN868" s="1234"/>
      <c r="DO868" s="1234"/>
      <c r="DP868" s="1234"/>
      <c r="DQ868" s="1234"/>
      <c r="DR868" s="1234"/>
      <c r="DS868" s="1234"/>
      <c r="DT868" s="1234"/>
      <c r="DU868" s="1234"/>
      <c r="DV868" s="1234"/>
      <c r="DW868" s="1234"/>
      <c r="DX868" s="1234"/>
      <c r="DY868" s="1234"/>
      <c r="DZ868" s="1234"/>
      <c r="EA868" s="1234"/>
      <c r="EB868" s="1234"/>
      <c r="EC868" s="1234"/>
      <c r="ED868" s="1234"/>
      <c r="EE868" s="1234"/>
      <c r="EF868" s="1234"/>
      <c r="EG868" s="1234"/>
      <c r="EH868" s="1234"/>
      <c r="EI868" s="1234"/>
      <c r="EJ868" s="290"/>
      <c r="EK868" s="290"/>
      <c r="EL868" s="290"/>
      <c r="EM868" s="290"/>
      <c r="EN868" s="287">
        <f t="shared" si="3379"/>
        <v>0</v>
      </c>
      <c r="EO868" s="287"/>
      <c r="EP868" s="287"/>
      <c r="EQ868" s="290"/>
      <c r="ER868" s="290"/>
      <c r="ES868" s="290"/>
      <c r="ET868" s="836"/>
      <c r="EU868" s="836"/>
      <c r="EV868" s="836"/>
      <c r="EW868" s="836"/>
      <c r="EX868" s="290"/>
      <c r="EY868" s="836"/>
      <c r="EZ868" s="836"/>
      <c r="FA868" s="836"/>
      <c r="FB868" s="836"/>
      <c r="FC868" s="290"/>
      <c r="FD868" s="290"/>
      <c r="FE868" s="290"/>
      <c r="FF868" s="290"/>
      <c r="FG868" s="287">
        <f>SUM(FH868:FM868)</f>
        <v>0</v>
      </c>
      <c r="FH868" s="287"/>
      <c r="FI868" s="287"/>
      <c r="FJ868" s="290"/>
      <c r="FK868" s="290"/>
      <c r="FL868" s="981"/>
      <c r="FM868" s="290"/>
      <c r="FN868" s="836"/>
      <c r="FO868" s="836"/>
      <c r="FP868" s="836"/>
      <c r="FQ868" s="836"/>
      <c r="FR868" s="290"/>
      <c r="FS868" s="290"/>
      <c r="FT868" s="290"/>
      <c r="FU868" s="836"/>
      <c r="FV868" s="338"/>
      <c r="FW868" s="338"/>
      <c r="FX868" s="338"/>
    </row>
    <row r="869" spans="1:180" ht="30" hidden="1">
      <c r="A869" s="462" t="s">
        <v>485</v>
      </c>
      <c r="B869" s="379" t="s">
        <v>295</v>
      </c>
      <c r="C869" s="378"/>
      <c r="D869" s="378"/>
      <c r="E869" s="392"/>
      <c r="F869" s="393" t="s">
        <v>100</v>
      </c>
      <c r="G869" s="463"/>
      <c r="H869" s="463"/>
      <c r="I869" s="285"/>
      <c r="J869" s="285"/>
      <c r="K869" s="285"/>
      <c r="L869" s="285"/>
      <c r="M869" s="285"/>
      <c r="N869" s="285"/>
      <c r="O869" s="285"/>
      <c r="P869" s="285"/>
      <c r="Q869" s="285"/>
      <c r="R869" s="285"/>
      <c r="S869" s="285"/>
      <c r="T869" s="285"/>
      <c r="U869" s="285"/>
      <c r="V869" s="285"/>
      <c r="W869" s="285"/>
      <c r="X869" s="285"/>
      <c r="Y869" s="285"/>
      <c r="Z869" s="285"/>
      <c r="AA869" s="1174"/>
      <c r="AB869" s="285"/>
      <c r="AC869" s="285"/>
      <c r="AD869" s="347"/>
      <c r="AE869" s="285"/>
      <c r="AF869" s="285"/>
      <c r="AG869" s="285"/>
      <c r="AH869" s="285"/>
      <c r="AI869" s="285"/>
      <c r="AJ869" s="285"/>
      <c r="AK869" s="285"/>
      <c r="AL869" s="285"/>
      <c r="AM869" s="285"/>
      <c r="AN869" s="285"/>
      <c r="AO869" s="285"/>
      <c r="AP869" s="306"/>
      <c r="AQ869" s="307" t="e">
        <f>#REF!+BL869+BR869+CW869</f>
        <v>#REF!</v>
      </c>
      <c r="AR869" s="1616"/>
      <c r="AS869" s="1616"/>
      <c r="AT869" s="290">
        <v>26.896600000000003</v>
      </c>
      <c r="AU869" s="290">
        <v>0.18</v>
      </c>
      <c r="AV869" s="290">
        <v>30.1</v>
      </c>
      <c r="AW869" s="290">
        <v>146.51999999999998</v>
      </c>
      <c r="AX869" s="290">
        <v>78.260968000000005</v>
      </c>
      <c r="AY869" s="290">
        <v>0.57751899999999989</v>
      </c>
      <c r="AZ869" s="290">
        <v>60.2</v>
      </c>
      <c r="BA869" s="290">
        <v>8.6025800000000003E-3</v>
      </c>
      <c r="BB869" s="290">
        <v>5.9979021600000001E-2</v>
      </c>
      <c r="BC869" s="290">
        <v>5.0199999999999996</v>
      </c>
      <c r="BD869" s="290">
        <v>7.1735799999999997E-4</v>
      </c>
      <c r="BE869" s="290">
        <v>4.9737156000000003E-3</v>
      </c>
      <c r="BF869" s="290"/>
      <c r="BG869" s="290"/>
      <c r="BH869" s="290"/>
      <c r="BI869" s="290"/>
      <c r="BJ869" s="290"/>
      <c r="BK869" s="290"/>
      <c r="BL869" s="287">
        <f t="shared" ref="BL869:DE869" si="3416">SUM(BL866:BL868)</f>
        <v>85.1</v>
      </c>
      <c r="BM869" s="287">
        <f t="shared" si="3416"/>
        <v>12.160789999999999</v>
      </c>
      <c r="BN869" s="287">
        <f t="shared" si="3416"/>
        <v>6.5650507999999996E-2</v>
      </c>
      <c r="BO869" s="287">
        <f t="shared" si="3416"/>
        <v>30.1</v>
      </c>
      <c r="BP869" s="287">
        <f t="shared" si="3416"/>
        <v>4.3012900000000001E-3</v>
      </c>
      <c r="BQ869" s="287">
        <f t="shared" si="3416"/>
        <v>2.9822477999999999E-2</v>
      </c>
      <c r="BR869" s="287">
        <f t="shared" ref="BR869:CF869" si="3417">SUM(BR866:BR868)</f>
        <v>85.1</v>
      </c>
      <c r="BS869" s="287">
        <f t="shared" si="3417"/>
        <v>12.160789999999999</v>
      </c>
      <c r="BT869" s="287">
        <f t="shared" si="3417"/>
        <v>6.5650507999999996E-2</v>
      </c>
      <c r="BU869" s="287">
        <f t="shared" si="3417"/>
        <v>30.1</v>
      </c>
      <c r="BV869" s="287">
        <f t="shared" si="3417"/>
        <v>4.3012900000000001E-3</v>
      </c>
      <c r="BW869" s="287">
        <f t="shared" si="3417"/>
        <v>2.9822477999999999E-2</v>
      </c>
      <c r="BX869" s="287">
        <f t="shared" si="3417"/>
        <v>5.0199999999999996</v>
      </c>
      <c r="BY869" s="287">
        <f t="shared" si="3417"/>
        <v>7.1735799999999997E-4</v>
      </c>
      <c r="BZ869" s="287">
        <f t="shared" si="3417"/>
        <v>4.9737156000000003E-3</v>
      </c>
      <c r="CA869" s="287">
        <f t="shared" si="3417"/>
        <v>0</v>
      </c>
      <c r="CB869" s="287">
        <f t="shared" si="3417"/>
        <v>0</v>
      </c>
      <c r="CC869" s="287">
        <f t="shared" si="3417"/>
        <v>0</v>
      </c>
      <c r="CD869" s="287">
        <f t="shared" si="3417"/>
        <v>25.08</v>
      </c>
      <c r="CE869" s="287">
        <f t="shared" si="3417"/>
        <v>3.5839319999999997E-3</v>
      </c>
      <c r="CF869" s="287">
        <f t="shared" si="3417"/>
        <v>2.5182828000000001E-2</v>
      </c>
      <c r="CG869" s="961"/>
      <c r="CH869" s="287">
        <f t="shared" ref="CH869:CV869" si="3418">SUM(CH866:CH868)</f>
        <v>85.1</v>
      </c>
      <c r="CI869" s="287">
        <f t="shared" si="3418"/>
        <v>12.160789999999999</v>
      </c>
      <c r="CJ869" s="287">
        <f t="shared" si="3418"/>
        <v>6.5650507999999996E-2</v>
      </c>
      <c r="CK869" s="287">
        <f t="shared" si="3418"/>
        <v>30.1</v>
      </c>
      <c r="CL869" s="287">
        <f t="shared" si="3418"/>
        <v>4.3012900000000001E-3</v>
      </c>
      <c r="CM869" s="287">
        <f t="shared" si="3418"/>
        <v>2.9822477999999999E-2</v>
      </c>
      <c r="CN869" s="287">
        <f t="shared" si="3418"/>
        <v>5.0199999999999996</v>
      </c>
      <c r="CO869" s="287">
        <f t="shared" si="3418"/>
        <v>7.1735799999999997E-4</v>
      </c>
      <c r="CP869" s="287">
        <f t="shared" si="3418"/>
        <v>4.9737156000000003E-3</v>
      </c>
      <c r="CQ869" s="287">
        <f t="shared" si="3418"/>
        <v>0</v>
      </c>
      <c r="CR869" s="287">
        <f t="shared" si="3418"/>
        <v>0</v>
      </c>
      <c r="CS869" s="287">
        <f t="shared" si="3418"/>
        <v>0</v>
      </c>
      <c r="CT869" s="287">
        <f t="shared" si="3418"/>
        <v>25.08</v>
      </c>
      <c r="CU869" s="287">
        <f t="shared" si="3418"/>
        <v>3.5839319999999997E-3</v>
      </c>
      <c r="CV869" s="287">
        <f t="shared" si="3418"/>
        <v>2.5182828000000001E-2</v>
      </c>
      <c r="CW869" s="1510">
        <f t="shared" si="3416"/>
        <v>85.1</v>
      </c>
      <c r="CX869" s="287">
        <f t="shared" si="3416"/>
        <v>12.160789999999999</v>
      </c>
      <c r="CY869" s="287">
        <f t="shared" si="3416"/>
        <v>6.8389608000000005E-2</v>
      </c>
      <c r="CZ869" s="287">
        <f t="shared" si="3416"/>
        <v>85.1</v>
      </c>
      <c r="DA869" s="287">
        <f t="shared" si="3416"/>
        <v>12.160789999999999</v>
      </c>
      <c r="DB869" s="287">
        <f t="shared" si="3416"/>
        <v>6.5650507999999996E-2</v>
      </c>
      <c r="DC869" s="287">
        <f t="shared" si="3416"/>
        <v>85.1</v>
      </c>
      <c r="DD869" s="287">
        <f t="shared" si="3416"/>
        <v>12.160789999999999</v>
      </c>
      <c r="DE869" s="287">
        <f t="shared" si="3416"/>
        <v>6.5650507999999996E-2</v>
      </c>
      <c r="DF869" s="287">
        <f t="shared" ref="DF869:DH869" si="3419">SUM(DF866:DF868)</f>
        <v>85.1</v>
      </c>
      <c r="DG869" s="287">
        <f t="shared" si="3419"/>
        <v>12.160789999999999</v>
      </c>
      <c r="DH869" s="287">
        <f t="shared" si="3419"/>
        <v>6.5650507999999996E-2</v>
      </c>
      <c r="DI869" s="1220">
        <f t="shared" ref="DI869:EC869" si="3420">SUM(DI866:DI868)</f>
        <v>85.1</v>
      </c>
      <c r="DJ869" s="1220">
        <f t="shared" si="3420"/>
        <v>12.160789999999999</v>
      </c>
      <c r="DK869" s="1220">
        <f t="shared" si="3420"/>
        <v>6.8389608000000005E-2</v>
      </c>
      <c r="DL869" s="1220"/>
      <c r="DM869" s="1220"/>
      <c r="DN869" s="1220"/>
      <c r="DO869" s="1220"/>
      <c r="DP869" s="1220"/>
      <c r="DQ869" s="1220"/>
      <c r="DR869" s="1220"/>
      <c r="DS869" s="1220"/>
      <c r="DT869" s="1220"/>
      <c r="DU869" s="1220"/>
      <c r="DV869" s="1220"/>
      <c r="DW869" s="1220"/>
      <c r="DX869" s="1220">
        <f t="shared" si="3420"/>
        <v>85.1</v>
      </c>
      <c r="DY869" s="1220">
        <f t="shared" si="3420"/>
        <v>12.160789999999999</v>
      </c>
      <c r="DZ869" s="1220">
        <f t="shared" si="3420"/>
        <v>6.5650507999999996E-2</v>
      </c>
      <c r="EA869" s="1220">
        <f t="shared" si="3420"/>
        <v>85.1</v>
      </c>
      <c r="EB869" s="1220">
        <f t="shared" si="3420"/>
        <v>12.160789999999999</v>
      </c>
      <c r="EC869" s="1220">
        <f t="shared" si="3420"/>
        <v>6.5650507999999996E-2</v>
      </c>
      <c r="ED869" s="1220">
        <f t="shared" ref="ED869:EF869" si="3421">SUM(ED866:ED868)</f>
        <v>85.1</v>
      </c>
      <c r="EE869" s="1220">
        <f t="shared" si="3421"/>
        <v>12.160789999999999</v>
      </c>
      <c r="EF869" s="1220">
        <f t="shared" si="3421"/>
        <v>6.5650507999999996E-2</v>
      </c>
      <c r="EG869" s="1220"/>
      <c r="EH869" s="1220"/>
      <c r="EI869" s="1220"/>
      <c r="EJ869" s="285"/>
      <c r="EK869" s="285"/>
      <c r="EL869" s="285"/>
      <c r="EM869" s="285"/>
      <c r="EN869" s="287">
        <f t="shared" si="3379"/>
        <v>0</v>
      </c>
      <c r="EO869" s="287"/>
      <c r="EP869" s="287"/>
      <c r="EQ869" s="287">
        <f t="shared" ref="EQ869:FG869" si="3422">SUM(EQ866:EQ868)</f>
        <v>0</v>
      </c>
      <c r="ER869" s="287">
        <f t="shared" si="3422"/>
        <v>0</v>
      </c>
      <c r="ES869" s="287">
        <f t="shared" si="3422"/>
        <v>0</v>
      </c>
      <c r="ET869" s="825"/>
      <c r="EU869" s="825"/>
      <c r="EV869" s="825"/>
      <c r="EW869" s="825"/>
      <c r="EX869" s="287">
        <f t="shared" si="3422"/>
        <v>0</v>
      </c>
      <c r="EY869" s="825"/>
      <c r="EZ869" s="825"/>
      <c r="FA869" s="825"/>
      <c r="FB869" s="825"/>
      <c r="FC869" s="287">
        <f t="shared" si="3422"/>
        <v>0</v>
      </c>
      <c r="FD869" s="287">
        <f t="shared" si="3422"/>
        <v>0</v>
      </c>
      <c r="FE869" s="287">
        <f t="shared" ref="FE869:FF869" si="3423">SUM(FE866:FE868)</f>
        <v>0</v>
      </c>
      <c r="FF869" s="287">
        <f t="shared" si="3423"/>
        <v>0</v>
      </c>
      <c r="FG869" s="287">
        <f t="shared" si="3422"/>
        <v>0</v>
      </c>
      <c r="FH869" s="287">
        <v>0</v>
      </c>
      <c r="FI869" s="287">
        <v>0</v>
      </c>
      <c r="FJ869" s="287">
        <f>SUM(FJ866:FJ868)</f>
        <v>0</v>
      </c>
      <c r="FK869" s="287">
        <f>SUM(FK866:FK868)</f>
        <v>0</v>
      </c>
      <c r="FL869" s="961"/>
      <c r="FM869" s="287">
        <f>SUM(FM866:FM868)</f>
        <v>0</v>
      </c>
      <c r="FN869" s="825"/>
      <c r="FO869" s="825"/>
      <c r="FP869" s="825"/>
      <c r="FQ869" s="825"/>
      <c r="FR869" s="287"/>
      <c r="FS869" s="287"/>
      <c r="FT869" s="287">
        <f>SUM(FT866:FT868)</f>
        <v>0</v>
      </c>
      <c r="FU869" s="825"/>
      <c r="FV869" s="285"/>
      <c r="FW869" s="285"/>
      <c r="FX869" s="285"/>
    </row>
    <row r="870" spans="1:180" ht="30" hidden="1">
      <c r="A870" s="462" t="s">
        <v>485</v>
      </c>
      <c r="B870" s="379" t="s">
        <v>295</v>
      </c>
      <c r="C870" s="378"/>
      <c r="D870" s="378"/>
      <c r="E870" s="390" t="s">
        <v>121</v>
      </c>
      <c r="F870" s="391" t="s">
        <v>260</v>
      </c>
      <c r="G870" s="463"/>
      <c r="H870" s="463"/>
      <c r="I870" s="285"/>
      <c r="J870" s="285"/>
      <c r="K870" s="285"/>
      <c r="L870" s="285"/>
      <c r="M870" s="285"/>
      <c r="N870" s="285"/>
      <c r="O870" s="285"/>
      <c r="P870" s="285"/>
      <c r="Q870" s="285"/>
      <c r="R870" s="285"/>
      <c r="S870" s="285"/>
      <c r="T870" s="285"/>
      <c r="U870" s="285"/>
      <c r="V870" s="285"/>
      <c r="W870" s="285"/>
      <c r="X870" s="285"/>
      <c r="Y870" s="285"/>
      <c r="Z870" s="285"/>
      <c r="AA870" s="1174"/>
      <c r="AB870" s="285"/>
      <c r="AC870" s="285"/>
      <c r="AD870" s="347"/>
      <c r="AE870" s="285"/>
      <c r="AF870" s="285"/>
      <c r="AG870" s="285"/>
      <c r="AH870" s="285"/>
      <c r="AI870" s="285"/>
      <c r="AJ870" s="285"/>
      <c r="AK870" s="285"/>
      <c r="AL870" s="285"/>
      <c r="AM870" s="285"/>
      <c r="AN870" s="285"/>
      <c r="AO870" s="285"/>
      <c r="AP870" s="338"/>
      <c r="AQ870" s="285"/>
      <c r="AR870" s="1629"/>
      <c r="AS870" s="1629"/>
      <c r="AT870" s="290"/>
      <c r="AU870" s="290"/>
      <c r="AV870" s="290"/>
      <c r="AW870" s="290"/>
      <c r="AX870" s="290"/>
      <c r="AY870" s="290"/>
      <c r="AZ870" s="290"/>
      <c r="BA870" s="290"/>
      <c r="BB870" s="290"/>
      <c r="BC870" s="290"/>
      <c r="BD870" s="290"/>
      <c r="BE870" s="290"/>
      <c r="BF870" s="290"/>
      <c r="BG870" s="290"/>
      <c r="BH870" s="290"/>
      <c r="BI870" s="290"/>
      <c r="BJ870" s="290"/>
      <c r="BK870" s="290"/>
      <c r="BL870" s="285"/>
      <c r="BM870" s="285"/>
      <c r="BN870" s="285"/>
      <c r="BO870" s="285"/>
      <c r="BP870" s="285"/>
      <c r="BQ870" s="285"/>
      <c r="BR870" s="285"/>
      <c r="BS870" s="285"/>
      <c r="BT870" s="285"/>
      <c r="BU870" s="285"/>
      <c r="BV870" s="285"/>
      <c r="BW870" s="285"/>
      <c r="BX870" s="285"/>
      <c r="BY870" s="285"/>
      <c r="BZ870" s="285"/>
      <c r="CA870" s="285"/>
      <c r="CB870" s="285"/>
      <c r="CC870" s="285"/>
      <c r="CD870" s="285"/>
      <c r="CE870" s="285"/>
      <c r="CF870" s="285"/>
      <c r="CG870" s="962"/>
      <c r="CH870" s="285"/>
      <c r="CI870" s="285"/>
      <c r="CJ870" s="285"/>
      <c r="CK870" s="285"/>
      <c r="CL870" s="285"/>
      <c r="CM870" s="285"/>
      <c r="CN870" s="285"/>
      <c r="CO870" s="285"/>
      <c r="CP870" s="285"/>
      <c r="CQ870" s="285"/>
      <c r="CR870" s="285"/>
      <c r="CS870" s="285"/>
      <c r="CT870" s="285"/>
      <c r="CU870" s="285"/>
      <c r="CV870" s="285"/>
      <c r="CW870" s="1512"/>
      <c r="CX870" s="285"/>
      <c r="CY870" s="285"/>
      <c r="CZ870" s="285"/>
      <c r="DA870" s="285"/>
      <c r="DB870" s="285"/>
      <c r="DC870" s="285"/>
      <c r="DD870" s="285"/>
      <c r="DE870" s="285"/>
      <c r="DF870" s="285"/>
      <c r="DG870" s="285"/>
      <c r="DH870" s="285"/>
      <c r="DI870" s="1174"/>
      <c r="DJ870" s="1174"/>
      <c r="DK870" s="1174"/>
      <c r="DL870" s="1174"/>
      <c r="DM870" s="1174"/>
      <c r="DN870" s="1174"/>
      <c r="DO870" s="1174"/>
      <c r="DP870" s="1174"/>
      <c r="DQ870" s="1174"/>
      <c r="DR870" s="1174"/>
      <c r="DS870" s="1174"/>
      <c r="DT870" s="1174"/>
      <c r="DU870" s="1174"/>
      <c r="DV870" s="1174"/>
      <c r="DW870" s="1174"/>
      <c r="DX870" s="1174"/>
      <c r="DY870" s="1174"/>
      <c r="DZ870" s="1174"/>
      <c r="EA870" s="1174"/>
      <c r="EB870" s="1174"/>
      <c r="EC870" s="1174"/>
      <c r="ED870" s="1174"/>
      <c r="EE870" s="1174"/>
      <c r="EF870" s="1174"/>
      <c r="EG870" s="1174"/>
      <c r="EH870" s="1174"/>
      <c r="EI870" s="1174"/>
      <c r="EJ870" s="285"/>
      <c r="EK870" s="285"/>
      <c r="EL870" s="285"/>
      <c r="EM870" s="285"/>
      <c r="EN870" s="287">
        <f t="shared" si="3379"/>
        <v>0</v>
      </c>
      <c r="EO870" s="287"/>
      <c r="EP870" s="287"/>
      <c r="EQ870" s="285"/>
      <c r="ER870" s="285"/>
      <c r="ES870" s="285"/>
      <c r="ET870" s="804"/>
      <c r="EU870" s="804"/>
      <c r="EV870" s="804"/>
      <c r="EW870" s="804"/>
      <c r="EX870" s="285"/>
      <c r="EY870" s="804"/>
      <c r="EZ870" s="804"/>
      <c r="FA870" s="804"/>
      <c r="FB870" s="804"/>
      <c r="FC870" s="285"/>
      <c r="FD870" s="285"/>
      <c r="FE870" s="285"/>
      <c r="FF870" s="285"/>
      <c r="FG870" s="285"/>
      <c r="FH870" s="287"/>
      <c r="FI870" s="287"/>
      <c r="FJ870" s="285"/>
      <c r="FK870" s="285"/>
      <c r="FL870" s="962"/>
      <c r="FM870" s="285"/>
      <c r="FN870" s="804"/>
      <c r="FO870" s="804"/>
      <c r="FP870" s="804"/>
      <c r="FQ870" s="804"/>
      <c r="FR870" s="285"/>
      <c r="FS870" s="285"/>
      <c r="FT870" s="285"/>
      <c r="FU870" s="804"/>
      <c r="FV870" s="285"/>
      <c r="FW870" s="285"/>
      <c r="FX870" s="285"/>
    </row>
    <row r="871" spans="1:180" s="515" customFormat="1" ht="90" hidden="1" customHeight="1">
      <c r="A871" s="627" t="s">
        <v>485</v>
      </c>
      <c r="B871" s="628" t="s">
        <v>295</v>
      </c>
      <c r="C871" s="542" t="s">
        <v>489</v>
      </c>
      <c r="D871" s="542" t="s">
        <v>492</v>
      </c>
      <c r="E871" s="589" t="s">
        <v>381</v>
      </c>
      <c r="F871" s="549" t="s">
        <v>366</v>
      </c>
      <c r="G871" s="563"/>
      <c r="H871" s="563" t="s">
        <v>367</v>
      </c>
      <c r="I871" s="508" t="e">
        <f>#REF!+M871+N871+S871</f>
        <v>#REF!</v>
      </c>
      <c r="J871" s="508"/>
      <c r="K871" s="508"/>
      <c r="L871" s="508"/>
      <c r="M871" s="509" t="e">
        <f>SUM(#REF!)</f>
        <v>#REF!</v>
      </c>
      <c r="N871" s="509">
        <f>SUM(O871:R871)</f>
        <v>0</v>
      </c>
      <c r="O871" s="565"/>
      <c r="P871" s="565"/>
      <c r="Q871" s="565"/>
      <c r="R871" s="565"/>
      <c r="S871" s="565"/>
      <c r="T871" s="565"/>
      <c r="U871" s="565"/>
      <c r="V871" s="565"/>
      <c r="W871" s="565"/>
      <c r="X871" s="565"/>
      <c r="Y871" s="565"/>
      <c r="Z871" s="565"/>
      <c r="AA871" s="1185"/>
      <c r="AB871" s="565"/>
      <c r="AC871" s="565"/>
      <c r="AD871" s="565"/>
      <c r="AE871" s="565"/>
      <c r="AF871" s="509" t="e">
        <f>SUM(#REF!)</f>
        <v>#REF!</v>
      </c>
      <c r="AG871" s="509">
        <f>SUM(AH871:AK871)</f>
        <v>0</v>
      </c>
      <c r="AH871" s="565"/>
      <c r="AI871" s="565"/>
      <c r="AJ871" s="565"/>
      <c r="AK871" s="565"/>
      <c r="AL871" s="565"/>
      <c r="AM871" s="565"/>
      <c r="AN871" s="565"/>
      <c r="AO871" s="565"/>
      <c r="AP871" s="565" t="s">
        <v>368</v>
      </c>
      <c r="AQ871" s="508" t="e">
        <f>#REF!+BL871+BR871+CW871</f>
        <v>#REF!</v>
      </c>
      <c r="AR871" s="1630"/>
      <c r="AS871" s="1630"/>
      <c r="AT871" s="508">
        <v>0.20330000000000001</v>
      </c>
      <c r="AU871" s="508"/>
      <c r="AV871" s="508">
        <v>1.0400000000000001E-3</v>
      </c>
      <c r="AW871" s="508">
        <v>11.403528999999999</v>
      </c>
      <c r="AX871" s="508">
        <v>5.0870000000000005E-2</v>
      </c>
      <c r="AY871" s="508">
        <v>2.1117889999999993E-2</v>
      </c>
      <c r="AZ871" s="508">
        <v>0.20330000000000001</v>
      </c>
      <c r="BA871" s="508"/>
      <c r="BB871" s="508">
        <v>1.0378526219999998E-3</v>
      </c>
      <c r="BC871" s="508">
        <v>1.6941669999999999E-2</v>
      </c>
      <c r="BD871" s="508">
        <v>0</v>
      </c>
      <c r="BE871" s="508">
        <v>8.4549999999999995E-5</v>
      </c>
      <c r="BF871" s="508"/>
      <c r="BG871" s="508"/>
      <c r="BH871" s="508"/>
      <c r="BI871" s="508"/>
      <c r="BJ871" s="508"/>
      <c r="BK871" s="508"/>
      <c r="BL871" s="578">
        <v>0.20330000000000001</v>
      </c>
      <c r="BM871" s="578">
        <v>2.4396000000000001E-2</v>
      </c>
      <c r="BN871" s="578">
        <v>1.134859227E-3</v>
      </c>
      <c r="BO871" s="578">
        <v>0.10165</v>
      </c>
      <c r="BP871" s="578">
        <v>0</v>
      </c>
      <c r="BQ871" s="578">
        <v>5.0730262199999996E-4</v>
      </c>
      <c r="BR871" s="578">
        <v>0.20330000000000001</v>
      </c>
      <c r="BS871" s="578">
        <v>2.4396000000000001E-2</v>
      </c>
      <c r="BT871" s="578">
        <v>1.134859227E-3</v>
      </c>
      <c r="BU871" s="578">
        <v>0.10165</v>
      </c>
      <c r="BV871" s="578">
        <v>0</v>
      </c>
      <c r="BW871" s="578">
        <v>5.0730262199999996E-4</v>
      </c>
      <c r="BX871" s="578">
        <v>1.6941669999999999E-2</v>
      </c>
      <c r="BY871" s="578">
        <v>0</v>
      </c>
      <c r="BZ871" s="578">
        <v>8.4549999999999995E-5</v>
      </c>
      <c r="CA871" s="578">
        <v>0</v>
      </c>
      <c r="CB871" s="578">
        <v>0</v>
      </c>
      <c r="CC871" s="578">
        <v>0</v>
      </c>
      <c r="CD871" s="578">
        <v>8.4708329999999998E-2</v>
      </c>
      <c r="CE871" s="578">
        <v>0</v>
      </c>
      <c r="CF871" s="578">
        <v>4.46E-4</v>
      </c>
      <c r="CG871" s="978"/>
      <c r="CH871" s="578">
        <v>0.20330000000000001</v>
      </c>
      <c r="CI871" s="578">
        <v>2.4396000000000001E-2</v>
      </c>
      <c r="CJ871" s="578">
        <v>1.134859227E-3</v>
      </c>
      <c r="CK871" s="578">
        <v>0.10165</v>
      </c>
      <c r="CL871" s="578">
        <v>0</v>
      </c>
      <c r="CM871" s="578">
        <v>5.0730262199999996E-4</v>
      </c>
      <c r="CN871" s="578">
        <v>1.6941669999999999E-2</v>
      </c>
      <c r="CO871" s="578">
        <v>0</v>
      </c>
      <c r="CP871" s="578">
        <v>8.4549999999999995E-5</v>
      </c>
      <c r="CQ871" s="578">
        <v>0</v>
      </c>
      <c r="CR871" s="578">
        <v>0</v>
      </c>
      <c r="CS871" s="578">
        <v>0</v>
      </c>
      <c r="CT871" s="578">
        <v>8.4708329999999998E-2</v>
      </c>
      <c r="CU871" s="578">
        <v>0</v>
      </c>
      <c r="CV871" s="578">
        <v>4.46E-4</v>
      </c>
      <c r="CW871" s="1547">
        <v>0.20330000000000001</v>
      </c>
      <c r="CX871" s="578">
        <v>0</v>
      </c>
      <c r="CY871" s="578">
        <v>1.134859227E-3</v>
      </c>
      <c r="CZ871" s="578">
        <v>0.20330000000000001</v>
      </c>
      <c r="DA871" s="578"/>
      <c r="DB871" s="578">
        <v>1.1836207319999999E-3</v>
      </c>
      <c r="DC871" s="578">
        <v>0.20330000000000001</v>
      </c>
      <c r="DD871" s="578"/>
      <c r="DE871" s="578">
        <v>1.23451892E-3</v>
      </c>
      <c r="DF871" s="578">
        <v>0.20330000000000001</v>
      </c>
      <c r="DG871" s="578"/>
      <c r="DH871" s="578">
        <v>1.23451892E-3</v>
      </c>
      <c r="DI871" s="1231">
        <v>0.20330000000000001</v>
      </c>
      <c r="DJ871" s="1231">
        <v>0</v>
      </c>
      <c r="DK871" s="1231">
        <v>1.134859227E-3</v>
      </c>
      <c r="DL871" s="1231"/>
      <c r="DM871" s="1231"/>
      <c r="DN871" s="1231"/>
      <c r="DO871" s="1231"/>
      <c r="DP871" s="1231"/>
      <c r="DQ871" s="1231"/>
      <c r="DR871" s="1231"/>
      <c r="DS871" s="1231"/>
      <c r="DT871" s="1231"/>
      <c r="DU871" s="1231"/>
      <c r="DV871" s="1231"/>
      <c r="DW871" s="1231"/>
      <c r="DX871" s="1231">
        <v>0.20330000000000001</v>
      </c>
      <c r="DY871" s="1231"/>
      <c r="DZ871" s="1231">
        <v>1.1836207319999999E-3</v>
      </c>
      <c r="EA871" s="1231">
        <v>0.20330000000000001</v>
      </c>
      <c r="EB871" s="1231"/>
      <c r="EC871" s="1231">
        <v>1.23451892E-3</v>
      </c>
      <c r="ED871" s="1231">
        <v>0.20330000000000001</v>
      </c>
      <c r="EE871" s="1231"/>
      <c r="EF871" s="1231">
        <v>1.23451892E-3</v>
      </c>
      <c r="EG871" s="1231"/>
      <c r="EH871" s="1231"/>
      <c r="EI871" s="1231"/>
      <c r="EJ871" s="565"/>
      <c r="EK871" s="565"/>
      <c r="EL871" s="565"/>
      <c r="EM871" s="565"/>
      <c r="EN871" s="508">
        <f t="shared" si="3379"/>
        <v>0</v>
      </c>
      <c r="EO871" s="508"/>
      <c r="EP871" s="508"/>
      <c r="EQ871" s="565"/>
      <c r="ER871" s="565"/>
      <c r="ES871" s="565"/>
      <c r="ET871" s="833"/>
      <c r="EU871" s="833"/>
      <c r="EV871" s="833"/>
      <c r="EW871" s="833"/>
      <c r="EX871" s="565"/>
      <c r="EY871" s="833"/>
      <c r="EZ871" s="833"/>
      <c r="FA871" s="833"/>
      <c r="FB871" s="833"/>
      <c r="FC871" s="565"/>
      <c r="FD871" s="565"/>
      <c r="FE871" s="565"/>
      <c r="FF871" s="565"/>
      <c r="FG871" s="508">
        <f>SUM(FH871:FM871)</f>
        <v>0</v>
      </c>
      <c r="FH871" s="508"/>
      <c r="FI871" s="508"/>
      <c r="FJ871" s="565"/>
      <c r="FK871" s="565"/>
      <c r="FL871" s="976"/>
      <c r="FM871" s="565"/>
      <c r="FN871" s="833"/>
      <c r="FO871" s="833"/>
      <c r="FP871" s="833"/>
      <c r="FQ871" s="833"/>
      <c r="FR871" s="565"/>
      <c r="FS871" s="565"/>
      <c r="FT871" s="565"/>
      <c r="FU871" s="833"/>
      <c r="FV871" s="565"/>
      <c r="FW871" s="565"/>
      <c r="FX871" s="565"/>
    </row>
    <row r="872" spans="1:180" ht="30" hidden="1">
      <c r="A872" s="462" t="s">
        <v>485</v>
      </c>
      <c r="B872" s="379" t="s">
        <v>295</v>
      </c>
      <c r="C872" s="378"/>
      <c r="D872" s="378"/>
      <c r="E872" s="392"/>
      <c r="F872" s="394"/>
      <c r="G872" s="339"/>
      <c r="H872" s="339"/>
      <c r="I872" s="287" t="e">
        <f>#REF!+M872+N872+S872+#REF!</f>
        <v>#REF!</v>
      </c>
      <c r="J872" s="287"/>
      <c r="K872" s="287"/>
      <c r="L872" s="287"/>
      <c r="M872" s="364"/>
      <c r="N872" s="364"/>
      <c r="O872" s="364"/>
      <c r="P872" s="364"/>
      <c r="Q872" s="364"/>
      <c r="R872" s="364"/>
      <c r="S872" s="364"/>
      <c r="T872" s="364"/>
      <c r="U872" s="364"/>
      <c r="V872" s="364"/>
      <c r="W872" s="364"/>
      <c r="X872" s="364"/>
      <c r="Y872" s="364"/>
      <c r="Z872" s="364"/>
      <c r="AA872" s="1186"/>
      <c r="AB872" s="290"/>
      <c r="AC872" s="290"/>
      <c r="AD872" s="348"/>
      <c r="AE872" s="290"/>
      <c r="AF872" s="364"/>
      <c r="AG872" s="364"/>
      <c r="AH872" s="364"/>
      <c r="AI872" s="364"/>
      <c r="AJ872" s="364"/>
      <c r="AK872" s="364"/>
      <c r="AL872" s="290"/>
      <c r="AM872" s="290"/>
      <c r="AN872" s="290"/>
      <c r="AO872" s="290"/>
      <c r="AP872" s="290"/>
      <c r="AQ872" s="287" t="e">
        <f>#REF!+#REF!+BR872+CW872+#REF!</f>
        <v>#REF!</v>
      </c>
      <c r="AR872" s="1631"/>
      <c r="AS872" s="1631"/>
      <c r="AT872" s="285"/>
      <c r="AU872" s="285"/>
      <c r="AV872" s="285"/>
      <c r="AW872" s="285"/>
      <c r="AX872" s="285"/>
      <c r="AY872" s="285"/>
      <c r="AZ872" s="285"/>
      <c r="BA872" s="285"/>
      <c r="BB872" s="285"/>
      <c r="BC872" s="285"/>
      <c r="BD872" s="285"/>
      <c r="BE872" s="285"/>
      <c r="BF872" s="285"/>
      <c r="BG872" s="285"/>
      <c r="BH872" s="285"/>
      <c r="BI872" s="285"/>
      <c r="BJ872" s="285"/>
      <c r="BK872" s="285"/>
      <c r="BL872" s="290"/>
      <c r="BM872" s="290"/>
      <c r="BN872" s="290"/>
      <c r="BO872" s="290"/>
      <c r="BP872" s="290"/>
      <c r="BQ872" s="290"/>
      <c r="BR872" s="290"/>
      <c r="BS872" s="290"/>
      <c r="BT872" s="290"/>
      <c r="BU872" s="290"/>
      <c r="BV872" s="290"/>
      <c r="BW872" s="290"/>
      <c r="BX872" s="290"/>
      <c r="BY872" s="290"/>
      <c r="BZ872" s="290"/>
      <c r="CA872" s="290"/>
      <c r="CB872" s="290"/>
      <c r="CC872" s="290"/>
      <c r="CD872" s="290"/>
      <c r="CE872" s="290"/>
      <c r="CF872" s="290"/>
      <c r="CG872" s="981"/>
      <c r="CH872" s="290"/>
      <c r="CI872" s="290"/>
      <c r="CJ872" s="290"/>
      <c r="CK872" s="290"/>
      <c r="CL872" s="290"/>
      <c r="CM872" s="290"/>
      <c r="CN872" s="290"/>
      <c r="CO872" s="290"/>
      <c r="CP872" s="290"/>
      <c r="CQ872" s="290"/>
      <c r="CR872" s="290"/>
      <c r="CS872" s="290"/>
      <c r="CT872" s="290"/>
      <c r="CU872" s="290"/>
      <c r="CV872" s="290"/>
      <c r="CW872" s="1549"/>
      <c r="CX872" s="290"/>
      <c r="CY872" s="290"/>
      <c r="CZ872" s="290"/>
      <c r="DA872" s="290"/>
      <c r="DB872" s="290"/>
      <c r="DC872" s="290"/>
      <c r="DD872" s="290"/>
      <c r="DE872" s="290"/>
      <c r="DF872" s="290"/>
      <c r="DG872" s="290"/>
      <c r="DH872" s="290"/>
      <c r="DI872" s="1234"/>
      <c r="DJ872" s="1234"/>
      <c r="DK872" s="1234"/>
      <c r="DL872" s="1234"/>
      <c r="DM872" s="1234"/>
      <c r="DN872" s="1234"/>
      <c r="DO872" s="1234"/>
      <c r="DP872" s="1234"/>
      <c r="DQ872" s="1234"/>
      <c r="DR872" s="1234"/>
      <c r="DS872" s="1234"/>
      <c r="DT872" s="1234"/>
      <c r="DU872" s="1234"/>
      <c r="DV872" s="1234"/>
      <c r="DW872" s="1234"/>
      <c r="DX872" s="1234"/>
      <c r="DY872" s="1234"/>
      <c r="DZ872" s="1234"/>
      <c r="EA872" s="1234"/>
      <c r="EB872" s="1234"/>
      <c r="EC872" s="1234"/>
      <c r="ED872" s="1234"/>
      <c r="EE872" s="1234"/>
      <c r="EF872" s="1234"/>
      <c r="EG872" s="1234"/>
      <c r="EH872" s="1234"/>
      <c r="EI872" s="1234"/>
      <c r="EJ872" s="290"/>
      <c r="EK872" s="290"/>
      <c r="EL872" s="290"/>
      <c r="EM872" s="290"/>
      <c r="EN872" s="287">
        <f t="shared" ref="EN872:EN903" si="3424">SUM(EQ872:EX872)</f>
        <v>0</v>
      </c>
      <c r="EO872" s="287"/>
      <c r="EP872" s="287"/>
      <c r="EQ872" s="290"/>
      <c r="ER872" s="290"/>
      <c r="ES872" s="290"/>
      <c r="ET872" s="836"/>
      <c r="EU872" s="836"/>
      <c r="EV872" s="836"/>
      <c r="EW872" s="836"/>
      <c r="EX872" s="290"/>
      <c r="EY872" s="836"/>
      <c r="EZ872" s="836"/>
      <c r="FA872" s="836"/>
      <c r="FB872" s="836"/>
      <c r="FC872" s="290"/>
      <c r="FD872" s="290"/>
      <c r="FE872" s="290"/>
      <c r="FF872" s="290"/>
      <c r="FG872" s="287">
        <f>SUM(FH872:FM872)</f>
        <v>0</v>
      </c>
      <c r="FH872" s="287"/>
      <c r="FI872" s="287"/>
      <c r="FJ872" s="290"/>
      <c r="FK872" s="290"/>
      <c r="FL872" s="981"/>
      <c r="FM872" s="290"/>
      <c r="FN872" s="836"/>
      <c r="FO872" s="836"/>
      <c r="FP872" s="836"/>
      <c r="FQ872" s="836"/>
      <c r="FR872" s="290"/>
      <c r="FS872" s="290"/>
      <c r="FT872" s="290"/>
      <c r="FU872" s="836"/>
      <c r="FV872" s="338"/>
      <c r="FW872" s="338"/>
      <c r="FX872" s="338"/>
    </row>
    <row r="873" spans="1:180" ht="30" hidden="1">
      <c r="A873" s="462" t="s">
        <v>485</v>
      </c>
      <c r="B873" s="379" t="s">
        <v>295</v>
      </c>
      <c r="C873" s="378"/>
      <c r="D873" s="378"/>
      <c r="E873" s="392" t="s">
        <v>97</v>
      </c>
      <c r="F873" s="394"/>
      <c r="G873" s="339"/>
      <c r="H873" s="339"/>
      <c r="I873" s="287" t="e">
        <f>#REF!+M873+N873+S873+#REF!</f>
        <v>#REF!</v>
      </c>
      <c r="J873" s="287"/>
      <c r="K873" s="287"/>
      <c r="L873" s="287"/>
      <c r="M873" s="364"/>
      <c r="N873" s="364"/>
      <c r="O873" s="364"/>
      <c r="P873" s="364"/>
      <c r="Q873" s="364"/>
      <c r="R873" s="364"/>
      <c r="S873" s="364"/>
      <c r="T873" s="364"/>
      <c r="U873" s="364"/>
      <c r="V873" s="364"/>
      <c r="W873" s="364"/>
      <c r="X873" s="364"/>
      <c r="Y873" s="364"/>
      <c r="Z873" s="364"/>
      <c r="AA873" s="1186"/>
      <c r="AB873" s="290"/>
      <c r="AC873" s="290"/>
      <c r="AD873" s="348"/>
      <c r="AE873" s="290"/>
      <c r="AF873" s="364"/>
      <c r="AG873" s="364"/>
      <c r="AH873" s="364"/>
      <c r="AI873" s="364"/>
      <c r="AJ873" s="364"/>
      <c r="AK873" s="364"/>
      <c r="AL873" s="290"/>
      <c r="AM873" s="290"/>
      <c r="AN873" s="290"/>
      <c r="AO873" s="290"/>
      <c r="AP873" s="290"/>
      <c r="AQ873" s="287" t="e">
        <f>#REF!+#REF!+BR873+CW873+#REF!</f>
        <v>#REF!</v>
      </c>
      <c r="AR873" s="1631"/>
      <c r="AS873" s="1631"/>
      <c r="AT873" s="286"/>
      <c r="AU873" s="286"/>
      <c r="AV873" s="286"/>
      <c r="AW873" s="286"/>
      <c r="AX873" s="286"/>
      <c r="AY873" s="286"/>
      <c r="AZ873" s="286"/>
      <c r="BA873" s="286"/>
      <c r="BB873" s="286"/>
      <c r="BC873" s="286"/>
      <c r="BD873" s="286"/>
      <c r="BE873" s="286"/>
      <c r="BF873" s="286"/>
      <c r="BG873" s="286"/>
      <c r="BH873" s="286"/>
      <c r="BI873" s="286"/>
      <c r="BJ873" s="286"/>
      <c r="BK873" s="286"/>
      <c r="BL873" s="290"/>
      <c r="BM873" s="290"/>
      <c r="BN873" s="290"/>
      <c r="BO873" s="290"/>
      <c r="BP873" s="290"/>
      <c r="BQ873" s="290"/>
      <c r="BR873" s="290"/>
      <c r="BS873" s="290"/>
      <c r="BT873" s="290"/>
      <c r="BU873" s="290"/>
      <c r="BV873" s="290"/>
      <c r="BW873" s="290"/>
      <c r="BX873" s="290"/>
      <c r="BY873" s="290"/>
      <c r="BZ873" s="290"/>
      <c r="CA873" s="290"/>
      <c r="CB873" s="290"/>
      <c r="CC873" s="290"/>
      <c r="CD873" s="290"/>
      <c r="CE873" s="290"/>
      <c r="CF873" s="290"/>
      <c r="CG873" s="981"/>
      <c r="CH873" s="290"/>
      <c r="CI873" s="290"/>
      <c r="CJ873" s="290"/>
      <c r="CK873" s="290"/>
      <c r="CL873" s="290"/>
      <c r="CM873" s="290"/>
      <c r="CN873" s="290"/>
      <c r="CO873" s="290"/>
      <c r="CP873" s="290"/>
      <c r="CQ873" s="290"/>
      <c r="CR873" s="290"/>
      <c r="CS873" s="290"/>
      <c r="CT873" s="290"/>
      <c r="CU873" s="290"/>
      <c r="CV873" s="290"/>
      <c r="CW873" s="1549"/>
      <c r="CX873" s="290"/>
      <c r="CY873" s="290"/>
      <c r="CZ873" s="290"/>
      <c r="DA873" s="290"/>
      <c r="DB873" s="290"/>
      <c r="DC873" s="290"/>
      <c r="DD873" s="290"/>
      <c r="DE873" s="290"/>
      <c r="DF873" s="290"/>
      <c r="DG873" s="290"/>
      <c r="DH873" s="290"/>
      <c r="DI873" s="1234"/>
      <c r="DJ873" s="1234"/>
      <c r="DK873" s="1234"/>
      <c r="DL873" s="1234"/>
      <c r="DM873" s="1234"/>
      <c r="DN873" s="1234"/>
      <c r="DO873" s="1234"/>
      <c r="DP873" s="1234"/>
      <c r="DQ873" s="1234"/>
      <c r="DR873" s="1234"/>
      <c r="DS873" s="1234"/>
      <c r="DT873" s="1234"/>
      <c r="DU873" s="1234"/>
      <c r="DV873" s="1234"/>
      <c r="DW873" s="1234"/>
      <c r="DX873" s="1234"/>
      <c r="DY873" s="1234"/>
      <c r="DZ873" s="1234"/>
      <c r="EA873" s="1234"/>
      <c r="EB873" s="1234"/>
      <c r="EC873" s="1234"/>
      <c r="ED873" s="1234"/>
      <c r="EE873" s="1234"/>
      <c r="EF873" s="1234"/>
      <c r="EG873" s="1234"/>
      <c r="EH873" s="1234"/>
      <c r="EI873" s="1234"/>
      <c r="EJ873" s="290"/>
      <c r="EK873" s="290"/>
      <c r="EL873" s="290"/>
      <c r="EM873" s="290"/>
      <c r="EN873" s="287">
        <f t="shared" si="3424"/>
        <v>0</v>
      </c>
      <c r="EO873" s="287"/>
      <c r="EP873" s="287"/>
      <c r="EQ873" s="290"/>
      <c r="ER873" s="290"/>
      <c r="ES873" s="290"/>
      <c r="ET873" s="836"/>
      <c r="EU873" s="836"/>
      <c r="EV873" s="836"/>
      <c r="EW873" s="836"/>
      <c r="EX873" s="290"/>
      <c r="EY873" s="836"/>
      <c r="EZ873" s="836"/>
      <c r="FA873" s="836"/>
      <c r="FB873" s="836"/>
      <c r="FC873" s="290"/>
      <c r="FD873" s="290"/>
      <c r="FE873" s="290"/>
      <c r="FF873" s="290"/>
      <c r="FG873" s="287">
        <f>SUM(FH873:FM873)</f>
        <v>0</v>
      </c>
      <c r="FH873" s="287"/>
      <c r="FI873" s="287"/>
      <c r="FJ873" s="290"/>
      <c r="FK873" s="290"/>
      <c r="FL873" s="981"/>
      <c r="FM873" s="290"/>
      <c r="FN873" s="836"/>
      <c r="FO873" s="836"/>
      <c r="FP873" s="836"/>
      <c r="FQ873" s="836"/>
      <c r="FR873" s="290"/>
      <c r="FS873" s="290"/>
      <c r="FT873" s="290"/>
      <c r="FU873" s="836"/>
      <c r="FV873" s="338"/>
      <c r="FW873" s="338"/>
      <c r="FX873" s="338"/>
    </row>
    <row r="874" spans="1:180" ht="30" hidden="1">
      <c r="A874" s="462" t="s">
        <v>485</v>
      </c>
      <c r="B874" s="379" t="s">
        <v>295</v>
      </c>
      <c r="C874" s="378"/>
      <c r="D874" s="378"/>
      <c r="E874" s="392"/>
      <c r="F874" s="393" t="s">
        <v>100</v>
      </c>
      <c r="G874" s="463"/>
      <c r="H874" s="463"/>
      <c r="I874" s="285"/>
      <c r="J874" s="285"/>
      <c r="K874" s="285"/>
      <c r="L874" s="285"/>
      <c r="M874" s="285"/>
      <c r="N874" s="285"/>
      <c r="O874" s="285"/>
      <c r="P874" s="285"/>
      <c r="Q874" s="285"/>
      <c r="R874" s="285"/>
      <c r="S874" s="285"/>
      <c r="T874" s="285"/>
      <c r="U874" s="285"/>
      <c r="V874" s="285"/>
      <c r="W874" s="285"/>
      <c r="X874" s="285"/>
      <c r="Y874" s="285"/>
      <c r="Z874" s="285"/>
      <c r="AA874" s="1174"/>
      <c r="AB874" s="285"/>
      <c r="AC874" s="285"/>
      <c r="AD874" s="347"/>
      <c r="AE874" s="285"/>
      <c r="AF874" s="285"/>
      <c r="AG874" s="285"/>
      <c r="AH874" s="285"/>
      <c r="AI874" s="285"/>
      <c r="AJ874" s="285"/>
      <c r="AK874" s="285"/>
      <c r="AL874" s="285"/>
      <c r="AM874" s="285"/>
      <c r="AN874" s="285"/>
      <c r="AO874" s="285"/>
      <c r="AP874" s="306"/>
      <c r="AQ874" s="307" t="e">
        <f>#REF!+BL874+BR874+CW874</f>
        <v>#REF!</v>
      </c>
      <c r="AR874" s="1616"/>
      <c r="AS874" s="1616"/>
      <c r="AT874" s="290"/>
      <c r="AU874" s="290"/>
      <c r="AV874" s="290"/>
      <c r="AW874" s="290"/>
      <c r="AX874" s="290"/>
      <c r="AY874" s="290"/>
      <c r="AZ874" s="290"/>
      <c r="BA874" s="290"/>
      <c r="BB874" s="290"/>
      <c r="BC874" s="290"/>
      <c r="BD874" s="290"/>
      <c r="BE874" s="290"/>
      <c r="BF874" s="290"/>
      <c r="BG874" s="290"/>
      <c r="BH874" s="290"/>
      <c r="BI874" s="290"/>
      <c r="BJ874" s="290"/>
      <c r="BK874" s="290"/>
      <c r="BL874" s="287">
        <f t="shared" ref="BL874:DE874" si="3425">SUM(BL871:BL873)</f>
        <v>0.20330000000000001</v>
      </c>
      <c r="BM874" s="287">
        <f t="shared" si="3425"/>
        <v>2.4396000000000001E-2</v>
      </c>
      <c r="BN874" s="287">
        <f t="shared" si="3425"/>
        <v>1.134859227E-3</v>
      </c>
      <c r="BO874" s="287">
        <f t="shared" si="3425"/>
        <v>0.10165</v>
      </c>
      <c r="BP874" s="287">
        <f t="shared" si="3425"/>
        <v>0</v>
      </c>
      <c r="BQ874" s="287">
        <f t="shared" si="3425"/>
        <v>5.0730262199999996E-4</v>
      </c>
      <c r="BR874" s="287">
        <f t="shared" ref="BR874:CF874" si="3426">SUM(BR871:BR873)</f>
        <v>0.20330000000000001</v>
      </c>
      <c r="BS874" s="287">
        <f t="shared" si="3426"/>
        <v>2.4396000000000001E-2</v>
      </c>
      <c r="BT874" s="287">
        <f t="shared" si="3426"/>
        <v>1.134859227E-3</v>
      </c>
      <c r="BU874" s="287">
        <f t="shared" si="3426"/>
        <v>0.10165</v>
      </c>
      <c r="BV874" s="287">
        <f t="shared" si="3426"/>
        <v>0</v>
      </c>
      <c r="BW874" s="287">
        <f t="shared" si="3426"/>
        <v>5.0730262199999996E-4</v>
      </c>
      <c r="BX874" s="287">
        <f t="shared" si="3426"/>
        <v>1.6941669999999999E-2</v>
      </c>
      <c r="BY874" s="287">
        <f t="shared" si="3426"/>
        <v>0</v>
      </c>
      <c r="BZ874" s="287">
        <f t="shared" si="3426"/>
        <v>8.4549999999999995E-5</v>
      </c>
      <c r="CA874" s="287">
        <f t="shared" si="3426"/>
        <v>0</v>
      </c>
      <c r="CB874" s="287">
        <f t="shared" si="3426"/>
        <v>0</v>
      </c>
      <c r="CC874" s="287">
        <f t="shared" si="3426"/>
        <v>0</v>
      </c>
      <c r="CD874" s="287">
        <f t="shared" si="3426"/>
        <v>8.4708329999999998E-2</v>
      </c>
      <c r="CE874" s="287">
        <f t="shared" si="3426"/>
        <v>0</v>
      </c>
      <c r="CF874" s="287">
        <f t="shared" si="3426"/>
        <v>4.46E-4</v>
      </c>
      <c r="CG874" s="961"/>
      <c r="CH874" s="287">
        <f t="shared" ref="CH874:CV874" si="3427">SUM(CH871:CH873)</f>
        <v>0.20330000000000001</v>
      </c>
      <c r="CI874" s="287">
        <f t="shared" si="3427"/>
        <v>2.4396000000000001E-2</v>
      </c>
      <c r="CJ874" s="287">
        <f t="shared" si="3427"/>
        <v>1.134859227E-3</v>
      </c>
      <c r="CK874" s="287">
        <f t="shared" si="3427"/>
        <v>0.10165</v>
      </c>
      <c r="CL874" s="287">
        <f t="shared" si="3427"/>
        <v>0</v>
      </c>
      <c r="CM874" s="287">
        <f t="shared" si="3427"/>
        <v>5.0730262199999996E-4</v>
      </c>
      <c r="CN874" s="287">
        <f t="shared" si="3427"/>
        <v>1.6941669999999999E-2</v>
      </c>
      <c r="CO874" s="287">
        <f t="shared" si="3427"/>
        <v>0</v>
      </c>
      <c r="CP874" s="287">
        <f t="shared" si="3427"/>
        <v>8.4549999999999995E-5</v>
      </c>
      <c r="CQ874" s="287">
        <f t="shared" si="3427"/>
        <v>0</v>
      </c>
      <c r="CR874" s="287">
        <f t="shared" si="3427"/>
        <v>0</v>
      </c>
      <c r="CS874" s="287">
        <f t="shared" si="3427"/>
        <v>0</v>
      </c>
      <c r="CT874" s="287">
        <f t="shared" si="3427"/>
        <v>8.4708329999999998E-2</v>
      </c>
      <c r="CU874" s="287">
        <f t="shared" si="3427"/>
        <v>0</v>
      </c>
      <c r="CV874" s="287">
        <f t="shared" si="3427"/>
        <v>4.46E-4</v>
      </c>
      <c r="CW874" s="1510">
        <f t="shared" si="3425"/>
        <v>0.20330000000000001</v>
      </c>
      <c r="CX874" s="287">
        <f t="shared" si="3425"/>
        <v>0</v>
      </c>
      <c r="CY874" s="287">
        <f t="shared" si="3425"/>
        <v>1.134859227E-3</v>
      </c>
      <c r="CZ874" s="287">
        <f t="shared" si="3425"/>
        <v>0.20330000000000001</v>
      </c>
      <c r="DA874" s="287">
        <f t="shared" si="3425"/>
        <v>0</v>
      </c>
      <c r="DB874" s="287">
        <f t="shared" si="3425"/>
        <v>1.1836207319999999E-3</v>
      </c>
      <c r="DC874" s="287">
        <f t="shared" si="3425"/>
        <v>0.20330000000000001</v>
      </c>
      <c r="DD874" s="287">
        <f t="shared" si="3425"/>
        <v>0</v>
      </c>
      <c r="DE874" s="287">
        <f t="shared" si="3425"/>
        <v>1.23451892E-3</v>
      </c>
      <c r="DF874" s="287">
        <f t="shared" ref="DF874:DH874" si="3428">SUM(DF871:DF873)</f>
        <v>0.20330000000000001</v>
      </c>
      <c r="DG874" s="287">
        <f t="shared" si="3428"/>
        <v>0</v>
      </c>
      <c r="DH874" s="287">
        <f t="shared" si="3428"/>
        <v>1.23451892E-3</v>
      </c>
      <c r="DI874" s="1220">
        <f t="shared" ref="DI874:EC874" si="3429">SUM(DI871:DI873)</f>
        <v>0.20330000000000001</v>
      </c>
      <c r="DJ874" s="1220">
        <f t="shared" si="3429"/>
        <v>0</v>
      </c>
      <c r="DK874" s="1220">
        <f t="shared" si="3429"/>
        <v>1.134859227E-3</v>
      </c>
      <c r="DL874" s="1220"/>
      <c r="DM874" s="1220"/>
      <c r="DN874" s="1220"/>
      <c r="DO874" s="1220"/>
      <c r="DP874" s="1220"/>
      <c r="DQ874" s="1220"/>
      <c r="DR874" s="1220"/>
      <c r="DS874" s="1220"/>
      <c r="DT874" s="1220"/>
      <c r="DU874" s="1220"/>
      <c r="DV874" s="1220"/>
      <c r="DW874" s="1220"/>
      <c r="DX874" s="1220">
        <f t="shared" si="3429"/>
        <v>0.20330000000000001</v>
      </c>
      <c r="DY874" s="1220">
        <f t="shared" si="3429"/>
        <v>0</v>
      </c>
      <c r="DZ874" s="1220">
        <f t="shared" si="3429"/>
        <v>1.1836207319999999E-3</v>
      </c>
      <c r="EA874" s="1220">
        <f t="shared" si="3429"/>
        <v>0.20330000000000001</v>
      </c>
      <c r="EB874" s="1220">
        <f t="shared" si="3429"/>
        <v>0</v>
      </c>
      <c r="EC874" s="1220">
        <f t="shared" si="3429"/>
        <v>1.23451892E-3</v>
      </c>
      <c r="ED874" s="1220">
        <f t="shared" ref="ED874:EF874" si="3430">SUM(ED871:ED873)</f>
        <v>0.20330000000000001</v>
      </c>
      <c r="EE874" s="1220">
        <f t="shared" si="3430"/>
        <v>0</v>
      </c>
      <c r="EF874" s="1220">
        <f t="shared" si="3430"/>
        <v>1.23451892E-3</v>
      </c>
      <c r="EG874" s="1220"/>
      <c r="EH874" s="1220"/>
      <c r="EI874" s="1220"/>
      <c r="EJ874" s="285"/>
      <c r="EK874" s="285"/>
      <c r="EL874" s="285"/>
      <c r="EM874" s="285"/>
      <c r="EN874" s="287">
        <f t="shared" si="3424"/>
        <v>0</v>
      </c>
      <c r="EO874" s="287"/>
      <c r="EP874" s="287"/>
      <c r="EQ874" s="287">
        <f t="shared" ref="EQ874:FG874" si="3431">SUM(EQ871:EQ873)</f>
        <v>0</v>
      </c>
      <c r="ER874" s="287">
        <f t="shared" si="3431"/>
        <v>0</v>
      </c>
      <c r="ES874" s="287">
        <f t="shared" si="3431"/>
        <v>0</v>
      </c>
      <c r="ET874" s="825"/>
      <c r="EU874" s="825"/>
      <c r="EV874" s="825"/>
      <c r="EW874" s="825"/>
      <c r="EX874" s="287">
        <f t="shared" si="3431"/>
        <v>0</v>
      </c>
      <c r="EY874" s="825"/>
      <c r="EZ874" s="825"/>
      <c r="FA874" s="825"/>
      <c r="FB874" s="825"/>
      <c r="FC874" s="287">
        <f t="shared" si="3431"/>
        <v>0</v>
      </c>
      <c r="FD874" s="287">
        <f t="shared" si="3431"/>
        <v>0</v>
      </c>
      <c r="FE874" s="287">
        <f t="shared" ref="FE874:FF874" si="3432">SUM(FE871:FE873)</f>
        <v>0</v>
      </c>
      <c r="FF874" s="287">
        <f t="shared" si="3432"/>
        <v>0</v>
      </c>
      <c r="FG874" s="287">
        <f t="shared" si="3431"/>
        <v>0</v>
      </c>
      <c r="FH874" s="287">
        <v>0</v>
      </c>
      <c r="FI874" s="287">
        <v>0</v>
      </c>
      <c r="FJ874" s="287">
        <f>SUM(FJ871:FJ873)</f>
        <v>0</v>
      </c>
      <c r="FK874" s="287">
        <f>SUM(FK871:FK873)</f>
        <v>0</v>
      </c>
      <c r="FL874" s="961"/>
      <c r="FM874" s="287">
        <f>SUM(FM871:FM873)</f>
        <v>0</v>
      </c>
      <c r="FN874" s="825"/>
      <c r="FO874" s="825"/>
      <c r="FP874" s="825"/>
      <c r="FQ874" s="825"/>
      <c r="FR874" s="287"/>
      <c r="FS874" s="287"/>
      <c r="FT874" s="287">
        <f>SUM(FT871:FT873)</f>
        <v>0</v>
      </c>
      <c r="FU874" s="825"/>
      <c r="FV874" s="285"/>
      <c r="FW874" s="285"/>
      <c r="FX874" s="285"/>
    </row>
    <row r="875" spans="1:180" ht="30" hidden="1">
      <c r="A875" s="462" t="s">
        <v>485</v>
      </c>
      <c r="B875" s="379" t="s">
        <v>295</v>
      </c>
      <c r="C875" s="378"/>
      <c r="D875" s="378"/>
      <c r="E875" s="390" t="s">
        <v>122</v>
      </c>
      <c r="F875" s="391" t="s">
        <v>202</v>
      </c>
      <c r="G875" s="463"/>
      <c r="H875" s="463"/>
      <c r="I875" s="285"/>
      <c r="J875" s="285"/>
      <c r="K875" s="285"/>
      <c r="L875" s="285"/>
      <c r="M875" s="285"/>
      <c r="N875" s="285"/>
      <c r="O875" s="285"/>
      <c r="P875" s="285"/>
      <c r="Q875" s="285"/>
      <c r="R875" s="285"/>
      <c r="S875" s="285"/>
      <c r="T875" s="285"/>
      <c r="U875" s="285"/>
      <c r="V875" s="285"/>
      <c r="W875" s="285"/>
      <c r="X875" s="285"/>
      <c r="Y875" s="285"/>
      <c r="Z875" s="285"/>
      <c r="AA875" s="1174"/>
      <c r="AB875" s="285"/>
      <c r="AC875" s="285"/>
      <c r="AD875" s="347"/>
      <c r="AE875" s="285"/>
      <c r="AF875" s="285"/>
      <c r="AG875" s="285"/>
      <c r="AH875" s="285"/>
      <c r="AI875" s="285"/>
      <c r="AJ875" s="285"/>
      <c r="AK875" s="285"/>
      <c r="AL875" s="285"/>
      <c r="AM875" s="285"/>
      <c r="AN875" s="285"/>
      <c r="AO875" s="285"/>
      <c r="AP875" s="338"/>
      <c r="AQ875" s="285"/>
      <c r="AR875" s="1629"/>
      <c r="AS875" s="1629"/>
      <c r="AT875" s="290"/>
      <c r="AU875" s="290"/>
      <c r="AV875" s="290"/>
      <c r="AW875" s="290"/>
      <c r="AX875" s="290"/>
      <c r="AY875" s="290"/>
      <c r="AZ875" s="290"/>
      <c r="BA875" s="290"/>
      <c r="BB875" s="290"/>
      <c r="BC875" s="290"/>
      <c r="BD875" s="290"/>
      <c r="BE875" s="290"/>
      <c r="BF875" s="290"/>
      <c r="BG875" s="290"/>
      <c r="BH875" s="290"/>
      <c r="BI875" s="290"/>
      <c r="BJ875" s="290"/>
      <c r="BK875" s="290"/>
      <c r="BL875" s="285"/>
      <c r="BM875" s="285"/>
      <c r="BN875" s="285"/>
      <c r="BO875" s="285"/>
      <c r="BP875" s="285"/>
      <c r="BQ875" s="285"/>
      <c r="BR875" s="285"/>
      <c r="BS875" s="285"/>
      <c r="BT875" s="285"/>
      <c r="BU875" s="285"/>
      <c r="BV875" s="285"/>
      <c r="BW875" s="285"/>
      <c r="BX875" s="285"/>
      <c r="BY875" s="285"/>
      <c r="BZ875" s="285"/>
      <c r="CA875" s="285"/>
      <c r="CB875" s="285"/>
      <c r="CC875" s="285"/>
      <c r="CD875" s="285"/>
      <c r="CE875" s="285"/>
      <c r="CF875" s="285"/>
      <c r="CG875" s="962"/>
      <c r="CH875" s="285"/>
      <c r="CI875" s="285"/>
      <c r="CJ875" s="285"/>
      <c r="CK875" s="285"/>
      <c r="CL875" s="285"/>
      <c r="CM875" s="285"/>
      <c r="CN875" s="285"/>
      <c r="CO875" s="285"/>
      <c r="CP875" s="285"/>
      <c r="CQ875" s="285"/>
      <c r="CR875" s="285"/>
      <c r="CS875" s="285"/>
      <c r="CT875" s="285"/>
      <c r="CU875" s="285"/>
      <c r="CV875" s="285"/>
      <c r="CW875" s="1512"/>
      <c r="CX875" s="285"/>
      <c r="CY875" s="285"/>
      <c r="CZ875" s="285"/>
      <c r="DA875" s="285"/>
      <c r="DB875" s="285"/>
      <c r="DC875" s="285"/>
      <c r="DD875" s="285"/>
      <c r="DE875" s="285"/>
      <c r="DF875" s="285"/>
      <c r="DG875" s="285"/>
      <c r="DH875" s="285"/>
      <c r="DI875" s="1174"/>
      <c r="DJ875" s="1174"/>
      <c r="DK875" s="1174"/>
      <c r="DL875" s="1174"/>
      <c r="DM875" s="1174"/>
      <c r="DN875" s="1174"/>
      <c r="DO875" s="1174"/>
      <c r="DP875" s="1174"/>
      <c r="DQ875" s="1174"/>
      <c r="DR875" s="1174"/>
      <c r="DS875" s="1174"/>
      <c r="DT875" s="1174"/>
      <c r="DU875" s="1174"/>
      <c r="DV875" s="1174"/>
      <c r="DW875" s="1174"/>
      <c r="DX875" s="1174"/>
      <c r="DY875" s="1174"/>
      <c r="DZ875" s="1174"/>
      <c r="EA875" s="1174"/>
      <c r="EB875" s="1174"/>
      <c r="EC875" s="1174"/>
      <c r="ED875" s="1174"/>
      <c r="EE875" s="1174"/>
      <c r="EF875" s="1174"/>
      <c r="EG875" s="1174"/>
      <c r="EH875" s="1174"/>
      <c r="EI875" s="1174"/>
      <c r="EJ875" s="285"/>
      <c r="EK875" s="285"/>
      <c r="EL875" s="285"/>
      <c r="EM875" s="285"/>
      <c r="EN875" s="287">
        <f t="shared" si="3424"/>
        <v>0</v>
      </c>
      <c r="EO875" s="287"/>
      <c r="EP875" s="287"/>
      <c r="EQ875" s="285"/>
      <c r="ER875" s="285"/>
      <c r="ES875" s="285"/>
      <c r="ET875" s="804"/>
      <c r="EU875" s="804"/>
      <c r="EV875" s="804"/>
      <c r="EW875" s="804"/>
      <c r="EX875" s="285"/>
      <c r="EY875" s="804"/>
      <c r="EZ875" s="804"/>
      <c r="FA875" s="804"/>
      <c r="FB875" s="804"/>
      <c r="FC875" s="285"/>
      <c r="FD875" s="285"/>
      <c r="FE875" s="285"/>
      <c r="FF875" s="285"/>
      <c r="FG875" s="285"/>
      <c r="FH875" s="287"/>
      <c r="FI875" s="287"/>
      <c r="FJ875" s="285"/>
      <c r="FK875" s="285"/>
      <c r="FL875" s="962"/>
      <c r="FM875" s="285"/>
      <c r="FN875" s="804"/>
      <c r="FO875" s="804"/>
      <c r="FP875" s="804"/>
      <c r="FQ875" s="804"/>
      <c r="FR875" s="285"/>
      <c r="FS875" s="285"/>
      <c r="FT875" s="285"/>
      <c r="FU875" s="804"/>
      <c r="FV875" s="285"/>
      <c r="FW875" s="285"/>
      <c r="FX875" s="285"/>
    </row>
    <row r="876" spans="1:180" ht="30" hidden="1">
      <c r="A876" s="462" t="s">
        <v>485</v>
      </c>
      <c r="B876" s="379" t="s">
        <v>295</v>
      </c>
      <c r="C876" s="378"/>
      <c r="D876" s="378"/>
      <c r="E876" s="392"/>
      <c r="F876" s="394"/>
      <c r="G876" s="339"/>
      <c r="H876" s="339"/>
      <c r="I876" s="287" t="e">
        <f>#REF!+M876+N876+S876+#REF!</f>
        <v>#REF!</v>
      </c>
      <c r="J876" s="287"/>
      <c r="K876" s="287"/>
      <c r="L876" s="287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  <c r="AA876" s="1172"/>
      <c r="AB876" s="286"/>
      <c r="AC876" s="286"/>
      <c r="AD876" s="349"/>
      <c r="AE876" s="286"/>
      <c r="AF876" s="286"/>
      <c r="AG876" s="286"/>
      <c r="AH876" s="286"/>
      <c r="AI876" s="286"/>
      <c r="AJ876" s="286"/>
      <c r="AK876" s="286"/>
      <c r="AL876" s="286"/>
      <c r="AM876" s="286"/>
      <c r="AN876" s="286"/>
      <c r="AO876" s="286"/>
      <c r="AP876" s="286"/>
      <c r="AQ876" s="287" t="e">
        <f>#REF!+#REF!+BR876+CW876+#REF!</f>
        <v>#REF!</v>
      </c>
      <c r="AR876" s="1631"/>
      <c r="AS876" s="1631"/>
      <c r="AT876" s="285"/>
      <c r="AU876" s="287"/>
      <c r="AV876" s="287"/>
      <c r="AW876" s="285"/>
      <c r="AX876" s="287"/>
      <c r="AY876" s="287"/>
      <c r="AZ876" s="285"/>
      <c r="BA876" s="287"/>
      <c r="BB876" s="287"/>
      <c r="BC876" s="285"/>
      <c r="BD876" s="287"/>
      <c r="BE876" s="287"/>
      <c r="BF876" s="287"/>
      <c r="BG876" s="287"/>
      <c r="BH876" s="287"/>
      <c r="BI876" s="287"/>
      <c r="BJ876" s="287"/>
      <c r="BK876" s="287"/>
      <c r="BL876" s="286"/>
      <c r="BM876" s="286"/>
      <c r="BN876" s="286"/>
      <c r="BO876" s="286"/>
      <c r="BP876" s="286"/>
      <c r="BQ876" s="286"/>
      <c r="BR876" s="286"/>
      <c r="BS876" s="286"/>
      <c r="BT876" s="286"/>
      <c r="BU876" s="286"/>
      <c r="BV876" s="286"/>
      <c r="BW876" s="286"/>
      <c r="BX876" s="286"/>
      <c r="BY876" s="286"/>
      <c r="BZ876" s="286"/>
      <c r="CA876" s="286"/>
      <c r="CB876" s="286"/>
      <c r="CC876" s="286"/>
      <c r="CD876" s="286"/>
      <c r="CE876" s="286"/>
      <c r="CF876" s="286"/>
      <c r="CG876" s="977"/>
      <c r="CH876" s="286"/>
      <c r="CI876" s="286"/>
      <c r="CJ876" s="286"/>
      <c r="CK876" s="286"/>
      <c r="CL876" s="286"/>
      <c r="CM876" s="286"/>
      <c r="CN876" s="286"/>
      <c r="CO876" s="286"/>
      <c r="CP876" s="286"/>
      <c r="CQ876" s="286"/>
      <c r="CR876" s="286"/>
      <c r="CS876" s="286"/>
      <c r="CT876" s="286"/>
      <c r="CU876" s="286"/>
      <c r="CV876" s="286"/>
      <c r="CW876" s="1546"/>
      <c r="CX876" s="286"/>
      <c r="CY876" s="286"/>
      <c r="CZ876" s="286"/>
      <c r="DA876" s="286"/>
      <c r="DB876" s="286"/>
      <c r="DC876" s="286"/>
      <c r="DD876" s="286"/>
      <c r="DE876" s="286"/>
      <c r="DF876" s="286"/>
      <c r="DG876" s="286"/>
      <c r="DH876" s="286"/>
      <c r="DI876" s="1172"/>
      <c r="DJ876" s="1172"/>
      <c r="DK876" s="1172"/>
      <c r="DL876" s="1172"/>
      <c r="DM876" s="1172"/>
      <c r="DN876" s="1172"/>
      <c r="DO876" s="1172"/>
      <c r="DP876" s="1172"/>
      <c r="DQ876" s="1172"/>
      <c r="DR876" s="1172"/>
      <c r="DS876" s="1172"/>
      <c r="DT876" s="1172"/>
      <c r="DU876" s="1172"/>
      <c r="DV876" s="1172"/>
      <c r="DW876" s="1172"/>
      <c r="DX876" s="1172"/>
      <c r="DY876" s="1172"/>
      <c r="DZ876" s="1172"/>
      <c r="EA876" s="1172"/>
      <c r="EB876" s="1172"/>
      <c r="EC876" s="1172"/>
      <c r="ED876" s="1172"/>
      <c r="EE876" s="1172"/>
      <c r="EF876" s="1172"/>
      <c r="EG876" s="1172"/>
      <c r="EH876" s="1172"/>
      <c r="EI876" s="1172"/>
      <c r="EJ876" s="286"/>
      <c r="EK876" s="286"/>
      <c r="EL876" s="286"/>
      <c r="EM876" s="286"/>
      <c r="EN876" s="287">
        <f t="shared" si="3424"/>
        <v>0</v>
      </c>
      <c r="EO876" s="287"/>
      <c r="EP876" s="287"/>
      <c r="EQ876" s="286"/>
      <c r="ER876" s="286"/>
      <c r="ES876" s="286"/>
      <c r="ET876" s="835"/>
      <c r="EU876" s="835"/>
      <c r="EV876" s="835"/>
      <c r="EW876" s="835"/>
      <c r="EX876" s="286"/>
      <c r="EY876" s="835"/>
      <c r="EZ876" s="835"/>
      <c r="FA876" s="835"/>
      <c r="FB876" s="835"/>
      <c r="FC876" s="286"/>
      <c r="FD876" s="286"/>
      <c r="FE876" s="286"/>
      <c r="FF876" s="286"/>
      <c r="FG876" s="287">
        <f>SUM(FH876:FM876)</f>
        <v>0</v>
      </c>
      <c r="FH876" s="287"/>
      <c r="FI876" s="287"/>
      <c r="FJ876" s="286"/>
      <c r="FK876" s="286"/>
      <c r="FL876" s="977"/>
      <c r="FM876" s="286"/>
      <c r="FN876" s="835"/>
      <c r="FO876" s="835"/>
      <c r="FP876" s="835"/>
      <c r="FQ876" s="835"/>
      <c r="FR876" s="286"/>
      <c r="FS876" s="286"/>
      <c r="FT876" s="286"/>
      <c r="FU876" s="835"/>
      <c r="FV876" s="338"/>
      <c r="FW876" s="338"/>
      <c r="FX876" s="338"/>
    </row>
    <row r="877" spans="1:180" ht="30" hidden="1">
      <c r="A877" s="462" t="s">
        <v>485</v>
      </c>
      <c r="B877" s="379" t="s">
        <v>295</v>
      </c>
      <c r="C877" s="378"/>
      <c r="D877" s="378"/>
      <c r="E877" s="392"/>
      <c r="F877" s="394"/>
      <c r="G877" s="339"/>
      <c r="H877" s="339"/>
      <c r="I877" s="287" t="e">
        <f>#REF!+M877+N877+S877+#REF!</f>
        <v>#REF!</v>
      </c>
      <c r="J877" s="287"/>
      <c r="K877" s="287"/>
      <c r="L877" s="287"/>
      <c r="M877" s="364"/>
      <c r="N877" s="364"/>
      <c r="O877" s="364"/>
      <c r="P877" s="364"/>
      <c r="Q877" s="364"/>
      <c r="R877" s="364"/>
      <c r="S877" s="364"/>
      <c r="T877" s="364"/>
      <c r="U877" s="364"/>
      <c r="V877" s="364"/>
      <c r="W877" s="364"/>
      <c r="X877" s="364"/>
      <c r="Y877" s="364"/>
      <c r="Z877" s="364"/>
      <c r="AA877" s="1186"/>
      <c r="AB877" s="290"/>
      <c r="AC877" s="290"/>
      <c r="AD877" s="348"/>
      <c r="AE877" s="290"/>
      <c r="AF877" s="364"/>
      <c r="AG877" s="364"/>
      <c r="AH877" s="364"/>
      <c r="AI877" s="364"/>
      <c r="AJ877" s="364"/>
      <c r="AK877" s="364"/>
      <c r="AL877" s="290"/>
      <c r="AM877" s="290"/>
      <c r="AN877" s="290"/>
      <c r="AO877" s="290"/>
      <c r="AP877" s="290"/>
      <c r="AQ877" s="287" t="e">
        <f>#REF!+#REF!+BR877+CW877+#REF!</f>
        <v>#REF!</v>
      </c>
      <c r="AR877" s="1631"/>
      <c r="AS877" s="1631"/>
      <c r="AT877" s="285"/>
      <c r="AU877" s="285"/>
      <c r="AV877" s="285"/>
      <c r="AW877" s="285"/>
      <c r="AX877" s="285"/>
      <c r="AY877" s="285"/>
      <c r="AZ877" s="285"/>
      <c r="BA877" s="285"/>
      <c r="BB877" s="285"/>
      <c r="BC877" s="285"/>
      <c r="BD877" s="285"/>
      <c r="BE877" s="285"/>
      <c r="BF877" s="285"/>
      <c r="BG877" s="285"/>
      <c r="BH877" s="285"/>
      <c r="BI877" s="285"/>
      <c r="BJ877" s="285"/>
      <c r="BK877" s="285"/>
      <c r="BL877" s="290"/>
      <c r="BM877" s="290"/>
      <c r="BN877" s="290"/>
      <c r="BO877" s="290"/>
      <c r="BP877" s="290"/>
      <c r="BQ877" s="290"/>
      <c r="BR877" s="290"/>
      <c r="BS877" s="290"/>
      <c r="BT877" s="290"/>
      <c r="BU877" s="290"/>
      <c r="BV877" s="290"/>
      <c r="BW877" s="290"/>
      <c r="BX877" s="290"/>
      <c r="BY877" s="290"/>
      <c r="BZ877" s="290"/>
      <c r="CA877" s="290"/>
      <c r="CB877" s="290"/>
      <c r="CC877" s="290"/>
      <c r="CD877" s="290"/>
      <c r="CE877" s="290"/>
      <c r="CF877" s="290"/>
      <c r="CG877" s="981"/>
      <c r="CH877" s="290"/>
      <c r="CI877" s="290"/>
      <c r="CJ877" s="290"/>
      <c r="CK877" s="290"/>
      <c r="CL877" s="290"/>
      <c r="CM877" s="290"/>
      <c r="CN877" s="290"/>
      <c r="CO877" s="290"/>
      <c r="CP877" s="290"/>
      <c r="CQ877" s="290"/>
      <c r="CR877" s="290"/>
      <c r="CS877" s="290"/>
      <c r="CT877" s="290"/>
      <c r="CU877" s="290"/>
      <c r="CV877" s="290"/>
      <c r="CW877" s="1549"/>
      <c r="CX877" s="290"/>
      <c r="CY877" s="290"/>
      <c r="CZ877" s="290"/>
      <c r="DA877" s="290"/>
      <c r="DB877" s="290"/>
      <c r="DC877" s="290"/>
      <c r="DD877" s="290"/>
      <c r="DE877" s="290"/>
      <c r="DF877" s="290"/>
      <c r="DG877" s="290"/>
      <c r="DH877" s="290"/>
      <c r="DI877" s="1234"/>
      <c r="DJ877" s="1234"/>
      <c r="DK877" s="1234"/>
      <c r="DL877" s="1234"/>
      <c r="DM877" s="1234"/>
      <c r="DN877" s="1234"/>
      <c r="DO877" s="1234"/>
      <c r="DP877" s="1234"/>
      <c r="DQ877" s="1234"/>
      <c r="DR877" s="1234"/>
      <c r="DS877" s="1234"/>
      <c r="DT877" s="1234"/>
      <c r="DU877" s="1234"/>
      <c r="DV877" s="1234"/>
      <c r="DW877" s="1234"/>
      <c r="DX877" s="1234"/>
      <c r="DY877" s="1234"/>
      <c r="DZ877" s="1234"/>
      <c r="EA877" s="1234"/>
      <c r="EB877" s="1234"/>
      <c r="EC877" s="1234"/>
      <c r="ED877" s="1234"/>
      <c r="EE877" s="1234"/>
      <c r="EF877" s="1234"/>
      <c r="EG877" s="1234"/>
      <c r="EH877" s="1234"/>
      <c r="EI877" s="1234"/>
      <c r="EJ877" s="290"/>
      <c r="EK877" s="290"/>
      <c r="EL877" s="290"/>
      <c r="EM877" s="290"/>
      <c r="EN877" s="287">
        <f t="shared" si="3424"/>
        <v>0</v>
      </c>
      <c r="EO877" s="287"/>
      <c r="EP877" s="287"/>
      <c r="EQ877" s="290"/>
      <c r="ER877" s="290"/>
      <c r="ES877" s="290"/>
      <c r="ET877" s="836"/>
      <c r="EU877" s="836"/>
      <c r="EV877" s="836"/>
      <c r="EW877" s="836"/>
      <c r="EX877" s="290"/>
      <c r="EY877" s="836"/>
      <c r="EZ877" s="836"/>
      <c r="FA877" s="836"/>
      <c r="FB877" s="836"/>
      <c r="FC877" s="290"/>
      <c r="FD877" s="290"/>
      <c r="FE877" s="290"/>
      <c r="FF877" s="290"/>
      <c r="FG877" s="287">
        <f>SUM(FH877:FM877)</f>
        <v>0</v>
      </c>
      <c r="FH877" s="287"/>
      <c r="FI877" s="287"/>
      <c r="FJ877" s="290"/>
      <c r="FK877" s="290"/>
      <c r="FL877" s="981"/>
      <c r="FM877" s="290"/>
      <c r="FN877" s="836"/>
      <c r="FO877" s="836"/>
      <c r="FP877" s="836"/>
      <c r="FQ877" s="836"/>
      <c r="FR877" s="290"/>
      <c r="FS877" s="290"/>
      <c r="FT877" s="290"/>
      <c r="FU877" s="836"/>
      <c r="FV877" s="338"/>
      <c r="FW877" s="338"/>
      <c r="FX877" s="338"/>
    </row>
    <row r="878" spans="1:180" ht="30" hidden="1">
      <c r="A878" s="462" t="s">
        <v>485</v>
      </c>
      <c r="B878" s="379" t="s">
        <v>295</v>
      </c>
      <c r="C878" s="378"/>
      <c r="D878" s="378"/>
      <c r="E878" s="392" t="s">
        <v>97</v>
      </c>
      <c r="F878" s="394"/>
      <c r="G878" s="339"/>
      <c r="H878" s="339"/>
      <c r="I878" s="287" t="e">
        <f>#REF!+M878+N878+S878+#REF!</f>
        <v>#REF!</v>
      </c>
      <c r="J878" s="287"/>
      <c r="K878" s="287"/>
      <c r="L878" s="287"/>
      <c r="M878" s="364"/>
      <c r="N878" s="364"/>
      <c r="O878" s="364"/>
      <c r="P878" s="364"/>
      <c r="Q878" s="364"/>
      <c r="R878" s="364"/>
      <c r="S878" s="364"/>
      <c r="T878" s="364"/>
      <c r="U878" s="364"/>
      <c r="V878" s="364"/>
      <c r="W878" s="364"/>
      <c r="X878" s="364"/>
      <c r="Y878" s="364"/>
      <c r="Z878" s="364"/>
      <c r="AA878" s="1186"/>
      <c r="AB878" s="290"/>
      <c r="AC878" s="290"/>
      <c r="AD878" s="348"/>
      <c r="AE878" s="290"/>
      <c r="AF878" s="364"/>
      <c r="AG878" s="364"/>
      <c r="AH878" s="364"/>
      <c r="AI878" s="364"/>
      <c r="AJ878" s="364"/>
      <c r="AK878" s="364"/>
      <c r="AL878" s="290"/>
      <c r="AM878" s="290"/>
      <c r="AN878" s="290"/>
      <c r="AO878" s="290"/>
      <c r="AP878" s="290"/>
      <c r="AQ878" s="287" t="e">
        <f>#REF!+#REF!+BR878+CW878+#REF!</f>
        <v>#REF!</v>
      </c>
      <c r="AR878" s="1631"/>
      <c r="AS878" s="1631"/>
      <c r="AT878" s="286"/>
      <c r="AU878" s="286"/>
      <c r="AV878" s="286"/>
      <c r="AW878" s="286"/>
      <c r="AX878" s="286"/>
      <c r="AY878" s="286"/>
      <c r="AZ878" s="286"/>
      <c r="BA878" s="286"/>
      <c r="BB878" s="286"/>
      <c r="BC878" s="286"/>
      <c r="BD878" s="286"/>
      <c r="BE878" s="286"/>
      <c r="BF878" s="286"/>
      <c r="BG878" s="286"/>
      <c r="BH878" s="286"/>
      <c r="BI878" s="286"/>
      <c r="BJ878" s="286"/>
      <c r="BK878" s="286"/>
      <c r="BL878" s="290"/>
      <c r="BM878" s="290"/>
      <c r="BN878" s="290"/>
      <c r="BO878" s="290"/>
      <c r="BP878" s="290"/>
      <c r="BQ878" s="290"/>
      <c r="BR878" s="290"/>
      <c r="BS878" s="290"/>
      <c r="BT878" s="290"/>
      <c r="BU878" s="290"/>
      <c r="BV878" s="290"/>
      <c r="BW878" s="290"/>
      <c r="BX878" s="290"/>
      <c r="BY878" s="290"/>
      <c r="BZ878" s="290"/>
      <c r="CA878" s="290"/>
      <c r="CB878" s="290"/>
      <c r="CC878" s="290"/>
      <c r="CD878" s="290"/>
      <c r="CE878" s="290"/>
      <c r="CF878" s="290"/>
      <c r="CG878" s="981"/>
      <c r="CH878" s="290"/>
      <c r="CI878" s="290"/>
      <c r="CJ878" s="290"/>
      <c r="CK878" s="290"/>
      <c r="CL878" s="290"/>
      <c r="CM878" s="290"/>
      <c r="CN878" s="290"/>
      <c r="CO878" s="290"/>
      <c r="CP878" s="290"/>
      <c r="CQ878" s="290"/>
      <c r="CR878" s="290"/>
      <c r="CS878" s="290"/>
      <c r="CT878" s="290"/>
      <c r="CU878" s="290"/>
      <c r="CV878" s="290"/>
      <c r="CW878" s="1549"/>
      <c r="CX878" s="290"/>
      <c r="CY878" s="290"/>
      <c r="CZ878" s="290"/>
      <c r="DA878" s="290"/>
      <c r="DB878" s="290"/>
      <c r="DC878" s="290"/>
      <c r="DD878" s="290"/>
      <c r="DE878" s="290"/>
      <c r="DF878" s="290"/>
      <c r="DG878" s="290"/>
      <c r="DH878" s="290"/>
      <c r="DI878" s="1234"/>
      <c r="DJ878" s="1234"/>
      <c r="DK878" s="1234"/>
      <c r="DL878" s="1234"/>
      <c r="DM878" s="1234"/>
      <c r="DN878" s="1234"/>
      <c r="DO878" s="1234"/>
      <c r="DP878" s="1234"/>
      <c r="DQ878" s="1234"/>
      <c r="DR878" s="1234"/>
      <c r="DS878" s="1234"/>
      <c r="DT878" s="1234"/>
      <c r="DU878" s="1234"/>
      <c r="DV878" s="1234"/>
      <c r="DW878" s="1234"/>
      <c r="DX878" s="1234"/>
      <c r="DY878" s="1234"/>
      <c r="DZ878" s="1234"/>
      <c r="EA878" s="1234"/>
      <c r="EB878" s="1234"/>
      <c r="EC878" s="1234"/>
      <c r="ED878" s="1234"/>
      <c r="EE878" s="1234"/>
      <c r="EF878" s="1234"/>
      <c r="EG878" s="1234"/>
      <c r="EH878" s="1234"/>
      <c r="EI878" s="1234"/>
      <c r="EJ878" s="290"/>
      <c r="EK878" s="290"/>
      <c r="EL878" s="290"/>
      <c r="EM878" s="290"/>
      <c r="EN878" s="287">
        <f t="shared" si="3424"/>
        <v>0</v>
      </c>
      <c r="EO878" s="287"/>
      <c r="EP878" s="287"/>
      <c r="EQ878" s="290"/>
      <c r="ER878" s="290"/>
      <c r="ES878" s="290"/>
      <c r="ET878" s="836"/>
      <c r="EU878" s="836"/>
      <c r="EV878" s="836"/>
      <c r="EW878" s="836"/>
      <c r="EX878" s="290"/>
      <c r="EY878" s="836"/>
      <c r="EZ878" s="836"/>
      <c r="FA878" s="836"/>
      <c r="FB878" s="836"/>
      <c r="FC878" s="290"/>
      <c r="FD878" s="290"/>
      <c r="FE878" s="290"/>
      <c r="FF878" s="290"/>
      <c r="FG878" s="287">
        <f>SUM(FH878:FM878)</f>
        <v>0</v>
      </c>
      <c r="FH878" s="287"/>
      <c r="FI878" s="287"/>
      <c r="FJ878" s="290"/>
      <c r="FK878" s="290"/>
      <c r="FL878" s="981"/>
      <c r="FM878" s="290"/>
      <c r="FN878" s="836"/>
      <c r="FO878" s="836"/>
      <c r="FP878" s="836"/>
      <c r="FQ878" s="836"/>
      <c r="FR878" s="290"/>
      <c r="FS878" s="290"/>
      <c r="FT878" s="290"/>
      <c r="FU878" s="836"/>
      <c r="FV878" s="338"/>
      <c r="FW878" s="338"/>
      <c r="FX878" s="338"/>
    </row>
    <row r="879" spans="1:180" ht="30" hidden="1">
      <c r="A879" s="462" t="s">
        <v>485</v>
      </c>
      <c r="B879" s="379" t="s">
        <v>295</v>
      </c>
      <c r="C879" s="378"/>
      <c r="D879" s="378"/>
      <c r="E879" s="392"/>
      <c r="F879" s="393" t="s">
        <v>100</v>
      </c>
      <c r="G879" s="463"/>
      <c r="H879" s="463"/>
      <c r="I879" s="285"/>
      <c r="J879" s="285"/>
      <c r="K879" s="285"/>
      <c r="L879" s="285"/>
      <c r="M879" s="285"/>
      <c r="N879" s="285"/>
      <c r="O879" s="285"/>
      <c r="P879" s="285"/>
      <c r="Q879" s="285"/>
      <c r="R879" s="285"/>
      <c r="S879" s="285"/>
      <c r="T879" s="285"/>
      <c r="U879" s="285"/>
      <c r="V879" s="285"/>
      <c r="W879" s="285"/>
      <c r="X879" s="285"/>
      <c r="Y879" s="285"/>
      <c r="Z879" s="285"/>
      <c r="AA879" s="1174"/>
      <c r="AB879" s="285"/>
      <c r="AC879" s="285"/>
      <c r="AD879" s="347"/>
      <c r="AE879" s="285"/>
      <c r="AF879" s="285"/>
      <c r="AG879" s="285"/>
      <c r="AH879" s="285"/>
      <c r="AI879" s="285"/>
      <c r="AJ879" s="285"/>
      <c r="AK879" s="285"/>
      <c r="AL879" s="285"/>
      <c r="AM879" s="285"/>
      <c r="AN879" s="285"/>
      <c r="AO879" s="285"/>
      <c r="AP879" s="306"/>
      <c r="AQ879" s="285"/>
      <c r="AR879" s="1629"/>
      <c r="AS879" s="1629"/>
      <c r="AT879" s="290"/>
      <c r="AU879" s="290"/>
      <c r="AV879" s="290"/>
      <c r="AW879" s="290"/>
      <c r="AX879" s="290"/>
      <c r="AY879" s="290"/>
      <c r="AZ879" s="290"/>
      <c r="BA879" s="290"/>
      <c r="BB879" s="290"/>
      <c r="BC879" s="290"/>
      <c r="BD879" s="290"/>
      <c r="BE879" s="290"/>
      <c r="BF879" s="290"/>
      <c r="BG879" s="290"/>
      <c r="BH879" s="290"/>
      <c r="BI879" s="290"/>
      <c r="BJ879" s="290"/>
      <c r="BK879" s="290"/>
      <c r="BL879" s="285"/>
      <c r="BM879" s="287">
        <f>SUM(BM876:BM878)</f>
        <v>0</v>
      </c>
      <c r="BN879" s="287">
        <f>SUM(BN876:BN878)</f>
        <v>0</v>
      </c>
      <c r="BO879" s="285"/>
      <c r="BP879" s="287">
        <f>SUM(BP876:BP878)</f>
        <v>0</v>
      </c>
      <c r="BQ879" s="287">
        <f>SUM(BQ876:BQ878)</f>
        <v>0</v>
      </c>
      <c r="BR879" s="285"/>
      <c r="BS879" s="287">
        <f>SUM(BS876:BS878)</f>
        <v>0</v>
      </c>
      <c r="BT879" s="287">
        <f>SUM(BT876:BT878)</f>
        <v>0</v>
      </c>
      <c r="BU879" s="285"/>
      <c r="BV879" s="287">
        <f>SUM(BV876:BV878)</f>
        <v>0</v>
      </c>
      <c r="BW879" s="287">
        <f>SUM(BW876:BW878)</f>
        <v>0</v>
      </c>
      <c r="BX879" s="285"/>
      <c r="BY879" s="287">
        <f>SUM(BY876:BY878)</f>
        <v>0</v>
      </c>
      <c r="BZ879" s="287">
        <f>SUM(BZ876:BZ878)</f>
        <v>0</v>
      </c>
      <c r="CA879" s="285"/>
      <c r="CB879" s="287">
        <f>SUM(CB876:CB878)</f>
        <v>0</v>
      </c>
      <c r="CC879" s="287">
        <f>SUM(CC876:CC878)</f>
        <v>0</v>
      </c>
      <c r="CD879" s="285"/>
      <c r="CE879" s="287">
        <f>SUM(CE876:CE878)</f>
        <v>0</v>
      </c>
      <c r="CF879" s="287">
        <f>SUM(CF876:CF878)</f>
        <v>0</v>
      </c>
      <c r="CG879" s="961"/>
      <c r="CH879" s="285"/>
      <c r="CI879" s="287">
        <f>SUM(CI876:CI878)</f>
        <v>0</v>
      </c>
      <c r="CJ879" s="287">
        <f>SUM(CJ876:CJ878)</f>
        <v>0</v>
      </c>
      <c r="CK879" s="285"/>
      <c r="CL879" s="287">
        <f>SUM(CL876:CL878)</f>
        <v>0</v>
      </c>
      <c r="CM879" s="287">
        <f>SUM(CM876:CM878)</f>
        <v>0</v>
      </c>
      <c r="CN879" s="285"/>
      <c r="CO879" s="287">
        <f>SUM(CO876:CO878)</f>
        <v>0</v>
      </c>
      <c r="CP879" s="287">
        <f>SUM(CP876:CP878)</f>
        <v>0</v>
      </c>
      <c r="CQ879" s="285"/>
      <c r="CR879" s="287">
        <f>SUM(CR876:CR878)</f>
        <v>0</v>
      </c>
      <c r="CS879" s="287">
        <f>SUM(CS876:CS878)</f>
        <v>0</v>
      </c>
      <c r="CT879" s="285"/>
      <c r="CU879" s="287">
        <f>SUM(CU876:CU878)</f>
        <v>0</v>
      </c>
      <c r="CV879" s="287">
        <f>SUM(CV876:CV878)</f>
        <v>0</v>
      </c>
      <c r="CW879" s="1512"/>
      <c r="CX879" s="287">
        <f>SUM(CX876:CX878)</f>
        <v>0</v>
      </c>
      <c r="CY879" s="287">
        <f>SUM(CY876:CY878)</f>
        <v>0</v>
      </c>
      <c r="CZ879" s="285"/>
      <c r="DA879" s="287">
        <f>SUM(DA876:DA878)</f>
        <v>0</v>
      </c>
      <c r="DB879" s="287">
        <f>SUM(DB876:DB878)</f>
        <v>0</v>
      </c>
      <c r="DC879" s="285"/>
      <c r="DD879" s="287">
        <f>SUM(DD876:DD878)</f>
        <v>0</v>
      </c>
      <c r="DE879" s="287">
        <f>SUM(DE876:DE878)</f>
        <v>0</v>
      </c>
      <c r="DF879" s="285"/>
      <c r="DG879" s="287">
        <f>SUM(DG876:DG878)</f>
        <v>0</v>
      </c>
      <c r="DH879" s="287">
        <f>SUM(DH876:DH878)</f>
        <v>0</v>
      </c>
      <c r="DI879" s="1174"/>
      <c r="DJ879" s="1220">
        <f>SUM(DJ876:DJ878)</f>
        <v>0</v>
      </c>
      <c r="DK879" s="1220">
        <f>SUM(DK876:DK878)</f>
        <v>0</v>
      </c>
      <c r="DL879" s="1220"/>
      <c r="DM879" s="1220"/>
      <c r="DN879" s="1220"/>
      <c r="DO879" s="1220"/>
      <c r="DP879" s="1220"/>
      <c r="DQ879" s="1220"/>
      <c r="DR879" s="1220"/>
      <c r="DS879" s="1220"/>
      <c r="DT879" s="1220"/>
      <c r="DU879" s="1220"/>
      <c r="DV879" s="1220"/>
      <c r="DW879" s="1220"/>
      <c r="DX879" s="1174"/>
      <c r="DY879" s="1220">
        <f>SUM(DY876:DY878)</f>
        <v>0</v>
      </c>
      <c r="DZ879" s="1220">
        <f>SUM(DZ876:DZ878)</f>
        <v>0</v>
      </c>
      <c r="EA879" s="1174"/>
      <c r="EB879" s="1220">
        <f>SUM(EB876:EB878)</f>
        <v>0</v>
      </c>
      <c r="EC879" s="1220">
        <f>SUM(EC876:EC878)</f>
        <v>0</v>
      </c>
      <c r="ED879" s="1174"/>
      <c r="EE879" s="1220">
        <f>SUM(EE876:EE878)</f>
        <v>0</v>
      </c>
      <c r="EF879" s="1220">
        <f>SUM(EF876:EF878)</f>
        <v>0</v>
      </c>
      <c r="EG879" s="1220"/>
      <c r="EH879" s="1220"/>
      <c r="EI879" s="1220"/>
      <c r="EJ879" s="285"/>
      <c r="EK879" s="285"/>
      <c r="EL879" s="285"/>
      <c r="EM879" s="285"/>
      <c r="EN879" s="287">
        <f t="shared" si="3424"/>
        <v>0</v>
      </c>
      <c r="EO879" s="287"/>
      <c r="EP879" s="287"/>
      <c r="EQ879" s="287">
        <f t="shared" ref="EQ879:FG879" si="3433">SUM(EQ876:EQ878)</f>
        <v>0</v>
      </c>
      <c r="ER879" s="287">
        <f t="shared" si="3433"/>
        <v>0</v>
      </c>
      <c r="ES879" s="287">
        <f t="shared" si="3433"/>
        <v>0</v>
      </c>
      <c r="ET879" s="825"/>
      <c r="EU879" s="825"/>
      <c r="EV879" s="825"/>
      <c r="EW879" s="825"/>
      <c r="EX879" s="287">
        <f t="shared" si="3433"/>
        <v>0</v>
      </c>
      <c r="EY879" s="825"/>
      <c r="EZ879" s="825"/>
      <c r="FA879" s="825"/>
      <c r="FB879" s="825"/>
      <c r="FC879" s="287">
        <f t="shared" si="3433"/>
        <v>0</v>
      </c>
      <c r="FD879" s="287">
        <f t="shared" si="3433"/>
        <v>0</v>
      </c>
      <c r="FE879" s="287">
        <f t="shared" ref="FE879:FF879" si="3434">SUM(FE876:FE878)</f>
        <v>0</v>
      </c>
      <c r="FF879" s="287">
        <f t="shared" si="3434"/>
        <v>0</v>
      </c>
      <c r="FG879" s="287">
        <f t="shared" si="3433"/>
        <v>0</v>
      </c>
      <c r="FH879" s="287">
        <v>0</v>
      </c>
      <c r="FI879" s="287">
        <v>0</v>
      </c>
      <c r="FJ879" s="287">
        <f>SUM(FJ876:FJ878)</f>
        <v>0</v>
      </c>
      <c r="FK879" s="287">
        <f>SUM(FK876:FK878)</f>
        <v>0</v>
      </c>
      <c r="FL879" s="961"/>
      <c r="FM879" s="287">
        <f>SUM(FM876:FM878)</f>
        <v>0</v>
      </c>
      <c r="FN879" s="825"/>
      <c r="FO879" s="825"/>
      <c r="FP879" s="825"/>
      <c r="FQ879" s="825"/>
      <c r="FR879" s="287"/>
      <c r="FS879" s="287"/>
      <c r="FT879" s="287">
        <f>SUM(FT876:FT878)</f>
        <v>0</v>
      </c>
      <c r="FU879" s="825"/>
      <c r="FV879" s="285"/>
      <c r="FW879" s="285"/>
      <c r="FX879" s="285"/>
    </row>
    <row r="880" spans="1:180" ht="30" hidden="1">
      <c r="A880" s="462" t="s">
        <v>485</v>
      </c>
      <c r="B880" s="379" t="s">
        <v>295</v>
      </c>
      <c r="C880" s="378"/>
      <c r="D880" s="378"/>
      <c r="E880" s="390" t="s">
        <v>123</v>
      </c>
      <c r="F880" s="391" t="s">
        <v>57</v>
      </c>
      <c r="G880" s="463"/>
      <c r="H880" s="463"/>
      <c r="I880" s="285"/>
      <c r="J880" s="285"/>
      <c r="K880" s="285"/>
      <c r="L880" s="285"/>
      <c r="M880" s="285"/>
      <c r="N880" s="285"/>
      <c r="O880" s="285"/>
      <c r="P880" s="285"/>
      <c r="Q880" s="285"/>
      <c r="R880" s="285"/>
      <c r="S880" s="285"/>
      <c r="T880" s="285"/>
      <c r="U880" s="285"/>
      <c r="V880" s="285"/>
      <c r="W880" s="285"/>
      <c r="X880" s="285"/>
      <c r="Y880" s="285"/>
      <c r="Z880" s="285"/>
      <c r="AA880" s="1174"/>
      <c r="AB880" s="285"/>
      <c r="AC880" s="285"/>
      <c r="AD880" s="347"/>
      <c r="AE880" s="285"/>
      <c r="AF880" s="285"/>
      <c r="AG880" s="285"/>
      <c r="AH880" s="285"/>
      <c r="AI880" s="285"/>
      <c r="AJ880" s="285"/>
      <c r="AK880" s="285"/>
      <c r="AL880" s="285"/>
      <c r="AM880" s="285"/>
      <c r="AN880" s="285"/>
      <c r="AO880" s="285"/>
      <c r="AP880" s="338"/>
      <c r="AQ880" s="285"/>
      <c r="AR880" s="1629"/>
      <c r="AS880" s="1629"/>
      <c r="AT880" s="290"/>
      <c r="AU880" s="290"/>
      <c r="AV880" s="290"/>
      <c r="AW880" s="290"/>
      <c r="AX880" s="290"/>
      <c r="AY880" s="290"/>
      <c r="AZ880" s="290"/>
      <c r="BA880" s="290"/>
      <c r="BB880" s="290"/>
      <c r="BC880" s="290"/>
      <c r="BD880" s="290"/>
      <c r="BE880" s="290"/>
      <c r="BF880" s="290"/>
      <c r="BG880" s="290"/>
      <c r="BH880" s="290"/>
      <c r="BI880" s="290"/>
      <c r="BJ880" s="290"/>
      <c r="BK880" s="290"/>
      <c r="BL880" s="285"/>
      <c r="BM880" s="285"/>
      <c r="BN880" s="285"/>
      <c r="BO880" s="285"/>
      <c r="BP880" s="285"/>
      <c r="BQ880" s="285"/>
      <c r="BR880" s="285"/>
      <c r="BS880" s="285"/>
      <c r="BT880" s="285"/>
      <c r="BU880" s="285"/>
      <c r="BV880" s="285"/>
      <c r="BW880" s="285"/>
      <c r="BX880" s="285"/>
      <c r="BY880" s="285"/>
      <c r="BZ880" s="285"/>
      <c r="CA880" s="285"/>
      <c r="CB880" s="285"/>
      <c r="CC880" s="285"/>
      <c r="CD880" s="285"/>
      <c r="CE880" s="285"/>
      <c r="CF880" s="285"/>
      <c r="CG880" s="962"/>
      <c r="CH880" s="285"/>
      <c r="CI880" s="285"/>
      <c r="CJ880" s="285"/>
      <c r="CK880" s="285"/>
      <c r="CL880" s="285"/>
      <c r="CM880" s="285"/>
      <c r="CN880" s="285"/>
      <c r="CO880" s="285"/>
      <c r="CP880" s="285"/>
      <c r="CQ880" s="285"/>
      <c r="CR880" s="285"/>
      <c r="CS880" s="285"/>
      <c r="CT880" s="285"/>
      <c r="CU880" s="285"/>
      <c r="CV880" s="285"/>
      <c r="CW880" s="1512"/>
      <c r="CX880" s="285"/>
      <c r="CY880" s="285"/>
      <c r="CZ880" s="285"/>
      <c r="DA880" s="285"/>
      <c r="DB880" s="285"/>
      <c r="DC880" s="285"/>
      <c r="DD880" s="285"/>
      <c r="DE880" s="285"/>
      <c r="DF880" s="285"/>
      <c r="DG880" s="285"/>
      <c r="DH880" s="285"/>
      <c r="DI880" s="1174"/>
      <c r="DJ880" s="1174"/>
      <c r="DK880" s="1174"/>
      <c r="DL880" s="1174"/>
      <c r="DM880" s="1174"/>
      <c r="DN880" s="1174"/>
      <c r="DO880" s="1174"/>
      <c r="DP880" s="1174"/>
      <c r="DQ880" s="1174"/>
      <c r="DR880" s="1174"/>
      <c r="DS880" s="1174"/>
      <c r="DT880" s="1174"/>
      <c r="DU880" s="1174"/>
      <c r="DV880" s="1174"/>
      <c r="DW880" s="1174"/>
      <c r="DX880" s="1174"/>
      <c r="DY880" s="1174"/>
      <c r="DZ880" s="1174"/>
      <c r="EA880" s="1174"/>
      <c r="EB880" s="1174"/>
      <c r="EC880" s="1174"/>
      <c r="ED880" s="1174"/>
      <c r="EE880" s="1174"/>
      <c r="EF880" s="1174"/>
      <c r="EG880" s="1174"/>
      <c r="EH880" s="1174"/>
      <c r="EI880" s="1174"/>
      <c r="EJ880" s="285"/>
      <c r="EK880" s="285"/>
      <c r="EL880" s="285"/>
      <c r="EM880" s="285"/>
      <c r="EN880" s="287">
        <f t="shared" si="3424"/>
        <v>0</v>
      </c>
      <c r="EO880" s="287"/>
      <c r="EP880" s="287"/>
      <c r="EQ880" s="285"/>
      <c r="ER880" s="285"/>
      <c r="ES880" s="285"/>
      <c r="ET880" s="804"/>
      <c r="EU880" s="804"/>
      <c r="EV880" s="804"/>
      <c r="EW880" s="804"/>
      <c r="EX880" s="285"/>
      <c r="EY880" s="804"/>
      <c r="EZ880" s="804"/>
      <c r="FA880" s="804"/>
      <c r="FB880" s="804"/>
      <c r="FC880" s="285"/>
      <c r="FD880" s="285"/>
      <c r="FE880" s="285"/>
      <c r="FF880" s="285"/>
      <c r="FG880" s="285"/>
      <c r="FH880" s="287"/>
      <c r="FI880" s="287"/>
      <c r="FJ880" s="285"/>
      <c r="FK880" s="285"/>
      <c r="FL880" s="962"/>
      <c r="FM880" s="285"/>
      <c r="FN880" s="804"/>
      <c r="FO880" s="804"/>
      <c r="FP880" s="804"/>
      <c r="FQ880" s="804"/>
      <c r="FR880" s="285"/>
      <c r="FS880" s="285"/>
      <c r="FT880" s="285"/>
      <c r="FU880" s="804"/>
      <c r="FV880" s="285"/>
      <c r="FW880" s="285"/>
      <c r="FX880" s="285"/>
    </row>
    <row r="881" spans="1:180" s="515" customFormat="1" ht="135" hidden="1" customHeight="1">
      <c r="A881" s="627" t="s">
        <v>485</v>
      </c>
      <c r="B881" s="628" t="s">
        <v>295</v>
      </c>
      <c r="C881" s="542" t="s">
        <v>489</v>
      </c>
      <c r="D881" s="542" t="s">
        <v>21</v>
      </c>
      <c r="E881" s="589" t="s">
        <v>393</v>
      </c>
      <c r="F881" s="549" t="s">
        <v>369</v>
      </c>
      <c r="G881" s="563"/>
      <c r="H881" s="563" t="s">
        <v>367</v>
      </c>
      <c r="I881" s="508" t="e">
        <f>#REF!+M881+N881+S881</f>
        <v>#REF!</v>
      </c>
      <c r="J881" s="508"/>
      <c r="K881" s="508"/>
      <c r="L881" s="508"/>
      <c r="M881" s="509" t="e">
        <f>SUM(#REF!)</f>
        <v>#REF!</v>
      </c>
      <c r="N881" s="509">
        <f>SUM(O881:R881)</f>
        <v>0</v>
      </c>
      <c r="O881" s="565"/>
      <c r="P881" s="565"/>
      <c r="Q881" s="565"/>
      <c r="R881" s="565"/>
      <c r="S881" s="565"/>
      <c r="T881" s="565"/>
      <c r="U881" s="565"/>
      <c r="V881" s="565"/>
      <c r="W881" s="565"/>
      <c r="X881" s="565"/>
      <c r="Y881" s="565"/>
      <c r="Z881" s="565"/>
      <c r="AA881" s="1185"/>
      <c r="AB881" s="565"/>
      <c r="AC881" s="565"/>
      <c r="AD881" s="565"/>
      <c r="AE881" s="565"/>
      <c r="AF881" s="509" t="e">
        <f>SUM(#REF!)</f>
        <v>#REF!</v>
      </c>
      <c r="AG881" s="509">
        <f>SUM(AH881:AK881)</f>
        <v>0</v>
      </c>
      <c r="AH881" s="565"/>
      <c r="AI881" s="565"/>
      <c r="AJ881" s="565"/>
      <c r="AK881" s="565"/>
      <c r="AL881" s="565"/>
      <c r="AM881" s="565"/>
      <c r="AN881" s="565"/>
      <c r="AO881" s="565"/>
      <c r="AP881" s="565" t="s">
        <v>367</v>
      </c>
      <c r="AQ881" s="508" t="e">
        <f>#REF!+BL881+BR881+CW881</f>
        <v>#REF!</v>
      </c>
      <c r="AR881" s="1630"/>
      <c r="AS881" s="1630"/>
      <c r="AT881" s="508"/>
      <c r="AU881" s="508"/>
      <c r="AV881" s="508"/>
      <c r="AW881" s="508"/>
      <c r="AX881" s="508"/>
      <c r="AY881" s="508"/>
      <c r="AZ881" s="508"/>
      <c r="BA881" s="508"/>
      <c r="BB881" s="508"/>
      <c r="BC881" s="508"/>
      <c r="BD881" s="508"/>
      <c r="BE881" s="508"/>
      <c r="BF881" s="508"/>
      <c r="BG881" s="508"/>
      <c r="BH881" s="508"/>
      <c r="BI881" s="508"/>
      <c r="BJ881" s="508"/>
      <c r="BK881" s="508"/>
      <c r="BL881" s="578">
        <v>0.12134</v>
      </c>
      <c r="BM881" s="578">
        <v>0</v>
      </c>
      <c r="BN881" s="578">
        <v>6.2549665806000002E-3</v>
      </c>
      <c r="BO881" s="578">
        <v>0</v>
      </c>
      <c r="BP881" s="578">
        <v>0</v>
      </c>
      <c r="BQ881" s="578">
        <v>0</v>
      </c>
      <c r="BR881" s="578">
        <v>0.12134</v>
      </c>
      <c r="BS881" s="578">
        <v>0</v>
      </c>
      <c r="BT881" s="578">
        <v>6.2549665806000002E-3</v>
      </c>
      <c r="BU881" s="578">
        <v>0</v>
      </c>
      <c r="BV881" s="578">
        <v>0</v>
      </c>
      <c r="BW881" s="578">
        <v>0</v>
      </c>
      <c r="BX881" s="578">
        <v>6.0670000000000002E-2</v>
      </c>
      <c r="BY881" s="578">
        <v>0</v>
      </c>
      <c r="BZ881" s="578">
        <v>2.8364177519000001E-3</v>
      </c>
      <c r="CA881" s="578">
        <v>6.0670000000000002E-2</v>
      </c>
      <c r="CB881" s="578">
        <v>0</v>
      </c>
      <c r="CC881" s="578">
        <v>2.8899353656000001E-3</v>
      </c>
      <c r="CD881" s="578">
        <v>0</v>
      </c>
      <c r="CE881" s="578">
        <v>0</v>
      </c>
      <c r="CF881" s="578">
        <v>0</v>
      </c>
      <c r="CG881" s="978"/>
      <c r="CH881" s="578">
        <v>0.12134</v>
      </c>
      <c r="CI881" s="578">
        <v>0</v>
      </c>
      <c r="CJ881" s="578">
        <v>6.2549665806000002E-3</v>
      </c>
      <c r="CK881" s="578">
        <v>0</v>
      </c>
      <c r="CL881" s="578">
        <v>0</v>
      </c>
      <c r="CM881" s="578">
        <v>0</v>
      </c>
      <c r="CN881" s="578">
        <v>6.0670000000000002E-2</v>
      </c>
      <c r="CO881" s="578">
        <v>0</v>
      </c>
      <c r="CP881" s="578">
        <v>2.8364177519000001E-3</v>
      </c>
      <c r="CQ881" s="578">
        <v>6.0670000000000002E-2</v>
      </c>
      <c r="CR881" s="578">
        <v>0</v>
      </c>
      <c r="CS881" s="578">
        <v>2.8899353656000001E-3</v>
      </c>
      <c r="CT881" s="578">
        <v>0</v>
      </c>
      <c r="CU881" s="578">
        <v>0</v>
      </c>
      <c r="CV881" s="578">
        <v>0</v>
      </c>
      <c r="CW881" s="1547">
        <v>0.12134</v>
      </c>
      <c r="CX881" s="578">
        <v>0</v>
      </c>
      <c r="CY881" s="578">
        <v>6.2549665806000002E-3</v>
      </c>
      <c r="CZ881" s="578">
        <v>0.12134</v>
      </c>
      <c r="DA881" s="578">
        <v>0</v>
      </c>
      <c r="DB881" s="578">
        <v>6.5239288246000003E-3</v>
      </c>
      <c r="DC881" s="578">
        <v>0.12134</v>
      </c>
      <c r="DD881" s="578">
        <v>0</v>
      </c>
      <c r="DE881" s="578">
        <v>6.8044620510000001E-3</v>
      </c>
      <c r="DF881" s="578">
        <v>0.12134</v>
      </c>
      <c r="DG881" s="578">
        <v>0</v>
      </c>
      <c r="DH881" s="578">
        <v>6.8044620510000001E-3</v>
      </c>
      <c r="DI881" s="1231">
        <v>0.12134</v>
      </c>
      <c r="DJ881" s="1231">
        <v>0</v>
      </c>
      <c r="DK881" s="1231">
        <v>6.2549665806000002E-3</v>
      </c>
      <c r="DL881" s="1231"/>
      <c r="DM881" s="1231"/>
      <c r="DN881" s="1231"/>
      <c r="DO881" s="1231"/>
      <c r="DP881" s="1231"/>
      <c r="DQ881" s="1231"/>
      <c r="DR881" s="1231"/>
      <c r="DS881" s="1231"/>
      <c r="DT881" s="1231"/>
      <c r="DU881" s="1231"/>
      <c r="DV881" s="1231"/>
      <c r="DW881" s="1231"/>
      <c r="DX881" s="1231">
        <v>0.12134</v>
      </c>
      <c r="DY881" s="1231">
        <v>0</v>
      </c>
      <c r="DZ881" s="1231">
        <v>6.5239288246000003E-3</v>
      </c>
      <c r="EA881" s="1231">
        <v>0.12134</v>
      </c>
      <c r="EB881" s="1231">
        <v>0</v>
      </c>
      <c r="EC881" s="1231">
        <v>6.8044620510000001E-3</v>
      </c>
      <c r="ED881" s="1231">
        <v>0.12134</v>
      </c>
      <c r="EE881" s="1231">
        <v>0</v>
      </c>
      <c r="EF881" s="1231">
        <v>6.8044620510000001E-3</v>
      </c>
      <c r="EG881" s="1231"/>
      <c r="EH881" s="1231"/>
      <c r="EI881" s="1231"/>
      <c r="EJ881" s="565"/>
      <c r="EK881" s="565"/>
      <c r="EL881" s="565"/>
      <c r="EM881" s="565"/>
      <c r="EN881" s="508">
        <f t="shared" si="3424"/>
        <v>0</v>
      </c>
      <c r="EO881" s="508"/>
      <c r="EP881" s="508"/>
      <c r="EQ881" s="565"/>
      <c r="ER881" s="565"/>
      <c r="ES881" s="565"/>
      <c r="ET881" s="833"/>
      <c r="EU881" s="833"/>
      <c r="EV881" s="833"/>
      <c r="EW881" s="833"/>
      <c r="EX881" s="565"/>
      <c r="EY881" s="833"/>
      <c r="EZ881" s="833"/>
      <c r="FA881" s="833"/>
      <c r="FB881" s="833"/>
      <c r="FC881" s="565"/>
      <c r="FD881" s="565"/>
      <c r="FE881" s="565"/>
      <c r="FF881" s="565"/>
      <c r="FG881" s="508">
        <f>SUM(FH881:FM881)</f>
        <v>0</v>
      </c>
      <c r="FH881" s="508"/>
      <c r="FI881" s="508"/>
      <c r="FJ881" s="565"/>
      <c r="FK881" s="565"/>
      <c r="FL881" s="976"/>
      <c r="FM881" s="565"/>
      <c r="FN881" s="833"/>
      <c r="FO881" s="833"/>
      <c r="FP881" s="833"/>
      <c r="FQ881" s="833"/>
      <c r="FR881" s="565"/>
      <c r="FS881" s="565"/>
      <c r="FT881" s="565"/>
      <c r="FU881" s="833"/>
      <c r="FV881" s="565"/>
      <c r="FW881" s="565"/>
      <c r="FX881" s="565"/>
    </row>
    <row r="882" spans="1:180" ht="30" hidden="1">
      <c r="A882" s="462" t="s">
        <v>485</v>
      </c>
      <c r="B882" s="379" t="s">
        <v>295</v>
      </c>
      <c r="C882" s="378"/>
      <c r="D882" s="378"/>
      <c r="E882" s="392"/>
      <c r="F882" s="394"/>
      <c r="G882" s="339"/>
      <c r="H882" s="339"/>
      <c r="I882" s="287" t="e">
        <f>#REF!+M882+N882+S882+#REF!</f>
        <v>#REF!</v>
      </c>
      <c r="J882" s="287"/>
      <c r="K882" s="287"/>
      <c r="L882" s="287"/>
      <c r="M882" s="364"/>
      <c r="N882" s="364"/>
      <c r="O882" s="364"/>
      <c r="P882" s="364"/>
      <c r="Q882" s="364"/>
      <c r="R882" s="364"/>
      <c r="S882" s="364"/>
      <c r="T882" s="364"/>
      <c r="U882" s="364"/>
      <c r="V882" s="364"/>
      <c r="W882" s="364"/>
      <c r="X882" s="364"/>
      <c r="Y882" s="364"/>
      <c r="Z882" s="364"/>
      <c r="AA882" s="1186"/>
      <c r="AB882" s="290"/>
      <c r="AC882" s="290"/>
      <c r="AD882" s="348"/>
      <c r="AE882" s="290"/>
      <c r="AF882" s="364"/>
      <c r="AG882" s="364"/>
      <c r="AH882" s="364"/>
      <c r="AI882" s="364"/>
      <c r="AJ882" s="364"/>
      <c r="AK882" s="364"/>
      <c r="AL882" s="290"/>
      <c r="AM882" s="290"/>
      <c r="AN882" s="290"/>
      <c r="AO882" s="290"/>
      <c r="AP882" s="290"/>
      <c r="AQ882" s="287" t="e">
        <f>#REF!+#REF!+BR882+CW882+#REF!</f>
        <v>#REF!</v>
      </c>
      <c r="AR882" s="1631"/>
      <c r="AS882" s="1631"/>
      <c r="AT882" s="285"/>
      <c r="AU882" s="285"/>
      <c r="AV882" s="285"/>
      <c r="AW882" s="285"/>
      <c r="AX882" s="285"/>
      <c r="AY882" s="285"/>
      <c r="AZ882" s="285"/>
      <c r="BA882" s="285"/>
      <c r="BB882" s="285"/>
      <c r="BC882" s="285"/>
      <c r="BD882" s="285"/>
      <c r="BE882" s="285"/>
      <c r="BF882" s="285"/>
      <c r="BG882" s="285"/>
      <c r="BH882" s="285"/>
      <c r="BI882" s="285"/>
      <c r="BJ882" s="285"/>
      <c r="BK882" s="285"/>
      <c r="BL882" s="290"/>
      <c r="BM882" s="290"/>
      <c r="BN882" s="290"/>
      <c r="BO882" s="290"/>
      <c r="BP882" s="290"/>
      <c r="BQ882" s="290"/>
      <c r="BR882" s="290"/>
      <c r="BS882" s="290"/>
      <c r="BT882" s="290"/>
      <c r="BU882" s="290"/>
      <c r="BV882" s="290"/>
      <c r="BW882" s="290"/>
      <c r="BX882" s="290"/>
      <c r="BY882" s="290"/>
      <c r="BZ882" s="290"/>
      <c r="CA882" s="290"/>
      <c r="CB882" s="290"/>
      <c r="CC882" s="290"/>
      <c r="CD882" s="290"/>
      <c r="CE882" s="290"/>
      <c r="CF882" s="290"/>
      <c r="CG882" s="981"/>
      <c r="CH882" s="290"/>
      <c r="CI882" s="290"/>
      <c r="CJ882" s="290"/>
      <c r="CK882" s="290"/>
      <c r="CL882" s="290"/>
      <c r="CM882" s="290"/>
      <c r="CN882" s="290"/>
      <c r="CO882" s="290"/>
      <c r="CP882" s="290"/>
      <c r="CQ882" s="290"/>
      <c r="CR882" s="290"/>
      <c r="CS882" s="290"/>
      <c r="CT882" s="290"/>
      <c r="CU882" s="290"/>
      <c r="CV882" s="290"/>
      <c r="CW882" s="1549"/>
      <c r="CX882" s="290"/>
      <c r="CY882" s="290"/>
      <c r="CZ882" s="290"/>
      <c r="DA882" s="290"/>
      <c r="DB882" s="290"/>
      <c r="DC882" s="290"/>
      <c r="DD882" s="290"/>
      <c r="DE882" s="290"/>
      <c r="DF882" s="290"/>
      <c r="DG882" s="290"/>
      <c r="DH882" s="290"/>
      <c r="DI882" s="1234"/>
      <c r="DJ882" s="1234"/>
      <c r="DK882" s="1234"/>
      <c r="DL882" s="1234"/>
      <c r="DM882" s="1234"/>
      <c r="DN882" s="1234"/>
      <c r="DO882" s="1234"/>
      <c r="DP882" s="1234"/>
      <c r="DQ882" s="1234"/>
      <c r="DR882" s="1234"/>
      <c r="DS882" s="1234"/>
      <c r="DT882" s="1234"/>
      <c r="DU882" s="1234"/>
      <c r="DV882" s="1234"/>
      <c r="DW882" s="1234"/>
      <c r="DX882" s="1234"/>
      <c r="DY882" s="1234"/>
      <c r="DZ882" s="1234"/>
      <c r="EA882" s="1234"/>
      <c r="EB882" s="1234"/>
      <c r="EC882" s="1234"/>
      <c r="ED882" s="1234"/>
      <c r="EE882" s="1234"/>
      <c r="EF882" s="1234"/>
      <c r="EG882" s="1234"/>
      <c r="EH882" s="1234"/>
      <c r="EI882" s="1234"/>
      <c r="EJ882" s="290"/>
      <c r="EK882" s="290"/>
      <c r="EL882" s="290"/>
      <c r="EM882" s="290"/>
      <c r="EN882" s="287">
        <f t="shared" si="3424"/>
        <v>0</v>
      </c>
      <c r="EO882" s="287"/>
      <c r="EP882" s="287"/>
      <c r="EQ882" s="290"/>
      <c r="ER882" s="290"/>
      <c r="ES882" s="290"/>
      <c r="ET882" s="836"/>
      <c r="EU882" s="836"/>
      <c r="EV882" s="836"/>
      <c r="EW882" s="836"/>
      <c r="EX882" s="290"/>
      <c r="EY882" s="836"/>
      <c r="EZ882" s="836"/>
      <c r="FA882" s="836"/>
      <c r="FB882" s="836"/>
      <c r="FC882" s="290"/>
      <c r="FD882" s="290"/>
      <c r="FE882" s="290"/>
      <c r="FF882" s="290"/>
      <c r="FG882" s="287">
        <f>SUM(FH882:FM882)</f>
        <v>0</v>
      </c>
      <c r="FH882" s="287"/>
      <c r="FI882" s="287"/>
      <c r="FJ882" s="290"/>
      <c r="FK882" s="290"/>
      <c r="FL882" s="981"/>
      <c r="FM882" s="290"/>
      <c r="FN882" s="836"/>
      <c r="FO882" s="836"/>
      <c r="FP882" s="836"/>
      <c r="FQ882" s="836"/>
      <c r="FR882" s="290"/>
      <c r="FS882" s="290"/>
      <c r="FT882" s="290"/>
      <c r="FU882" s="836"/>
      <c r="FV882" s="338"/>
      <c r="FW882" s="338"/>
      <c r="FX882" s="338"/>
    </row>
    <row r="883" spans="1:180" ht="30" hidden="1">
      <c r="A883" s="462" t="s">
        <v>485</v>
      </c>
      <c r="B883" s="379" t="s">
        <v>295</v>
      </c>
      <c r="C883" s="378"/>
      <c r="D883" s="378"/>
      <c r="E883" s="392" t="s">
        <v>97</v>
      </c>
      <c r="F883" s="394"/>
      <c r="G883" s="339"/>
      <c r="H883" s="339"/>
      <c r="I883" s="287" t="e">
        <f>#REF!+M883+N883+S883+#REF!</f>
        <v>#REF!</v>
      </c>
      <c r="J883" s="287"/>
      <c r="K883" s="287"/>
      <c r="L883" s="287"/>
      <c r="M883" s="364"/>
      <c r="N883" s="364"/>
      <c r="O883" s="364"/>
      <c r="P883" s="364"/>
      <c r="Q883" s="364"/>
      <c r="R883" s="364"/>
      <c r="S883" s="364"/>
      <c r="T883" s="364"/>
      <c r="U883" s="364"/>
      <c r="V883" s="364"/>
      <c r="W883" s="364"/>
      <c r="X883" s="364"/>
      <c r="Y883" s="364"/>
      <c r="Z883" s="364"/>
      <c r="AA883" s="1186"/>
      <c r="AB883" s="290"/>
      <c r="AC883" s="290"/>
      <c r="AD883" s="348"/>
      <c r="AE883" s="290"/>
      <c r="AF883" s="364"/>
      <c r="AG883" s="364"/>
      <c r="AH883" s="364"/>
      <c r="AI883" s="364"/>
      <c r="AJ883" s="364"/>
      <c r="AK883" s="364"/>
      <c r="AL883" s="290"/>
      <c r="AM883" s="290"/>
      <c r="AN883" s="290"/>
      <c r="AO883" s="290"/>
      <c r="AP883" s="290"/>
      <c r="AQ883" s="287" t="e">
        <f>#REF!+#REF!+BR883+CW883+#REF!</f>
        <v>#REF!</v>
      </c>
      <c r="AR883" s="1631"/>
      <c r="AS883" s="1631"/>
      <c r="AT883" s="286"/>
      <c r="AU883" s="286"/>
      <c r="AV883" s="286"/>
      <c r="AW883" s="286"/>
      <c r="AX883" s="286"/>
      <c r="AY883" s="286"/>
      <c r="AZ883" s="286"/>
      <c r="BA883" s="286"/>
      <c r="BB883" s="286"/>
      <c r="BC883" s="286"/>
      <c r="BD883" s="286"/>
      <c r="BE883" s="286"/>
      <c r="BF883" s="286"/>
      <c r="BG883" s="286"/>
      <c r="BH883" s="286"/>
      <c r="BI883" s="286"/>
      <c r="BJ883" s="286"/>
      <c r="BK883" s="286"/>
      <c r="BL883" s="290"/>
      <c r="BM883" s="290"/>
      <c r="BN883" s="290"/>
      <c r="BO883" s="290"/>
      <c r="BP883" s="290"/>
      <c r="BQ883" s="290"/>
      <c r="BR883" s="290"/>
      <c r="BS883" s="290"/>
      <c r="BT883" s="290"/>
      <c r="BU883" s="290"/>
      <c r="BV883" s="290"/>
      <c r="BW883" s="290"/>
      <c r="BX883" s="290"/>
      <c r="BY883" s="290"/>
      <c r="BZ883" s="290"/>
      <c r="CA883" s="290"/>
      <c r="CB883" s="290"/>
      <c r="CC883" s="290"/>
      <c r="CD883" s="290"/>
      <c r="CE883" s="290"/>
      <c r="CF883" s="290"/>
      <c r="CG883" s="981"/>
      <c r="CH883" s="290"/>
      <c r="CI883" s="290"/>
      <c r="CJ883" s="290"/>
      <c r="CK883" s="290"/>
      <c r="CL883" s="290"/>
      <c r="CM883" s="290"/>
      <c r="CN883" s="290"/>
      <c r="CO883" s="290"/>
      <c r="CP883" s="290"/>
      <c r="CQ883" s="290"/>
      <c r="CR883" s="290"/>
      <c r="CS883" s="290"/>
      <c r="CT883" s="290"/>
      <c r="CU883" s="290"/>
      <c r="CV883" s="290"/>
      <c r="CW883" s="1549"/>
      <c r="CX883" s="290"/>
      <c r="CY883" s="290"/>
      <c r="CZ883" s="290"/>
      <c r="DA883" s="290"/>
      <c r="DB883" s="290"/>
      <c r="DC883" s="290"/>
      <c r="DD883" s="290"/>
      <c r="DE883" s="290"/>
      <c r="DF883" s="290"/>
      <c r="DG883" s="290"/>
      <c r="DH883" s="290"/>
      <c r="DI883" s="1234"/>
      <c r="DJ883" s="1234"/>
      <c r="DK883" s="1234"/>
      <c r="DL883" s="1234"/>
      <c r="DM883" s="1234"/>
      <c r="DN883" s="1234"/>
      <c r="DO883" s="1234"/>
      <c r="DP883" s="1234"/>
      <c r="DQ883" s="1234"/>
      <c r="DR883" s="1234"/>
      <c r="DS883" s="1234"/>
      <c r="DT883" s="1234"/>
      <c r="DU883" s="1234"/>
      <c r="DV883" s="1234"/>
      <c r="DW883" s="1234"/>
      <c r="DX883" s="1234"/>
      <c r="DY883" s="1234"/>
      <c r="DZ883" s="1234"/>
      <c r="EA883" s="1234"/>
      <c r="EB883" s="1234"/>
      <c r="EC883" s="1234"/>
      <c r="ED883" s="1234"/>
      <c r="EE883" s="1234"/>
      <c r="EF883" s="1234"/>
      <c r="EG883" s="1234"/>
      <c r="EH883" s="1234"/>
      <c r="EI883" s="1234"/>
      <c r="EJ883" s="290"/>
      <c r="EK883" s="290"/>
      <c r="EL883" s="290"/>
      <c r="EM883" s="290"/>
      <c r="EN883" s="287">
        <f t="shared" si="3424"/>
        <v>0</v>
      </c>
      <c r="EO883" s="287"/>
      <c r="EP883" s="287"/>
      <c r="EQ883" s="290"/>
      <c r="ER883" s="290"/>
      <c r="ES883" s="290"/>
      <c r="ET883" s="836"/>
      <c r="EU883" s="836"/>
      <c r="EV883" s="836"/>
      <c r="EW883" s="836"/>
      <c r="EX883" s="290"/>
      <c r="EY883" s="836"/>
      <c r="EZ883" s="836"/>
      <c r="FA883" s="836"/>
      <c r="FB883" s="836"/>
      <c r="FC883" s="290"/>
      <c r="FD883" s="290"/>
      <c r="FE883" s="290"/>
      <c r="FF883" s="290"/>
      <c r="FG883" s="287">
        <f>SUM(FH883:FM883)</f>
        <v>0</v>
      </c>
      <c r="FH883" s="287"/>
      <c r="FI883" s="287"/>
      <c r="FJ883" s="290"/>
      <c r="FK883" s="290"/>
      <c r="FL883" s="981"/>
      <c r="FM883" s="290"/>
      <c r="FN883" s="836"/>
      <c r="FO883" s="836"/>
      <c r="FP883" s="836"/>
      <c r="FQ883" s="836"/>
      <c r="FR883" s="290"/>
      <c r="FS883" s="290"/>
      <c r="FT883" s="290"/>
      <c r="FU883" s="836"/>
      <c r="FV883" s="338"/>
      <c r="FW883" s="338"/>
      <c r="FX883" s="338"/>
    </row>
    <row r="884" spans="1:180" ht="30" hidden="1">
      <c r="A884" s="462" t="s">
        <v>485</v>
      </c>
      <c r="B884" s="379" t="s">
        <v>295</v>
      </c>
      <c r="C884" s="378"/>
      <c r="D884" s="378"/>
      <c r="E884" s="392"/>
      <c r="F884" s="393" t="s">
        <v>100</v>
      </c>
      <c r="G884" s="463"/>
      <c r="H884" s="463"/>
      <c r="I884" s="285"/>
      <c r="J884" s="285"/>
      <c r="K884" s="285"/>
      <c r="L884" s="285"/>
      <c r="M884" s="285"/>
      <c r="N884" s="285"/>
      <c r="O884" s="285"/>
      <c r="P884" s="285"/>
      <c r="Q884" s="285"/>
      <c r="R884" s="285"/>
      <c r="S884" s="285"/>
      <c r="T884" s="285"/>
      <c r="U884" s="285"/>
      <c r="V884" s="285"/>
      <c r="W884" s="285"/>
      <c r="X884" s="285"/>
      <c r="Y884" s="285"/>
      <c r="Z884" s="285"/>
      <c r="AA884" s="1174"/>
      <c r="AB884" s="285"/>
      <c r="AC884" s="285"/>
      <c r="AD884" s="347"/>
      <c r="AE884" s="285"/>
      <c r="AF884" s="285"/>
      <c r="AG884" s="285"/>
      <c r="AH884" s="285"/>
      <c r="AI884" s="285"/>
      <c r="AJ884" s="285"/>
      <c r="AK884" s="285"/>
      <c r="AL884" s="285"/>
      <c r="AM884" s="285"/>
      <c r="AN884" s="285"/>
      <c r="AO884" s="285"/>
      <c r="AP884" s="306"/>
      <c r="AQ884" s="307" t="e">
        <f>#REF!+BL884+BR884+CW884</f>
        <v>#REF!</v>
      </c>
      <c r="AR884" s="1616"/>
      <c r="AS884" s="1616"/>
      <c r="AT884" s="290"/>
      <c r="AU884" s="290"/>
      <c r="AV884" s="290"/>
      <c r="AW884" s="290"/>
      <c r="AX884" s="290"/>
      <c r="AY884" s="290"/>
      <c r="AZ884" s="290"/>
      <c r="BA884" s="290"/>
      <c r="BB884" s="290"/>
      <c r="BC884" s="290"/>
      <c r="BD884" s="290"/>
      <c r="BE884" s="290"/>
      <c r="BF884" s="290"/>
      <c r="BG884" s="290"/>
      <c r="BH884" s="290"/>
      <c r="BI884" s="290"/>
      <c r="BJ884" s="290"/>
      <c r="BK884" s="290"/>
      <c r="BL884" s="287">
        <f t="shared" ref="BL884:DE884" si="3435">SUM(BL881:BL883)</f>
        <v>0.12134</v>
      </c>
      <c r="BM884" s="287">
        <f t="shared" si="3435"/>
        <v>0</v>
      </c>
      <c r="BN884" s="287">
        <f t="shared" si="3435"/>
        <v>6.2549665806000002E-3</v>
      </c>
      <c r="BO884" s="287">
        <f t="shared" si="3435"/>
        <v>0</v>
      </c>
      <c r="BP884" s="287">
        <f t="shared" si="3435"/>
        <v>0</v>
      </c>
      <c r="BQ884" s="287">
        <f t="shared" si="3435"/>
        <v>0</v>
      </c>
      <c r="BR884" s="287">
        <f t="shared" ref="BR884:CF884" si="3436">SUM(BR881:BR883)</f>
        <v>0.12134</v>
      </c>
      <c r="BS884" s="287">
        <f t="shared" si="3436"/>
        <v>0</v>
      </c>
      <c r="BT884" s="287">
        <f t="shared" si="3436"/>
        <v>6.2549665806000002E-3</v>
      </c>
      <c r="BU884" s="287">
        <f t="shared" si="3436"/>
        <v>0</v>
      </c>
      <c r="BV884" s="287">
        <f t="shared" si="3436"/>
        <v>0</v>
      </c>
      <c r="BW884" s="287">
        <f t="shared" si="3436"/>
        <v>0</v>
      </c>
      <c r="BX884" s="287">
        <f t="shared" si="3436"/>
        <v>6.0670000000000002E-2</v>
      </c>
      <c r="BY884" s="287">
        <f t="shared" si="3436"/>
        <v>0</v>
      </c>
      <c r="BZ884" s="287">
        <f t="shared" si="3436"/>
        <v>2.8364177519000001E-3</v>
      </c>
      <c r="CA884" s="287">
        <f t="shared" si="3436"/>
        <v>6.0670000000000002E-2</v>
      </c>
      <c r="CB884" s="287">
        <f t="shared" si="3436"/>
        <v>0</v>
      </c>
      <c r="CC884" s="287">
        <f t="shared" si="3436"/>
        <v>2.8899353656000001E-3</v>
      </c>
      <c r="CD884" s="287">
        <f t="shared" si="3436"/>
        <v>0</v>
      </c>
      <c r="CE884" s="287">
        <f t="shared" si="3436"/>
        <v>0</v>
      </c>
      <c r="CF884" s="287">
        <f t="shared" si="3436"/>
        <v>0</v>
      </c>
      <c r="CG884" s="961"/>
      <c r="CH884" s="287">
        <f t="shared" ref="CH884:CV884" si="3437">SUM(CH881:CH883)</f>
        <v>0.12134</v>
      </c>
      <c r="CI884" s="287">
        <f t="shared" si="3437"/>
        <v>0</v>
      </c>
      <c r="CJ884" s="287">
        <f t="shared" si="3437"/>
        <v>6.2549665806000002E-3</v>
      </c>
      <c r="CK884" s="287">
        <f t="shared" si="3437"/>
        <v>0</v>
      </c>
      <c r="CL884" s="287">
        <f t="shared" si="3437"/>
        <v>0</v>
      </c>
      <c r="CM884" s="287">
        <f t="shared" si="3437"/>
        <v>0</v>
      </c>
      <c r="CN884" s="287">
        <f t="shared" si="3437"/>
        <v>6.0670000000000002E-2</v>
      </c>
      <c r="CO884" s="287">
        <f t="shared" si="3437"/>
        <v>0</v>
      </c>
      <c r="CP884" s="287">
        <f t="shared" si="3437"/>
        <v>2.8364177519000001E-3</v>
      </c>
      <c r="CQ884" s="287">
        <f t="shared" si="3437"/>
        <v>6.0670000000000002E-2</v>
      </c>
      <c r="CR884" s="287">
        <f t="shared" si="3437"/>
        <v>0</v>
      </c>
      <c r="CS884" s="287">
        <f t="shared" si="3437"/>
        <v>2.8899353656000001E-3</v>
      </c>
      <c r="CT884" s="287">
        <f t="shared" si="3437"/>
        <v>0</v>
      </c>
      <c r="CU884" s="287">
        <f t="shared" si="3437"/>
        <v>0</v>
      </c>
      <c r="CV884" s="287">
        <f t="shared" si="3437"/>
        <v>0</v>
      </c>
      <c r="CW884" s="1510">
        <f t="shared" si="3435"/>
        <v>0.12134</v>
      </c>
      <c r="CX884" s="287">
        <f t="shared" si="3435"/>
        <v>0</v>
      </c>
      <c r="CY884" s="287">
        <f t="shared" si="3435"/>
        <v>6.2549665806000002E-3</v>
      </c>
      <c r="CZ884" s="287">
        <f t="shared" si="3435"/>
        <v>0.12134</v>
      </c>
      <c r="DA884" s="287">
        <f t="shared" si="3435"/>
        <v>0</v>
      </c>
      <c r="DB884" s="287">
        <f t="shared" si="3435"/>
        <v>6.5239288246000003E-3</v>
      </c>
      <c r="DC884" s="287">
        <f t="shared" si="3435"/>
        <v>0.12134</v>
      </c>
      <c r="DD884" s="287">
        <f t="shared" si="3435"/>
        <v>0</v>
      </c>
      <c r="DE884" s="287">
        <f t="shared" si="3435"/>
        <v>6.8044620510000001E-3</v>
      </c>
      <c r="DF884" s="287">
        <f t="shared" ref="DF884:DH884" si="3438">SUM(DF881:DF883)</f>
        <v>0.12134</v>
      </c>
      <c r="DG884" s="287">
        <f t="shared" si="3438"/>
        <v>0</v>
      </c>
      <c r="DH884" s="287">
        <f t="shared" si="3438"/>
        <v>6.8044620510000001E-3</v>
      </c>
      <c r="DI884" s="1220">
        <f t="shared" ref="DI884:EC884" si="3439">SUM(DI881:DI883)</f>
        <v>0.12134</v>
      </c>
      <c r="DJ884" s="1220">
        <f t="shared" si="3439"/>
        <v>0</v>
      </c>
      <c r="DK884" s="1220">
        <f t="shared" si="3439"/>
        <v>6.2549665806000002E-3</v>
      </c>
      <c r="DL884" s="1220"/>
      <c r="DM884" s="1220"/>
      <c r="DN884" s="1220"/>
      <c r="DO884" s="1220"/>
      <c r="DP884" s="1220"/>
      <c r="DQ884" s="1220"/>
      <c r="DR884" s="1220"/>
      <c r="DS884" s="1220"/>
      <c r="DT884" s="1220"/>
      <c r="DU884" s="1220"/>
      <c r="DV884" s="1220"/>
      <c r="DW884" s="1220"/>
      <c r="DX884" s="1220">
        <f t="shared" si="3439"/>
        <v>0.12134</v>
      </c>
      <c r="DY884" s="1220">
        <f t="shared" si="3439"/>
        <v>0</v>
      </c>
      <c r="DZ884" s="1220">
        <f t="shared" si="3439"/>
        <v>6.5239288246000003E-3</v>
      </c>
      <c r="EA884" s="1220">
        <f t="shared" si="3439"/>
        <v>0.12134</v>
      </c>
      <c r="EB884" s="1220">
        <f t="shared" si="3439"/>
        <v>0</v>
      </c>
      <c r="EC884" s="1220">
        <f t="shared" si="3439"/>
        <v>6.8044620510000001E-3</v>
      </c>
      <c r="ED884" s="1220">
        <f t="shared" ref="ED884:EF884" si="3440">SUM(ED881:ED883)</f>
        <v>0.12134</v>
      </c>
      <c r="EE884" s="1220">
        <f t="shared" si="3440"/>
        <v>0</v>
      </c>
      <c r="EF884" s="1220">
        <f t="shared" si="3440"/>
        <v>6.8044620510000001E-3</v>
      </c>
      <c r="EG884" s="1220"/>
      <c r="EH884" s="1220"/>
      <c r="EI884" s="1220"/>
      <c r="EJ884" s="285"/>
      <c r="EK884" s="285"/>
      <c r="EL884" s="285"/>
      <c r="EM884" s="285"/>
      <c r="EN884" s="287">
        <f t="shared" si="3424"/>
        <v>0</v>
      </c>
      <c r="EO884" s="287"/>
      <c r="EP884" s="287"/>
      <c r="EQ884" s="287">
        <f t="shared" ref="EQ884:FG884" si="3441">SUM(EQ881:EQ883)</f>
        <v>0</v>
      </c>
      <c r="ER884" s="287">
        <f t="shared" si="3441"/>
        <v>0</v>
      </c>
      <c r="ES884" s="287">
        <f t="shared" si="3441"/>
        <v>0</v>
      </c>
      <c r="ET884" s="825"/>
      <c r="EU884" s="825"/>
      <c r="EV884" s="825"/>
      <c r="EW884" s="825"/>
      <c r="EX884" s="287">
        <f t="shared" si="3441"/>
        <v>0</v>
      </c>
      <c r="EY884" s="825"/>
      <c r="EZ884" s="825"/>
      <c r="FA884" s="825"/>
      <c r="FB884" s="825"/>
      <c r="FC884" s="287">
        <f t="shared" si="3441"/>
        <v>0</v>
      </c>
      <c r="FD884" s="287">
        <f t="shared" si="3441"/>
        <v>0</v>
      </c>
      <c r="FE884" s="287">
        <f t="shared" ref="FE884:FF884" si="3442">SUM(FE881:FE883)</f>
        <v>0</v>
      </c>
      <c r="FF884" s="287">
        <f t="shared" si="3442"/>
        <v>0</v>
      </c>
      <c r="FG884" s="287">
        <f t="shared" si="3441"/>
        <v>0</v>
      </c>
      <c r="FH884" s="287">
        <v>0</v>
      </c>
      <c r="FI884" s="287">
        <v>0</v>
      </c>
      <c r="FJ884" s="287">
        <f>SUM(FJ881:FJ883)</f>
        <v>0</v>
      </c>
      <c r="FK884" s="287">
        <f>SUM(FK881:FK883)</f>
        <v>0</v>
      </c>
      <c r="FL884" s="961"/>
      <c r="FM884" s="287">
        <f>SUM(FM881:FM883)</f>
        <v>0</v>
      </c>
      <c r="FN884" s="825"/>
      <c r="FO884" s="825"/>
      <c r="FP884" s="825"/>
      <c r="FQ884" s="825"/>
      <c r="FR884" s="287"/>
      <c r="FS884" s="287"/>
      <c r="FT884" s="287">
        <f>SUM(FT881:FT883)</f>
        <v>0</v>
      </c>
      <c r="FU884" s="825"/>
      <c r="FV884" s="285"/>
      <c r="FW884" s="285"/>
      <c r="FX884" s="285"/>
    </row>
    <row r="885" spans="1:180" ht="30" hidden="1">
      <c r="A885" s="462" t="s">
        <v>485</v>
      </c>
      <c r="B885" s="379" t="s">
        <v>295</v>
      </c>
      <c r="C885" s="378"/>
      <c r="D885" s="378"/>
      <c r="E885" s="390" t="s">
        <v>124</v>
      </c>
      <c r="F885" s="391" t="s">
        <v>58</v>
      </c>
      <c r="G885" s="463"/>
      <c r="H885" s="463"/>
      <c r="I885" s="285"/>
      <c r="J885" s="285"/>
      <c r="K885" s="285"/>
      <c r="L885" s="285"/>
      <c r="M885" s="285"/>
      <c r="N885" s="285"/>
      <c r="O885" s="285"/>
      <c r="P885" s="285"/>
      <c r="Q885" s="285"/>
      <c r="R885" s="285"/>
      <c r="S885" s="285"/>
      <c r="T885" s="285"/>
      <c r="U885" s="285"/>
      <c r="V885" s="285"/>
      <c r="W885" s="285"/>
      <c r="X885" s="285"/>
      <c r="Y885" s="285"/>
      <c r="Z885" s="285"/>
      <c r="AA885" s="1174"/>
      <c r="AB885" s="285"/>
      <c r="AC885" s="285"/>
      <c r="AD885" s="347"/>
      <c r="AE885" s="285"/>
      <c r="AF885" s="285"/>
      <c r="AG885" s="285"/>
      <c r="AH885" s="285"/>
      <c r="AI885" s="285"/>
      <c r="AJ885" s="285"/>
      <c r="AK885" s="285"/>
      <c r="AL885" s="285"/>
      <c r="AM885" s="285"/>
      <c r="AN885" s="285"/>
      <c r="AO885" s="285"/>
      <c r="AP885" s="338"/>
      <c r="AQ885" s="285"/>
      <c r="AR885" s="1629"/>
      <c r="AS885" s="1629"/>
      <c r="AT885" s="290"/>
      <c r="AU885" s="290"/>
      <c r="AV885" s="290"/>
      <c r="AW885" s="290"/>
      <c r="AX885" s="290"/>
      <c r="AY885" s="290"/>
      <c r="AZ885" s="290"/>
      <c r="BA885" s="290"/>
      <c r="BB885" s="290"/>
      <c r="BC885" s="290"/>
      <c r="BD885" s="290"/>
      <c r="BE885" s="290"/>
      <c r="BF885" s="290"/>
      <c r="BG885" s="290"/>
      <c r="BH885" s="290"/>
      <c r="BI885" s="290"/>
      <c r="BJ885" s="290"/>
      <c r="BK885" s="290"/>
      <c r="BL885" s="285"/>
      <c r="BM885" s="285"/>
      <c r="BN885" s="285"/>
      <c r="BO885" s="285"/>
      <c r="BP885" s="285"/>
      <c r="BQ885" s="285"/>
      <c r="BR885" s="285"/>
      <c r="BS885" s="285"/>
      <c r="BT885" s="285"/>
      <c r="BU885" s="285"/>
      <c r="BV885" s="285"/>
      <c r="BW885" s="285"/>
      <c r="BX885" s="285"/>
      <c r="BY885" s="285"/>
      <c r="BZ885" s="285"/>
      <c r="CA885" s="285"/>
      <c r="CB885" s="285"/>
      <c r="CC885" s="285"/>
      <c r="CD885" s="285"/>
      <c r="CE885" s="285"/>
      <c r="CF885" s="285"/>
      <c r="CG885" s="962"/>
      <c r="CH885" s="285"/>
      <c r="CI885" s="285"/>
      <c r="CJ885" s="285"/>
      <c r="CK885" s="285"/>
      <c r="CL885" s="285"/>
      <c r="CM885" s="285"/>
      <c r="CN885" s="285"/>
      <c r="CO885" s="285"/>
      <c r="CP885" s="285"/>
      <c r="CQ885" s="285"/>
      <c r="CR885" s="285"/>
      <c r="CS885" s="285"/>
      <c r="CT885" s="285"/>
      <c r="CU885" s="285"/>
      <c r="CV885" s="285"/>
      <c r="CW885" s="1512"/>
      <c r="CX885" s="285"/>
      <c r="CY885" s="285"/>
      <c r="CZ885" s="285"/>
      <c r="DA885" s="285"/>
      <c r="DB885" s="285"/>
      <c r="DC885" s="285"/>
      <c r="DD885" s="285"/>
      <c r="DE885" s="285"/>
      <c r="DF885" s="285"/>
      <c r="DG885" s="285"/>
      <c r="DH885" s="285"/>
      <c r="DI885" s="1174"/>
      <c r="DJ885" s="1174"/>
      <c r="DK885" s="1174"/>
      <c r="DL885" s="1174"/>
      <c r="DM885" s="1174"/>
      <c r="DN885" s="1174"/>
      <c r="DO885" s="1174"/>
      <c r="DP885" s="1174"/>
      <c r="DQ885" s="1174"/>
      <c r="DR885" s="1174"/>
      <c r="DS885" s="1174"/>
      <c r="DT885" s="1174"/>
      <c r="DU885" s="1174"/>
      <c r="DV885" s="1174"/>
      <c r="DW885" s="1174"/>
      <c r="DX885" s="1174"/>
      <c r="DY885" s="1174"/>
      <c r="DZ885" s="1174"/>
      <c r="EA885" s="1174"/>
      <c r="EB885" s="1174"/>
      <c r="EC885" s="1174"/>
      <c r="ED885" s="1174"/>
      <c r="EE885" s="1174"/>
      <c r="EF885" s="1174"/>
      <c r="EG885" s="1174"/>
      <c r="EH885" s="1174"/>
      <c r="EI885" s="1174"/>
      <c r="EJ885" s="285"/>
      <c r="EK885" s="285"/>
      <c r="EL885" s="285"/>
      <c r="EM885" s="285"/>
      <c r="EN885" s="287">
        <f t="shared" si="3424"/>
        <v>0</v>
      </c>
      <c r="EO885" s="287"/>
      <c r="EP885" s="287"/>
      <c r="EQ885" s="285"/>
      <c r="ER885" s="285"/>
      <c r="ES885" s="285"/>
      <c r="ET885" s="804"/>
      <c r="EU885" s="804"/>
      <c r="EV885" s="804"/>
      <c r="EW885" s="804"/>
      <c r="EX885" s="285"/>
      <c r="EY885" s="804"/>
      <c r="EZ885" s="804"/>
      <c r="FA885" s="804"/>
      <c r="FB885" s="804"/>
      <c r="FC885" s="285"/>
      <c r="FD885" s="285"/>
      <c r="FE885" s="285"/>
      <c r="FF885" s="285"/>
      <c r="FG885" s="285"/>
      <c r="FH885" s="287"/>
      <c r="FI885" s="287"/>
      <c r="FJ885" s="285"/>
      <c r="FK885" s="285"/>
      <c r="FL885" s="962"/>
      <c r="FM885" s="285"/>
      <c r="FN885" s="804"/>
      <c r="FO885" s="804"/>
      <c r="FP885" s="804"/>
      <c r="FQ885" s="804"/>
      <c r="FR885" s="285"/>
      <c r="FS885" s="285"/>
      <c r="FT885" s="285"/>
      <c r="FU885" s="804"/>
      <c r="FV885" s="285"/>
      <c r="FW885" s="285"/>
      <c r="FX885" s="285"/>
    </row>
    <row r="886" spans="1:180" s="515" customFormat="1" ht="28.9" hidden="1" customHeight="1">
      <c r="A886" s="627" t="s">
        <v>485</v>
      </c>
      <c r="B886" s="628" t="s">
        <v>295</v>
      </c>
      <c r="C886" s="542" t="s">
        <v>489</v>
      </c>
      <c r="D886" s="542" t="s">
        <v>22</v>
      </c>
      <c r="E886" s="589" t="s">
        <v>385</v>
      </c>
      <c r="F886" s="549" t="s">
        <v>370</v>
      </c>
      <c r="G886" s="563"/>
      <c r="H886" s="563" t="s">
        <v>367</v>
      </c>
      <c r="I886" s="508" t="e">
        <f>#REF!+M886+N886+S886</f>
        <v>#REF!</v>
      </c>
      <c r="J886" s="508"/>
      <c r="K886" s="508"/>
      <c r="L886" s="508"/>
      <c r="M886" s="509" t="e">
        <f>SUM(#REF!)</f>
        <v>#REF!</v>
      </c>
      <c r="N886" s="509">
        <f>SUM(O886:R886)</f>
        <v>0</v>
      </c>
      <c r="O886" s="565"/>
      <c r="P886" s="565"/>
      <c r="Q886" s="565"/>
      <c r="R886" s="565"/>
      <c r="S886" s="565"/>
      <c r="T886" s="565"/>
      <c r="U886" s="565"/>
      <c r="V886" s="565"/>
      <c r="W886" s="565"/>
      <c r="X886" s="565"/>
      <c r="Y886" s="565"/>
      <c r="Z886" s="565"/>
      <c r="AA886" s="1185"/>
      <c r="AB886" s="565"/>
      <c r="AC886" s="565"/>
      <c r="AD886" s="565"/>
      <c r="AE886" s="565"/>
      <c r="AF886" s="509" t="e">
        <f>SUM(#REF!)</f>
        <v>#REF!</v>
      </c>
      <c r="AG886" s="509">
        <f>SUM(AH886:AK886)</f>
        <v>0</v>
      </c>
      <c r="AH886" s="565"/>
      <c r="AI886" s="565"/>
      <c r="AJ886" s="565"/>
      <c r="AK886" s="565"/>
      <c r="AL886" s="565"/>
      <c r="AM886" s="565"/>
      <c r="AN886" s="565"/>
      <c r="AO886" s="565"/>
      <c r="AP886" s="565" t="s">
        <v>367</v>
      </c>
      <c r="AQ886" s="508" t="e">
        <f>#REF!+BL886+BR886+CW886</f>
        <v>#REF!</v>
      </c>
      <c r="AR886" s="1630"/>
      <c r="AS886" s="1630"/>
      <c r="AT886" s="508"/>
      <c r="AU886" s="508"/>
      <c r="AV886" s="508"/>
      <c r="AW886" s="508"/>
      <c r="AX886" s="508"/>
      <c r="AY886" s="508"/>
      <c r="AZ886" s="508"/>
      <c r="BA886" s="508"/>
      <c r="BB886" s="508"/>
      <c r="BC886" s="508"/>
      <c r="BD886" s="508"/>
      <c r="BE886" s="508"/>
      <c r="BF886" s="508">
        <v>0.31989000000000001</v>
      </c>
      <c r="BG886" s="508"/>
      <c r="BH886" s="508">
        <v>7.6577283507000002E-3</v>
      </c>
      <c r="BI886" s="508">
        <v>0.1</v>
      </c>
      <c r="BJ886" s="508">
        <v>0</v>
      </c>
      <c r="BK886" s="508">
        <v>2E-3</v>
      </c>
      <c r="BL886" s="578">
        <v>0.31989000000000001</v>
      </c>
      <c r="BM886" s="578">
        <v>0</v>
      </c>
      <c r="BN886" s="578">
        <v>7.6577283507000002E-3</v>
      </c>
      <c r="BO886" s="578">
        <v>0.159945</v>
      </c>
      <c r="BP886" s="578">
        <v>0</v>
      </c>
      <c r="BQ886" s="578">
        <v>3.3798873641999998E-3</v>
      </c>
      <c r="BR886" s="578">
        <v>0.31989000000000001</v>
      </c>
      <c r="BS886" s="578">
        <v>0</v>
      </c>
      <c r="BT886" s="578">
        <v>7.6577283507000002E-3</v>
      </c>
      <c r="BU886" s="578">
        <v>0.159945</v>
      </c>
      <c r="BV886" s="578">
        <v>0</v>
      </c>
      <c r="BW886" s="578">
        <v>3.3798873641999998E-3</v>
      </c>
      <c r="BX886" s="578">
        <v>0</v>
      </c>
      <c r="BY886" s="578">
        <v>0</v>
      </c>
      <c r="BZ886" s="578">
        <v>0</v>
      </c>
      <c r="CA886" s="578">
        <v>0</v>
      </c>
      <c r="CB886" s="578">
        <v>0</v>
      </c>
      <c r="CC886" s="578">
        <v>0</v>
      </c>
      <c r="CD886" s="578">
        <v>0.159945</v>
      </c>
      <c r="CE886" s="578">
        <v>0</v>
      </c>
      <c r="CF886" s="578">
        <v>3.3798873641999998E-3</v>
      </c>
      <c r="CG886" s="978"/>
      <c r="CH886" s="578">
        <v>0.31989000000000001</v>
      </c>
      <c r="CI886" s="578">
        <v>0</v>
      </c>
      <c r="CJ886" s="578">
        <v>7.6577283507000002E-3</v>
      </c>
      <c r="CK886" s="578">
        <v>0.159945</v>
      </c>
      <c r="CL886" s="578">
        <v>0</v>
      </c>
      <c r="CM886" s="578">
        <v>3.3798873641999998E-3</v>
      </c>
      <c r="CN886" s="578">
        <v>0</v>
      </c>
      <c r="CO886" s="578">
        <v>0</v>
      </c>
      <c r="CP886" s="578">
        <v>0</v>
      </c>
      <c r="CQ886" s="578">
        <v>0</v>
      </c>
      <c r="CR886" s="578">
        <v>0</v>
      </c>
      <c r="CS886" s="578">
        <v>0</v>
      </c>
      <c r="CT886" s="578">
        <v>0.159945</v>
      </c>
      <c r="CU886" s="578">
        <v>0</v>
      </c>
      <c r="CV886" s="578">
        <v>3.3798873641999998E-3</v>
      </c>
      <c r="CW886" s="1547">
        <v>0.31989000000000001</v>
      </c>
      <c r="CX886" s="578">
        <v>0</v>
      </c>
      <c r="CY886" s="578">
        <v>8.3304506229000003E-3</v>
      </c>
      <c r="CZ886" s="578">
        <v>0.31989000000000001</v>
      </c>
      <c r="DA886" s="578">
        <v>0</v>
      </c>
      <c r="DB886" s="578">
        <v>8.3304506229000003E-3</v>
      </c>
      <c r="DC886" s="578">
        <v>0.31989000000000001</v>
      </c>
      <c r="DD886" s="578">
        <v>0</v>
      </c>
      <c r="DE886" s="578">
        <v>8.3304506229000003E-3</v>
      </c>
      <c r="DF886" s="578">
        <v>0.31989000000000001</v>
      </c>
      <c r="DG886" s="578">
        <v>0</v>
      </c>
      <c r="DH886" s="578">
        <v>8.3304506229000003E-3</v>
      </c>
      <c r="DI886" s="1231">
        <v>0.31989000000000001</v>
      </c>
      <c r="DJ886" s="1231">
        <v>0</v>
      </c>
      <c r="DK886" s="1231">
        <v>8.3304506229000003E-3</v>
      </c>
      <c r="DL886" s="1231"/>
      <c r="DM886" s="1231"/>
      <c r="DN886" s="1231"/>
      <c r="DO886" s="1231"/>
      <c r="DP886" s="1231"/>
      <c r="DQ886" s="1231"/>
      <c r="DR886" s="1231"/>
      <c r="DS886" s="1231"/>
      <c r="DT886" s="1231"/>
      <c r="DU886" s="1231"/>
      <c r="DV886" s="1231"/>
      <c r="DW886" s="1231"/>
      <c r="DX886" s="1231">
        <v>0.31989000000000001</v>
      </c>
      <c r="DY886" s="1231">
        <v>0</v>
      </c>
      <c r="DZ886" s="1231">
        <v>8.3304506229000003E-3</v>
      </c>
      <c r="EA886" s="1231">
        <v>0.31989000000000001</v>
      </c>
      <c r="EB886" s="1231">
        <v>0</v>
      </c>
      <c r="EC886" s="1231">
        <v>8.3304506229000003E-3</v>
      </c>
      <c r="ED886" s="1231">
        <v>0.31989000000000001</v>
      </c>
      <c r="EE886" s="1231">
        <v>0</v>
      </c>
      <c r="EF886" s="1231">
        <v>8.3304506229000003E-3</v>
      </c>
      <c r="EG886" s="1231"/>
      <c r="EH886" s="1231"/>
      <c r="EI886" s="1231"/>
      <c r="EJ886" s="565"/>
      <c r="EK886" s="565"/>
      <c r="EL886" s="565"/>
      <c r="EM886" s="565"/>
      <c r="EN886" s="508">
        <f t="shared" si="3424"/>
        <v>0</v>
      </c>
      <c r="EO886" s="508"/>
      <c r="EP886" s="508"/>
      <c r="EQ886" s="565"/>
      <c r="ER886" s="565"/>
      <c r="ES886" s="565"/>
      <c r="ET886" s="833"/>
      <c r="EU886" s="833"/>
      <c r="EV886" s="833"/>
      <c r="EW886" s="833"/>
      <c r="EX886" s="565"/>
      <c r="EY886" s="833"/>
      <c r="EZ886" s="833"/>
      <c r="FA886" s="833"/>
      <c r="FB886" s="833"/>
      <c r="FC886" s="565"/>
      <c r="FD886" s="565"/>
      <c r="FE886" s="565"/>
      <c r="FF886" s="565"/>
      <c r="FG886" s="508">
        <f>SUM(FH886:FM886)</f>
        <v>0</v>
      </c>
      <c r="FH886" s="508"/>
      <c r="FI886" s="508"/>
      <c r="FJ886" s="565"/>
      <c r="FK886" s="565"/>
      <c r="FL886" s="976"/>
      <c r="FM886" s="565"/>
      <c r="FN886" s="833"/>
      <c r="FO886" s="833"/>
      <c r="FP886" s="833"/>
      <c r="FQ886" s="833"/>
      <c r="FR886" s="565"/>
      <c r="FS886" s="565"/>
      <c r="FT886" s="565"/>
      <c r="FU886" s="833"/>
      <c r="FV886" s="565"/>
      <c r="FW886" s="565"/>
      <c r="FX886" s="565"/>
    </row>
    <row r="887" spans="1:180" ht="30" hidden="1">
      <c r="A887" s="462" t="s">
        <v>485</v>
      </c>
      <c r="B887" s="379" t="s">
        <v>295</v>
      </c>
      <c r="C887" s="378"/>
      <c r="D887" s="378"/>
      <c r="E887" s="392"/>
      <c r="F887" s="394"/>
      <c r="G887" s="339"/>
      <c r="H887" s="339"/>
      <c r="I887" s="287" t="e">
        <f>#REF!+M887+N887+S887+#REF!</f>
        <v>#REF!</v>
      </c>
      <c r="J887" s="287"/>
      <c r="K887" s="287"/>
      <c r="L887" s="287"/>
      <c r="M887" s="364"/>
      <c r="N887" s="364"/>
      <c r="O887" s="364"/>
      <c r="P887" s="364"/>
      <c r="Q887" s="364"/>
      <c r="R887" s="364"/>
      <c r="S887" s="364"/>
      <c r="T887" s="364"/>
      <c r="U887" s="364"/>
      <c r="V887" s="364"/>
      <c r="W887" s="364"/>
      <c r="X887" s="364"/>
      <c r="Y887" s="364"/>
      <c r="Z887" s="364"/>
      <c r="AA887" s="1186"/>
      <c r="AB887" s="290"/>
      <c r="AC887" s="290"/>
      <c r="AD887" s="348"/>
      <c r="AE887" s="290"/>
      <c r="AF887" s="364"/>
      <c r="AG887" s="364"/>
      <c r="AH887" s="364"/>
      <c r="AI887" s="364"/>
      <c r="AJ887" s="364"/>
      <c r="AK887" s="364"/>
      <c r="AL887" s="290"/>
      <c r="AM887" s="290"/>
      <c r="AN887" s="290"/>
      <c r="AO887" s="290"/>
      <c r="AP887" s="290"/>
      <c r="AQ887" s="287" t="e">
        <f>#REF!+#REF!+BR887+CW887+#REF!</f>
        <v>#REF!</v>
      </c>
      <c r="AR887" s="1631"/>
      <c r="AS887" s="1631"/>
      <c r="AT887" s="285"/>
      <c r="AU887" s="285"/>
      <c r="AV887" s="285"/>
      <c r="AW887" s="285"/>
      <c r="AX887" s="285"/>
      <c r="AY887" s="285"/>
      <c r="AZ887" s="285"/>
      <c r="BA887" s="285"/>
      <c r="BB887" s="285"/>
      <c r="BC887" s="285"/>
      <c r="BD887" s="285"/>
      <c r="BE887" s="285"/>
      <c r="BF887" s="285"/>
      <c r="BG887" s="285"/>
      <c r="BH887" s="285"/>
      <c r="BI887" s="285"/>
      <c r="BJ887" s="285"/>
      <c r="BK887" s="285"/>
      <c r="BL887" s="290"/>
      <c r="BM887" s="290"/>
      <c r="BN887" s="290"/>
      <c r="BO887" s="290"/>
      <c r="BP887" s="290"/>
      <c r="BQ887" s="290"/>
      <c r="BR887" s="290"/>
      <c r="BS887" s="290"/>
      <c r="BT887" s="290"/>
      <c r="BU887" s="290"/>
      <c r="BV887" s="290"/>
      <c r="BW887" s="290"/>
      <c r="BX887" s="290"/>
      <c r="BY887" s="290"/>
      <c r="BZ887" s="290"/>
      <c r="CA887" s="290"/>
      <c r="CB887" s="290"/>
      <c r="CC887" s="290"/>
      <c r="CD887" s="290"/>
      <c r="CE887" s="290"/>
      <c r="CF887" s="290"/>
      <c r="CG887" s="981"/>
      <c r="CH887" s="290"/>
      <c r="CI887" s="290"/>
      <c r="CJ887" s="290"/>
      <c r="CK887" s="290"/>
      <c r="CL887" s="290"/>
      <c r="CM887" s="290"/>
      <c r="CN887" s="290"/>
      <c r="CO887" s="290"/>
      <c r="CP887" s="290"/>
      <c r="CQ887" s="290"/>
      <c r="CR887" s="290"/>
      <c r="CS887" s="290"/>
      <c r="CT887" s="290"/>
      <c r="CU887" s="290"/>
      <c r="CV887" s="290"/>
      <c r="CW887" s="1549"/>
      <c r="CX887" s="290"/>
      <c r="CY887" s="290"/>
      <c r="CZ887" s="290"/>
      <c r="DA887" s="290"/>
      <c r="DB887" s="290"/>
      <c r="DC887" s="290"/>
      <c r="DD887" s="290"/>
      <c r="DE887" s="290"/>
      <c r="DF887" s="290"/>
      <c r="DG887" s="290"/>
      <c r="DH887" s="290"/>
      <c r="DI887" s="1234"/>
      <c r="DJ887" s="1234"/>
      <c r="DK887" s="1234"/>
      <c r="DL887" s="1234"/>
      <c r="DM887" s="1234"/>
      <c r="DN887" s="1234"/>
      <c r="DO887" s="1234"/>
      <c r="DP887" s="1234"/>
      <c r="DQ887" s="1234"/>
      <c r="DR887" s="1234"/>
      <c r="DS887" s="1234"/>
      <c r="DT887" s="1234"/>
      <c r="DU887" s="1234"/>
      <c r="DV887" s="1234"/>
      <c r="DW887" s="1234"/>
      <c r="DX887" s="1234"/>
      <c r="DY887" s="1234"/>
      <c r="DZ887" s="1234"/>
      <c r="EA887" s="1234"/>
      <c r="EB887" s="1234"/>
      <c r="EC887" s="1234"/>
      <c r="ED887" s="1234"/>
      <c r="EE887" s="1234"/>
      <c r="EF887" s="1234"/>
      <c r="EG887" s="1234"/>
      <c r="EH887" s="1234"/>
      <c r="EI887" s="1234"/>
      <c r="EJ887" s="290"/>
      <c r="EK887" s="290"/>
      <c r="EL887" s="290"/>
      <c r="EM887" s="290"/>
      <c r="EN887" s="287">
        <f t="shared" si="3424"/>
        <v>0</v>
      </c>
      <c r="EO887" s="287"/>
      <c r="EP887" s="287"/>
      <c r="EQ887" s="290"/>
      <c r="ER887" s="290"/>
      <c r="ES887" s="290"/>
      <c r="ET887" s="836"/>
      <c r="EU887" s="836"/>
      <c r="EV887" s="836"/>
      <c r="EW887" s="836"/>
      <c r="EX887" s="290"/>
      <c r="EY887" s="836"/>
      <c r="EZ887" s="836"/>
      <c r="FA887" s="836"/>
      <c r="FB887" s="836"/>
      <c r="FC887" s="290"/>
      <c r="FD887" s="290"/>
      <c r="FE887" s="290"/>
      <c r="FF887" s="290"/>
      <c r="FG887" s="287">
        <f>SUM(FH887:FM887)</f>
        <v>0</v>
      </c>
      <c r="FH887" s="287"/>
      <c r="FI887" s="287"/>
      <c r="FJ887" s="290"/>
      <c r="FK887" s="290"/>
      <c r="FL887" s="981"/>
      <c r="FM887" s="290"/>
      <c r="FN887" s="836"/>
      <c r="FO887" s="836"/>
      <c r="FP887" s="836"/>
      <c r="FQ887" s="836"/>
      <c r="FR887" s="290"/>
      <c r="FS887" s="290"/>
      <c r="FT887" s="290"/>
      <c r="FU887" s="836"/>
      <c r="FV887" s="338"/>
      <c r="FW887" s="338"/>
      <c r="FX887" s="338"/>
    </row>
    <row r="888" spans="1:180" ht="30" hidden="1">
      <c r="A888" s="462" t="s">
        <v>485</v>
      </c>
      <c r="B888" s="379" t="s">
        <v>295</v>
      </c>
      <c r="C888" s="378"/>
      <c r="D888" s="378"/>
      <c r="E888" s="392" t="s">
        <v>97</v>
      </c>
      <c r="F888" s="394"/>
      <c r="G888" s="339"/>
      <c r="H888" s="339"/>
      <c r="I888" s="287" t="e">
        <f>#REF!+M888+N888+S888+#REF!</f>
        <v>#REF!</v>
      </c>
      <c r="J888" s="287"/>
      <c r="K888" s="287"/>
      <c r="L888" s="287"/>
      <c r="M888" s="364"/>
      <c r="N888" s="364"/>
      <c r="O888" s="364"/>
      <c r="P888" s="364"/>
      <c r="Q888" s="364"/>
      <c r="R888" s="364"/>
      <c r="S888" s="364"/>
      <c r="T888" s="364"/>
      <c r="U888" s="364"/>
      <c r="V888" s="364"/>
      <c r="W888" s="364"/>
      <c r="X888" s="364"/>
      <c r="Y888" s="364"/>
      <c r="Z888" s="364"/>
      <c r="AA888" s="1186"/>
      <c r="AB888" s="290"/>
      <c r="AC888" s="290"/>
      <c r="AD888" s="348"/>
      <c r="AE888" s="290"/>
      <c r="AF888" s="364"/>
      <c r="AG888" s="364"/>
      <c r="AH888" s="364"/>
      <c r="AI888" s="364"/>
      <c r="AJ888" s="364"/>
      <c r="AK888" s="364"/>
      <c r="AL888" s="290"/>
      <c r="AM888" s="290"/>
      <c r="AN888" s="290"/>
      <c r="AO888" s="290"/>
      <c r="AP888" s="290"/>
      <c r="AQ888" s="287" t="e">
        <f>#REF!+#REF!+BR888+CW888+#REF!</f>
        <v>#REF!</v>
      </c>
      <c r="AR888" s="1631"/>
      <c r="AS888" s="1631"/>
      <c r="AT888" s="285"/>
      <c r="AU888" s="285"/>
      <c r="AV888" s="285"/>
      <c r="AW888" s="285"/>
      <c r="AX888" s="285"/>
      <c r="AY888" s="285"/>
      <c r="AZ888" s="285"/>
      <c r="BA888" s="285"/>
      <c r="BB888" s="285"/>
      <c r="BC888" s="285"/>
      <c r="BD888" s="285"/>
      <c r="BE888" s="285"/>
      <c r="BF888" s="285"/>
      <c r="BG888" s="285"/>
      <c r="BH888" s="285"/>
      <c r="BI888" s="285"/>
      <c r="BJ888" s="285"/>
      <c r="BK888" s="285"/>
      <c r="BL888" s="290"/>
      <c r="BM888" s="290"/>
      <c r="BN888" s="290"/>
      <c r="BO888" s="290"/>
      <c r="BP888" s="290"/>
      <c r="BQ888" s="290"/>
      <c r="BR888" s="290"/>
      <c r="BS888" s="290"/>
      <c r="BT888" s="290"/>
      <c r="BU888" s="290"/>
      <c r="BV888" s="290"/>
      <c r="BW888" s="290"/>
      <c r="BX888" s="290"/>
      <c r="BY888" s="290"/>
      <c r="BZ888" s="290"/>
      <c r="CA888" s="290"/>
      <c r="CB888" s="290"/>
      <c r="CC888" s="290"/>
      <c r="CD888" s="290"/>
      <c r="CE888" s="290"/>
      <c r="CF888" s="290"/>
      <c r="CG888" s="981"/>
      <c r="CH888" s="290"/>
      <c r="CI888" s="290"/>
      <c r="CJ888" s="290"/>
      <c r="CK888" s="290"/>
      <c r="CL888" s="290"/>
      <c r="CM888" s="290"/>
      <c r="CN888" s="290"/>
      <c r="CO888" s="290"/>
      <c r="CP888" s="290"/>
      <c r="CQ888" s="290"/>
      <c r="CR888" s="290"/>
      <c r="CS888" s="290"/>
      <c r="CT888" s="290"/>
      <c r="CU888" s="290"/>
      <c r="CV888" s="290"/>
      <c r="CW888" s="1549"/>
      <c r="CX888" s="290"/>
      <c r="CY888" s="290"/>
      <c r="CZ888" s="290"/>
      <c r="DA888" s="290"/>
      <c r="DB888" s="290"/>
      <c r="DC888" s="290"/>
      <c r="DD888" s="290"/>
      <c r="DE888" s="290"/>
      <c r="DF888" s="290"/>
      <c r="DG888" s="290"/>
      <c r="DH888" s="290"/>
      <c r="DI888" s="1234"/>
      <c r="DJ888" s="1234"/>
      <c r="DK888" s="1234"/>
      <c r="DL888" s="1234"/>
      <c r="DM888" s="1234"/>
      <c r="DN888" s="1234"/>
      <c r="DO888" s="1234"/>
      <c r="DP888" s="1234"/>
      <c r="DQ888" s="1234"/>
      <c r="DR888" s="1234"/>
      <c r="DS888" s="1234"/>
      <c r="DT888" s="1234"/>
      <c r="DU888" s="1234"/>
      <c r="DV888" s="1234"/>
      <c r="DW888" s="1234"/>
      <c r="DX888" s="1234"/>
      <c r="DY888" s="1234"/>
      <c r="DZ888" s="1234"/>
      <c r="EA888" s="1234"/>
      <c r="EB888" s="1234"/>
      <c r="EC888" s="1234"/>
      <c r="ED888" s="1234"/>
      <c r="EE888" s="1234"/>
      <c r="EF888" s="1234"/>
      <c r="EG888" s="1234"/>
      <c r="EH888" s="1234"/>
      <c r="EI888" s="1234"/>
      <c r="EJ888" s="290"/>
      <c r="EK888" s="290"/>
      <c r="EL888" s="290"/>
      <c r="EM888" s="290"/>
      <c r="EN888" s="287">
        <f t="shared" si="3424"/>
        <v>0</v>
      </c>
      <c r="EO888" s="287"/>
      <c r="EP888" s="287"/>
      <c r="EQ888" s="290"/>
      <c r="ER888" s="290"/>
      <c r="ES888" s="290"/>
      <c r="ET888" s="836"/>
      <c r="EU888" s="836"/>
      <c r="EV888" s="836"/>
      <c r="EW888" s="836"/>
      <c r="EX888" s="290"/>
      <c r="EY888" s="836"/>
      <c r="EZ888" s="836"/>
      <c r="FA888" s="836"/>
      <c r="FB888" s="836"/>
      <c r="FC888" s="290"/>
      <c r="FD888" s="290"/>
      <c r="FE888" s="290"/>
      <c r="FF888" s="290"/>
      <c r="FG888" s="287">
        <f>SUM(FH888:FM888)</f>
        <v>0</v>
      </c>
      <c r="FH888" s="287"/>
      <c r="FI888" s="287"/>
      <c r="FJ888" s="290"/>
      <c r="FK888" s="290"/>
      <c r="FL888" s="981"/>
      <c r="FM888" s="290"/>
      <c r="FN888" s="836"/>
      <c r="FO888" s="836"/>
      <c r="FP888" s="836"/>
      <c r="FQ888" s="836"/>
      <c r="FR888" s="290"/>
      <c r="FS888" s="290"/>
      <c r="FT888" s="290"/>
      <c r="FU888" s="836"/>
      <c r="FV888" s="338"/>
      <c r="FW888" s="338"/>
      <c r="FX888" s="338"/>
    </row>
    <row r="889" spans="1:180" ht="30" hidden="1">
      <c r="A889" s="462" t="s">
        <v>485</v>
      </c>
      <c r="B889" s="379" t="s">
        <v>295</v>
      </c>
      <c r="C889" s="378"/>
      <c r="D889" s="378"/>
      <c r="E889" s="392"/>
      <c r="F889" s="393" t="s">
        <v>100</v>
      </c>
      <c r="G889" s="463"/>
      <c r="H889" s="463"/>
      <c r="I889" s="285"/>
      <c r="J889" s="285"/>
      <c r="K889" s="285"/>
      <c r="L889" s="285"/>
      <c r="M889" s="285"/>
      <c r="N889" s="285"/>
      <c r="O889" s="285"/>
      <c r="P889" s="285"/>
      <c r="Q889" s="285"/>
      <c r="R889" s="285"/>
      <c r="S889" s="285"/>
      <c r="T889" s="285"/>
      <c r="U889" s="285"/>
      <c r="V889" s="285"/>
      <c r="W889" s="285"/>
      <c r="X889" s="285"/>
      <c r="Y889" s="285"/>
      <c r="Z889" s="285"/>
      <c r="AA889" s="1174"/>
      <c r="AB889" s="285"/>
      <c r="AC889" s="285"/>
      <c r="AD889" s="347"/>
      <c r="AE889" s="285"/>
      <c r="AF889" s="285"/>
      <c r="AG889" s="285"/>
      <c r="AH889" s="285"/>
      <c r="AI889" s="285"/>
      <c r="AJ889" s="285"/>
      <c r="AK889" s="285"/>
      <c r="AL889" s="285"/>
      <c r="AM889" s="285"/>
      <c r="AN889" s="285"/>
      <c r="AO889" s="285"/>
      <c r="AP889" s="306"/>
      <c r="AQ889" s="307" t="e">
        <f>#REF!+BL889+BR889+CW889</f>
        <v>#REF!</v>
      </c>
      <c r="AR889" s="1616"/>
      <c r="AS889" s="1616"/>
      <c r="AT889" s="286"/>
      <c r="AU889" s="286"/>
      <c r="AV889" s="286"/>
      <c r="AW889" s="286"/>
      <c r="AX889" s="286"/>
      <c r="AY889" s="286"/>
      <c r="AZ889" s="286"/>
      <c r="BA889" s="286"/>
      <c r="BB889" s="286"/>
      <c r="BC889" s="286"/>
      <c r="BD889" s="286"/>
      <c r="BE889" s="286"/>
      <c r="BF889" s="286"/>
      <c r="BG889" s="286"/>
      <c r="BH889" s="286"/>
      <c r="BI889" s="286"/>
      <c r="BJ889" s="286"/>
      <c r="BK889" s="286"/>
      <c r="BL889" s="287">
        <f t="shared" ref="BL889:DE889" si="3443">SUM(BL886:BL888)</f>
        <v>0.31989000000000001</v>
      </c>
      <c r="BM889" s="287">
        <f t="shared" si="3443"/>
        <v>0</v>
      </c>
      <c r="BN889" s="287">
        <f t="shared" si="3443"/>
        <v>7.6577283507000002E-3</v>
      </c>
      <c r="BO889" s="287">
        <f t="shared" si="3443"/>
        <v>0.159945</v>
      </c>
      <c r="BP889" s="287">
        <f t="shared" si="3443"/>
        <v>0</v>
      </c>
      <c r="BQ889" s="287">
        <f t="shared" si="3443"/>
        <v>3.3798873641999998E-3</v>
      </c>
      <c r="BR889" s="287">
        <f t="shared" ref="BR889:CF889" si="3444">SUM(BR886:BR888)</f>
        <v>0.31989000000000001</v>
      </c>
      <c r="BS889" s="287">
        <f t="shared" si="3444"/>
        <v>0</v>
      </c>
      <c r="BT889" s="287">
        <f t="shared" si="3444"/>
        <v>7.6577283507000002E-3</v>
      </c>
      <c r="BU889" s="287">
        <f t="shared" si="3444"/>
        <v>0.159945</v>
      </c>
      <c r="BV889" s="287">
        <f t="shared" si="3444"/>
        <v>0</v>
      </c>
      <c r="BW889" s="287">
        <f t="shared" si="3444"/>
        <v>3.3798873641999998E-3</v>
      </c>
      <c r="BX889" s="287">
        <f t="shared" si="3444"/>
        <v>0</v>
      </c>
      <c r="BY889" s="287">
        <f t="shared" si="3444"/>
        <v>0</v>
      </c>
      <c r="BZ889" s="287">
        <f t="shared" si="3444"/>
        <v>0</v>
      </c>
      <c r="CA889" s="287">
        <f t="shared" si="3444"/>
        <v>0</v>
      </c>
      <c r="CB889" s="287">
        <f t="shared" si="3444"/>
        <v>0</v>
      </c>
      <c r="CC889" s="287">
        <f t="shared" si="3444"/>
        <v>0</v>
      </c>
      <c r="CD889" s="287">
        <f t="shared" si="3444"/>
        <v>0.159945</v>
      </c>
      <c r="CE889" s="287">
        <f t="shared" si="3444"/>
        <v>0</v>
      </c>
      <c r="CF889" s="287">
        <f t="shared" si="3444"/>
        <v>3.3798873641999998E-3</v>
      </c>
      <c r="CG889" s="961"/>
      <c r="CH889" s="287">
        <f t="shared" ref="CH889:CV889" si="3445">SUM(CH886:CH888)</f>
        <v>0.31989000000000001</v>
      </c>
      <c r="CI889" s="287">
        <f t="shared" si="3445"/>
        <v>0</v>
      </c>
      <c r="CJ889" s="287">
        <f t="shared" si="3445"/>
        <v>7.6577283507000002E-3</v>
      </c>
      <c r="CK889" s="287">
        <f t="shared" si="3445"/>
        <v>0.159945</v>
      </c>
      <c r="CL889" s="287">
        <f t="shared" si="3445"/>
        <v>0</v>
      </c>
      <c r="CM889" s="287">
        <f t="shared" si="3445"/>
        <v>3.3798873641999998E-3</v>
      </c>
      <c r="CN889" s="287">
        <f t="shared" si="3445"/>
        <v>0</v>
      </c>
      <c r="CO889" s="287">
        <f t="shared" si="3445"/>
        <v>0</v>
      </c>
      <c r="CP889" s="287">
        <f t="shared" si="3445"/>
        <v>0</v>
      </c>
      <c r="CQ889" s="287">
        <f t="shared" si="3445"/>
        <v>0</v>
      </c>
      <c r="CR889" s="287">
        <f t="shared" si="3445"/>
        <v>0</v>
      </c>
      <c r="CS889" s="287">
        <f t="shared" si="3445"/>
        <v>0</v>
      </c>
      <c r="CT889" s="287">
        <f t="shared" si="3445"/>
        <v>0.159945</v>
      </c>
      <c r="CU889" s="287">
        <f t="shared" si="3445"/>
        <v>0</v>
      </c>
      <c r="CV889" s="287">
        <f t="shared" si="3445"/>
        <v>3.3798873641999998E-3</v>
      </c>
      <c r="CW889" s="1510">
        <f t="shared" si="3443"/>
        <v>0.31989000000000001</v>
      </c>
      <c r="CX889" s="287">
        <f t="shared" si="3443"/>
        <v>0</v>
      </c>
      <c r="CY889" s="287">
        <f t="shared" si="3443"/>
        <v>8.3304506229000003E-3</v>
      </c>
      <c r="CZ889" s="287">
        <f t="shared" si="3443"/>
        <v>0.31989000000000001</v>
      </c>
      <c r="DA889" s="287">
        <f t="shared" si="3443"/>
        <v>0</v>
      </c>
      <c r="DB889" s="287">
        <f t="shared" si="3443"/>
        <v>8.3304506229000003E-3</v>
      </c>
      <c r="DC889" s="287">
        <f t="shared" si="3443"/>
        <v>0.31989000000000001</v>
      </c>
      <c r="DD889" s="287">
        <f t="shared" si="3443"/>
        <v>0</v>
      </c>
      <c r="DE889" s="287">
        <f t="shared" si="3443"/>
        <v>8.3304506229000003E-3</v>
      </c>
      <c r="DF889" s="287">
        <f t="shared" ref="DF889:DH889" si="3446">SUM(DF886:DF888)</f>
        <v>0.31989000000000001</v>
      </c>
      <c r="DG889" s="287">
        <f t="shared" si="3446"/>
        <v>0</v>
      </c>
      <c r="DH889" s="287">
        <f t="shared" si="3446"/>
        <v>8.3304506229000003E-3</v>
      </c>
      <c r="DI889" s="1220">
        <f t="shared" ref="DI889:EC889" si="3447">SUM(DI886:DI888)</f>
        <v>0.31989000000000001</v>
      </c>
      <c r="DJ889" s="1220">
        <f t="shared" si="3447"/>
        <v>0</v>
      </c>
      <c r="DK889" s="1220">
        <f t="shared" si="3447"/>
        <v>8.3304506229000003E-3</v>
      </c>
      <c r="DL889" s="1220"/>
      <c r="DM889" s="1220"/>
      <c r="DN889" s="1220"/>
      <c r="DO889" s="1220"/>
      <c r="DP889" s="1220"/>
      <c r="DQ889" s="1220"/>
      <c r="DR889" s="1220"/>
      <c r="DS889" s="1220"/>
      <c r="DT889" s="1220"/>
      <c r="DU889" s="1220"/>
      <c r="DV889" s="1220"/>
      <c r="DW889" s="1220"/>
      <c r="DX889" s="1220">
        <f t="shared" si="3447"/>
        <v>0.31989000000000001</v>
      </c>
      <c r="DY889" s="1220">
        <f t="shared" si="3447"/>
        <v>0</v>
      </c>
      <c r="DZ889" s="1220">
        <f t="shared" si="3447"/>
        <v>8.3304506229000003E-3</v>
      </c>
      <c r="EA889" s="1220">
        <f t="shared" si="3447"/>
        <v>0.31989000000000001</v>
      </c>
      <c r="EB889" s="1220">
        <f t="shared" si="3447"/>
        <v>0</v>
      </c>
      <c r="EC889" s="1220">
        <f t="shared" si="3447"/>
        <v>8.3304506229000003E-3</v>
      </c>
      <c r="ED889" s="1220">
        <f t="shared" ref="ED889:EF889" si="3448">SUM(ED886:ED888)</f>
        <v>0.31989000000000001</v>
      </c>
      <c r="EE889" s="1220">
        <f t="shared" si="3448"/>
        <v>0</v>
      </c>
      <c r="EF889" s="1220">
        <f t="shared" si="3448"/>
        <v>8.3304506229000003E-3</v>
      </c>
      <c r="EG889" s="1220"/>
      <c r="EH889" s="1220"/>
      <c r="EI889" s="1220"/>
      <c r="EJ889" s="285"/>
      <c r="EK889" s="285"/>
      <c r="EL889" s="285"/>
      <c r="EM889" s="285"/>
      <c r="EN889" s="287">
        <f t="shared" si="3424"/>
        <v>0</v>
      </c>
      <c r="EO889" s="287"/>
      <c r="EP889" s="287"/>
      <c r="EQ889" s="287">
        <f t="shared" ref="EQ889:FG889" si="3449">SUM(EQ886:EQ888)</f>
        <v>0</v>
      </c>
      <c r="ER889" s="287">
        <f t="shared" si="3449"/>
        <v>0</v>
      </c>
      <c r="ES889" s="287">
        <f t="shared" si="3449"/>
        <v>0</v>
      </c>
      <c r="ET889" s="825"/>
      <c r="EU889" s="825"/>
      <c r="EV889" s="825"/>
      <c r="EW889" s="825"/>
      <c r="EX889" s="287">
        <f t="shared" si="3449"/>
        <v>0</v>
      </c>
      <c r="EY889" s="825"/>
      <c r="EZ889" s="825"/>
      <c r="FA889" s="825"/>
      <c r="FB889" s="825"/>
      <c r="FC889" s="287">
        <f t="shared" si="3449"/>
        <v>0</v>
      </c>
      <c r="FD889" s="287">
        <f t="shared" si="3449"/>
        <v>0</v>
      </c>
      <c r="FE889" s="287">
        <f t="shared" ref="FE889:FF889" si="3450">SUM(FE886:FE888)</f>
        <v>0</v>
      </c>
      <c r="FF889" s="287">
        <f t="shared" si="3450"/>
        <v>0</v>
      </c>
      <c r="FG889" s="287">
        <f t="shared" si="3449"/>
        <v>0</v>
      </c>
      <c r="FH889" s="287">
        <v>0</v>
      </c>
      <c r="FI889" s="287">
        <v>0</v>
      </c>
      <c r="FJ889" s="287">
        <f>SUM(FJ886:FJ888)</f>
        <v>0</v>
      </c>
      <c r="FK889" s="287">
        <f>SUM(FK886:FK888)</f>
        <v>0</v>
      </c>
      <c r="FL889" s="961"/>
      <c r="FM889" s="287">
        <f>SUM(FM886:FM888)</f>
        <v>0</v>
      </c>
      <c r="FN889" s="825"/>
      <c r="FO889" s="825"/>
      <c r="FP889" s="825"/>
      <c r="FQ889" s="825"/>
      <c r="FR889" s="287"/>
      <c r="FS889" s="287"/>
      <c r="FT889" s="287">
        <f>SUM(FT886:FT888)</f>
        <v>0</v>
      </c>
      <c r="FU889" s="825"/>
      <c r="FV889" s="285"/>
      <c r="FW889" s="285"/>
      <c r="FX889" s="285"/>
    </row>
    <row r="890" spans="1:180" ht="30" hidden="1">
      <c r="A890" s="462" t="s">
        <v>485</v>
      </c>
      <c r="B890" s="379" t="s">
        <v>295</v>
      </c>
      <c r="C890" s="378"/>
      <c r="D890" s="378"/>
      <c r="E890" s="374" t="s">
        <v>50</v>
      </c>
      <c r="F890" s="373" t="s">
        <v>98</v>
      </c>
      <c r="G890" s="463"/>
      <c r="H890" s="463"/>
      <c r="I890" s="285"/>
      <c r="J890" s="285"/>
      <c r="K890" s="285"/>
      <c r="L890" s="285"/>
      <c r="M890" s="285"/>
      <c r="N890" s="285"/>
      <c r="O890" s="285"/>
      <c r="P890" s="285"/>
      <c r="Q890" s="285"/>
      <c r="R890" s="285"/>
      <c r="S890" s="285"/>
      <c r="T890" s="285"/>
      <c r="U890" s="285"/>
      <c r="V890" s="285"/>
      <c r="W890" s="285"/>
      <c r="X890" s="285"/>
      <c r="Y890" s="285"/>
      <c r="Z890" s="285"/>
      <c r="AA890" s="1174"/>
      <c r="AB890" s="285"/>
      <c r="AC890" s="285"/>
      <c r="AD890" s="347"/>
      <c r="AE890" s="285"/>
      <c r="AF890" s="285"/>
      <c r="AG890" s="285"/>
      <c r="AH890" s="285"/>
      <c r="AI890" s="285"/>
      <c r="AJ890" s="285"/>
      <c r="AK890" s="285"/>
      <c r="AL890" s="285"/>
      <c r="AM890" s="285"/>
      <c r="AN890" s="285"/>
      <c r="AO890" s="285"/>
      <c r="AP890" s="338"/>
      <c r="AQ890" s="285"/>
      <c r="AR890" s="1629"/>
      <c r="AS890" s="1629"/>
      <c r="AT890" s="325"/>
      <c r="AU890" s="291"/>
      <c r="AV890" s="325"/>
      <c r="AW890" s="325"/>
      <c r="AX890" s="291"/>
      <c r="AY890" s="325"/>
      <c r="AZ890" s="325"/>
      <c r="BA890" s="291"/>
      <c r="BB890" s="325"/>
      <c r="BC890" s="325"/>
      <c r="BD890" s="291"/>
      <c r="BE890" s="325"/>
      <c r="BF890" s="325"/>
      <c r="BG890" s="325"/>
      <c r="BH890" s="325"/>
      <c r="BI890" s="325"/>
      <c r="BJ890" s="325"/>
      <c r="BK890" s="325"/>
      <c r="BL890" s="285"/>
      <c r="BM890" s="285"/>
      <c r="BN890" s="285"/>
      <c r="BO890" s="285"/>
      <c r="BP890" s="285"/>
      <c r="BQ890" s="285"/>
      <c r="BR890" s="285"/>
      <c r="BS890" s="285"/>
      <c r="BT890" s="285"/>
      <c r="BU890" s="285"/>
      <c r="BV890" s="285"/>
      <c r="BW890" s="285"/>
      <c r="BX890" s="285"/>
      <c r="BY890" s="285"/>
      <c r="BZ890" s="285"/>
      <c r="CA890" s="285"/>
      <c r="CB890" s="285"/>
      <c r="CC890" s="285"/>
      <c r="CD890" s="285"/>
      <c r="CE890" s="285"/>
      <c r="CF890" s="285"/>
      <c r="CG890" s="962"/>
      <c r="CH890" s="285"/>
      <c r="CI890" s="285"/>
      <c r="CJ890" s="285"/>
      <c r="CK890" s="285"/>
      <c r="CL890" s="285"/>
      <c r="CM890" s="285"/>
      <c r="CN890" s="285"/>
      <c r="CO890" s="285"/>
      <c r="CP890" s="285"/>
      <c r="CQ890" s="285"/>
      <c r="CR890" s="285"/>
      <c r="CS890" s="285"/>
      <c r="CT890" s="285"/>
      <c r="CU890" s="285"/>
      <c r="CV890" s="285"/>
      <c r="CW890" s="1512"/>
      <c r="CX890" s="285"/>
      <c r="CY890" s="285"/>
      <c r="CZ890" s="285"/>
      <c r="DA890" s="285"/>
      <c r="DB890" s="285"/>
      <c r="DC890" s="285"/>
      <c r="DD890" s="285"/>
      <c r="DE890" s="285"/>
      <c r="DF890" s="285"/>
      <c r="DG890" s="285"/>
      <c r="DH890" s="285"/>
      <c r="DI890" s="1174"/>
      <c r="DJ890" s="1174"/>
      <c r="DK890" s="1174"/>
      <c r="DL890" s="1174"/>
      <c r="DM890" s="1174"/>
      <c r="DN890" s="1174"/>
      <c r="DO890" s="1174"/>
      <c r="DP890" s="1174"/>
      <c r="DQ890" s="1174"/>
      <c r="DR890" s="1174"/>
      <c r="DS890" s="1174"/>
      <c r="DT890" s="1174"/>
      <c r="DU890" s="1174"/>
      <c r="DV890" s="1174"/>
      <c r="DW890" s="1174"/>
      <c r="DX890" s="1174"/>
      <c r="DY890" s="1174"/>
      <c r="DZ890" s="1174"/>
      <c r="EA890" s="1174"/>
      <c r="EB890" s="1174"/>
      <c r="EC890" s="1174"/>
      <c r="ED890" s="1174"/>
      <c r="EE890" s="1174"/>
      <c r="EF890" s="1174"/>
      <c r="EG890" s="1174"/>
      <c r="EH890" s="1174"/>
      <c r="EI890" s="1174"/>
      <c r="EJ890" s="285"/>
      <c r="EK890" s="285"/>
      <c r="EL890" s="285"/>
      <c r="EM890" s="285"/>
      <c r="EN890" s="287">
        <f t="shared" si="3424"/>
        <v>0</v>
      </c>
      <c r="EO890" s="287"/>
      <c r="EP890" s="287"/>
      <c r="EQ890" s="285"/>
      <c r="ER890" s="285"/>
      <c r="ES890" s="285"/>
      <c r="ET890" s="804"/>
      <c r="EU890" s="804"/>
      <c r="EV890" s="804"/>
      <c r="EW890" s="804"/>
      <c r="EX890" s="285"/>
      <c r="EY890" s="804"/>
      <c r="EZ890" s="804"/>
      <c r="FA890" s="804"/>
      <c r="FB890" s="804"/>
      <c r="FC890" s="285"/>
      <c r="FD890" s="285"/>
      <c r="FE890" s="285"/>
      <c r="FF890" s="285"/>
      <c r="FG890" s="285"/>
      <c r="FH890" s="287"/>
      <c r="FI890" s="287"/>
      <c r="FJ890" s="285"/>
      <c r="FK890" s="285"/>
      <c r="FL890" s="962"/>
      <c r="FM890" s="285"/>
      <c r="FN890" s="804"/>
      <c r="FO890" s="804"/>
      <c r="FP890" s="804"/>
      <c r="FQ890" s="804"/>
      <c r="FR890" s="285"/>
      <c r="FS890" s="285"/>
      <c r="FT890" s="285"/>
      <c r="FU890" s="804"/>
      <c r="FV890" s="285"/>
      <c r="FW890" s="285"/>
      <c r="FX890" s="285"/>
    </row>
    <row r="891" spans="1:180" ht="30" hidden="1">
      <c r="A891" s="462" t="s">
        <v>485</v>
      </c>
      <c r="B891" s="379" t="s">
        <v>295</v>
      </c>
      <c r="C891" s="378"/>
      <c r="D891" s="378"/>
      <c r="E891" s="390" t="s">
        <v>125</v>
      </c>
      <c r="F891" s="391" t="s">
        <v>99</v>
      </c>
      <c r="G891" s="463"/>
      <c r="H891" s="463"/>
      <c r="I891" s="285"/>
      <c r="J891" s="285"/>
      <c r="K891" s="285"/>
      <c r="L891" s="285"/>
      <c r="M891" s="285"/>
      <c r="N891" s="285"/>
      <c r="O891" s="285"/>
      <c r="P891" s="285"/>
      <c r="Q891" s="285"/>
      <c r="R891" s="285"/>
      <c r="S891" s="285"/>
      <c r="T891" s="285"/>
      <c r="U891" s="285"/>
      <c r="V891" s="285"/>
      <c r="W891" s="285"/>
      <c r="X891" s="285"/>
      <c r="Y891" s="285"/>
      <c r="Z891" s="285"/>
      <c r="AA891" s="1174"/>
      <c r="AB891" s="285"/>
      <c r="AC891" s="285"/>
      <c r="AD891" s="347"/>
      <c r="AE891" s="285"/>
      <c r="AF891" s="285"/>
      <c r="AG891" s="285"/>
      <c r="AH891" s="285"/>
      <c r="AI891" s="285"/>
      <c r="AJ891" s="285"/>
      <c r="AK891" s="285"/>
      <c r="AL891" s="285"/>
      <c r="AM891" s="285"/>
      <c r="AN891" s="285"/>
      <c r="AO891" s="285"/>
      <c r="AP891" s="338"/>
      <c r="AQ891" s="285"/>
      <c r="AR891" s="1629"/>
      <c r="AS891" s="1629"/>
      <c r="AT891" s="287"/>
      <c r="AU891" s="287"/>
      <c r="AV891" s="287"/>
      <c r="AW891" s="287"/>
      <c r="AX891" s="287"/>
      <c r="AY891" s="287"/>
      <c r="AZ891" s="287"/>
      <c r="BA891" s="287"/>
      <c r="BB891" s="287"/>
      <c r="BC891" s="287"/>
      <c r="BD891" s="287"/>
      <c r="BE891" s="287"/>
      <c r="BF891" s="287"/>
      <c r="BG891" s="287"/>
      <c r="BH891" s="287"/>
      <c r="BI891" s="287"/>
      <c r="BJ891" s="287"/>
      <c r="BK891" s="287"/>
      <c r="BL891" s="285"/>
      <c r="BM891" s="285"/>
      <c r="BN891" s="285"/>
      <c r="BO891" s="285"/>
      <c r="BP891" s="285"/>
      <c r="BQ891" s="285"/>
      <c r="BR891" s="285"/>
      <c r="BS891" s="285"/>
      <c r="BT891" s="285"/>
      <c r="BU891" s="285"/>
      <c r="BV891" s="285"/>
      <c r="BW891" s="285"/>
      <c r="BX891" s="285"/>
      <c r="BY891" s="285"/>
      <c r="BZ891" s="285"/>
      <c r="CA891" s="285"/>
      <c r="CB891" s="285"/>
      <c r="CC891" s="285"/>
      <c r="CD891" s="285"/>
      <c r="CE891" s="285"/>
      <c r="CF891" s="285"/>
      <c r="CG891" s="962"/>
      <c r="CH891" s="285"/>
      <c r="CI891" s="285"/>
      <c r="CJ891" s="285"/>
      <c r="CK891" s="285"/>
      <c r="CL891" s="285"/>
      <c r="CM891" s="285"/>
      <c r="CN891" s="285"/>
      <c r="CO891" s="285"/>
      <c r="CP891" s="285"/>
      <c r="CQ891" s="285"/>
      <c r="CR891" s="285"/>
      <c r="CS891" s="285"/>
      <c r="CT891" s="285"/>
      <c r="CU891" s="285"/>
      <c r="CV891" s="285"/>
      <c r="CW891" s="1512"/>
      <c r="CX891" s="285"/>
      <c r="CY891" s="285"/>
      <c r="CZ891" s="285"/>
      <c r="DA891" s="285"/>
      <c r="DB891" s="285"/>
      <c r="DC891" s="285"/>
      <c r="DD891" s="285"/>
      <c r="DE891" s="285"/>
      <c r="DF891" s="285"/>
      <c r="DG891" s="285"/>
      <c r="DH891" s="285"/>
      <c r="DI891" s="1174"/>
      <c r="DJ891" s="1174"/>
      <c r="DK891" s="1174"/>
      <c r="DL891" s="1174"/>
      <c r="DM891" s="1174"/>
      <c r="DN891" s="1174"/>
      <c r="DO891" s="1174"/>
      <c r="DP891" s="1174"/>
      <c r="DQ891" s="1174"/>
      <c r="DR891" s="1174"/>
      <c r="DS891" s="1174"/>
      <c r="DT891" s="1174"/>
      <c r="DU891" s="1174"/>
      <c r="DV891" s="1174"/>
      <c r="DW891" s="1174"/>
      <c r="DX891" s="1174"/>
      <c r="DY891" s="1174"/>
      <c r="DZ891" s="1174"/>
      <c r="EA891" s="1174"/>
      <c r="EB891" s="1174"/>
      <c r="EC891" s="1174"/>
      <c r="ED891" s="1174"/>
      <c r="EE891" s="1174"/>
      <c r="EF891" s="1174"/>
      <c r="EG891" s="1174"/>
      <c r="EH891" s="1174"/>
      <c r="EI891" s="1174"/>
      <c r="EJ891" s="285"/>
      <c r="EK891" s="285"/>
      <c r="EL891" s="285"/>
      <c r="EM891" s="285"/>
      <c r="EN891" s="287">
        <f t="shared" si="3424"/>
        <v>0</v>
      </c>
      <c r="EO891" s="287"/>
      <c r="EP891" s="287"/>
      <c r="EQ891" s="285"/>
      <c r="ER891" s="285"/>
      <c r="ES891" s="285"/>
      <c r="ET891" s="804"/>
      <c r="EU891" s="804"/>
      <c r="EV891" s="804"/>
      <c r="EW891" s="804"/>
      <c r="EX891" s="285"/>
      <c r="EY891" s="804"/>
      <c r="EZ891" s="804"/>
      <c r="FA891" s="804"/>
      <c r="FB891" s="804"/>
      <c r="FC891" s="285"/>
      <c r="FD891" s="285"/>
      <c r="FE891" s="285"/>
      <c r="FF891" s="285"/>
      <c r="FG891" s="285"/>
      <c r="FH891" s="287"/>
      <c r="FI891" s="287"/>
      <c r="FJ891" s="285"/>
      <c r="FK891" s="285"/>
      <c r="FL891" s="962"/>
      <c r="FM891" s="285"/>
      <c r="FN891" s="804"/>
      <c r="FO891" s="804"/>
      <c r="FP891" s="804"/>
      <c r="FQ891" s="804"/>
      <c r="FR891" s="285"/>
      <c r="FS891" s="285"/>
      <c r="FT891" s="285"/>
      <c r="FU891" s="804"/>
      <c r="FV891" s="285"/>
      <c r="FW891" s="285"/>
      <c r="FX891" s="285"/>
    </row>
    <row r="892" spans="1:180" ht="30" hidden="1">
      <c r="A892" s="462" t="s">
        <v>485</v>
      </c>
      <c r="B892" s="379"/>
      <c r="C892" s="378"/>
      <c r="D892" s="378"/>
      <c r="E892" s="392"/>
      <c r="F892" s="395"/>
      <c r="G892" s="339"/>
      <c r="H892" s="339"/>
      <c r="I892" s="287"/>
      <c r="J892" s="287"/>
      <c r="K892" s="287"/>
      <c r="L892" s="287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  <c r="W892" s="286"/>
      <c r="X892" s="286"/>
      <c r="Y892" s="286"/>
      <c r="Z892" s="286"/>
      <c r="AA892" s="1172"/>
      <c r="AB892" s="286"/>
      <c r="AC892" s="286"/>
      <c r="AD892" s="349"/>
      <c r="AE892" s="286"/>
      <c r="AF892" s="286"/>
      <c r="AG892" s="286"/>
      <c r="AH892" s="286"/>
      <c r="AI892" s="286"/>
      <c r="AJ892" s="286"/>
      <c r="AK892" s="286"/>
      <c r="AL892" s="286"/>
      <c r="AM892" s="286"/>
      <c r="AN892" s="286"/>
      <c r="AO892" s="286"/>
      <c r="AP892" s="286"/>
      <c r="AQ892" s="287"/>
      <c r="AR892" s="1631"/>
      <c r="AS892" s="1631"/>
      <c r="AT892" s="285"/>
      <c r="AU892" s="285"/>
      <c r="AV892" s="285"/>
      <c r="AW892" s="285"/>
      <c r="AX892" s="285"/>
      <c r="AY892" s="285"/>
      <c r="AZ892" s="285"/>
      <c r="BA892" s="285"/>
      <c r="BB892" s="285"/>
      <c r="BC892" s="285"/>
      <c r="BD892" s="285"/>
      <c r="BE892" s="285"/>
      <c r="BF892" s="285"/>
      <c r="BG892" s="285"/>
      <c r="BH892" s="285"/>
      <c r="BI892" s="285"/>
      <c r="BJ892" s="285"/>
      <c r="BK892" s="285"/>
      <c r="BL892" s="286"/>
      <c r="BM892" s="286"/>
      <c r="BN892" s="286"/>
      <c r="BO892" s="286"/>
      <c r="BP892" s="286"/>
      <c r="BQ892" s="286"/>
      <c r="BR892" s="286"/>
      <c r="BS892" s="286"/>
      <c r="BT892" s="286"/>
      <c r="BU892" s="286"/>
      <c r="BV892" s="286"/>
      <c r="BW892" s="286"/>
      <c r="BX892" s="286"/>
      <c r="BY892" s="286"/>
      <c r="BZ892" s="286"/>
      <c r="CA892" s="286"/>
      <c r="CB892" s="286"/>
      <c r="CC892" s="286"/>
      <c r="CD892" s="286"/>
      <c r="CE892" s="286"/>
      <c r="CF892" s="286"/>
      <c r="CG892" s="977"/>
      <c r="CH892" s="286"/>
      <c r="CI892" s="286"/>
      <c r="CJ892" s="286"/>
      <c r="CK892" s="286"/>
      <c r="CL892" s="286"/>
      <c r="CM892" s="286"/>
      <c r="CN892" s="286"/>
      <c r="CO892" s="286"/>
      <c r="CP892" s="286"/>
      <c r="CQ892" s="286"/>
      <c r="CR892" s="286"/>
      <c r="CS892" s="286"/>
      <c r="CT892" s="286"/>
      <c r="CU892" s="286"/>
      <c r="CV892" s="286"/>
      <c r="CW892" s="1546"/>
      <c r="CX892" s="286"/>
      <c r="CY892" s="286"/>
      <c r="CZ892" s="286"/>
      <c r="DA892" s="286"/>
      <c r="DB892" s="286"/>
      <c r="DC892" s="286"/>
      <c r="DD892" s="286"/>
      <c r="DE892" s="286"/>
      <c r="DF892" s="286"/>
      <c r="DG892" s="286"/>
      <c r="DH892" s="286"/>
      <c r="DI892" s="1172"/>
      <c r="DJ892" s="1172"/>
      <c r="DK892" s="1172"/>
      <c r="DL892" s="1172"/>
      <c r="DM892" s="1172"/>
      <c r="DN892" s="1172"/>
      <c r="DO892" s="1172"/>
      <c r="DP892" s="1172"/>
      <c r="DQ892" s="1172"/>
      <c r="DR892" s="1172"/>
      <c r="DS892" s="1172"/>
      <c r="DT892" s="1172"/>
      <c r="DU892" s="1172"/>
      <c r="DV892" s="1172"/>
      <c r="DW892" s="1172"/>
      <c r="DX892" s="1172"/>
      <c r="DY892" s="1172"/>
      <c r="DZ892" s="1172"/>
      <c r="EA892" s="1172"/>
      <c r="EB892" s="1172"/>
      <c r="EC892" s="1172"/>
      <c r="ED892" s="1172"/>
      <c r="EE892" s="1172"/>
      <c r="EF892" s="1172"/>
      <c r="EG892" s="1172"/>
      <c r="EH892" s="1172"/>
      <c r="EI892" s="1172"/>
      <c r="EJ892" s="286"/>
      <c r="EK892" s="286"/>
      <c r="EL892" s="286"/>
      <c r="EM892" s="286"/>
      <c r="EN892" s="287">
        <f t="shared" si="3424"/>
        <v>0</v>
      </c>
      <c r="EO892" s="287"/>
      <c r="EP892" s="287"/>
      <c r="EQ892" s="286"/>
      <c r="ER892" s="286"/>
      <c r="ES892" s="286"/>
      <c r="ET892" s="835"/>
      <c r="EU892" s="835"/>
      <c r="EV892" s="835"/>
      <c r="EW892" s="835"/>
      <c r="EX892" s="286"/>
      <c r="EY892" s="835"/>
      <c r="EZ892" s="835"/>
      <c r="FA892" s="835"/>
      <c r="FB892" s="835"/>
      <c r="FC892" s="286"/>
      <c r="FD892" s="286"/>
      <c r="FE892" s="286"/>
      <c r="FF892" s="286"/>
      <c r="FG892" s="287"/>
      <c r="FH892" s="287"/>
      <c r="FI892" s="287"/>
      <c r="FJ892" s="286"/>
      <c r="FK892" s="286"/>
      <c r="FL892" s="977"/>
      <c r="FM892" s="286"/>
      <c r="FN892" s="835"/>
      <c r="FO892" s="835"/>
      <c r="FP892" s="835"/>
      <c r="FQ892" s="835"/>
      <c r="FR892" s="286"/>
      <c r="FS892" s="286"/>
      <c r="FT892" s="286"/>
      <c r="FU892" s="835"/>
      <c r="FV892" s="338"/>
      <c r="FW892" s="338"/>
      <c r="FX892" s="338"/>
    </row>
    <row r="893" spans="1:180" s="515" customFormat="1" ht="90" hidden="1" customHeight="1">
      <c r="A893" s="627" t="s">
        <v>485</v>
      </c>
      <c r="B893" s="628" t="s">
        <v>295</v>
      </c>
      <c r="C893" s="542" t="s">
        <v>491</v>
      </c>
      <c r="D893" s="542" t="s">
        <v>18</v>
      </c>
      <c r="E893" s="589"/>
      <c r="F893" s="549" t="s">
        <v>447</v>
      </c>
      <c r="G893" s="563"/>
      <c r="H893" s="563" t="s">
        <v>12</v>
      </c>
      <c r="I893" s="508" t="e">
        <f>#REF!+M893+N893+S893</f>
        <v>#REF!</v>
      </c>
      <c r="J893" s="508"/>
      <c r="K893" s="508"/>
      <c r="L893" s="508"/>
      <c r="M893" s="509" t="e">
        <f>SUM(#REF!)</f>
        <v>#REF!</v>
      </c>
      <c r="N893" s="509">
        <f>SUM(O893:R893)</f>
        <v>1418</v>
      </c>
      <c r="O893" s="565">
        <v>0</v>
      </c>
      <c r="P893" s="565">
        <v>709</v>
      </c>
      <c r="Q893" s="565">
        <v>709</v>
      </c>
      <c r="R893" s="565">
        <v>0</v>
      </c>
      <c r="S893" s="565"/>
      <c r="T893" s="565">
        <v>0</v>
      </c>
      <c r="U893" s="565">
        <v>709</v>
      </c>
      <c r="V893" s="565">
        <v>709</v>
      </c>
      <c r="W893" s="565">
        <v>0</v>
      </c>
      <c r="X893" s="565"/>
      <c r="Y893" s="565"/>
      <c r="Z893" s="565"/>
      <c r="AA893" s="1185"/>
      <c r="AB893" s="565"/>
      <c r="AC893" s="565"/>
      <c r="AD893" s="577"/>
      <c r="AE893" s="565"/>
      <c r="AF893" s="509" t="e">
        <f>SUM(#REF!)</f>
        <v>#REF!</v>
      </c>
      <c r="AG893" s="509">
        <f>SUM(AH893:AK893)</f>
        <v>1418</v>
      </c>
      <c r="AH893" s="565">
        <v>0</v>
      </c>
      <c r="AI893" s="565">
        <v>709</v>
      </c>
      <c r="AJ893" s="565">
        <v>709</v>
      </c>
      <c r="AK893" s="565">
        <v>0</v>
      </c>
      <c r="AL893" s="565"/>
      <c r="AM893" s="565"/>
      <c r="AN893" s="565"/>
      <c r="AO893" s="565"/>
      <c r="AP893" s="571" t="s">
        <v>591</v>
      </c>
      <c r="AQ893" s="508" t="e">
        <f>#REF!+BL893+BR893+CW893</f>
        <v>#REF!</v>
      </c>
      <c r="AR893" s="1630"/>
      <c r="AS893" s="1630"/>
      <c r="AT893" s="565"/>
      <c r="AU893" s="565"/>
      <c r="AV893" s="565"/>
      <c r="AW893" s="565"/>
      <c r="AX893" s="565"/>
      <c r="AY893" s="565"/>
      <c r="AZ893" s="565"/>
      <c r="BA893" s="565"/>
      <c r="BB893" s="565"/>
      <c r="BC893" s="565"/>
      <c r="BD893" s="565"/>
      <c r="BE893" s="565"/>
      <c r="BF893" s="565"/>
      <c r="BG893" s="565"/>
      <c r="BH893" s="565"/>
      <c r="BI893" s="565"/>
      <c r="BJ893" s="565"/>
      <c r="BK893" s="565"/>
      <c r="BL893" s="568">
        <v>0.35527600000000004</v>
      </c>
      <c r="BM893" s="568">
        <v>42.633119999999998</v>
      </c>
      <c r="BN893" s="568">
        <v>1.0903050000000001</v>
      </c>
      <c r="BO893" s="568">
        <v>9.8763000000000004E-2</v>
      </c>
      <c r="BP893" s="568">
        <v>11.851560000000001</v>
      </c>
      <c r="BQ893" s="568">
        <v>0.29431400000000002</v>
      </c>
      <c r="BR893" s="568">
        <v>0.35527600000000004</v>
      </c>
      <c r="BS893" s="568">
        <v>42.633119999999998</v>
      </c>
      <c r="BT893" s="568">
        <v>1.0903050000000001</v>
      </c>
      <c r="BU893" s="568">
        <v>9.8763000000000004E-2</v>
      </c>
      <c r="BV893" s="568">
        <v>11.851560000000001</v>
      </c>
      <c r="BW893" s="568">
        <v>0.29431400000000002</v>
      </c>
      <c r="BX893" s="568">
        <v>7.8713000000000005E-2</v>
      </c>
      <c r="BY893" s="568">
        <v>9.4455600000000004</v>
      </c>
      <c r="BZ893" s="568">
        <v>0.24637300000000001</v>
      </c>
      <c r="CA893" s="568">
        <v>7.5856999999999994E-2</v>
      </c>
      <c r="CB893" s="568">
        <v>9.1028399999999987</v>
      </c>
      <c r="CC893" s="568">
        <v>0.23970900000000001</v>
      </c>
      <c r="CD893" s="568">
        <v>0.10194300000000001</v>
      </c>
      <c r="CE893" s="568">
        <v>12.23316</v>
      </c>
      <c r="CF893" s="568">
        <v>0.30990899999999999</v>
      </c>
      <c r="CG893" s="974"/>
      <c r="CH893" s="568">
        <v>0.35527600000000004</v>
      </c>
      <c r="CI893" s="568">
        <v>42.633119999999998</v>
      </c>
      <c r="CJ893" s="568">
        <v>1.0903050000000001</v>
      </c>
      <c r="CK893" s="568">
        <v>9.8763000000000004E-2</v>
      </c>
      <c r="CL893" s="568">
        <v>11.851560000000001</v>
      </c>
      <c r="CM893" s="568">
        <v>0.29431400000000002</v>
      </c>
      <c r="CN893" s="568">
        <v>7.8713000000000005E-2</v>
      </c>
      <c r="CO893" s="568">
        <v>9.4455600000000004</v>
      </c>
      <c r="CP893" s="568">
        <v>0.24637300000000001</v>
      </c>
      <c r="CQ893" s="568">
        <v>7.5856999999999994E-2</v>
      </c>
      <c r="CR893" s="568">
        <v>9.1028399999999987</v>
      </c>
      <c r="CS893" s="568">
        <v>0.23970900000000001</v>
      </c>
      <c r="CT893" s="568">
        <v>0.10194300000000001</v>
      </c>
      <c r="CU893" s="568">
        <v>12.23316</v>
      </c>
      <c r="CV893" s="568">
        <v>0.30990899999999999</v>
      </c>
      <c r="CW893" s="1547"/>
      <c r="CX893" s="578"/>
      <c r="CY893" s="578"/>
      <c r="CZ893" s="578"/>
      <c r="DA893" s="578"/>
      <c r="DB893" s="578"/>
      <c r="DC893" s="578"/>
      <c r="DD893" s="578"/>
      <c r="DE893" s="578"/>
      <c r="DF893" s="578"/>
      <c r="DG893" s="578"/>
      <c r="DH893" s="578"/>
      <c r="DI893" s="1231"/>
      <c r="DJ893" s="1231"/>
      <c r="DK893" s="1231"/>
      <c r="DL893" s="1231"/>
      <c r="DM893" s="1231"/>
      <c r="DN893" s="1231"/>
      <c r="DO893" s="1231"/>
      <c r="DP893" s="1231"/>
      <c r="DQ893" s="1231"/>
      <c r="DR893" s="1231"/>
      <c r="DS893" s="1231"/>
      <c r="DT893" s="1231"/>
      <c r="DU893" s="1231"/>
      <c r="DV893" s="1231"/>
      <c r="DW893" s="1231"/>
      <c r="DX893" s="1231"/>
      <c r="DY893" s="1231"/>
      <c r="DZ893" s="1231"/>
      <c r="EA893" s="1231"/>
      <c r="EB893" s="1231"/>
      <c r="EC893" s="1231"/>
      <c r="ED893" s="1231"/>
      <c r="EE893" s="1231"/>
      <c r="EF893" s="1231"/>
      <c r="EG893" s="1231"/>
      <c r="EH893" s="1231"/>
      <c r="EI893" s="1231"/>
      <c r="EJ893" s="565"/>
      <c r="EK893" s="565"/>
      <c r="EL893" s="565"/>
      <c r="EM893" s="565"/>
      <c r="EN893" s="508">
        <f t="shared" si="3424"/>
        <v>4.0976669999999995</v>
      </c>
      <c r="EO893" s="508"/>
      <c r="EP893" s="508"/>
      <c r="EQ893" s="568">
        <v>0.69417099999999998</v>
      </c>
      <c r="ER893" s="568">
        <v>1.0903050000000001</v>
      </c>
      <c r="ES893" s="568">
        <v>1.1339170000000001</v>
      </c>
      <c r="ET893" s="839"/>
      <c r="EU893" s="839"/>
      <c r="EV893" s="839"/>
      <c r="EW893" s="839"/>
      <c r="EX893" s="568">
        <v>1.1792739999999999</v>
      </c>
      <c r="EY893" s="839"/>
      <c r="EZ893" s="839"/>
      <c r="FA893" s="839"/>
      <c r="FB893" s="839"/>
      <c r="FC893" s="568">
        <v>1.226445</v>
      </c>
      <c r="FD893" s="568">
        <v>0.16502500000000001</v>
      </c>
      <c r="FE893" s="568">
        <v>0.16502500000000001</v>
      </c>
      <c r="FF893" s="568">
        <v>0.16502500000000001</v>
      </c>
      <c r="FG893" s="508"/>
      <c r="FH893" s="508"/>
      <c r="FI893" s="508"/>
      <c r="FJ893" s="565"/>
      <c r="FK893" s="565"/>
      <c r="FL893" s="976"/>
      <c r="FM893" s="565"/>
      <c r="FN893" s="833"/>
      <c r="FO893" s="833"/>
      <c r="FP893" s="833"/>
      <c r="FQ893" s="833"/>
      <c r="FR893" s="565"/>
      <c r="FS893" s="565"/>
      <c r="FT893" s="565"/>
      <c r="FU893" s="833"/>
      <c r="FV893" s="565" t="s">
        <v>297</v>
      </c>
      <c r="FW893" s="565"/>
      <c r="FX893" s="565" t="s">
        <v>300</v>
      </c>
    </row>
    <row r="894" spans="1:180" s="515" customFormat="1" ht="90" hidden="1" customHeight="1">
      <c r="A894" s="627" t="s">
        <v>485</v>
      </c>
      <c r="B894" s="628" t="s">
        <v>295</v>
      </c>
      <c r="C894" s="542" t="s">
        <v>491</v>
      </c>
      <c r="D894" s="542" t="s">
        <v>18</v>
      </c>
      <c r="E894" s="589"/>
      <c r="F894" s="549" t="s">
        <v>448</v>
      </c>
      <c r="G894" s="563"/>
      <c r="H894" s="563" t="s">
        <v>12</v>
      </c>
      <c r="I894" s="508" t="e">
        <f>#REF!+M894+N894+S894</f>
        <v>#REF!</v>
      </c>
      <c r="J894" s="508"/>
      <c r="K894" s="508"/>
      <c r="L894" s="508"/>
      <c r="M894" s="509" t="e">
        <f>SUM(#REF!)</f>
        <v>#REF!</v>
      </c>
      <c r="N894" s="509">
        <f>SUM(O894:R894)</f>
        <v>200</v>
      </c>
      <c r="O894" s="570"/>
      <c r="P894" s="570"/>
      <c r="Q894" s="570"/>
      <c r="R894" s="570">
        <v>200</v>
      </c>
      <c r="S894" s="565">
        <v>181</v>
      </c>
      <c r="T894" s="570"/>
      <c r="U894" s="570"/>
      <c r="V894" s="570"/>
      <c r="W894" s="570">
        <v>200</v>
      </c>
      <c r="X894" s="565">
        <v>181</v>
      </c>
      <c r="Y894" s="565">
        <v>181</v>
      </c>
      <c r="Z894" s="565">
        <v>181</v>
      </c>
      <c r="AA894" s="1185"/>
      <c r="AB894" s="571"/>
      <c r="AC894" s="571"/>
      <c r="AD894" s="572"/>
      <c r="AE894" s="571"/>
      <c r="AF894" s="509" t="e">
        <f>SUM(#REF!)</f>
        <v>#REF!</v>
      </c>
      <c r="AG894" s="509">
        <f>SUM(AH894:AK894)</f>
        <v>200</v>
      </c>
      <c r="AH894" s="570"/>
      <c r="AI894" s="570"/>
      <c r="AJ894" s="570"/>
      <c r="AK894" s="570">
        <v>200</v>
      </c>
      <c r="AL894" s="571"/>
      <c r="AM894" s="571"/>
      <c r="AN894" s="571"/>
      <c r="AO894" s="571"/>
      <c r="AP894" s="571" t="s">
        <v>591</v>
      </c>
      <c r="AQ894" s="508" t="e">
        <f>#REF!+BL894+BR894+CW894</f>
        <v>#REF!</v>
      </c>
      <c r="AR894" s="1630"/>
      <c r="AS894" s="1630"/>
      <c r="AT894" s="571"/>
      <c r="AU894" s="571"/>
      <c r="AV894" s="571"/>
      <c r="AW894" s="571"/>
      <c r="AX894" s="571"/>
      <c r="AY894" s="571"/>
      <c r="AZ894" s="571"/>
      <c r="BA894" s="571"/>
      <c r="BB894" s="571"/>
      <c r="BC894" s="571"/>
      <c r="BD894" s="571"/>
      <c r="BE894" s="571"/>
      <c r="BF894" s="571"/>
      <c r="BG894" s="571"/>
      <c r="BH894" s="571"/>
      <c r="BI894" s="571"/>
      <c r="BJ894" s="571"/>
      <c r="BK894" s="571"/>
      <c r="BL894" s="590">
        <v>3.86904E-2</v>
      </c>
      <c r="BM894" s="590">
        <v>4.3333247999999998E-3</v>
      </c>
      <c r="BN894" s="590">
        <v>1.0089341999999999E-2</v>
      </c>
      <c r="BO894" s="590"/>
      <c r="BP894" s="590"/>
      <c r="BQ894" s="590"/>
      <c r="BR894" s="590">
        <v>3.86904E-2</v>
      </c>
      <c r="BS894" s="590">
        <v>4.3333247999999998E-3</v>
      </c>
      <c r="BT894" s="590">
        <v>1.0089341999999999E-2</v>
      </c>
      <c r="BU894" s="590"/>
      <c r="BV894" s="590"/>
      <c r="BW894" s="590"/>
      <c r="BX894" s="590"/>
      <c r="BY894" s="590"/>
      <c r="BZ894" s="590"/>
      <c r="CA894" s="590"/>
      <c r="CB894" s="590"/>
      <c r="CC894" s="590"/>
      <c r="CD894" s="590">
        <v>3.86904E-2</v>
      </c>
      <c r="CE894" s="590">
        <v>4.3333247999999998E-3</v>
      </c>
      <c r="CF894" s="590">
        <v>1.0089341999999999E-2</v>
      </c>
      <c r="CG894" s="983"/>
      <c r="CH894" s="590">
        <v>3.86904E-2</v>
      </c>
      <c r="CI894" s="590">
        <v>4.3333247999999998E-3</v>
      </c>
      <c r="CJ894" s="590">
        <v>1.0089341999999999E-2</v>
      </c>
      <c r="CK894" s="590"/>
      <c r="CL894" s="590"/>
      <c r="CM894" s="590"/>
      <c r="CN894" s="590"/>
      <c r="CO894" s="590"/>
      <c r="CP894" s="590"/>
      <c r="CQ894" s="590"/>
      <c r="CR894" s="590"/>
      <c r="CS894" s="590"/>
      <c r="CT894" s="590">
        <v>3.86904E-2</v>
      </c>
      <c r="CU894" s="590">
        <v>4.3333247999999998E-3</v>
      </c>
      <c r="CV894" s="590">
        <v>1.0089341999999999E-2</v>
      </c>
      <c r="CW894" s="1553">
        <v>4.1099999999999998E-2</v>
      </c>
      <c r="CX894" s="579">
        <v>4.9319999999999995</v>
      </c>
      <c r="CY894" s="579">
        <v>0.20549999999999999</v>
      </c>
      <c r="CZ894" s="579">
        <v>2.4799999999999999E-2</v>
      </c>
      <c r="DA894" s="579">
        <v>2.976</v>
      </c>
      <c r="DB894" s="579">
        <v>0.1239</v>
      </c>
      <c r="DC894" s="579">
        <v>2.46E-2</v>
      </c>
      <c r="DD894" s="579">
        <v>2.952</v>
      </c>
      <c r="DE894" s="579">
        <v>0.12330000000000001</v>
      </c>
      <c r="DF894" s="579">
        <v>2.46E-2</v>
      </c>
      <c r="DG894" s="579">
        <v>2.952</v>
      </c>
      <c r="DH894" s="579">
        <v>0.12330000000000001</v>
      </c>
      <c r="DI894" s="1239">
        <v>4.1099999999999998E-2</v>
      </c>
      <c r="DJ894" s="1239">
        <v>4.9319999999999995</v>
      </c>
      <c r="DK894" s="1239">
        <v>0.20549999999999999</v>
      </c>
      <c r="DL894" s="1239"/>
      <c r="DM894" s="1239"/>
      <c r="DN894" s="1239"/>
      <c r="DO894" s="1239"/>
      <c r="DP894" s="1239"/>
      <c r="DQ894" s="1239"/>
      <c r="DR894" s="1239"/>
      <c r="DS894" s="1239"/>
      <c r="DT894" s="1239"/>
      <c r="DU894" s="1239"/>
      <c r="DV894" s="1239"/>
      <c r="DW894" s="1239"/>
      <c r="DX894" s="1239">
        <v>2.4799999999999999E-2</v>
      </c>
      <c r="DY894" s="1239">
        <v>2.976</v>
      </c>
      <c r="DZ894" s="1239">
        <v>0.1239</v>
      </c>
      <c r="EA894" s="1239">
        <v>2.46E-2</v>
      </c>
      <c r="EB894" s="1239">
        <v>2.952</v>
      </c>
      <c r="EC894" s="1239">
        <v>0.12330000000000001</v>
      </c>
      <c r="ED894" s="1239">
        <v>2.46E-2</v>
      </c>
      <c r="EE894" s="1239">
        <v>2.952</v>
      </c>
      <c r="EF894" s="1239">
        <v>0.12330000000000001</v>
      </c>
      <c r="EG894" s="1239"/>
      <c r="EH894" s="1239"/>
      <c r="EI894" s="1239"/>
      <c r="EJ894" s="571"/>
      <c r="EK894" s="571"/>
      <c r="EL894" s="571"/>
      <c r="EM894" s="571"/>
      <c r="EN894" s="508">
        <f t="shared" si="3424"/>
        <v>1.7979999999999998</v>
      </c>
      <c r="EO894" s="508"/>
      <c r="EP894" s="508"/>
      <c r="EQ894" s="590">
        <v>0.62</v>
      </c>
      <c r="ER894" s="590">
        <v>0.47</v>
      </c>
      <c r="ES894" s="590">
        <v>0.46800000000000003</v>
      </c>
      <c r="ET894" s="840"/>
      <c r="EU894" s="840"/>
      <c r="EV894" s="840"/>
      <c r="EW894" s="840"/>
      <c r="EX894" s="590">
        <v>0.24</v>
      </c>
      <c r="EY894" s="840"/>
      <c r="EZ894" s="840"/>
      <c r="FA894" s="840"/>
      <c r="FB894" s="840"/>
      <c r="FC894" s="590">
        <v>0.24</v>
      </c>
      <c r="FD894" s="590">
        <v>0.24</v>
      </c>
      <c r="FE894" s="590">
        <v>0.24</v>
      </c>
      <c r="FF894" s="590">
        <v>0.24</v>
      </c>
      <c r="FG894" s="508">
        <f>SUM(FH894:FM894)</f>
        <v>0</v>
      </c>
      <c r="FH894" s="508">
        <v>0</v>
      </c>
      <c r="FI894" s="508">
        <v>0</v>
      </c>
      <c r="FJ894" s="571"/>
      <c r="FK894" s="571"/>
      <c r="FL894" s="1011"/>
      <c r="FM894" s="571"/>
      <c r="FN894" s="805"/>
      <c r="FO894" s="805"/>
      <c r="FP894" s="805"/>
      <c r="FQ894" s="805"/>
      <c r="FR894" s="571"/>
      <c r="FS894" s="571"/>
      <c r="FT894" s="571"/>
      <c r="FU894" s="805"/>
      <c r="FV894" s="565" t="s">
        <v>297</v>
      </c>
      <c r="FW894" s="565"/>
      <c r="FX894" s="565" t="s">
        <v>300</v>
      </c>
    </row>
    <row r="895" spans="1:180" ht="30" hidden="1">
      <c r="A895" s="462" t="s">
        <v>485</v>
      </c>
      <c r="B895" s="379" t="s">
        <v>295</v>
      </c>
      <c r="C895" s="378"/>
      <c r="D895" s="378"/>
      <c r="E895" s="392"/>
      <c r="F895" s="393" t="s">
        <v>100</v>
      </c>
      <c r="G895" s="463"/>
      <c r="H895" s="463"/>
      <c r="I895" s="285"/>
      <c r="J895" s="285"/>
      <c r="K895" s="285"/>
      <c r="L895" s="285"/>
      <c r="M895" s="285"/>
      <c r="N895" s="285"/>
      <c r="O895" s="285"/>
      <c r="P895" s="285"/>
      <c r="Q895" s="285"/>
      <c r="R895" s="285"/>
      <c r="S895" s="285"/>
      <c r="T895" s="285"/>
      <c r="U895" s="285"/>
      <c r="V895" s="285"/>
      <c r="W895" s="285"/>
      <c r="X895" s="285"/>
      <c r="Y895" s="285"/>
      <c r="Z895" s="285"/>
      <c r="AA895" s="1174"/>
      <c r="AB895" s="285"/>
      <c r="AC895" s="285"/>
      <c r="AD895" s="347"/>
      <c r="AE895" s="285"/>
      <c r="AF895" s="285"/>
      <c r="AG895" s="285"/>
      <c r="AH895" s="285"/>
      <c r="AI895" s="285"/>
      <c r="AJ895" s="285"/>
      <c r="AK895" s="285"/>
      <c r="AL895" s="285"/>
      <c r="AM895" s="285"/>
      <c r="AN895" s="285"/>
      <c r="AO895" s="285"/>
      <c r="AP895" s="306"/>
      <c r="AQ895" s="287" t="e">
        <f>SUM(AQ892:AQ894)</f>
        <v>#REF!</v>
      </c>
      <c r="AR895" s="1631"/>
      <c r="AS895" s="1631"/>
      <c r="AT895" s="290"/>
      <c r="AU895" s="290"/>
      <c r="AV895" s="290"/>
      <c r="AW895" s="290"/>
      <c r="AX895" s="290"/>
      <c r="AY895" s="290"/>
      <c r="AZ895" s="290"/>
      <c r="BA895" s="290"/>
      <c r="BB895" s="290"/>
      <c r="BC895" s="290"/>
      <c r="BD895" s="290"/>
      <c r="BE895" s="290"/>
      <c r="BF895" s="290"/>
      <c r="BG895" s="290"/>
      <c r="BH895" s="290"/>
      <c r="BI895" s="290"/>
      <c r="BJ895" s="290"/>
      <c r="BK895" s="290"/>
      <c r="BL895" s="287">
        <f t="shared" ref="BL895:DE895" si="3451">SUM(BL892:BL894)</f>
        <v>0.39396640000000005</v>
      </c>
      <c r="BM895" s="287">
        <f t="shared" si="3451"/>
        <v>42.637453324799999</v>
      </c>
      <c r="BN895" s="287">
        <f t="shared" si="3451"/>
        <v>1.100394342</v>
      </c>
      <c r="BO895" s="287">
        <f t="shared" si="3451"/>
        <v>9.8763000000000004E-2</v>
      </c>
      <c r="BP895" s="287">
        <f t="shared" si="3451"/>
        <v>11.851560000000001</v>
      </c>
      <c r="BQ895" s="287">
        <f t="shared" si="3451"/>
        <v>0.29431400000000002</v>
      </c>
      <c r="BR895" s="287">
        <f t="shared" ref="BR895:CF895" si="3452">SUM(BR892:BR894)</f>
        <v>0.39396640000000005</v>
      </c>
      <c r="BS895" s="287">
        <f t="shared" si="3452"/>
        <v>42.637453324799999</v>
      </c>
      <c r="BT895" s="287">
        <f t="shared" si="3452"/>
        <v>1.100394342</v>
      </c>
      <c r="BU895" s="287">
        <f t="shared" si="3452"/>
        <v>9.8763000000000004E-2</v>
      </c>
      <c r="BV895" s="287">
        <f t="shared" si="3452"/>
        <v>11.851560000000001</v>
      </c>
      <c r="BW895" s="287">
        <f t="shared" si="3452"/>
        <v>0.29431400000000002</v>
      </c>
      <c r="BX895" s="287">
        <f t="shared" si="3452"/>
        <v>7.8713000000000005E-2</v>
      </c>
      <c r="BY895" s="287">
        <f t="shared" si="3452"/>
        <v>9.4455600000000004</v>
      </c>
      <c r="BZ895" s="287">
        <f t="shared" si="3452"/>
        <v>0.24637300000000001</v>
      </c>
      <c r="CA895" s="287">
        <f t="shared" si="3452"/>
        <v>7.5856999999999994E-2</v>
      </c>
      <c r="CB895" s="287">
        <f t="shared" si="3452"/>
        <v>9.1028399999999987</v>
      </c>
      <c r="CC895" s="287">
        <f t="shared" si="3452"/>
        <v>0.23970900000000001</v>
      </c>
      <c r="CD895" s="287">
        <f t="shared" si="3452"/>
        <v>0.14063340000000002</v>
      </c>
      <c r="CE895" s="287">
        <f t="shared" si="3452"/>
        <v>12.237493324799999</v>
      </c>
      <c r="CF895" s="287">
        <f t="shared" si="3452"/>
        <v>0.31999834199999999</v>
      </c>
      <c r="CG895" s="961"/>
      <c r="CH895" s="287">
        <f t="shared" ref="CH895:CV895" si="3453">SUM(CH892:CH894)</f>
        <v>0.39396640000000005</v>
      </c>
      <c r="CI895" s="287">
        <f t="shared" si="3453"/>
        <v>42.637453324799999</v>
      </c>
      <c r="CJ895" s="287">
        <f t="shared" si="3453"/>
        <v>1.100394342</v>
      </c>
      <c r="CK895" s="287">
        <f t="shared" si="3453"/>
        <v>9.8763000000000004E-2</v>
      </c>
      <c r="CL895" s="287">
        <f t="shared" si="3453"/>
        <v>11.851560000000001</v>
      </c>
      <c r="CM895" s="287">
        <f t="shared" si="3453"/>
        <v>0.29431400000000002</v>
      </c>
      <c r="CN895" s="287">
        <f t="shared" si="3453"/>
        <v>7.8713000000000005E-2</v>
      </c>
      <c r="CO895" s="287">
        <f t="shared" si="3453"/>
        <v>9.4455600000000004</v>
      </c>
      <c r="CP895" s="287">
        <f t="shared" si="3453"/>
        <v>0.24637300000000001</v>
      </c>
      <c r="CQ895" s="287">
        <f t="shared" si="3453"/>
        <v>7.5856999999999994E-2</v>
      </c>
      <c r="CR895" s="287">
        <f t="shared" si="3453"/>
        <v>9.1028399999999987</v>
      </c>
      <c r="CS895" s="287">
        <f t="shared" si="3453"/>
        <v>0.23970900000000001</v>
      </c>
      <c r="CT895" s="287">
        <f t="shared" si="3453"/>
        <v>0.14063340000000002</v>
      </c>
      <c r="CU895" s="287">
        <f t="shared" si="3453"/>
        <v>12.237493324799999</v>
      </c>
      <c r="CV895" s="287">
        <f t="shared" si="3453"/>
        <v>0.31999834199999999</v>
      </c>
      <c r="CW895" s="1510">
        <f t="shared" si="3451"/>
        <v>4.1099999999999998E-2</v>
      </c>
      <c r="CX895" s="287">
        <f t="shared" si="3451"/>
        <v>4.9319999999999995</v>
      </c>
      <c r="CY895" s="287">
        <f t="shared" si="3451"/>
        <v>0.20549999999999999</v>
      </c>
      <c r="CZ895" s="287">
        <f t="shared" si="3451"/>
        <v>2.4799999999999999E-2</v>
      </c>
      <c r="DA895" s="287">
        <f t="shared" si="3451"/>
        <v>2.976</v>
      </c>
      <c r="DB895" s="287">
        <f t="shared" si="3451"/>
        <v>0.1239</v>
      </c>
      <c r="DC895" s="287">
        <f t="shared" si="3451"/>
        <v>2.46E-2</v>
      </c>
      <c r="DD895" s="287">
        <f t="shared" si="3451"/>
        <v>2.952</v>
      </c>
      <c r="DE895" s="287">
        <f t="shared" si="3451"/>
        <v>0.12330000000000001</v>
      </c>
      <c r="DF895" s="287">
        <f t="shared" ref="DF895:EF895" si="3454">SUM(DF892:DF894)</f>
        <v>2.46E-2</v>
      </c>
      <c r="DG895" s="287">
        <f t="shared" si="3454"/>
        <v>2.952</v>
      </c>
      <c r="DH895" s="287">
        <f t="shared" si="3454"/>
        <v>0.12330000000000001</v>
      </c>
      <c r="DI895" s="1220">
        <f t="shared" si="3454"/>
        <v>4.1099999999999998E-2</v>
      </c>
      <c r="DJ895" s="1220">
        <f t="shared" si="3454"/>
        <v>4.9319999999999995</v>
      </c>
      <c r="DK895" s="1220">
        <f t="shared" si="3454"/>
        <v>0.20549999999999999</v>
      </c>
      <c r="DL895" s="1220"/>
      <c r="DM895" s="1220"/>
      <c r="DN895" s="1220"/>
      <c r="DO895" s="1220"/>
      <c r="DP895" s="1220"/>
      <c r="DQ895" s="1220"/>
      <c r="DR895" s="1220"/>
      <c r="DS895" s="1220"/>
      <c r="DT895" s="1220"/>
      <c r="DU895" s="1220"/>
      <c r="DV895" s="1220"/>
      <c r="DW895" s="1220"/>
      <c r="DX895" s="1220">
        <f t="shared" si="3454"/>
        <v>2.4799999999999999E-2</v>
      </c>
      <c r="DY895" s="1220">
        <f t="shared" si="3454"/>
        <v>2.976</v>
      </c>
      <c r="DZ895" s="1220">
        <f t="shared" si="3454"/>
        <v>0.1239</v>
      </c>
      <c r="EA895" s="1220">
        <f t="shared" si="3454"/>
        <v>2.46E-2</v>
      </c>
      <c r="EB895" s="1220">
        <f t="shared" si="3454"/>
        <v>2.952</v>
      </c>
      <c r="EC895" s="1220">
        <f t="shared" si="3454"/>
        <v>0.12330000000000001</v>
      </c>
      <c r="ED895" s="1220">
        <f t="shared" si="3454"/>
        <v>2.46E-2</v>
      </c>
      <c r="EE895" s="1220">
        <f t="shared" si="3454"/>
        <v>2.952</v>
      </c>
      <c r="EF895" s="1220">
        <f t="shared" si="3454"/>
        <v>0.12330000000000001</v>
      </c>
      <c r="EG895" s="1220"/>
      <c r="EH895" s="1220"/>
      <c r="EI895" s="1220"/>
      <c r="EJ895" s="285"/>
      <c r="EK895" s="285"/>
      <c r="EL895" s="285"/>
      <c r="EM895" s="285"/>
      <c r="EN895" s="287">
        <f t="shared" si="3424"/>
        <v>5.8956669999999995</v>
      </c>
      <c r="EO895" s="287"/>
      <c r="EP895" s="287"/>
      <c r="EQ895" s="287">
        <f t="shared" ref="EQ895:FG895" si="3455">SUM(EQ892:EQ894)</f>
        <v>1.314171</v>
      </c>
      <c r="ER895" s="287">
        <f t="shared" si="3455"/>
        <v>1.5603050000000001</v>
      </c>
      <c r="ES895" s="287">
        <f t="shared" si="3455"/>
        <v>1.601917</v>
      </c>
      <c r="ET895" s="825"/>
      <c r="EU895" s="825"/>
      <c r="EV895" s="825"/>
      <c r="EW895" s="825"/>
      <c r="EX895" s="287">
        <f t="shared" si="3455"/>
        <v>1.4192739999999999</v>
      </c>
      <c r="EY895" s="825"/>
      <c r="EZ895" s="825"/>
      <c r="FA895" s="825"/>
      <c r="FB895" s="825"/>
      <c r="FC895" s="287">
        <f t="shared" si="3455"/>
        <v>1.466445</v>
      </c>
      <c r="FD895" s="287">
        <f t="shared" si="3455"/>
        <v>0.40502499999999997</v>
      </c>
      <c r="FE895" s="287">
        <f t="shared" ref="FE895:FF895" si="3456">SUM(FE892:FE894)</f>
        <v>0.40502499999999997</v>
      </c>
      <c r="FF895" s="287">
        <f t="shared" si="3456"/>
        <v>0.40502499999999997</v>
      </c>
      <c r="FG895" s="287">
        <f t="shared" si="3455"/>
        <v>0</v>
      </c>
      <c r="FH895" s="287"/>
      <c r="FI895" s="287"/>
      <c r="FJ895" s="287">
        <f>SUM(FJ892:FJ894)</f>
        <v>0</v>
      </c>
      <c r="FK895" s="287">
        <f>SUM(FK892:FK894)</f>
        <v>0</v>
      </c>
      <c r="FL895" s="961"/>
      <c r="FM895" s="287">
        <f>SUM(FM892:FM894)</f>
        <v>0</v>
      </c>
      <c r="FN895" s="825"/>
      <c r="FO895" s="825"/>
      <c r="FP895" s="825"/>
      <c r="FQ895" s="825"/>
      <c r="FR895" s="287"/>
      <c r="FS895" s="287"/>
      <c r="FT895" s="287">
        <f>SUM(FT892:FT894)</f>
        <v>0</v>
      </c>
      <c r="FU895" s="825"/>
      <c r="FV895" s="285"/>
      <c r="FW895" s="285"/>
      <c r="FX895" s="285"/>
    </row>
    <row r="896" spans="1:180" ht="18" hidden="1" customHeight="1">
      <c r="A896" s="462" t="s">
        <v>485</v>
      </c>
      <c r="B896" s="379" t="s">
        <v>295</v>
      </c>
      <c r="C896" s="378"/>
      <c r="D896" s="378"/>
      <c r="E896" s="390" t="s">
        <v>126</v>
      </c>
      <c r="F896" s="391" t="s">
        <v>259</v>
      </c>
      <c r="G896" s="463"/>
      <c r="H896" s="463"/>
      <c r="I896" s="285"/>
      <c r="J896" s="285"/>
      <c r="K896" s="285"/>
      <c r="L896" s="285"/>
      <c r="M896" s="285"/>
      <c r="N896" s="285"/>
      <c r="O896" s="285"/>
      <c r="P896" s="285"/>
      <c r="Q896" s="285"/>
      <c r="R896" s="285"/>
      <c r="S896" s="285"/>
      <c r="T896" s="285"/>
      <c r="U896" s="285"/>
      <c r="V896" s="285"/>
      <c r="W896" s="285"/>
      <c r="X896" s="285"/>
      <c r="Y896" s="285"/>
      <c r="Z896" s="285"/>
      <c r="AA896" s="1174"/>
      <c r="AB896" s="285"/>
      <c r="AC896" s="285"/>
      <c r="AD896" s="347"/>
      <c r="AE896" s="285"/>
      <c r="AF896" s="285"/>
      <c r="AG896" s="285"/>
      <c r="AH896" s="285"/>
      <c r="AI896" s="285"/>
      <c r="AJ896" s="285"/>
      <c r="AK896" s="285"/>
      <c r="AL896" s="285"/>
      <c r="AM896" s="285"/>
      <c r="AN896" s="285"/>
      <c r="AO896" s="285"/>
      <c r="AP896" s="338"/>
      <c r="AQ896" s="285"/>
      <c r="AR896" s="1629"/>
      <c r="AS896" s="1629"/>
      <c r="AT896" s="287"/>
      <c r="AU896" s="287"/>
      <c r="AV896" s="287"/>
      <c r="AW896" s="287"/>
      <c r="AX896" s="287"/>
      <c r="AY896" s="287"/>
      <c r="AZ896" s="287"/>
      <c r="BA896" s="287"/>
      <c r="BB896" s="287"/>
      <c r="BC896" s="287"/>
      <c r="BD896" s="287"/>
      <c r="BE896" s="287"/>
      <c r="BF896" s="287"/>
      <c r="BG896" s="287"/>
      <c r="BH896" s="287"/>
      <c r="BI896" s="287"/>
      <c r="BJ896" s="287"/>
      <c r="BK896" s="287"/>
      <c r="BL896" s="285"/>
      <c r="BM896" s="285"/>
      <c r="BN896" s="285"/>
      <c r="BO896" s="285"/>
      <c r="BP896" s="285"/>
      <c r="BQ896" s="285"/>
      <c r="BR896" s="285"/>
      <c r="BS896" s="285"/>
      <c r="BT896" s="285"/>
      <c r="BU896" s="285"/>
      <c r="BV896" s="285"/>
      <c r="BW896" s="285"/>
      <c r="BX896" s="285"/>
      <c r="BY896" s="285"/>
      <c r="BZ896" s="285"/>
      <c r="CA896" s="285"/>
      <c r="CB896" s="285"/>
      <c r="CC896" s="285"/>
      <c r="CD896" s="285"/>
      <c r="CE896" s="285"/>
      <c r="CF896" s="285"/>
      <c r="CG896" s="962"/>
      <c r="CH896" s="285"/>
      <c r="CI896" s="285"/>
      <c r="CJ896" s="285"/>
      <c r="CK896" s="285"/>
      <c r="CL896" s="285"/>
      <c r="CM896" s="285"/>
      <c r="CN896" s="285"/>
      <c r="CO896" s="285"/>
      <c r="CP896" s="285"/>
      <c r="CQ896" s="285"/>
      <c r="CR896" s="285"/>
      <c r="CS896" s="285"/>
      <c r="CT896" s="285"/>
      <c r="CU896" s="285"/>
      <c r="CV896" s="285"/>
      <c r="CW896" s="1512"/>
      <c r="CX896" s="285"/>
      <c r="CY896" s="285"/>
      <c r="CZ896" s="285"/>
      <c r="DA896" s="285"/>
      <c r="DB896" s="285"/>
      <c r="DC896" s="285"/>
      <c r="DD896" s="285"/>
      <c r="DE896" s="285"/>
      <c r="DF896" s="285"/>
      <c r="DG896" s="285"/>
      <c r="DH896" s="285"/>
      <c r="DI896" s="1174"/>
      <c r="DJ896" s="1174"/>
      <c r="DK896" s="1174"/>
      <c r="DL896" s="1174"/>
      <c r="DM896" s="1174"/>
      <c r="DN896" s="1174"/>
      <c r="DO896" s="1174"/>
      <c r="DP896" s="1174"/>
      <c r="DQ896" s="1174"/>
      <c r="DR896" s="1174"/>
      <c r="DS896" s="1174"/>
      <c r="DT896" s="1174"/>
      <c r="DU896" s="1174"/>
      <c r="DV896" s="1174"/>
      <c r="DW896" s="1174"/>
      <c r="DX896" s="1174"/>
      <c r="DY896" s="1174"/>
      <c r="DZ896" s="1174"/>
      <c r="EA896" s="1174"/>
      <c r="EB896" s="1174"/>
      <c r="EC896" s="1174"/>
      <c r="ED896" s="1174"/>
      <c r="EE896" s="1174"/>
      <c r="EF896" s="1174"/>
      <c r="EG896" s="1174"/>
      <c r="EH896" s="1174"/>
      <c r="EI896" s="1174"/>
      <c r="EJ896" s="285"/>
      <c r="EK896" s="285"/>
      <c r="EL896" s="285"/>
      <c r="EM896" s="285"/>
      <c r="EN896" s="287">
        <f t="shared" si="3424"/>
        <v>0</v>
      </c>
      <c r="EO896" s="287"/>
      <c r="EP896" s="287"/>
      <c r="EQ896" s="285"/>
      <c r="ER896" s="285"/>
      <c r="ES896" s="285"/>
      <c r="ET896" s="804"/>
      <c r="EU896" s="804"/>
      <c r="EV896" s="804"/>
      <c r="EW896" s="804"/>
      <c r="EX896" s="285"/>
      <c r="EY896" s="804"/>
      <c r="EZ896" s="804"/>
      <c r="FA896" s="804"/>
      <c r="FB896" s="804"/>
      <c r="FC896" s="285"/>
      <c r="FD896" s="285"/>
      <c r="FE896" s="285"/>
      <c r="FF896" s="285"/>
      <c r="FG896" s="285"/>
      <c r="FH896" s="287"/>
      <c r="FI896" s="287"/>
      <c r="FJ896" s="285"/>
      <c r="FK896" s="285"/>
      <c r="FL896" s="962"/>
      <c r="FM896" s="285"/>
      <c r="FN896" s="804"/>
      <c r="FO896" s="804"/>
      <c r="FP896" s="804"/>
      <c r="FQ896" s="804"/>
      <c r="FR896" s="285"/>
      <c r="FS896" s="285"/>
      <c r="FT896" s="285"/>
      <c r="FU896" s="804"/>
      <c r="FV896" s="285"/>
      <c r="FW896" s="285"/>
      <c r="FX896" s="285"/>
    </row>
    <row r="897" spans="1:180" ht="30" hidden="1">
      <c r="A897" s="462" t="s">
        <v>485</v>
      </c>
      <c r="B897" s="379" t="s">
        <v>295</v>
      </c>
      <c r="C897" s="378"/>
      <c r="D897" s="378"/>
      <c r="E897" s="392"/>
      <c r="F897" s="395"/>
      <c r="G897" s="339"/>
      <c r="H897" s="339"/>
      <c r="I897" s="287" t="e">
        <f>#REF!+M897+N897+S897+#REF!</f>
        <v>#REF!</v>
      </c>
      <c r="J897" s="287"/>
      <c r="K897" s="287"/>
      <c r="L897" s="287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  <c r="W897" s="286"/>
      <c r="X897" s="286"/>
      <c r="Y897" s="286"/>
      <c r="Z897" s="286"/>
      <c r="AA897" s="1172"/>
      <c r="AB897" s="286"/>
      <c r="AC897" s="286"/>
      <c r="AD897" s="349"/>
      <c r="AE897" s="286"/>
      <c r="AF897" s="286"/>
      <c r="AG897" s="286"/>
      <c r="AH897" s="286"/>
      <c r="AI897" s="286"/>
      <c r="AJ897" s="286"/>
      <c r="AK897" s="286"/>
      <c r="AL897" s="286"/>
      <c r="AM897" s="286"/>
      <c r="AN897" s="286"/>
      <c r="AO897" s="286"/>
      <c r="AP897" s="286"/>
      <c r="AQ897" s="287" t="e">
        <f>#REF!+#REF!+BR897+CW897+#REF!</f>
        <v>#REF!</v>
      </c>
      <c r="AR897" s="1631"/>
      <c r="AS897" s="1631"/>
      <c r="AT897" s="285"/>
      <c r="AU897" s="285"/>
      <c r="AV897" s="285"/>
      <c r="AW897" s="285"/>
      <c r="AX897" s="285"/>
      <c r="AY897" s="285"/>
      <c r="AZ897" s="285"/>
      <c r="BA897" s="285"/>
      <c r="BB897" s="285"/>
      <c r="BC897" s="285"/>
      <c r="BD897" s="285"/>
      <c r="BE897" s="285"/>
      <c r="BF897" s="285"/>
      <c r="BG897" s="285"/>
      <c r="BH897" s="285"/>
      <c r="BI897" s="285"/>
      <c r="BJ897" s="285"/>
      <c r="BK897" s="285"/>
      <c r="BL897" s="286"/>
      <c r="BM897" s="286"/>
      <c r="BN897" s="286"/>
      <c r="BO897" s="286"/>
      <c r="BP897" s="286"/>
      <c r="BQ897" s="286"/>
      <c r="BR897" s="286"/>
      <c r="BS897" s="286"/>
      <c r="BT897" s="286"/>
      <c r="BU897" s="286"/>
      <c r="BV897" s="286"/>
      <c r="BW897" s="286"/>
      <c r="BX897" s="286"/>
      <c r="BY897" s="286"/>
      <c r="BZ897" s="286"/>
      <c r="CA897" s="286"/>
      <c r="CB897" s="286"/>
      <c r="CC897" s="286"/>
      <c r="CD897" s="286"/>
      <c r="CE897" s="286"/>
      <c r="CF897" s="286"/>
      <c r="CG897" s="977"/>
      <c r="CH897" s="286"/>
      <c r="CI897" s="286"/>
      <c r="CJ897" s="286"/>
      <c r="CK897" s="286"/>
      <c r="CL897" s="286"/>
      <c r="CM897" s="286"/>
      <c r="CN897" s="286"/>
      <c r="CO897" s="286"/>
      <c r="CP897" s="286"/>
      <c r="CQ897" s="286"/>
      <c r="CR897" s="286"/>
      <c r="CS897" s="286"/>
      <c r="CT897" s="286"/>
      <c r="CU897" s="286"/>
      <c r="CV897" s="286"/>
      <c r="CW897" s="1546"/>
      <c r="CX897" s="286"/>
      <c r="CY897" s="286"/>
      <c r="CZ897" s="286"/>
      <c r="DA897" s="286"/>
      <c r="DB897" s="286"/>
      <c r="DC897" s="286"/>
      <c r="DD897" s="286"/>
      <c r="DE897" s="286"/>
      <c r="DF897" s="286"/>
      <c r="DG897" s="286"/>
      <c r="DH897" s="286"/>
      <c r="DI897" s="1172"/>
      <c r="DJ897" s="1172"/>
      <c r="DK897" s="1172"/>
      <c r="DL897" s="1172"/>
      <c r="DM897" s="1172"/>
      <c r="DN897" s="1172"/>
      <c r="DO897" s="1172"/>
      <c r="DP897" s="1172"/>
      <c r="DQ897" s="1172"/>
      <c r="DR897" s="1172"/>
      <c r="DS897" s="1172"/>
      <c r="DT897" s="1172"/>
      <c r="DU897" s="1172"/>
      <c r="DV897" s="1172"/>
      <c r="DW897" s="1172"/>
      <c r="DX897" s="1172"/>
      <c r="DY897" s="1172"/>
      <c r="DZ897" s="1172"/>
      <c r="EA897" s="1172"/>
      <c r="EB897" s="1172"/>
      <c r="EC897" s="1172"/>
      <c r="ED897" s="1172"/>
      <c r="EE897" s="1172"/>
      <c r="EF897" s="1172"/>
      <c r="EG897" s="1172"/>
      <c r="EH897" s="1172"/>
      <c r="EI897" s="1172"/>
      <c r="EJ897" s="286"/>
      <c r="EK897" s="286"/>
      <c r="EL897" s="286"/>
      <c r="EM897" s="286"/>
      <c r="EN897" s="287">
        <f t="shared" si="3424"/>
        <v>0</v>
      </c>
      <c r="EO897" s="287"/>
      <c r="EP897" s="287"/>
      <c r="EQ897" s="286"/>
      <c r="ER897" s="286"/>
      <c r="ES897" s="286"/>
      <c r="ET897" s="835"/>
      <c r="EU897" s="835"/>
      <c r="EV897" s="835"/>
      <c r="EW897" s="835"/>
      <c r="EX897" s="286"/>
      <c r="EY897" s="835"/>
      <c r="EZ897" s="835"/>
      <c r="FA897" s="835"/>
      <c r="FB897" s="835"/>
      <c r="FC897" s="286"/>
      <c r="FD897" s="286"/>
      <c r="FE897" s="286"/>
      <c r="FF897" s="286"/>
      <c r="FG897" s="287">
        <f>SUM(FH897:FM897)</f>
        <v>0</v>
      </c>
      <c r="FH897" s="287"/>
      <c r="FI897" s="287"/>
      <c r="FJ897" s="286"/>
      <c r="FK897" s="286"/>
      <c r="FL897" s="977"/>
      <c r="FM897" s="286"/>
      <c r="FN897" s="835"/>
      <c r="FO897" s="835"/>
      <c r="FP897" s="835"/>
      <c r="FQ897" s="835"/>
      <c r="FR897" s="286"/>
      <c r="FS897" s="286"/>
      <c r="FT897" s="286"/>
      <c r="FU897" s="835"/>
      <c r="FV897" s="338"/>
      <c r="FW897" s="338"/>
      <c r="FX897" s="338"/>
    </row>
    <row r="898" spans="1:180" ht="30" hidden="1">
      <c r="A898" s="462" t="s">
        <v>485</v>
      </c>
      <c r="B898" s="379" t="s">
        <v>295</v>
      </c>
      <c r="C898" s="378"/>
      <c r="D898" s="378"/>
      <c r="E898" s="392"/>
      <c r="F898" s="395"/>
      <c r="G898" s="339"/>
      <c r="H898" s="339"/>
      <c r="I898" s="287" t="e">
        <f>#REF!+M898+N898+S898+#REF!</f>
        <v>#REF!</v>
      </c>
      <c r="J898" s="287"/>
      <c r="K898" s="287"/>
      <c r="L898" s="287"/>
      <c r="M898" s="364"/>
      <c r="N898" s="364"/>
      <c r="O898" s="364"/>
      <c r="P898" s="364"/>
      <c r="Q898" s="364"/>
      <c r="R898" s="364"/>
      <c r="S898" s="364"/>
      <c r="T898" s="364"/>
      <c r="U898" s="364"/>
      <c r="V898" s="364"/>
      <c r="W898" s="364"/>
      <c r="X898" s="364"/>
      <c r="Y898" s="364"/>
      <c r="Z898" s="364"/>
      <c r="AA898" s="1186"/>
      <c r="AB898" s="290"/>
      <c r="AC898" s="290"/>
      <c r="AD898" s="348"/>
      <c r="AE898" s="290"/>
      <c r="AF898" s="364"/>
      <c r="AG898" s="364"/>
      <c r="AH898" s="364"/>
      <c r="AI898" s="364"/>
      <c r="AJ898" s="364"/>
      <c r="AK898" s="364"/>
      <c r="AL898" s="290"/>
      <c r="AM898" s="290"/>
      <c r="AN898" s="290"/>
      <c r="AO898" s="290"/>
      <c r="AP898" s="290"/>
      <c r="AQ898" s="287" t="e">
        <f>#REF!+#REF!+BR898+CW898+#REF!</f>
        <v>#REF!</v>
      </c>
      <c r="AR898" s="1631"/>
      <c r="AS898" s="1631"/>
      <c r="AT898" s="286"/>
      <c r="AU898" s="286"/>
      <c r="AV898" s="286"/>
      <c r="AW898" s="286"/>
      <c r="AX898" s="286"/>
      <c r="AY898" s="286"/>
      <c r="AZ898" s="286"/>
      <c r="BA898" s="286"/>
      <c r="BB898" s="286"/>
      <c r="BC898" s="286"/>
      <c r="BD898" s="286"/>
      <c r="BE898" s="286"/>
      <c r="BF898" s="286"/>
      <c r="BG898" s="286"/>
      <c r="BH898" s="286"/>
      <c r="BI898" s="286"/>
      <c r="BJ898" s="286"/>
      <c r="BK898" s="286"/>
      <c r="BL898" s="290"/>
      <c r="BM898" s="290"/>
      <c r="BN898" s="290"/>
      <c r="BO898" s="290"/>
      <c r="BP898" s="290"/>
      <c r="BQ898" s="290"/>
      <c r="BR898" s="290"/>
      <c r="BS898" s="290"/>
      <c r="BT898" s="290"/>
      <c r="BU898" s="290"/>
      <c r="BV898" s="290"/>
      <c r="BW898" s="290"/>
      <c r="BX898" s="290"/>
      <c r="BY898" s="290"/>
      <c r="BZ898" s="290"/>
      <c r="CA898" s="290"/>
      <c r="CB898" s="290"/>
      <c r="CC898" s="290"/>
      <c r="CD898" s="290"/>
      <c r="CE898" s="290"/>
      <c r="CF898" s="290"/>
      <c r="CG898" s="981"/>
      <c r="CH898" s="290"/>
      <c r="CI898" s="290"/>
      <c r="CJ898" s="290"/>
      <c r="CK898" s="290"/>
      <c r="CL898" s="290"/>
      <c r="CM898" s="290"/>
      <c r="CN898" s="290"/>
      <c r="CO898" s="290"/>
      <c r="CP898" s="290"/>
      <c r="CQ898" s="290"/>
      <c r="CR898" s="290"/>
      <c r="CS898" s="290"/>
      <c r="CT898" s="290"/>
      <c r="CU898" s="290"/>
      <c r="CV898" s="290"/>
      <c r="CW898" s="1549"/>
      <c r="CX898" s="290"/>
      <c r="CY898" s="290"/>
      <c r="CZ898" s="290"/>
      <c r="DA898" s="290"/>
      <c r="DB898" s="290"/>
      <c r="DC898" s="290"/>
      <c r="DD898" s="290"/>
      <c r="DE898" s="290"/>
      <c r="DF898" s="290"/>
      <c r="DG898" s="290"/>
      <c r="DH898" s="290"/>
      <c r="DI898" s="1234"/>
      <c r="DJ898" s="1234"/>
      <c r="DK898" s="1234"/>
      <c r="DL898" s="1234"/>
      <c r="DM898" s="1234"/>
      <c r="DN898" s="1234"/>
      <c r="DO898" s="1234"/>
      <c r="DP898" s="1234"/>
      <c r="DQ898" s="1234"/>
      <c r="DR898" s="1234"/>
      <c r="DS898" s="1234"/>
      <c r="DT898" s="1234"/>
      <c r="DU898" s="1234"/>
      <c r="DV898" s="1234"/>
      <c r="DW898" s="1234"/>
      <c r="DX898" s="1234"/>
      <c r="DY898" s="1234"/>
      <c r="DZ898" s="1234"/>
      <c r="EA898" s="1234"/>
      <c r="EB898" s="1234"/>
      <c r="EC898" s="1234"/>
      <c r="ED898" s="1234"/>
      <c r="EE898" s="1234"/>
      <c r="EF898" s="1234"/>
      <c r="EG898" s="1234"/>
      <c r="EH898" s="1234"/>
      <c r="EI898" s="1234"/>
      <c r="EJ898" s="290"/>
      <c r="EK898" s="290"/>
      <c r="EL898" s="290"/>
      <c r="EM898" s="290"/>
      <c r="EN898" s="287">
        <f t="shared" si="3424"/>
        <v>0</v>
      </c>
      <c r="EO898" s="287"/>
      <c r="EP898" s="287"/>
      <c r="EQ898" s="290"/>
      <c r="ER898" s="290"/>
      <c r="ES898" s="290"/>
      <c r="ET898" s="836"/>
      <c r="EU898" s="836"/>
      <c r="EV898" s="836"/>
      <c r="EW898" s="836"/>
      <c r="EX898" s="290"/>
      <c r="EY898" s="836"/>
      <c r="EZ898" s="836"/>
      <c r="FA898" s="836"/>
      <c r="FB898" s="836"/>
      <c r="FC898" s="290"/>
      <c r="FD898" s="290"/>
      <c r="FE898" s="290"/>
      <c r="FF898" s="290"/>
      <c r="FG898" s="287">
        <f>SUM(FH898:FM898)</f>
        <v>0</v>
      </c>
      <c r="FH898" s="287"/>
      <c r="FI898" s="287"/>
      <c r="FJ898" s="290"/>
      <c r="FK898" s="290"/>
      <c r="FL898" s="981"/>
      <c r="FM898" s="290"/>
      <c r="FN898" s="836"/>
      <c r="FO898" s="836"/>
      <c r="FP898" s="836"/>
      <c r="FQ898" s="836"/>
      <c r="FR898" s="290"/>
      <c r="FS898" s="290"/>
      <c r="FT898" s="290"/>
      <c r="FU898" s="836"/>
      <c r="FV898" s="338"/>
      <c r="FW898" s="338"/>
      <c r="FX898" s="338"/>
    </row>
    <row r="899" spans="1:180" ht="30" hidden="1">
      <c r="A899" s="462" t="s">
        <v>485</v>
      </c>
      <c r="B899" s="379" t="s">
        <v>295</v>
      </c>
      <c r="C899" s="378"/>
      <c r="D899" s="378"/>
      <c r="E899" s="392"/>
      <c r="F899" s="395"/>
      <c r="G899" s="339"/>
      <c r="H899" s="339"/>
      <c r="I899" s="287" t="e">
        <f>#REF!+M899+N899+S899+#REF!</f>
        <v>#REF!</v>
      </c>
      <c r="J899" s="287"/>
      <c r="K899" s="287"/>
      <c r="L899" s="287"/>
      <c r="M899" s="364"/>
      <c r="N899" s="364"/>
      <c r="O899" s="364"/>
      <c r="P899" s="364"/>
      <c r="Q899" s="364"/>
      <c r="R899" s="364"/>
      <c r="S899" s="364"/>
      <c r="T899" s="364"/>
      <c r="U899" s="364"/>
      <c r="V899" s="364"/>
      <c r="W899" s="364"/>
      <c r="X899" s="364"/>
      <c r="Y899" s="364"/>
      <c r="Z899" s="364"/>
      <c r="AA899" s="1186"/>
      <c r="AB899" s="290"/>
      <c r="AC899" s="290"/>
      <c r="AD899" s="348"/>
      <c r="AE899" s="290"/>
      <c r="AF899" s="364"/>
      <c r="AG899" s="364"/>
      <c r="AH899" s="364"/>
      <c r="AI899" s="364"/>
      <c r="AJ899" s="364"/>
      <c r="AK899" s="364"/>
      <c r="AL899" s="290"/>
      <c r="AM899" s="290"/>
      <c r="AN899" s="290"/>
      <c r="AO899" s="290"/>
      <c r="AP899" s="290"/>
      <c r="AQ899" s="287" t="e">
        <f>#REF!+#REF!+BR899+CW899+#REF!</f>
        <v>#REF!</v>
      </c>
      <c r="AR899" s="1631"/>
      <c r="AS899" s="1631"/>
      <c r="AT899" s="290"/>
      <c r="AU899" s="290"/>
      <c r="AV899" s="290"/>
      <c r="AW899" s="290"/>
      <c r="AX899" s="290"/>
      <c r="AY899" s="290"/>
      <c r="AZ899" s="290"/>
      <c r="BA899" s="290"/>
      <c r="BB899" s="290"/>
      <c r="BC899" s="290"/>
      <c r="BD899" s="290"/>
      <c r="BE899" s="290"/>
      <c r="BF899" s="290"/>
      <c r="BG899" s="290"/>
      <c r="BH899" s="290"/>
      <c r="BI899" s="290"/>
      <c r="BJ899" s="290"/>
      <c r="BK899" s="290"/>
      <c r="BL899" s="290"/>
      <c r="BM899" s="290"/>
      <c r="BN899" s="290"/>
      <c r="BO899" s="290"/>
      <c r="BP899" s="290"/>
      <c r="BQ899" s="290"/>
      <c r="BR899" s="290"/>
      <c r="BS899" s="290"/>
      <c r="BT899" s="290"/>
      <c r="BU899" s="290"/>
      <c r="BV899" s="290"/>
      <c r="BW899" s="290"/>
      <c r="BX899" s="290"/>
      <c r="BY899" s="290"/>
      <c r="BZ899" s="290"/>
      <c r="CA899" s="290"/>
      <c r="CB899" s="290"/>
      <c r="CC899" s="290"/>
      <c r="CD899" s="290"/>
      <c r="CE899" s="290"/>
      <c r="CF899" s="290"/>
      <c r="CG899" s="981"/>
      <c r="CH899" s="290"/>
      <c r="CI899" s="290"/>
      <c r="CJ899" s="290"/>
      <c r="CK899" s="290"/>
      <c r="CL899" s="290"/>
      <c r="CM899" s="290"/>
      <c r="CN899" s="290"/>
      <c r="CO899" s="290"/>
      <c r="CP899" s="290"/>
      <c r="CQ899" s="290"/>
      <c r="CR899" s="290"/>
      <c r="CS899" s="290"/>
      <c r="CT899" s="290"/>
      <c r="CU899" s="290"/>
      <c r="CV899" s="290"/>
      <c r="CW899" s="1549"/>
      <c r="CX899" s="290"/>
      <c r="CY899" s="290"/>
      <c r="CZ899" s="290"/>
      <c r="DA899" s="290"/>
      <c r="DB899" s="290"/>
      <c r="DC899" s="290"/>
      <c r="DD899" s="290"/>
      <c r="DE899" s="290"/>
      <c r="DF899" s="290"/>
      <c r="DG899" s="290"/>
      <c r="DH899" s="290"/>
      <c r="DI899" s="1234"/>
      <c r="DJ899" s="1234"/>
      <c r="DK899" s="1234"/>
      <c r="DL899" s="1234"/>
      <c r="DM899" s="1234"/>
      <c r="DN899" s="1234"/>
      <c r="DO899" s="1234"/>
      <c r="DP899" s="1234"/>
      <c r="DQ899" s="1234"/>
      <c r="DR899" s="1234"/>
      <c r="DS899" s="1234"/>
      <c r="DT899" s="1234"/>
      <c r="DU899" s="1234"/>
      <c r="DV899" s="1234"/>
      <c r="DW899" s="1234"/>
      <c r="DX899" s="1234"/>
      <c r="DY899" s="1234"/>
      <c r="DZ899" s="1234"/>
      <c r="EA899" s="1234"/>
      <c r="EB899" s="1234"/>
      <c r="EC899" s="1234"/>
      <c r="ED899" s="1234"/>
      <c r="EE899" s="1234"/>
      <c r="EF899" s="1234"/>
      <c r="EG899" s="1234"/>
      <c r="EH899" s="1234"/>
      <c r="EI899" s="1234"/>
      <c r="EJ899" s="290"/>
      <c r="EK899" s="290"/>
      <c r="EL899" s="290"/>
      <c r="EM899" s="290"/>
      <c r="EN899" s="287">
        <f t="shared" si="3424"/>
        <v>0</v>
      </c>
      <c r="EO899" s="287"/>
      <c r="EP899" s="287"/>
      <c r="EQ899" s="290"/>
      <c r="ER899" s="290"/>
      <c r="ES899" s="290"/>
      <c r="ET899" s="836"/>
      <c r="EU899" s="836"/>
      <c r="EV899" s="836"/>
      <c r="EW899" s="836"/>
      <c r="EX899" s="290"/>
      <c r="EY899" s="836"/>
      <c r="EZ899" s="836"/>
      <c r="FA899" s="836"/>
      <c r="FB899" s="836"/>
      <c r="FC899" s="290"/>
      <c r="FD899" s="290"/>
      <c r="FE899" s="290"/>
      <c r="FF899" s="290"/>
      <c r="FG899" s="287">
        <f>SUM(FH899:FM899)</f>
        <v>0</v>
      </c>
      <c r="FH899" s="287">
        <v>0</v>
      </c>
      <c r="FI899" s="287">
        <v>0</v>
      </c>
      <c r="FJ899" s="290"/>
      <c r="FK899" s="290"/>
      <c r="FL899" s="981"/>
      <c r="FM899" s="290"/>
      <c r="FN899" s="836"/>
      <c r="FO899" s="836"/>
      <c r="FP899" s="836"/>
      <c r="FQ899" s="836"/>
      <c r="FR899" s="290"/>
      <c r="FS899" s="290"/>
      <c r="FT899" s="290"/>
      <c r="FU899" s="836"/>
      <c r="FV899" s="338"/>
      <c r="FW899" s="338"/>
      <c r="FX899" s="338"/>
    </row>
    <row r="900" spans="1:180" ht="30" hidden="1">
      <c r="A900" s="462" t="s">
        <v>485</v>
      </c>
      <c r="B900" s="379" t="s">
        <v>295</v>
      </c>
      <c r="C900" s="378"/>
      <c r="D900" s="378"/>
      <c r="E900" s="392"/>
      <c r="F900" s="393" t="s">
        <v>100</v>
      </c>
      <c r="G900" s="463"/>
      <c r="H900" s="463"/>
      <c r="I900" s="285"/>
      <c r="J900" s="285"/>
      <c r="K900" s="285"/>
      <c r="L900" s="285"/>
      <c r="M900" s="285"/>
      <c r="N900" s="285"/>
      <c r="O900" s="285"/>
      <c r="P900" s="285"/>
      <c r="Q900" s="285"/>
      <c r="R900" s="285"/>
      <c r="S900" s="285"/>
      <c r="T900" s="285"/>
      <c r="U900" s="285"/>
      <c r="V900" s="285"/>
      <c r="W900" s="285"/>
      <c r="X900" s="285"/>
      <c r="Y900" s="285"/>
      <c r="Z900" s="285"/>
      <c r="AA900" s="1174"/>
      <c r="AB900" s="285"/>
      <c r="AC900" s="285"/>
      <c r="AD900" s="347"/>
      <c r="AE900" s="285"/>
      <c r="AF900" s="285"/>
      <c r="AG900" s="285"/>
      <c r="AH900" s="285"/>
      <c r="AI900" s="285"/>
      <c r="AJ900" s="285"/>
      <c r="AK900" s="285"/>
      <c r="AL900" s="285"/>
      <c r="AM900" s="285"/>
      <c r="AN900" s="285"/>
      <c r="AO900" s="285"/>
      <c r="AP900" s="306"/>
      <c r="AQ900" s="287" t="e">
        <f>SUM(AQ897:AQ899)</f>
        <v>#REF!</v>
      </c>
      <c r="AR900" s="1631"/>
      <c r="AS900" s="1631"/>
      <c r="AT900" s="290"/>
      <c r="AU900" s="290"/>
      <c r="AV900" s="290"/>
      <c r="AW900" s="290"/>
      <c r="AX900" s="290"/>
      <c r="AY900" s="290"/>
      <c r="AZ900" s="290"/>
      <c r="BA900" s="290"/>
      <c r="BB900" s="290"/>
      <c r="BC900" s="290"/>
      <c r="BD900" s="290"/>
      <c r="BE900" s="290"/>
      <c r="BF900" s="290"/>
      <c r="BG900" s="290"/>
      <c r="BH900" s="290"/>
      <c r="BI900" s="290"/>
      <c r="BJ900" s="290"/>
      <c r="BK900" s="290"/>
      <c r="BL900" s="287">
        <f t="shared" ref="BL900:DE900" si="3457">SUM(BL897:BL899)</f>
        <v>0</v>
      </c>
      <c r="BM900" s="287">
        <f t="shared" si="3457"/>
        <v>0</v>
      </c>
      <c r="BN900" s="287">
        <f t="shared" si="3457"/>
        <v>0</v>
      </c>
      <c r="BO900" s="287">
        <f t="shared" si="3457"/>
        <v>0</v>
      </c>
      <c r="BP900" s="287">
        <f t="shared" si="3457"/>
        <v>0</v>
      </c>
      <c r="BQ900" s="287">
        <f t="shared" si="3457"/>
        <v>0</v>
      </c>
      <c r="BR900" s="287">
        <f t="shared" ref="BR900:CF900" si="3458">SUM(BR897:BR899)</f>
        <v>0</v>
      </c>
      <c r="BS900" s="287">
        <f t="shared" si="3458"/>
        <v>0</v>
      </c>
      <c r="BT900" s="287">
        <f t="shared" si="3458"/>
        <v>0</v>
      </c>
      <c r="BU900" s="287">
        <f t="shared" si="3458"/>
        <v>0</v>
      </c>
      <c r="BV900" s="287">
        <f t="shared" si="3458"/>
        <v>0</v>
      </c>
      <c r="BW900" s="287">
        <f t="shared" si="3458"/>
        <v>0</v>
      </c>
      <c r="BX900" s="287">
        <f t="shared" si="3458"/>
        <v>0</v>
      </c>
      <c r="BY900" s="287">
        <f t="shared" si="3458"/>
        <v>0</v>
      </c>
      <c r="BZ900" s="287">
        <f t="shared" si="3458"/>
        <v>0</v>
      </c>
      <c r="CA900" s="287">
        <f t="shared" si="3458"/>
        <v>0</v>
      </c>
      <c r="CB900" s="287">
        <f t="shared" si="3458"/>
        <v>0</v>
      </c>
      <c r="CC900" s="287">
        <f t="shared" si="3458"/>
        <v>0</v>
      </c>
      <c r="CD900" s="287">
        <f t="shared" si="3458"/>
        <v>0</v>
      </c>
      <c r="CE900" s="287">
        <f t="shared" si="3458"/>
        <v>0</v>
      </c>
      <c r="CF900" s="287">
        <f t="shared" si="3458"/>
        <v>0</v>
      </c>
      <c r="CG900" s="961"/>
      <c r="CH900" s="287">
        <f t="shared" ref="CH900:CV900" si="3459">SUM(CH897:CH899)</f>
        <v>0</v>
      </c>
      <c r="CI900" s="287">
        <f t="shared" si="3459"/>
        <v>0</v>
      </c>
      <c r="CJ900" s="287">
        <f t="shared" si="3459"/>
        <v>0</v>
      </c>
      <c r="CK900" s="287">
        <f t="shared" si="3459"/>
        <v>0</v>
      </c>
      <c r="CL900" s="287">
        <f t="shared" si="3459"/>
        <v>0</v>
      </c>
      <c r="CM900" s="287">
        <f t="shared" si="3459"/>
        <v>0</v>
      </c>
      <c r="CN900" s="287">
        <f t="shared" si="3459"/>
        <v>0</v>
      </c>
      <c r="CO900" s="287">
        <f t="shared" si="3459"/>
        <v>0</v>
      </c>
      <c r="CP900" s="287">
        <f t="shared" si="3459"/>
        <v>0</v>
      </c>
      <c r="CQ900" s="287">
        <f t="shared" si="3459"/>
        <v>0</v>
      </c>
      <c r="CR900" s="287">
        <f t="shared" si="3459"/>
        <v>0</v>
      </c>
      <c r="CS900" s="287">
        <f t="shared" si="3459"/>
        <v>0</v>
      </c>
      <c r="CT900" s="287">
        <f t="shared" si="3459"/>
        <v>0</v>
      </c>
      <c r="CU900" s="287">
        <f t="shared" si="3459"/>
        <v>0</v>
      </c>
      <c r="CV900" s="287">
        <f t="shared" si="3459"/>
        <v>0</v>
      </c>
      <c r="CW900" s="1510">
        <f t="shared" si="3457"/>
        <v>0</v>
      </c>
      <c r="CX900" s="287">
        <f t="shared" si="3457"/>
        <v>0</v>
      </c>
      <c r="CY900" s="287">
        <f t="shared" si="3457"/>
        <v>0</v>
      </c>
      <c r="CZ900" s="287">
        <f t="shared" si="3457"/>
        <v>0</v>
      </c>
      <c r="DA900" s="287">
        <f t="shared" si="3457"/>
        <v>0</v>
      </c>
      <c r="DB900" s="287">
        <f t="shared" si="3457"/>
        <v>0</v>
      </c>
      <c r="DC900" s="287">
        <f t="shared" si="3457"/>
        <v>0</v>
      </c>
      <c r="DD900" s="287">
        <f t="shared" si="3457"/>
        <v>0</v>
      </c>
      <c r="DE900" s="287">
        <f t="shared" si="3457"/>
        <v>0</v>
      </c>
      <c r="DF900" s="287">
        <f t="shared" ref="DF900:EF900" si="3460">SUM(DF897:DF899)</f>
        <v>0</v>
      </c>
      <c r="DG900" s="287">
        <f t="shared" si="3460"/>
        <v>0</v>
      </c>
      <c r="DH900" s="287">
        <f t="shared" si="3460"/>
        <v>0</v>
      </c>
      <c r="DI900" s="1220">
        <f t="shared" si="3460"/>
        <v>0</v>
      </c>
      <c r="DJ900" s="1220">
        <f t="shared" si="3460"/>
        <v>0</v>
      </c>
      <c r="DK900" s="1220">
        <f t="shared" si="3460"/>
        <v>0</v>
      </c>
      <c r="DL900" s="1220"/>
      <c r="DM900" s="1220"/>
      <c r="DN900" s="1220"/>
      <c r="DO900" s="1220"/>
      <c r="DP900" s="1220"/>
      <c r="DQ900" s="1220"/>
      <c r="DR900" s="1220"/>
      <c r="DS900" s="1220"/>
      <c r="DT900" s="1220"/>
      <c r="DU900" s="1220"/>
      <c r="DV900" s="1220"/>
      <c r="DW900" s="1220"/>
      <c r="DX900" s="1220">
        <f t="shared" si="3460"/>
        <v>0</v>
      </c>
      <c r="DY900" s="1220">
        <f t="shared" si="3460"/>
        <v>0</v>
      </c>
      <c r="DZ900" s="1220">
        <f t="shared" si="3460"/>
        <v>0</v>
      </c>
      <c r="EA900" s="1220">
        <f t="shared" si="3460"/>
        <v>0</v>
      </c>
      <c r="EB900" s="1220">
        <f t="shared" si="3460"/>
        <v>0</v>
      </c>
      <c r="EC900" s="1220">
        <f t="shared" si="3460"/>
        <v>0</v>
      </c>
      <c r="ED900" s="1220">
        <f t="shared" si="3460"/>
        <v>0</v>
      </c>
      <c r="EE900" s="1220">
        <f t="shared" si="3460"/>
        <v>0</v>
      </c>
      <c r="EF900" s="1220">
        <f t="shared" si="3460"/>
        <v>0</v>
      </c>
      <c r="EG900" s="1220"/>
      <c r="EH900" s="1220"/>
      <c r="EI900" s="1220"/>
      <c r="EJ900" s="285"/>
      <c r="EK900" s="285"/>
      <c r="EL900" s="285"/>
      <c r="EM900" s="285"/>
      <c r="EN900" s="287">
        <f t="shared" si="3424"/>
        <v>0</v>
      </c>
      <c r="EO900" s="287"/>
      <c r="EP900" s="287"/>
      <c r="EQ900" s="287">
        <f t="shared" ref="EQ900:FG900" si="3461">SUM(EQ897:EQ899)</f>
        <v>0</v>
      </c>
      <c r="ER900" s="287">
        <f t="shared" si="3461"/>
        <v>0</v>
      </c>
      <c r="ES900" s="287">
        <f t="shared" si="3461"/>
        <v>0</v>
      </c>
      <c r="ET900" s="825"/>
      <c r="EU900" s="825"/>
      <c r="EV900" s="825"/>
      <c r="EW900" s="825"/>
      <c r="EX900" s="287">
        <f t="shared" si="3461"/>
        <v>0</v>
      </c>
      <c r="EY900" s="825"/>
      <c r="EZ900" s="825"/>
      <c r="FA900" s="825"/>
      <c r="FB900" s="825"/>
      <c r="FC900" s="287">
        <f t="shared" si="3461"/>
        <v>0</v>
      </c>
      <c r="FD900" s="287">
        <f t="shared" si="3461"/>
        <v>0</v>
      </c>
      <c r="FE900" s="287">
        <f t="shared" ref="FE900:FF900" si="3462">SUM(FE897:FE899)</f>
        <v>0</v>
      </c>
      <c r="FF900" s="287">
        <f t="shared" si="3462"/>
        <v>0</v>
      </c>
      <c r="FG900" s="287">
        <f t="shared" si="3461"/>
        <v>0</v>
      </c>
      <c r="FH900" s="287"/>
      <c r="FI900" s="287"/>
      <c r="FJ900" s="287">
        <f>SUM(FJ897:FJ899)</f>
        <v>0</v>
      </c>
      <c r="FK900" s="287">
        <f>SUM(FK897:FK899)</f>
        <v>0</v>
      </c>
      <c r="FL900" s="961"/>
      <c r="FM900" s="287">
        <f>SUM(FM897:FM899)</f>
        <v>0</v>
      </c>
      <c r="FN900" s="825"/>
      <c r="FO900" s="825"/>
      <c r="FP900" s="825"/>
      <c r="FQ900" s="825"/>
      <c r="FR900" s="287"/>
      <c r="FS900" s="287"/>
      <c r="FT900" s="287">
        <f>SUM(FT897:FT899)</f>
        <v>0</v>
      </c>
      <c r="FU900" s="825"/>
      <c r="FV900" s="285"/>
      <c r="FW900" s="285"/>
      <c r="FX900" s="285"/>
    </row>
    <row r="901" spans="1:180" ht="18" hidden="1" customHeight="1">
      <c r="A901" s="462" t="s">
        <v>485</v>
      </c>
      <c r="B901" s="379" t="s">
        <v>295</v>
      </c>
      <c r="C901" s="378"/>
      <c r="D901" s="378"/>
      <c r="E901" s="390" t="s">
        <v>127</v>
      </c>
      <c r="F901" s="391" t="s">
        <v>260</v>
      </c>
      <c r="G901" s="463"/>
      <c r="H901" s="463"/>
      <c r="I901" s="285"/>
      <c r="J901" s="285"/>
      <c r="K901" s="285"/>
      <c r="L901" s="285"/>
      <c r="M901" s="285"/>
      <c r="N901" s="285"/>
      <c r="O901" s="285"/>
      <c r="P901" s="285"/>
      <c r="Q901" s="285"/>
      <c r="R901" s="285"/>
      <c r="S901" s="285"/>
      <c r="T901" s="285"/>
      <c r="U901" s="285"/>
      <c r="V901" s="285"/>
      <c r="W901" s="285"/>
      <c r="X901" s="285"/>
      <c r="Y901" s="285"/>
      <c r="Z901" s="285"/>
      <c r="AA901" s="1174"/>
      <c r="AB901" s="285"/>
      <c r="AC901" s="285"/>
      <c r="AD901" s="347"/>
      <c r="AE901" s="285"/>
      <c r="AF901" s="285"/>
      <c r="AG901" s="285"/>
      <c r="AH901" s="285"/>
      <c r="AI901" s="285"/>
      <c r="AJ901" s="285"/>
      <c r="AK901" s="285"/>
      <c r="AL901" s="285"/>
      <c r="AM901" s="285"/>
      <c r="AN901" s="285"/>
      <c r="AO901" s="285"/>
      <c r="AP901" s="338"/>
      <c r="AQ901" s="285"/>
      <c r="AR901" s="1629"/>
      <c r="AS901" s="1629"/>
      <c r="AT901" s="287"/>
      <c r="AU901" s="287"/>
      <c r="AV901" s="287"/>
      <c r="AW901" s="287"/>
      <c r="AX901" s="287"/>
      <c r="AY901" s="287"/>
      <c r="AZ901" s="287"/>
      <c r="BA901" s="287"/>
      <c r="BB901" s="287"/>
      <c r="BC901" s="287"/>
      <c r="BD901" s="287"/>
      <c r="BE901" s="287"/>
      <c r="BF901" s="287"/>
      <c r="BG901" s="287"/>
      <c r="BH901" s="287"/>
      <c r="BI901" s="287"/>
      <c r="BJ901" s="287"/>
      <c r="BK901" s="287"/>
      <c r="BL901" s="285"/>
      <c r="BM901" s="285"/>
      <c r="BN901" s="285"/>
      <c r="BO901" s="285"/>
      <c r="BP901" s="285"/>
      <c r="BQ901" s="285"/>
      <c r="BR901" s="285"/>
      <c r="BS901" s="285"/>
      <c r="BT901" s="285"/>
      <c r="BU901" s="285"/>
      <c r="BV901" s="285"/>
      <c r="BW901" s="285"/>
      <c r="BX901" s="285"/>
      <c r="BY901" s="285"/>
      <c r="BZ901" s="285"/>
      <c r="CA901" s="285"/>
      <c r="CB901" s="285"/>
      <c r="CC901" s="285"/>
      <c r="CD901" s="285"/>
      <c r="CE901" s="285"/>
      <c r="CF901" s="285"/>
      <c r="CG901" s="962"/>
      <c r="CH901" s="285"/>
      <c r="CI901" s="285"/>
      <c r="CJ901" s="285"/>
      <c r="CK901" s="285"/>
      <c r="CL901" s="285"/>
      <c r="CM901" s="285"/>
      <c r="CN901" s="285"/>
      <c r="CO901" s="285"/>
      <c r="CP901" s="285"/>
      <c r="CQ901" s="285"/>
      <c r="CR901" s="285"/>
      <c r="CS901" s="285"/>
      <c r="CT901" s="285"/>
      <c r="CU901" s="285"/>
      <c r="CV901" s="285"/>
      <c r="CW901" s="1512"/>
      <c r="CX901" s="285"/>
      <c r="CY901" s="285"/>
      <c r="CZ901" s="285"/>
      <c r="DA901" s="285"/>
      <c r="DB901" s="285"/>
      <c r="DC901" s="285"/>
      <c r="DD901" s="285"/>
      <c r="DE901" s="285"/>
      <c r="DF901" s="285"/>
      <c r="DG901" s="285"/>
      <c r="DH901" s="285"/>
      <c r="DI901" s="1174"/>
      <c r="DJ901" s="1174"/>
      <c r="DK901" s="1174"/>
      <c r="DL901" s="1174"/>
      <c r="DM901" s="1174"/>
      <c r="DN901" s="1174"/>
      <c r="DO901" s="1174"/>
      <c r="DP901" s="1174"/>
      <c r="DQ901" s="1174"/>
      <c r="DR901" s="1174"/>
      <c r="DS901" s="1174"/>
      <c r="DT901" s="1174"/>
      <c r="DU901" s="1174"/>
      <c r="DV901" s="1174"/>
      <c r="DW901" s="1174"/>
      <c r="DX901" s="1174"/>
      <c r="DY901" s="1174"/>
      <c r="DZ901" s="1174"/>
      <c r="EA901" s="1174"/>
      <c r="EB901" s="1174"/>
      <c r="EC901" s="1174"/>
      <c r="ED901" s="1174"/>
      <c r="EE901" s="1174"/>
      <c r="EF901" s="1174"/>
      <c r="EG901" s="1174"/>
      <c r="EH901" s="1174"/>
      <c r="EI901" s="1174"/>
      <c r="EJ901" s="285"/>
      <c r="EK901" s="285"/>
      <c r="EL901" s="285"/>
      <c r="EM901" s="285"/>
      <c r="EN901" s="287">
        <f t="shared" si="3424"/>
        <v>0</v>
      </c>
      <c r="EO901" s="287"/>
      <c r="EP901" s="287"/>
      <c r="EQ901" s="285"/>
      <c r="ER901" s="285"/>
      <c r="ES901" s="285"/>
      <c r="ET901" s="804"/>
      <c r="EU901" s="804"/>
      <c r="EV901" s="804"/>
      <c r="EW901" s="804"/>
      <c r="EX901" s="285"/>
      <c r="EY901" s="804"/>
      <c r="EZ901" s="804"/>
      <c r="FA901" s="804"/>
      <c r="FB901" s="804"/>
      <c r="FC901" s="285"/>
      <c r="FD901" s="285"/>
      <c r="FE901" s="285"/>
      <c r="FF901" s="285"/>
      <c r="FG901" s="285"/>
      <c r="FH901" s="287"/>
      <c r="FI901" s="287"/>
      <c r="FJ901" s="285"/>
      <c r="FK901" s="285"/>
      <c r="FL901" s="962"/>
      <c r="FM901" s="285"/>
      <c r="FN901" s="804"/>
      <c r="FO901" s="804"/>
      <c r="FP901" s="804"/>
      <c r="FQ901" s="804"/>
      <c r="FR901" s="285"/>
      <c r="FS901" s="285"/>
      <c r="FT901" s="285"/>
      <c r="FU901" s="804"/>
      <c r="FV901" s="285"/>
      <c r="FW901" s="285"/>
      <c r="FX901" s="285"/>
    </row>
    <row r="902" spans="1:180" ht="30" hidden="1">
      <c r="A902" s="462" t="s">
        <v>485</v>
      </c>
      <c r="B902" s="379" t="s">
        <v>295</v>
      </c>
      <c r="C902" s="378"/>
      <c r="D902" s="378"/>
      <c r="E902" s="392"/>
      <c r="F902" s="394"/>
      <c r="G902" s="339"/>
      <c r="H902" s="339"/>
      <c r="I902" s="287" t="e">
        <f>#REF!+M902+N902+S902+#REF!</f>
        <v>#REF!</v>
      </c>
      <c r="J902" s="287"/>
      <c r="K902" s="287"/>
      <c r="L902" s="287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  <c r="W902" s="286"/>
      <c r="X902" s="286"/>
      <c r="Y902" s="286"/>
      <c r="Z902" s="286"/>
      <c r="AA902" s="1172"/>
      <c r="AB902" s="286"/>
      <c r="AC902" s="286"/>
      <c r="AD902" s="349"/>
      <c r="AE902" s="286"/>
      <c r="AF902" s="286"/>
      <c r="AG902" s="286"/>
      <c r="AH902" s="286"/>
      <c r="AI902" s="286"/>
      <c r="AJ902" s="286"/>
      <c r="AK902" s="286"/>
      <c r="AL902" s="286"/>
      <c r="AM902" s="286"/>
      <c r="AN902" s="286"/>
      <c r="AO902" s="286"/>
      <c r="AP902" s="286"/>
      <c r="AQ902" s="287" t="e">
        <f>#REF!+#REF!+BR902+CW902+#REF!</f>
        <v>#REF!</v>
      </c>
      <c r="AR902" s="1631"/>
      <c r="AS902" s="1631"/>
      <c r="AT902" s="285"/>
      <c r="AU902" s="285"/>
      <c r="AV902" s="285"/>
      <c r="AW902" s="285"/>
      <c r="AX902" s="285"/>
      <c r="AY902" s="285"/>
      <c r="AZ902" s="285"/>
      <c r="BA902" s="285"/>
      <c r="BB902" s="285"/>
      <c r="BC902" s="285"/>
      <c r="BD902" s="285"/>
      <c r="BE902" s="285"/>
      <c r="BF902" s="285"/>
      <c r="BG902" s="285"/>
      <c r="BH902" s="285"/>
      <c r="BI902" s="285"/>
      <c r="BJ902" s="285"/>
      <c r="BK902" s="285"/>
      <c r="BL902" s="286"/>
      <c r="BM902" s="286"/>
      <c r="BN902" s="286"/>
      <c r="BO902" s="286"/>
      <c r="BP902" s="286"/>
      <c r="BQ902" s="286"/>
      <c r="BR902" s="286"/>
      <c r="BS902" s="286"/>
      <c r="BT902" s="286"/>
      <c r="BU902" s="286"/>
      <c r="BV902" s="286"/>
      <c r="BW902" s="286"/>
      <c r="BX902" s="286"/>
      <c r="BY902" s="286"/>
      <c r="BZ902" s="286"/>
      <c r="CA902" s="286"/>
      <c r="CB902" s="286"/>
      <c r="CC902" s="286"/>
      <c r="CD902" s="286"/>
      <c r="CE902" s="286"/>
      <c r="CF902" s="286"/>
      <c r="CG902" s="977"/>
      <c r="CH902" s="286"/>
      <c r="CI902" s="286"/>
      <c r="CJ902" s="286"/>
      <c r="CK902" s="286"/>
      <c r="CL902" s="286"/>
      <c r="CM902" s="286"/>
      <c r="CN902" s="286"/>
      <c r="CO902" s="286"/>
      <c r="CP902" s="286"/>
      <c r="CQ902" s="286"/>
      <c r="CR902" s="286"/>
      <c r="CS902" s="286"/>
      <c r="CT902" s="286"/>
      <c r="CU902" s="286"/>
      <c r="CV902" s="286"/>
      <c r="CW902" s="1546"/>
      <c r="CX902" s="286"/>
      <c r="CY902" s="286"/>
      <c r="CZ902" s="286"/>
      <c r="DA902" s="286"/>
      <c r="DB902" s="286"/>
      <c r="DC902" s="286"/>
      <c r="DD902" s="286"/>
      <c r="DE902" s="286"/>
      <c r="DF902" s="286"/>
      <c r="DG902" s="286"/>
      <c r="DH902" s="286"/>
      <c r="DI902" s="1172"/>
      <c r="DJ902" s="1172"/>
      <c r="DK902" s="1172"/>
      <c r="DL902" s="1172"/>
      <c r="DM902" s="1172"/>
      <c r="DN902" s="1172"/>
      <c r="DO902" s="1172"/>
      <c r="DP902" s="1172"/>
      <c r="DQ902" s="1172"/>
      <c r="DR902" s="1172"/>
      <c r="DS902" s="1172"/>
      <c r="DT902" s="1172"/>
      <c r="DU902" s="1172"/>
      <c r="DV902" s="1172"/>
      <c r="DW902" s="1172"/>
      <c r="DX902" s="1172"/>
      <c r="DY902" s="1172"/>
      <c r="DZ902" s="1172"/>
      <c r="EA902" s="1172"/>
      <c r="EB902" s="1172"/>
      <c r="EC902" s="1172"/>
      <c r="ED902" s="1172"/>
      <c r="EE902" s="1172"/>
      <c r="EF902" s="1172"/>
      <c r="EG902" s="1172"/>
      <c r="EH902" s="1172"/>
      <c r="EI902" s="1172"/>
      <c r="EJ902" s="286"/>
      <c r="EK902" s="286"/>
      <c r="EL902" s="286"/>
      <c r="EM902" s="286"/>
      <c r="EN902" s="287">
        <f t="shared" si="3424"/>
        <v>0</v>
      </c>
      <c r="EO902" s="287"/>
      <c r="EP902" s="287"/>
      <c r="EQ902" s="286"/>
      <c r="ER902" s="286"/>
      <c r="ES902" s="286"/>
      <c r="ET902" s="835"/>
      <c r="EU902" s="835"/>
      <c r="EV902" s="835"/>
      <c r="EW902" s="835"/>
      <c r="EX902" s="286"/>
      <c r="EY902" s="835"/>
      <c r="EZ902" s="835"/>
      <c r="FA902" s="835"/>
      <c r="FB902" s="835"/>
      <c r="FC902" s="286"/>
      <c r="FD902" s="286"/>
      <c r="FE902" s="286"/>
      <c r="FF902" s="286"/>
      <c r="FG902" s="287">
        <f>SUM(FH902:FM902)</f>
        <v>0</v>
      </c>
      <c r="FH902" s="287"/>
      <c r="FI902" s="287"/>
      <c r="FJ902" s="286"/>
      <c r="FK902" s="286"/>
      <c r="FL902" s="977"/>
      <c r="FM902" s="286"/>
      <c r="FN902" s="835"/>
      <c r="FO902" s="835"/>
      <c r="FP902" s="835"/>
      <c r="FQ902" s="835"/>
      <c r="FR902" s="286"/>
      <c r="FS902" s="286"/>
      <c r="FT902" s="286"/>
      <c r="FU902" s="835"/>
      <c r="FV902" s="338"/>
      <c r="FW902" s="338"/>
      <c r="FX902" s="338"/>
    </row>
    <row r="903" spans="1:180" ht="30" hidden="1">
      <c r="A903" s="462" t="s">
        <v>485</v>
      </c>
      <c r="B903" s="379" t="s">
        <v>295</v>
      </c>
      <c r="C903" s="378"/>
      <c r="D903" s="378"/>
      <c r="E903" s="392"/>
      <c r="F903" s="394"/>
      <c r="G903" s="339"/>
      <c r="H903" s="339"/>
      <c r="I903" s="287" t="e">
        <f>#REF!+M903+N903+S903+#REF!</f>
        <v>#REF!</v>
      </c>
      <c r="J903" s="287"/>
      <c r="K903" s="287"/>
      <c r="L903" s="287"/>
      <c r="M903" s="364"/>
      <c r="N903" s="364"/>
      <c r="O903" s="364"/>
      <c r="P903" s="364"/>
      <c r="Q903" s="364"/>
      <c r="R903" s="364"/>
      <c r="S903" s="364"/>
      <c r="T903" s="364"/>
      <c r="U903" s="364"/>
      <c r="V903" s="364"/>
      <c r="W903" s="364"/>
      <c r="X903" s="364"/>
      <c r="Y903" s="364"/>
      <c r="Z903" s="364"/>
      <c r="AA903" s="1186"/>
      <c r="AB903" s="290"/>
      <c r="AC903" s="290"/>
      <c r="AD903" s="348"/>
      <c r="AE903" s="290"/>
      <c r="AF903" s="364"/>
      <c r="AG903" s="364"/>
      <c r="AH903" s="364"/>
      <c r="AI903" s="364"/>
      <c r="AJ903" s="364"/>
      <c r="AK903" s="364"/>
      <c r="AL903" s="290"/>
      <c r="AM903" s="290"/>
      <c r="AN903" s="290"/>
      <c r="AO903" s="290"/>
      <c r="AP903" s="290"/>
      <c r="AQ903" s="287" t="e">
        <f>#REF!+#REF!+BR903+CW903+#REF!</f>
        <v>#REF!</v>
      </c>
      <c r="AR903" s="1631"/>
      <c r="AS903" s="1631"/>
      <c r="AT903" s="286"/>
      <c r="AU903" s="286"/>
      <c r="AV903" s="286"/>
      <c r="AW903" s="286"/>
      <c r="AX903" s="286"/>
      <c r="AY903" s="286"/>
      <c r="AZ903" s="286"/>
      <c r="BA903" s="286"/>
      <c r="BB903" s="286"/>
      <c r="BC903" s="286"/>
      <c r="BD903" s="286"/>
      <c r="BE903" s="286"/>
      <c r="BF903" s="286"/>
      <c r="BG903" s="286"/>
      <c r="BH903" s="286"/>
      <c r="BI903" s="286"/>
      <c r="BJ903" s="286"/>
      <c r="BK903" s="286"/>
      <c r="BL903" s="290"/>
      <c r="BM903" s="290"/>
      <c r="BN903" s="290"/>
      <c r="BO903" s="290"/>
      <c r="BP903" s="290"/>
      <c r="BQ903" s="290"/>
      <c r="BR903" s="290"/>
      <c r="BS903" s="290"/>
      <c r="BT903" s="290"/>
      <c r="BU903" s="290"/>
      <c r="BV903" s="290"/>
      <c r="BW903" s="290"/>
      <c r="BX903" s="290"/>
      <c r="BY903" s="290"/>
      <c r="BZ903" s="290"/>
      <c r="CA903" s="290"/>
      <c r="CB903" s="290"/>
      <c r="CC903" s="290"/>
      <c r="CD903" s="290"/>
      <c r="CE903" s="290"/>
      <c r="CF903" s="290"/>
      <c r="CG903" s="981"/>
      <c r="CH903" s="290"/>
      <c r="CI903" s="290"/>
      <c r="CJ903" s="290"/>
      <c r="CK903" s="290"/>
      <c r="CL903" s="290"/>
      <c r="CM903" s="290"/>
      <c r="CN903" s="290"/>
      <c r="CO903" s="290"/>
      <c r="CP903" s="290"/>
      <c r="CQ903" s="290"/>
      <c r="CR903" s="290"/>
      <c r="CS903" s="290"/>
      <c r="CT903" s="290"/>
      <c r="CU903" s="290"/>
      <c r="CV903" s="290"/>
      <c r="CW903" s="1549"/>
      <c r="CX903" s="290"/>
      <c r="CY903" s="290"/>
      <c r="CZ903" s="290"/>
      <c r="DA903" s="290"/>
      <c r="DB903" s="290"/>
      <c r="DC903" s="290"/>
      <c r="DD903" s="290"/>
      <c r="DE903" s="290"/>
      <c r="DF903" s="290"/>
      <c r="DG903" s="290"/>
      <c r="DH903" s="290"/>
      <c r="DI903" s="1234"/>
      <c r="DJ903" s="1234"/>
      <c r="DK903" s="1234"/>
      <c r="DL903" s="1234"/>
      <c r="DM903" s="1234"/>
      <c r="DN903" s="1234"/>
      <c r="DO903" s="1234"/>
      <c r="DP903" s="1234"/>
      <c r="DQ903" s="1234"/>
      <c r="DR903" s="1234"/>
      <c r="DS903" s="1234"/>
      <c r="DT903" s="1234"/>
      <c r="DU903" s="1234"/>
      <c r="DV903" s="1234"/>
      <c r="DW903" s="1234"/>
      <c r="DX903" s="1234"/>
      <c r="DY903" s="1234"/>
      <c r="DZ903" s="1234"/>
      <c r="EA903" s="1234"/>
      <c r="EB903" s="1234"/>
      <c r="EC903" s="1234"/>
      <c r="ED903" s="1234"/>
      <c r="EE903" s="1234"/>
      <c r="EF903" s="1234"/>
      <c r="EG903" s="1234"/>
      <c r="EH903" s="1234"/>
      <c r="EI903" s="1234"/>
      <c r="EJ903" s="290"/>
      <c r="EK903" s="290"/>
      <c r="EL903" s="290"/>
      <c r="EM903" s="290"/>
      <c r="EN903" s="287">
        <f t="shared" si="3424"/>
        <v>0</v>
      </c>
      <c r="EO903" s="287"/>
      <c r="EP903" s="287"/>
      <c r="EQ903" s="290"/>
      <c r="ER903" s="290"/>
      <c r="ES903" s="290"/>
      <c r="ET903" s="836"/>
      <c r="EU903" s="836"/>
      <c r="EV903" s="836"/>
      <c r="EW903" s="836"/>
      <c r="EX903" s="290"/>
      <c r="EY903" s="836"/>
      <c r="EZ903" s="836"/>
      <c r="FA903" s="836"/>
      <c r="FB903" s="836"/>
      <c r="FC903" s="290"/>
      <c r="FD903" s="290"/>
      <c r="FE903" s="290"/>
      <c r="FF903" s="290"/>
      <c r="FG903" s="287">
        <f>SUM(FH903:FM903)</f>
        <v>0</v>
      </c>
      <c r="FH903" s="287"/>
      <c r="FI903" s="287"/>
      <c r="FJ903" s="290"/>
      <c r="FK903" s="290"/>
      <c r="FL903" s="981"/>
      <c r="FM903" s="290"/>
      <c r="FN903" s="836"/>
      <c r="FO903" s="836"/>
      <c r="FP903" s="836"/>
      <c r="FQ903" s="836"/>
      <c r="FR903" s="290"/>
      <c r="FS903" s="290"/>
      <c r="FT903" s="290"/>
      <c r="FU903" s="836"/>
      <c r="FV903" s="338"/>
      <c r="FW903" s="338"/>
      <c r="FX903" s="338"/>
    </row>
    <row r="904" spans="1:180" ht="30" hidden="1">
      <c r="A904" s="462" t="s">
        <v>485</v>
      </c>
      <c r="B904" s="379" t="s">
        <v>295</v>
      </c>
      <c r="C904" s="378"/>
      <c r="D904" s="378"/>
      <c r="E904" s="392" t="s">
        <v>97</v>
      </c>
      <c r="F904" s="394"/>
      <c r="G904" s="339"/>
      <c r="H904" s="339"/>
      <c r="I904" s="287" t="e">
        <f>#REF!+M904+N904+S904+#REF!</f>
        <v>#REF!</v>
      </c>
      <c r="J904" s="287"/>
      <c r="K904" s="287"/>
      <c r="L904" s="287"/>
      <c r="M904" s="364"/>
      <c r="N904" s="364"/>
      <c r="O904" s="364"/>
      <c r="P904" s="364"/>
      <c r="Q904" s="364"/>
      <c r="R904" s="364"/>
      <c r="S904" s="364"/>
      <c r="T904" s="364"/>
      <c r="U904" s="364"/>
      <c r="V904" s="364"/>
      <c r="W904" s="364"/>
      <c r="X904" s="364"/>
      <c r="Y904" s="364"/>
      <c r="Z904" s="364"/>
      <c r="AA904" s="1186"/>
      <c r="AB904" s="290"/>
      <c r="AC904" s="290"/>
      <c r="AD904" s="348"/>
      <c r="AE904" s="290"/>
      <c r="AF904" s="364"/>
      <c r="AG904" s="364"/>
      <c r="AH904" s="364"/>
      <c r="AI904" s="364"/>
      <c r="AJ904" s="364"/>
      <c r="AK904" s="364"/>
      <c r="AL904" s="290"/>
      <c r="AM904" s="290"/>
      <c r="AN904" s="290"/>
      <c r="AO904" s="290"/>
      <c r="AP904" s="290"/>
      <c r="AQ904" s="287" t="e">
        <f>#REF!+#REF!+BR904+CW904+#REF!</f>
        <v>#REF!</v>
      </c>
      <c r="AR904" s="1631"/>
      <c r="AS904" s="1631"/>
      <c r="AT904" s="290"/>
      <c r="AU904" s="290"/>
      <c r="AV904" s="290"/>
      <c r="AW904" s="290"/>
      <c r="AX904" s="290"/>
      <c r="AY904" s="290"/>
      <c r="AZ904" s="290"/>
      <c r="BA904" s="290"/>
      <c r="BB904" s="290"/>
      <c r="BC904" s="290"/>
      <c r="BD904" s="290"/>
      <c r="BE904" s="290"/>
      <c r="BF904" s="290"/>
      <c r="BG904" s="290"/>
      <c r="BH904" s="290"/>
      <c r="BI904" s="290"/>
      <c r="BJ904" s="290"/>
      <c r="BK904" s="290"/>
      <c r="BL904" s="290"/>
      <c r="BM904" s="290"/>
      <c r="BN904" s="290"/>
      <c r="BO904" s="290"/>
      <c r="BP904" s="290"/>
      <c r="BQ904" s="290"/>
      <c r="BR904" s="290"/>
      <c r="BS904" s="290"/>
      <c r="BT904" s="290"/>
      <c r="BU904" s="290"/>
      <c r="BV904" s="290"/>
      <c r="BW904" s="290"/>
      <c r="BX904" s="290"/>
      <c r="BY904" s="290"/>
      <c r="BZ904" s="290"/>
      <c r="CA904" s="290"/>
      <c r="CB904" s="290"/>
      <c r="CC904" s="290"/>
      <c r="CD904" s="290"/>
      <c r="CE904" s="290"/>
      <c r="CF904" s="290"/>
      <c r="CG904" s="981"/>
      <c r="CH904" s="290"/>
      <c r="CI904" s="290"/>
      <c r="CJ904" s="290"/>
      <c r="CK904" s="290"/>
      <c r="CL904" s="290"/>
      <c r="CM904" s="290"/>
      <c r="CN904" s="290"/>
      <c r="CO904" s="290"/>
      <c r="CP904" s="290"/>
      <c r="CQ904" s="290"/>
      <c r="CR904" s="290"/>
      <c r="CS904" s="290"/>
      <c r="CT904" s="290"/>
      <c r="CU904" s="290"/>
      <c r="CV904" s="290"/>
      <c r="CW904" s="1549"/>
      <c r="CX904" s="290"/>
      <c r="CY904" s="290"/>
      <c r="CZ904" s="290"/>
      <c r="DA904" s="290"/>
      <c r="DB904" s="290"/>
      <c r="DC904" s="290"/>
      <c r="DD904" s="290"/>
      <c r="DE904" s="290"/>
      <c r="DF904" s="290"/>
      <c r="DG904" s="290"/>
      <c r="DH904" s="290"/>
      <c r="DI904" s="1234"/>
      <c r="DJ904" s="1234"/>
      <c r="DK904" s="1234"/>
      <c r="DL904" s="1234"/>
      <c r="DM904" s="1234"/>
      <c r="DN904" s="1234"/>
      <c r="DO904" s="1234"/>
      <c r="DP904" s="1234"/>
      <c r="DQ904" s="1234"/>
      <c r="DR904" s="1234"/>
      <c r="DS904" s="1234"/>
      <c r="DT904" s="1234"/>
      <c r="DU904" s="1234"/>
      <c r="DV904" s="1234"/>
      <c r="DW904" s="1234"/>
      <c r="DX904" s="1234"/>
      <c r="DY904" s="1234"/>
      <c r="DZ904" s="1234"/>
      <c r="EA904" s="1234"/>
      <c r="EB904" s="1234"/>
      <c r="EC904" s="1234"/>
      <c r="ED904" s="1234"/>
      <c r="EE904" s="1234"/>
      <c r="EF904" s="1234"/>
      <c r="EG904" s="1234"/>
      <c r="EH904" s="1234"/>
      <c r="EI904" s="1234"/>
      <c r="EJ904" s="290"/>
      <c r="EK904" s="290"/>
      <c r="EL904" s="290"/>
      <c r="EM904" s="290"/>
      <c r="EN904" s="287">
        <f t="shared" ref="EN904:EN935" si="3463">SUM(EQ904:EX904)</f>
        <v>0</v>
      </c>
      <c r="EO904" s="287"/>
      <c r="EP904" s="287"/>
      <c r="EQ904" s="290"/>
      <c r="ER904" s="290"/>
      <c r="ES904" s="290"/>
      <c r="ET904" s="836"/>
      <c r="EU904" s="836"/>
      <c r="EV904" s="836"/>
      <c r="EW904" s="836"/>
      <c r="EX904" s="290"/>
      <c r="EY904" s="836"/>
      <c r="EZ904" s="836"/>
      <c r="FA904" s="836"/>
      <c r="FB904" s="836"/>
      <c r="FC904" s="290"/>
      <c r="FD904" s="290"/>
      <c r="FE904" s="290"/>
      <c r="FF904" s="290"/>
      <c r="FG904" s="287">
        <f>SUM(FH904:FM904)</f>
        <v>0</v>
      </c>
      <c r="FH904" s="287">
        <v>0</v>
      </c>
      <c r="FI904" s="287">
        <v>0</v>
      </c>
      <c r="FJ904" s="290"/>
      <c r="FK904" s="290"/>
      <c r="FL904" s="981"/>
      <c r="FM904" s="290"/>
      <c r="FN904" s="836"/>
      <c r="FO904" s="836"/>
      <c r="FP904" s="836"/>
      <c r="FQ904" s="836"/>
      <c r="FR904" s="290"/>
      <c r="FS904" s="290"/>
      <c r="FT904" s="290"/>
      <c r="FU904" s="836"/>
      <c r="FV904" s="338"/>
      <c r="FW904" s="338"/>
      <c r="FX904" s="338"/>
    </row>
    <row r="905" spans="1:180" ht="30" hidden="1">
      <c r="A905" s="462" t="s">
        <v>485</v>
      </c>
      <c r="B905" s="379" t="s">
        <v>295</v>
      </c>
      <c r="C905" s="378"/>
      <c r="D905" s="378"/>
      <c r="E905" s="392"/>
      <c r="F905" s="393" t="s">
        <v>100</v>
      </c>
      <c r="G905" s="463"/>
      <c r="H905" s="463"/>
      <c r="I905" s="285"/>
      <c r="J905" s="285"/>
      <c r="K905" s="285"/>
      <c r="L905" s="285"/>
      <c r="M905" s="285"/>
      <c r="N905" s="285"/>
      <c r="O905" s="285"/>
      <c r="P905" s="285"/>
      <c r="Q905" s="285"/>
      <c r="R905" s="285"/>
      <c r="S905" s="285"/>
      <c r="T905" s="285"/>
      <c r="U905" s="285"/>
      <c r="V905" s="285"/>
      <c r="W905" s="285"/>
      <c r="X905" s="285"/>
      <c r="Y905" s="285"/>
      <c r="Z905" s="285"/>
      <c r="AA905" s="1174"/>
      <c r="AB905" s="285"/>
      <c r="AC905" s="285"/>
      <c r="AD905" s="347"/>
      <c r="AE905" s="285"/>
      <c r="AF905" s="285"/>
      <c r="AG905" s="285"/>
      <c r="AH905" s="285"/>
      <c r="AI905" s="285"/>
      <c r="AJ905" s="285"/>
      <c r="AK905" s="285"/>
      <c r="AL905" s="285"/>
      <c r="AM905" s="285"/>
      <c r="AN905" s="285"/>
      <c r="AO905" s="285"/>
      <c r="AP905" s="306"/>
      <c r="AQ905" s="287" t="e">
        <f>SUM(AQ902:AQ904)</f>
        <v>#REF!</v>
      </c>
      <c r="AR905" s="1631"/>
      <c r="AS905" s="1631"/>
      <c r="AT905" s="290"/>
      <c r="AU905" s="290"/>
      <c r="AV905" s="290"/>
      <c r="AW905" s="290"/>
      <c r="AX905" s="290"/>
      <c r="AY905" s="290"/>
      <c r="AZ905" s="290"/>
      <c r="BA905" s="290"/>
      <c r="BB905" s="290"/>
      <c r="BC905" s="290"/>
      <c r="BD905" s="290"/>
      <c r="BE905" s="290"/>
      <c r="BF905" s="290"/>
      <c r="BG905" s="290"/>
      <c r="BH905" s="290"/>
      <c r="BI905" s="290"/>
      <c r="BJ905" s="290"/>
      <c r="BK905" s="290"/>
      <c r="BL905" s="287">
        <f t="shared" ref="BL905:DE905" si="3464">SUM(BL902:BL904)</f>
        <v>0</v>
      </c>
      <c r="BM905" s="287">
        <f t="shared" si="3464"/>
        <v>0</v>
      </c>
      <c r="BN905" s="287">
        <f t="shared" si="3464"/>
        <v>0</v>
      </c>
      <c r="BO905" s="287">
        <f t="shared" si="3464"/>
        <v>0</v>
      </c>
      <c r="BP905" s="287">
        <f t="shared" si="3464"/>
        <v>0</v>
      </c>
      <c r="BQ905" s="287">
        <f t="shared" si="3464"/>
        <v>0</v>
      </c>
      <c r="BR905" s="287">
        <f t="shared" ref="BR905:CF905" si="3465">SUM(BR902:BR904)</f>
        <v>0</v>
      </c>
      <c r="BS905" s="287">
        <f t="shared" si="3465"/>
        <v>0</v>
      </c>
      <c r="BT905" s="287">
        <f t="shared" si="3465"/>
        <v>0</v>
      </c>
      <c r="BU905" s="287">
        <f t="shared" si="3465"/>
        <v>0</v>
      </c>
      <c r="BV905" s="287">
        <f t="shared" si="3465"/>
        <v>0</v>
      </c>
      <c r="BW905" s="287">
        <f t="shared" si="3465"/>
        <v>0</v>
      </c>
      <c r="BX905" s="287">
        <f t="shared" si="3465"/>
        <v>0</v>
      </c>
      <c r="BY905" s="287">
        <f t="shared" si="3465"/>
        <v>0</v>
      </c>
      <c r="BZ905" s="287">
        <f t="shared" si="3465"/>
        <v>0</v>
      </c>
      <c r="CA905" s="287">
        <f t="shared" si="3465"/>
        <v>0</v>
      </c>
      <c r="CB905" s="287">
        <f t="shared" si="3465"/>
        <v>0</v>
      </c>
      <c r="CC905" s="287">
        <f t="shared" si="3465"/>
        <v>0</v>
      </c>
      <c r="CD905" s="287">
        <f t="shared" si="3465"/>
        <v>0</v>
      </c>
      <c r="CE905" s="287">
        <f t="shared" si="3465"/>
        <v>0</v>
      </c>
      <c r="CF905" s="287">
        <f t="shared" si="3465"/>
        <v>0</v>
      </c>
      <c r="CG905" s="961"/>
      <c r="CH905" s="287">
        <f t="shared" ref="CH905:CV905" si="3466">SUM(CH902:CH904)</f>
        <v>0</v>
      </c>
      <c r="CI905" s="287">
        <f t="shared" si="3466"/>
        <v>0</v>
      </c>
      <c r="CJ905" s="287">
        <f t="shared" si="3466"/>
        <v>0</v>
      </c>
      <c r="CK905" s="287">
        <f t="shared" si="3466"/>
        <v>0</v>
      </c>
      <c r="CL905" s="287">
        <f t="shared" si="3466"/>
        <v>0</v>
      </c>
      <c r="CM905" s="287">
        <f t="shared" si="3466"/>
        <v>0</v>
      </c>
      <c r="CN905" s="287">
        <f t="shared" si="3466"/>
        <v>0</v>
      </c>
      <c r="CO905" s="287">
        <f t="shared" si="3466"/>
        <v>0</v>
      </c>
      <c r="CP905" s="287">
        <f t="shared" si="3466"/>
        <v>0</v>
      </c>
      <c r="CQ905" s="287">
        <f t="shared" si="3466"/>
        <v>0</v>
      </c>
      <c r="CR905" s="287">
        <f t="shared" si="3466"/>
        <v>0</v>
      </c>
      <c r="CS905" s="287">
        <f t="shared" si="3466"/>
        <v>0</v>
      </c>
      <c r="CT905" s="287">
        <f t="shared" si="3466"/>
        <v>0</v>
      </c>
      <c r="CU905" s="287">
        <f t="shared" si="3466"/>
        <v>0</v>
      </c>
      <c r="CV905" s="287">
        <f t="shared" si="3466"/>
        <v>0</v>
      </c>
      <c r="CW905" s="1510">
        <f t="shared" si="3464"/>
        <v>0</v>
      </c>
      <c r="CX905" s="287">
        <f t="shared" si="3464"/>
        <v>0</v>
      </c>
      <c r="CY905" s="287">
        <f t="shared" si="3464"/>
        <v>0</v>
      </c>
      <c r="CZ905" s="287">
        <f t="shared" si="3464"/>
        <v>0</v>
      </c>
      <c r="DA905" s="287">
        <f t="shared" si="3464"/>
        <v>0</v>
      </c>
      <c r="DB905" s="287">
        <f t="shared" si="3464"/>
        <v>0</v>
      </c>
      <c r="DC905" s="287">
        <f t="shared" si="3464"/>
        <v>0</v>
      </c>
      <c r="DD905" s="287">
        <f t="shared" si="3464"/>
        <v>0</v>
      </c>
      <c r="DE905" s="287">
        <f t="shared" si="3464"/>
        <v>0</v>
      </c>
      <c r="DF905" s="287">
        <f t="shared" ref="DF905:EF905" si="3467">SUM(DF902:DF904)</f>
        <v>0</v>
      </c>
      <c r="DG905" s="287">
        <f t="shared" si="3467"/>
        <v>0</v>
      </c>
      <c r="DH905" s="287">
        <f t="shared" si="3467"/>
        <v>0</v>
      </c>
      <c r="DI905" s="1220">
        <f t="shared" si="3467"/>
        <v>0</v>
      </c>
      <c r="DJ905" s="1220">
        <f t="shared" si="3467"/>
        <v>0</v>
      </c>
      <c r="DK905" s="1220">
        <f t="shared" si="3467"/>
        <v>0</v>
      </c>
      <c r="DL905" s="1220"/>
      <c r="DM905" s="1220"/>
      <c r="DN905" s="1220"/>
      <c r="DO905" s="1220"/>
      <c r="DP905" s="1220"/>
      <c r="DQ905" s="1220"/>
      <c r="DR905" s="1220"/>
      <c r="DS905" s="1220"/>
      <c r="DT905" s="1220"/>
      <c r="DU905" s="1220"/>
      <c r="DV905" s="1220"/>
      <c r="DW905" s="1220"/>
      <c r="DX905" s="1220">
        <f t="shared" si="3467"/>
        <v>0</v>
      </c>
      <c r="DY905" s="1220">
        <f t="shared" si="3467"/>
        <v>0</v>
      </c>
      <c r="DZ905" s="1220">
        <f t="shared" si="3467"/>
        <v>0</v>
      </c>
      <c r="EA905" s="1220">
        <f t="shared" si="3467"/>
        <v>0</v>
      </c>
      <c r="EB905" s="1220">
        <f t="shared" si="3467"/>
        <v>0</v>
      </c>
      <c r="EC905" s="1220">
        <f t="shared" si="3467"/>
        <v>0</v>
      </c>
      <c r="ED905" s="1220">
        <f t="shared" si="3467"/>
        <v>0</v>
      </c>
      <c r="EE905" s="1220">
        <f t="shared" si="3467"/>
        <v>0</v>
      </c>
      <c r="EF905" s="1220">
        <f t="shared" si="3467"/>
        <v>0</v>
      </c>
      <c r="EG905" s="1220"/>
      <c r="EH905" s="1220"/>
      <c r="EI905" s="1220"/>
      <c r="EJ905" s="285"/>
      <c r="EK905" s="285"/>
      <c r="EL905" s="285"/>
      <c r="EM905" s="285"/>
      <c r="EN905" s="287">
        <f t="shared" si="3463"/>
        <v>0</v>
      </c>
      <c r="EO905" s="287"/>
      <c r="EP905" s="287"/>
      <c r="EQ905" s="287">
        <f t="shared" ref="EQ905:FG905" si="3468">SUM(EQ902:EQ904)</f>
        <v>0</v>
      </c>
      <c r="ER905" s="287">
        <f t="shared" si="3468"/>
        <v>0</v>
      </c>
      <c r="ES905" s="287">
        <f t="shared" si="3468"/>
        <v>0</v>
      </c>
      <c r="ET905" s="825"/>
      <c r="EU905" s="825"/>
      <c r="EV905" s="825"/>
      <c r="EW905" s="825"/>
      <c r="EX905" s="287">
        <f t="shared" si="3468"/>
        <v>0</v>
      </c>
      <c r="EY905" s="825"/>
      <c r="EZ905" s="825"/>
      <c r="FA905" s="825"/>
      <c r="FB905" s="825"/>
      <c r="FC905" s="287">
        <f t="shared" si="3468"/>
        <v>0</v>
      </c>
      <c r="FD905" s="287">
        <f t="shared" si="3468"/>
        <v>0</v>
      </c>
      <c r="FE905" s="287">
        <f t="shared" ref="FE905:FF905" si="3469">SUM(FE902:FE904)</f>
        <v>0</v>
      </c>
      <c r="FF905" s="287">
        <f t="shared" si="3469"/>
        <v>0</v>
      </c>
      <c r="FG905" s="287">
        <f t="shared" si="3468"/>
        <v>0</v>
      </c>
      <c r="FH905" s="287"/>
      <c r="FI905" s="287"/>
      <c r="FJ905" s="287">
        <f>SUM(FJ902:FJ904)</f>
        <v>0</v>
      </c>
      <c r="FK905" s="287">
        <f>SUM(FK902:FK904)</f>
        <v>0</v>
      </c>
      <c r="FL905" s="961"/>
      <c r="FM905" s="287">
        <f>SUM(FM902:FM904)</f>
        <v>0</v>
      </c>
      <c r="FN905" s="825"/>
      <c r="FO905" s="825"/>
      <c r="FP905" s="825"/>
      <c r="FQ905" s="825"/>
      <c r="FR905" s="287"/>
      <c r="FS905" s="287"/>
      <c r="FT905" s="287">
        <f>SUM(FT902:FT904)</f>
        <v>0</v>
      </c>
      <c r="FU905" s="825"/>
      <c r="FV905" s="285"/>
      <c r="FW905" s="285"/>
      <c r="FX905" s="285"/>
    </row>
    <row r="906" spans="1:180" ht="30" hidden="1">
      <c r="A906" s="462" t="s">
        <v>485</v>
      </c>
      <c r="B906" s="379" t="s">
        <v>295</v>
      </c>
      <c r="C906" s="378"/>
      <c r="D906" s="378"/>
      <c r="E906" s="390" t="s">
        <v>128</v>
      </c>
      <c r="F906" s="391" t="s">
        <v>202</v>
      </c>
      <c r="G906" s="463"/>
      <c r="H906" s="463"/>
      <c r="I906" s="285"/>
      <c r="J906" s="285"/>
      <c r="K906" s="285"/>
      <c r="L906" s="285"/>
      <c r="M906" s="285"/>
      <c r="N906" s="285"/>
      <c r="O906" s="285"/>
      <c r="P906" s="285"/>
      <c r="Q906" s="285"/>
      <c r="R906" s="285"/>
      <c r="S906" s="285"/>
      <c r="T906" s="285"/>
      <c r="U906" s="285"/>
      <c r="V906" s="285"/>
      <c r="W906" s="285"/>
      <c r="X906" s="285"/>
      <c r="Y906" s="285"/>
      <c r="Z906" s="285"/>
      <c r="AA906" s="1174"/>
      <c r="AB906" s="285"/>
      <c r="AC906" s="285"/>
      <c r="AD906" s="347"/>
      <c r="AE906" s="285"/>
      <c r="AF906" s="285"/>
      <c r="AG906" s="285"/>
      <c r="AH906" s="285"/>
      <c r="AI906" s="285"/>
      <c r="AJ906" s="285"/>
      <c r="AK906" s="285"/>
      <c r="AL906" s="285"/>
      <c r="AM906" s="285"/>
      <c r="AN906" s="285"/>
      <c r="AO906" s="285"/>
      <c r="AP906" s="338"/>
      <c r="AQ906" s="285"/>
      <c r="AR906" s="1629"/>
      <c r="AS906" s="1629"/>
      <c r="AT906" s="285"/>
      <c r="AU906" s="287"/>
      <c r="AV906" s="287"/>
      <c r="AW906" s="285"/>
      <c r="AX906" s="287"/>
      <c r="AY906" s="287"/>
      <c r="AZ906" s="285"/>
      <c r="BA906" s="287"/>
      <c r="BB906" s="287"/>
      <c r="BC906" s="285"/>
      <c r="BD906" s="287"/>
      <c r="BE906" s="287"/>
      <c r="BF906" s="287"/>
      <c r="BG906" s="287"/>
      <c r="BH906" s="287"/>
      <c r="BI906" s="287"/>
      <c r="BJ906" s="287"/>
      <c r="BK906" s="287"/>
      <c r="BL906" s="285"/>
      <c r="BM906" s="285"/>
      <c r="BN906" s="285"/>
      <c r="BO906" s="285"/>
      <c r="BP906" s="285"/>
      <c r="BQ906" s="285"/>
      <c r="BR906" s="285"/>
      <c r="BS906" s="285"/>
      <c r="BT906" s="285"/>
      <c r="BU906" s="285"/>
      <c r="BV906" s="285"/>
      <c r="BW906" s="285"/>
      <c r="BX906" s="285"/>
      <c r="BY906" s="285"/>
      <c r="BZ906" s="285"/>
      <c r="CA906" s="285"/>
      <c r="CB906" s="285"/>
      <c r="CC906" s="285"/>
      <c r="CD906" s="285"/>
      <c r="CE906" s="285"/>
      <c r="CF906" s="285"/>
      <c r="CG906" s="962"/>
      <c r="CH906" s="285"/>
      <c r="CI906" s="285"/>
      <c r="CJ906" s="285"/>
      <c r="CK906" s="285"/>
      <c r="CL906" s="285"/>
      <c r="CM906" s="285"/>
      <c r="CN906" s="285"/>
      <c r="CO906" s="285"/>
      <c r="CP906" s="285"/>
      <c r="CQ906" s="285"/>
      <c r="CR906" s="285"/>
      <c r="CS906" s="285"/>
      <c r="CT906" s="285"/>
      <c r="CU906" s="285"/>
      <c r="CV906" s="285"/>
      <c r="CW906" s="1512"/>
      <c r="CX906" s="285"/>
      <c r="CY906" s="285"/>
      <c r="CZ906" s="285"/>
      <c r="DA906" s="285"/>
      <c r="DB906" s="285"/>
      <c r="DC906" s="285"/>
      <c r="DD906" s="285"/>
      <c r="DE906" s="285"/>
      <c r="DF906" s="285"/>
      <c r="DG906" s="285"/>
      <c r="DH906" s="285"/>
      <c r="DI906" s="1174"/>
      <c r="DJ906" s="1174"/>
      <c r="DK906" s="1174"/>
      <c r="DL906" s="1174"/>
      <c r="DM906" s="1174"/>
      <c r="DN906" s="1174"/>
      <c r="DO906" s="1174"/>
      <c r="DP906" s="1174"/>
      <c r="DQ906" s="1174"/>
      <c r="DR906" s="1174"/>
      <c r="DS906" s="1174"/>
      <c r="DT906" s="1174"/>
      <c r="DU906" s="1174"/>
      <c r="DV906" s="1174"/>
      <c r="DW906" s="1174"/>
      <c r="DX906" s="1174"/>
      <c r="DY906" s="1174"/>
      <c r="DZ906" s="1174"/>
      <c r="EA906" s="1174"/>
      <c r="EB906" s="1174"/>
      <c r="EC906" s="1174"/>
      <c r="ED906" s="1174"/>
      <c r="EE906" s="1174"/>
      <c r="EF906" s="1174"/>
      <c r="EG906" s="1174"/>
      <c r="EH906" s="1174"/>
      <c r="EI906" s="1174"/>
      <c r="EJ906" s="285"/>
      <c r="EK906" s="285"/>
      <c r="EL906" s="285"/>
      <c r="EM906" s="285"/>
      <c r="EN906" s="287">
        <f t="shared" si="3463"/>
        <v>0</v>
      </c>
      <c r="EO906" s="287"/>
      <c r="EP906" s="287"/>
      <c r="EQ906" s="285"/>
      <c r="ER906" s="285"/>
      <c r="ES906" s="285"/>
      <c r="ET906" s="804"/>
      <c r="EU906" s="804"/>
      <c r="EV906" s="804"/>
      <c r="EW906" s="804"/>
      <c r="EX906" s="285"/>
      <c r="EY906" s="804"/>
      <c r="EZ906" s="804"/>
      <c r="FA906" s="804"/>
      <c r="FB906" s="804"/>
      <c r="FC906" s="285"/>
      <c r="FD906" s="285"/>
      <c r="FE906" s="285"/>
      <c r="FF906" s="285"/>
      <c r="FG906" s="285"/>
      <c r="FH906" s="287"/>
      <c r="FI906" s="287"/>
      <c r="FJ906" s="285"/>
      <c r="FK906" s="285"/>
      <c r="FL906" s="962"/>
      <c r="FM906" s="285"/>
      <c r="FN906" s="804"/>
      <c r="FO906" s="804"/>
      <c r="FP906" s="804"/>
      <c r="FQ906" s="804"/>
      <c r="FR906" s="285"/>
      <c r="FS906" s="285"/>
      <c r="FT906" s="285"/>
      <c r="FU906" s="804"/>
      <c r="FV906" s="285"/>
      <c r="FW906" s="285"/>
      <c r="FX906" s="285"/>
    </row>
    <row r="907" spans="1:180" ht="36" hidden="1" customHeight="1">
      <c r="A907" s="462" t="s">
        <v>485</v>
      </c>
      <c r="B907" s="379" t="s">
        <v>295</v>
      </c>
      <c r="C907" s="378"/>
      <c r="D907" s="378"/>
      <c r="E907" s="392"/>
      <c r="F907" s="394"/>
      <c r="G907" s="339"/>
      <c r="H907" s="339"/>
      <c r="I907" s="287" t="e">
        <f>#REF!+M907+N907+S907+#REF!</f>
        <v>#REF!</v>
      </c>
      <c r="J907" s="287"/>
      <c r="K907" s="287"/>
      <c r="L907" s="287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  <c r="W907" s="286"/>
      <c r="X907" s="286"/>
      <c r="Y907" s="286"/>
      <c r="Z907" s="286"/>
      <c r="AA907" s="1172"/>
      <c r="AB907" s="286"/>
      <c r="AC907" s="286"/>
      <c r="AD907" s="349"/>
      <c r="AE907" s="286"/>
      <c r="AF907" s="286"/>
      <c r="AG907" s="286"/>
      <c r="AH907" s="286"/>
      <c r="AI907" s="286"/>
      <c r="AJ907" s="286"/>
      <c r="AK907" s="286"/>
      <c r="AL907" s="286"/>
      <c r="AM907" s="286"/>
      <c r="AN907" s="286"/>
      <c r="AO907" s="286"/>
      <c r="AP907" s="286"/>
      <c r="AQ907" s="287" t="e">
        <f>#REF!+#REF!+BR907+CW907+#REF!</f>
        <v>#REF!</v>
      </c>
      <c r="AR907" s="1631"/>
      <c r="AS907" s="1631"/>
      <c r="AT907" s="285"/>
      <c r="AU907" s="285"/>
      <c r="AV907" s="285"/>
      <c r="AW907" s="285"/>
      <c r="AX907" s="285"/>
      <c r="AY907" s="285"/>
      <c r="AZ907" s="285"/>
      <c r="BA907" s="285"/>
      <c r="BB907" s="285"/>
      <c r="BC907" s="285"/>
      <c r="BD907" s="285"/>
      <c r="BE907" s="285"/>
      <c r="BF907" s="285"/>
      <c r="BG907" s="285"/>
      <c r="BH907" s="285"/>
      <c r="BI907" s="285"/>
      <c r="BJ907" s="285"/>
      <c r="BK907" s="285"/>
      <c r="BL907" s="286"/>
      <c r="BM907" s="286"/>
      <c r="BN907" s="286"/>
      <c r="BO907" s="286"/>
      <c r="BP907" s="286"/>
      <c r="BQ907" s="286"/>
      <c r="BR907" s="286"/>
      <c r="BS907" s="286"/>
      <c r="BT907" s="286"/>
      <c r="BU907" s="286"/>
      <c r="BV907" s="286"/>
      <c r="BW907" s="286"/>
      <c r="BX907" s="286"/>
      <c r="BY907" s="286"/>
      <c r="BZ907" s="286"/>
      <c r="CA907" s="286"/>
      <c r="CB907" s="286"/>
      <c r="CC907" s="286"/>
      <c r="CD907" s="286"/>
      <c r="CE907" s="286"/>
      <c r="CF907" s="286"/>
      <c r="CG907" s="977"/>
      <c r="CH907" s="286"/>
      <c r="CI907" s="286"/>
      <c r="CJ907" s="286"/>
      <c r="CK907" s="286"/>
      <c r="CL907" s="286"/>
      <c r="CM907" s="286"/>
      <c r="CN907" s="286"/>
      <c r="CO907" s="286"/>
      <c r="CP907" s="286"/>
      <c r="CQ907" s="286"/>
      <c r="CR907" s="286"/>
      <c r="CS907" s="286"/>
      <c r="CT907" s="286"/>
      <c r="CU907" s="286"/>
      <c r="CV907" s="286"/>
      <c r="CW907" s="1546"/>
      <c r="CX907" s="286"/>
      <c r="CY907" s="286"/>
      <c r="CZ907" s="286"/>
      <c r="DA907" s="286"/>
      <c r="DB907" s="286"/>
      <c r="DC907" s="286"/>
      <c r="DD907" s="286"/>
      <c r="DE907" s="286"/>
      <c r="DF907" s="286"/>
      <c r="DG907" s="286"/>
      <c r="DH907" s="286"/>
      <c r="DI907" s="1172"/>
      <c r="DJ907" s="1172"/>
      <c r="DK907" s="1172"/>
      <c r="DL907" s="1172"/>
      <c r="DM907" s="1172"/>
      <c r="DN907" s="1172"/>
      <c r="DO907" s="1172"/>
      <c r="DP907" s="1172"/>
      <c r="DQ907" s="1172"/>
      <c r="DR907" s="1172"/>
      <c r="DS907" s="1172"/>
      <c r="DT907" s="1172"/>
      <c r="DU907" s="1172"/>
      <c r="DV907" s="1172"/>
      <c r="DW907" s="1172"/>
      <c r="DX907" s="1172"/>
      <c r="DY907" s="1172"/>
      <c r="DZ907" s="1172"/>
      <c r="EA907" s="1172"/>
      <c r="EB907" s="1172"/>
      <c r="EC907" s="1172"/>
      <c r="ED907" s="1172"/>
      <c r="EE907" s="1172"/>
      <c r="EF907" s="1172"/>
      <c r="EG907" s="1172"/>
      <c r="EH907" s="1172"/>
      <c r="EI907" s="1172"/>
      <c r="EJ907" s="286"/>
      <c r="EK907" s="286"/>
      <c r="EL907" s="286"/>
      <c r="EM907" s="286"/>
      <c r="EN907" s="287">
        <f t="shared" si="3463"/>
        <v>0</v>
      </c>
      <c r="EO907" s="287"/>
      <c r="EP907" s="287"/>
      <c r="EQ907" s="286"/>
      <c r="ER907" s="286"/>
      <c r="ES907" s="286"/>
      <c r="ET907" s="835"/>
      <c r="EU907" s="835"/>
      <c r="EV907" s="835"/>
      <c r="EW907" s="835"/>
      <c r="EX907" s="286"/>
      <c r="EY907" s="835"/>
      <c r="EZ907" s="835"/>
      <c r="FA907" s="835"/>
      <c r="FB907" s="835"/>
      <c r="FC907" s="286"/>
      <c r="FD907" s="286"/>
      <c r="FE907" s="286"/>
      <c r="FF907" s="286"/>
      <c r="FG907" s="287">
        <f>SUM(FH907:FM907)</f>
        <v>0</v>
      </c>
      <c r="FH907" s="287"/>
      <c r="FI907" s="287"/>
      <c r="FJ907" s="286"/>
      <c r="FK907" s="286"/>
      <c r="FL907" s="977"/>
      <c r="FM907" s="286"/>
      <c r="FN907" s="835"/>
      <c r="FO907" s="835"/>
      <c r="FP907" s="835"/>
      <c r="FQ907" s="835"/>
      <c r="FR907" s="286"/>
      <c r="FS907" s="286"/>
      <c r="FT907" s="286"/>
      <c r="FU907" s="835"/>
      <c r="FV907" s="338"/>
      <c r="FW907" s="338"/>
      <c r="FX907" s="338"/>
    </row>
    <row r="908" spans="1:180" ht="30" hidden="1">
      <c r="A908" s="462" t="s">
        <v>485</v>
      </c>
      <c r="B908" s="379" t="s">
        <v>295</v>
      </c>
      <c r="C908" s="378"/>
      <c r="D908" s="378"/>
      <c r="E908" s="392"/>
      <c r="F908" s="394"/>
      <c r="G908" s="339"/>
      <c r="H908" s="339"/>
      <c r="I908" s="287" t="e">
        <f>#REF!+M908+N908+S908+#REF!</f>
        <v>#REF!</v>
      </c>
      <c r="J908" s="287"/>
      <c r="K908" s="287"/>
      <c r="L908" s="287"/>
      <c r="M908" s="364"/>
      <c r="N908" s="364"/>
      <c r="O908" s="364"/>
      <c r="P908" s="364"/>
      <c r="Q908" s="364"/>
      <c r="R908" s="364"/>
      <c r="S908" s="364"/>
      <c r="T908" s="364"/>
      <c r="U908" s="364"/>
      <c r="V908" s="364"/>
      <c r="W908" s="364"/>
      <c r="X908" s="364"/>
      <c r="Y908" s="364"/>
      <c r="Z908" s="364"/>
      <c r="AA908" s="1186"/>
      <c r="AB908" s="290"/>
      <c r="AC908" s="290"/>
      <c r="AD908" s="348"/>
      <c r="AE908" s="290"/>
      <c r="AF908" s="364"/>
      <c r="AG908" s="364"/>
      <c r="AH908" s="364"/>
      <c r="AI908" s="364"/>
      <c r="AJ908" s="364"/>
      <c r="AK908" s="364"/>
      <c r="AL908" s="290"/>
      <c r="AM908" s="290"/>
      <c r="AN908" s="290"/>
      <c r="AO908" s="290"/>
      <c r="AP908" s="290"/>
      <c r="AQ908" s="287" t="e">
        <f>#REF!+#REF!+BR908+CW908+#REF!</f>
        <v>#REF!</v>
      </c>
      <c r="AR908" s="1631"/>
      <c r="AS908" s="1631"/>
      <c r="AT908" s="286"/>
      <c r="AU908" s="286"/>
      <c r="AV908" s="286"/>
      <c r="AW908" s="286"/>
      <c r="AX908" s="286"/>
      <c r="AY908" s="286"/>
      <c r="AZ908" s="286"/>
      <c r="BA908" s="286"/>
      <c r="BB908" s="286"/>
      <c r="BC908" s="286"/>
      <c r="BD908" s="286"/>
      <c r="BE908" s="286"/>
      <c r="BF908" s="286"/>
      <c r="BG908" s="286"/>
      <c r="BH908" s="286"/>
      <c r="BI908" s="286"/>
      <c r="BJ908" s="286"/>
      <c r="BK908" s="286"/>
      <c r="BL908" s="290"/>
      <c r="BM908" s="290"/>
      <c r="BN908" s="290"/>
      <c r="BO908" s="290"/>
      <c r="BP908" s="290"/>
      <c r="BQ908" s="290"/>
      <c r="BR908" s="290"/>
      <c r="BS908" s="290"/>
      <c r="BT908" s="290"/>
      <c r="BU908" s="290"/>
      <c r="BV908" s="290"/>
      <c r="BW908" s="290"/>
      <c r="BX908" s="290"/>
      <c r="BY908" s="290"/>
      <c r="BZ908" s="290"/>
      <c r="CA908" s="290"/>
      <c r="CB908" s="290"/>
      <c r="CC908" s="290"/>
      <c r="CD908" s="290"/>
      <c r="CE908" s="290"/>
      <c r="CF908" s="290"/>
      <c r="CG908" s="981"/>
      <c r="CH908" s="290"/>
      <c r="CI908" s="290"/>
      <c r="CJ908" s="290"/>
      <c r="CK908" s="290"/>
      <c r="CL908" s="290"/>
      <c r="CM908" s="290"/>
      <c r="CN908" s="290"/>
      <c r="CO908" s="290"/>
      <c r="CP908" s="290"/>
      <c r="CQ908" s="290"/>
      <c r="CR908" s="290"/>
      <c r="CS908" s="290"/>
      <c r="CT908" s="290"/>
      <c r="CU908" s="290"/>
      <c r="CV908" s="290"/>
      <c r="CW908" s="1549"/>
      <c r="CX908" s="290"/>
      <c r="CY908" s="290"/>
      <c r="CZ908" s="290"/>
      <c r="DA908" s="290"/>
      <c r="DB908" s="290"/>
      <c r="DC908" s="290"/>
      <c r="DD908" s="290"/>
      <c r="DE908" s="290"/>
      <c r="DF908" s="290"/>
      <c r="DG908" s="290"/>
      <c r="DH908" s="290"/>
      <c r="DI908" s="1234"/>
      <c r="DJ908" s="1234"/>
      <c r="DK908" s="1234"/>
      <c r="DL908" s="1234"/>
      <c r="DM908" s="1234"/>
      <c r="DN908" s="1234"/>
      <c r="DO908" s="1234"/>
      <c r="DP908" s="1234"/>
      <c r="DQ908" s="1234"/>
      <c r="DR908" s="1234"/>
      <c r="DS908" s="1234"/>
      <c r="DT908" s="1234"/>
      <c r="DU908" s="1234"/>
      <c r="DV908" s="1234"/>
      <c r="DW908" s="1234"/>
      <c r="DX908" s="1234"/>
      <c r="DY908" s="1234"/>
      <c r="DZ908" s="1234"/>
      <c r="EA908" s="1234"/>
      <c r="EB908" s="1234"/>
      <c r="EC908" s="1234"/>
      <c r="ED908" s="1234"/>
      <c r="EE908" s="1234"/>
      <c r="EF908" s="1234"/>
      <c r="EG908" s="1234"/>
      <c r="EH908" s="1234"/>
      <c r="EI908" s="1234"/>
      <c r="EJ908" s="290"/>
      <c r="EK908" s="290"/>
      <c r="EL908" s="290"/>
      <c r="EM908" s="290"/>
      <c r="EN908" s="287">
        <f t="shared" si="3463"/>
        <v>0</v>
      </c>
      <c r="EO908" s="287"/>
      <c r="EP908" s="287"/>
      <c r="EQ908" s="290"/>
      <c r="ER908" s="290"/>
      <c r="ES908" s="290"/>
      <c r="ET908" s="836"/>
      <c r="EU908" s="836"/>
      <c r="EV908" s="836"/>
      <c r="EW908" s="836"/>
      <c r="EX908" s="290"/>
      <c r="EY908" s="836"/>
      <c r="EZ908" s="836"/>
      <c r="FA908" s="836"/>
      <c r="FB908" s="836"/>
      <c r="FC908" s="290"/>
      <c r="FD908" s="290"/>
      <c r="FE908" s="290"/>
      <c r="FF908" s="290"/>
      <c r="FG908" s="287">
        <f>SUM(FH908:FM908)</f>
        <v>0</v>
      </c>
      <c r="FH908" s="287"/>
      <c r="FI908" s="287"/>
      <c r="FJ908" s="290"/>
      <c r="FK908" s="290"/>
      <c r="FL908" s="981"/>
      <c r="FM908" s="290"/>
      <c r="FN908" s="836"/>
      <c r="FO908" s="836"/>
      <c r="FP908" s="836"/>
      <c r="FQ908" s="836"/>
      <c r="FR908" s="290"/>
      <c r="FS908" s="290"/>
      <c r="FT908" s="290"/>
      <c r="FU908" s="836"/>
      <c r="FV908" s="338"/>
      <c r="FW908" s="338"/>
      <c r="FX908" s="338"/>
    </row>
    <row r="909" spans="1:180" ht="30" hidden="1">
      <c r="A909" s="462" t="s">
        <v>485</v>
      </c>
      <c r="B909" s="379" t="s">
        <v>295</v>
      </c>
      <c r="C909" s="378"/>
      <c r="D909" s="378"/>
      <c r="E909" s="392" t="s">
        <v>97</v>
      </c>
      <c r="F909" s="394"/>
      <c r="G909" s="339"/>
      <c r="H909" s="339"/>
      <c r="I909" s="287" t="e">
        <f>#REF!+M909+N909+S909+#REF!</f>
        <v>#REF!</v>
      </c>
      <c r="J909" s="287"/>
      <c r="K909" s="287"/>
      <c r="L909" s="287"/>
      <c r="M909" s="364"/>
      <c r="N909" s="364"/>
      <c r="O909" s="364"/>
      <c r="P909" s="364"/>
      <c r="Q909" s="364"/>
      <c r="R909" s="364"/>
      <c r="S909" s="364"/>
      <c r="T909" s="364"/>
      <c r="U909" s="364"/>
      <c r="V909" s="364"/>
      <c r="W909" s="364"/>
      <c r="X909" s="364"/>
      <c r="Y909" s="364"/>
      <c r="Z909" s="364"/>
      <c r="AA909" s="1186"/>
      <c r="AB909" s="290"/>
      <c r="AC909" s="290"/>
      <c r="AD909" s="348"/>
      <c r="AE909" s="290"/>
      <c r="AF909" s="364"/>
      <c r="AG909" s="364"/>
      <c r="AH909" s="364"/>
      <c r="AI909" s="364"/>
      <c r="AJ909" s="364"/>
      <c r="AK909" s="364"/>
      <c r="AL909" s="290"/>
      <c r="AM909" s="290"/>
      <c r="AN909" s="290"/>
      <c r="AO909" s="290"/>
      <c r="AP909" s="290"/>
      <c r="AQ909" s="287" t="e">
        <f>#REF!+#REF!+BR909+CW909+#REF!</f>
        <v>#REF!</v>
      </c>
      <c r="AR909" s="1631"/>
      <c r="AS909" s="1631"/>
      <c r="AT909" s="290"/>
      <c r="AU909" s="290"/>
      <c r="AV909" s="290"/>
      <c r="AW909" s="290"/>
      <c r="AX909" s="290"/>
      <c r="AY909" s="290"/>
      <c r="AZ909" s="290"/>
      <c r="BA909" s="290"/>
      <c r="BB909" s="290"/>
      <c r="BC909" s="290"/>
      <c r="BD909" s="290"/>
      <c r="BE909" s="290"/>
      <c r="BF909" s="290"/>
      <c r="BG909" s="290"/>
      <c r="BH909" s="290"/>
      <c r="BI909" s="290"/>
      <c r="BJ909" s="290"/>
      <c r="BK909" s="290"/>
      <c r="BL909" s="290"/>
      <c r="BM909" s="290"/>
      <c r="BN909" s="290"/>
      <c r="BO909" s="290"/>
      <c r="BP909" s="290"/>
      <c r="BQ909" s="290"/>
      <c r="BR909" s="290"/>
      <c r="BS909" s="290"/>
      <c r="BT909" s="290"/>
      <c r="BU909" s="290"/>
      <c r="BV909" s="290"/>
      <c r="BW909" s="290"/>
      <c r="BX909" s="290"/>
      <c r="BY909" s="290"/>
      <c r="BZ909" s="290"/>
      <c r="CA909" s="290"/>
      <c r="CB909" s="290"/>
      <c r="CC909" s="290"/>
      <c r="CD909" s="290"/>
      <c r="CE909" s="290"/>
      <c r="CF909" s="290"/>
      <c r="CG909" s="981"/>
      <c r="CH909" s="290"/>
      <c r="CI909" s="290"/>
      <c r="CJ909" s="290"/>
      <c r="CK909" s="290"/>
      <c r="CL909" s="290"/>
      <c r="CM909" s="290"/>
      <c r="CN909" s="290"/>
      <c r="CO909" s="290"/>
      <c r="CP909" s="290"/>
      <c r="CQ909" s="290"/>
      <c r="CR909" s="290"/>
      <c r="CS909" s="290"/>
      <c r="CT909" s="290"/>
      <c r="CU909" s="290"/>
      <c r="CV909" s="290"/>
      <c r="CW909" s="1549"/>
      <c r="CX909" s="290"/>
      <c r="CY909" s="290"/>
      <c r="CZ909" s="290"/>
      <c r="DA909" s="290"/>
      <c r="DB909" s="290"/>
      <c r="DC909" s="290"/>
      <c r="DD909" s="290"/>
      <c r="DE909" s="290"/>
      <c r="DF909" s="290"/>
      <c r="DG909" s="290"/>
      <c r="DH909" s="290"/>
      <c r="DI909" s="1234"/>
      <c r="DJ909" s="1234"/>
      <c r="DK909" s="1234"/>
      <c r="DL909" s="1234"/>
      <c r="DM909" s="1234"/>
      <c r="DN909" s="1234"/>
      <c r="DO909" s="1234"/>
      <c r="DP909" s="1234"/>
      <c r="DQ909" s="1234"/>
      <c r="DR909" s="1234"/>
      <c r="DS909" s="1234"/>
      <c r="DT909" s="1234"/>
      <c r="DU909" s="1234"/>
      <c r="DV909" s="1234"/>
      <c r="DW909" s="1234"/>
      <c r="DX909" s="1234"/>
      <c r="DY909" s="1234"/>
      <c r="DZ909" s="1234"/>
      <c r="EA909" s="1234"/>
      <c r="EB909" s="1234"/>
      <c r="EC909" s="1234"/>
      <c r="ED909" s="1234"/>
      <c r="EE909" s="1234"/>
      <c r="EF909" s="1234"/>
      <c r="EG909" s="1234"/>
      <c r="EH909" s="1234"/>
      <c r="EI909" s="1234"/>
      <c r="EJ909" s="290"/>
      <c r="EK909" s="290"/>
      <c r="EL909" s="290"/>
      <c r="EM909" s="290"/>
      <c r="EN909" s="287">
        <f t="shared" si="3463"/>
        <v>0</v>
      </c>
      <c r="EO909" s="287"/>
      <c r="EP909" s="287"/>
      <c r="EQ909" s="290"/>
      <c r="ER909" s="290"/>
      <c r="ES909" s="290"/>
      <c r="ET909" s="836"/>
      <c r="EU909" s="836"/>
      <c r="EV909" s="836"/>
      <c r="EW909" s="836"/>
      <c r="EX909" s="290"/>
      <c r="EY909" s="836"/>
      <c r="EZ909" s="836"/>
      <c r="FA909" s="836"/>
      <c r="FB909" s="836"/>
      <c r="FC909" s="290"/>
      <c r="FD909" s="290"/>
      <c r="FE909" s="290"/>
      <c r="FF909" s="290"/>
      <c r="FG909" s="287">
        <f>SUM(FH909:FM909)</f>
        <v>0</v>
      </c>
      <c r="FH909" s="287">
        <v>0</v>
      </c>
      <c r="FI909" s="287">
        <v>0</v>
      </c>
      <c r="FJ909" s="290"/>
      <c r="FK909" s="290"/>
      <c r="FL909" s="981"/>
      <c r="FM909" s="290"/>
      <c r="FN909" s="836"/>
      <c r="FO909" s="836"/>
      <c r="FP909" s="836"/>
      <c r="FQ909" s="836"/>
      <c r="FR909" s="290"/>
      <c r="FS909" s="290"/>
      <c r="FT909" s="290"/>
      <c r="FU909" s="836"/>
      <c r="FV909" s="338"/>
      <c r="FW909" s="338"/>
      <c r="FX909" s="338"/>
    </row>
    <row r="910" spans="1:180" ht="30" hidden="1">
      <c r="A910" s="462" t="s">
        <v>485</v>
      </c>
      <c r="B910" s="379" t="s">
        <v>295</v>
      </c>
      <c r="C910" s="378"/>
      <c r="D910" s="378"/>
      <c r="E910" s="392"/>
      <c r="F910" s="393" t="s">
        <v>100</v>
      </c>
      <c r="G910" s="463"/>
      <c r="H910" s="463"/>
      <c r="I910" s="285"/>
      <c r="J910" s="285"/>
      <c r="K910" s="285"/>
      <c r="L910" s="285"/>
      <c r="M910" s="285"/>
      <c r="N910" s="285"/>
      <c r="O910" s="285"/>
      <c r="P910" s="285"/>
      <c r="Q910" s="285"/>
      <c r="R910" s="285"/>
      <c r="S910" s="285"/>
      <c r="T910" s="285"/>
      <c r="U910" s="285"/>
      <c r="V910" s="285"/>
      <c r="W910" s="285"/>
      <c r="X910" s="285"/>
      <c r="Y910" s="285"/>
      <c r="Z910" s="285"/>
      <c r="AA910" s="1174"/>
      <c r="AB910" s="285"/>
      <c r="AC910" s="285"/>
      <c r="AD910" s="347"/>
      <c r="AE910" s="285"/>
      <c r="AF910" s="285"/>
      <c r="AG910" s="285"/>
      <c r="AH910" s="285"/>
      <c r="AI910" s="285"/>
      <c r="AJ910" s="285"/>
      <c r="AK910" s="285"/>
      <c r="AL910" s="285"/>
      <c r="AM910" s="285"/>
      <c r="AN910" s="285"/>
      <c r="AO910" s="285"/>
      <c r="AP910" s="306"/>
      <c r="AQ910" s="285"/>
      <c r="AR910" s="1629"/>
      <c r="AS910" s="1629"/>
      <c r="AT910" s="290"/>
      <c r="AU910" s="290"/>
      <c r="AV910" s="290"/>
      <c r="AW910" s="290"/>
      <c r="AX910" s="290"/>
      <c r="AY910" s="290"/>
      <c r="AZ910" s="290"/>
      <c r="BA910" s="290"/>
      <c r="BB910" s="290"/>
      <c r="BC910" s="290"/>
      <c r="BD910" s="290"/>
      <c r="BE910" s="290"/>
      <c r="BF910" s="290"/>
      <c r="BG910" s="290"/>
      <c r="BH910" s="290"/>
      <c r="BI910" s="290"/>
      <c r="BJ910" s="290"/>
      <c r="BK910" s="290"/>
      <c r="BL910" s="285"/>
      <c r="BM910" s="287">
        <f>SUM(BM907:BM909)</f>
        <v>0</v>
      </c>
      <c r="BN910" s="287">
        <f>SUM(BN907:BN909)</f>
        <v>0</v>
      </c>
      <c r="BO910" s="285"/>
      <c r="BP910" s="287">
        <f>SUM(BP907:BP909)</f>
        <v>0</v>
      </c>
      <c r="BQ910" s="287">
        <f>SUM(BQ907:BQ909)</f>
        <v>0</v>
      </c>
      <c r="BR910" s="285"/>
      <c r="BS910" s="287">
        <f>SUM(BS907:BS909)</f>
        <v>0</v>
      </c>
      <c r="BT910" s="287">
        <f>SUM(BT907:BT909)</f>
        <v>0</v>
      </c>
      <c r="BU910" s="285"/>
      <c r="BV910" s="287">
        <f>SUM(BV907:BV909)</f>
        <v>0</v>
      </c>
      <c r="BW910" s="287">
        <f>SUM(BW907:BW909)</f>
        <v>0</v>
      </c>
      <c r="BX910" s="285"/>
      <c r="BY910" s="287">
        <f>SUM(BY907:BY909)</f>
        <v>0</v>
      </c>
      <c r="BZ910" s="287">
        <f>SUM(BZ907:BZ909)</f>
        <v>0</v>
      </c>
      <c r="CA910" s="285"/>
      <c r="CB910" s="287">
        <f>SUM(CB907:CB909)</f>
        <v>0</v>
      </c>
      <c r="CC910" s="287">
        <f>SUM(CC907:CC909)</f>
        <v>0</v>
      </c>
      <c r="CD910" s="285"/>
      <c r="CE910" s="287">
        <f>SUM(CE907:CE909)</f>
        <v>0</v>
      </c>
      <c r="CF910" s="287">
        <f>SUM(CF907:CF909)</f>
        <v>0</v>
      </c>
      <c r="CG910" s="961"/>
      <c r="CH910" s="285"/>
      <c r="CI910" s="287">
        <f>SUM(CI907:CI909)</f>
        <v>0</v>
      </c>
      <c r="CJ910" s="287">
        <f>SUM(CJ907:CJ909)</f>
        <v>0</v>
      </c>
      <c r="CK910" s="285"/>
      <c r="CL910" s="287">
        <f>SUM(CL907:CL909)</f>
        <v>0</v>
      </c>
      <c r="CM910" s="287">
        <f>SUM(CM907:CM909)</f>
        <v>0</v>
      </c>
      <c r="CN910" s="285"/>
      <c r="CO910" s="287">
        <f>SUM(CO907:CO909)</f>
        <v>0</v>
      </c>
      <c r="CP910" s="287">
        <f>SUM(CP907:CP909)</f>
        <v>0</v>
      </c>
      <c r="CQ910" s="285"/>
      <c r="CR910" s="287">
        <f>SUM(CR907:CR909)</f>
        <v>0</v>
      </c>
      <c r="CS910" s="287">
        <f>SUM(CS907:CS909)</f>
        <v>0</v>
      </c>
      <c r="CT910" s="285"/>
      <c r="CU910" s="287">
        <f>SUM(CU907:CU909)</f>
        <v>0</v>
      </c>
      <c r="CV910" s="287">
        <f>SUM(CV907:CV909)</f>
        <v>0</v>
      </c>
      <c r="CW910" s="1512"/>
      <c r="CX910" s="287">
        <f>SUM(CX907:CX909)</f>
        <v>0</v>
      </c>
      <c r="CY910" s="287">
        <f>SUM(CY907:CY909)</f>
        <v>0</v>
      </c>
      <c r="CZ910" s="285"/>
      <c r="DA910" s="287">
        <f>SUM(DA907:DA909)</f>
        <v>0</v>
      </c>
      <c r="DB910" s="287">
        <f>SUM(DB907:DB909)</f>
        <v>0</v>
      </c>
      <c r="DC910" s="285"/>
      <c r="DD910" s="287">
        <f>SUM(DD907:DD909)</f>
        <v>0</v>
      </c>
      <c r="DE910" s="287">
        <f>SUM(DE907:DE909)</f>
        <v>0</v>
      </c>
      <c r="DF910" s="285"/>
      <c r="DG910" s="287">
        <f>SUM(DG907:DG909)</f>
        <v>0</v>
      </c>
      <c r="DH910" s="287">
        <f>SUM(DH907:DH909)</f>
        <v>0</v>
      </c>
      <c r="DI910" s="1174"/>
      <c r="DJ910" s="1220">
        <f>SUM(DJ907:DJ909)</f>
        <v>0</v>
      </c>
      <c r="DK910" s="1220">
        <f>SUM(DK907:DK909)</f>
        <v>0</v>
      </c>
      <c r="DL910" s="1220"/>
      <c r="DM910" s="1220"/>
      <c r="DN910" s="1220"/>
      <c r="DO910" s="1220"/>
      <c r="DP910" s="1220"/>
      <c r="DQ910" s="1220"/>
      <c r="DR910" s="1220"/>
      <c r="DS910" s="1220"/>
      <c r="DT910" s="1220"/>
      <c r="DU910" s="1220"/>
      <c r="DV910" s="1220"/>
      <c r="DW910" s="1220"/>
      <c r="DX910" s="1174"/>
      <c r="DY910" s="1220">
        <f>SUM(DY907:DY909)</f>
        <v>0</v>
      </c>
      <c r="DZ910" s="1220">
        <f>SUM(DZ907:DZ909)</f>
        <v>0</v>
      </c>
      <c r="EA910" s="1174"/>
      <c r="EB910" s="1220">
        <f>SUM(EB907:EB909)</f>
        <v>0</v>
      </c>
      <c r="EC910" s="1220">
        <f>SUM(EC907:EC909)</f>
        <v>0</v>
      </c>
      <c r="ED910" s="1174"/>
      <c r="EE910" s="1220">
        <f>SUM(EE907:EE909)</f>
        <v>0</v>
      </c>
      <c r="EF910" s="1220">
        <f>SUM(EF907:EF909)</f>
        <v>0</v>
      </c>
      <c r="EG910" s="1220"/>
      <c r="EH910" s="1220"/>
      <c r="EI910" s="1220"/>
      <c r="EJ910" s="285"/>
      <c r="EK910" s="285"/>
      <c r="EL910" s="285"/>
      <c r="EM910" s="285"/>
      <c r="EN910" s="287">
        <f t="shared" si="3463"/>
        <v>0</v>
      </c>
      <c r="EO910" s="287"/>
      <c r="EP910" s="287"/>
      <c r="EQ910" s="287">
        <f t="shared" ref="EQ910:FG910" si="3470">SUM(EQ907:EQ909)</f>
        <v>0</v>
      </c>
      <c r="ER910" s="287">
        <f t="shared" si="3470"/>
        <v>0</v>
      </c>
      <c r="ES910" s="287">
        <f t="shared" si="3470"/>
        <v>0</v>
      </c>
      <c r="ET910" s="825"/>
      <c r="EU910" s="825"/>
      <c r="EV910" s="825"/>
      <c r="EW910" s="825"/>
      <c r="EX910" s="287">
        <f t="shared" si="3470"/>
        <v>0</v>
      </c>
      <c r="EY910" s="825"/>
      <c r="EZ910" s="825"/>
      <c r="FA910" s="825"/>
      <c r="FB910" s="825"/>
      <c r="FC910" s="287">
        <f t="shared" si="3470"/>
        <v>0</v>
      </c>
      <c r="FD910" s="287">
        <f t="shared" si="3470"/>
        <v>0</v>
      </c>
      <c r="FE910" s="287">
        <f t="shared" ref="FE910:FF910" si="3471">SUM(FE907:FE909)</f>
        <v>0</v>
      </c>
      <c r="FF910" s="287">
        <f t="shared" si="3471"/>
        <v>0</v>
      </c>
      <c r="FG910" s="287">
        <f t="shared" si="3470"/>
        <v>0</v>
      </c>
      <c r="FH910" s="287"/>
      <c r="FI910" s="287"/>
      <c r="FJ910" s="287">
        <f>SUM(FJ907:FJ909)</f>
        <v>0</v>
      </c>
      <c r="FK910" s="287">
        <f>SUM(FK907:FK909)</f>
        <v>0</v>
      </c>
      <c r="FL910" s="961"/>
      <c r="FM910" s="287">
        <f>SUM(FM907:FM909)</f>
        <v>0</v>
      </c>
      <c r="FN910" s="825"/>
      <c r="FO910" s="825"/>
      <c r="FP910" s="825"/>
      <c r="FQ910" s="825"/>
      <c r="FR910" s="287"/>
      <c r="FS910" s="287"/>
      <c r="FT910" s="287">
        <f>SUM(FT907:FT909)</f>
        <v>0</v>
      </c>
      <c r="FU910" s="825"/>
      <c r="FV910" s="285"/>
      <c r="FW910" s="285"/>
      <c r="FX910" s="285"/>
    </row>
    <row r="911" spans="1:180" ht="30" hidden="1">
      <c r="A911" s="462" t="s">
        <v>485</v>
      </c>
      <c r="B911" s="379" t="s">
        <v>295</v>
      </c>
      <c r="C911" s="378"/>
      <c r="D911" s="378"/>
      <c r="E911" s="390" t="s">
        <v>129</v>
      </c>
      <c r="F911" s="391" t="s">
        <v>57</v>
      </c>
      <c r="G911" s="463"/>
      <c r="H911" s="463"/>
      <c r="I911" s="285"/>
      <c r="J911" s="285"/>
      <c r="K911" s="285"/>
      <c r="L911" s="285"/>
      <c r="M911" s="285"/>
      <c r="N911" s="285"/>
      <c r="O911" s="285"/>
      <c r="P911" s="285"/>
      <c r="Q911" s="285"/>
      <c r="R911" s="285"/>
      <c r="S911" s="285"/>
      <c r="T911" s="285"/>
      <c r="U911" s="285"/>
      <c r="V911" s="285"/>
      <c r="W911" s="285"/>
      <c r="X911" s="285"/>
      <c r="Y911" s="285"/>
      <c r="Z911" s="285"/>
      <c r="AA911" s="1174"/>
      <c r="AB911" s="285"/>
      <c r="AC911" s="285"/>
      <c r="AD911" s="347"/>
      <c r="AE911" s="285"/>
      <c r="AF911" s="285"/>
      <c r="AG911" s="285"/>
      <c r="AH911" s="285"/>
      <c r="AI911" s="285"/>
      <c r="AJ911" s="285"/>
      <c r="AK911" s="285"/>
      <c r="AL911" s="285"/>
      <c r="AM911" s="285"/>
      <c r="AN911" s="285"/>
      <c r="AO911" s="285"/>
      <c r="AP911" s="338"/>
      <c r="AQ911" s="285"/>
      <c r="AR911" s="1629"/>
      <c r="AS911" s="1629"/>
      <c r="AT911" s="287"/>
      <c r="AU911" s="287"/>
      <c r="AV911" s="287"/>
      <c r="AW911" s="287"/>
      <c r="AX911" s="287"/>
      <c r="AY911" s="287"/>
      <c r="AZ911" s="287"/>
      <c r="BA911" s="287"/>
      <c r="BB911" s="287"/>
      <c r="BC911" s="287"/>
      <c r="BD911" s="287"/>
      <c r="BE911" s="287"/>
      <c r="BF911" s="287"/>
      <c r="BG911" s="287"/>
      <c r="BH911" s="287"/>
      <c r="BI911" s="287"/>
      <c r="BJ911" s="287"/>
      <c r="BK911" s="287"/>
      <c r="BL911" s="285"/>
      <c r="BM911" s="285"/>
      <c r="BN911" s="285"/>
      <c r="BO911" s="285"/>
      <c r="BP911" s="285"/>
      <c r="BQ911" s="285"/>
      <c r="BR911" s="285"/>
      <c r="BS911" s="285"/>
      <c r="BT911" s="285"/>
      <c r="BU911" s="285"/>
      <c r="BV911" s="285"/>
      <c r="BW911" s="285"/>
      <c r="BX911" s="285"/>
      <c r="BY911" s="285"/>
      <c r="BZ911" s="285"/>
      <c r="CA911" s="285"/>
      <c r="CB911" s="285"/>
      <c r="CC911" s="285"/>
      <c r="CD911" s="285"/>
      <c r="CE911" s="285"/>
      <c r="CF911" s="285"/>
      <c r="CG911" s="962"/>
      <c r="CH911" s="285"/>
      <c r="CI911" s="285"/>
      <c r="CJ911" s="285"/>
      <c r="CK911" s="285"/>
      <c r="CL911" s="285"/>
      <c r="CM911" s="285"/>
      <c r="CN911" s="285"/>
      <c r="CO911" s="285"/>
      <c r="CP911" s="285"/>
      <c r="CQ911" s="285"/>
      <c r="CR911" s="285"/>
      <c r="CS911" s="285"/>
      <c r="CT911" s="285"/>
      <c r="CU911" s="285"/>
      <c r="CV911" s="285"/>
      <c r="CW911" s="1512"/>
      <c r="CX911" s="285"/>
      <c r="CY911" s="285"/>
      <c r="CZ911" s="285"/>
      <c r="DA911" s="285"/>
      <c r="DB911" s="285"/>
      <c r="DC911" s="285"/>
      <c r="DD911" s="285"/>
      <c r="DE911" s="285"/>
      <c r="DF911" s="285"/>
      <c r="DG911" s="285"/>
      <c r="DH911" s="285"/>
      <c r="DI911" s="1174"/>
      <c r="DJ911" s="1174"/>
      <c r="DK911" s="1174"/>
      <c r="DL911" s="1174"/>
      <c r="DM911" s="1174"/>
      <c r="DN911" s="1174"/>
      <c r="DO911" s="1174"/>
      <c r="DP911" s="1174"/>
      <c r="DQ911" s="1174"/>
      <c r="DR911" s="1174"/>
      <c r="DS911" s="1174"/>
      <c r="DT911" s="1174"/>
      <c r="DU911" s="1174"/>
      <c r="DV911" s="1174"/>
      <c r="DW911" s="1174"/>
      <c r="DX911" s="1174"/>
      <c r="DY911" s="1174"/>
      <c r="DZ911" s="1174"/>
      <c r="EA911" s="1174"/>
      <c r="EB911" s="1174"/>
      <c r="EC911" s="1174"/>
      <c r="ED911" s="1174"/>
      <c r="EE911" s="1174"/>
      <c r="EF911" s="1174"/>
      <c r="EG911" s="1174"/>
      <c r="EH911" s="1174"/>
      <c r="EI911" s="1174"/>
      <c r="EJ911" s="285"/>
      <c r="EK911" s="285"/>
      <c r="EL911" s="285"/>
      <c r="EM911" s="285"/>
      <c r="EN911" s="287">
        <f t="shared" si="3463"/>
        <v>0</v>
      </c>
      <c r="EO911" s="287"/>
      <c r="EP911" s="287"/>
      <c r="EQ911" s="285"/>
      <c r="ER911" s="285"/>
      <c r="ES911" s="285"/>
      <c r="ET911" s="804"/>
      <c r="EU911" s="804"/>
      <c r="EV911" s="804"/>
      <c r="EW911" s="804"/>
      <c r="EX911" s="285"/>
      <c r="EY911" s="804"/>
      <c r="EZ911" s="804"/>
      <c r="FA911" s="804"/>
      <c r="FB911" s="804"/>
      <c r="FC911" s="285"/>
      <c r="FD911" s="285"/>
      <c r="FE911" s="285"/>
      <c r="FF911" s="285"/>
      <c r="FG911" s="285"/>
      <c r="FH911" s="287"/>
      <c r="FI911" s="287"/>
      <c r="FJ911" s="285"/>
      <c r="FK911" s="285"/>
      <c r="FL911" s="962"/>
      <c r="FM911" s="285"/>
      <c r="FN911" s="804"/>
      <c r="FO911" s="804"/>
      <c r="FP911" s="804"/>
      <c r="FQ911" s="804"/>
      <c r="FR911" s="285"/>
      <c r="FS911" s="285"/>
      <c r="FT911" s="285"/>
      <c r="FU911" s="804"/>
      <c r="FV911" s="285"/>
      <c r="FW911" s="285"/>
      <c r="FX911" s="285"/>
    </row>
    <row r="912" spans="1:180" ht="30" hidden="1">
      <c r="A912" s="462" t="s">
        <v>485</v>
      </c>
      <c r="B912" s="379" t="s">
        <v>295</v>
      </c>
      <c r="C912" s="378"/>
      <c r="D912" s="378"/>
      <c r="E912" s="392"/>
      <c r="F912" s="394"/>
      <c r="G912" s="339"/>
      <c r="H912" s="339"/>
      <c r="I912" s="287" t="e">
        <f>#REF!+M912+N912+S912+#REF!</f>
        <v>#REF!</v>
      </c>
      <c r="J912" s="287"/>
      <c r="K912" s="287"/>
      <c r="L912" s="287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  <c r="W912" s="286"/>
      <c r="X912" s="286"/>
      <c r="Y912" s="286"/>
      <c r="Z912" s="286"/>
      <c r="AA912" s="1172"/>
      <c r="AB912" s="286"/>
      <c r="AC912" s="286"/>
      <c r="AD912" s="349"/>
      <c r="AE912" s="286"/>
      <c r="AF912" s="286"/>
      <c r="AG912" s="286"/>
      <c r="AH912" s="286"/>
      <c r="AI912" s="286"/>
      <c r="AJ912" s="286"/>
      <c r="AK912" s="286"/>
      <c r="AL912" s="286"/>
      <c r="AM912" s="286"/>
      <c r="AN912" s="286"/>
      <c r="AO912" s="286"/>
      <c r="AP912" s="286"/>
      <c r="AQ912" s="287" t="e">
        <f>#REF!+#REF!+BR912+CW912+#REF!</f>
        <v>#REF!</v>
      </c>
      <c r="AR912" s="1631"/>
      <c r="AS912" s="1631"/>
      <c r="AT912" s="285"/>
      <c r="AU912" s="285"/>
      <c r="AV912" s="285"/>
      <c r="AW912" s="285"/>
      <c r="AX912" s="285"/>
      <c r="AY912" s="285"/>
      <c r="AZ912" s="285"/>
      <c r="BA912" s="285"/>
      <c r="BB912" s="285"/>
      <c r="BC912" s="285"/>
      <c r="BD912" s="285"/>
      <c r="BE912" s="285"/>
      <c r="BF912" s="285"/>
      <c r="BG912" s="285"/>
      <c r="BH912" s="285"/>
      <c r="BI912" s="285"/>
      <c r="BJ912" s="285"/>
      <c r="BK912" s="285"/>
      <c r="BL912" s="286"/>
      <c r="BM912" s="286"/>
      <c r="BN912" s="286"/>
      <c r="BO912" s="286"/>
      <c r="BP912" s="286"/>
      <c r="BQ912" s="286"/>
      <c r="BR912" s="286"/>
      <c r="BS912" s="286"/>
      <c r="BT912" s="286"/>
      <c r="BU912" s="286"/>
      <c r="BV912" s="286"/>
      <c r="BW912" s="286"/>
      <c r="BX912" s="286"/>
      <c r="BY912" s="286"/>
      <c r="BZ912" s="286"/>
      <c r="CA912" s="286"/>
      <c r="CB912" s="286"/>
      <c r="CC912" s="286"/>
      <c r="CD912" s="286"/>
      <c r="CE912" s="286"/>
      <c r="CF912" s="286"/>
      <c r="CG912" s="977"/>
      <c r="CH912" s="286"/>
      <c r="CI912" s="286"/>
      <c r="CJ912" s="286"/>
      <c r="CK912" s="286"/>
      <c r="CL912" s="286"/>
      <c r="CM912" s="286"/>
      <c r="CN912" s="286"/>
      <c r="CO912" s="286"/>
      <c r="CP912" s="286"/>
      <c r="CQ912" s="286"/>
      <c r="CR912" s="286"/>
      <c r="CS912" s="286"/>
      <c r="CT912" s="286"/>
      <c r="CU912" s="286"/>
      <c r="CV912" s="286"/>
      <c r="CW912" s="1546"/>
      <c r="CX912" s="286"/>
      <c r="CY912" s="286"/>
      <c r="CZ912" s="286"/>
      <c r="DA912" s="286"/>
      <c r="DB912" s="286"/>
      <c r="DC912" s="286"/>
      <c r="DD912" s="286"/>
      <c r="DE912" s="286"/>
      <c r="DF912" s="286"/>
      <c r="DG912" s="286"/>
      <c r="DH912" s="286"/>
      <c r="DI912" s="1172"/>
      <c r="DJ912" s="1172"/>
      <c r="DK912" s="1172"/>
      <c r="DL912" s="1172"/>
      <c r="DM912" s="1172"/>
      <c r="DN912" s="1172"/>
      <c r="DO912" s="1172"/>
      <c r="DP912" s="1172"/>
      <c r="DQ912" s="1172"/>
      <c r="DR912" s="1172"/>
      <c r="DS912" s="1172"/>
      <c r="DT912" s="1172"/>
      <c r="DU912" s="1172"/>
      <c r="DV912" s="1172"/>
      <c r="DW912" s="1172"/>
      <c r="DX912" s="1172"/>
      <c r="DY912" s="1172"/>
      <c r="DZ912" s="1172"/>
      <c r="EA912" s="1172"/>
      <c r="EB912" s="1172"/>
      <c r="EC912" s="1172"/>
      <c r="ED912" s="1172"/>
      <c r="EE912" s="1172"/>
      <c r="EF912" s="1172"/>
      <c r="EG912" s="1172"/>
      <c r="EH912" s="1172"/>
      <c r="EI912" s="1172"/>
      <c r="EJ912" s="286"/>
      <c r="EK912" s="286"/>
      <c r="EL912" s="286"/>
      <c r="EM912" s="286"/>
      <c r="EN912" s="287">
        <f t="shared" si="3463"/>
        <v>0</v>
      </c>
      <c r="EO912" s="287"/>
      <c r="EP912" s="287"/>
      <c r="EQ912" s="286"/>
      <c r="ER912" s="286"/>
      <c r="ES912" s="286"/>
      <c r="ET912" s="835"/>
      <c r="EU912" s="835"/>
      <c r="EV912" s="835"/>
      <c r="EW912" s="835"/>
      <c r="EX912" s="286"/>
      <c r="EY912" s="835"/>
      <c r="EZ912" s="835"/>
      <c r="FA912" s="835"/>
      <c r="FB912" s="835"/>
      <c r="FC912" s="286"/>
      <c r="FD912" s="286"/>
      <c r="FE912" s="286"/>
      <c r="FF912" s="286"/>
      <c r="FG912" s="287">
        <f>SUM(FH912:FM912)</f>
        <v>0</v>
      </c>
      <c r="FH912" s="287"/>
      <c r="FI912" s="287"/>
      <c r="FJ912" s="286"/>
      <c r="FK912" s="286"/>
      <c r="FL912" s="977"/>
      <c r="FM912" s="286"/>
      <c r="FN912" s="835"/>
      <c r="FO912" s="835"/>
      <c r="FP912" s="835"/>
      <c r="FQ912" s="835"/>
      <c r="FR912" s="286"/>
      <c r="FS912" s="286"/>
      <c r="FT912" s="286"/>
      <c r="FU912" s="835"/>
      <c r="FV912" s="338"/>
      <c r="FW912" s="338"/>
      <c r="FX912" s="338"/>
    </row>
    <row r="913" spans="1:180" ht="30" hidden="1">
      <c r="A913" s="462" t="s">
        <v>485</v>
      </c>
      <c r="B913" s="379" t="s">
        <v>295</v>
      </c>
      <c r="C913" s="378"/>
      <c r="D913" s="378"/>
      <c r="E913" s="392"/>
      <c r="F913" s="394"/>
      <c r="G913" s="339"/>
      <c r="H913" s="339"/>
      <c r="I913" s="287" t="e">
        <f>#REF!+M913+N913+S913+#REF!</f>
        <v>#REF!</v>
      </c>
      <c r="J913" s="287"/>
      <c r="K913" s="287"/>
      <c r="L913" s="287"/>
      <c r="M913" s="364"/>
      <c r="N913" s="364"/>
      <c r="O913" s="364"/>
      <c r="P913" s="364"/>
      <c r="Q913" s="364"/>
      <c r="R913" s="364"/>
      <c r="S913" s="364"/>
      <c r="T913" s="364"/>
      <c r="U913" s="364"/>
      <c r="V913" s="364"/>
      <c r="W913" s="364"/>
      <c r="X913" s="364"/>
      <c r="Y913" s="364"/>
      <c r="Z913" s="364"/>
      <c r="AA913" s="1186"/>
      <c r="AB913" s="290"/>
      <c r="AC913" s="290"/>
      <c r="AD913" s="348"/>
      <c r="AE913" s="290"/>
      <c r="AF913" s="364"/>
      <c r="AG913" s="364"/>
      <c r="AH913" s="364"/>
      <c r="AI913" s="364"/>
      <c r="AJ913" s="364"/>
      <c r="AK913" s="364"/>
      <c r="AL913" s="290"/>
      <c r="AM913" s="290"/>
      <c r="AN913" s="290"/>
      <c r="AO913" s="290"/>
      <c r="AP913" s="290"/>
      <c r="AQ913" s="287" t="e">
        <f>#REF!+#REF!+BR913+CW913+#REF!</f>
        <v>#REF!</v>
      </c>
      <c r="AR913" s="1631"/>
      <c r="AS913" s="1631"/>
      <c r="AT913" s="286"/>
      <c r="AU913" s="286"/>
      <c r="AV913" s="286"/>
      <c r="AW913" s="286"/>
      <c r="AX913" s="286"/>
      <c r="AY913" s="286"/>
      <c r="AZ913" s="286"/>
      <c r="BA913" s="286"/>
      <c r="BB913" s="286"/>
      <c r="BC913" s="286"/>
      <c r="BD913" s="286"/>
      <c r="BE913" s="286"/>
      <c r="BF913" s="286"/>
      <c r="BG913" s="286"/>
      <c r="BH913" s="286"/>
      <c r="BI913" s="286"/>
      <c r="BJ913" s="286"/>
      <c r="BK913" s="286"/>
      <c r="BL913" s="290"/>
      <c r="BM913" s="290"/>
      <c r="BN913" s="290"/>
      <c r="BO913" s="290"/>
      <c r="BP913" s="290"/>
      <c r="BQ913" s="290"/>
      <c r="BR913" s="290"/>
      <c r="BS913" s="290"/>
      <c r="BT913" s="290"/>
      <c r="BU913" s="290"/>
      <c r="BV913" s="290"/>
      <c r="BW913" s="290"/>
      <c r="BX913" s="290"/>
      <c r="BY913" s="290"/>
      <c r="BZ913" s="290"/>
      <c r="CA913" s="290"/>
      <c r="CB913" s="290"/>
      <c r="CC913" s="290"/>
      <c r="CD913" s="290"/>
      <c r="CE913" s="290"/>
      <c r="CF913" s="290"/>
      <c r="CG913" s="981"/>
      <c r="CH913" s="290"/>
      <c r="CI913" s="290"/>
      <c r="CJ913" s="290"/>
      <c r="CK913" s="290"/>
      <c r="CL913" s="290"/>
      <c r="CM913" s="290"/>
      <c r="CN913" s="290"/>
      <c r="CO913" s="290"/>
      <c r="CP913" s="290"/>
      <c r="CQ913" s="290"/>
      <c r="CR913" s="290"/>
      <c r="CS913" s="290"/>
      <c r="CT913" s="290"/>
      <c r="CU913" s="290"/>
      <c r="CV913" s="290"/>
      <c r="CW913" s="1549"/>
      <c r="CX913" s="290"/>
      <c r="CY913" s="290"/>
      <c r="CZ913" s="290"/>
      <c r="DA913" s="290"/>
      <c r="DB913" s="290"/>
      <c r="DC913" s="290"/>
      <c r="DD913" s="290"/>
      <c r="DE913" s="290"/>
      <c r="DF913" s="290"/>
      <c r="DG913" s="290"/>
      <c r="DH913" s="290"/>
      <c r="DI913" s="1234"/>
      <c r="DJ913" s="1234"/>
      <c r="DK913" s="1234"/>
      <c r="DL913" s="1234"/>
      <c r="DM913" s="1234"/>
      <c r="DN913" s="1234"/>
      <c r="DO913" s="1234"/>
      <c r="DP913" s="1234"/>
      <c r="DQ913" s="1234"/>
      <c r="DR913" s="1234"/>
      <c r="DS913" s="1234"/>
      <c r="DT913" s="1234"/>
      <c r="DU913" s="1234"/>
      <c r="DV913" s="1234"/>
      <c r="DW913" s="1234"/>
      <c r="DX913" s="1234"/>
      <c r="DY913" s="1234"/>
      <c r="DZ913" s="1234"/>
      <c r="EA913" s="1234"/>
      <c r="EB913" s="1234"/>
      <c r="EC913" s="1234"/>
      <c r="ED913" s="1234"/>
      <c r="EE913" s="1234"/>
      <c r="EF913" s="1234"/>
      <c r="EG913" s="1234"/>
      <c r="EH913" s="1234"/>
      <c r="EI913" s="1234"/>
      <c r="EJ913" s="290"/>
      <c r="EK913" s="290"/>
      <c r="EL913" s="290"/>
      <c r="EM913" s="290"/>
      <c r="EN913" s="287">
        <f t="shared" si="3463"/>
        <v>0</v>
      </c>
      <c r="EO913" s="287"/>
      <c r="EP913" s="287"/>
      <c r="EQ913" s="290"/>
      <c r="ER913" s="290"/>
      <c r="ES913" s="290"/>
      <c r="ET913" s="836"/>
      <c r="EU913" s="836"/>
      <c r="EV913" s="836"/>
      <c r="EW913" s="836"/>
      <c r="EX913" s="290"/>
      <c r="EY913" s="836"/>
      <c r="EZ913" s="836"/>
      <c r="FA913" s="836"/>
      <c r="FB913" s="836"/>
      <c r="FC913" s="290"/>
      <c r="FD913" s="290"/>
      <c r="FE913" s="290"/>
      <c r="FF913" s="290"/>
      <c r="FG913" s="287">
        <f>SUM(FH913:FM913)</f>
        <v>0</v>
      </c>
      <c r="FH913" s="287"/>
      <c r="FI913" s="287"/>
      <c r="FJ913" s="290"/>
      <c r="FK913" s="290"/>
      <c r="FL913" s="981"/>
      <c r="FM913" s="290"/>
      <c r="FN913" s="836"/>
      <c r="FO913" s="836"/>
      <c r="FP913" s="836"/>
      <c r="FQ913" s="836"/>
      <c r="FR913" s="290"/>
      <c r="FS913" s="290"/>
      <c r="FT913" s="290"/>
      <c r="FU913" s="836"/>
      <c r="FV913" s="338"/>
      <c r="FW913" s="338"/>
      <c r="FX913" s="338"/>
    </row>
    <row r="914" spans="1:180" ht="30" hidden="1">
      <c r="A914" s="462" t="s">
        <v>485</v>
      </c>
      <c r="B914" s="379" t="s">
        <v>295</v>
      </c>
      <c r="C914" s="378"/>
      <c r="D914" s="378"/>
      <c r="E914" s="392" t="s">
        <v>97</v>
      </c>
      <c r="F914" s="394"/>
      <c r="G914" s="339"/>
      <c r="H914" s="339"/>
      <c r="I914" s="287" t="e">
        <f>#REF!+M914+N914+S914+#REF!</f>
        <v>#REF!</v>
      </c>
      <c r="J914" s="287"/>
      <c r="K914" s="287"/>
      <c r="L914" s="287"/>
      <c r="M914" s="364"/>
      <c r="N914" s="364"/>
      <c r="O914" s="364"/>
      <c r="P914" s="364"/>
      <c r="Q914" s="364"/>
      <c r="R914" s="364"/>
      <c r="S914" s="364"/>
      <c r="T914" s="364"/>
      <c r="U914" s="364"/>
      <c r="V914" s="364"/>
      <c r="W914" s="364"/>
      <c r="X914" s="364"/>
      <c r="Y914" s="364"/>
      <c r="Z914" s="364"/>
      <c r="AA914" s="1186"/>
      <c r="AB914" s="290"/>
      <c r="AC914" s="290"/>
      <c r="AD914" s="348"/>
      <c r="AE914" s="290"/>
      <c r="AF914" s="364"/>
      <c r="AG914" s="364"/>
      <c r="AH914" s="364"/>
      <c r="AI914" s="364"/>
      <c r="AJ914" s="364"/>
      <c r="AK914" s="364"/>
      <c r="AL914" s="290"/>
      <c r="AM914" s="290"/>
      <c r="AN914" s="290"/>
      <c r="AO914" s="290"/>
      <c r="AP914" s="290"/>
      <c r="AQ914" s="287" t="e">
        <f>#REF!+#REF!+BR914+CW914+#REF!</f>
        <v>#REF!</v>
      </c>
      <c r="AR914" s="1631"/>
      <c r="AS914" s="1631"/>
      <c r="AT914" s="290"/>
      <c r="AU914" s="290"/>
      <c r="AV914" s="290"/>
      <c r="AW914" s="290"/>
      <c r="AX914" s="290"/>
      <c r="AY914" s="290"/>
      <c r="AZ914" s="290"/>
      <c r="BA914" s="290"/>
      <c r="BB914" s="290"/>
      <c r="BC914" s="290"/>
      <c r="BD914" s="290"/>
      <c r="BE914" s="290"/>
      <c r="BF914" s="290"/>
      <c r="BG914" s="290"/>
      <c r="BH914" s="290"/>
      <c r="BI914" s="290"/>
      <c r="BJ914" s="290"/>
      <c r="BK914" s="290"/>
      <c r="BL914" s="290"/>
      <c r="BM914" s="290"/>
      <c r="BN914" s="290"/>
      <c r="BO914" s="290"/>
      <c r="BP914" s="290"/>
      <c r="BQ914" s="290"/>
      <c r="BR914" s="290"/>
      <c r="BS914" s="290"/>
      <c r="BT914" s="290"/>
      <c r="BU914" s="290"/>
      <c r="BV914" s="290"/>
      <c r="BW914" s="290"/>
      <c r="BX914" s="290"/>
      <c r="BY914" s="290"/>
      <c r="BZ914" s="290"/>
      <c r="CA914" s="290"/>
      <c r="CB914" s="290"/>
      <c r="CC914" s="290"/>
      <c r="CD914" s="290"/>
      <c r="CE914" s="290"/>
      <c r="CF914" s="290"/>
      <c r="CG914" s="981"/>
      <c r="CH914" s="290"/>
      <c r="CI914" s="290"/>
      <c r="CJ914" s="290"/>
      <c r="CK914" s="290"/>
      <c r="CL914" s="290"/>
      <c r="CM914" s="290"/>
      <c r="CN914" s="290"/>
      <c r="CO914" s="290"/>
      <c r="CP914" s="290"/>
      <c r="CQ914" s="290"/>
      <c r="CR914" s="290"/>
      <c r="CS914" s="290"/>
      <c r="CT914" s="290"/>
      <c r="CU914" s="290"/>
      <c r="CV914" s="290"/>
      <c r="CW914" s="1549"/>
      <c r="CX914" s="290"/>
      <c r="CY914" s="290"/>
      <c r="CZ914" s="290"/>
      <c r="DA914" s="290"/>
      <c r="DB914" s="290"/>
      <c r="DC914" s="290"/>
      <c r="DD914" s="290"/>
      <c r="DE914" s="290"/>
      <c r="DF914" s="290"/>
      <c r="DG914" s="290"/>
      <c r="DH914" s="290"/>
      <c r="DI914" s="1234"/>
      <c r="DJ914" s="1234"/>
      <c r="DK914" s="1234"/>
      <c r="DL914" s="1234"/>
      <c r="DM914" s="1234"/>
      <c r="DN914" s="1234"/>
      <c r="DO914" s="1234"/>
      <c r="DP914" s="1234"/>
      <c r="DQ914" s="1234"/>
      <c r="DR914" s="1234"/>
      <c r="DS914" s="1234"/>
      <c r="DT914" s="1234"/>
      <c r="DU914" s="1234"/>
      <c r="DV914" s="1234"/>
      <c r="DW914" s="1234"/>
      <c r="DX914" s="1234"/>
      <c r="DY914" s="1234"/>
      <c r="DZ914" s="1234"/>
      <c r="EA914" s="1234"/>
      <c r="EB914" s="1234"/>
      <c r="EC914" s="1234"/>
      <c r="ED914" s="1234"/>
      <c r="EE914" s="1234"/>
      <c r="EF914" s="1234"/>
      <c r="EG914" s="1234"/>
      <c r="EH914" s="1234"/>
      <c r="EI914" s="1234"/>
      <c r="EJ914" s="290"/>
      <c r="EK914" s="290"/>
      <c r="EL914" s="290"/>
      <c r="EM914" s="290"/>
      <c r="EN914" s="287">
        <f t="shared" si="3463"/>
        <v>0</v>
      </c>
      <c r="EO914" s="287"/>
      <c r="EP914" s="287"/>
      <c r="EQ914" s="290"/>
      <c r="ER914" s="290"/>
      <c r="ES914" s="290"/>
      <c r="ET914" s="836"/>
      <c r="EU914" s="836"/>
      <c r="EV914" s="836"/>
      <c r="EW914" s="836"/>
      <c r="EX914" s="290"/>
      <c r="EY914" s="836"/>
      <c r="EZ914" s="836"/>
      <c r="FA914" s="836"/>
      <c r="FB914" s="836"/>
      <c r="FC914" s="290"/>
      <c r="FD914" s="290"/>
      <c r="FE914" s="290"/>
      <c r="FF914" s="290"/>
      <c r="FG914" s="287">
        <f>SUM(FH914:FM914)</f>
        <v>0</v>
      </c>
      <c r="FH914" s="287">
        <v>0</v>
      </c>
      <c r="FI914" s="287">
        <v>0</v>
      </c>
      <c r="FJ914" s="290"/>
      <c r="FK914" s="290"/>
      <c r="FL914" s="981"/>
      <c r="FM914" s="290"/>
      <c r="FN914" s="836"/>
      <c r="FO914" s="836"/>
      <c r="FP914" s="836"/>
      <c r="FQ914" s="836"/>
      <c r="FR914" s="290"/>
      <c r="FS914" s="290"/>
      <c r="FT914" s="290"/>
      <c r="FU914" s="836"/>
      <c r="FV914" s="338"/>
      <c r="FW914" s="338"/>
      <c r="FX914" s="338"/>
    </row>
    <row r="915" spans="1:180" ht="30" hidden="1">
      <c r="A915" s="462" t="s">
        <v>485</v>
      </c>
      <c r="B915" s="379" t="s">
        <v>295</v>
      </c>
      <c r="C915" s="378"/>
      <c r="D915" s="378"/>
      <c r="E915" s="392"/>
      <c r="F915" s="393" t="s">
        <v>100</v>
      </c>
      <c r="G915" s="463"/>
      <c r="H915" s="463"/>
      <c r="I915" s="285"/>
      <c r="J915" s="285"/>
      <c r="K915" s="285"/>
      <c r="L915" s="285"/>
      <c r="M915" s="285"/>
      <c r="N915" s="285"/>
      <c r="O915" s="285"/>
      <c r="P915" s="285"/>
      <c r="Q915" s="285"/>
      <c r="R915" s="285"/>
      <c r="S915" s="285"/>
      <c r="T915" s="285"/>
      <c r="U915" s="285"/>
      <c r="V915" s="285"/>
      <c r="W915" s="285"/>
      <c r="X915" s="285"/>
      <c r="Y915" s="285"/>
      <c r="Z915" s="285"/>
      <c r="AA915" s="1174"/>
      <c r="AB915" s="285"/>
      <c r="AC915" s="285"/>
      <c r="AD915" s="347"/>
      <c r="AE915" s="285"/>
      <c r="AF915" s="285"/>
      <c r="AG915" s="285"/>
      <c r="AH915" s="285"/>
      <c r="AI915" s="285"/>
      <c r="AJ915" s="285"/>
      <c r="AK915" s="285"/>
      <c r="AL915" s="285"/>
      <c r="AM915" s="285"/>
      <c r="AN915" s="285"/>
      <c r="AO915" s="285"/>
      <c r="AP915" s="306"/>
      <c r="AQ915" s="287" t="e">
        <f>SUM(AQ912:AQ914)</f>
        <v>#REF!</v>
      </c>
      <c r="AR915" s="1631"/>
      <c r="AS915" s="1631"/>
      <c r="AT915" s="290"/>
      <c r="AU915" s="290"/>
      <c r="AV915" s="290"/>
      <c r="AW915" s="290"/>
      <c r="AX915" s="290"/>
      <c r="AY915" s="290"/>
      <c r="AZ915" s="290"/>
      <c r="BA915" s="290"/>
      <c r="BB915" s="290"/>
      <c r="BC915" s="290"/>
      <c r="BD915" s="290"/>
      <c r="BE915" s="290"/>
      <c r="BF915" s="290"/>
      <c r="BG915" s="290"/>
      <c r="BH915" s="290"/>
      <c r="BI915" s="290"/>
      <c r="BJ915" s="290"/>
      <c r="BK915" s="290"/>
      <c r="BL915" s="287">
        <f t="shared" ref="BL915:DE915" si="3472">SUM(BL912:BL914)</f>
        <v>0</v>
      </c>
      <c r="BM915" s="287">
        <f t="shared" si="3472"/>
        <v>0</v>
      </c>
      <c r="BN915" s="287">
        <f t="shared" si="3472"/>
        <v>0</v>
      </c>
      <c r="BO915" s="287">
        <f t="shared" si="3472"/>
        <v>0</v>
      </c>
      <c r="BP915" s="287">
        <f t="shared" si="3472"/>
        <v>0</v>
      </c>
      <c r="BQ915" s="287">
        <f t="shared" si="3472"/>
        <v>0</v>
      </c>
      <c r="BR915" s="287">
        <f t="shared" ref="BR915:CF915" si="3473">SUM(BR912:BR914)</f>
        <v>0</v>
      </c>
      <c r="BS915" s="287">
        <f t="shared" si="3473"/>
        <v>0</v>
      </c>
      <c r="BT915" s="287">
        <f t="shared" si="3473"/>
        <v>0</v>
      </c>
      <c r="BU915" s="287">
        <f t="shared" si="3473"/>
        <v>0</v>
      </c>
      <c r="BV915" s="287">
        <f t="shared" si="3473"/>
        <v>0</v>
      </c>
      <c r="BW915" s="287">
        <f t="shared" si="3473"/>
        <v>0</v>
      </c>
      <c r="BX915" s="287">
        <f t="shared" si="3473"/>
        <v>0</v>
      </c>
      <c r="BY915" s="287">
        <f t="shared" si="3473"/>
        <v>0</v>
      </c>
      <c r="BZ915" s="287">
        <f t="shared" si="3473"/>
        <v>0</v>
      </c>
      <c r="CA915" s="287">
        <f t="shared" si="3473"/>
        <v>0</v>
      </c>
      <c r="CB915" s="287">
        <f t="shared" si="3473"/>
        <v>0</v>
      </c>
      <c r="CC915" s="287">
        <f t="shared" si="3473"/>
        <v>0</v>
      </c>
      <c r="CD915" s="287">
        <f t="shared" si="3473"/>
        <v>0</v>
      </c>
      <c r="CE915" s="287">
        <f t="shared" si="3473"/>
        <v>0</v>
      </c>
      <c r="CF915" s="287">
        <f t="shared" si="3473"/>
        <v>0</v>
      </c>
      <c r="CG915" s="961"/>
      <c r="CH915" s="287">
        <f t="shared" ref="CH915:CV915" si="3474">SUM(CH912:CH914)</f>
        <v>0</v>
      </c>
      <c r="CI915" s="287">
        <f t="shared" si="3474"/>
        <v>0</v>
      </c>
      <c r="CJ915" s="287">
        <f t="shared" si="3474"/>
        <v>0</v>
      </c>
      <c r="CK915" s="287">
        <f t="shared" si="3474"/>
        <v>0</v>
      </c>
      <c r="CL915" s="287">
        <f t="shared" si="3474"/>
        <v>0</v>
      </c>
      <c r="CM915" s="287">
        <f t="shared" si="3474"/>
        <v>0</v>
      </c>
      <c r="CN915" s="287">
        <f t="shared" si="3474"/>
        <v>0</v>
      </c>
      <c r="CO915" s="287">
        <f t="shared" si="3474"/>
        <v>0</v>
      </c>
      <c r="CP915" s="287">
        <f t="shared" si="3474"/>
        <v>0</v>
      </c>
      <c r="CQ915" s="287">
        <f t="shared" si="3474"/>
        <v>0</v>
      </c>
      <c r="CR915" s="287">
        <f t="shared" si="3474"/>
        <v>0</v>
      </c>
      <c r="CS915" s="287">
        <f t="shared" si="3474"/>
        <v>0</v>
      </c>
      <c r="CT915" s="287">
        <f t="shared" si="3474"/>
        <v>0</v>
      </c>
      <c r="CU915" s="287">
        <f t="shared" si="3474"/>
        <v>0</v>
      </c>
      <c r="CV915" s="287">
        <f t="shared" si="3474"/>
        <v>0</v>
      </c>
      <c r="CW915" s="1510">
        <f t="shared" si="3472"/>
        <v>0</v>
      </c>
      <c r="CX915" s="287">
        <f t="shared" si="3472"/>
        <v>0</v>
      </c>
      <c r="CY915" s="287">
        <f t="shared" si="3472"/>
        <v>0</v>
      </c>
      <c r="CZ915" s="287">
        <f t="shared" si="3472"/>
        <v>0</v>
      </c>
      <c r="DA915" s="287">
        <f t="shared" si="3472"/>
        <v>0</v>
      </c>
      <c r="DB915" s="287">
        <f t="shared" si="3472"/>
        <v>0</v>
      </c>
      <c r="DC915" s="287">
        <f t="shared" si="3472"/>
        <v>0</v>
      </c>
      <c r="DD915" s="287">
        <f t="shared" si="3472"/>
        <v>0</v>
      </c>
      <c r="DE915" s="287">
        <f t="shared" si="3472"/>
        <v>0</v>
      </c>
      <c r="DF915" s="287">
        <f t="shared" ref="DF915:EF915" si="3475">SUM(DF912:DF914)</f>
        <v>0</v>
      </c>
      <c r="DG915" s="287">
        <f t="shared" si="3475"/>
        <v>0</v>
      </c>
      <c r="DH915" s="287">
        <f t="shared" si="3475"/>
        <v>0</v>
      </c>
      <c r="DI915" s="1220">
        <f t="shared" si="3475"/>
        <v>0</v>
      </c>
      <c r="DJ915" s="1220">
        <f t="shared" si="3475"/>
        <v>0</v>
      </c>
      <c r="DK915" s="1220">
        <f t="shared" si="3475"/>
        <v>0</v>
      </c>
      <c r="DL915" s="1220"/>
      <c r="DM915" s="1220"/>
      <c r="DN915" s="1220"/>
      <c r="DO915" s="1220"/>
      <c r="DP915" s="1220"/>
      <c r="DQ915" s="1220"/>
      <c r="DR915" s="1220"/>
      <c r="DS915" s="1220"/>
      <c r="DT915" s="1220"/>
      <c r="DU915" s="1220"/>
      <c r="DV915" s="1220"/>
      <c r="DW915" s="1220"/>
      <c r="DX915" s="1220">
        <f t="shared" si="3475"/>
        <v>0</v>
      </c>
      <c r="DY915" s="1220">
        <f t="shared" si="3475"/>
        <v>0</v>
      </c>
      <c r="DZ915" s="1220">
        <f t="shared" si="3475"/>
        <v>0</v>
      </c>
      <c r="EA915" s="1220">
        <f t="shared" si="3475"/>
        <v>0</v>
      </c>
      <c r="EB915" s="1220">
        <f t="shared" si="3475"/>
        <v>0</v>
      </c>
      <c r="EC915" s="1220">
        <f t="shared" si="3475"/>
        <v>0</v>
      </c>
      <c r="ED915" s="1220">
        <f t="shared" si="3475"/>
        <v>0</v>
      </c>
      <c r="EE915" s="1220">
        <f t="shared" si="3475"/>
        <v>0</v>
      </c>
      <c r="EF915" s="1220">
        <f t="shared" si="3475"/>
        <v>0</v>
      </c>
      <c r="EG915" s="1220"/>
      <c r="EH915" s="1220"/>
      <c r="EI915" s="1220"/>
      <c r="EJ915" s="285"/>
      <c r="EK915" s="285"/>
      <c r="EL915" s="285"/>
      <c r="EM915" s="285"/>
      <c r="EN915" s="287">
        <f t="shared" si="3463"/>
        <v>0</v>
      </c>
      <c r="EO915" s="287"/>
      <c r="EP915" s="287"/>
      <c r="EQ915" s="287">
        <f t="shared" ref="EQ915:FG915" si="3476">SUM(EQ912:EQ914)</f>
        <v>0</v>
      </c>
      <c r="ER915" s="287">
        <f t="shared" si="3476"/>
        <v>0</v>
      </c>
      <c r="ES915" s="287">
        <f t="shared" si="3476"/>
        <v>0</v>
      </c>
      <c r="ET915" s="825"/>
      <c r="EU915" s="825"/>
      <c r="EV915" s="825"/>
      <c r="EW915" s="825"/>
      <c r="EX915" s="287">
        <f t="shared" si="3476"/>
        <v>0</v>
      </c>
      <c r="EY915" s="825"/>
      <c r="EZ915" s="825"/>
      <c r="FA915" s="825"/>
      <c r="FB915" s="825"/>
      <c r="FC915" s="287">
        <f t="shared" si="3476"/>
        <v>0</v>
      </c>
      <c r="FD915" s="287">
        <f t="shared" si="3476"/>
        <v>0</v>
      </c>
      <c r="FE915" s="287">
        <f t="shared" ref="FE915:FF915" si="3477">SUM(FE912:FE914)</f>
        <v>0</v>
      </c>
      <c r="FF915" s="287">
        <f t="shared" si="3477"/>
        <v>0</v>
      </c>
      <c r="FG915" s="287">
        <f t="shared" si="3476"/>
        <v>0</v>
      </c>
      <c r="FH915" s="287"/>
      <c r="FI915" s="287"/>
      <c r="FJ915" s="287">
        <f>SUM(FJ912:FJ914)</f>
        <v>0</v>
      </c>
      <c r="FK915" s="287">
        <f>SUM(FK912:FK914)</f>
        <v>0</v>
      </c>
      <c r="FL915" s="961"/>
      <c r="FM915" s="287">
        <f>SUM(FM912:FM914)</f>
        <v>0</v>
      </c>
      <c r="FN915" s="825"/>
      <c r="FO915" s="825"/>
      <c r="FP915" s="825"/>
      <c r="FQ915" s="825"/>
      <c r="FR915" s="287"/>
      <c r="FS915" s="287"/>
      <c r="FT915" s="287">
        <f>SUM(FT912:FT914)</f>
        <v>0</v>
      </c>
      <c r="FU915" s="825"/>
      <c r="FV915" s="285"/>
      <c r="FW915" s="285"/>
      <c r="FX915" s="285"/>
    </row>
    <row r="916" spans="1:180" ht="30" hidden="1">
      <c r="A916" s="462" t="s">
        <v>485</v>
      </c>
      <c r="B916" s="379" t="s">
        <v>295</v>
      </c>
      <c r="C916" s="378"/>
      <c r="D916" s="378"/>
      <c r="E916" s="390" t="s">
        <v>130</v>
      </c>
      <c r="F916" s="391" t="s">
        <v>58</v>
      </c>
      <c r="G916" s="463"/>
      <c r="H916" s="463"/>
      <c r="I916" s="285"/>
      <c r="J916" s="285"/>
      <c r="K916" s="285"/>
      <c r="L916" s="285"/>
      <c r="M916" s="285"/>
      <c r="N916" s="285"/>
      <c r="O916" s="285"/>
      <c r="P916" s="285"/>
      <c r="Q916" s="285"/>
      <c r="R916" s="285"/>
      <c r="S916" s="285"/>
      <c r="T916" s="285"/>
      <c r="U916" s="285"/>
      <c r="V916" s="285"/>
      <c r="W916" s="285"/>
      <c r="X916" s="285"/>
      <c r="Y916" s="285"/>
      <c r="Z916" s="285"/>
      <c r="AA916" s="1174"/>
      <c r="AB916" s="285"/>
      <c r="AC916" s="285"/>
      <c r="AD916" s="347"/>
      <c r="AE916" s="285"/>
      <c r="AF916" s="285"/>
      <c r="AG916" s="285"/>
      <c r="AH916" s="285"/>
      <c r="AI916" s="285"/>
      <c r="AJ916" s="285"/>
      <c r="AK916" s="285"/>
      <c r="AL916" s="285"/>
      <c r="AM916" s="285"/>
      <c r="AN916" s="285"/>
      <c r="AO916" s="285"/>
      <c r="AP916" s="338"/>
      <c r="AQ916" s="285"/>
      <c r="AR916" s="1629"/>
      <c r="AS916" s="1629"/>
      <c r="AT916" s="287"/>
      <c r="AU916" s="287"/>
      <c r="AV916" s="287"/>
      <c r="AW916" s="287"/>
      <c r="AX916" s="287"/>
      <c r="AY916" s="287"/>
      <c r="AZ916" s="287"/>
      <c r="BA916" s="287"/>
      <c r="BB916" s="287"/>
      <c r="BC916" s="287"/>
      <c r="BD916" s="287"/>
      <c r="BE916" s="287"/>
      <c r="BF916" s="287"/>
      <c r="BG916" s="287"/>
      <c r="BH916" s="287"/>
      <c r="BI916" s="287"/>
      <c r="BJ916" s="287"/>
      <c r="BK916" s="287"/>
      <c r="BL916" s="285"/>
      <c r="BM916" s="285"/>
      <c r="BN916" s="285"/>
      <c r="BO916" s="285"/>
      <c r="BP916" s="285"/>
      <c r="BQ916" s="285"/>
      <c r="BR916" s="285"/>
      <c r="BS916" s="285"/>
      <c r="BT916" s="285"/>
      <c r="BU916" s="285"/>
      <c r="BV916" s="285"/>
      <c r="BW916" s="285"/>
      <c r="BX916" s="285"/>
      <c r="BY916" s="285"/>
      <c r="BZ916" s="285"/>
      <c r="CA916" s="285"/>
      <c r="CB916" s="285"/>
      <c r="CC916" s="285"/>
      <c r="CD916" s="285"/>
      <c r="CE916" s="285"/>
      <c r="CF916" s="285"/>
      <c r="CG916" s="962"/>
      <c r="CH916" s="285"/>
      <c r="CI916" s="285"/>
      <c r="CJ916" s="285"/>
      <c r="CK916" s="285"/>
      <c r="CL916" s="285"/>
      <c r="CM916" s="285"/>
      <c r="CN916" s="285"/>
      <c r="CO916" s="285"/>
      <c r="CP916" s="285"/>
      <c r="CQ916" s="285"/>
      <c r="CR916" s="285"/>
      <c r="CS916" s="285"/>
      <c r="CT916" s="285"/>
      <c r="CU916" s="285"/>
      <c r="CV916" s="285"/>
      <c r="CW916" s="1512"/>
      <c r="CX916" s="285"/>
      <c r="CY916" s="285"/>
      <c r="CZ916" s="285"/>
      <c r="DA916" s="285"/>
      <c r="DB916" s="285"/>
      <c r="DC916" s="285"/>
      <c r="DD916" s="285"/>
      <c r="DE916" s="285"/>
      <c r="DF916" s="285"/>
      <c r="DG916" s="285"/>
      <c r="DH916" s="285"/>
      <c r="DI916" s="1174"/>
      <c r="DJ916" s="1174"/>
      <c r="DK916" s="1174"/>
      <c r="DL916" s="1174"/>
      <c r="DM916" s="1174"/>
      <c r="DN916" s="1174"/>
      <c r="DO916" s="1174"/>
      <c r="DP916" s="1174"/>
      <c r="DQ916" s="1174"/>
      <c r="DR916" s="1174"/>
      <c r="DS916" s="1174"/>
      <c r="DT916" s="1174"/>
      <c r="DU916" s="1174"/>
      <c r="DV916" s="1174"/>
      <c r="DW916" s="1174"/>
      <c r="DX916" s="1174"/>
      <c r="DY916" s="1174"/>
      <c r="DZ916" s="1174"/>
      <c r="EA916" s="1174"/>
      <c r="EB916" s="1174"/>
      <c r="EC916" s="1174"/>
      <c r="ED916" s="1174"/>
      <c r="EE916" s="1174"/>
      <c r="EF916" s="1174"/>
      <c r="EG916" s="1174"/>
      <c r="EH916" s="1174"/>
      <c r="EI916" s="1174"/>
      <c r="EJ916" s="285"/>
      <c r="EK916" s="285"/>
      <c r="EL916" s="285"/>
      <c r="EM916" s="285"/>
      <c r="EN916" s="287">
        <f t="shared" si="3463"/>
        <v>0</v>
      </c>
      <c r="EO916" s="287"/>
      <c r="EP916" s="287"/>
      <c r="EQ916" s="285"/>
      <c r="ER916" s="285"/>
      <c r="ES916" s="285"/>
      <c r="ET916" s="804"/>
      <c r="EU916" s="804"/>
      <c r="EV916" s="804"/>
      <c r="EW916" s="804"/>
      <c r="EX916" s="285"/>
      <c r="EY916" s="804"/>
      <c r="EZ916" s="804"/>
      <c r="FA916" s="804"/>
      <c r="FB916" s="804"/>
      <c r="FC916" s="285"/>
      <c r="FD916" s="285"/>
      <c r="FE916" s="285"/>
      <c r="FF916" s="285"/>
      <c r="FG916" s="285"/>
      <c r="FH916" s="287"/>
      <c r="FI916" s="287"/>
      <c r="FJ916" s="285"/>
      <c r="FK916" s="285"/>
      <c r="FL916" s="962"/>
      <c r="FM916" s="285"/>
      <c r="FN916" s="804"/>
      <c r="FO916" s="804"/>
      <c r="FP916" s="804"/>
      <c r="FQ916" s="804"/>
      <c r="FR916" s="285"/>
      <c r="FS916" s="285"/>
      <c r="FT916" s="285"/>
      <c r="FU916" s="804"/>
      <c r="FV916" s="285"/>
      <c r="FW916" s="285"/>
      <c r="FX916" s="285"/>
    </row>
    <row r="917" spans="1:180" ht="30" hidden="1">
      <c r="A917" s="462" t="s">
        <v>485</v>
      </c>
      <c r="B917" s="379" t="s">
        <v>295</v>
      </c>
      <c r="C917" s="378"/>
      <c r="D917" s="378"/>
      <c r="E917" s="392"/>
      <c r="F917" s="394"/>
      <c r="G917" s="339"/>
      <c r="H917" s="339"/>
      <c r="I917" s="287" t="e">
        <f>#REF!+M917+N917+S917+#REF!</f>
        <v>#REF!</v>
      </c>
      <c r="J917" s="287"/>
      <c r="K917" s="287"/>
      <c r="L917" s="287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  <c r="W917" s="286"/>
      <c r="X917" s="286"/>
      <c r="Y917" s="286"/>
      <c r="Z917" s="286"/>
      <c r="AA917" s="1172"/>
      <c r="AB917" s="286"/>
      <c r="AC917" s="286"/>
      <c r="AD917" s="349"/>
      <c r="AE917" s="286"/>
      <c r="AF917" s="286"/>
      <c r="AG917" s="286"/>
      <c r="AH917" s="286"/>
      <c r="AI917" s="286"/>
      <c r="AJ917" s="286"/>
      <c r="AK917" s="286"/>
      <c r="AL917" s="286"/>
      <c r="AM917" s="286"/>
      <c r="AN917" s="286"/>
      <c r="AO917" s="286"/>
      <c r="AP917" s="286"/>
      <c r="AQ917" s="287" t="e">
        <f>#REF!+#REF!+BR917+CW917+#REF!</f>
        <v>#REF!</v>
      </c>
      <c r="AR917" s="1631"/>
      <c r="AS917" s="1631"/>
      <c r="AT917" s="336"/>
      <c r="AU917" s="288"/>
      <c r="AV917" s="288"/>
      <c r="AW917" s="336"/>
      <c r="AX917" s="288"/>
      <c r="AY917" s="288"/>
      <c r="AZ917" s="336"/>
      <c r="BA917" s="288"/>
      <c r="BB917" s="288"/>
      <c r="BC917" s="336"/>
      <c r="BD917" s="288"/>
      <c r="BE917" s="288"/>
      <c r="BF917" s="288"/>
      <c r="BG917" s="288"/>
      <c r="BH917" s="288"/>
      <c r="BI917" s="288"/>
      <c r="BJ917" s="288"/>
      <c r="BK917" s="288"/>
      <c r="BL917" s="286"/>
      <c r="BM917" s="286"/>
      <c r="BN917" s="286"/>
      <c r="BO917" s="286"/>
      <c r="BP917" s="286"/>
      <c r="BQ917" s="286"/>
      <c r="BR917" s="286"/>
      <c r="BS917" s="286"/>
      <c r="BT917" s="286"/>
      <c r="BU917" s="286"/>
      <c r="BV917" s="286"/>
      <c r="BW917" s="286"/>
      <c r="BX917" s="286"/>
      <c r="BY917" s="286"/>
      <c r="BZ917" s="286"/>
      <c r="CA917" s="286"/>
      <c r="CB917" s="286"/>
      <c r="CC917" s="286"/>
      <c r="CD917" s="286"/>
      <c r="CE917" s="286"/>
      <c r="CF917" s="286"/>
      <c r="CG917" s="977"/>
      <c r="CH917" s="286"/>
      <c r="CI917" s="286"/>
      <c r="CJ917" s="286"/>
      <c r="CK917" s="286"/>
      <c r="CL917" s="286"/>
      <c r="CM917" s="286"/>
      <c r="CN917" s="286"/>
      <c r="CO917" s="286"/>
      <c r="CP917" s="286"/>
      <c r="CQ917" s="286"/>
      <c r="CR917" s="286"/>
      <c r="CS917" s="286"/>
      <c r="CT917" s="286"/>
      <c r="CU917" s="286"/>
      <c r="CV917" s="286"/>
      <c r="CW917" s="1546"/>
      <c r="CX917" s="286"/>
      <c r="CY917" s="286"/>
      <c r="CZ917" s="286"/>
      <c r="DA917" s="286"/>
      <c r="DB917" s="286"/>
      <c r="DC917" s="286"/>
      <c r="DD917" s="286"/>
      <c r="DE917" s="286"/>
      <c r="DF917" s="286"/>
      <c r="DG917" s="286"/>
      <c r="DH917" s="286"/>
      <c r="DI917" s="1172"/>
      <c r="DJ917" s="1172"/>
      <c r="DK917" s="1172"/>
      <c r="DL917" s="1172"/>
      <c r="DM917" s="1172"/>
      <c r="DN917" s="1172"/>
      <c r="DO917" s="1172"/>
      <c r="DP917" s="1172"/>
      <c r="DQ917" s="1172"/>
      <c r="DR917" s="1172"/>
      <c r="DS917" s="1172"/>
      <c r="DT917" s="1172"/>
      <c r="DU917" s="1172"/>
      <c r="DV917" s="1172"/>
      <c r="DW917" s="1172"/>
      <c r="DX917" s="1172"/>
      <c r="DY917" s="1172"/>
      <c r="DZ917" s="1172"/>
      <c r="EA917" s="1172"/>
      <c r="EB917" s="1172"/>
      <c r="EC917" s="1172"/>
      <c r="ED917" s="1172"/>
      <c r="EE917" s="1172"/>
      <c r="EF917" s="1172"/>
      <c r="EG917" s="1172"/>
      <c r="EH917" s="1172"/>
      <c r="EI917" s="1172"/>
      <c r="EJ917" s="286"/>
      <c r="EK917" s="286"/>
      <c r="EL917" s="286"/>
      <c r="EM917" s="286"/>
      <c r="EN917" s="287">
        <f t="shared" si="3463"/>
        <v>0</v>
      </c>
      <c r="EO917" s="287"/>
      <c r="EP917" s="287"/>
      <c r="EQ917" s="286"/>
      <c r="ER917" s="286"/>
      <c r="ES917" s="286"/>
      <c r="ET917" s="835"/>
      <c r="EU917" s="835"/>
      <c r="EV917" s="835"/>
      <c r="EW917" s="835"/>
      <c r="EX917" s="286"/>
      <c r="EY917" s="835"/>
      <c r="EZ917" s="835"/>
      <c r="FA917" s="835"/>
      <c r="FB917" s="835"/>
      <c r="FC917" s="286"/>
      <c r="FD917" s="286"/>
      <c r="FE917" s="286"/>
      <c r="FF917" s="286"/>
      <c r="FG917" s="287">
        <f>SUM(FH917:FM917)</f>
        <v>0</v>
      </c>
      <c r="FH917" s="287"/>
      <c r="FI917" s="287"/>
      <c r="FJ917" s="286"/>
      <c r="FK917" s="286"/>
      <c r="FL917" s="977"/>
      <c r="FM917" s="286"/>
      <c r="FN917" s="835"/>
      <c r="FO917" s="835"/>
      <c r="FP917" s="835"/>
      <c r="FQ917" s="835"/>
      <c r="FR917" s="286"/>
      <c r="FS917" s="286"/>
      <c r="FT917" s="286"/>
      <c r="FU917" s="835"/>
      <c r="FV917" s="338"/>
      <c r="FW917" s="338"/>
      <c r="FX917" s="338"/>
    </row>
    <row r="918" spans="1:180" ht="30" hidden="1">
      <c r="A918" s="462" t="s">
        <v>485</v>
      </c>
      <c r="B918" s="379" t="s">
        <v>295</v>
      </c>
      <c r="C918" s="378"/>
      <c r="D918" s="378"/>
      <c r="E918" s="392"/>
      <c r="F918" s="394"/>
      <c r="G918" s="339"/>
      <c r="H918" s="339"/>
      <c r="I918" s="287" t="e">
        <f>#REF!+M918+N918+S918+#REF!</f>
        <v>#REF!</v>
      </c>
      <c r="J918" s="287"/>
      <c r="K918" s="287"/>
      <c r="L918" s="287"/>
      <c r="M918" s="364"/>
      <c r="N918" s="364"/>
      <c r="O918" s="364"/>
      <c r="P918" s="364"/>
      <c r="Q918" s="364"/>
      <c r="R918" s="364"/>
      <c r="S918" s="364"/>
      <c r="T918" s="364"/>
      <c r="U918" s="364"/>
      <c r="V918" s="364"/>
      <c r="W918" s="364"/>
      <c r="X918" s="364"/>
      <c r="Y918" s="364"/>
      <c r="Z918" s="364"/>
      <c r="AA918" s="1186"/>
      <c r="AB918" s="290"/>
      <c r="AC918" s="290"/>
      <c r="AD918" s="348"/>
      <c r="AE918" s="290"/>
      <c r="AF918" s="364"/>
      <c r="AG918" s="364"/>
      <c r="AH918" s="364"/>
      <c r="AI918" s="364"/>
      <c r="AJ918" s="364"/>
      <c r="AK918" s="364"/>
      <c r="AL918" s="290"/>
      <c r="AM918" s="290"/>
      <c r="AN918" s="290"/>
      <c r="AO918" s="290"/>
      <c r="AP918" s="290"/>
      <c r="AQ918" s="287" t="e">
        <f>#REF!+#REF!+BR918+CW918+#REF!</f>
        <v>#REF!</v>
      </c>
      <c r="AR918" s="1631"/>
      <c r="AS918" s="1631"/>
      <c r="AT918" s="339"/>
      <c r="AU918" s="339"/>
      <c r="AV918" s="339"/>
      <c r="AW918" s="339"/>
      <c r="AX918" s="339"/>
      <c r="AY918" s="339"/>
      <c r="AZ918" s="339"/>
      <c r="BA918" s="339"/>
      <c r="BB918" s="339"/>
      <c r="BC918" s="339"/>
      <c r="BD918" s="339"/>
      <c r="BE918" s="339"/>
      <c r="BF918" s="339"/>
      <c r="BG918" s="339"/>
      <c r="BH918" s="339"/>
      <c r="BI918" s="339"/>
      <c r="BJ918" s="339"/>
      <c r="BK918" s="339"/>
      <c r="BL918" s="290"/>
      <c r="BM918" s="290"/>
      <c r="BN918" s="290"/>
      <c r="BO918" s="290"/>
      <c r="BP918" s="290"/>
      <c r="BQ918" s="290"/>
      <c r="BR918" s="290"/>
      <c r="BS918" s="290"/>
      <c r="BT918" s="290"/>
      <c r="BU918" s="290"/>
      <c r="BV918" s="290"/>
      <c r="BW918" s="290"/>
      <c r="BX918" s="290"/>
      <c r="BY918" s="290"/>
      <c r="BZ918" s="290"/>
      <c r="CA918" s="290"/>
      <c r="CB918" s="290"/>
      <c r="CC918" s="290"/>
      <c r="CD918" s="290"/>
      <c r="CE918" s="290"/>
      <c r="CF918" s="290"/>
      <c r="CG918" s="981"/>
      <c r="CH918" s="290"/>
      <c r="CI918" s="290"/>
      <c r="CJ918" s="290"/>
      <c r="CK918" s="290"/>
      <c r="CL918" s="290"/>
      <c r="CM918" s="290"/>
      <c r="CN918" s="290"/>
      <c r="CO918" s="290"/>
      <c r="CP918" s="290"/>
      <c r="CQ918" s="290"/>
      <c r="CR918" s="290"/>
      <c r="CS918" s="290"/>
      <c r="CT918" s="290"/>
      <c r="CU918" s="290"/>
      <c r="CV918" s="290"/>
      <c r="CW918" s="1549"/>
      <c r="CX918" s="290"/>
      <c r="CY918" s="290"/>
      <c r="CZ918" s="290"/>
      <c r="DA918" s="290"/>
      <c r="DB918" s="290"/>
      <c r="DC918" s="290"/>
      <c r="DD918" s="290"/>
      <c r="DE918" s="290"/>
      <c r="DF918" s="290"/>
      <c r="DG918" s="290"/>
      <c r="DH918" s="290"/>
      <c r="DI918" s="1234"/>
      <c r="DJ918" s="1234"/>
      <c r="DK918" s="1234"/>
      <c r="DL918" s="1234"/>
      <c r="DM918" s="1234"/>
      <c r="DN918" s="1234"/>
      <c r="DO918" s="1234"/>
      <c r="DP918" s="1234"/>
      <c r="DQ918" s="1234"/>
      <c r="DR918" s="1234"/>
      <c r="DS918" s="1234"/>
      <c r="DT918" s="1234"/>
      <c r="DU918" s="1234"/>
      <c r="DV918" s="1234"/>
      <c r="DW918" s="1234"/>
      <c r="DX918" s="1234"/>
      <c r="DY918" s="1234"/>
      <c r="DZ918" s="1234"/>
      <c r="EA918" s="1234"/>
      <c r="EB918" s="1234"/>
      <c r="EC918" s="1234"/>
      <c r="ED918" s="1234"/>
      <c r="EE918" s="1234"/>
      <c r="EF918" s="1234"/>
      <c r="EG918" s="1234"/>
      <c r="EH918" s="1234"/>
      <c r="EI918" s="1234"/>
      <c r="EJ918" s="290"/>
      <c r="EK918" s="290"/>
      <c r="EL918" s="290"/>
      <c r="EM918" s="290"/>
      <c r="EN918" s="287">
        <f t="shared" si="3463"/>
        <v>0</v>
      </c>
      <c r="EO918" s="287"/>
      <c r="EP918" s="287"/>
      <c r="EQ918" s="290"/>
      <c r="ER918" s="290"/>
      <c r="ES918" s="290"/>
      <c r="ET918" s="836"/>
      <c r="EU918" s="836"/>
      <c r="EV918" s="836"/>
      <c r="EW918" s="836"/>
      <c r="EX918" s="290"/>
      <c r="EY918" s="836"/>
      <c r="EZ918" s="836"/>
      <c r="FA918" s="836"/>
      <c r="FB918" s="836"/>
      <c r="FC918" s="290"/>
      <c r="FD918" s="290"/>
      <c r="FE918" s="290"/>
      <c r="FF918" s="290"/>
      <c r="FG918" s="287">
        <f>SUM(FH918:FM918)</f>
        <v>0</v>
      </c>
      <c r="FH918" s="287"/>
      <c r="FI918" s="287"/>
      <c r="FJ918" s="290"/>
      <c r="FK918" s="290"/>
      <c r="FL918" s="981"/>
      <c r="FM918" s="290"/>
      <c r="FN918" s="836"/>
      <c r="FO918" s="836"/>
      <c r="FP918" s="836"/>
      <c r="FQ918" s="836"/>
      <c r="FR918" s="290"/>
      <c r="FS918" s="290"/>
      <c r="FT918" s="290"/>
      <c r="FU918" s="836"/>
      <c r="FV918" s="338"/>
      <c r="FW918" s="338"/>
      <c r="FX918" s="338"/>
    </row>
    <row r="919" spans="1:180" ht="30" hidden="1">
      <c r="A919" s="462" t="s">
        <v>485</v>
      </c>
      <c r="B919" s="379" t="s">
        <v>295</v>
      </c>
      <c r="C919" s="378"/>
      <c r="D919" s="378"/>
      <c r="E919" s="392" t="s">
        <v>97</v>
      </c>
      <c r="F919" s="394"/>
      <c r="G919" s="339"/>
      <c r="H919" s="339"/>
      <c r="I919" s="287" t="e">
        <f>#REF!+M919+N919+S919+#REF!</f>
        <v>#REF!</v>
      </c>
      <c r="J919" s="287"/>
      <c r="K919" s="287"/>
      <c r="L919" s="287"/>
      <c r="M919" s="364"/>
      <c r="N919" s="364"/>
      <c r="O919" s="364"/>
      <c r="P919" s="364"/>
      <c r="Q919" s="364"/>
      <c r="R919" s="364"/>
      <c r="S919" s="364"/>
      <c r="T919" s="364"/>
      <c r="U919" s="364"/>
      <c r="V919" s="364"/>
      <c r="W919" s="364"/>
      <c r="X919" s="364"/>
      <c r="Y919" s="364"/>
      <c r="Z919" s="364"/>
      <c r="AA919" s="1186"/>
      <c r="AB919" s="290"/>
      <c r="AC919" s="290"/>
      <c r="AD919" s="348"/>
      <c r="AE919" s="290"/>
      <c r="AF919" s="364"/>
      <c r="AG919" s="364"/>
      <c r="AH919" s="364"/>
      <c r="AI919" s="364"/>
      <c r="AJ919" s="364"/>
      <c r="AK919" s="364"/>
      <c r="AL919" s="290"/>
      <c r="AM919" s="290"/>
      <c r="AN919" s="290"/>
      <c r="AO919" s="290"/>
      <c r="AP919" s="290"/>
      <c r="AQ919" s="287" t="e">
        <f>#REF!+#REF!+BR919+CW919+#REF!</f>
        <v>#REF!</v>
      </c>
      <c r="AR919" s="1631"/>
      <c r="AS919" s="1631"/>
      <c r="AT919" s="339"/>
      <c r="AU919" s="339"/>
      <c r="AV919" s="339"/>
      <c r="AW919" s="339"/>
      <c r="AX919" s="339"/>
      <c r="AY919" s="339"/>
      <c r="AZ919" s="339"/>
      <c r="BA919" s="339"/>
      <c r="BB919" s="339"/>
      <c r="BC919" s="339"/>
      <c r="BD919" s="339"/>
      <c r="BE919" s="339"/>
      <c r="BF919" s="339"/>
      <c r="BG919" s="339"/>
      <c r="BH919" s="339"/>
      <c r="BI919" s="339"/>
      <c r="BJ919" s="339"/>
      <c r="BK919" s="339"/>
      <c r="BL919" s="290"/>
      <c r="BM919" s="290"/>
      <c r="BN919" s="290"/>
      <c r="BO919" s="290"/>
      <c r="BP919" s="290"/>
      <c r="BQ919" s="290"/>
      <c r="BR919" s="290"/>
      <c r="BS919" s="290"/>
      <c r="BT919" s="290"/>
      <c r="BU919" s="290"/>
      <c r="BV919" s="290"/>
      <c r="BW919" s="290"/>
      <c r="BX919" s="290"/>
      <c r="BY919" s="290"/>
      <c r="BZ919" s="290"/>
      <c r="CA919" s="290"/>
      <c r="CB919" s="290"/>
      <c r="CC919" s="290"/>
      <c r="CD919" s="290"/>
      <c r="CE919" s="290"/>
      <c r="CF919" s="290"/>
      <c r="CG919" s="981"/>
      <c r="CH919" s="290"/>
      <c r="CI919" s="290"/>
      <c r="CJ919" s="290"/>
      <c r="CK919" s="290"/>
      <c r="CL919" s="290"/>
      <c r="CM919" s="290"/>
      <c r="CN919" s="290"/>
      <c r="CO919" s="290"/>
      <c r="CP919" s="290"/>
      <c r="CQ919" s="290"/>
      <c r="CR919" s="290"/>
      <c r="CS919" s="290"/>
      <c r="CT919" s="290"/>
      <c r="CU919" s="290"/>
      <c r="CV919" s="290"/>
      <c r="CW919" s="1549"/>
      <c r="CX919" s="290"/>
      <c r="CY919" s="290"/>
      <c r="CZ919" s="290"/>
      <c r="DA919" s="290"/>
      <c r="DB919" s="290"/>
      <c r="DC919" s="290"/>
      <c r="DD919" s="290"/>
      <c r="DE919" s="290"/>
      <c r="DF919" s="290"/>
      <c r="DG919" s="290"/>
      <c r="DH919" s="290"/>
      <c r="DI919" s="1234"/>
      <c r="DJ919" s="1234"/>
      <c r="DK919" s="1234"/>
      <c r="DL919" s="1234"/>
      <c r="DM919" s="1234"/>
      <c r="DN919" s="1234"/>
      <c r="DO919" s="1234"/>
      <c r="DP919" s="1234"/>
      <c r="DQ919" s="1234"/>
      <c r="DR919" s="1234"/>
      <c r="DS919" s="1234"/>
      <c r="DT919" s="1234"/>
      <c r="DU919" s="1234"/>
      <c r="DV919" s="1234"/>
      <c r="DW919" s="1234"/>
      <c r="DX919" s="1234"/>
      <c r="DY919" s="1234"/>
      <c r="DZ919" s="1234"/>
      <c r="EA919" s="1234"/>
      <c r="EB919" s="1234"/>
      <c r="EC919" s="1234"/>
      <c r="ED919" s="1234"/>
      <c r="EE919" s="1234"/>
      <c r="EF919" s="1234"/>
      <c r="EG919" s="1234"/>
      <c r="EH919" s="1234"/>
      <c r="EI919" s="1234"/>
      <c r="EJ919" s="290"/>
      <c r="EK919" s="290"/>
      <c r="EL919" s="290"/>
      <c r="EM919" s="290"/>
      <c r="EN919" s="287">
        <f t="shared" si="3463"/>
        <v>0</v>
      </c>
      <c r="EO919" s="287"/>
      <c r="EP919" s="287"/>
      <c r="EQ919" s="290"/>
      <c r="ER919" s="290"/>
      <c r="ES919" s="290"/>
      <c r="ET919" s="836"/>
      <c r="EU919" s="836"/>
      <c r="EV919" s="836"/>
      <c r="EW919" s="836"/>
      <c r="EX919" s="290"/>
      <c r="EY919" s="836"/>
      <c r="EZ919" s="836"/>
      <c r="FA919" s="836"/>
      <c r="FB919" s="836"/>
      <c r="FC919" s="290"/>
      <c r="FD919" s="290"/>
      <c r="FE919" s="290"/>
      <c r="FF919" s="290"/>
      <c r="FG919" s="287">
        <f>SUM(FH919:FM919)</f>
        <v>0</v>
      </c>
      <c r="FH919" s="287">
        <v>0</v>
      </c>
      <c r="FI919" s="287">
        <v>0</v>
      </c>
      <c r="FJ919" s="290"/>
      <c r="FK919" s="290"/>
      <c r="FL919" s="981"/>
      <c r="FM919" s="290"/>
      <c r="FN919" s="836"/>
      <c r="FO919" s="836"/>
      <c r="FP919" s="836"/>
      <c r="FQ919" s="836"/>
      <c r="FR919" s="290"/>
      <c r="FS919" s="290"/>
      <c r="FT919" s="290"/>
      <c r="FU919" s="836"/>
      <c r="FV919" s="338"/>
      <c r="FW919" s="338"/>
      <c r="FX919" s="338"/>
    </row>
    <row r="920" spans="1:180" ht="30" hidden="1">
      <c r="A920" s="462" t="s">
        <v>485</v>
      </c>
      <c r="B920" s="379" t="s">
        <v>295</v>
      </c>
      <c r="C920" s="378"/>
      <c r="D920" s="378"/>
      <c r="E920" s="392"/>
      <c r="F920" s="393" t="s">
        <v>100</v>
      </c>
      <c r="G920" s="463"/>
      <c r="H920" s="463"/>
      <c r="I920" s="285"/>
      <c r="J920" s="285"/>
      <c r="K920" s="285"/>
      <c r="L920" s="285"/>
      <c r="M920" s="285"/>
      <c r="N920" s="285"/>
      <c r="O920" s="285"/>
      <c r="P920" s="285"/>
      <c r="Q920" s="285"/>
      <c r="R920" s="285"/>
      <c r="S920" s="285"/>
      <c r="T920" s="285"/>
      <c r="U920" s="285"/>
      <c r="V920" s="285"/>
      <c r="W920" s="285"/>
      <c r="X920" s="285"/>
      <c r="Y920" s="285"/>
      <c r="Z920" s="285"/>
      <c r="AA920" s="1174"/>
      <c r="AB920" s="285"/>
      <c r="AC920" s="285"/>
      <c r="AD920" s="347"/>
      <c r="AE920" s="285"/>
      <c r="AF920" s="285"/>
      <c r="AG920" s="285"/>
      <c r="AH920" s="285"/>
      <c r="AI920" s="285"/>
      <c r="AJ920" s="285"/>
      <c r="AK920" s="285"/>
      <c r="AL920" s="285"/>
      <c r="AM920" s="285"/>
      <c r="AN920" s="285"/>
      <c r="AO920" s="285"/>
      <c r="AP920" s="306"/>
      <c r="AQ920" s="287" t="e">
        <f>SUM(AQ917:AQ919)</f>
        <v>#REF!</v>
      </c>
      <c r="AR920" s="1631"/>
      <c r="AS920" s="1631"/>
      <c r="AT920" s="339"/>
      <c r="AU920" s="339"/>
      <c r="AV920" s="339"/>
      <c r="AW920" s="339"/>
      <c r="AX920" s="339"/>
      <c r="AY920" s="339"/>
      <c r="AZ920" s="339"/>
      <c r="BA920" s="339"/>
      <c r="BB920" s="339"/>
      <c r="BC920" s="339"/>
      <c r="BD920" s="339"/>
      <c r="BE920" s="339"/>
      <c r="BF920" s="339"/>
      <c r="BG920" s="339"/>
      <c r="BH920" s="339"/>
      <c r="BI920" s="339"/>
      <c r="BJ920" s="339"/>
      <c r="BK920" s="339"/>
      <c r="BL920" s="287">
        <f t="shared" ref="BL920:DE920" si="3478">SUM(BL917:BL919)</f>
        <v>0</v>
      </c>
      <c r="BM920" s="287">
        <f t="shared" si="3478"/>
        <v>0</v>
      </c>
      <c r="BN920" s="287">
        <f t="shared" si="3478"/>
        <v>0</v>
      </c>
      <c r="BO920" s="287">
        <f t="shared" si="3478"/>
        <v>0</v>
      </c>
      <c r="BP920" s="287">
        <f t="shared" si="3478"/>
        <v>0</v>
      </c>
      <c r="BQ920" s="287">
        <f t="shared" si="3478"/>
        <v>0</v>
      </c>
      <c r="BR920" s="287">
        <f t="shared" ref="BR920:CF920" si="3479">SUM(BR917:BR919)</f>
        <v>0</v>
      </c>
      <c r="BS920" s="287">
        <f t="shared" si="3479"/>
        <v>0</v>
      </c>
      <c r="BT920" s="287">
        <f t="shared" si="3479"/>
        <v>0</v>
      </c>
      <c r="BU920" s="287">
        <f t="shared" si="3479"/>
        <v>0</v>
      </c>
      <c r="BV920" s="287">
        <f t="shared" si="3479"/>
        <v>0</v>
      </c>
      <c r="BW920" s="287">
        <f t="shared" si="3479"/>
        <v>0</v>
      </c>
      <c r="BX920" s="287">
        <f t="shared" si="3479"/>
        <v>0</v>
      </c>
      <c r="BY920" s="287">
        <f t="shared" si="3479"/>
        <v>0</v>
      </c>
      <c r="BZ920" s="287">
        <f t="shared" si="3479"/>
        <v>0</v>
      </c>
      <c r="CA920" s="287">
        <f t="shared" si="3479"/>
        <v>0</v>
      </c>
      <c r="CB920" s="287">
        <f t="shared" si="3479"/>
        <v>0</v>
      </c>
      <c r="CC920" s="287">
        <f t="shared" si="3479"/>
        <v>0</v>
      </c>
      <c r="CD920" s="287">
        <f t="shared" si="3479"/>
        <v>0</v>
      </c>
      <c r="CE920" s="287">
        <f t="shared" si="3479"/>
        <v>0</v>
      </c>
      <c r="CF920" s="287">
        <f t="shared" si="3479"/>
        <v>0</v>
      </c>
      <c r="CG920" s="961"/>
      <c r="CH920" s="287">
        <f t="shared" ref="CH920:CV920" si="3480">SUM(CH917:CH919)</f>
        <v>0</v>
      </c>
      <c r="CI920" s="287">
        <f t="shared" si="3480"/>
        <v>0</v>
      </c>
      <c r="CJ920" s="287">
        <f t="shared" si="3480"/>
        <v>0</v>
      </c>
      <c r="CK920" s="287">
        <f t="shared" si="3480"/>
        <v>0</v>
      </c>
      <c r="CL920" s="287">
        <f t="shared" si="3480"/>
        <v>0</v>
      </c>
      <c r="CM920" s="287">
        <f t="shared" si="3480"/>
        <v>0</v>
      </c>
      <c r="CN920" s="287">
        <f t="shared" si="3480"/>
        <v>0</v>
      </c>
      <c r="CO920" s="287">
        <f t="shared" si="3480"/>
        <v>0</v>
      </c>
      <c r="CP920" s="287">
        <f t="shared" si="3480"/>
        <v>0</v>
      </c>
      <c r="CQ920" s="287">
        <f t="shared" si="3480"/>
        <v>0</v>
      </c>
      <c r="CR920" s="287">
        <f t="shared" si="3480"/>
        <v>0</v>
      </c>
      <c r="CS920" s="287">
        <f t="shared" si="3480"/>
        <v>0</v>
      </c>
      <c r="CT920" s="287">
        <f t="shared" si="3480"/>
        <v>0</v>
      </c>
      <c r="CU920" s="287">
        <f t="shared" si="3480"/>
        <v>0</v>
      </c>
      <c r="CV920" s="287">
        <f t="shared" si="3480"/>
        <v>0</v>
      </c>
      <c r="CW920" s="1510">
        <f t="shared" si="3478"/>
        <v>0</v>
      </c>
      <c r="CX920" s="287">
        <f t="shared" si="3478"/>
        <v>0</v>
      </c>
      <c r="CY920" s="287">
        <f t="shared" si="3478"/>
        <v>0</v>
      </c>
      <c r="CZ920" s="287">
        <f t="shared" si="3478"/>
        <v>0</v>
      </c>
      <c r="DA920" s="287">
        <f t="shared" si="3478"/>
        <v>0</v>
      </c>
      <c r="DB920" s="287">
        <f t="shared" si="3478"/>
        <v>0</v>
      </c>
      <c r="DC920" s="287">
        <f t="shared" si="3478"/>
        <v>0</v>
      </c>
      <c r="DD920" s="287">
        <f t="shared" si="3478"/>
        <v>0</v>
      </c>
      <c r="DE920" s="287">
        <f t="shared" si="3478"/>
        <v>0</v>
      </c>
      <c r="DF920" s="287">
        <f t="shared" ref="DF920:EF920" si="3481">SUM(DF917:DF919)</f>
        <v>0</v>
      </c>
      <c r="DG920" s="287">
        <f t="shared" si="3481"/>
        <v>0</v>
      </c>
      <c r="DH920" s="287">
        <f t="shared" si="3481"/>
        <v>0</v>
      </c>
      <c r="DI920" s="1220">
        <f t="shared" si="3481"/>
        <v>0</v>
      </c>
      <c r="DJ920" s="1220">
        <f t="shared" si="3481"/>
        <v>0</v>
      </c>
      <c r="DK920" s="1220">
        <f t="shared" si="3481"/>
        <v>0</v>
      </c>
      <c r="DL920" s="1220"/>
      <c r="DM920" s="1220"/>
      <c r="DN920" s="1220"/>
      <c r="DO920" s="1220"/>
      <c r="DP920" s="1220"/>
      <c r="DQ920" s="1220"/>
      <c r="DR920" s="1220"/>
      <c r="DS920" s="1220"/>
      <c r="DT920" s="1220"/>
      <c r="DU920" s="1220"/>
      <c r="DV920" s="1220"/>
      <c r="DW920" s="1220"/>
      <c r="DX920" s="1220">
        <f t="shared" si="3481"/>
        <v>0</v>
      </c>
      <c r="DY920" s="1220">
        <f t="shared" si="3481"/>
        <v>0</v>
      </c>
      <c r="DZ920" s="1220">
        <f t="shared" si="3481"/>
        <v>0</v>
      </c>
      <c r="EA920" s="1220">
        <f t="shared" si="3481"/>
        <v>0</v>
      </c>
      <c r="EB920" s="1220">
        <f t="shared" si="3481"/>
        <v>0</v>
      </c>
      <c r="EC920" s="1220">
        <f t="shared" si="3481"/>
        <v>0</v>
      </c>
      <c r="ED920" s="1220">
        <f t="shared" si="3481"/>
        <v>0</v>
      </c>
      <c r="EE920" s="1220">
        <f t="shared" si="3481"/>
        <v>0</v>
      </c>
      <c r="EF920" s="1220">
        <f t="shared" si="3481"/>
        <v>0</v>
      </c>
      <c r="EG920" s="1220"/>
      <c r="EH920" s="1220"/>
      <c r="EI920" s="1220"/>
      <c r="EJ920" s="285"/>
      <c r="EK920" s="285"/>
      <c r="EL920" s="285"/>
      <c r="EM920" s="285"/>
      <c r="EN920" s="287">
        <f t="shared" si="3463"/>
        <v>0</v>
      </c>
      <c r="EO920" s="287"/>
      <c r="EP920" s="287"/>
      <c r="EQ920" s="287">
        <f t="shared" ref="EQ920:FG920" si="3482">SUM(EQ917:EQ919)</f>
        <v>0</v>
      </c>
      <c r="ER920" s="287">
        <f t="shared" si="3482"/>
        <v>0</v>
      </c>
      <c r="ES920" s="287">
        <f t="shared" si="3482"/>
        <v>0</v>
      </c>
      <c r="ET920" s="825"/>
      <c r="EU920" s="825"/>
      <c r="EV920" s="825"/>
      <c r="EW920" s="825"/>
      <c r="EX920" s="287">
        <f t="shared" si="3482"/>
        <v>0</v>
      </c>
      <c r="EY920" s="825"/>
      <c r="EZ920" s="825"/>
      <c r="FA920" s="825"/>
      <c r="FB920" s="825"/>
      <c r="FC920" s="287">
        <f t="shared" si="3482"/>
        <v>0</v>
      </c>
      <c r="FD920" s="287">
        <f t="shared" si="3482"/>
        <v>0</v>
      </c>
      <c r="FE920" s="287">
        <f t="shared" ref="FE920:FF920" si="3483">SUM(FE917:FE919)</f>
        <v>0</v>
      </c>
      <c r="FF920" s="287">
        <f t="shared" si="3483"/>
        <v>0</v>
      </c>
      <c r="FG920" s="287">
        <f t="shared" si="3482"/>
        <v>0</v>
      </c>
      <c r="FH920" s="287">
        <v>0</v>
      </c>
      <c r="FI920" s="287">
        <v>0</v>
      </c>
      <c r="FJ920" s="287">
        <f>SUM(FJ917:FJ919)</f>
        <v>0</v>
      </c>
      <c r="FK920" s="287">
        <f>SUM(FK917:FK919)</f>
        <v>0</v>
      </c>
      <c r="FL920" s="961"/>
      <c r="FM920" s="287">
        <f>SUM(FM917:FM919)</f>
        <v>0</v>
      </c>
      <c r="FN920" s="825"/>
      <c r="FO920" s="825"/>
      <c r="FP920" s="825"/>
      <c r="FQ920" s="825"/>
      <c r="FR920" s="287"/>
      <c r="FS920" s="287"/>
      <c r="FT920" s="287">
        <f>SUM(FT917:FT919)</f>
        <v>0</v>
      </c>
      <c r="FU920" s="825"/>
      <c r="FV920" s="285"/>
      <c r="FW920" s="285"/>
      <c r="FX920" s="285"/>
    </row>
    <row r="921" spans="1:180" ht="31.5" hidden="1">
      <c r="A921" s="462"/>
      <c r="B921" s="388"/>
      <c r="C921" s="378"/>
      <c r="D921" s="378"/>
      <c r="E921" s="376">
        <v>3</v>
      </c>
      <c r="F921" s="389" t="s">
        <v>278</v>
      </c>
      <c r="G921" s="375"/>
      <c r="H921" s="375"/>
      <c r="I921" s="336"/>
      <c r="J921" s="336"/>
      <c r="K921" s="336"/>
      <c r="L921" s="336"/>
      <c r="M921" s="336"/>
      <c r="N921" s="336"/>
      <c r="O921" s="336"/>
      <c r="P921" s="336"/>
      <c r="Q921" s="336"/>
      <c r="R921" s="336"/>
      <c r="S921" s="336"/>
      <c r="T921" s="336"/>
      <c r="U921" s="336"/>
      <c r="V921" s="336"/>
      <c r="W921" s="336"/>
      <c r="X921" s="336"/>
      <c r="Y921" s="336"/>
      <c r="Z921" s="336"/>
      <c r="AA921" s="1153"/>
      <c r="AB921" s="336"/>
      <c r="AC921" s="336"/>
      <c r="AD921" s="346"/>
      <c r="AE921" s="336"/>
      <c r="AF921" s="336"/>
      <c r="AG921" s="336"/>
      <c r="AH921" s="336"/>
      <c r="AI921" s="336"/>
      <c r="AJ921" s="336"/>
      <c r="AK921" s="336"/>
      <c r="AL921" s="336"/>
      <c r="AM921" s="336"/>
      <c r="AN921" s="336"/>
      <c r="AO921" s="336"/>
      <c r="AP921" s="336"/>
      <c r="AQ921" s="336"/>
      <c r="AR921" s="1632"/>
      <c r="AS921" s="1632"/>
      <c r="AT921" s="339"/>
      <c r="AU921" s="339"/>
      <c r="AV921" s="339"/>
      <c r="AW921" s="339"/>
      <c r="AX921" s="339"/>
      <c r="AY921" s="339"/>
      <c r="AZ921" s="339"/>
      <c r="BA921" s="339"/>
      <c r="BB921" s="339"/>
      <c r="BC921" s="339"/>
      <c r="BD921" s="339"/>
      <c r="BE921" s="339"/>
      <c r="BF921" s="339"/>
      <c r="BG921" s="339"/>
      <c r="BH921" s="339"/>
      <c r="BI921" s="339"/>
      <c r="BJ921" s="339"/>
      <c r="BK921" s="339"/>
      <c r="BL921" s="336"/>
      <c r="BM921" s="288">
        <f>BM926+BM930+BM934+BM939+BM943+BM947</f>
        <v>446.48</v>
      </c>
      <c r="BN921" s="288">
        <f>BN926+BN930+BN934+BN939+BN943+BN947</f>
        <v>11.280000000000001</v>
      </c>
      <c r="BO921" s="336"/>
      <c r="BP921" s="288">
        <f>BP926+BP930+BP934+BP939+BP943+BP947</f>
        <v>108</v>
      </c>
      <c r="BQ921" s="288">
        <f>BQ926+BQ930+BQ934+BQ939+BQ943+BQ947</f>
        <v>2.8</v>
      </c>
      <c r="BR921" s="336"/>
      <c r="BS921" s="288">
        <f>BS926+BS930+BS934+BS939+BS943+BS947</f>
        <v>446.48</v>
      </c>
      <c r="BT921" s="288">
        <f>BT926+BT930+BT934+BT939+BT943+BT947</f>
        <v>11.280000000000001</v>
      </c>
      <c r="BU921" s="336"/>
      <c r="BV921" s="288">
        <f>BV926+BV930+BV934+BV939+BV943+BV947</f>
        <v>108</v>
      </c>
      <c r="BW921" s="288">
        <f>BW926+BW930+BW934+BW939+BW943+BW947</f>
        <v>2.8</v>
      </c>
      <c r="BX921" s="336"/>
      <c r="BY921" s="288">
        <f>BY926+BY930+BY934+BY939+BY943+BY947</f>
        <v>115.24</v>
      </c>
      <c r="BZ921" s="288">
        <f>BZ926+BZ930+BZ934+BZ939+BZ943+BZ947</f>
        <v>2.84</v>
      </c>
      <c r="CA921" s="336"/>
      <c r="CB921" s="288">
        <f>CB926+CB930+CB934+CB939+CB943+CB947</f>
        <v>115.24</v>
      </c>
      <c r="CC921" s="288">
        <f>CC926+CC930+CC934+CC939+CC943+CC947</f>
        <v>2.84</v>
      </c>
      <c r="CD921" s="336"/>
      <c r="CE921" s="288">
        <f>CE926+CE930+CE934+CE939+CE943+CE947</f>
        <v>108</v>
      </c>
      <c r="CF921" s="288">
        <f>CF926+CF930+CF934+CF939+CF943+CF947</f>
        <v>2.8</v>
      </c>
      <c r="CG921" s="979"/>
      <c r="CH921" s="336"/>
      <c r="CI921" s="288">
        <f>CI926+CI930+CI934+CI939+CI943+CI947</f>
        <v>446.48</v>
      </c>
      <c r="CJ921" s="288">
        <f>CJ926+CJ930+CJ934+CJ939+CJ943+CJ947</f>
        <v>11.280000000000001</v>
      </c>
      <c r="CK921" s="336"/>
      <c r="CL921" s="288">
        <f>CL926+CL930+CL934+CL939+CL943+CL947</f>
        <v>108</v>
      </c>
      <c r="CM921" s="288">
        <f>CM926+CM930+CM934+CM939+CM943+CM947</f>
        <v>2.8</v>
      </c>
      <c r="CN921" s="336"/>
      <c r="CO921" s="288">
        <f>CO926+CO930+CO934+CO939+CO943+CO947</f>
        <v>115.24</v>
      </c>
      <c r="CP921" s="288">
        <f>CP926+CP930+CP934+CP939+CP943+CP947</f>
        <v>2.84</v>
      </c>
      <c r="CQ921" s="336"/>
      <c r="CR921" s="288">
        <f>CR926+CR930+CR934+CR939+CR943+CR947</f>
        <v>115.24</v>
      </c>
      <c r="CS921" s="288">
        <f>CS926+CS930+CS934+CS939+CS943+CS947</f>
        <v>2.84</v>
      </c>
      <c r="CT921" s="336"/>
      <c r="CU921" s="288">
        <f>CU926+CU930+CU934+CU939+CU943+CU947</f>
        <v>108</v>
      </c>
      <c r="CV921" s="288">
        <f>CV926+CV930+CV934+CV939+CV943+CV947</f>
        <v>2.8</v>
      </c>
      <c r="CW921" s="1512"/>
      <c r="CX921" s="288">
        <f>CX926+CX930+CX934+CX939+CX943+CX947</f>
        <v>7.44</v>
      </c>
      <c r="CY921" s="288">
        <f>CY926+CY930+CY934+CY939+CY943+CY947</f>
        <v>1.24</v>
      </c>
      <c r="CZ921" s="336"/>
      <c r="DA921" s="288">
        <f>DA926+DA930+DA934+DA939+DA943+DA947</f>
        <v>3.72</v>
      </c>
      <c r="DB921" s="288">
        <f>DB926+DB930+DB934+DB939+DB943+DB947</f>
        <v>0.62</v>
      </c>
      <c r="DC921" s="336"/>
      <c r="DD921" s="288">
        <f>DD926+DD930+DD934+DD939+DD943+DD947</f>
        <v>3.72</v>
      </c>
      <c r="DE921" s="288">
        <f>DE926+DE930+DE934+DE939+DE943+DE947</f>
        <v>0.62</v>
      </c>
      <c r="DF921" s="336"/>
      <c r="DG921" s="288">
        <f>DG926+DG930+DG934+DG939+DG943+DG947</f>
        <v>3.72</v>
      </c>
      <c r="DH921" s="288">
        <f>DH926+DH930+DH934+DH939+DH943+DH947</f>
        <v>0.62</v>
      </c>
      <c r="DI921" s="1153"/>
      <c r="DJ921" s="1232">
        <f>DJ926+DJ930+DJ934+DJ939+DJ943+DJ947</f>
        <v>7.44</v>
      </c>
      <c r="DK921" s="1232">
        <f>DK926+DK930+DK934+DK939+DK943+DK947</f>
        <v>1.24</v>
      </c>
      <c r="DL921" s="1232"/>
      <c r="DM921" s="1232"/>
      <c r="DN921" s="1232"/>
      <c r="DO921" s="1232"/>
      <c r="DP921" s="1232"/>
      <c r="DQ921" s="1232"/>
      <c r="DR921" s="1232"/>
      <c r="DS921" s="1232"/>
      <c r="DT921" s="1232"/>
      <c r="DU921" s="1232"/>
      <c r="DV921" s="1232"/>
      <c r="DW921" s="1232"/>
      <c r="DX921" s="1153"/>
      <c r="DY921" s="1232">
        <f>DY926+DY930+DY934+DY939+DY943+DY947</f>
        <v>3.72</v>
      </c>
      <c r="DZ921" s="1232">
        <f>DZ926+DZ930+DZ934+DZ939+DZ943+DZ947</f>
        <v>0.62</v>
      </c>
      <c r="EA921" s="1153"/>
      <c r="EB921" s="1232">
        <f>EB926+EB930+EB934+EB939+EB943+EB947</f>
        <v>3.72</v>
      </c>
      <c r="EC921" s="1232">
        <f>EC926+EC930+EC934+EC939+EC943+EC947</f>
        <v>0.62</v>
      </c>
      <c r="ED921" s="1153"/>
      <c r="EE921" s="1232">
        <f>EE926+EE930+EE934+EE939+EE943+EE947</f>
        <v>3.72</v>
      </c>
      <c r="EF921" s="1232">
        <f>EF926+EF930+EF934+EF939+EF943+EF947</f>
        <v>0.62</v>
      </c>
      <c r="EG921" s="1232"/>
      <c r="EH921" s="1232"/>
      <c r="EI921" s="1232"/>
      <c r="EJ921" s="336"/>
      <c r="EK921" s="336"/>
      <c r="EL921" s="336"/>
      <c r="EM921" s="336"/>
      <c r="EN921" s="287">
        <f t="shared" si="3463"/>
        <v>0</v>
      </c>
      <c r="EO921" s="287"/>
      <c r="EP921" s="287"/>
      <c r="EQ921" s="288">
        <f t="shared" ref="EQ921:FG921" si="3484">EQ926+EQ930+EQ934+EQ939+EQ943+EQ947</f>
        <v>0</v>
      </c>
      <c r="ER921" s="288">
        <f t="shared" si="3484"/>
        <v>0</v>
      </c>
      <c r="ES921" s="288">
        <f t="shared" si="3484"/>
        <v>0</v>
      </c>
      <c r="ET921" s="837"/>
      <c r="EU921" s="837"/>
      <c r="EV921" s="837"/>
      <c r="EW921" s="837"/>
      <c r="EX921" s="288">
        <f t="shared" si="3484"/>
        <v>0</v>
      </c>
      <c r="EY921" s="837"/>
      <c r="EZ921" s="837"/>
      <c r="FA921" s="837"/>
      <c r="FB921" s="837"/>
      <c r="FC921" s="288">
        <f t="shared" si="3484"/>
        <v>0</v>
      </c>
      <c r="FD921" s="288">
        <f t="shared" si="3484"/>
        <v>0</v>
      </c>
      <c r="FE921" s="288">
        <f t="shared" ref="FE921:FF921" si="3485">FE926+FE930+FE934+FE939+FE943+FE947</f>
        <v>0</v>
      </c>
      <c r="FF921" s="288">
        <f t="shared" si="3485"/>
        <v>0</v>
      </c>
      <c r="FG921" s="288">
        <f t="shared" si="3484"/>
        <v>0</v>
      </c>
      <c r="FH921" s="287"/>
      <c r="FI921" s="287"/>
      <c r="FJ921" s="288">
        <f>FJ926+FJ930+FJ934+FJ939+FJ943+FJ947</f>
        <v>0</v>
      </c>
      <c r="FK921" s="288">
        <f>FK926+FK930+FK934+FK939+FK943+FK947</f>
        <v>0</v>
      </c>
      <c r="FL921" s="979"/>
      <c r="FM921" s="288">
        <f>FM926+FM930+FM934+FM939+FM943+FM947</f>
        <v>0</v>
      </c>
      <c r="FN921" s="837"/>
      <c r="FO921" s="837"/>
      <c r="FP921" s="837"/>
      <c r="FQ921" s="837"/>
      <c r="FR921" s="288"/>
      <c r="FS921" s="288"/>
      <c r="FT921" s="288">
        <f>FT926+FT930+FT934+FT939+FT943+FT947</f>
        <v>0</v>
      </c>
      <c r="FU921" s="837"/>
      <c r="FV921" s="336"/>
      <c r="FW921" s="336"/>
      <c r="FX921" s="336"/>
    </row>
    <row r="922" spans="1:180" ht="30" hidden="1">
      <c r="A922" s="462" t="s">
        <v>485</v>
      </c>
      <c r="B922" s="379" t="s">
        <v>295</v>
      </c>
      <c r="C922" s="378"/>
      <c r="D922" s="378"/>
      <c r="E922" s="398" t="s">
        <v>60</v>
      </c>
      <c r="F922" s="399" t="s">
        <v>95</v>
      </c>
      <c r="G922" s="463"/>
      <c r="H922" s="463"/>
      <c r="I922" s="285"/>
      <c r="J922" s="285"/>
      <c r="K922" s="285"/>
      <c r="L922" s="285"/>
      <c r="M922" s="285"/>
      <c r="N922" s="285"/>
      <c r="O922" s="285"/>
      <c r="P922" s="285"/>
      <c r="Q922" s="285"/>
      <c r="R922" s="285"/>
      <c r="S922" s="285"/>
      <c r="T922" s="285"/>
      <c r="U922" s="285"/>
      <c r="V922" s="285"/>
      <c r="W922" s="285"/>
      <c r="X922" s="285"/>
      <c r="Y922" s="285"/>
      <c r="Z922" s="285"/>
      <c r="AA922" s="1174"/>
      <c r="AB922" s="285"/>
      <c r="AC922" s="285"/>
      <c r="AD922" s="347"/>
      <c r="AE922" s="285"/>
      <c r="AF922" s="285"/>
      <c r="AG922" s="285"/>
      <c r="AH922" s="285"/>
      <c r="AI922" s="285"/>
      <c r="AJ922" s="285"/>
      <c r="AK922" s="285"/>
      <c r="AL922" s="285"/>
      <c r="AM922" s="285"/>
      <c r="AN922" s="285"/>
      <c r="AO922" s="285"/>
      <c r="AP922" s="338"/>
      <c r="AQ922" s="285"/>
      <c r="AR922" s="1629"/>
      <c r="AS922" s="1629"/>
      <c r="AT922" s="285"/>
      <c r="AU922" s="285"/>
      <c r="AV922" s="285"/>
      <c r="AW922" s="285"/>
      <c r="AX922" s="285"/>
      <c r="AY922" s="285"/>
      <c r="AZ922" s="285"/>
      <c r="BA922" s="285"/>
      <c r="BB922" s="285"/>
      <c r="BC922" s="285"/>
      <c r="BD922" s="285"/>
      <c r="BE922" s="285"/>
      <c r="BF922" s="285"/>
      <c r="BG922" s="285"/>
      <c r="BH922" s="285"/>
      <c r="BI922" s="285"/>
      <c r="BJ922" s="285"/>
      <c r="BK922" s="285"/>
      <c r="BL922" s="285"/>
      <c r="BM922" s="285"/>
      <c r="BN922" s="285"/>
      <c r="BO922" s="285"/>
      <c r="BP922" s="285"/>
      <c r="BQ922" s="285"/>
      <c r="BR922" s="285"/>
      <c r="BS922" s="285"/>
      <c r="BT922" s="285"/>
      <c r="BU922" s="285"/>
      <c r="BV922" s="285"/>
      <c r="BW922" s="285"/>
      <c r="BX922" s="285"/>
      <c r="BY922" s="285"/>
      <c r="BZ922" s="285"/>
      <c r="CA922" s="285"/>
      <c r="CB922" s="285"/>
      <c r="CC922" s="285"/>
      <c r="CD922" s="285"/>
      <c r="CE922" s="285"/>
      <c r="CF922" s="285"/>
      <c r="CG922" s="962"/>
      <c r="CH922" s="285"/>
      <c r="CI922" s="285"/>
      <c r="CJ922" s="285"/>
      <c r="CK922" s="285"/>
      <c r="CL922" s="285"/>
      <c r="CM922" s="285"/>
      <c r="CN922" s="285"/>
      <c r="CO922" s="285"/>
      <c r="CP922" s="285"/>
      <c r="CQ922" s="285"/>
      <c r="CR922" s="285"/>
      <c r="CS922" s="285"/>
      <c r="CT922" s="285"/>
      <c r="CU922" s="285"/>
      <c r="CV922" s="285"/>
      <c r="CW922" s="1512"/>
      <c r="CX922" s="285"/>
      <c r="CY922" s="285"/>
      <c r="CZ922" s="285"/>
      <c r="DA922" s="285"/>
      <c r="DB922" s="285"/>
      <c r="DC922" s="285"/>
      <c r="DD922" s="285"/>
      <c r="DE922" s="285"/>
      <c r="DF922" s="285"/>
      <c r="DG922" s="285"/>
      <c r="DH922" s="285"/>
      <c r="DI922" s="1174"/>
      <c r="DJ922" s="1174"/>
      <c r="DK922" s="1174"/>
      <c r="DL922" s="1174"/>
      <c r="DM922" s="1174"/>
      <c r="DN922" s="1174"/>
      <c r="DO922" s="1174"/>
      <c r="DP922" s="1174"/>
      <c r="DQ922" s="1174"/>
      <c r="DR922" s="1174"/>
      <c r="DS922" s="1174"/>
      <c r="DT922" s="1174"/>
      <c r="DU922" s="1174"/>
      <c r="DV922" s="1174"/>
      <c r="DW922" s="1174"/>
      <c r="DX922" s="1174"/>
      <c r="DY922" s="1174"/>
      <c r="DZ922" s="1174"/>
      <c r="EA922" s="1174"/>
      <c r="EB922" s="1174"/>
      <c r="EC922" s="1174"/>
      <c r="ED922" s="1174"/>
      <c r="EE922" s="1174"/>
      <c r="EF922" s="1174"/>
      <c r="EG922" s="1174"/>
      <c r="EH922" s="1174"/>
      <c r="EI922" s="1174"/>
      <c r="EJ922" s="285"/>
      <c r="EK922" s="285"/>
      <c r="EL922" s="285"/>
      <c r="EM922" s="285"/>
      <c r="EN922" s="287">
        <f t="shared" si="3463"/>
        <v>0</v>
      </c>
      <c r="EO922" s="287"/>
      <c r="EP922" s="287"/>
      <c r="EQ922" s="285"/>
      <c r="ER922" s="285"/>
      <c r="ES922" s="285"/>
      <c r="ET922" s="804"/>
      <c r="EU922" s="804"/>
      <c r="EV922" s="804"/>
      <c r="EW922" s="804"/>
      <c r="EX922" s="285"/>
      <c r="EY922" s="804"/>
      <c r="EZ922" s="804"/>
      <c r="FA922" s="804"/>
      <c r="FB922" s="804"/>
      <c r="FC922" s="285"/>
      <c r="FD922" s="285"/>
      <c r="FE922" s="285"/>
      <c r="FF922" s="285"/>
      <c r="FG922" s="285"/>
      <c r="FH922" s="287"/>
      <c r="FI922" s="287"/>
      <c r="FJ922" s="285"/>
      <c r="FK922" s="285"/>
      <c r="FL922" s="962"/>
      <c r="FM922" s="285"/>
      <c r="FN922" s="804"/>
      <c r="FO922" s="804"/>
      <c r="FP922" s="804"/>
      <c r="FQ922" s="804"/>
      <c r="FR922" s="285"/>
      <c r="FS922" s="285"/>
      <c r="FT922" s="285"/>
      <c r="FU922" s="804"/>
      <c r="FV922" s="285"/>
      <c r="FW922" s="285"/>
      <c r="FX922" s="285"/>
    </row>
    <row r="923" spans="1:180" ht="30" hidden="1">
      <c r="A923" s="462" t="s">
        <v>485</v>
      </c>
      <c r="B923" s="379" t="s">
        <v>295</v>
      </c>
      <c r="C923" s="378"/>
      <c r="D923" s="378"/>
      <c r="E923" s="392" t="s">
        <v>261</v>
      </c>
      <c r="F923" s="396" t="s">
        <v>262</v>
      </c>
      <c r="G923" s="463"/>
      <c r="H923" s="463"/>
      <c r="I923" s="285"/>
      <c r="J923" s="285"/>
      <c r="K923" s="285"/>
      <c r="L923" s="285"/>
      <c r="M923" s="285"/>
      <c r="N923" s="285"/>
      <c r="O923" s="285"/>
      <c r="P923" s="285"/>
      <c r="Q923" s="285"/>
      <c r="R923" s="285"/>
      <c r="S923" s="285"/>
      <c r="T923" s="285"/>
      <c r="U923" s="285"/>
      <c r="V923" s="285"/>
      <c r="W923" s="285"/>
      <c r="X923" s="285"/>
      <c r="Y923" s="285"/>
      <c r="Z923" s="285"/>
      <c r="AA923" s="1174"/>
      <c r="AB923" s="285"/>
      <c r="AC923" s="285"/>
      <c r="AD923" s="347"/>
      <c r="AE923" s="285"/>
      <c r="AF923" s="285"/>
      <c r="AG923" s="285"/>
      <c r="AH923" s="285"/>
      <c r="AI923" s="285"/>
      <c r="AJ923" s="285"/>
      <c r="AK923" s="285"/>
      <c r="AL923" s="285"/>
      <c r="AM923" s="285"/>
      <c r="AN923" s="285"/>
      <c r="AO923" s="285"/>
      <c r="AP923" s="338"/>
      <c r="AQ923" s="285"/>
      <c r="AR923" s="1629"/>
      <c r="AS923" s="1629"/>
      <c r="AT923" s="285"/>
      <c r="AU923" s="285"/>
      <c r="AV923" s="285"/>
      <c r="AW923" s="285"/>
      <c r="AX923" s="285"/>
      <c r="AY923" s="285"/>
      <c r="AZ923" s="285"/>
      <c r="BA923" s="285"/>
      <c r="BB923" s="285"/>
      <c r="BC923" s="285"/>
      <c r="BD923" s="285"/>
      <c r="BE923" s="285"/>
      <c r="BF923" s="285"/>
      <c r="BG923" s="285"/>
      <c r="BH923" s="285"/>
      <c r="BI923" s="285"/>
      <c r="BJ923" s="285"/>
      <c r="BK923" s="285"/>
      <c r="BL923" s="285"/>
      <c r="BM923" s="285"/>
      <c r="BN923" s="285"/>
      <c r="BO923" s="285"/>
      <c r="BP923" s="285"/>
      <c r="BQ923" s="285"/>
      <c r="BR923" s="285"/>
      <c r="BS923" s="285"/>
      <c r="BT923" s="285"/>
      <c r="BU923" s="285"/>
      <c r="BV923" s="285"/>
      <c r="BW923" s="285"/>
      <c r="BX923" s="285"/>
      <c r="BY923" s="285"/>
      <c r="BZ923" s="285"/>
      <c r="CA923" s="285"/>
      <c r="CB923" s="285"/>
      <c r="CC923" s="285"/>
      <c r="CD923" s="285"/>
      <c r="CE923" s="285"/>
      <c r="CF923" s="285"/>
      <c r="CG923" s="962"/>
      <c r="CH923" s="285"/>
      <c r="CI923" s="285"/>
      <c r="CJ923" s="285"/>
      <c r="CK923" s="285"/>
      <c r="CL923" s="285"/>
      <c r="CM923" s="285"/>
      <c r="CN923" s="285"/>
      <c r="CO923" s="285"/>
      <c r="CP923" s="285"/>
      <c r="CQ923" s="285"/>
      <c r="CR923" s="285"/>
      <c r="CS923" s="285"/>
      <c r="CT923" s="285"/>
      <c r="CU923" s="285"/>
      <c r="CV923" s="285"/>
      <c r="CW923" s="1512"/>
      <c r="CX923" s="285"/>
      <c r="CY923" s="285"/>
      <c r="CZ923" s="285"/>
      <c r="DA923" s="285"/>
      <c r="DB923" s="285"/>
      <c r="DC923" s="285"/>
      <c r="DD923" s="285"/>
      <c r="DE923" s="285"/>
      <c r="DF923" s="285"/>
      <c r="DG923" s="285"/>
      <c r="DH923" s="285"/>
      <c r="DI923" s="1174"/>
      <c r="DJ923" s="1174"/>
      <c r="DK923" s="1174"/>
      <c r="DL923" s="1174"/>
      <c r="DM923" s="1174"/>
      <c r="DN923" s="1174"/>
      <c r="DO923" s="1174"/>
      <c r="DP923" s="1174"/>
      <c r="DQ923" s="1174"/>
      <c r="DR923" s="1174"/>
      <c r="DS923" s="1174"/>
      <c r="DT923" s="1174"/>
      <c r="DU923" s="1174"/>
      <c r="DV923" s="1174"/>
      <c r="DW923" s="1174"/>
      <c r="DX923" s="1174"/>
      <c r="DY923" s="1174"/>
      <c r="DZ923" s="1174"/>
      <c r="EA923" s="1174"/>
      <c r="EB923" s="1174"/>
      <c r="EC923" s="1174"/>
      <c r="ED923" s="1174"/>
      <c r="EE923" s="1174"/>
      <c r="EF923" s="1174"/>
      <c r="EG923" s="1174"/>
      <c r="EH923" s="1174"/>
      <c r="EI923" s="1174"/>
      <c r="EJ923" s="285"/>
      <c r="EK923" s="285"/>
      <c r="EL923" s="285"/>
      <c r="EM923" s="285"/>
      <c r="EN923" s="287">
        <f t="shared" si="3463"/>
        <v>0</v>
      </c>
      <c r="EO923" s="287"/>
      <c r="EP923" s="287"/>
      <c r="EQ923" s="285"/>
      <c r="ER923" s="285"/>
      <c r="ES923" s="285"/>
      <c r="ET923" s="804"/>
      <c r="EU923" s="804"/>
      <c r="EV923" s="804"/>
      <c r="EW923" s="804"/>
      <c r="EX923" s="285"/>
      <c r="EY923" s="804"/>
      <c r="EZ923" s="804"/>
      <c r="FA923" s="804"/>
      <c r="FB923" s="804"/>
      <c r="FC923" s="285"/>
      <c r="FD923" s="285"/>
      <c r="FE923" s="285"/>
      <c r="FF923" s="285"/>
      <c r="FG923" s="285"/>
      <c r="FH923" s="287"/>
      <c r="FI923" s="287"/>
      <c r="FJ923" s="285"/>
      <c r="FK923" s="285"/>
      <c r="FL923" s="962"/>
      <c r="FM923" s="285"/>
      <c r="FN923" s="804"/>
      <c r="FO923" s="804"/>
      <c r="FP923" s="804"/>
      <c r="FQ923" s="804"/>
      <c r="FR923" s="285"/>
      <c r="FS923" s="285"/>
      <c r="FT923" s="285"/>
      <c r="FU923" s="804"/>
      <c r="FV923" s="285"/>
      <c r="FW923" s="285"/>
      <c r="FX923" s="285"/>
    </row>
    <row r="924" spans="1:180" s="515" customFormat="1" ht="30" hidden="1" customHeight="1">
      <c r="A924" s="627" t="s">
        <v>485</v>
      </c>
      <c r="B924" s="628" t="s">
        <v>295</v>
      </c>
      <c r="C924" s="542" t="s">
        <v>489</v>
      </c>
      <c r="D924" s="542" t="s">
        <v>488</v>
      </c>
      <c r="E924" s="589" t="s">
        <v>352</v>
      </c>
      <c r="F924" s="551" t="s">
        <v>371</v>
      </c>
      <c r="G924" s="563"/>
      <c r="H924" s="563" t="s">
        <v>233</v>
      </c>
      <c r="I924" s="508"/>
      <c r="J924" s="508"/>
      <c r="K924" s="508"/>
      <c r="L924" s="508"/>
      <c r="M924" s="509" t="e">
        <f>SUM(#REF!)</f>
        <v>#REF!</v>
      </c>
      <c r="N924" s="509">
        <f>SUM(O924:R924)</f>
        <v>0</v>
      </c>
      <c r="O924" s="521"/>
      <c r="P924" s="643"/>
      <c r="Q924" s="643"/>
      <c r="R924" s="643"/>
      <c r="S924" s="643"/>
      <c r="T924" s="521"/>
      <c r="U924" s="643"/>
      <c r="V924" s="643"/>
      <c r="W924" s="643"/>
      <c r="X924" s="643"/>
      <c r="Y924" s="643"/>
      <c r="Z924" s="643"/>
      <c r="AA924" s="1190"/>
      <c r="AB924" s="522"/>
      <c r="AC924" s="522"/>
      <c r="AD924" s="522"/>
      <c r="AE924" s="522"/>
      <c r="AF924" s="509" t="e">
        <f>SUM(#REF!)</f>
        <v>#REF!</v>
      </c>
      <c r="AG924" s="509">
        <f>SUM(AH924:AK924)</f>
        <v>0</v>
      </c>
      <c r="AH924" s="521"/>
      <c r="AI924" s="643"/>
      <c r="AJ924" s="643"/>
      <c r="AK924" s="643"/>
      <c r="AL924" s="522"/>
      <c r="AM924" s="522"/>
      <c r="AN924" s="522"/>
      <c r="AO924" s="522"/>
      <c r="AP924" s="522" t="s">
        <v>233</v>
      </c>
      <c r="AQ924" s="508" t="e">
        <f>#REF!+BL924+BR924+CW924</f>
        <v>#REF!</v>
      </c>
      <c r="AR924" s="1630"/>
      <c r="AS924" s="1630"/>
      <c r="AT924" s="522">
        <v>14.91</v>
      </c>
      <c r="AU924" s="522">
        <v>16.884084000000001</v>
      </c>
      <c r="AV924" s="522">
        <v>0.54</v>
      </c>
      <c r="AW924" s="522">
        <v>9.94</v>
      </c>
      <c r="AX924" s="522">
        <v>11.256055999999999</v>
      </c>
      <c r="AY924" s="522">
        <v>0.36</v>
      </c>
      <c r="AZ924" s="522">
        <v>113.47</v>
      </c>
      <c r="BA924" s="522">
        <v>111.62</v>
      </c>
      <c r="BB924" s="522">
        <v>2.8200000000000003</v>
      </c>
      <c r="BC924" s="522">
        <v>59.47</v>
      </c>
      <c r="BD924" s="522">
        <v>54</v>
      </c>
      <c r="BE924" s="522">
        <v>1.4</v>
      </c>
      <c r="BF924" s="522"/>
      <c r="BG924" s="522"/>
      <c r="BH924" s="522"/>
      <c r="BI924" s="522"/>
      <c r="BJ924" s="522"/>
      <c r="BK924" s="522"/>
      <c r="BL924" s="522">
        <v>113.47</v>
      </c>
      <c r="BM924" s="522">
        <v>111.62</v>
      </c>
      <c r="BN924" s="522">
        <v>2.8200000000000003</v>
      </c>
      <c r="BO924" s="522">
        <v>28</v>
      </c>
      <c r="BP924" s="522">
        <v>27</v>
      </c>
      <c r="BQ924" s="522">
        <v>0.7</v>
      </c>
      <c r="BR924" s="522">
        <v>113.47</v>
      </c>
      <c r="BS924" s="522">
        <v>111.62</v>
      </c>
      <c r="BT924" s="522">
        <v>2.8200000000000003</v>
      </c>
      <c r="BU924" s="522">
        <v>28</v>
      </c>
      <c r="BV924" s="522">
        <v>27</v>
      </c>
      <c r="BW924" s="522">
        <v>0.7</v>
      </c>
      <c r="BX924" s="522">
        <v>28.5</v>
      </c>
      <c r="BY924" s="522">
        <v>28.81</v>
      </c>
      <c r="BZ924" s="522">
        <v>0.71</v>
      </c>
      <c r="CA924" s="522">
        <v>28.5</v>
      </c>
      <c r="CB924" s="522">
        <v>28.81</v>
      </c>
      <c r="CC924" s="522">
        <v>0.71</v>
      </c>
      <c r="CD924" s="522">
        <v>28.47</v>
      </c>
      <c r="CE924" s="522">
        <v>27</v>
      </c>
      <c r="CF924" s="522">
        <v>0.7</v>
      </c>
      <c r="CG924" s="960"/>
      <c r="CH924" s="522">
        <v>113.47</v>
      </c>
      <c r="CI924" s="522">
        <v>111.62</v>
      </c>
      <c r="CJ924" s="522">
        <v>2.8200000000000003</v>
      </c>
      <c r="CK924" s="522">
        <v>28</v>
      </c>
      <c r="CL924" s="522">
        <v>27</v>
      </c>
      <c r="CM924" s="522">
        <v>0.7</v>
      </c>
      <c r="CN924" s="522">
        <v>28.5</v>
      </c>
      <c r="CO924" s="522">
        <v>28.81</v>
      </c>
      <c r="CP924" s="522">
        <v>0.71</v>
      </c>
      <c r="CQ924" s="522">
        <v>28.5</v>
      </c>
      <c r="CR924" s="522">
        <v>28.81</v>
      </c>
      <c r="CS924" s="522">
        <v>0.71</v>
      </c>
      <c r="CT924" s="522">
        <v>28.47</v>
      </c>
      <c r="CU924" s="522">
        <v>27</v>
      </c>
      <c r="CV924" s="522">
        <v>0.7</v>
      </c>
      <c r="CW924" s="1520">
        <v>14.2</v>
      </c>
      <c r="CX924" s="522">
        <v>1.86</v>
      </c>
      <c r="CY924" s="522">
        <v>0.31</v>
      </c>
      <c r="CZ924" s="522">
        <v>14.2</v>
      </c>
      <c r="DA924" s="522">
        <v>1.86</v>
      </c>
      <c r="DB924" s="522">
        <v>0.31</v>
      </c>
      <c r="DC924" s="522">
        <v>14.2</v>
      </c>
      <c r="DD924" s="522">
        <v>1.86</v>
      </c>
      <c r="DE924" s="522">
        <v>0.31</v>
      </c>
      <c r="DF924" s="522">
        <v>14.2</v>
      </c>
      <c r="DG924" s="522">
        <v>1.86</v>
      </c>
      <c r="DH924" s="522">
        <v>0.31</v>
      </c>
      <c r="DI924" s="1219">
        <v>14.2</v>
      </c>
      <c r="DJ924" s="1219">
        <v>1.86</v>
      </c>
      <c r="DK924" s="1219">
        <v>0.31</v>
      </c>
      <c r="DL924" s="1219"/>
      <c r="DM924" s="1219"/>
      <c r="DN924" s="1219"/>
      <c r="DO924" s="1219"/>
      <c r="DP924" s="1219"/>
      <c r="DQ924" s="1219"/>
      <c r="DR924" s="1219"/>
      <c r="DS924" s="1219"/>
      <c r="DT924" s="1219"/>
      <c r="DU924" s="1219"/>
      <c r="DV924" s="1219"/>
      <c r="DW924" s="1219"/>
      <c r="DX924" s="1219">
        <v>14.2</v>
      </c>
      <c r="DY924" s="1219">
        <v>1.86</v>
      </c>
      <c r="DZ924" s="1219">
        <v>0.31</v>
      </c>
      <c r="EA924" s="1219">
        <v>14.2</v>
      </c>
      <c r="EB924" s="1219">
        <v>1.86</v>
      </c>
      <c r="EC924" s="1219">
        <v>0.31</v>
      </c>
      <c r="ED924" s="1219">
        <v>14.2</v>
      </c>
      <c r="EE924" s="1219">
        <v>1.86</v>
      </c>
      <c r="EF924" s="1219">
        <v>0.31</v>
      </c>
      <c r="EG924" s="1219"/>
      <c r="EH924" s="1219"/>
      <c r="EI924" s="1219"/>
      <c r="EJ924" s="571"/>
      <c r="EK924" s="571"/>
      <c r="EL924" s="571"/>
      <c r="EM924" s="571"/>
      <c r="EN924" s="508">
        <f t="shared" si="3463"/>
        <v>0</v>
      </c>
      <c r="EO924" s="508"/>
      <c r="EP924" s="508"/>
      <c r="EQ924" s="571"/>
      <c r="ER924" s="571"/>
      <c r="ES924" s="571"/>
      <c r="ET924" s="805"/>
      <c r="EU924" s="805"/>
      <c r="EV924" s="805"/>
      <c r="EW924" s="805"/>
      <c r="EX924" s="571"/>
      <c r="EY924" s="805"/>
      <c r="EZ924" s="805"/>
      <c r="FA924" s="805"/>
      <c r="FB924" s="805"/>
      <c r="FC924" s="571"/>
      <c r="FD924" s="571"/>
      <c r="FE924" s="571"/>
      <c r="FF924" s="571"/>
      <c r="FG924" s="508">
        <f>SUM(FH924:FM924)</f>
        <v>0</v>
      </c>
      <c r="FH924" s="508"/>
      <c r="FI924" s="508"/>
      <c r="FJ924" s="571"/>
      <c r="FK924" s="571"/>
      <c r="FL924" s="1011"/>
      <c r="FM924" s="571"/>
      <c r="FN924" s="805"/>
      <c r="FO924" s="805"/>
      <c r="FP924" s="805"/>
      <c r="FQ924" s="805"/>
      <c r="FR924" s="571"/>
      <c r="FS924" s="571"/>
      <c r="FT924" s="571"/>
      <c r="FU924" s="805"/>
      <c r="FV924" s="565"/>
      <c r="FW924" s="565"/>
      <c r="FX924" s="565"/>
    </row>
    <row r="925" spans="1:180" ht="30" hidden="1">
      <c r="A925" s="462" t="s">
        <v>485</v>
      </c>
      <c r="B925" s="379" t="s">
        <v>295</v>
      </c>
      <c r="C925" s="378"/>
      <c r="D925" s="378"/>
      <c r="E925" s="392"/>
      <c r="F925" s="397"/>
      <c r="G925" s="339"/>
      <c r="H925" s="339"/>
      <c r="I925" s="287" t="e">
        <f>#REF!+M925+N925+S925+#REF!</f>
        <v>#REF!</v>
      </c>
      <c r="J925" s="287"/>
      <c r="K925" s="287"/>
      <c r="L925" s="287"/>
      <c r="M925" s="364"/>
      <c r="N925" s="364"/>
      <c r="O925" s="364"/>
      <c r="P925" s="364"/>
      <c r="Q925" s="364"/>
      <c r="R925" s="364"/>
      <c r="S925" s="364"/>
      <c r="T925" s="364"/>
      <c r="U925" s="364"/>
      <c r="V925" s="364"/>
      <c r="W925" s="364"/>
      <c r="X925" s="364"/>
      <c r="Y925" s="364"/>
      <c r="Z925" s="364"/>
      <c r="AA925" s="1186"/>
      <c r="AB925" s="290"/>
      <c r="AC925" s="290"/>
      <c r="AD925" s="348"/>
      <c r="AE925" s="290"/>
      <c r="AF925" s="364"/>
      <c r="AG925" s="364"/>
      <c r="AH925" s="364"/>
      <c r="AI925" s="364"/>
      <c r="AJ925" s="364"/>
      <c r="AK925" s="364"/>
      <c r="AL925" s="290"/>
      <c r="AM925" s="290"/>
      <c r="AN925" s="290"/>
      <c r="AO925" s="290"/>
      <c r="AP925" s="290"/>
      <c r="AQ925" s="287" t="e">
        <f>#REF!+#REF!+BR925+CW925+#REF!+#REF!</f>
        <v>#REF!</v>
      </c>
      <c r="AR925" s="1631"/>
      <c r="AS925" s="1631"/>
      <c r="AT925" s="290"/>
      <c r="AU925" s="290"/>
      <c r="AV925" s="290"/>
      <c r="AW925" s="290"/>
      <c r="AX925" s="290"/>
      <c r="AY925" s="290"/>
      <c r="AZ925" s="290"/>
      <c r="BA925" s="290"/>
      <c r="BB925" s="290"/>
      <c r="BC925" s="290"/>
      <c r="BD925" s="290"/>
      <c r="BE925" s="290"/>
      <c r="BF925" s="290"/>
      <c r="BG925" s="290"/>
      <c r="BH925" s="290"/>
      <c r="BI925" s="290"/>
      <c r="BJ925" s="290"/>
      <c r="BK925" s="290"/>
      <c r="BL925" s="290"/>
      <c r="BM925" s="290"/>
      <c r="BN925" s="290"/>
      <c r="BO925" s="290"/>
      <c r="BP925" s="290"/>
      <c r="BQ925" s="290"/>
      <c r="BR925" s="290"/>
      <c r="BS925" s="290"/>
      <c r="BT925" s="290"/>
      <c r="BU925" s="290"/>
      <c r="BV925" s="290"/>
      <c r="BW925" s="290"/>
      <c r="BX925" s="290"/>
      <c r="BY925" s="290"/>
      <c r="BZ925" s="290"/>
      <c r="CA925" s="290"/>
      <c r="CB925" s="290"/>
      <c r="CC925" s="290"/>
      <c r="CD925" s="290"/>
      <c r="CE925" s="290"/>
      <c r="CF925" s="290"/>
      <c r="CG925" s="981"/>
      <c r="CH925" s="290"/>
      <c r="CI925" s="290"/>
      <c r="CJ925" s="290"/>
      <c r="CK925" s="290"/>
      <c r="CL925" s="290"/>
      <c r="CM925" s="290"/>
      <c r="CN925" s="290"/>
      <c r="CO925" s="290"/>
      <c r="CP925" s="290"/>
      <c r="CQ925" s="290"/>
      <c r="CR925" s="290"/>
      <c r="CS925" s="290"/>
      <c r="CT925" s="290"/>
      <c r="CU925" s="290"/>
      <c r="CV925" s="290"/>
      <c r="CW925" s="1549"/>
      <c r="CX925" s="290"/>
      <c r="CY925" s="290"/>
      <c r="CZ925" s="290"/>
      <c r="DA925" s="290"/>
      <c r="DB925" s="290"/>
      <c r="DC925" s="290"/>
      <c r="DD925" s="290"/>
      <c r="DE925" s="290"/>
      <c r="DF925" s="290"/>
      <c r="DG925" s="290"/>
      <c r="DH925" s="290"/>
      <c r="DI925" s="1234"/>
      <c r="DJ925" s="1234"/>
      <c r="DK925" s="1234"/>
      <c r="DL925" s="1234"/>
      <c r="DM925" s="1234"/>
      <c r="DN925" s="1234"/>
      <c r="DO925" s="1234"/>
      <c r="DP925" s="1234"/>
      <c r="DQ925" s="1234"/>
      <c r="DR925" s="1234"/>
      <c r="DS925" s="1234"/>
      <c r="DT925" s="1234"/>
      <c r="DU925" s="1234"/>
      <c r="DV925" s="1234"/>
      <c r="DW925" s="1234"/>
      <c r="DX925" s="1234"/>
      <c r="DY925" s="1234"/>
      <c r="DZ925" s="1234"/>
      <c r="EA925" s="1234"/>
      <c r="EB925" s="1234"/>
      <c r="EC925" s="1234"/>
      <c r="ED925" s="1234"/>
      <c r="EE925" s="1234"/>
      <c r="EF925" s="1234"/>
      <c r="EG925" s="1234"/>
      <c r="EH925" s="1234"/>
      <c r="EI925" s="1234"/>
      <c r="EJ925" s="290"/>
      <c r="EK925" s="290"/>
      <c r="EL925" s="290"/>
      <c r="EM925" s="290"/>
      <c r="EN925" s="287">
        <f t="shared" si="3463"/>
        <v>0</v>
      </c>
      <c r="EO925" s="287"/>
      <c r="EP925" s="287"/>
      <c r="EQ925" s="290"/>
      <c r="ER925" s="290"/>
      <c r="ES925" s="290"/>
      <c r="ET925" s="836"/>
      <c r="EU925" s="836"/>
      <c r="EV925" s="836"/>
      <c r="EW925" s="836"/>
      <c r="EX925" s="290"/>
      <c r="EY925" s="836"/>
      <c r="EZ925" s="836"/>
      <c r="FA925" s="836"/>
      <c r="FB925" s="836"/>
      <c r="FC925" s="290"/>
      <c r="FD925" s="290"/>
      <c r="FE925" s="290"/>
      <c r="FF925" s="290"/>
      <c r="FG925" s="287">
        <f>SUM(FH925:FM925)</f>
        <v>0</v>
      </c>
      <c r="FH925" s="287">
        <v>0</v>
      </c>
      <c r="FI925" s="287">
        <v>0</v>
      </c>
      <c r="FJ925" s="290"/>
      <c r="FK925" s="290"/>
      <c r="FL925" s="981"/>
      <c r="FM925" s="290"/>
      <c r="FN925" s="836"/>
      <c r="FO925" s="836"/>
      <c r="FP925" s="836"/>
      <c r="FQ925" s="836"/>
      <c r="FR925" s="290"/>
      <c r="FS925" s="290"/>
      <c r="FT925" s="290"/>
      <c r="FU925" s="836"/>
      <c r="FV925" s="338"/>
      <c r="FW925" s="338"/>
      <c r="FX925" s="338"/>
    </row>
    <row r="926" spans="1:180" ht="30" hidden="1">
      <c r="A926" s="462" t="s">
        <v>485</v>
      </c>
      <c r="B926" s="379" t="s">
        <v>295</v>
      </c>
      <c r="C926" s="378"/>
      <c r="D926" s="378"/>
      <c r="E926" s="392" t="s">
        <v>97</v>
      </c>
      <c r="F926" s="382" t="s">
        <v>11</v>
      </c>
      <c r="G926" s="463"/>
      <c r="H926" s="463"/>
      <c r="I926" s="285"/>
      <c r="J926" s="285"/>
      <c r="K926" s="285"/>
      <c r="L926" s="285"/>
      <c r="M926" s="285"/>
      <c r="N926" s="285"/>
      <c r="O926" s="285"/>
      <c r="P926" s="285"/>
      <c r="Q926" s="285"/>
      <c r="R926" s="285"/>
      <c r="S926" s="285"/>
      <c r="T926" s="285"/>
      <c r="U926" s="285"/>
      <c r="V926" s="285"/>
      <c r="W926" s="285"/>
      <c r="X926" s="285"/>
      <c r="Y926" s="285"/>
      <c r="Z926" s="285"/>
      <c r="AA926" s="1174"/>
      <c r="AB926" s="285"/>
      <c r="AC926" s="285"/>
      <c r="AD926" s="347"/>
      <c r="AE926" s="285"/>
      <c r="AF926" s="285"/>
      <c r="AG926" s="285"/>
      <c r="AH926" s="285"/>
      <c r="AI926" s="285"/>
      <c r="AJ926" s="285"/>
      <c r="AK926" s="285"/>
      <c r="AL926" s="285"/>
      <c r="AM926" s="285"/>
      <c r="AN926" s="285"/>
      <c r="AO926" s="285"/>
      <c r="AP926" s="306"/>
      <c r="AQ926" s="307" t="e">
        <f>#REF!+BL926+BR926+CW926</f>
        <v>#REF!</v>
      </c>
      <c r="AR926" s="1616"/>
      <c r="AS926" s="1616"/>
      <c r="AT926" s="287"/>
      <c r="AU926" s="287"/>
      <c r="AV926" s="287"/>
      <c r="AW926" s="287"/>
      <c r="AX926" s="287"/>
      <c r="AY926" s="287"/>
      <c r="AZ926" s="287"/>
      <c r="BA926" s="287"/>
      <c r="BB926" s="287"/>
      <c r="BC926" s="287"/>
      <c r="BD926" s="287"/>
      <c r="BE926" s="287"/>
      <c r="BF926" s="287"/>
      <c r="BG926" s="287"/>
      <c r="BH926" s="287"/>
      <c r="BI926" s="287"/>
      <c r="BJ926" s="287"/>
      <c r="BK926" s="287"/>
      <c r="BL926" s="287">
        <f t="shared" ref="BL926:DE926" si="3486">SUM(BL924:BL925)</f>
        <v>113.47</v>
      </c>
      <c r="BM926" s="287">
        <f t="shared" si="3486"/>
        <v>111.62</v>
      </c>
      <c r="BN926" s="287">
        <f t="shared" si="3486"/>
        <v>2.8200000000000003</v>
      </c>
      <c r="BO926" s="287">
        <f t="shared" si="3486"/>
        <v>28</v>
      </c>
      <c r="BP926" s="287">
        <f t="shared" si="3486"/>
        <v>27</v>
      </c>
      <c r="BQ926" s="287">
        <f t="shared" si="3486"/>
        <v>0.7</v>
      </c>
      <c r="BR926" s="287">
        <f t="shared" ref="BR926:CF926" si="3487">SUM(BR924:BR925)</f>
        <v>113.47</v>
      </c>
      <c r="BS926" s="287">
        <f t="shared" si="3487"/>
        <v>111.62</v>
      </c>
      <c r="BT926" s="287">
        <f t="shared" si="3487"/>
        <v>2.8200000000000003</v>
      </c>
      <c r="BU926" s="287">
        <f t="shared" si="3487"/>
        <v>28</v>
      </c>
      <c r="BV926" s="287">
        <f t="shared" si="3487"/>
        <v>27</v>
      </c>
      <c r="BW926" s="287">
        <f t="shared" si="3487"/>
        <v>0.7</v>
      </c>
      <c r="BX926" s="287">
        <f t="shared" si="3487"/>
        <v>28.5</v>
      </c>
      <c r="BY926" s="287">
        <f t="shared" si="3487"/>
        <v>28.81</v>
      </c>
      <c r="BZ926" s="287">
        <f t="shared" si="3487"/>
        <v>0.71</v>
      </c>
      <c r="CA926" s="287">
        <f t="shared" si="3487"/>
        <v>28.5</v>
      </c>
      <c r="CB926" s="287">
        <f t="shared" si="3487"/>
        <v>28.81</v>
      </c>
      <c r="CC926" s="287">
        <f t="shared" si="3487"/>
        <v>0.71</v>
      </c>
      <c r="CD926" s="287">
        <f t="shared" si="3487"/>
        <v>28.47</v>
      </c>
      <c r="CE926" s="287">
        <f t="shared" si="3487"/>
        <v>27</v>
      </c>
      <c r="CF926" s="287">
        <f t="shared" si="3487"/>
        <v>0.7</v>
      </c>
      <c r="CG926" s="961"/>
      <c r="CH926" s="287">
        <f t="shared" ref="CH926:CV926" si="3488">SUM(CH924:CH925)</f>
        <v>113.47</v>
      </c>
      <c r="CI926" s="287">
        <f t="shared" si="3488"/>
        <v>111.62</v>
      </c>
      <c r="CJ926" s="287">
        <f t="shared" si="3488"/>
        <v>2.8200000000000003</v>
      </c>
      <c r="CK926" s="287">
        <f t="shared" si="3488"/>
        <v>28</v>
      </c>
      <c r="CL926" s="287">
        <f t="shared" si="3488"/>
        <v>27</v>
      </c>
      <c r="CM926" s="287">
        <f t="shared" si="3488"/>
        <v>0.7</v>
      </c>
      <c r="CN926" s="287">
        <f t="shared" si="3488"/>
        <v>28.5</v>
      </c>
      <c r="CO926" s="287">
        <f t="shared" si="3488"/>
        <v>28.81</v>
      </c>
      <c r="CP926" s="287">
        <f t="shared" si="3488"/>
        <v>0.71</v>
      </c>
      <c r="CQ926" s="287">
        <f t="shared" si="3488"/>
        <v>28.5</v>
      </c>
      <c r="CR926" s="287">
        <f t="shared" si="3488"/>
        <v>28.81</v>
      </c>
      <c r="CS926" s="287">
        <f t="shared" si="3488"/>
        <v>0.71</v>
      </c>
      <c r="CT926" s="287">
        <f t="shared" si="3488"/>
        <v>28.47</v>
      </c>
      <c r="CU926" s="287">
        <f t="shared" si="3488"/>
        <v>27</v>
      </c>
      <c r="CV926" s="287">
        <f t="shared" si="3488"/>
        <v>0.7</v>
      </c>
      <c r="CW926" s="1510">
        <f t="shared" si="3486"/>
        <v>14.2</v>
      </c>
      <c r="CX926" s="287">
        <f t="shared" si="3486"/>
        <v>1.86</v>
      </c>
      <c r="CY926" s="287">
        <f t="shared" si="3486"/>
        <v>0.31</v>
      </c>
      <c r="CZ926" s="287">
        <f t="shared" si="3486"/>
        <v>14.2</v>
      </c>
      <c r="DA926" s="287">
        <f t="shared" si="3486"/>
        <v>1.86</v>
      </c>
      <c r="DB926" s="287">
        <f t="shared" si="3486"/>
        <v>0.31</v>
      </c>
      <c r="DC926" s="287">
        <f t="shared" si="3486"/>
        <v>14.2</v>
      </c>
      <c r="DD926" s="287">
        <f t="shared" si="3486"/>
        <v>1.86</v>
      </c>
      <c r="DE926" s="287">
        <f t="shared" si="3486"/>
        <v>0.31</v>
      </c>
      <c r="DF926" s="287">
        <f t="shared" ref="DF926:DH926" si="3489">SUM(DF924:DF925)</f>
        <v>14.2</v>
      </c>
      <c r="DG926" s="287">
        <f t="shared" si="3489"/>
        <v>1.86</v>
      </c>
      <c r="DH926" s="287">
        <f t="shared" si="3489"/>
        <v>0.31</v>
      </c>
      <c r="DI926" s="1220">
        <f t="shared" ref="DI926:EC926" si="3490">SUM(DI924:DI925)</f>
        <v>14.2</v>
      </c>
      <c r="DJ926" s="1220">
        <f t="shared" si="3490"/>
        <v>1.86</v>
      </c>
      <c r="DK926" s="1220">
        <f t="shared" si="3490"/>
        <v>0.31</v>
      </c>
      <c r="DL926" s="1220"/>
      <c r="DM926" s="1220"/>
      <c r="DN926" s="1220"/>
      <c r="DO926" s="1220"/>
      <c r="DP926" s="1220"/>
      <c r="DQ926" s="1220"/>
      <c r="DR926" s="1220"/>
      <c r="DS926" s="1220"/>
      <c r="DT926" s="1220"/>
      <c r="DU926" s="1220"/>
      <c r="DV926" s="1220"/>
      <c r="DW926" s="1220"/>
      <c r="DX926" s="1220">
        <f t="shared" si="3490"/>
        <v>14.2</v>
      </c>
      <c r="DY926" s="1220">
        <f t="shared" si="3490"/>
        <v>1.86</v>
      </c>
      <c r="DZ926" s="1220">
        <f t="shared" si="3490"/>
        <v>0.31</v>
      </c>
      <c r="EA926" s="1220">
        <f t="shared" si="3490"/>
        <v>14.2</v>
      </c>
      <c r="EB926" s="1220">
        <f t="shared" si="3490"/>
        <v>1.86</v>
      </c>
      <c r="EC926" s="1220">
        <f t="shared" si="3490"/>
        <v>0.31</v>
      </c>
      <c r="ED926" s="1220">
        <f t="shared" ref="ED926:EF926" si="3491">SUM(ED924:ED925)</f>
        <v>14.2</v>
      </c>
      <c r="EE926" s="1220">
        <f t="shared" si="3491"/>
        <v>1.86</v>
      </c>
      <c r="EF926" s="1220">
        <f t="shared" si="3491"/>
        <v>0.31</v>
      </c>
      <c r="EG926" s="1220"/>
      <c r="EH926" s="1220"/>
      <c r="EI926" s="1220"/>
      <c r="EJ926" s="285"/>
      <c r="EK926" s="285"/>
      <c r="EL926" s="285"/>
      <c r="EM926" s="285"/>
      <c r="EN926" s="287">
        <f t="shared" si="3463"/>
        <v>0</v>
      </c>
      <c r="EO926" s="287"/>
      <c r="EP926" s="287"/>
      <c r="EQ926" s="287">
        <f t="shared" ref="EQ926:FG926" si="3492">SUM(EQ924:EQ925)</f>
        <v>0</v>
      </c>
      <c r="ER926" s="287">
        <f t="shared" si="3492"/>
        <v>0</v>
      </c>
      <c r="ES926" s="287">
        <f t="shared" si="3492"/>
        <v>0</v>
      </c>
      <c r="ET926" s="825"/>
      <c r="EU926" s="825"/>
      <c r="EV926" s="825"/>
      <c r="EW926" s="825"/>
      <c r="EX926" s="287">
        <f t="shared" si="3492"/>
        <v>0</v>
      </c>
      <c r="EY926" s="825"/>
      <c r="EZ926" s="825"/>
      <c r="FA926" s="825"/>
      <c r="FB926" s="825"/>
      <c r="FC926" s="287">
        <f t="shared" si="3492"/>
        <v>0</v>
      </c>
      <c r="FD926" s="287">
        <f t="shared" si="3492"/>
        <v>0</v>
      </c>
      <c r="FE926" s="287">
        <f t="shared" ref="FE926:FF926" si="3493">SUM(FE924:FE925)</f>
        <v>0</v>
      </c>
      <c r="FF926" s="287">
        <f t="shared" si="3493"/>
        <v>0</v>
      </c>
      <c r="FG926" s="287">
        <f t="shared" si="3492"/>
        <v>0</v>
      </c>
      <c r="FH926" s="287"/>
      <c r="FI926" s="287"/>
      <c r="FJ926" s="287">
        <f>SUM(FJ924:FJ925)</f>
        <v>0</v>
      </c>
      <c r="FK926" s="287">
        <f>SUM(FK924:FK925)</f>
        <v>0</v>
      </c>
      <c r="FL926" s="961"/>
      <c r="FM926" s="287">
        <f>SUM(FM924:FM925)</f>
        <v>0</v>
      </c>
      <c r="FN926" s="825"/>
      <c r="FO926" s="825"/>
      <c r="FP926" s="825"/>
      <c r="FQ926" s="825"/>
      <c r="FR926" s="287"/>
      <c r="FS926" s="287"/>
      <c r="FT926" s="287">
        <f>SUM(FT924:FT925)</f>
        <v>0</v>
      </c>
      <c r="FU926" s="825"/>
      <c r="FV926" s="285"/>
      <c r="FW926" s="285"/>
      <c r="FX926" s="285"/>
    </row>
    <row r="927" spans="1:180" ht="30" hidden="1">
      <c r="A927" s="462" t="s">
        <v>485</v>
      </c>
      <c r="B927" s="379" t="s">
        <v>295</v>
      </c>
      <c r="C927" s="378"/>
      <c r="D927" s="378"/>
      <c r="E927" s="392" t="s">
        <v>263</v>
      </c>
      <c r="F927" s="396" t="s">
        <v>265</v>
      </c>
      <c r="G927" s="463"/>
      <c r="H927" s="463"/>
      <c r="I927" s="285"/>
      <c r="J927" s="285"/>
      <c r="K927" s="285"/>
      <c r="L927" s="285"/>
      <c r="M927" s="285"/>
      <c r="N927" s="285"/>
      <c r="O927" s="285"/>
      <c r="P927" s="285"/>
      <c r="Q927" s="285"/>
      <c r="R927" s="285"/>
      <c r="S927" s="285"/>
      <c r="T927" s="285"/>
      <c r="U927" s="285"/>
      <c r="V927" s="285"/>
      <c r="W927" s="285"/>
      <c r="X927" s="285"/>
      <c r="Y927" s="285"/>
      <c r="Z927" s="285"/>
      <c r="AA927" s="1174"/>
      <c r="AB927" s="285"/>
      <c r="AC927" s="285"/>
      <c r="AD927" s="347"/>
      <c r="AE927" s="285"/>
      <c r="AF927" s="285"/>
      <c r="AG927" s="285"/>
      <c r="AH927" s="285"/>
      <c r="AI927" s="285"/>
      <c r="AJ927" s="285"/>
      <c r="AK927" s="285"/>
      <c r="AL927" s="285"/>
      <c r="AM927" s="285"/>
      <c r="AN927" s="285"/>
      <c r="AO927" s="285"/>
      <c r="AP927" s="338"/>
      <c r="AQ927" s="285"/>
      <c r="AR927" s="1629"/>
      <c r="AS927" s="1629"/>
      <c r="AT927" s="285"/>
      <c r="AU927" s="285"/>
      <c r="AV927" s="285"/>
      <c r="AW927" s="285"/>
      <c r="AX927" s="285"/>
      <c r="AY927" s="285"/>
      <c r="AZ927" s="285"/>
      <c r="BA927" s="285"/>
      <c r="BB927" s="285"/>
      <c r="BC927" s="285"/>
      <c r="BD927" s="285"/>
      <c r="BE927" s="285"/>
      <c r="BF927" s="285"/>
      <c r="BG927" s="285"/>
      <c r="BH927" s="285"/>
      <c r="BI927" s="285"/>
      <c r="BJ927" s="285"/>
      <c r="BK927" s="285"/>
      <c r="BL927" s="285"/>
      <c r="BM927" s="285"/>
      <c r="BN927" s="285"/>
      <c r="BO927" s="285"/>
      <c r="BP927" s="285"/>
      <c r="BQ927" s="285"/>
      <c r="BR927" s="285"/>
      <c r="BS927" s="285"/>
      <c r="BT927" s="285"/>
      <c r="BU927" s="285"/>
      <c r="BV927" s="285"/>
      <c r="BW927" s="285"/>
      <c r="BX927" s="285"/>
      <c r="BY927" s="285"/>
      <c r="BZ927" s="285"/>
      <c r="CA927" s="285"/>
      <c r="CB927" s="285"/>
      <c r="CC927" s="285"/>
      <c r="CD927" s="285"/>
      <c r="CE927" s="285"/>
      <c r="CF927" s="285"/>
      <c r="CG927" s="962"/>
      <c r="CH927" s="285"/>
      <c r="CI927" s="285"/>
      <c r="CJ927" s="285"/>
      <c r="CK927" s="285"/>
      <c r="CL927" s="285"/>
      <c r="CM927" s="285"/>
      <c r="CN927" s="285"/>
      <c r="CO927" s="285"/>
      <c r="CP927" s="285"/>
      <c r="CQ927" s="285"/>
      <c r="CR927" s="285"/>
      <c r="CS927" s="285"/>
      <c r="CT927" s="285"/>
      <c r="CU927" s="285"/>
      <c r="CV927" s="285"/>
      <c r="CW927" s="1512"/>
      <c r="CX927" s="285"/>
      <c r="CY927" s="285"/>
      <c r="CZ927" s="285"/>
      <c r="DA927" s="285"/>
      <c r="DB927" s="285"/>
      <c r="DC927" s="285"/>
      <c r="DD927" s="285"/>
      <c r="DE927" s="285"/>
      <c r="DF927" s="285"/>
      <c r="DG927" s="285"/>
      <c r="DH927" s="285"/>
      <c r="DI927" s="1174"/>
      <c r="DJ927" s="1174"/>
      <c r="DK927" s="1174"/>
      <c r="DL927" s="1174"/>
      <c r="DM927" s="1174"/>
      <c r="DN927" s="1174"/>
      <c r="DO927" s="1174"/>
      <c r="DP927" s="1174"/>
      <c r="DQ927" s="1174"/>
      <c r="DR927" s="1174"/>
      <c r="DS927" s="1174"/>
      <c r="DT927" s="1174"/>
      <c r="DU927" s="1174"/>
      <c r="DV927" s="1174"/>
      <c r="DW927" s="1174"/>
      <c r="DX927" s="1174"/>
      <c r="DY927" s="1174"/>
      <c r="DZ927" s="1174"/>
      <c r="EA927" s="1174"/>
      <c r="EB927" s="1174"/>
      <c r="EC927" s="1174"/>
      <c r="ED927" s="1174"/>
      <c r="EE927" s="1174"/>
      <c r="EF927" s="1174"/>
      <c r="EG927" s="1174"/>
      <c r="EH927" s="1174"/>
      <c r="EI927" s="1174"/>
      <c r="EJ927" s="285"/>
      <c r="EK927" s="285"/>
      <c r="EL927" s="285"/>
      <c r="EM927" s="285"/>
      <c r="EN927" s="287">
        <f t="shared" si="3463"/>
        <v>0</v>
      </c>
      <c r="EO927" s="287"/>
      <c r="EP927" s="287"/>
      <c r="EQ927" s="285"/>
      <c r="ER927" s="285"/>
      <c r="ES927" s="285"/>
      <c r="ET927" s="804"/>
      <c r="EU927" s="804"/>
      <c r="EV927" s="804"/>
      <c r="EW927" s="804"/>
      <c r="EX927" s="285"/>
      <c r="EY927" s="804"/>
      <c r="EZ927" s="804"/>
      <c r="FA927" s="804"/>
      <c r="FB927" s="804"/>
      <c r="FC927" s="285"/>
      <c r="FD927" s="285"/>
      <c r="FE927" s="285"/>
      <c r="FF927" s="285"/>
      <c r="FG927" s="285"/>
      <c r="FH927" s="287"/>
      <c r="FI927" s="287"/>
      <c r="FJ927" s="285"/>
      <c r="FK927" s="285"/>
      <c r="FL927" s="962"/>
      <c r="FM927" s="285"/>
      <c r="FN927" s="804"/>
      <c r="FO927" s="804"/>
      <c r="FP927" s="804"/>
      <c r="FQ927" s="804"/>
      <c r="FR927" s="285"/>
      <c r="FS927" s="285"/>
      <c r="FT927" s="285"/>
      <c r="FU927" s="804"/>
      <c r="FV927" s="285"/>
      <c r="FW927" s="285"/>
      <c r="FX927" s="285"/>
    </row>
    <row r="928" spans="1:180" s="155" customFormat="1" ht="30" hidden="1" customHeight="1">
      <c r="A928" s="615" t="s">
        <v>485</v>
      </c>
      <c r="B928" s="616" t="s">
        <v>295</v>
      </c>
      <c r="C928" s="617" t="s">
        <v>489</v>
      </c>
      <c r="D928" s="617" t="s">
        <v>488</v>
      </c>
      <c r="E928" s="637" t="s">
        <v>358</v>
      </c>
      <c r="F928" s="644" t="s">
        <v>371</v>
      </c>
      <c r="G928" s="327"/>
      <c r="H928" s="327" t="s">
        <v>233</v>
      </c>
      <c r="I928" s="318"/>
      <c r="J928" s="318"/>
      <c r="K928" s="318"/>
      <c r="L928" s="318"/>
      <c r="M928" s="464" t="e">
        <f>SUM(#REF!)</f>
        <v>#REF!</v>
      </c>
      <c r="N928" s="464">
        <f>SUM(O928:R928)</f>
        <v>0</v>
      </c>
      <c r="O928" s="645"/>
      <c r="P928" s="647"/>
      <c r="Q928" s="647"/>
      <c r="R928" s="647"/>
      <c r="S928" s="646"/>
      <c r="T928" s="645"/>
      <c r="U928" s="647"/>
      <c r="V928" s="647"/>
      <c r="W928" s="647"/>
      <c r="X928" s="646"/>
      <c r="Y928" s="646"/>
      <c r="Z928" s="646"/>
      <c r="AA928" s="1191"/>
      <c r="AB928" s="311"/>
      <c r="AC928" s="311"/>
      <c r="AD928" s="311"/>
      <c r="AE928" s="311"/>
      <c r="AF928" s="464" t="e">
        <f>SUM(#REF!)</f>
        <v>#REF!</v>
      </c>
      <c r="AG928" s="464">
        <f>SUM(AH928:AK928)</f>
        <v>0</v>
      </c>
      <c r="AH928" s="645"/>
      <c r="AI928" s="647"/>
      <c r="AJ928" s="647"/>
      <c r="AK928" s="647"/>
      <c r="AL928" s="311"/>
      <c r="AM928" s="311"/>
      <c r="AN928" s="311"/>
      <c r="AO928" s="311"/>
      <c r="AP928" s="311" t="s">
        <v>233</v>
      </c>
      <c r="AQ928" s="318" t="e">
        <f>#REF!+BL928+BR928+CW928</f>
        <v>#REF!</v>
      </c>
      <c r="AR928" s="1635"/>
      <c r="AS928" s="1635"/>
      <c r="AT928" s="311">
        <v>7.1999999999999993</v>
      </c>
      <c r="AU928" s="311">
        <v>8.8739999999999988</v>
      </c>
      <c r="AV928" s="311">
        <v>0.26400000000000001</v>
      </c>
      <c r="AW928" s="311">
        <v>4.8</v>
      </c>
      <c r="AX928" s="311">
        <v>5.9159999999999995</v>
      </c>
      <c r="AY928" s="311">
        <v>0.17599999999999999</v>
      </c>
      <c r="AZ928" s="311">
        <v>113.47</v>
      </c>
      <c r="BA928" s="311">
        <v>111.62</v>
      </c>
      <c r="BB928" s="311">
        <v>2.8200000000000003</v>
      </c>
      <c r="BC928" s="311">
        <v>28.47</v>
      </c>
      <c r="BD928" s="311">
        <v>27</v>
      </c>
      <c r="BE928" s="311">
        <v>0.7</v>
      </c>
      <c r="BF928" s="311"/>
      <c r="BG928" s="311"/>
      <c r="BH928" s="311"/>
      <c r="BI928" s="311"/>
      <c r="BJ928" s="311"/>
      <c r="BK928" s="311"/>
      <c r="BL928" s="311">
        <v>113.47</v>
      </c>
      <c r="BM928" s="311">
        <v>111.62</v>
      </c>
      <c r="BN928" s="311">
        <v>2.8200000000000003</v>
      </c>
      <c r="BO928" s="311">
        <v>28</v>
      </c>
      <c r="BP928" s="311">
        <v>27</v>
      </c>
      <c r="BQ928" s="311">
        <v>0.7</v>
      </c>
      <c r="BR928" s="311">
        <v>113.47</v>
      </c>
      <c r="BS928" s="311">
        <v>111.62</v>
      </c>
      <c r="BT928" s="311">
        <v>2.8200000000000003</v>
      </c>
      <c r="BU928" s="311">
        <v>28</v>
      </c>
      <c r="BV928" s="311">
        <v>27</v>
      </c>
      <c r="BW928" s="311">
        <v>0.7</v>
      </c>
      <c r="BX928" s="311">
        <v>28.5</v>
      </c>
      <c r="BY928" s="311">
        <v>28.81</v>
      </c>
      <c r="BZ928" s="311">
        <v>0.71</v>
      </c>
      <c r="CA928" s="311">
        <v>28.5</v>
      </c>
      <c r="CB928" s="311">
        <v>28.81</v>
      </c>
      <c r="CC928" s="311">
        <v>0.71</v>
      </c>
      <c r="CD928" s="311">
        <v>28.47</v>
      </c>
      <c r="CE928" s="311">
        <v>27</v>
      </c>
      <c r="CF928" s="311">
        <v>0.7</v>
      </c>
      <c r="CG928" s="986"/>
      <c r="CH928" s="311">
        <v>113.47</v>
      </c>
      <c r="CI928" s="311">
        <v>111.62</v>
      </c>
      <c r="CJ928" s="311">
        <v>2.8200000000000003</v>
      </c>
      <c r="CK928" s="311">
        <v>28</v>
      </c>
      <c r="CL928" s="311">
        <v>27</v>
      </c>
      <c r="CM928" s="311">
        <v>0.7</v>
      </c>
      <c r="CN928" s="311">
        <v>28.5</v>
      </c>
      <c r="CO928" s="311">
        <v>28.81</v>
      </c>
      <c r="CP928" s="311">
        <v>0.71</v>
      </c>
      <c r="CQ928" s="311">
        <v>28.5</v>
      </c>
      <c r="CR928" s="311">
        <v>28.81</v>
      </c>
      <c r="CS928" s="311">
        <v>0.71</v>
      </c>
      <c r="CT928" s="311">
        <v>28.47</v>
      </c>
      <c r="CU928" s="311">
        <v>27</v>
      </c>
      <c r="CV928" s="311">
        <v>0.7</v>
      </c>
      <c r="CW928" s="1520">
        <v>14.2</v>
      </c>
      <c r="CX928" s="311">
        <v>1.86</v>
      </c>
      <c r="CY928" s="311">
        <v>0.31</v>
      </c>
      <c r="CZ928" s="311">
        <v>14.2</v>
      </c>
      <c r="DA928" s="311">
        <v>1.86</v>
      </c>
      <c r="DB928" s="311">
        <v>0.31</v>
      </c>
      <c r="DC928" s="311">
        <v>14.2</v>
      </c>
      <c r="DD928" s="311">
        <v>1.86</v>
      </c>
      <c r="DE928" s="311">
        <v>0.31</v>
      </c>
      <c r="DF928" s="311">
        <v>14.2</v>
      </c>
      <c r="DG928" s="311">
        <v>1.86</v>
      </c>
      <c r="DH928" s="311">
        <v>0.31</v>
      </c>
      <c r="DI928" s="1240">
        <v>14.2</v>
      </c>
      <c r="DJ928" s="1240">
        <v>1.86</v>
      </c>
      <c r="DK928" s="1240">
        <v>0.31</v>
      </c>
      <c r="DL928" s="1240"/>
      <c r="DM928" s="1240"/>
      <c r="DN928" s="1240"/>
      <c r="DO928" s="1240"/>
      <c r="DP928" s="1240"/>
      <c r="DQ928" s="1240"/>
      <c r="DR928" s="1240"/>
      <c r="DS928" s="1240"/>
      <c r="DT928" s="1240"/>
      <c r="DU928" s="1240"/>
      <c r="DV928" s="1240"/>
      <c r="DW928" s="1240"/>
      <c r="DX928" s="1240">
        <v>14.2</v>
      </c>
      <c r="DY928" s="1240">
        <v>1.86</v>
      </c>
      <c r="DZ928" s="1240">
        <v>0.31</v>
      </c>
      <c r="EA928" s="1240">
        <v>14.2</v>
      </c>
      <c r="EB928" s="1240">
        <v>1.86</v>
      </c>
      <c r="EC928" s="1240">
        <v>0.31</v>
      </c>
      <c r="ED928" s="1240">
        <v>14.2</v>
      </c>
      <c r="EE928" s="1240">
        <v>1.86</v>
      </c>
      <c r="EF928" s="1240">
        <v>0.31</v>
      </c>
      <c r="EG928" s="1240"/>
      <c r="EH928" s="1240"/>
      <c r="EI928" s="1240"/>
      <c r="EJ928" s="301"/>
      <c r="EK928" s="301"/>
      <c r="EL928" s="301"/>
      <c r="EM928" s="301"/>
      <c r="EN928" s="318">
        <f t="shared" si="3463"/>
        <v>0</v>
      </c>
      <c r="EO928" s="318"/>
      <c r="EP928" s="318"/>
      <c r="EQ928" s="301"/>
      <c r="ER928" s="301"/>
      <c r="ES928" s="301"/>
      <c r="ET928" s="802"/>
      <c r="EU928" s="802"/>
      <c r="EV928" s="802"/>
      <c r="EW928" s="802"/>
      <c r="EX928" s="301"/>
      <c r="EY928" s="802"/>
      <c r="EZ928" s="802"/>
      <c r="FA928" s="802"/>
      <c r="FB928" s="802"/>
      <c r="FC928" s="301"/>
      <c r="FD928" s="301"/>
      <c r="FE928" s="301"/>
      <c r="FF928" s="301"/>
      <c r="FG928" s="318">
        <f>SUM(FH928:FM928)</f>
        <v>0</v>
      </c>
      <c r="FH928" s="318"/>
      <c r="FI928" s="318"/>
      <c r="FJ928" s="301"/>
      <c r="FK928" s="301"/>
      <c r="FL928" s="1012"/>
      <c r="FM928" s="301"/>
      <c r="FN928" s="802"/>
      <c r="FO928" s="802"/>
      <c r="FP928" s="802"/>
      <c r="FQ928" s="802"/>
      <c r="FR928" s="301"/>
      <c r="FS928" s="301"/>
      <c r="FT928" s="301"/>
      <c r="FU928" s="802"/>
      <c r="FV928" s="618"/>
      <c r="FW928" s="618"/>
      <c r="FX928" s="618"/>
    </row>
    <row r="929" spans="1:180" ht="30" hidden="1">
      <c r="A929" s="462" t="s">
        <v>485</v>
      </c>
      <c r="B929" s="379" t="s">
        <v>295</v>
      </c>
      <c r="C929" s="378"/>
      <c r="D929" s="378"/>
      <c r="E929" s="392"/>
      <c r="F929" s="397"/>
      <c r="G929" s="339"/>
      <c r="H929" s="339"/>
      <c r="I929" s="287" t="e">
        <f>#REF!+M929+N929+S929+#REF!</f>
        <v>#REF!</v>
      </c>
      <c r="J929" s="287"/>
      <c r="K929" s="287"/>
      <c r="L929" s="287"/>
      <c r="M929" s="364"/>
      <c r="N929" s="364"/>
      <c r="O929" s="364"/>
      <c r="P929" s="364"/>
      <c r="Q929" s="364"/>
      <c r="R929" s="364"/>
      <c r="S929" s="364"/>
      <c r="T929" s="364"/>
      <c r="U929" s="364"/>
      <c r="V929" s="364"/>
      <c r="W929" s="364"/>
      <c r="X929" s="364"/>
      <c r="Y929" s="364"/>
      <c r="Z929" s="364"/>
      <c r="AA929" s="1186"/>
      <c r="AB929" s="290"/>
      <c r="AC929" s="290"/>
      <c r="AD929" s="348"/>
      <c r="AE929" s="290"/>
      <c r="AF929" s="364"/>
      <c r="AG929" s="364"/>
      <c r="AH929" s="364"/>
      <c r="AI929" s="364"/>
      <c r="AJ929" s="364"/>
      <c r="AK929" s="364"/>
      <c r="AL929" s="290"/>
      <c r="AM929" s="290"/>
      <c r="AN929" s="290"/>
      <c r="AO929" s="290"/>
      <c r="AP929" s="290"/>
      <c r="AQ929" s="287" t="e">
        <f>#REF!+#REF!+BR929+CW929+#REF!+#REF!</f>
        <v>#REF!</v>
      </c>
      <c r="AR929" s="1631"/>
      <c r="AS929" s="1631"/>
      <c r="AT929" s="290"/>
      <c r="AU929" s="290"/>
      <c r="AV929" s="290"/>
      <c r="AW929" s="290"/>
      <c r="AX929" s="290"/>
      <c r="AY929" s="290"/>
      <c r="AZ929" s="290"/>
      <c r="BA929" s="290"/>
      <c r="BB929" s="290"/>
      <c r="BC929" s="290"/>
      <c r="BD929" s="290"/>
      <c r="BE929" s="290"/>
      <c r="BF929" s="290"/>
      <c r="BG929" s="290"/>
      <c r="BH929" s="290"/>
      <c r="BI929" s="290"/>
      <c r="BJ929" s="290"/>
      <c r="BK929" s="290"/>
      <c r="BL929" s="290"/>
      <c r="BM929" s="290"/>
      <c r="BN929" s="290"/>
      <c r="BO929" s="290"/>
      <c r="BP929" s="290"/>
      <c r="BQ929" s="290"/>
      <c r="BR929" s="290"/>
      <c r="BS929" s="290"/>
      <c r="BT929" s="290"/>
      <c r="BU929" s="290"/>
      <c r="BV929" s="290"/>
      <c r="BW929" s="290"/>
      <c r="BX929" s="290"/>
      <c r="BY929" s="290"/>
      <c r="BZ929" s="290"/>
      <c r="CA929" s="290"/>
      <c r="CB929" s="290"/>
      <c r="CC929" s="290"/>
      <c r="CD929" s="290"/>
      <c r="CE929" s="290"/>
      <c r="CF929" s="290"/>
      <c r="CG929" s="981"/>
      <c r="CH929" s="290"/>
      <c r="CI929" s="290"/>
      <c r="CJ929" s="290"/>
      <c r="CK929" s="290"/>
      <c r="CL929" s="290"/>
      <c r="CM929" s="290"/>
      <c r="CN929" s="290"/>
      <c r="CO929" s="290"/>
      <c r="CP929" s="290"/>
      <c r="CQ929" s="290"/>
      <c r="CR929" s="290"/>
      <c r="CS929" s="290"/>
      <c r="CT929" s="290"/>
      <c r="CU929" s="290"/>
      <c r="CV929" s="290"/>
      <c r="CW929" s="1549"/>
      <c r="CX929" s="290"/>
      <c r="CY929" s="290"/>
      <c r="CZ929" s="290"/>
      <c r="DA929" s="290"/>
      <c r="DB929" s="290"/>
      <c r="DC929" s="290"/>
      <c r="DD929" s="290"/>
      <c r="DE929" s="290"/>
      <c r="DF929" s="290"/>
      <c r="DG929" s="290"/>
      <c r="DH929" s="290"/>
      <c r="DI929" s="1234"/>
      <c r="DJ929" s="1234"/>
      <c r="DK929" s="1234"/>
      <c r="DL929" s="1234"/>
      <c r="DM929" s="1234"/>
      <c r="DN929" s="1234"/>
      <c r="DO929" s="1234"/>
      <c r="DP929" s="1234"/>
      <c r="DQ929" s="1234"/>
      <c r="DR929" s="1234"/>
      <c r="DS929" s="1234"/>
      <c r="DT929" s="1234"/>
      <c r="DU929" s="1234"/>
      <c r="DV929" s="1234"/>
      <c r="DW929" s="1234"/>
      <c r="DX929" s="1234"/>
      <c r="DY929" s="1234"/>
      <c r="DZ929" s="1234"/>
      <c r="EA929" s="1234"/>
      <c r="EB929" s="1234"/>
      <c r="EC929" s="1234"/>
      <c r="ED929" s="1234"/>
      <c r="EE929" s="1234"/>
      <c r="EF929" s="1234"/>
      <c r="EG929" s="1234"/>
      <c r="EH929" s="1234"/>
      <c r="EI929" s="1234"/>
      <c r="EJ929" s="290"/>
      <c r="EK929" s="290"/>
      <c r="EL929" s="290"/>
      <c r="EM929" s="290"/>
      <c r="EN929" s="287">
        <f t="shared" si="3463"/>
        <v>0</v>
      </c>
      <c r="EO929" s="287"/>
      <c r="EP929" s="287"/>
      <c r="EQ929" s="290"/>
      <c r="ER929" s="290"/>
      <c r="ES929" s="290"/>
      <c r="ET929" s="836"/>
      <c r="EU929" s="836"/>
      <c r="EV929" s="836"/>
      <c r="EW929" s="836"/>
      <c r="EX929" s="290"/>
      <c r="EY929" s="836"/>
      <c r="EZ929" s="836"/>
      <c r="FA929" s="836"/>
      <c r="FB929" s="836"/>
      <c r="FC929" s="290"/>
      <c r="FD929" s="290"/>
      <c r="FE929" s="290"/>
      <c r="FF929" s="290"/>
      <c r="FG929" s="287">
        <f>SUM(FH929:FM929)</f>
        <v>0</v>
      </c>
      <c r="FH929" s="287">
        <v>0</v>
      </c>
      <c r="FI929" s="287">
        <v>0</v>
      </c>
      <c r="FJ929" s="290"/>
      <c r="FK929" s="290"/>
      <c r="FL929" s="981"/>
      <c r="FM929" s="290"/>
      <c r="FN929" s="836"/>
      <c r="FO929" s="836"/>
      <c r="FP929" s="836"/>
      <c r="FQ929" s="836"/>
      <c r="FR929" s="290"/>
      <c r="FS929" s="290"/>
      <c r="FT929" s="290"/>
      <c r="FU929" s="836"/>
      <c r="FV929" s="338"/>
      <c r="FW929" s="338"/>
      <c r="FX929" s="338"/>
    </row>
    <row r="930" spans="1:180" ht="30" hidden="1">
      <c r="A930" s="462" t="s">
        <v>485</v>
      </c>
      <c r="B930" s="379" t="s">
        <v>295</v>
      </c>
      <c r="C930" s="378"/>
      <c r="D930" s="378"/>
      <c r="E930" s="392" t="s">
        <v>97</v>
      </c>
      <c r="F930" s="382" t="s">
        <v>11</v>
      </c>
      <c r="G930" s="463"/>
      <c r="H930" s="463"/>
      <c r="I930" s="285"/>
      <c r="J930" s="285"/>
      <c r="K930" s="285"/>
      <c r="L930" s="285"/>
      <c r="M930" s="285"/>
      <c r="N930" s="285"/>
      <c r="O930" s="285"/>
      <c r="P930" s="285"/>
      <c r="Q930" s="285"/>
      <c r="R930" s="285"/>
      <c r="S930" s="285"/>
      <c r="T930" s="285"/>
      <c r="U930" s="285"/>
      <c r="V930" s="285"/>
      <c r="W930" s="285"/>
      <c r="X930" s="285"/>
      <c r="Y930" s="285"/>
      <c r="Z930" s="285"/>
      <c r="AA930" s="1174"/>
      <c r="AB930" s="285"/>
      <c r="AC930" s="285"/>
      <c r="AD930" s="347"/>
      <c r="AE930" s="285"/>
      <c r="AF930" s="285"/>
      <c r="AG930" s="285"/>
      <c r="AH930" s="285"/>
      <c r="AI930" s="285"/>
      <c r="AJ930" s="285"/>
      <c r="AK930" s="285"/>
      <c r="AL930" s="285"/>
      <c r="AM930" s="285"/>
      <c r="AN930" s="285"/>
      <c r="AO930" s="285"/>
      <c r="AP930" s="306"/>
      <c r="AQ930" s="307" t="e">
        <f>#REF!+BL930+BR930+CW930</f>
        <v>#REF!</v>
      </c>
      <c r="AR930" s="1616"/>
      <c r="AS930" s="1616"/>
      <c r="AT930" s="287"/>
      <c r="AU930" s="287"/>
      <c r="AV930" s="287"/>
      <c r="AW930" s="287"/>
      <c r="AX930" s="287"/>
      <c r="AY930" s="287"/>
      <c r="AZ930" s="287"/>
      <c r="BA930" s="287"/>
      <c r="BB930" s="287"/>
      <c r="BC930" s="287"/>
      <c r="BD930" s="287"/>
      <c r="BE930" s="287"/>
      <c r="BF930" s="287"/>
      <c r="BG930" s="287"/>
      <c r="BH930" s="287"/>
      <c r="BI930" s="287"/>
      <c r="BJ930" s="287"/>
      <c r="BK930" s="287"/>
      <c r="BL930" s="287">
        <f t="shared" ref="BL930:DE930" si="3494">SUM(BL928:BL929)</f>
        <v>113.47</v>
      </c>
      <c r="BM930" s="287">
        <f t="shared" si="3494"/>
        <v>111.62</v>
      </c>
      <c r="BN930" s="287">
        <f t="shared" si="3494"/>
        <v>2.8200000000000003</v>
      </c>
      <c r="BO930" s="287">
        <f t="shared" si="3494"/>
        <v>28</v>
      </c>
      <c r="BP930" s="287">
        <f t="shared" si="3494"/>
        <v>27</v>
      </c>
      <c r="BQ930" s="287">
        <f t="shared" si="3494"/>
        <v>0.7</v>
      </c>
      <c r="BR930" s="287">
        <f t="shared" ref="BR930:CF930" si="3495">SUM(BR928:BR929)</f>
        <v>113.47</v>
      </c>
      <c r="BS930" s="287">
        <f t="shared" si="3495"/>
        <v>111.62</v>
      </c>
      <c r="BT930" s="287">
        <f t="shared" si="3495"/>
        <v>2.8200000000000003</v>
      </c>
      <c r="BU930" s="287">
        <f t="shared" si="3495"/>
        <v>28</v>
      </c>
      <c r="BV930" s="287">
        <f t="shared" si="3495"/>
        <v>27</v>
      </c>
      <c r="BW930" s="287">
        <f t="shared" si="3495"/>
        <v>0.7</v>
      </c>
      <c r="BX930" s="287">
        <f t="shared" si="3495"/>
        <v>28.5</v>
      </c>
      <c r="BY930" s="287">
        <f t="shared" si="3495"/>
        <v>28.81</v>
      </c>
      <c r="BZ930" s="287">
        <f t="shared" si="3495"/>
        <v>0.71</v>
      </c>
      <c r="CA930" s="287">
        <f t="shared" si="3495"/>
        <v>28.5</v>
      </c>
      <c r="CB930" s="287">
        <f t="shared" si="3495"/>
        <v>28.81</v>
      </c>
      <c r="CC930" s="287">
        <f t="shared" si="3495"/>
        <v>0.71</v>
      </c>
      <c r="CD930" s="287">
        <f t="shared" si="3495"/>
        <v>28.47</v>
      </c>
      <c r="CE930" s="287">
        <f t="shared" si="3495"/>
        <v>27</v>
      </c>
      <c r="CF930" s="287">
        <f t="shared" si="3495"/>
        <v>0.7</v>
      </c>
      <c r="CG930" s="961"/>
      <c r="CH930" s="287">
        <f t="shared" ref="CH930:CV930" si="3496">SUM(CH928:CH929)</f>
        <v>113.47</v>
      </c>
      <c r="CI930" s="287">
        <f t="shared" si="3496"/>
        <v>111.62</v>
      </c>
      <c r="CJ930" s="287">
        <f t="shared" si="3496"/>
        <v>2.8200000000000003</v>
      </c>
      <c r="CK930" s="287">
        <f t="shared" si="3496"/>
        <v>28</v>
      </c>
      <c r="CL930" s="287">
        <f t="shared" si="3496"/>
        <v>27</v>
      </c>
      <c r="CM930" s="287">
        <f t="shared" si="3496"/>
        <v>0.7</v>
      </c>
      <c r="CN930" s="287">
        <f t="shared" si="3496"/>
        <v>28.5</v>
      </c>
      <c r="CO930" s="287">
        <f t="shared" si="3496"/>
        <v>28.81</v>
      </c>
      <c r="CP930" s="287">
        <f t="shared" si="3496"/>
        <v>0.71</v>
      </c>
      <c r="CQ930" s="287">
        <f t="shared" si="3496"/>
        <v>28.5</v>
      </c>
      <c r="CR930" s="287">
        <f t="shared" si="3496"/>
        <v>28.81</v>
      </c>
      <c r="CS930" s="287">
        <f t="shared" si="3496"/>
        <v>0.71</v>
      </c>
      <c r="CT930" s="287">
        <f t="shared" si="3496"/>
        <v>28.47</v>
      </c>
      <c r="CU930" s="287">
        <f t="shared" si="3496"/>
        <v>27</v>
      </c>
      <c r="CV930" s="287">
        <f t="shared" si="3496"/>
        <v>0.7</v>
      </c>
      <c r="CW930" s="1510">
        <f t="shared" si="3494"/>
        <v>14.2</v>
      </c>
      <c r="CX930" s="287">
        <f t="shared" si="3494"/>
        <v>1.86</v>
      </c>
      <c r="CY930" s="287">
        <f t="shared" si="3494"/>
        <v>0.31</v>
      </c>
      <c r="CZ930" s="287">
        <f t="shared" si="3494"/>
        <v>14.2</v>
      </c>
      <c r="DA930" s="287">
        <f t="shared" si="3494"/>
        <v>1.86</v>
      </c>
      <c r="DB930" s="287">
        <f t="shared" si="3494"/>
        <v>0.31</v>
      </c>
      <c r="DC930" s="287">
        <f t="shared" si="3494"/>
        <v>14.2</v>
      </c>
      <c r="DD930" s="287">
        <f t="shared" si="3494"/>
        <v>1.86</v>
      </c>
      <c r="DE930" s="287">
        <f t="shared" si="3494"/>
        <v>0.31</v>
      </c>
      <c r="DF930" s="287">
        <f t="shared" ref="DF930:DH930" si="3497">SUM(DF928:DF929)</f>
        <v>14.2</v>
      </c>
      <c r="DG930" s="287">
        <f t="shared" si="3497"/>
        <v>1.86</v>
      </c>
      <c r="DH930" s="287">
        <f t="shared" si="3497"/>
        <v>0.31</v>
      </c>
      <c r="DI930" s="1220">
        <f t="shared" ref="DI930:EC930" si="3498">SUM(DI928:DI929)</f>
        <v>14.2</v>
      </c>
      <c r="DJ930" s="1220">
        <f t="shared" si="3498"/>
        <v>1.86</v>
      </c>
      <c r="DK930" s="1220">
        <f t="shared" si="3498"/>
        <v>0.31</v>
      </c>
      <c r="DL930" s="1220"/>
      <c r="DM930" s="1220"/>
      <c r="DN930" s="1220"/>
      <c r="DO930" s="1220"/>
      <c r="DP930" s="1220"/>
      <c r="DQ930" s="1220"/>
      <c r="DR930" s="1220"/>
      <c r="DS930" s="1220"/>
      <c r="DT930" s="1220"/>
      <c r="DU930" s="1220"/>
      <c r="DV930" s="1220"/>
      <c r="DW930" s="1220"/>
      <c r="DX930" s="1220">
        <f t="shared" si="3498"/>
        <v>14.2</v>
      </c>
      <c r="DY930" s="1220">
        <f t="shared" si="3498"/>
        <v>1.86</v>
      </c>
      <c r="DZ930" s="1220">
        <f t="shared" si="3498"/>
        <v>0.31</v>
      </c>
      <c r="EA930" s="1220">
        <f t="shared" si="3498"/>
        <v>14.2</v>
      </c>
      <c r="EB930" s="1220">
        <f t="shared" si="3498"/>
        <v>1.86</v>
      </c>
      <c r="EC930" s="1220">
        <f t="shared" si="3498"/>
        <v>0.31</v>
      </c>
      <c r="ED930" s="1220">
        <f t="shared" ref="ED930:EF930" si="3499">SUM(ED928:ED929)</f>
        <v>14.2</v>
      </c>
      <c r="EE930" s="1220">
        <f t="shared" si="3499"/>
        <v>1.86</v>
      </c>
      <c r="EF930" s="1220">
        <f t="shared" si="3499"/>
        <v>0.31</v>
      </c>
      <c r="EG930" s="1220"/>
      <c r="EH930" s="1220"/>
      <c r="EI930" s="1220"/>
      <c r="EJ930" s="285"/>
      <c r="EK930" s="285"/>
      <c r="EL930" s="285"/>
      <c r="EM930" s="285"/>
      <c r="EN930" s="287">
        <f t="shared" si="3463"/>
        <v>0</v>
      </c>
      <c r="EO930" s="287"/>
      <c r="EP930" s="287"/>
      <c r="EQ930" s="287">
        <f t="shared" ref="EQ930:FG930" si="3500">SUM(EQ928:EQ929)</f>
        <v>0</v>
      </c>
      <c r="ER930" s="287">
        <f t="shared" si="3500"/>
        <v>0</v>
      </c>
      <c r="ES930" s="287">
        <f t="shared" si="3500"/>
        <v>0</v>
      </c>
      <c r="ET930" s="825"/>
      <c r="EU930" s="825"/>
      <c r="EV930" s="825"/>
      <c r="EW930" s="825"/>
      <c r="EX930" s="287">
        <f t="shared" si="3500"/>
        <v>0</v>
      </c>
      <c r="EY930" s="825"/>
      <c r="EZ930" s="825"/>
      <c r="FA930" s="825"/>
      <c r="FB930" s="825"/>
      <c r="FC930" s="287">
        <f t="shared" si="3500"/>
        <v>0</v>
      </c>
      <c r="FD930" s="287">
        <f t="shared" si="3500"/>
        <v>0</v>
      </c>
      <c r="FE930" s="287">
        <f t="shared" ref="FE930:FF930" si="3501">SUM(FE928:FE929)</f>
        <v>0</v>
      </c>
      <c r="FF930" s="287">
        <f t="shared" si="3501"/>
        <v>0</v>
      </c>
      <c r="FG930" s="287">
        <f t="shared" si="3500"/>
        <v>0</v>
      </c>
      <c r="FH930" s="287"/>
      <c r="FI930" s="287"/>
      <c r="FJ930" s="287">
        <f>SUM(FJ928:FJ929)</f>
        <v>0</v>
      </c>
      <c r="FK930" s="287">
        <f>SUM(FK928:FK929)</f>
        <v>0</v>
      </c>
      <c r="FL930" s="961"/>
      <c r="FM930" s="287">
        <f>SUM(FM928:FM929)</f>
        <v>0</v>
      </c>
      <c r="FN930" s="825"/>
      <c r="FO930" s="825"/>
      <c r="FP930" s="825"/>
      <c r="FQ930" s="825"/>
      <c r="FR930" s="287"/>
      <c r="FS930" s="287"/>
      <c r="FT930" s="287">
        <f>SUM(FT928:FT929)</f>
        <v>0</v>
      </c>
      <c r="FU930" s="825"/>
      <c r="FV930" s="285"/>
      <c r="FW930" s="285"/>
      <c r="FX930" s="285"/>
    </row>
    <row r="931" spans="1:180" ht="30" hidden="1">
      <c r="A931" s="462" t="s">
        <v>485</v>
      </c>
      <c r="B931" s="379" t="s">
        <v>295</v>
      </c>
      <c r="C931" s="378"/>
      <c r="D931" s="378"/>
      <c r="E931" s="392" t="s">
        <v>264</v>
      </c>
      <c r="F931" s="396" t="s">
        <v>266</v>
      </c>
      <c r="G931" s="463"/>
      <c r="H931" s="463"/>
      <c r="I931" s="285"/>
      <c r="J931" s="285"/>
      <c r="K931" s="285"/>
      <c r="L931" s="285"/>
      <c r="M931" s="285"/>
      <c r="N931" s="285"/>
      <c r="O931" s="285"/>
      <c r="P931" s="285"/>
      <c r="Q931" s="285"/>
      <c r="R931" s="285"/>
      <c r="S931" s="285"/>
      <c r="T931" s="285"/>
      <c r="U931" s="285"/>
      <c r="V931" s="285"/>
      <c r="W931" s="285"/>
      <c r="X931" s="285"/>
      <c r="Y931" s="285"/>
      <c r="Z931" s="285"/>
      <c r="AA931" s="1174"/>
      <c r="AB931" s="285"/>
      <c r="AC931" s="285"/>
      <c r="AD931" s="347"/>
      <c r="AE931" s="285"/>
      <c r="AF931" s="285"/>
      <c r="AG931" s="285"/>
      <c r="AH931" s="285"/>
      <c r="AI931" s="285"/>
      <c r="AJ931" s="285"/>
      <c r="AK931" s="285"/>
      <c r="AL931" s="285"/>
      <c r="AM931" s="285"/>
      <c r="AN931" s="285"/>
      <c r="AO931" s="285"/>
      <c r="AP931" s="338"/>
      <c r="AQ931" s="285"/>
      <c r="AR931" s="1629"/>
      <c r="AS931" s="1629"/>
      <c r="AT931" s="285"/>
      <c r="AU931" s="285"/>
      <c r="AV931" s="285"/>
      <c r="AW931" s="285"/>
      <c r="AX931" s="285"/>
      <c r="AY931" s="285"/>
      <c r="AZ931" s="285"/>
      <c r="BA931" s="285"/>
      <c r="BB931" s="285"/>
      <c r="BC931" s="285"/>
      <c r="BD931" s="285"/>
      <c r="BE931" s="285"/>
      <c r="BF931" s="285"/>
      <c r="BG931" s="285"/>
      <c r="BH931" s="285"/>
      <c r="BI931" s="285"/>
      <c r="BJ931" s="285"/>
      <c r="BK931" s="285"/>
      <c r="BL931" s="285"/>
      <c r="BM931" s="285"/>
      <c r="BN931" s="285"/>
      <c r="BO931" s="285"/>
      <c r="BP931" s="285"/>
      <c r="BQ931" s="285"/>
      <c r="BR931" s="285"/>
      <c r="BS931" s="285"/>
      <c r="BT931" s="285"/>
      <c r="BU931" s="285"/>
      <c r="BV931" s="285"/>
      <c r="BW931" s="285"/>
      <c r="BX931" s="285"/>
      <c r="BY931" s="285"/>
      <c r="BZ931" s="285"/>
      <c r="CA931" s="285"/>
      <c r="CB931" s="285"/>
      <c r="CC931" s="285"/>
      <c r="CD931" s="285"/>
      <c r="CE931" s="285"/>
      <c r="CF931" s="285"/>
      <c r="CG931" s="962"/>
      <c r="CH931" s="285"/>
      <c r="CI931" s="285"/>
      <c r="CJ931" s="285"/>
      <c r="CK931" s="285"/>
      <c r="CL931" s="285"/>
      <c r="CM931" s="285"/>
      <c r="CN931" s="285"/>
      <c r="CO931" s="285"/>
      <c r="CP931" s="285"/>
      <c r="CQ931" s="285"/>
      <c r="CR931" s="285"/>
      <c r="CS931" s="285"/>
      <c r="CT931" s="285"/>
      <c r="CU931" s="285"/>
      <c r="CV931" s="285"/>
      <c r="CW931" s="1512"/>
      <c r="CX931" s="285"/>
      <c r="CY931" s="285"/>
      <c r="CZ931" s="285"/>
      <c r="DA931" s="285"/>
      <c r="DB931" s="285"/>
      <c r="DC931" s="285"/>
      <c r="DD931" s="285"/>
      <c r="DE931" s="285"/>
      <c r="DF931" s="285"/>
      <c r="DG931" s="285"/>
      <c r="DH931" s="285"/>
      <c r="DI931" s="1174"/>
      <c r="DJ931" s="1174"/>
      <c r="DK931" s="1174"/>
      <c r="DL931" s="1174"/>
      <c r="DM931" s="1174"/>
      <c r="DN931" s="1174"/>
      <c r="DO931" s="1174"/>
      <c r="DP931" s="1174"/>
      <c r="DQ931" s="1174"/>
      <c r="DR931" s="1174"/>
      <c r="DS931" s="1174"/>
      <c r="DT931" s="1174"/>
      <c r="DU931" s="1174"/>
      <c r="DV931" s="1174"/>
      <c r="DW931" s="1174"/>
      <c r="DX931" s="1174"/>
      <c r="DY931" s="1174"/>
      <c r="DZ931" s="1174"/>
      <c r="EA931" s="1174"/>
      <c r="EB931" s="1174"/>
      <c r="EC931" s="1174"/>
      <c r="ED931" s="1174"/>
      <c r="EE931" s="1174"/>
      <c r="EF931" s="1174"/>
      <c r="EG931" s="1174"/>
      <c r="EH931" s="1174"/>
      <c r="EI931" s="1174"/>
      <c r="EJ931" s="285"/>
      <c r="EK931" s="285"/>
      <c r="EL931" s="285"/>
      <c r="EM931" s="285"/>
      <c r="EN931" s="287">
        <f t="shared" si="3463"/>
        <v>0</v>
      </c>
      <c r="EO931" s="287"/>
      <c r="EP931" s="287"/>
      <c r="EQ931" s="285"/>
      <c r="ER931" s="285"/>
      <c r="ES931" s="285"/>
      <c r="ET931" s="804"/>
      <c r="EU931" s="804"/>
      <c r="EV931" s="804"/>
      <c r="EW931" s="804"/>
      <c r="EX931" s="285"/>
      <c r="EY931" s="804"/>
      <c r="EZ931" s="804"/>
      <c r="FA931" s="804"/>
      <c r="FB931" s="804"/>
      <c r="FC931" s="285"/>
      <c r="FD931" s="285"/>
      <c r="FE931" s="285"/>
      <c r="FF931" s="285"/>
      <c r="FG931" s="285"/>
      <c r="FH931" s="287"/>
      <c r="FI931" s="287"/>
      <c r="FJ931" s="285"/>
      <c r="FK931" s="285"/>
      <c r="FL931" s="962"/>
      <c r="FM931" s="285"/>
      <c r="FN931" s="804"/>
      <c r="FO931" s="804"/>
      <c r="FP931" s="804"/>
      <c r="FQ931" s="804"/>
      <c r="FR931" s="285"/>
      <c r="FS931" s="285"/>
      <c r="FT931" s="285"/>
      <c r="FU931" s="804"/>
      <c r="FV931" s="285"/>
      <c r="FW931" s="285"/>
      <c r="FX931" s="285"/>
    </row>
    <row r="932" spans="1:180" ht="30" hidden="1">
      <c r="A932" s="462" t="s">
        <v>485</v>
      </c>
      <c r="B932" s="379" t="s">
        <v>295</v>
      </c>
      <c r="C932" s="378"/>
      <c r="D932" s="378"/>
      <c r="E932" s="392"/>
      <c r="F932" s="396"/>
      <c r="G932" s="339"/>
      <c r="H932" s="339"/>
      <c r="I932" s="287" t="e">
        <f>#REF!+M932+N932+S932+#REF!</f>
        <v>#REF!</v>
      </c>
      <c r="J932" s="287"/>
      <c r="K932" s="287"/>
      <c r="L932" s="287"/>
      <c r="M932" s="364"/>
      <c r="N932" s="364"/>
      <c r="O932" s="364"/>
      <c r="P932" s="364"/>
      <c r="Q932" s="364"/>
      <c r="R932" s="364"/>
      <c r="S932" s="364"/>
      <c r="T932" s="364"/>
      <c r="U932" s="364"/>
      <c r="V932" s="364"/>
      <c r="W932" s="364"/>
      <c r="X932" s="364"/>
      <c r="Y932" s="364"/>
      <c r="Z932" s="364"/>
      <c r="AA932" s="1186"/>
      <c r="AB932" s="290"/>
      <c r="AC932" s="290"/>
      <c r="AD932" s="348"/>
      <c r="AE932" s="290"/>
      <c r="AF932" s="364"/>
      <c r="AG932" s="364"/>
      <c r="AH932" s="364"/>
      <c r="AI932" s="364"/>
      <c r="AJ932" s="364"/>
      <c r="AK932" s="364"/>
      <c r="AL932" s="290"/>
      <c r="AM932" s="290"/>
      <c r="AN932" s="290"/>
      <c r="AO932" s="290"/>
      <c r="AP932" s="290"/>
      <c r="AQ932" s="287" t="e">
        <f>#REF!+#REF!+BR932+CW932+#REF!</f>
        <v>#REF!</v>
      </c>
      <c r="AR932" s="1631"/>
      <c r="AS932" s="1631"/>
      <c r="AT932" s="290"/>
      <c r="AU932" s="290"/>
      <c r="AV932" s="290"/>
      <c r="AW932" s="290"/>
      <c r="AX932" s="290"/>
      <c r="AY932" s="290"/>
      <c r="AZ932" s="290"/>
      <c r="BA932" s="290"/>
      <c r="BB932" s="290"/>
      <c r="BC932" s="290"/>
      <c r="BD932" s="290"/>
      <c r="BE932" s="290"/>
      <c r="BF932" s="290"/>
      <c r="BG932" s="290"/>
      <c r="BH932" s="290"/>
      <c r="BI932" s="290"/>
      <c r="BJ932" s="290"/>
      <c r="BK932" s="290"/>
      <c r="BL932" s="290"/>
      <c r="BM932" s="290"/>
      <c r="BN932" s="290"/>
      <c r="BO932" s="290"/>
      <c r="BP932" s="290"/>
      <c r="BQ932" s="290"/>
      <c r="BR932" s="290"/>
      <c r="BS932" s="290"/>
      <c r="BT932" s="290"/>
      <c r="BU932" s="290"/>
      <c r="BV932" s="290"/>
      <c r="BW932" s="290"/>
      <c r="BX932" s="290"/>
      <c r="BY932" s="290"/>
      <c r="BZ932" s="290"/>
      <c r="CA932" s="290"/>
      <c r="CB932" s="290"/>
      <c r="CC932" s="290"/>
      <c r="CD932" s="290"/>
      <c r="CE932" s="290"/>
      <c r="CF932" s="290"/>
      <c r="CG932" s="981"/>
      <c r="CH932" s="290"/>
      <c r="CI932" s="290"/>
      <c r="CJ932" s="290"/>
      <c r="CK932" s="290"/>
      <c r="CL932" s="290"/>
      <c r="CM932" s="290"/>
      <c r="CN932" s="290"/>
      <c r="CO932" s="290"/>
      <c r="CP932" s="290"/>
      <c r="CQ932" s="290"/>
      <c r="CR932" s="290"/>
      <c r="CS932" s="290"/>
      <c r="CT932" s="290"/>
      <c r="CU932" s="290"/>
      <c r="CV932" s="290"/>
      <c r="CW932" s="1549"/>
      <c r="CX932" s="290"/>
      <c r="CY932" s="290"/>
      <c r="CZ932" s="290"/>
      <c r="DA932" s="290"/>
      <c r="DB932" s="290"/>
      <c r="DC932" s="290"/>
      <c r="DD932" s="290"/>
      <c r="DE932" s="290"/>
      <c r="DF932" s="290"/>
      <c r="DG932" s="290"/>
      <c r="DH932" s="290"/>
      <c r="DI932" s="1234"/>
      <c r="DJ932" s="1234"/>
      <c r="DK932" s="1234"/>
      <c r="DL932" s="1234"/>
      <c r="DM932" s="1234"/>
      <c r="DN932" s="1234"/>
      <c r="DO932" s="1234"/>
      <c r="DP932" s="1234"/>
      <c r="DQ932" s="1234"/>
      <c r="DR932" s="1234"/>
      <c r="DS932" s="1234"/>
      <c r="DT932" s="1234"/>
      <c r="DU932" s="1234"/>
      <c r="DV932" s="1234"/>
      <c r="DW932" s="1234"/>
      <c r="DX932" s="1234"/>
      <c r="DY932" s="1234"/>
      <c r="DZ932" s="1234"/>
      <c r="EA932" s="1234"/>
      <c r="EB932" s="1234"/>
      <c r="EC932" s="1234"/>
      <c r="ED932" s="1234"/>
      <c r="EE932" s="1234"/>
      <c r="EF932" s="1234"/>
      <c r="EG932" s="1234"/>
      <c r="EH932" s="1234"/>
      <c r="EI932" s="1234"/>
      <c r="EJ932" s="290"/>
      <c r="EK932" s="290"/>
      <c r="EL932" s="290"/>
      <c r="EM932" s="290"/>
      <c r="EN932" s="287">
        <f t="shared" si="3463"/>
        <v>0</v>
      </c>
      <c r="EO932" s="287"/>
      <c r="EP932" s="287"/>
      <c r="EQ932" s="290"/>
      <c r="ER932" s="290"/>
      <c r="ES932" s="290"/>
      <c r="ET932" s="836"/>
      <c r="EU932" s="836"/>
      <c r="EV932" s="836"/>
      <c r="EW932" s="836"/>
      <c r="EX932" s="290"/>
      <c r="EY932" s="836"/>
      <c r="EZ932" s="836"/>
      <c r="FA932" s="836"/>
      <c r="FB932" s="836"/>
      <c r="FC932" s="290"/>
      <c r="FD932" s="290"/>
      <c r="FE932" s="290"/>
      <c r="FF932" s="290"/>
      <c r="FG932" s="287">
        <f>SUM(FH932:FM932)</f>
        <v>0</v>
      </c>
      <c r="FH932" s="287"/>
      <c r="FI932" s="287"/>
      <c r="FJ932" s="290"/>
      <c r="FK932" s="290"/>
      <c r="FL932" s="981"/>
      <c r="FM932" s="290"/>
      <c r="FN932" s="836"/>
      <c r="FO932" s="836"/>
      <c r="FP932" s="836"/>
      <c r="FQ932" s="836"/>
      <c r="FR932" s="290"/>
      <c r="FS932" s="290"/>
      <c r="FT932" s="290"/>
      <c r="FU932" s="836"/>
      <c r="FV932" s="338"/>
      <c r="FW932" s="338"/>
      <c r="FX932" s="338"/>
    </row>
    <row r="933" spans="1:180" ht="30" hidden="1">
      <c r="A933" s="462" t="s">
        <v>485</v>
      </c>
      <c r="B933" s="379" t="s">
        <v>295</v>
      </c>
      <c r="C933" s="378"/>
      <c r="D933" s="378"/>
      <c r="E933" s="392"/>
      <c r="F933" s="397"/>
      <c r="G933" s="339"/>
      <c r="H933" s="339"/>
      <c r="I933" s="287" t="e">
        <f>#REF!+M933+N933+S933+#REF!</f>
        <v>#REF!</v>
      </c>
      <c r="J933" s="287"/>
      <c r="K933" s="287"/>
      <c r="L933" s="287"/>
      <c r="M933" s="364"/>
      <c r="N933" s="364"/>
      <c r="O933" s="364"/>
      <c r="P933" s="364"/>
      <c r="Q933" s="364"/>
      <c r="R933" s="364"/>
      <c r="S933" s="364"/>
      <c r="T933" s="364"/>
      <c r="U933" s="364"/>
      <c r="V933" s="364"/>
      <c r="W933" s="364"/>
      <c r="X933" s="364"/>
      <c r="Y933" s="364"/>
      <c r="Z933" s="364"/>
      <c r="AA933" s="1186"/>
      <c r="AB933" s="290"/>
      <c r="AC933" s="290"/>
      <c r="AD933" s="348"/>
      <c r="AE933" s="290"/>
      <c r="AF933" s="364"/>
      <c r="AG933" s="364"/>
      <c r="AH933" s="364"/>
      <c r="AI933" s="364"/>
      <c r="AJ933" s="364"/>
      <c r="AK933" s="364"/>
      <c r="AL933" s="290"/>
      <c r="AM933" s="290"/>
      <c r="AN933" s="290"/>
      <c r="AO933" s="290"/>
      <c r="AP933" s="290"/>
      <c r="AQ933" s="287" t="e">
        <f>#REF!+#REF!+BR933+CW933+#REF!</f>
        <v>#REF!</v>
      </c>
      <c r="AR933" s="1631"/>
      <c r="AS933" s="1631"/>
      <c r="AT933" s="290"/>
      <c r="AU933" s="290"/>
      <c r="AV933" s="290"/>
      <c r="AW933" s="290"/>
      <c r="AX933" s="290"/>
      <c r="AY933" s="290"/>
      <c r="AZ933" s="290"/>
      <c r="BA933" s="290"/>
      <c r="BB933" s="290"/>
      <c r="BC933" s="290"/>
      <c r="BD933" s="290"/>
      <c r="BE933" s="290"/>
      <c r="BF933" s="290"/>
      <c r="BG933" s="290"/>
      <c r="BH933" s="290"/>
      <c r="BI933" s="290"/>
      <c r="BJ933" s="290"/>
      <c r="BK933" s="290"/>
      <c r="BL933" s="290"/>
      <c r="BM933" s="290"/>
      <c r="BN933" s="290"/>
      <c r="BO933" s="290"/>
      <c r="BP933" s="290"/>
      <c r="BQ933" s="290"/>
      <c r="BR933" s="290"/>
      <c r="BS933" s="290"/>
      <c r="BT933" s="290"/>
      <c r="BU933" s="290"/>
      <c r="BV933" s="290"/>
      <c r="BW933" s="290"/>
      <c r="BX933" s="290"/>
      <c r="BY933" s="290"/>
      <c r="BZ933" s="290"/>
      <c r="CA933" s="290"/>
      <c r="CB933" s="290"/>
      <c r="CC933" s="290"/>
      <c r="CD933" s="290"/>
      <c r="CE933" s="290"/>
      <c r="CF933" s="290"/>
      <c r="CG933" s="981"/>
      <c r="CH933" s="290"/>
      <c r="CI933" s="290"/>
      <c r="CJ933" s="290"/>
      <c r="CK933" s="290"/>
      <c r="CL933" s="290"/>
      <c r="CM933" s="290"/>
      <c r="CN933" s="290"/>
      <c r="CO933" s="290"/>
      <c r="CP933" s="290"/>
      <c r="CQ933" s="290"/>
      <c r="CR933" s="290"/>
      <c r="CS933" s="290"/>
      <c r="CT933" s="290"/>
      <c r="CU933" s="290"/>
      <c r="CV933" s="290"/>
      <c r="CW933" s="1549"/>
      <c r="CX933" s="290"/>
      <c r="CY933" s="290"/>
      <c r="CZ933" s="290"/>
      <c r="DA933" s="290"/>
      <c r="DB933" s="290"/>
      <c r="DC933" s="290"/>
      <c r="DD933" s="290"/>
      <c r="DE933" s="290"/>
      <c r="DF933" s="290"/>
      <c r="DG933" s="290"/>
      <c r="DH933" s="290"/>
      <c r="DI933" s="1234"/>
      <c r="DJ933" s="1234"/>
      <c r="DK933" s="1234"/>
      <c r="DL933" s="1234"/>
      <c r="DM933" s="1234"/>
      <c r="DN933" s="1234"/>
      <c r="DO933" s="1234"/>
      <c r="DP933" s="1234"/>
      <c r="DQ933" s="1234"/>
      <c r="DR933" s="1234"/>
      <c r="DS933" s="1234"/>
      <c r="DT933" s="1234"/>
      <c r="DU933" s="1234"/>
      <c r="DV933" s="1234"/>
      <c r="DW933" s="1234"/>
      <c r="DX933" s="1234"/>
      <c r="DY933" s="1234"/>
      <c r="DZ933" s="1234"/>
      <c r="EA933" s="1234"/>
      <c r="EB933" s="1234"/>
      <c r="EC933" s="1234"/>
      <c r="ED933" s="1234"/>
      <c r="EE933" s="1234"/>
      <c r="EF933" s="1234"/>
      <c r="EG933" s="1234"/>
      <c r="EH933" s="1234"/>
      <c r="EI933" s="1234"/>
      <c r="EJ933" s="290"/>
      <c r="EK933" s="290"/>
      <c r="EL933" s="290"/>
      <c r="EM933" s="290"/>
      <c r="EN933" s="287">
        <f t="shared" si="3463"/>
        <v>0</v>
      </c>
      <c r="EO933" s="287"/>
      <c r="EP933" s="287"/>
      <c r="EQ933" s="290"/>
      <c r="ER933" s="290"/>
      <c r="ES933" s="290"/>
      <c r="ET933" s="836"/>
      <c r="EU933" s="836"/>
      <c r="EV933" s="836"/>
      <c r="EW933" s="836"/>
      <c r="EX933" s="290"/>
      <c r="EY933" s="836"/>
      <c r="EZ933" s="836"/>
      <c r="FA933" s="836"/>
      <c r="FB933" s="836"/>
      <c r="FC933" s="290"/>
      <c r="FD933" s="290"/>
      <c r="FE933" s="290"/>
      <c r="FF933" s="290"/>
      <c r="FG933" s="287">
        <f>SUM(FH933:FM933)</f>
        <v>0</v>
      </c>
      <c r="FH933" s="287">
        <v>0</v>
      </c>
      <c r="FI933" s="287">
        <v>0</v>
      </c>
      <c r="FJ933" s="290"/>
      <c r="FK933" s="290"/>
      <c r="FL933" s="981"/>
      <c r="FM933" s="290"/>
      <c r="FN933" s="836"/>
      <c r="FO933" s="836"/>
      <c r="FP933" s="836"/>
      <c r="FQ933" s="836"/>
      <c r="FR933" s="290"/>
      <c r="FS933" s="290"/>
      <c r="FT933" s="290"/>
      <c r="FU933" s="836"/>
      <c r="FV933" s="338"/>
      <c r="FW933" s="338"/>
      <c r="FX933" s="338"/>
    </row>
    <row r="934" spans="1:180" ht="18" hidden="1" customHeight="1">
      <c r="A934" s="462" t="s">
        <v>485</v>
      </c>
      <c r="B934" s="379" t="s">
        <v>295</v>
      </c>
      <c r="C934" s="378"/>
      <c r="D934" s="378"/>
      <c r="E934" s="392" t="s">
        <v>97</v>
      </c>
      <c r="F934" s="382" t="s">
        <v>11</v>
      </c>
      <c r="G934" s="463"/>
      <c r="H934" s="463"/>
      <c r="I934" s="285"/>
      <c r="J934" s="285"/>
      <c r="K934" s="285"/>
      <c r="L934" s="285"/>
      <c r="M934" s="285"/>
      <c r="N934" s="285"/>
      <c r="O934" s="285"/>
      <c r="P934" s="285"/>
      <c r="Q934" s="285"/>
      <c r="R934" s="285"/>
      <c r="S934" s="285"/>
      <c r="T934" s="285"/>
      <c r="U934" s="285"/>
      <c r="V934" s="285"/>
      <c r="W934" s="285"/>
      <c r="X934" s="285"/>
      <c r="Y934" s="285"/>
      <c r="Z934" s="285"/>
      <c r="AA934" s="1174"/>
      <c r="AB934" s="285"/>
      <c r="AC934" s="285"/>
      <c r="AD934" s="347"/>
      <c r="AE934" s="285"/>
      <c r="AF934" s="285"/>
      <c r="AG934" s="285"/>
      <c r="AH934" s="285"/>
      <c r="AI934" s="285"/>
      <c r="AJ934" s="285"/>
      <c r="AK934" s="285"/>
      <c r="AL934" s="285"/>
      <c r="AM934" s="285"/>
      <c r="AN934" s="285"/>
      <c r="AO934" s="285"/>
      <c r="AP934" s="306"/>
      <c r="AQ934" s="285"/>
      <c r="AR934" s="1629"/>
      <c r="AS934" s="1629"/>
      <c r="AT934" s="285"/>
      <c r="AU934" s="287"/>
      <c r="AV934" s="287"/>
      <c r="AW934" s="285"/>
      <c r="AX934" s="287"/>
      <c r="AY934" s="287"/>
      <c r="AZ934" s="285"/>
      <c r="BA934" s="287"/>
      <c r="BB934" s="287"/>
      <c r="BC934" s="285"/>
      <c r="BD934" s="287"/>
      <c r="BE934" s="287"/>
      <c r="BF934" s="287"/>
      <c r="BG934" s="287"/>
      <c r="BH934" s="287"/>
      <c r="BI934" s="287"/>
      <c r="BJ934" s="287"/>
      <c r="BK934" s="287"/>
      <c r="BL934" s="285"/>
      <c r="BM934" s="287">
        <f>SUM(BM932:BM933)</f>
        <v>0</v>
      </c>
      <c r="BN934" s="287">
        <f>SUM(BN932:BN933)</f>
        <v>0</v>
      </c>
      <c r="BO934" s="285"/>
      <c r="BP934" s="287">
        <f>SUM(BP932:BP933)</f>
        <v>0</v>
      </c>
      <c r="BQ934" s="287">
        <f>SUM(BQ932:BQ933)</f>
        <v>0</v>
      </c>
      <c r="BR934" s="285"/>
      <c r="BS934" s="287">
        <f>SUM(BS932:BS933)</f>
        <v>0</v>
      </c>
      <c r="BT934" s="287">
        <f>SUM(BT932:BT933)</f>
        <v>0</v>
      </c>
      <c r="BU934" s="285"/>
      <c r="BV934" s="287">
        <f>SUM(BV932:BV933)</f>
        <v>0</v>
      </c>
      <c r="BW934" s="287">
        <f>SUM(BW932:BW933)</f>
        <v>0</v>
      </c>
      <c r="BX934" s="285"/>
      <c r="BY934" s="287">
        <f>SUM(BY932:BY933)</f>
        <v>0</v>
      </c>
      <c r="BZ934" s="287">
        <f>SUM(BZ932:BZ933)</f>
        <v>0</v>
      </c>
      <c r="CA934" s="285"/>
      <c r="CB934" s="287">
        <f>SUM(CB932:CB933)</f>
        <v>0</v>
      </c>
      <c r="CC934" s="287">
        <f>SUM(CC932:CC933)</f>
        <v>0</v>
      </c>
      <c r="CD934" s="285"/>
      <c r="CE934" s="287">
        <f>SUM(CE932:CE933)</f>
        <v>0</v>
      </c>
      <c r="CF934" s="287">
        <f>SUM(CF932:CF933)</f>
        <v>0</v>
      </c>
      <c r="CG934" s="961"/>
      <c r="CH934" s="285"/>
      <c r="CI934" s="287">
        <f>SUM(CI932:CI933)</f>
        <v>0</v>
      </c>
      <c r="CJ934" s="287">
        <f>SUM(CJ932:CJ933)</f>
        <v>0</v>
      </c>
      <c r="CK934" s="285"/>
      <c r="CL934" s="287">
        <f>SUM(CL932:CL933)</f>
        <v>0</v>
      </c>
      <c r="CM934" s="287">
        <f>SUM(CM932:CM933)</f>
        <v>0</v>
      </c>
      <c r="CN934" s="285"/>
      <c r="CO934" s="287">
        <f>SUM(CO932:CO933)</f>
        <v>0</v>
      </c>
      <c r="CP934" s="287">
        <f>SUM(CP932:CP933)</f>
        <v>0</v>
      </c>
      <c r="CQ934" s="285"/>
      <c r="CR934" s="287">
        <f>SUM(CR932:CR933)</f>
        <v>0</v>
      </c>
      <c r="CS934" s="287">
        <f>SUM(CS932:CS933)</f>
        <v>0</v>
      </c>
      <c r="CT934" s="285"/>
      <c r="CU934" s="287">
        <f>SUM(CU932:CU933)</f>
        <v>0</v>
      </c>
      <c r="CV934" s="287">
        <f>SUM(CV932:CV933)</f>
        <v>0</v>
      </c>
      <c r="CW934" s="1512"/>
      <c r="CX934" s="287">
        <f>SUM(CX932:CX933)</f>
        <v>0</v>
      </c>
      <c r="CY934" s="287">
        <f>SUM(CY932:CY933)</f>
        <v>0</v>
      </c>
      <c r="CZ934" s="285"/>
      <c r="DA934" s="287">
        <f>SUM(DA932:DA933)</f>
        <v>0</v>
      </c>
      <c r="DB934" s="287">
        <f>SUM(DB932:DB933)</f>
        <v>0</v>
      </c>
      <c r="DC934" s="285"/>
      <c r="DD934" s="287">
        <f>SUM(DD932:DD933)</f>
        <v>0</v>
      </c>
      <c r="DE934" s="287">
        <f>SUM(DE932:DE933)</f>
        <v>0</v>
      </c>
      <c r="DF934" s="285"/>
      <c r="DG934" s="287">
        <f>SUM(DG932:DG933)</f>
        <v>0</v>
      </c>
      <c r="DH934" s="287">
        <f>SUM(DH932:DH933)</f>
        <v>0</v>
      </c>
      <c r="DI934" s="1174"/>
      <c r="DJ934" s="1220">
        <f>SUM(DJ932:DJ933)</f>
        <v>0</v>
      </c>
      <c r="DK934" s="1220">
        <f>SUM(DK932:DK933)</f>
        <v>0</v>
      </c>
      <c r="DL934" s="1220"/>
      <c r="DM934" s="1220"/>
      <c r="DN934" s="1220"/>
      <c r="DO934" s="1220"/>
      <c r="DP934" s="1220"/>
      <c r="DQ934" s="1220"/>
      <c r="DR934" s="1220"/>
      <c r="DS934" s="1220"/>
      <c r="DT934" s="1220"/>
      <c r="DU934" s="1220"/>
      <c r="DV934" s="1220"/>
      <c r="DW934" s="1220"/>
      <c r="DX934" s="1174"/>
      <c r="DY934" s="1220">
        <f>SUM(DY932:DY933)</f>
        <v>0</v>
      </c>
      <c r="DZ934" s="1220">
        <f>SUM(DZ932:DZ933)</f>
        <v>0</v>
      </c>
      <c r="EA934" s="1174"/>
      <c r="EB934" s="1220">
        <f>SUM(EB932:EB933)</f>
        <v>0</v>
      </c>
      <c r="EC934" s="1220">
        <f>SUM(EC932:EC933)</f>
        <v>0</v>
      </c>
      <c r="ED934" s="1174"/>
      <c r="EE934" s="1220">
        <f>SUM(EE932:EE933)</f>
        <v>0</v>
      </c>
      <c r="EF934" s="1220">
        <f>SUM(EF932:EF933)</f>
        <v>0</v>
      </c>
      <c r="EG934" s="1220"/>
      <c r="EH934" s="1220"/>
      <c r="EI934" s="1220"/>
      <c r="EJ934" s="285"/>
      <c r="EK934" s="285"/>
      <c r="EL934" s="285"/>
      <c r="EM934" s="285"/>
      <c r="EN934" s="287">
        <f t="shared" si="3463"/>
        <v>0</v>
      </c>
      <c r="EO934" s="287"/>
      <c r="EP934" s="287"/>
      <c r="EQ934" s="287">
        <f t="shared" ref="EQ934:FG934" si="3502">SUM(EQ932:EQ933)</f>
        <v>0</v>
      </c>
      <c r="ER934" s="287">
        <f t="shared" si="3502"/>
        <v>0</v>
      </c>
      <c r="ES934" s="287">
        <f t="shared" si="3502"/>
        <v>0</v>
      </c>
      <c r="ET934" s="825"/>
      <c r="EU934" s="825"/>
      <c r="EV934" s="825"/>
      <c r="EW934" s="825"/>
      <c r="EX934" s="287">
        <f t="shared" si="3502"/>
        <v>0</v>
      </c>
      <c r="EY934" s="825"/>
      <c r="EZ934" s="825"/>
      <c r="FA934" s="825"/>
      <c r="FB934" s="825"/>
      <c r="FC934" s="287">
        <f t="shared" si="3502"/>
        <v>0</v>
      </c>
      <c r="FD934" s="287">
        <f t="shared" si="3502"/>
        <v>0</v>
      </c>
      <c r="FE934" s="287">
        <f t="shared" ref="FE934:FF934" si="3503">SUM(FE932:FE933)</f>
        <v>0</v>
      </c>
      <c r="FF934" s="287">
        <f t="shared" si="3503"/>
        <v>0</v>
      </c>
      <c r="FG934" s="287">
        <f t="shared" si="3502"/>
        <v>0</v>
      </c>
      <c r="FH934" s="287"/>
      <c r="FI934" s="287"/>
      <c r="FJ934" s="287">
        <f>SUM(FJ932:FJ933)</f>
        <v>0</v>
      </c>
      <c r="FK934" s="287">
        <f>SUM(FK932:FK933)</f>
        <v>0</v>
      </c>
      <c r="FL934" s="961"/>
      <c r="FM934" s="287">
        <f>SUM(FM932:FM933)</f>
        <v>0</v>
      </c>
      <c r="FN934" s="825"/>
      <c r="FO934" s="825"/>
      <c r="FP934" s="825"/>
      <c r="FQ934" s="825"/>
      <c r="FR934" s="287"/>
      <c r="FS934" s="287"/>
      <c r="FT934" s="287">
        <f>SUM(FT932:FT933)</f>
        <v>0</v>
      </c>
      <c r="FU934" s="825"/>
      <c r="FV934" s="285"/>
      <c r="FW934" s="285"/>
      <c r="FX934" s="285"/>
    </row>
    <row r="935" spans="1:180" ht="30" hidden="1">
      <c r="A935" s="462" t="s">
        <v>485</v>
      </c>
      <c r="B935" s="379" t="s">
        <v>295</v>
      </c>
      <c r="C935" s="378"/>
      <c r="D935" s="378"/>
      <c r="E935" s="398" t="s">
        <v>83</v>
      </c>
      <c r="F935" s="399" t="s">
        <v>98</v>
      </c>
      <c r="G935" s="463"/>
      <c r="H935" s="463"/>
      <c r="I935" s="285"/>
      <c r="J935" s="285"/>
      <c r="K935" s="285"/>
      <c r="L935" s="285"/>
      <c r="M935" s="285"/>
      <c r="N935" s="285"/>
      <c r="O935" s="285"/>
      <c r="P935" s="285"/>
      <c r="Q935" s="285"/>
      <c r="R935" s="285"/>
      <c r="S935" s="285"/>
      <c r="T935" s="285"/>
      <c r="U935" s="285"/>
      <c r="V935" s="285"/>
      <c r="W935" s="285"/>
      <c r="X935" s="285"/>
      <c r="Y935" s="285"/>
      <c r="Z935" s="285"/>
      <c r="AA935" s="1174"/>
      <c r="AB935" s="285"/>
      <c r="AC935" s="285"/>
      <c r="AD935" s="347"/>
      <c r="AE935" s="285"/>
      <c r="AF935" s="285"/>
      <c r="AG935" s="285"/>
      <c r="AH935" s="285"/>
      <c r="AI935" s="285"/>
      <c r="AJ935" s="285"/>
      <c r="AK935" s="285"/>
      <c r="AL935" s="285"/>
      <c r="AM935" s="285"/>
      <c r="AN935" s="285"/>
      <c r="AO935" s="285"/>
      <c r="AP935" s="338"/>
      <c r="AQ935" s="285"/>
      <c r="AR935" s="1629"/>
      <c r="AS935" s="1629"/>
      <c r="AT935" s="285"/>
      <c r="AU935" s="285"/>
      <c r="AV935" s="285"/>
      <c r="AW935" s="285"/>
      <c r="AX935" s="285"/>
      <c r="AY935" s="285"/>
      <c r="AZ935" s="285"/>
      <c r="BA935" s="285"/>
      <c r="BB935" s="285"/>
      <c r="BC935" s="285"/>
      <c r="BD935" s="285"/>
      <c r="BE935" s="285"/>
      <c r="BF935" s="285"/>
      <c r="BG935" s="285"/>
      <c r="BH935" s="285"/>
      <c r="BI935" s="285"/>
      <c r="BJ935" s="285"/>
      <c r="BK935" s="285"/>
      <c r="BL935" s="285"/>
      <c r="BM935" s="285"/>
      <c r="BN935" s="285"/>
      <c r="BO935" s="285"/>
      <c r="BP935" s="285"/>
      <c r="BQ935" s="285"/>
      <c r="BR935" s="285"/>
      <c r="BS935" s="285"/>
      <c r="BT935" s="285"/>
      <c r="BU935" s="285"/>
      <c r="BV935" s="285"/>
      <c r="BW935" s="285"/>
      <c r="BX935" s="285"/>
      <c r="BY935" s="285"/>
      <c r="BZ935" s="285"/>
      <c r="CA935" s="285"/>
      <c r="CB935" s="285"/>
      <c r="CC935" s="285"/>
      <c r="CD935" s="285"/>
      <c r="CE935" s="285"/>
      <c r="CF935" s="285"/>
      <c r="CG935" s="962"/>
      <c r="CH935" s="285"/>
      <c r="CI935" s="285"/>
      <c r="CJ935" s="285"/>
      <c r="CK935" s="285"/>
      <c r="CL935" s="285"/>
      <c r="CM935" s="285"/>
      <c r="CN935" s="285"/>
      <c r="CO935" s="285"/>
      <c r="CP935" s="285"/>
      <c r="CQ935" s="285"/>
      <c r="CR935" s="285"/>
      <c r="CS935" s="285"/>
      <c r="CT935" s="285"/>
      <c r="CU935" s="285"/>
      <c r="CV935" s="285"/>
      <c r="CW935" s="1512"/>
      <c r="CX935" s="285"/>
      <c r="CY935" s="285"/>
      <c r="CZ935" s="285"/>
      <c r="DA935" s="285"/>
      <c r="DB935" s="285"/>
      <c r="DC935" s="285"/>
      <c r="DD935" s="285"/>
      <c r="DE935" s="285"/>
      <c r="DF935" s="285"/>
      <c r="DG935" s="285"/>
      <c r="DH935" s="285"/>
      <c r="DI935" s="1174"/>
      <c r="DJ935" s="1174"/>
      <c r="DK935" s="1174"/>
      <c r="DL935" s="1174"/>
      <c r="DM935" s="1174"/>
      <c r="DN935" s="1174"/>
      <c r="DO935" s="1174"/>
      <c r="DP935" s="1174"/>
      <c r="DQ935" s="1174"/>
      <c r="DR935" s="1174"/>
      <c r="DS935" s="1174"/>
      <c r="DT935" s="1174"/>
      <c r="DU935" s="1174"/>
      <c r="DV935" s="1174"/>
      <c r="DW935" s="1174"/>
      <c r="DX935" s="1174"/>
      <c r="DY935" s="1174"/>
      <c r="DZ935" s="1174"/>
      <c r="EA935" s="1174"/>
      <c r="EB935" s="1174"/>
      <c r="EC935" s="1174"/>
      <c r="ED935" s="1174"/>
      <c r="EE935" s="1174"/>
      <c r="EF935" s="1174"/>
      <c r="EG935" s="1174"/>
      <c r="EH935" s="1174"/>
      <c r="EI935" s="1174"/>
      <c r="EJ935" s="285"/>
      <c r="EK935" s="285"/>
      <c r="EL935" s="285"/>
      <c r="EM935" s="285"/>
      <c r="EN935" s="287">
        <f t="shared" si="3463"/>
        <v>0</v>
      </c>
      <c r="EO935" s="287"/>
      <c r="EP935" s="287"/>
      <c r="EQ935" s="285"/>
      <c r="ER935" s="285"/>
      <c r="ES935" s="285"/>
      <c r="ET935" s="804"/>
      <c r="EU935" s="804"/>
      <c r="EV935" s="804"/>
      <c r="EW935" s="804"/>
      <c r="EX935" s="285"/>
      <c r="EY935" s="804"/>
      <c r="EZ935" s="804"/>
      <c r="FA935" s="804"/>
      <c r="FB935" s="804"/>
      <c r="FC935" s="285"/>
      <c r="FD935" s="285"/>
      <c r="FE935" s="285"/>
      <c r="FF935" s="285"/>
      <c r="FG935" s="285"/>
      <c r="FH935" s="287"/>
      <c r="FI935" s="287"/>
      <c r="FJ935" s="285"/>
      <c r="FK935" s="285"/>
      <c r="FL935" s="962"/>
      <c r="FM935" s="285"/>
      <c r="FN935" s="804"/>
      <c r="FO935" s="804"/>
      <c r="FP935" s="804"/>
      <c r="FQ935" s="804"/>
      <c r="FR935" s="285"/>
      <c r="FS935" s="285"/>
      <c r="FT935" s="285"/>
      <c r="FU935" s="804"/>
      <c r="FV935" s="285"/>
      <c r="FW935" s="285"/>
      <c r="FX935" s="285"/>
    </row>
    <row r="936" spans="1:180" ht="30" hidden="1">
      <c r="A936" s="462" t="s">
        <v>485</v>
      </c>
      <c r="B936" s="379" t="s">
        <v>295</v>
      </c>
      <c r="C936" s="378"/>
      <c r="D936" s="378"/>
      <c r="E936" s="392" t="s">
        <v>267</v>
      </c>
      <c r="F936" s="396" t="s">
        <v>262</v>
      </c>
      <c r="G936" s="339"/>
      <c r="H936" s="339"/>
      <c r="I936" s="285"/>
      <c r="J936" s="285"/>
      <c r="K936" s="285"/>
      <c r="L936" s="285"/>
      <c r="M936" s="285"/>
      <c r="N936" s="285"/>
      <c r="O936" s="285"/>
      <c r="P936" s="285"/>
      <c r="Q936" s="285"/>
      <c r="R936" s="285"/>
      <c r="S936" s="285"/>
      <c r="T936" s="285"/>
      <c r="U936" s="285"/>
      <c r="V936" s="285"/>
      <c r="W936" s="285"/>
      <c r="X936" s="285"/>
      <c r="Y936" s="285"/>
      <c r="Z936" s="285"/>
      <c r="AA936" s="1174"/>
      <c r="AB936" s="285"/>
      <c r="AC936" s="285"/>
      <c r="AD936" s="347"/>
      <c r="AE936" s="285"/>
      <c r="AF936" s="285"/>
      <c r="AG936" s="285"/>
      <c r="AH936" s="285"/>
      <c r="AI936" s="285"/>
      <c r="AJ936" s="285"/>
      <c r="AK936" s="285"/>
      <c r="AL936" s="285"/>
      <c r="AM936" s="285"/>
      <c r="AN936" s="285"/>
      <c r="AO936" s="285"/>
      <c r="AP936" s="338"/>
      <c r="AQ936" s="285"/>
      <c r="AR936" s="1629"/>
      <c r="AS936" s="1629"/>
      <c r="AT936" s="285"/>
      <c r="AU936" s="285"/>
      <c r="AV936" s="285"/>
      <c r="AW936" s="285"/>
      <c r="AX936" s="285"/>
      <c r="AY936" s="285"/>
      <c r="AZ936" s="285"/>
      <c r="BA936" s="285"/>
      <c r="BB936" s="285"/>
      <c r="BC936" s="285"/>
      <c r="BD936" s="285"/>
      <c r="BE936" s="285"/>
      <c r="BF936" s="285"/>
      <c r="BG936" s="285"/>
      <c r="BH936" s="285"/>
      <c r="BI936" s="285"/>
      <c r="BJ936" s="285"/>
      <c r="BK936" s="285"/>
      <c r="BL936" s="285"/>
      <c r="BM936" s="285"/>
      <c r="BN936" s="285"/>
      <c r="BO936" s="285"/>
      <c r="BP936" s="285"/>
      <c r="BQ936" s="285"/>
      <c r="BR936" s="285"/>
      <c r="BS936" s="285"/>
      <c r="BT936" s="285"/>
      <c r="BU936" s="285"/>
      <c r="BV936" s="285"/>
      <c r="BW936" s="285"/>
      <c r="BX936" s="285"/>
      <c r="BY936" s="285"/>
      <c r="BZ936" s="285"/>
      <c r="CA936" s="285"/>
      <c r="CB936" s="285"/>
      <c r="CC936" s="285"/>
      <c r="CD936" s="285"/>
      <c r="CE936" s="285"/>
      <c r="CF936" s="285"/>
      <c r="CG936" s="962"/>
      <c r="CH936" s="285"/>
      <c r="CI936" s="285"/>
      <c r="CJ936" s="285"/>
      <c r="CK936" s="285"/>
      <c r="CL936" s="285"/>
      <c r="CM936" s="285"/>
      <c r="CN936" s="285"/>
      <c r="CO936" s="285"/>
      <c r="CP936" s="285"/>
      <c r="CQ936" s="285"/>
      <c r="CR936" s="285"/>
      <c r="CS936" s="285"/>
      <c r="CT936" s="285"/>
      <c r="CU936" s="285"/>
      <c r="CV936" s="285"/>
      <c r="CW936" s="1512"/>
      <c r="CX936" s="285"/>
      <c r="CY936" s="285"/>
      <c r="CZ936" s="285"/>
      <c r="DA936" s="285"/>
      <c r="DB936" s="285"/>
      <c r="DC936" s="285"/>
      <c r="DD936" s="285"/>
      <c r="DE936" s="285"/>
      <c r="DF936" s="285"/>
      <c r="DG936" s="285"/>
      <c r="DH936" s="285"/>
      <c r="DI936" s="1174"/>
      <c r="DJ936" s="1174"/>
      <c r="DK936" s="1174"/>
      <c r="DL936" s="1174"/>
      <c r="DM936" s="1174"/>
      <c r="DN936" s="1174"/>
      <c r="DO936" s="1174"/>
      <c r="DP936" s="1174"/>
      <c r="DQ936" s="1174"/>
      <c r="DR936" s="1174"/>
      <c r="DS936" s="1174"/>
      <c r="DT936" s="1174"/>
      <c r="DU936" s="1174"/>
      <c r="DV936" s="1174"/>
      <c r="DW936" s="1174"/>
      <c r="DX936" s="1174"/>
      <c r="DY936" s="1174"/>
      <c r="DZ936" s="1174"/>
      <c r="EA936" s="1174"/>
      <c r="EB936" s="1174"/>
      <c r="EC936" s="1174"/>
      <c r="ED936" s="1174"/>
      <c r="EE936" s="1174"/>
      <c r="EF936" s="1174"/>
      <c r="EG936" s="1174"/>
      <c r="EH936" s="1174"/>
      <c r="EI936" s="1174"/>
      <c r="EJ936" s="285"/>
      <c r="EK936" s="285"/>
      <c r="EL936" s="285"/>
      <c r="EM936" s="285"/>
      <c r="EN936" s="287">
        <f t="shared" ref="EN936:EN948" si="3504">SUM(EQ936:EX936)</f>
        <v>0</v>
      </c>
      <c r="EO936" s="287"/>
      <c r="EP936" s="287"/>
      <c r="EQ936" s="285"/>
      <c r="ER936" s="285"/>
      <c r="ES936" s="285"/>
      <c r="ET936" s="804"/>
      <c r="EU936" s="804"/>
      <c r="EV936" s="804"/>
      <c r="EW936" s="804"/>
      <c r="EX936" s="285"/>
      <c r="EY936" s="804"/>
      <c r="EZ936" s="804"/>
      <c r="FA936" s="804"/>
      <c r="FB936" s="804"/>
      <c r="FC936" s="285"/>
      <c r="FD936" s="285"/>
      <c r="FE936" s="285"/>
      <c r="FF936" s="285"/>
      <c r="FG936" s="285"/>
      <c r="FH936" s="287"/>
      <c r="FI936" s="287"/>
      <c r="FJ936" s="285"/>
      <c r="FK936" s="285"/>
      <c r="FL936" s="962"/>
      <c r="FM936" s="285"/>
      <c r="FN936" s="804"/>
      <c r="FO936" s="804"/>
      <c r="FP936" s="804"/>
      <c r="FQ936" s="804"/>
      <c r="FR936" s="285"/>
      <c r="FS936" s="285"/>
      <c r="FT936" s="285"/>
      <c r="FU936" s="804"/>
      <c r="FV936" s="285"/>
      <c r="FW936" s="285"/>
      <c r="FX936" s="285"/>
    </row>
    <row r="937" spans="1:180" ht="30" hidden="1">
      <c r="A937" s="462" t="s">
        <v>485</v>
      </c>
      <c r="B937" s="379" t="s">
        <v>295</v>
      </c>
      <c r="C937" s="378"/>
      <c r="D937" s="378"/>
      <c r="E937" s="392"/>
      <c r="F937" s="396"/>
      <c r="G937" s="339"/>
      <c r="H937" s="339"/>
      <c r="I937" s="287" t="e">
        <f>#REF!+M937+N937+S937+#REF!</f>
        <v>#REF!</v>
      </c>
      <c r="J937" s="287"/>
      <c r="K937" s="287"/>
      <c r="L937" s="287"/>
      <c r="M937" s="364"/>
      <c r="N937" s="364"/>
      <c r="O937" s="364"/>
      <c r="P937" s="364"/>
      <c r="Q937" s="364"/>
      <c r="R937" s="364"/>
      <c r="S937" s="364"/>
      <c r="T937" s="364"/>
      <c r="U937" s="364"/>
      <c r="V937" s="364"/>
      <c r="W937" s="364"/>
      <c r="X937" s="364"/>
      <c r="Y937" s="364"/>
      <c r="Z937" s="364"/>
      <c r="AA937" s="1186"/>
      <c r="AB937" s="290"/>
      <c r="AC937" s="290"/>
      <c r="AD937" s="348"/>
      <c r="AE937" s="290"/>
      <c r="AF937" s="364"/>
      <c r="AG937" s="364"/>
      <c r="AH937" s="364"/>
      <c r="AI937" s="364"/>
      <c r="AJ937" s="364"/>
      <c r="AK937" s="364"/>
      <c r="AL937" s="290"/>
      <c r="AM937" s="290"/>
      <c r="AN937" s="290"/>
      <c r="AO937" s="290"/>
      <c r="AP937" s="290"/>
      <c r="AQ937" s="287" t="e">
        <f>#REF!+#REF!+BR937+CW937+#REF!</f>
        <v>#REF!</v>
      </c>
      <c r="AR937" s="1631"/>
      <c r="AS937" s="1631"/>
      <c r="AT937" s="290"/>
      <c r="AU937" s="290"/>
      <c r="AV937" s="290"/>
      <c r="AW937" s="290"/>
      <c r="AX937" s="290"/>
      <c r="AY937" s="290"/>
      <c r="AZ937" s="290"/>
      <c r="BA937" s="290"/>
      <c r="BB937" s="290"/>
      <c r="BC937" s="290"/>
      <c r="BD937" s="290"/>
      <c r="BE937" s="290"/>
      <c r="BF937" s="290"/>
      <c r="BG937" s="290"/>
      <c r="BH937" s="290"/>
      <c r="BI937" s="290"/>
      <c r="BJ937" s="290"/>
      <c r="BK937" s="290"/>
      <c r="BL937" s="290"/>
      <c r="BM937" s="290"/>
      <c r="BN937" s="290"/>
      <c r="BO937" s="290"/>
      <c r="BP937" s="290"/>
      <c r="BQ937" s="290"/>
      <c r="BR937" s="290"/>
      <c r="BS937" s="290"/>
      <c r="BT937" s="290"/>
      <c r="BU937" s="290"/>
      <c r="BV937" s="290"/>
      <c r="BW937" s="290"/>
      <c r="BX937" s="290"/>
      <c r="BY937" s="290"/>
      <c r="BZ937" s="290"/>
      <c r="CA937" s="290"/>
      <c r="CB937" s="290"/>
      <c r="CC937" s="290"/>
      <c r="CD937" s="290"/>
      <c r="CE937" s="290"/>
      <c r="CF937" s="290"/>
      <c r="CG937" s="981"/>
      <c r="CH937" s="290"/>
      <c r="CI937" s="290"/>
      <c r="CJ937" s="290"/>
      <c r="CK937" s="290"/>
      <c r="CL937" s="290"/>
      <c r="CM937" s="290"/>
      <c r="CN937" s="290"/>
      <c r="CO937" s="290"/>
      <c r="CP937" s="290"/>
      <c r="CQ937" s="290"/>
      <c r="CR937" s="290"/>
      <c r="CS937" s="290"/>
      <c r="CT937" s="290"/>
      <c r="CU937" s="290"/>
      <c r="CV937" s="290"/>
      <c r="CW937" s="1549"/>
      <c r="CX937" s="290"/>
      <c r="CY937" s="290"/>
      <c r="CZ937" s="290"/>
      <c r="DA937" s="290"/>
      <c r="DB937" s="290"/>
      <c r="DC937" s="290"/>
      <c r="DD937" s="290"/>
      <c r="DE937" s="290"/>
      <c r="DF937" s="290"/>
      <c r="DG937" s="290"/>
      <c r="DH937" s="290"/>
      <c r="DI937" s="1234"/>
      <c r="DJ937" s="1234"/>
      <c r="DK937" s="1234"/>
      <c r="DL937" s="1234"/>
      <c r="DM937" s="1234"/>
      <c r="DN937" s="1234"/>
      <c r="DO937" s="1234"/>
      <c r="DP937" s="1234"/>
      <c r="DQ937" s="1234"/>
      <c r="DR937" s="1234"/>
      <c r="DS937" s="1234"/>
      <c r="DT937" s="1234"/>
      <c r="DU937" s="1234"/>
      <c r="DV937" s="1234"/>
      <c r="DW937" s="1234"/>
      <c r="DX937" s="1234"/>
      <c r="DY937" s="1234"/>
      <c r="DZ937" s="1234"/>
      <c r="EA937" s="1234"/>
      <c r="EB937" s="1234"/>
      <c r="EC937" s="1234"/>
      <c r="ED937" s="1234"/>
      <c r="EE937" s="1234"/>
      <c r="EF937" s="1234"/>
      <c r="EG937" s="1234"/>
      <c r="EH937" s="1234"/>
      <c r="EI937" s="1234"/>
      <c r="EJ937" s="290"/>
      <c r="EK937" s="290"/>
      <c r="EL937" s="290"/>
      <c r="EM937" s="290"/>
      <c r="EN937" s="287">
        <f t="shared" si="3504"/>
        <v>0</v>
      </c>
      <c r="EO937" s="287"/>
      <c r="EP937" s="287"/>
      <c r="EQ937" s="290"/>
      <c r="ER937" s="290"/>
      <c r="ES937" s="290"/>
      <c r="ET937" s="836"/>
      <c r="EU937" s="836"/>
      <c r="EV937" s="836"/>
      <c r="EW937" s="836"/>
      <c r="EX937" s="290"/>
      <c r="EY937" s="836"/>
      <c r="EZ937" s="836"/>
      <c r="FA937" s="836"/>
      <c r="FB937" s="836"/>
      <c r="FC937" s="290"/>
      <c r="FD937" s="290"/>
      <c r="FE937" s="290"/>
      <c r="FF937" s="290"/>
      <c r="FG937" s="287">
        <f>SUM(FH937:FM937)</f>
        <v>0</v>
      </c>
      <c r="FH937" s="287"/>
      <c r="FI937" s="287"/>
      <c r="FJ937" s="290"/>
      <c r="FK937" s="290"/>
      <c r="FL937" s="981"/>
      <c r="FM937" s="290"/>
      <c r="FN937" s="836"/>
      <c r="FO937" s="836"/>
      <c r="FP937" s="836"/>
      <c r="FQ937" s="836"/>
      <c r="FR937" s="290"/>
      <c r="FS937" s="290"/>
      <c r="FT937" s="290"/>
      <c r="FU937" s="836"/>
      <c r="FV937" s="338"/>
      <c r="FW937" s="338"/>
      <c r="FX937" s="338"/>
    </row>
    <row r="938" spans="1:180" ht="30" hidden="1">
      <c r="A938" s="462" t="s">
        <v>485</v>
      </c>
      <c r="B938" s="379" t="s">
        <v>295</v>
      </c>
      <c r="C938" s="378"/>
      <c r="D938" s="378"/>
      <c r="E938" s="392"/>
      <c r="F938" s="397"/>
      <c r="G938" s="339"/>
      <c r="H938" s="339"/>
      <c r="I938" s="287" t="e">
        <f>#REF!+M938+N938+S938+#REF!</f>
        <v>#REF!</v>
      </c>
      <c r="J938" s="287"/>
      <c r="K938" s="287"/>
      <c r="L938" s="287"/>
      <c r="M938" s="364"/>
      <c r="N938" s="364"/>
      <c r="O938" s="364"/>
      <c r="P938" s="364"/>
      <c r="Q938" s="364"/>
      <c r="R938" s="364"/>
      <c r="S938" s="364"/>
      <c r="T938" s="364"/>
      <c r="U938" s="364"/>
      <c r="V938" s="364"/>
      <c r="W938" s="364"/>
      <c r="X938" s="364"/>
      <c r="Y938" s="364"/>
      <c r="Z938" s="364"/>
      <c r="AA938" s="1186"/>
      <c r="AB938" s="290"/>
      <c r="AC938" s="290"/>
      <c r="AD938" s="348"/>
      <c r="AE938" s="290"/>
      <c r="AF938" s="364"/>
      <c r="AG938" s="364"/>
      <c r="AH938" s="364"/>
      <c r="AI938" s="364"/>
      <c r="AJ938" s="364"/>
      <c r="AK938" s="364"/>
      <c r="AL938" s="290"/>
      <c r="AM938" s="290"/>
      <c r="AN938" s="290"/>
      <c r="AO938" s="290"/>
      <c r="AP938" s="290"/>
      <c r="AQ938" s="287" t="e">
        <f>#REF!+#REF!+BR938+CW938+#REF!</f>
        <v>#REF!</v>
      </c>
      <c r="AR938" s="1631"/>
      <c r="AS938" s="1631"/>
      <c r="AT938" s="290"/>
      <c r="AU938" s="290"/>
      <c r="AV938" s="290"/>
      <c r="AW938" s="290"/>
      <c r="AX938" s="290"/>
      <c r="AY938" s="290"/>
      <c r="AZ938" s="290"/>
      <c r="BA938" s="290"/>
      <c r="BB938" s="290"/>
      <c r="BC938" s="290"/>
      <c r="BD938" s="290"/>
      <c r="BE938" s="290"/>
      <c r="BF938" s="290"/>
      <c r="BG938" s="290"/>
      <c r="BH938" s="290"/>
      <c r="BI938" s="290"/>
      <c r="BJ938" s="290"/>
      <c r="BK938" s="290"/>
      <c r="BL938" s="290"/>
      <c r="BM938" s="290"/>
      <c r="BN938" s="290"/>
      <c r="BO938" s="290"/>
      <c r="BP938" s="290"/>
      <c r="BQ938" s="290"/>
      <c r="BR938" s="290"/>
      <c r="BS938" s="290"/>
      <c r="BT938" s="290"/>
      <c r="BU938" s="290"/>
      <c r="BV938" s="290"/>
      <c r="BW938" s="290"/>
      <c r="BX938" s="290"/>
      <c r="BY938" s="290"/>
      <c r="BZ938" s="290"/>
      <c r="CA938" s="290"/>
      <c r="CB938" s="290"/>
      <c r="CC938" s="290"/>
      <c r="CD938" s="290"/>
      <c r="CE938" s="290"/>
      <c r="CF938" s="290"/>
      <c r="CG938" s="981"/>
      <c r="CH938" s="290"/>
      <c r="CI938" s="290"/>
      <c r="CJ938" s="290"/>
      <c r="CK938" s="290"/>
      <c r="CL938" s="290"/>
      <c r="CM938" s="290"/>
      <c r="CN938" s="290"/>
      <c r="CO938" s="290"/>
      <c r="CP938" s="290"/>
      <c r="CQ938" s="290"/>
      <c r="CR938" s="290"/>
      <c r="CS938" s="290"/>
      <c r="CT938" s="290"/>
      <c r="CU938" s="290"/>
      <c r="CV938" s="290"/>
      <c r="CW938" s="1549"/>
      <c r="CX938" s="290"/>
      <c r="CY938" s="290"/>
      <c r="CZ938" s="290"/>
      <c r="DA938" s="290"/>
      <c r="DB938" s="290"/>
      <c r="DC938" s="290"/>
      <c r="DD938" s="290"/>
      <c r="DE938" s="290"/>
      <c r="DF938" s="290"/>
      <c r="DG938" s="290"/>
      <c r="DH938" s="290"/>
      <c r="DI938" s="1234"/>
      <c r="DJ938" s="1234"/>
      <c r="DK938" s="1234"/>
      <c r="DL938" s="1234"/>
      <c r="DM938" s="1234"/>
      <c r="DN938" s="1234"/>
      <c r="DO938" s="1234"/>
      <c r="DP938" s="1234"/>
      <c r="DQ938" s="1234"/>
      <c r="DR938" s="1234"/>
      <c r="DS938" s="1234"/>
      <c r="DT938" s="1234"/>
      <c r="DU938" s="1234"/>
      <c r="DV938" s="1234"/>
      <c r="DW938" s="1234"/>
      <c r="DX938" s="1234"/>
      <c r="DY938" s="1234"/>
      <c r="DZ938" s="1234"/>
      <c r="EA938" s="1234"/>
      <c r="EB938" s="1234"/>
      <c r="EC938" s="1234"/>
      <c r="ED938" s="1234"/>
      <c r="EE938" s="1234"/>
      <c r="EF938" s="1234"/>
      <c r="EG938" s="1234"/>
      <c r="EH938" s="1234"/>
      <c r="EI938" s="1234"/>
      <c r="EJ938" s="290"/>
      <c r="EK938" s="290"/>
      <c r="EL938" s="290"/>
      <c r="EM938" s="290"/>
      <c r="EN938" s="287">
        <f t="shared" si="3504"/>
        <v>0</v>
      </c>
      <c r="EO938" s="287"/>
      <c r="EP938" s="287"/>
      <c r="EQ938" s="290"/>
      <c r="ER938" s="290"/>
      <c r="ES938" s="290"/>
      <c r="ET938" s="836"/>
      <c r="EU938" s="836"/>
      <c r="EV938" s="836"/>
      <c r="EW938" s="836"/>
      <c r="EX938" s="290"/>
      <c r="EY938" s="836"/>
      <c r="EZ938" s="836"/>
      <c r="FA938" s="836"/>
      <c r="FB938" s="836"/>
      <c r="FC938" s="290"/>
      <c r="FD938" s="290"/>
      <c r="FE938" s="290"/>
      <c r="FF938" s="290"/>
      <c r="FG938" s="287">
        <f>SUM(FH938:FM938)</f>
        <v>0</v>
      </c>
      <c r="FH938" s="287">
        <v>0</v>
      </c>
      <c r="FI938" s="287">
        <v>0</v>
      </c>
      <c r="FJ938" s="290"/>
      <c r="FK938" s="290"/>
      <c r="FL938" s="981"/>
      <c r="FM938" s="290"/>
      <c r="FN938" s="836"/>
      <c r="FO938" s="836"/>
      <c r="FP938" s="836"/>
      <c r="FQ938" s="836"/>
      <c r="FR938" s="290"/>
      <c r="FS938" s="290"/>
      <c r="FT938" s="290"/>
      <c r="FU938" s="836"/>
      <c r="FV938" s="338"/>
      <c r="FW938" s="338"/>
      <c r="FX938" s="338"/>
    </row>
    <row r="939" spans="1:180" ht="30" hidden="1">
      <c r="A939" s="462" t="s">
        <v>485</v>
      </c>
      <c r="B939" s="379" t="s">
        <v>295</v>
      </c>
      <c r="C939" s="378"/>
      <c r="D939" s="378"/>
      <c r="E939" s="392" t="s">
        <v>97</v>
      </c>
      <c r="F939" s="382" t="s">
        <v>11</v>
      </c>
      <c r="G939" s="463"/>
      <c r="H939" s="463"/>
      <c r="I939" s="285"/>
      <c r="J939" s="285"/>
      <c r="K939" s="285"/>
      <c r="L939" s="285"/>
      <c r="M939" s="285"/>
      <c r="N939" s="285"/>
      <c r="O939" s="285"/>
      <c r="P939" s="285"/>
      <c r="Q939" s="285"/>
      <c r="R939" s="285"/>
      <c r="S939" s="285"/>
      <c r="T939" s="285"/>
      <c r="U939" s="285"/>
      <c r="V939" s="285"/>
      <c r="W939" s="285"/>
      <c r="X939" s="285"/>
      <c r="Y939" s="285"/>
      <c r="Z939" s="285"/>
      <c r="AA939" s="1174"/>
      <c r="AB939" s="285"/>
      <c r="AC939" s="285"/>
      <c r="AD939" s="347"/>
      <c r="AE939" s="285"/>
      <c r="AF939" s="285"/>
      <c r="AG939" s="285"/>
      <c r="AH939" s="285"/>
      <c r="AI939" s="285"/>
      <c r="AJ939" s="285"/>
      <c r="AK939" s="285"/>
      <c r="AL939" s="285"/>
      <c r="AM939" s="285"/>
      <c r="AN939" s="285"/>
      <c r="AO939" s="285"/>
      <c r="AP939" s="306"/>
      <c r="AQ939" s="287" t="e">
        <f>SUM(AQ937:AQ938)</f>
        <v>#REF!</v>
      </c>
      <c r="AR939" s="1631"/>
      <c r="AS939" s="1631"/>
      <c r="AT939" s="287"/>
      <c r="AU939" s="287"/>
      <c r="AV939" s="287"/>
      <c r="AW939" s="287"/>
      <c r="AX939" s="287"/>
      <c r="AY939" s="287"/>
      <c r="AZ939" s="287"/>
      <c r="BA939" s="287"/>
      <c r="BB939" s="287"/>
      <c r="BC939" s="287"/>
      <c r="BD939" s="287"/>
      <c r="BE939" s="287"/>
      <c r="BF939" s="287"/>
      <c r="BG939" s="287"/>
      <c r="BH939" s="287"/>
      <c r="BI939" s="287"/>
      <c r="BJ939" s="287"/>
      <c r="BK939" s="287"/>
      <c r="BL939" s="287">
        <f t="shared" ref="BL939:DE939" si="3505">SUM(BL937:BL938)</f>
        <v>0</v>
      </c>
      <c r="BM939" s="287">
        <f t="shared" si="3505"/>
        <v>0</v>
      </c>
      <c r="BN939" s="287">
        <f t="shared" si="3505"/>
        <v>0</v>
      </c>
      <c r="BO939" s="287">
        <f t="shared" si="3505"/>
        <v>0</v>
      </c>
      <c r="BP939" s="287">
        <f t="shared" si="3505"/>
        <v>0</v>
      </c>
      <c r="BQ939" s="287">
        <f t="shared" si="3505"/>
        <v>0</v>
      </c>
      <c r="BR939" s="287">
        <f t="shared" ref="BR939:CF939" si="3506">SUM(BR937:BR938)</f>
        <v>0</v>
      </c>
      <c r="BS939" s="287">
        <f t="shared" si="3506"/>
        <v>0</v>
      </c>
      <c r="BT939" s="287">
        <f t="shared" si="3506"/>
        <v>0</v>
      </c>
      <c r="BU939" s="287">
        <f t="shared" si="3506"/>
        <v>0</v>
      </c>
      <c r="BV939" s="287">
        <f t="shared" si="3506"/>
        <v>0</v>
      </c>
      <c r="BW939" s="287">
        <f t="shared" si="3506"/>
        <v>0</v>
      </c>
      <c r="BX939" s="287">
        <f t="shared" si="3506"/>
        <v>0</v>
      </c>
      <c r="BY939" s="287">
        <f t="shared" si="3506"/>
        <v>0</v>
      </c>
      <c r="BZ939" s="287">
        <f t="shared" si="3506"/>
        <v>0</v>
      </c>
      <c r="CA939" s="287">
        <f t="shared" si="3506"/>
        <v>0</v>
      </c>
      <c r="CB939" s="287">
        <f t="shared" si="3506"/>
        <v>0</v>
      </c>
      <c r="CC939" s="287">
        <f t="shared" si="3506"/>
        <v>0</v>
      </c>
      <c r="CD939" s="287">
        <f t="shared" si="3506"/>
        <v>0</v>
      </c>
      <c r="CE939" s="287">
        <f t="shared" si="3506"/>
        <v>0</v>
      </c>
      <c r="CF939" s="287">
        <f t="shared" si="3506"/>
        <v>0</v>
      </c>
      <c r="CG939" s="961"/>
      <c r="CH939" s="287">
        <f t="shared" ref="CH939:CV939" si="3507">SUM(CH937:CH938)</f>
        <v>0</v>
      </c>
      <c r="CI939" s="287">
        <f t="shared" si="3507"/>
        <v>0</v>
      </c>
      <c r="CJ939" s="287">
        <f t="shared" si="3507"/>
        <v>0</v>
      </c>
      <c r="CK939" s="287">
        <f t="shared" si="3507"/>
        <v>0</v>
      </c>
      <c r="CL939" s="287">
        <f t="shared" si="3507"/>
        <v>0</v>
      </c>
      <c r="CM939" s="287">
        <f t="shared" si="3507"/>
        <v>0</v>
      </c>
      <c r="CN939" s="287">
        <f t="shared" si="3507"/>
        <v>0</v>
      </c>
      <c r="CO939" s="287">
        <f t="shared" si="3507"/>
        <v>0</v>
      </c>
      <c r="CP939" s="287">
        <f t="shared" si="3507"/>
        <v>0</v>
      </c>
      <c r="CQ939" s="287">
        <f t="shared" si="3507"/>
        <v>0</v>
      </c>
      <c r="CR939" s="287">
        <f t="shared" si="3507"/>
        <v>0</v>
      </c>
      <c r="CS939" s="287">
        <f t="shared" si="3507"/>
        <v>0</v>
      </c>
      <c r="CT939" s="287">
        <f t="shared" si="3507"/>
        <v>0</v>
      </c>
      <c r="CU939" s="287">
        <f t="shared" si="3507"/>
        <v>0</v>
      </c>
      <c r="CV939" s="287">
        <f t="shared" si="3507"/>
        <v>0</v>
      </c>
      <c r="CW939" s="1510">
        <f t="shared" si="3505"/>
        <v>0</v>
      </c>
      <c r="CX939" s="287">
        <f t="shared" si="3505"/>
        <v>0</v>
      </c>
      <c r="CY939" s="287">
        <f t="shared" si="3505"/>
        <v>0</v>
      </c>
      <c r="CZ939" s="287">
        <f t="shared" si="3505"/>
        <v>0</v>
      </c>
      <c r="DA939" s="287">
        <f t="shared" si="3505"/>
        <v>0</v>
      </c>
      <c r="DB939" s="287">
        <f t="shared" si="3505"/>
        <v>0</v>
      </c>
      <c r="DC939" s="287">
        <f t="shared" si="3505"/>
        <v>0</v>
      </c>
      <c r="DD939" s="287">
        <f t="shared" si="3505"/>
        <v>0</v>
      </c>
      <c r="DE939" s="287">
        <f t="shared" si="3505"/>
        <v>0</v>
      </c>
      <c r="DF939" s="287">
        <f t="shared" ref="DF939:EF939" si="3508">SUM(DF937:DF938)</f>
        <v>0</v>
      </c>
      <c r="DG939" s="287">
        <f t="shared" si="3508"/>
        <v>0</v>
      </c>
      <c r="DH939" s="287">
        <f t="shared" si="3508"/>
        <v>0</v>
      </c>
      <c r="DI939" s="1220">
        <f t="shared" si="3508"/>
        <v>0</v>
      </c>
      <c r="DJ939" s="1220">
        <f t="shared" si="3508"/>
        <v>0</v>
      </c>
      <c r="DK939" s="1220">
        <f t="shared" si="3508"/>
        <v>0</v>
      </c>
      <c r="DL939" s="1220"/>
      <c r="DM939" s="1220"/>
      <c r="DN939" s="1220"/>
      <c r="DO939" s="1220"/>
      <c r="DP939" s="1220"/>
      <c r="DQ939" s="1220"/>
      <c r="DR939" s="1220"/>
      <c r="DS939" s="1220"/>
      <c r="DT939" s="1220"/>
      <c r="DU939" s="1220"/>
      <c r="DV939" s="1220"/>
      <c r="DW939" s="1220"/>
      <c r="DX939" s="1220">
        <f t="shared" si="3508"/>
        <v>0</v>
      </c>
      <c r="DY939" s="1220">
        <f t="shared" si="3508"/>
        <v>0</v>
      </c>
      <c r="DZ939" s="1220">
        <f t="shared" si="3508"/>
        <v>0</v>
      </c>
      <c r="EA939" s="1220">
        <f t="shared" si="3508"/>
        <v>0</v>
      </c>
      <c r="EB939" s="1220">
        <f t="shared" si="3508"/>
        <v>0</v>
      </c>
      <c r="EC939" s="1220">
        <f t="shared" si="3508"/>
        <v>0</v>
      </c>
      <c r="ED939" s="1220">
        <f t="shared" si="3508"/>
        <v>0</v>
      </c>
      <c r="EE939" s="1220">
        <f t="shared" si="3508"/>
        <v>0</v>
      </c>
      <c r="EF939" s="1220">
        <f t="shared" si="3508"/>
        <v>0</v>
      </c>
      <c r="EG939" s="1220"/>
      <c r="EH939" s="1220"/>
      <c r="EI939" s="1220"/>
      <c r="EJ939" s="285"/>
      <c r="EK939" s="285"/>
      <c r="EL939" s="285"/>
      <c r="EM939" s="285"/>
      <c r="EN939" s="287">
        <f t="shared" si="3504"/>
        <v>0</v>
      </c>
      <c r="EO939" s="287"/>
      <c r="EP939" s="287"/>
      <c r="EQ939" s="287">
        <f t="shared" ref="EQ939:FG939" si="3509">SUM(EQ937:EQ938)</f>
        <v>0</v>
      </c>
      <c r="ER939" s="287">
        <f t="shared" si="3509"/>
        <v>0</v>
      </c>
      <c r="ES939" s="287">
        <f t="shared" si="3509"/>
        <v>0</v>
      </c>
      <c r="ET939" s="825"/>
      <c r="EU939" s="825"/>
      <c r="EV939" s="825"/>
      <c r="EW939" s="825"/>
      <c r="EX939" s="287">
        <f t="shared" si="3509"/>
        <v>0</v>
      </c>
      <c r="EY939" s="825"/>
      <c r="EZ939" s="825"/>
      <c r="FA939" s="825"/>
      <c r="FB939" s="825"/>
      <c r="FC939" s="287">
        <f t="shared" si="3509"/>
        <v>0</v>
      </c>
      <c r="FD939" s="287">
        <f t="shared" si="3509"/>
        <v>0</v>
      </c>
      <c r="FE939" s="287">
        <f t="shared" ref="FE939:FF939" si="3510">SUM(FE937:FE938)</f>
        <v>0</v>
      </c>
      <c r="FF939" s="287">
        <f t="shared" si="3510"/>
        <v>0</v>
      </c>
      <c r="FG939" s="287">
        <f t="shared" si="3509"/>
        <v>0</v>
      </c>
      <c r="FH939" s="287"/>
      <c r="FI939" s="287"/>
      <c r="FJ939" s="287">
        <f>SUM(FJ937:FJ938)</f>
        <v>0</v>
      </c>
      <c r="FK939" s="287">
        <f>SUM(FK937:FK938)</f>
        <v>0</v>
      </c>
      <c r="FL939" s="961"/>
      <c r="FM939" s="287">
        <f>SUM(FM937:FM938)</f>
        <v>0</v>
      </c>
      <c r="FN939" s="825"/>
      <c r="FO939" s="825"/>
      <c r="FP939" s="825"/>
      <c r="FQ939" s="825"/>
      <c r="FR939" s="287"/>
      <c r="FS939" s="287"/>
      <c r="FT939" s="287">
        <f>SUM(FT937:FT938)</f>
        <v>0</v>
      </c>
      <c r="FU939" s="825"/>
      <c r="FV939" s="285"/>
      <c r="FW939" s="285"/>
      <c r="FX939" s="285"/>
    </row>
    <row r="940" spans="1:180" ht="30" hidden="1">
      <c r="A940" s="462" t="s">
        <v>485</v>
      </c>
      <c r="B940" s="379" t="s">
        <v>295</v>
      </c>
      <c r="C940" s="378"/>
      <c r="D940" s="378"/>
      <c r="E940" s="392" t="s">
        <v>268</v>
      </c>
      <c r="F940" s="396" t="s">
        <v>265</v>
      </c>
      <c r="G940" s="463"/>
      <c r="H940" s="463"/>
      <c r="I940" s="285"/>
      <c r="J940" s="285"/>
      <c r="K940" s="285"/>
      <c r="L940" s="285"/>
      <c r="M940" s="285"/>
      <c r="N940" s="285"/>
      <c r="O940" s="285"/>
      <c r="P940" s="285"/>
      <c r="Q940" s="285"/>
      <c r="R940" s="285"/>
      <c r="S940" s="285"/>
      <c r="T940" s="285"/>
      <c r="U940" s="285"/>
      <c r="V940" s="285"/>
      <c r="W940" s="285"/>
      <c r="X940" s="285"/>
      <c r="Y940" s="285"/>
      <c r="Z940" s="285"/>
      <c r="AA940" s="1174"/>
      <c r="AB940" s="285"/>
      <c r="AC940" s="285"/>
      <c r="AD940" s="347"/>
      <c r="AE940" s="285"/>
      <c r="AF940" s="285"/>
      <c r="AG940" s="285"/>
      <c r="AH940" s="285"/>
      <c r="AI940" s="285"/>
      <c r="AJ940" s="285"/>
      <c r="AK940" s="285"/>
      <c r="AL940" s="285"/>
      <c r="AM940" s="285"/>
      <c r="AN940" s="285"/>
      <c r="AO940" s="285"/>
      <c r="AP940" s="338"/>
      <c r="AQ940" s="285"/>
      <c r="AR940" s="1629"/>
      <c r="AS940" s="1629"/>
      <c r="AT940" s="285"/>
      <c r="AU940" s="285"/>
      <c r="AV940" s="285"/>
      <c r="AW940" s="285"/>
      <c r="AX940" s="285"/>
      <c r="AY940" s="285"/>
      <c r="AZ940" s="285"/>
      <c r="BA940" s="285"/>
      <c r="BB940" s="285"/>
      <c r="BC940" s="285"/>
      <c r="BD940" s="285"/>
      <c r="BE940" s="285"/>
      <c r="BF940" s="285"/>
      <c r="BG940" s="285"/>
      <c r="BH940" s="285"/>
      <c r="BI940" s="285"/>
      <c r="BJ940" s="285"/>
      <c r="BK940" s="285"/>
      <c r="BL940" s="285"/>
      <c r="BM940" s="285"/>
      <c r="BN940" s="285"/>
      <c r="BO940" s="285"/>
      <c r="BP940" s="285"/>
      <c r="BQ940" s="285"/>
      <c r="BR940" s="285"/>
      <c r="BS940" s="285"/>
      <c r="BT940" s="285"/>
      <c r="BU940" s="285"/>
      <c r="BV940" s="285"/>
      <c r="BW940" s="285"/>
      <c r="BX940" s="285"/>
      <c r="BY940" s="285"/>
      <c r="BZ940" s="285"/>
      <c r="CA940" s="285"/>
      <c r="CB940" s="285"/>
      <c r="CC940" s="285"/>
      <c r="CD940" s="285"/>
      <c r="CE940" s="285"/>
      <c r="CF940" s="285"/>
      <c r="CG940" s="962"/>
      <c r="CH940" s="285"/>
      <c r="CI940" s="285"/>
      <c r="CJ940" s="285"/>
      <c r="CK940" s="285"/>
      <c r="CL940" s="285"/>
      <c r="CM940" s="285"/>
      <c r="CN940" s="285"/>
      <c r="CO940" s="285"/>
      <c r="CP940" s="285"/>
      <c r="CQ940" s="285"/>
      <c r="CR940" s="285"/>
      <c r="CS940" s="285"/>
      <c r="CT940" s="285"/>
      <c r="CU940" s="285"/>
      <c r="CV940" s="285"/>
      <c r="CW940" s="1512"/>
      <c r="CX940" s="285"/>
      <c r="CY940" s="285"/>
      <c r="CZ940" s="285"/>
      <c r="DA940" s="285"/>
      <c r="DB940" s="285"/>
      <c r="DC940" s="285"/>
      <c r="DD940" s="285"/>
      <c r="DE940" s="285"/>
      <c r="DF940" s="285"/>
      <c r="DG940" s="285"/>
      <c r="DH940" s="285"/>
      <c r="DI940" s="1174"/>
      <c r="DJ940" s="1174"/>
      <c r="DK940" s="1174"/>
      <c r="DL940" s="1174"/>
      <c r="DM940" s="1174"/>
      <c r="DN940" s="1174"/>
      <c r="DO940" s="1174"/>
      <c r="DP940" s="1174"/>
      <c r="DQ940" s="1174"/>
      <c r="DR940" s="1174"/>
      <c r="DS940" s="1174"/>
      <c r="DT940" s="1174"/>
      <c r="DU940" s="1174"/>
      <c r="DV940" s="1174"/>
      <c r="DW940" s="1174"/>
      <c r="DX940" s="1174"/>
      <c r="DY940" s="1174"/>
      <c r="DZ940" s="1174"/>
      <c r="EA940" s="1174"/>
      <c r="EB940" s="1174"/>
      <c r="EC940" s="1174"/>
      <c r="ED940" s="1174"/>
      <c r="EE940" s="1174"/>
      <c r="EF940" s="1174"/>
      <c r="EG940" s="1174"/>
      <c r="EH940" s="1174"/>
      <c r="EI940" s="1174"/>
      <c r="EJ940" s="285"/>
      <c r="EK940" s="285"/>
      <c r="EL940" s="285"/>
      <c r="EM940" s="285"/>
      <c r="EN940" s="287">
        <f t="shared" si="3504"/>
        <v>0</v>
      </c>
      <c r="EO940" s="287"/>
      <c r="EP940" s="287"/>
      <c r="EQ940" s="285"/>
      <c r="ER940" s="285"/>
      <c r="ES940" s="285"/>
      <c r="ET940" s="804"/>
      <c r="EU940" s="804"/>
      <c r="EV940" s="804"/>
      <c r="EW940" s="804"/>
      <c r="EX940" s="285"/>
      <c r="EY940" s="804"/>
      <c r="EZ940" s="804"/>
      <c r="FA940" s="804"/>
      <c r="FB940" s="804"/>
      <c r="FC940" s="285"/>
      <c r="FD940" s="285"/>
      <c r="FE940" s="285"/>
      <c r="FF940" s="285"/>
      <c r="FG940" s="285"/>
      <c r="FH940" s="287"/>
      <c r="FI940" s="287"/>
      <c r="FJ940" s="285"/>
      <c r="FK940" s="285"/>
      <c r="FL940" s="962"/>
      <c r="FM940" s="285"/>
      <c r="FN940" s="804"/>
      <c r="FO940" s="804"/>
      <c r="FP940" s="804"/>
      <c r="FQ940" s="804"/>
      <c r="FR940" s="285"/>
      <c r="FS940" s="285"/>
      <c r="FT940" s="285"/>
      <c r="FU940" s="804"/>
      <c r="FV940" s="285"/>
      <c r="FW940" s="285"/>
      <c r="FX940" s="285"/>
    </row>
    <row r="941" spans="1:180" ht="30" hidden="1">
      <c r="A941" s="462" t="s">
        <v>485</v>
      </c>
      <c r="B941" s="379" t="s">
        <v>295</v>
      </c>
      <c r="C941" s="378"/>
      <c r="D941" s="378"/>
      <c r="E941" s="392"/>
      <c r="F941" s="396"/>
      <c r="G941" s="339"/>
      <c r="H941" s="339"/>
      <c r="I941" s="287" t="e">
        <f>#REF!+M941+N941+S941+#REF!</f>
        <v>#REF!</v>
      </c>
      <c r="J941" s="287"/>
      <c r="K941" s="287"/>
      <c r="L941" s="287"/>
      <c r="M941" s="364"/>
      <c r="N941" s="364"/>
      <c r="O941" s="364"/>
      <c r="P941" s="364"/>
      <c r="Q941" s="364"/>
      <c r="R941" s="364"/>
      <c r="S941" s="364"/>
      <c r="T941" s="364"/>
      <c r="U941" s="364"/>
      <c r="V941" s="364"/>
      <c r="W941" s="364"/>
      <c r="X941" s="364"/>
      <c r="Y941" s="364"/>
      <c r="Z941" s="364"/>
      <c r="AA941" s="1186"/>
      <c r="AB941" s="290"/>
      <c r="AC941" s="290"/>
      <c r="AD941" s="348"/>
      <c r="AE941" s="290"/>
      <c r="AF941" s="364"/>
      <c r="AG941" s="364"/>
      <c r="AH941" s="364"/>
      <c r="AI941" s="364"/>
      <c r="AJ941" s="364"/>
      <c r="AK941" s="364"/>
      <c r="AL941" s="290"/>
      <c r="AM941" s="290"/>
      <c r="AN941" s="290"/>
      <c r="AO941" s="290"/>
      <c r="AP941" s="290"/>
      <c r="AQ941" s="287" t="e">
        <f>#REF!+#REF!+BR941+CW941+#REF!</f>
        <v>#REF!</v>
      </c>
      <c r="AR941" s="1631"/>
      <c r="AS941" s="1631"/>
      <c r="AT941" s="290"/>
      <c r="AU941" s="290"/>
      <c r="AV941" s="290"/>
      <c r="AW941" s="290"/>
      <c r="AX941" s="290"/>
      <c r="AY941" s="290"/>
      <c r="AZ941" s="290"/>
      <c r="BA941" s="290"/>
      <c r="BB941" s="290"/>
      <c r="BC941" s="290"/>
      <c r="BD941" s="290"/>
      <c r="BE941" s="290"/>
      <c r="BF941" s="290"/>
      <c r="BG941" s="290"/>
      <c r="BH941" s="290"/>
      <c r="BI941" s="290"/>
      <c r="BJ941" s="290"/>
      <c r="BK941" s="290"/>
      <c r="BL941" s="290"/>
      <c r="BM941" s="290"/>
      <c r="BN941" s="290"/>
      <c r="BO941" s="290"/>
      <c r="BP941" s="290"/>
      <c r="BQ941" s="290"/>
      <c r="BR941" s="290"/>
      <c r="BS941" s="290"/>
      <c r="BT941" s="290"/>
      <c r="BU941" s="290"/>
      <c r="BV941" s="290"/>
      <c r="BW941" s="290"/>
      <c r="BX941" s="290"/>
      <c r="BY941" s="290"/>
      <c r="BZ941" s="290"/>
      <c r="CA941" s="290"/>
      <c r="CB941" s="290"/>
      <c r="CC941" s="290"/>
      <c r="CD941" s="290"/>
      <c r="CE941" s="290"/>
      <c r="CF941" s="290"/>
      <c r="CG941" s="981"/>
      <c r="CH941" s="290"/>
      <c r="CI941" s="290"/>
      <c r="CJ941" s="290"/>
      <c r="CK941" s="290"/>
      <c r="CL941" s="290"/>
      <c r="CM941" s="290"/>
      <c r="CN941" s="290"/>
      <c r="CO941" s="290"/>
      <c r="CP941" s="290"/>
      <c r="CQ941" s="290"/>
      <c r="CR941" s="290"/>
      <c r="CS941" s="290"/>
      <c r="CT941" s="290"/>
      <c r="CU941" s="290"/>
      <c r="CV941" s="290"/>
      <c r="CW941" s="1549"/>
      <c r="CX941" s="290"/>
      <c r="CY941" s="290"/>
      <c r="CZ941" s="290"/>
      <c r="DA941" s="290"/>
      <c r="DB941" s="290"/>
      <c r="DC941" s="290"/>
      <c r="DD941" s="290"/>
      <c r="DE941" s="290"/>
      <c r="DF941" s="290"/>
      <c r="DG941" s="290"/>
      <c r="DH941" s="290"/>
      <c r="DI941" s="1234"/>
      <c r="DJ941" s="1234"/>
      <c r="DK941" s="1234"/>
      <c r="DL941" s="1234"/>
      <c r="DM941" s="1234"/>
      <c r="DN941" s="1234"/>
      <c r="DO941" s="1234"/>
      <c r="DP941" s="1234"/>
      <c r="DQ941" s="1234"/>
      <c r="DR941" s="1234"/>
      <c r="DS941" s="1234"/>
      <c r="DT941" s="1234"/>
      <c r="DU941" s="1234"/>
      <c r="DV941" s="1234"/>
      <c r="DW941" s="1234"/>
      <c r="DX941" s="1234"/>
      <c r="DY941" s="1234"/>
      <c r="DZ941" s="1234"/>
      <c r="EA941" s="1234"/>
      <c r="EB941" s="1234"/>
      <c r="EC941" s="1234"/>
      <c r="ED941" s="1234"/>
      <c r="EE941" s="1234"/>
      <c r="EF941" s="1234"/>
      <c r="EG941" s="1234"/>
      <c r="EH941" s="1234"/>
      <c r="EI941" s="1234"/>
      <c r="EJ941" s="290"/>
      <c r="EK941" s="290"/>
      <c r="EL941" s="290"/>
      <c r="EM941" s="290"/>
      <c r="EN941" s="287">
        <f t="shared" si="3504"/>
        <v>0</v>
      </c>
      <c r="EO941" s="287"/>
      <c r="EP941" s="287"/>
      <c r="EQ941" s="290"/>
      <c r="ER941" s="290"/>
      <c r="ES941" s="290"/>
      <c r="ET941" s="836"/>
      <c r="EU941" s="836"/>
      <c r="EV941" s="836"/>
      <c r="EW941" s="836"/>
      <c r="EX941" s="290"/>
      <c r="EY941" s="836"/>
      <c r="EZ941" s="836"/>
      <c r="FA941" s="836"/>
      <c r="FB941" s="836"/>
      <c r="FC941" s="290"/>
      <c r="FD941" s="290"/>
      <c r="FE941" s="290"/>
      <c r="FF941" s="290"/>
      <c r="FG941" s="287">
        <f>SUM(FH941:FM941)</f>
        <v>0</v>
      </c>
      <c r="FH941" s="287"/>
      <c r="FI941" s="287"/>
      <c r="FJ941" s="290"/>
      <c r="FK941" s="290"/>
      <c r="FL941" s="981"/>
      <c r="FM941" s="290"/>
      <c r="FN941" s="836"/>
      <c r="FO941" s="836"/>
      <c r="FP941" s="836"/>
      <c r="FQ941" s="836"/>
      <c r="FR941" s="290"/>
      <c r="FS941" s="290"/>
      <c r="FT941" s="290"/>
      <c r="FU941" s="836"/>
      <c r="FV941" s="338"/>
      <c r="FW941" s="338"/>
      <c r="FX941" s="338"/>
    </row>
    <row r="942" spans="1:180" ht="30" hidden="1">
      <c r="A942" s="462" t="s">
        <v>485</v>
      </c>
      <c r="B942" s="379" t="s">
        <v>295</v>
      </c>
      <c r="C942" s="378"/>
      <c r="D942" s="378"/>
      <c r="E942" s="392"/>
      <c r="F942" s="397"/>
      <c r="G942" s="339"/>
      <c r="H942" s="339"/>
      <c r="I942" s="287" t="e">
        <f>#REF!+M942+N942+S942+#REF!</f>
        <v>#REF!</v>
      </c>
      <c r="J942" s="287"/>
      <c r="K942" s="287"/>
      <c r="L942" s="287"/>
      <c r="M942" s="364"/>
      <c r="N942" s="364"/>
      <c r="O942" s="364"/>
      <c r="P942" s="364"/>
      <c r="Q942" s="364"/>
      <c r="R942" s="364"/>
      <c r="S942" s="364"/>
      <c r="T942" s="364"/>
      <c r="U942" s="364"/>
      <c r="V942" s="364"/>
      <c r="W942" s="364"/>
      <c r="X942" s="364"/>
      <c r="Y942" s="364"/>
      <c r="Z942" s="364"/>
      <c r="AA942" s="1186"/>
      <c r="AB942" s="290"/>
      <c r="AC942" s="290"/>
      <c r="AD942" s="348"/>
      <c r="AE942" s="290"/>
      <c r="AF942" s="364"/>
      <c r="AG942" s="364"/>
      <c r="AH942" s="364"/>
      <c r="AI942" s="364"/>
      <c r="AJ942" s="364"/>
      <c r="AK942" s="364"/>
      <c r="AL942" s="290"/>
      <c r="AM942" s="290"/>
      <c r="AN942" s="290"/>
      <c r="AO942" s="290"/>
      <c r="AP942" s="290"/>
      <c r="AQ942" s="287" t="e">
        <f>#REF!+#REF!+BR942+CW942+#REF!</f>
        <v>#REF!</v>
      </c>
      <c r="AR942" s="1631"/>
      <c r="AS942" s="1631"/>
      <c r="AT942" s="290"/>
      <c r="AU942" s="290"/>
      <c r="AV942" s="290"/>
      <c r="AW942" s="290"/>
      <c r="AX942" s="290"/>
      <c r="AY942" s="290"/>
      <c r="AZ942" s="290"/>
      <c r="BA942" s="290"/>
      <c r="BB942" s="290"/>
      <c r="BC942" s="290"/>
      <c r="BD942" s="290"/>
      <c r="BE942" s="290"/>
      <c r="BF942" s="290"/>
      <c r="BG942" s="290"/>
      <c r="BH942" s="290"/>
      <c r="BI942" s="290"/>
      <c r="BJ942" s="290"/>
      <c r="BK942" s="290"/>
      <c r="BL942" s="290"/>
      <c r="BM942" s="290"/>
      <c r="BN942" s="290"/>
      <c r="BO942" s="290"/>
      <c r="BP942" s="290"/>
      <c r="BQ942" s="290"/>
      <c r="BR942" s="290"/>
      <c r="BS942" s="290"/>
      <c r="BT942" s="290"/>
      <c r="BU942" s="290"/>
      <c r="BV942" s="290"/>
      <c r="BW942" s="290"/>
      <c r="BX942" s="290"/>
      <c r="BY942" s="290"/>
      <c r="BZ942" s="290"/>
      <c r="CA942" s="290"/>
      <c r="CB942" s="290"/>
      <c r="CC942" s="290"/>
      <c r="CD942" s="290"/>
      <c r="CE942" s="290"/>
      <c r="CF942" s="290"/>
      <c r="CG942" s="981"/>
      <c r="CH942" s="290"/>
      <c r="CI942" s="290"/>
      <c r="CJ942" s="290"/>
      <c r="CK942" s="290"/>
      <c r="CL942" s="290"/>
      <c r="CM942" s="290"/>
      <c r="CN942" s="290"/>
      <c r="CO942" s="290"/>
      <c r="CP942" s="290"/>
      <c r="CQ942" s="290"/>
      <c r="CR942" s="290"/>
      <c r="CS942" s="290"/>
      <c r="CT942" s="290"/>
      <c r="CU942" s="290"/>
      <c r="CV942" s="290"/>
      <c r="CW942" s="1549"/>
      <c r="CX942" s="290"/>
      <c r="CY942" s="290"/>
      <c r="CZ942" s="290"/>
      <c r="DA942" s="290"/>
      <c r="DB942" s="290"/>
      <c r="DC942" s="290"/>
      <c r="DD942" s="290"/>
      <c r="DE942" s="290"/>
      <c r="DF942" s="290"/>
      <c r="DG942" s="290"/>
      <c r="DH942" s="290"/>
      <c r="DI942" s="1234"/>
      <c r="DJ942" s="1234"/>
      <c r="DK942" s="1234"/>
      <c r="DL942" s="1234"/>
      <c r="DM942" s="1234"/>
      <c r="DN942" s="1234"/>
      <c r="DO942" s="1234"/>
      <c r="DP942" s="1234"/>
      <c r="DQ942" s="1234"/>
      <c r="DR942" s="1234"/>
      <c r="DS942" s="1234"/>
      <c r="DT942" s="1234"/>
      <c r="DU942" s="1234"/>
      <c r="DV942" s="1234"/>
      <c r="DW942" s="1234"/>
      <c r="DX942" s="1234"/>
      <c r="DY942" s="1234"/>
      <c r="DZ942" s="1234"/>
      <c r="EA942" s="1234"/>
      <c r="EB942" s="1234"/>
      <c r="EC942" s="1234"/>
      <c r="ED942" s="1234"/>
      <c r="EE942" s="1234"/>
      <c r="EF942" s="1234"/>
      <c r="EG942" s="1234"/>
      <c r="EH942" s="1234"/>
      <c r="EI942" s="1234"/>
      <c r="EJ942" s="290"/>
      <c r="EK942" s="290"/>
      <c r="EL942" s="290"/>
      <c r="EM942" s="290"/>
      <c r="EN942" s="287">
        <f t="shared" si="3504"/>
        <v>0</v>
      </c>
      <c r="EO942" s="287"/>
      <c r="EP942" s="287"/>
      <c r="EQ942" s="290"/>
      <c r="ER942" s="290"/>
      <c r="ES942" s="290"/>
      <c r="ET942" s="836"/>
      <c r="EU942" s="836"/>
      <c r="EV942" s="836"/>
      <c r="EW942" s="836"/>
      <c r="EX942" s="290"/>
      <c r="EY942" s="836"/>
      <c r="EZ942" s="836"/>
      <c r="FA942" s="836"/>
      <c r="FB942" s="836"/>
      <c r="FC942" s="290"/>
      <c r="FD942" s="290"/>
      <c r="FE942" s="290"/>
      <c r="FF942" s="290"/>
      <c r="FG942" s="287">
        <f>SUM(FH942:FM942)</f>
        <v>0</v>
      </c>
      <c r="FH942" s="287">
        <v>0</v>
      </c>
      <c r="FI942" s="287">
        <v>0</v>
      </c>
      <c r="FJ942" s="290"/>
      <c r="FK942" s="290"/>
      <c r="FL942" s="981"/>
      <c r="FM942" s="290"/>
      <c r="FN942" s="836"/>
      <c r="FO942" s="836"/>
      <c r="FP942" s="836"/>
      <c r="FQ942" s="836"/>
      <c r="FR942" s="290"/>
      <c r="FS942" s="290"/>
      <c r="FT942" s="290"/>
      <c r="FU942" s="836"/>
      <c r="FV942" s="338"/>
      <c r="FW942" s="338"/>
      <c r="FX942" s="338"/>
    </row>
    <row r="943" spans="1:180" ht="30" hidden="1">
      <c r="A943" s="462" t="s">
        <v>485</v>
      </c>
      <c r="B943" s="379" t="s">
        <v>295</v>
      </c>
      <c r="C943" s="378"/>
      <c r="D943" s="378"/>
      <c r="E943" s="392" t="s">
        <v>97</v>
      </c>
      <c r="F943" s="382" t="s">
        <v>11</v>
      </c>
      <c r="G943" s="463"/>
      <c r="H943" s="463"/>
      <c r="I943" s="285"/>
      <c r="J943" s="285"/>
      <c r="K943" s="285"/>
      <c r="L943" s="285"/>
      <c r="M943" s="285"/>
      <c r="N943" s="285"/>
      <c r="O943" s="285"/>
      <c r="P943" s="285"/>
      <c r="Q943" s="285"/>
      <c r="R943" s="285"/>
      <c r="S943" s="285"/>
      <c r="T943" s="285"/>
      <c r="U943" s="285"/>
      <c r="V943" s="285"/>
      <c r="W943" s="285"/>
      <c r="X943" s="285"/>
      <c r="Y943" s="285"/>
      <c r="Z943" s="285"/>
      <c r="AA943" s="1174"/>
      <c r="AB943" s="285"/>
      <c r="AC943" s="285"/>
      <c r="AD943" s="347"/>
      <c r="AE943" s="285"/>
      <c r="AF943" s="285"/>
      <c r="AG943" s="285"/>
      <c r="AH943" s="285"/>
      <c r="AI943" s="285"/>
      <c r="AJ943" s="285"/>
      <c r="AK943" s="285"/>
      <c r="AL943" s="285"/>
      <c r="AM943" s="285"/>
      <c r="AN943" s="285"/>
      <c r="AO943" s="285"/>
      <c r="AP943" s="306"/>
      <c r="AQ943" s="287" t="e">
        <f>SUM(AQ941:AQ942)</f>
        <v>#REF!</v>
      </c>
      <c r="AR943" s="1631"/>
      <c r="AS943" s="1631"/>
      <c r="AT943" s="287"/>
      <c r="AU943" s="287"/>
      <c r="AV943" s="287"/>
      <c r="AW943" s="287"/>
      <c r="AX943" s="287"/>
      <c r="AY943" s="287"/>
      <c r="AZ943" s="287"/>
      <c r="BA943" s="287"/>
      <c r="BB943" s="287"/>
      <c r="BC943" s="287"/>
      <c r="BD943" s="287"/>
      <c r="BE943" s="287"/>
      <c r="BF943" s="287"/>
      <c r="BG943" s="287"/>
      <c r="BH943" s="287"/>
      <c r="BI943" s="287"/>
      <c r="BJ943" s="287"/>
      <c r="BK943" s="287"/>
      <c r="BL943" s="287">
        <f t="shared" ref="BL943:DE943" si="3511">SUM(BL941:BL942)</f>
        <v>0</v>
      </c>
      <c r="BM943" s="287">
        <f t="shared" si="3511"/>
        <v>0</v>
      </c>
      <c r="BN943" s="287">
        <f t="shared" si="3511"/>
        <v>0</v>
      </c>
      <c r="BO943" s="287">
        <f t="shared" si="3511"/>
        <v>0</v>
      </c>
      <c r="BP943" s="287">
        <f t="shared" si="3511"/>
        <v>0</v>
      </c>
      <c r="BQ943" s="287">
        <f t="shared" si="3511"/>
        <v>0</v>
      </c>
      <c r="BR943" s="287">
        <f t="shared" ref="BR943:CF943" si="3512">SUM(BR941:BR942)</f>
        <v>0</v>
      </c>
      <c r="BS943" s="287">
        <f t="shared" si="3512"/>
        <v>0</v>
      </c>
      <c r="BT943" s="287">
        <f t="shared" si="3512"/>
        <v>0</v>
      </c>
      <c r="BU943" s="287">
        <f t="shared" si="3512"/>
        <v>0</v>
      </c>
      <c r="BV943" s="287">
        <f t="shared" si="3512"/>
        <v>0</v>
      </c>
      <c r="BW943" s="287">
        <f t="shared" si="3512"/>
        <v>0</v>
      </c>
      <c r="BX943" s="287">
        <f t="shared" si="3512"/>
        <v>0</v>
      </c>
      <c r="BY943" s="287">
        <f t="shared" si="3512"/>
        <v>0</v>
      </c>
      <c r="BZ943" s="287">
        <f t="shared" si="3512"/>
        <v>0</v>
      </c>
      <c r="CA943" s="287">
        <f t="shared" si="3512"/>
        <v>0</v>
      </c>
      <c r="CB943" s="287">
        <f t="shared" si="3512"/>
        <v>0</v>
      </c>
      <c r="CC943" s="287">
        <f t="shared" si="3512"/>
        <v>0</v>
      </c>
      <c r="CD943" s="287">
        <f t="shared" si="3512"/>
        <v>0</v>
      </c>
      <c r="CE943" s="287">
        <f t="shared" si="3512"/>
        <v>0</v>
      </c>
      <c r="CF943" s="287">
        <f t="shared" si="3512"/>
        <v>0</v>
      </c>
      <c r="CG943" s="961"/>
      <c r="CH943" s="287">
        <f t="shared" ref="CH943:CV943" si="3513">SUM(CH941:CH942)</f>
        <v>0</v>
      </c>
      <c r="CI943" s="287">
        <f t="shared" si="3513"/>
        <v>0</v>
      </c>
      <c r="CJ943" s="287">
        <f t="shared" si="3513"/>
        <v>0</v>
      </c>
      <c r="CK943" s="287">
        <f t="shared" si="3513"/>
        <v>0</v>
      </c>
      <c r="CL943" s="287">
        <f t="shared" si="3513"/>
        <v>0</v>
      </c>
      <c r="CM943" s="287">
        <f t="shared" si="3513"/>
        <v>0</v>
      </c>
      <c r="CN943" s="287">
        <f t="shared" si="3513"/>
        <v>0</v>
      </c>
      <c r="CO943" s="287">
        <f t="shared" si="3513"/>
        <v>0</v>
      </c>
      <c r="CP943" s="287">
        <f t="shared" si="3513"/>
        <v>0</v>
      </c>
      <c r="CQ943" s="287">
        <f t="shared" si="3513"/>
        <v>0</v>
      </c>
      <c r="CR943" s="287">
        <f t="shared" si="3513"/>
        <v>0</v>
      </c>
      <c r="CS943" s="287">
        <f t="shared" si="3513"/>
        <v>0</v>
      </c>
      <c r="CT943" s="287">
        <f t="shared" si="3513"/>
        <v>0</v>
      </c>
      <c r="CU943" s="287">
        <f t="shared" si="3513"/>
        <v>0</v>
      </c>
      <c r="CV943" s="287">
        <f t="shared" si="3513"/>
        <v>0</v>
      </c>
      <c r="CW943" s="1510">
        <f t="shared" si="3511"/>
        <v>0</v>
      </c>
      <c r="CX943" s="287">
        <f t="shared" si="3511"/>
        <v>0</v>
      </c>
      <c r="CY943" s="287">
        <f t="shared" si="3511"/>
        <v>0</v>
      </c>
      <c r="CZ943" s="287">
        <f t="shared" si="3511"/>
        <v>0</v>
      </c>
      <c r="DA943" s="287">
        <f t="shared" si="3511"/>
        <v>0</v>
      </c>
      <c r="DB943" s="287">
        <f t="shared" si="3511"/>
        <v>0</v>
      </c>
      <c r="DC943" s="287">
        <f t="shared" si="3511"/>
        <v>0</v>
      </c>
      <c r="DD943" s="287">
        <f t="shared" si="3511"/>
        <v>0</v>
      </c>
      <c r="DE943" s="287">
        <f t="shared" si="3511"/>
        <v>0</v>
      </c>
      <c r="DF943" s="287">
        <f t="shared" ref="DF943:EF943" si="3514">SUM(DF941:DF942)</f>
        <v>0</v>
      </c>
      <c r="DG943" s="287">
        <f t="shared" si="3514"/>
        <v>0</v>
      </c>
      <c r="DH943" s="287">
        <f t="shared" si="3514"/>
        <v>0</v>
      </c>
      <c r="DI943" s="1220">
        <f t="shared" si="3514"/>
        <v>0</v>
      </c>
      <c r="DJ943" s="1220">
        <f t="shared" si="3514"/>
        <v>0</v>
      </c>
      <c r="DK943" s="1220">
        <f t="shared" si="3514"/>
        <v>0</v>
      </c>
      <c r="DL943" s="1220"/>
      <c r="DM943" s="1220"/>
      <c r="DN943" s="1220"/>
      <c r="DO943" s="1220"/>
      <c r="DP943" s="1220"/>
      <c r="DQ943" s="1220"/>
      <c r="DR943" s="1220"/>
      <c r="DS943" s="1220"/>
      <c r="DT943" s="1220"/>
      <c r="DU943" s="1220"/>
      <c r="DV943" s="1220"/>
      <c r="DW943" s="1220"/>
      <c r="DX943" s="1220">
        <f t="shared" si="3514"/>
        <v>0</v>
      </c>
      <c r="DY943" s="1220">
        <f t="shared" si="3514"/>
        <v>0</v>
      </c>
      <c r="DZ943" s="1220">
        <f t="shared" si="3514"/>
        <v>0</v>
      </c>
      <c r="EA943" s="1220">
        <f t="shared" si="3514"/>
        <v>0</v>
      </c>
      <c r="EB943" s="1220">
        <f t="shared" si="3514"/>
        <v>0</v>
      </c>
      <c r="EC943" s="1220">
        <f t="shared" si="3514"/>
        <v>0</v>
      </c>
      <c r="ED943" s="1220">
        <f t="shared" si="3514"/>
        <v>0</v>
      </c>
      <c r="EE943" s="1220">
        <f t="shared" si="3514"/>
        <v>0</v>
      </c>
      <c r="EF943" s="1220">
        <f t="shared" si="3514"/>
        <v>0</v>
      </c>
      <c r="EG943" s="1220"/>
      <c r="EH943" s="1220"/>
      <c r="EI943" s="1220"/>
      <c r="EJ943" s="285"/>
      <c r="EK943" s="285"/>
      <c r="EL943" s="285"/>
      <c r="EM943" s="285"/>
      <c r="EN943" s="287">
        <f t="shared" si="3504"/>
        <v>0</v>
      </c>
      <c r="EO943" s="287"/>
      <c r="EP943" s="287"/>
      <c r="EQ943" s="287">
        <f t="shared" ref="EQ943:FG943" si="3515">SUM(EQ941:EQ942)</f>
        <v>0</v>
      </c>
      <c r="ER943" s="287">
        <f t="shared" si="3515"/>
        <v>0</v>
      </c>
      <c r="ES943" s="287">
        <f t="shared" si="3515"/>
        <v>0</v>
      </c>
      <c r="ET943" s="825"/>
      <c r="EU943" s="825"/>
      <c r="EV943" s="825"/>
      <c r="EW943" s="825"/>
      <c r="EX943" s="287">
        <f t="shared" si="3515"/>
        <v>0</v>
      </c>
      <c r="EY943" s="825"/>
      <c r="EZ943" s="825"/>
      <c r="FA943" s="825"/>
      <c r="FB943" s="825"/>
      <c r="FC943" s="287">
        <f t="shared" si="3515"/>
        <v>0</v>
      </c>
      <c r="FD943" s="287">
        <f t="shared" si="3515"/>
        <v>0</v>
      </c>
      <c r="FE943" s="287">
        <f t="shared" ref="FE943:FF943" si="3516">SUM(FE941:FE942)</f>
        <v>0</v>
      </c>
      <c r="FF943" s="287">
        <f t="shared" si="3516"/>
        <v>0</v>
      </c>
      <c r="FG943" s="287">
        <f t="shared" si="3515"/>
        <v>0</v>
      </c>
      <c r="FH943" s="287"/>
      <c r="FI943" s="287"/>
      <c r="FJ943" s="287">
        <f>SUM(FJ941:FJ942)</f>
        <v>0</v>
      </c>
      <c r="FK943" s="287">
        <f>SUM(FK941:FK942)</f>
        <v>0</v>
      </c>
      <c r="FL943" s="961"/>
      <c r="FM943" s="287">
        <f>SUM(FM941:FM942)</f>
        <v>0</v>
      </c>
      <c r="FN943" s="825"/>
      <c r="FO943" s="825"/>
      <c r="FP943" s="825"/>
      <c r="FQ943" s="825"/>
      <c r="FR943" s="287"/>
      <c r="FS943" s="287"/>
      <c r="FT943" s="287">
        <f>SUM(FT941:FT942)</f>
        <v>0</v>
      </c>
      <c r="FU943" s="825"/>
      <c r="FV943" s="285"/>
      <c r="FW943" s="285"/>
      <c r="FX943" s="285"/>
    </row>
    <row r="944" spans="1:180" ht="30" hidden="1">
      <c r="A944" s="462" t="s">
        <v>485</v>
      </c>
      <c r="B944" s="379" t="s">
        <v>295</v>
      </c>
      <c r="C944" s="378"/>
      <c r="D944" s="378"/>
      <c r="E944" s="392" t="s">
        <v>269</v>
      </c>
      <c r="F944" s="396" t="s">
        <v>266</v>
      </c>
      <c r="G944" s="463"/>
      <c r="H944" s="463"/>
      <c r="I944" s="285"/>
      <c r="J944" s="285"/>
      <c r="K944" s="285"/>
      <c r="L944" s="285"/>
      <c r="M944" s="285"/>
      <c r="N944" s="285"/>
      <c r="O944" s="285"/>
      <c r="P944" s="285"/>
      <c r="Q944" s="285"/>
      <c r="R944" s="285"/>
      <c r="S944" s="285"/>
      <c r="T944" s="285"/>
      <c r="U944" s="285"/>
      <c r="V944" s="285"/>
      <c r="W944" s="285"/>
      <c r="X944" s="285"/>
      <c r="Y944" s="285"/>
      <c r="Z944" s="285"/>
      <c r="AA944" s="1174"/>
      <c r="AB944" s="285"/>
      <c r="AC944" s="285"/>
      <c r="AD944" s="347"/>
      <c r="AE944" s="285"/>
      <c r="AF944" s="285"/>
      <c r="AG944" s="285"/>
      <c r="AH944" s="285"/>
      <c r="AI944" s="285"/>
      <c r="AJ944" s="285"/>
      <c r="AK944" s="285"/>
      <c r="AL944" s="285"/>
      <c r="AM944" s="285"/>
      <c r="AN944" s="285"/>
      <c r="AO944" s="285"/>
      <c r="AP944" s="338"/>
      <c r="AQ944" s="285"/>
      <c r="AR944" s="1629"/>
      <c r="AS944" s="1629"/>
      <c r="AT944" s="285"/>
      <c r="AU944" s="285"/>
      <c r="AV944" s="285"/>
      <c r="AW944" s="285"/>
      <c r="AX944" s="285"/>
      <c r="AY944" s="285"/>
      <c r="AZ944" s="285"/>
      <c r="BA944" s="285"/>
      <c r="BB944" s="285"/>
      <c r="BC944" s="285"/>
      <c r="BD944" s="285"/>
      <c r="BE944" s="285"/>
      <c r="BF944" s="285"/>
      <c r="BG944" s="285"/>
      <c r="BH944" s="285"/>
      <c r="BI944" s="285"/>
      <c r="BJ944" s="285"/>
      <c r="BK944" s="285"/>
      <c r="BL944" s="285"/>
      <c r="BM944" s="285"/>
      <c r="BN944" s="285"/>
      <c r="BO944" s="285"/>
      <c r="BP944" s="285"/>
      <c r="BQ944" s="285"/>
      <c r="BR944" s="285"/>
      <c r="BS944" s="285"/>
      <c r="BT944" s="285"/>
      <c r="BU944" s="285"/>
      <c r="BV944" s="285"/>
      <c r="BW944" s="285"/>
      <c r="BX944" s="285"/>
      <c r="BY944" s="285"/>
      <c r="BZ944" s="285"/>
      <c r="CA944" s="285"/>
      <c r="CB944" s="285"/>
      <c r="CC944" s="285"/>
      <c r="CD944" s="285"/>
      <c r="CE944" s="285"/>
      <c r="CF944" s="285"/>
      <c r="CG944" s="962"/>
      <c r="CH944" s="285"/>
      <c r="CI944" s="285"/>
      <c r="CJ944" s="285"/>
      <c r="CK944" s="285"/>
      <c r="CL944" s="285"/>
      <c r="CM944" s="285"/>
      <c r="CN944" s="285"/>
      <c r="CO944" s="285"/>
      <c r="CP944" s="285"/>
      <c r="CQ944" s="285"/>
      <c r="CR944" s="285"/>
      <c r="CS944" s="285"/>
      <c r="CT944" s="285"/>
      <c r="CU944" s="285"/>
      <c r="CV944" s="285"/>
      <c r="CW944" s="1512"/>
      <c r="CX944" s="285"/>
      <c r="CY944" s="285"/>
      <c r="CZ944" s="285"/>
      <c r="DA944" s="285"/>
      <c r="DB944" s="285"/>
      <c r="DC944" s="285"/>
      <c r="DD944" s="285"/>
      <c r="DE944" s="285"/>
      <c r="DF944" s="285"/>
      <c r="DG944" s="285"/>
      <c r="DH944" s="285"/>
      <c r="DI944" s="1174"/>
      <c r="DJ944" s="1174"/>
      <c r="DK944" s="1174"/>
      <c r="DL944" s="1174"/>
      <c r="DM944" s="1174"/>
      <c r="DN944" s="1174"/>
      <c r="DO944" s="1174"/>
      <c r="DP944" s="1174"/>
      <c r="DQ944" s="1174"/>
      <c r="DR944" s="1174"/>
      <c r="DS944" s="1174"/>
      <c r="DT944" s="1174"/>
      <c r="DU944" s="1174"/>
      <c r="DV944" s="1174"/>
      <c r="DW944" s="1174"/>
      <c r="DX944" s="1174"/>
      <c r="DY944" s="1174"/>
      <c r="DZ944" s="1174"/>
      <c r="EA944" s="1174"/>
      <c r="EB944" s="1174"/>
      <c r="EC944" s="1174"/>
      <c r="ED944" s="1174"/>
      <c r="EE944" s="1174"/>
      <c r="EF944" s="1174"/>
      <c r="EG944" s="1174"/>
      <c r="EH944" s="1174"/>
      <c r="EI944" s="1174"/>
      <c r="EJ944" s="285"/>
      <c r="EK944" s="285"/>
      <c r="EL944" s="285"/>
      <c r="EM944" s="285"/>
      <c r="EN944" s="287">
        <f t="shared" si="3504"/>
        <v>0</v>
      </c>
      <c r="EO944" s="287"/>
      <c r="EP944" s="287"/>
      <c r="EQ944" s="285"/>
      <c r="ER944" s="285"/>
      <c r="ES944" s="285"/>
      <c r="ET944" s="804"/>
      <c r="EU944" s="804"/>
      <c r="EV944" s="804"/>
      <c r="EW944" s="804"/>
      <c r="EX944" s="285"/>
      <c r="EY944" s="804"/>
      <c r="EZ944" s="804"/>
      <c r="FA944" s="804"/>
      <c r="FB944" s="804"/>
      <c r="FC944" s="285"/>
      <c r="FD944" s="285"/>
      <c r="FE944" s="285"/>
      <c r="FF944" s="285"/>
      <c r="FG944" s="285"/>
      <c r="FH944" s="287"/>
      <c r="FI944" s="287"/>
      <c r="FJ944" s="285"/>
      <c r="FK944" s="285"/>
      <c r="FL944" s="962"/>
      <c r="FM944" s="285"/>
      <c r="FN944" s="804"/>
      <c r="FO944" s="804"/>
      <c r="FP944" s="804"/>
      <c r="FQ944" s="804"/>
      <c r="FR944" s="285"/>
      <c r="FS944" s="285"/>
      <c r="FT944" s="285"/>
      <c r="FU944" s="804"/>
      <c r="FV944" s="285"/>
      <c r="FW944" s="285"/>
      <c r="FX944" s="285"/>
    </row>
    <row r="945" spans="1:180" ht="30" hidden="1">
      <c r="A945" s="462" t="s">
        <v>485</v>
      </c>
      <c r="B945" s="379" t="s">
        <v>295</v>
      </c>
      <c r="C945" s="378"/>
      <c r="D945" s="378"/>
      <c r="E945" s="392"/>
      <c r="F945" s="396"/>
      <c r="G945" s="339"/>
      <c r="H945" s="339"/>
      <c r="I945" s="287" t="e">
        <f>#REF!+M945+N945+S945+#REF!</f>
        <v>#REF!</v>
      </c>
      <c r="J945" s="287"/>
      <c r="K945" s="287"/>
      <c r="L945" s="287"/>
      <c r="M945" s="364"/>
      <c r="N945" s="364"/>
      <c r="O945" s="364"/>
      <c r="P945" s="364"/>
      <c r="Q945" s="364"/>
      <c r="R945" s="364"/>
      <c r="S945" s="364"/>
      <c r="T945" s="364"/>
      <c r="U945" s="364"/>
      <c r="V945" s="364"/>
      <c r="W945" s="364"/>
      <c r="X945" s="364"/>
      <c r="Y945" s="364"/>
      <c r="Z945" s="364"/>
      <c r="AA945" s="1186"/>
      <c r="AB945" s="290"/>
      <c r="AC945" s="290"/>
      <c r="AD945" s="348"/>
      <c r="AE945" s="290"/>
      <c r="AF945" s="364"/>
      <c r="AG945" s="364"/>
      <c r="AH945" s="364"/>
      <c r="AI945" s="364"/>
      <c r="AJ945" s="364"/>
      <c r="AK945" s="364"/>
      <c r="AL945" s="290"/>
      <c r="AM945" s="290"/>
      <c r="AN945" s="290"/>
      <c r="AO945" s="290"/>
      <c r="AP945" s="290"/>
      <c r="AQ945" s="287" t="e">
        <f>#REF!+#REF!+BR945+CW945+#REF!</f>
        <v>#REF!</v>
      </c>
      <c r="AR945" s="1631"/>
      <c r="AS945" s="1631"/>
      <c r="AT945" s="290"/>
      <c r="AU945" s="290"/>
      <c r="AV945" s="290"/>
      <c r="AW945" s="290"/>
      <c r="AX945" s="290"/>
      <c r="AY945" s="290"/>
      <c r="AZ945" s="290"/>
      <c r="BA945" s="290"/>
      <c r="BB945" s="290"/>
      <c r="BC945" s="290"/>
      <c r="BD945" s="290"/>
      <c r="BE945" s="290"/>
      <c r="BF945" s="290"/>
      <c r="BG945" s="290"/>
      <c r="BH945" s="290"/>
      <c r="BI945" s="290"/>
      <c r="BJ945" s="290"/>
      <c r="BK945" s="290"/>
      <c r="BL945" s="290"/>
      <c r="BM945" s="290"/>
      <c r="BN945" s="290"/>
      <c r="BO945" s="290"/>
      <c r="BP945" s="290"/>
      <c r="BQ945" s="290"/>
      <c r="BR945" s="290"/>
      <c r="BS945" s="290"/>
      <c r="BT945" s="290"/>
      <c r="BU945" s="290"/>
      <c r="BV945" s="290"/>
      <c r="BW945" s="290"/>
      <c r="BX945" s="290"/>
      <c r="BY945" s="290"/>
      <c r="BZ945" s="290"/>
      <c r="CA945" s="290"/>
      <c r="CB945" s="290"/>
      <c r="CC945" s="290"/>
      <c r="CD945" s="290"/>
      <c r="CE945" s="290"/>
      <c r="CF945" s="290"/>
      <c r="CG945" s="981"/>
      <c r="CH945" s="290"/>
      <c r="CI945" s="290"/>
      <c r="CJ945" s="290"/>
      <c r="CK945" s="290"/>
      <c r="CL945" s="290"/>
      <c r="CM945" s="290"/>
      <c r="CN945" s="290"/>
      <c r="CO945" s="290"/>
      <c r="CP945" s="290"/>
      <c r="CQ945" s="290"/>
      <c r="CR945" s="290"/>
      <c r="CS945" s="290"/>
      <c r="CT945" s="290"/>
      <c r="CU945" s="290"/>
      <c r="CV945" s="290"/>
      <c r="CW945" s="1549"/>
      <c r="CX945" s="290"/>
      <c r="CY945" s="290"/>
      <c r="CZ945" s="290"/>
      <c r="DA945" s="290"/>
      <c r="DB945" s="290"/>
      <c r="DC945" s="290"/>
      <c r="DD945" s="290"/>
      <c r="DE945" s="290"/>
      <c r="DF945" s="290"/>
      <c r="DG945" s="290"/>
      <c r="DH945" s="290"/>
      <c r="DI945" s="1234"/>
      <c r="DJ945" s="1234"/>
      <c r="DK945" s="1234"/>
      <c r="DL945" s="1234"/>
      <c r="DM945" s="1234"/>
      <c r="DN945" s="1234"/>
      <c r="DO945" s="1234"/>
      <c r="DP945" s="1234"/>
      <c r="DQ945" s="1234"/>
      <c r="DR945" s="1234"/>
      <c r="DS945" s="1234"/>
      <c r="DT945" s="1234"/>
      <c r="DU945" s="1234"/>
      <c r="DV945" s="1234"/>
      <c r="DW945" s="1234"/>
      <c r="DX945" s="1234"/>
      <c r="DY945" s="1234"/>
      <c r="DZ945" s="1234"/>
      <c r="EA945" s="1234"/>
      <c r="EB945" s="1234"/>
      <c r="EC945" s="1234"/>
      <c r="ED945" s="1234"/>
      <c r="EE945" s="1234"/>
      <c r="EF945" s="1234"/>
      <c r="EG945" s="1234"/>
      <c r="EH945" s="1234"/>
      <c r="EI945" s="1234"/>
      <c r="EJ945" s="290"/>
      <c r="EK945" s="290"/>
      <c r="EL945" s="290"/>
      <c r="EM945" s="290"/>
      <c r="EN945" s="287">
        <f t="shared" si="3504"/>
        <v>0</v>
      </c>
      <c r="EO945" s="287"/>
      <c r="EP945" s="287"/>
      <c r="EQ945" s="290"/>
      <c r="ER945" s="290"/>
      <c r="ES945" s="290"/>
      <c r="ET945" s="836"/>
      <c r="EU945" s="836"/>
      <c r="EV945" s="836"/>
      <c r="EW945" s="836"/>
      <c r="EX945" s="290"/>
      <c r="EY945" s="836"/>
      <c r="EZ945" s="836"/>
      <c r="FA945" s="836"/>
      <c r="FB945" s="836"/>
      <c r="FC945" s="290"/>
      <c r="FD945" s="290"/>
      <c r="FE945" s="290"/>
      <c r="FF945" s="290"/>
      <c r="FG945" s="287">
        <f>SUM(FH945:FM945)</f>
        <v>0</v>
      </c>
      <c r="FH945" s="287"/>
      <c r="FI945" s="287"/>
      <c r="FJ945" s="290"/>
      <c r="FK945" s="290"/>
      <c r="FL945" s="981"/>
      <c r="FM945" s="290"/>
      <c r="FN945" s="836"/>
      <c r="FO945" s="836"/>
      <c r="FP945" s="836"/>
      <c r="FQ945" s="836"/>
      <c r="FR945" s="290"/>
      <c r="FS945" s="290"/>
      <c r="FT945" s="290"/>
      <c r="FU945" s="836"/>
      <c r="FV945" s="338"/>
      <c r="FW945" s="338"/>
      <c r="FX945" s="338"/>
    </row>
    <row r="946" spans="1:180" ht="30" hidden="1">
      <c r="A946" s="462" t="s">
        <v>485</v>
      </c>
      <c r="B946" s="379" t="s">
        <v>295</v>
      </c>
      <c r="C946" s="378"/>
      <c r="D946" s="378"/>
      <c r="E946" s="392"/>
      <c r="F946" s="397"/>
      <c r="G946" s="339"/>
      <c r="H946" s="339"/>
      <c r="I946" s="287" t="e">
        <f>#REF!+M946+N946+S946+#REF!</f>
        <v>#REF!</v>
      </c>
      <c r="J946" s="287"/>
      <c r="K946" s="287"/>
      <c r="L946" s="287"/>
      <c r="M946" s="364"/>
      <c r="N946" s="364"/>
      <c r="O946" s="364"/>
      <c r="P946" s="364"/>
      <c r="Q946" s="364"/>
      <c r="R946" s="364"/>
      <c r="S946" s="364"/>
      <c r="T946" s="364"/>
      <c r="U946" s="364"/>
      <c r="V946" s="364"/>
      <c r="W946" s="364"/>
      <c r="X946" s="364"/>
      <c r="Y946" s="364"/>
      <c r="Z946" s="364"/>
      <c r="AA946" s="1186"/>
      <c r="AB946" s="290"/>
      <c r="AC946" s="290"/>
      <c r="AD946" s="348"/>
      <c r="AE946" s="290"/>
      <c r="AF946" s="364"/>
      <c r="AG946" s="364"/>
      <c r="AH946" s="364"/>
      <c r="AI946" s="364"/>
      <c r="AJ946" s="364"/>
      <c r="AK946" s="364"/>
      <c r="AL946" s="290"/>
      <c r="AM946" s="290"/>
      <c r="AN946" s="290"/>
      <c r="AO946" s="290"/>
      <c r="AP946" s="290"/>
      <c r="AQ946" s="287" t="e">
        <f>#REF!+#REF!+BR946+CW946+#REF!</f>
        <v>#REF!</v>
      </c>
      <c r="AR946" s="1631"/>
      <c r="AS946" s="1631"/>
      <c r="AT946" s="290"/>
      <c r="AU946" s="290"/>
      <c r="AV946" s="290"/>
      <c r="AW946" s="290"/>
      <c r="AX946" s="290"/>
      <c r="AY946" s="290"/>
      <c r="AZ946" s="290"/>
      <c r="BA946" s="290"/>
      <c r="BB946" s="290"/>
      <c r="BC946" s="290"/>
      <c r="BD946" s="290"/>
      <c r="BE946" s="290"/>
      <c r="BF946" s="290"/>
      <c r="BG946" s="290"/>
      <c r="BH946" s="290"/>
      <c r="BI946" s="290"/>
      <c r="BJ946" s="290"/>
      <c r="BK946" s="290"/>
      <c r="BL946" s="290"/>
      <c r="BM946" s="290"/>
      <c r="BN946" s="290"/>
      <c r="BO946" s="290"/>
      <c r="BP946" s="290"/>
      <c r="BQ946" s="290"/>
      <c r="BR946" s="290"/>
      <c r="BS946" s="290"/>
      <c r="BT946" s="290"/>
      <c r="BU946" s="290"/>
      <c r="BV946" s="290"/>
      <c r="BW946" s="290"/>
      <c r="BX946" s="290"/>
      <c r="BY946" s="290"/>
      <c r="BZ946" s="290"/>
      <c r="CA946" s="290"/>
      <c r="CB946" s="290"/>
      <c r="CC946" s="290"/>
      <c r="CD946" s="290"/>
      <c r="CE946" s="290"/>
      <c r="CF946" s="290"/>
      <c r="CG946" s="981"/>
      <c r="CH946" s="290"/>
      <c r="CI946" s="290"/>
      <c r="CJ946" s="290"/>
      <c r="CK946" s="290"/>
      <c r="CL946" s="290"/>
      <c r="CM946" s="290"/>
      <c r="CN946" s="290"/>
      <c r="CO946" s="290"/>
      <c r="CP946" s="290"/>
      <c r="CQ946" s="290"/>
      <c r="CR946" s="290"/>
      <c r="CS946" s="290"/>
      <c r="CT946" s="290"/>
      <c r="CU946" s="290"/>
      <c r="CV946" s="290"/>
      <c r="CW946" s="1549"/>
      <c r="CX946" s="290"/>
      <c r="CY946" s="290"/>
      <c r="CZ946" s="290"/>
      <c r="DA946" s="290"/>
      <c r="DB946" s="290"/>
      <c r="DC946" s="290"/>
      <c r="DD946" s="290"/>
      <c r="DE946" s="290"/>
      <c r="DF946" s="290"/>
      <c r="DG946" s="290"/>
      <c r="DH946" s="290"/>
      <c r="DI946" s="1234"/>
      <c r="DJ946" s="1234"/>
      <c r="DK946" s="1234"/>
      <c r="DL946" s="1234"/>
      <c r="DM946" s="1234"/>
      <c r="DN946" s="1234"/>
      <c r="DO946" s="1234"/>
      <c r="DP946" s="1234"/>
      <c r="DQ946" s="1234"/>
      <c r="DR946" s="1234"/>
      <c r="DS946" s="1234"/>
      <c r="DT946" s="1234"/>
      <c r="DU946" s="1234"/>
      <c r="DV946" s="1234"/>
      <c r="DW946" s="1234"/>
      <c r="DX946" s="1234"/>
      <c r="DY946" s="1234"/>
      <c r="DZ946" s="1234"/>
      <c r="EA946" s="1234"/>
      <c r="EB946" s="1234"/>
      <c r="EC946" s="1234"/>
      <c r="ED946" s="1234"/>
      <c r="EE946" s="1234"/>
      <c r="EF946" s="1234"/>
      <c r="EG946" s="1234"/>
      <c r="EH946" s="1234"/>
      <c r="EI946" s="1234"/>
      <c r="EJ946" s="290"/>
      <c r="EK946" s="290"/>
      <c r="EL946" s="290"/>
      <c r="EM946" s="290"/>
      <c r="EN946" s="287">
        <f t="shared" si="3504"/>
        <v>0</v>
      </c>
      <c r="EO946" s="287"/>
      <c r="EP946" s="287"/>
      <c r="EQ946" s="290"/>
      <c r="ER946" s="290"/>
      <c r="ES946" s="290"/>
      <c r="ET946" s="836"/>
      <c r="EU946" s="836"/>
      <c r="EV946" s="836"/>
      <c r="EW946" s="836"/>
      <c r="EX946" s="290"/>
      <c r="EY946" s="836"/>
      <c r="EZ946" s="836"/>
      <c r="FA946" s="836"/>
      <c r="FB946" s="836"/>
      <c r="FC946" s="290"/>
      <c r="FD946" s="290"/>
      <c r="FE946" s="290"/>
      <c r="FF946" s="290"/>
      <c r="FG946" s="287">
        <f>SUM(FH946:FM946)</f>
        <v>0</v>
      </c>
      <c r="FH946" s="287">
        <v>0</v>
      </c>
      <c r="FI946" s="287">
        <v>0</v>
      </c>
      <c r="FJ946" s="290"/>
      <c r="FK946" s="290"/>
      <c r="FL946" s="981"/>
      <c r="FM946" s="290"/>
      <c r="FN946" s="836"/>
      <c r="FO946" s="836"/>
      <c r="FP946" s="836"/>
      <c r="FQ946" s="836"/>
      <c r="FR946" s="290"/>
      <c r="FS946" s="290"/>
      <c r="FT946" s="290"/>
      <c r="FU946" s="836"/>
      <c r="FV946" s="338"/>
      <c r="FW946" s="338"/>
      <c r="FX946" s="338"/>
    </row>
    <row r="947" spans="1:180" ht="30" hidden="1">
      <c r="A947" s="462" t="s">
        <v>485</v>
      </c>
      <c r="B947" s="379" t="s">
        <v>295</v>
      </c>
      <c r="C947" s="378"/>
      <c r="D947" s="378"/>
      <c r="E947" s="392" t="s">
        <v>97</v>
      </c>
      <c r="F947" s="382" t="s">
        <v>11</v>
      </c>
      <c r="G947" s="463"/>
      <c r="H947" s="463"/>
      <c r="I947" s="285"/>
      <c r="J947" s="285"/>
      <c r="K947" s="285"/>
      <c r="L947" s="285"/>
      <c r="M947" s="285"/>
      <c r="N947" s="285"/>
      <c r="O947" s="285"/>
      <c r="P947" s="285"/>
      <c r="Q947" s="285"/>
      <c r="R947" s="285"/>
      <c r="S947" s="285"/>
      <c r="T947" s="285"/>
      <c r="U947" s="285"/>
      <c r="V947" s="285"/>
      <c r="W947" s="285"/>
      <c r="X947" s="285"/>
      <c r="Y947" s="285"/>
      <c r="Z947" s="285"/>
      <c r="AA947" s="1174"/>
      <c r="AB947" s="285"/>
      <c r="AC947" s="285"/>
      <c r="AD947" s="347"/>
      <c r="AE947" s="285"/>
      <c r="AF947" s="285"/>
      <c r="AG947" s="285"/>
      <c r="AH947" s="285"/>
      <c r="AI947" s="285"/>
      <c r="AJ947" s="285"/>
      <c r="AK947" s="285"/>
      <c r="AL947" s="285"/>
      <c r="AM947" s="285"/>
      <c r="AN947" s="285"/>
      <c r="AO947" s="285"/>
      <c r="AP947" s="306"/>
      <c r="AQ947" s="285"/>
      <c r="AR947" s="1629"/>
      <c r="AS947" s="1629"/>
      <c r="AT947" s="285"/>
      <c r="AU947" s="287"/>
      <c r="AV947" s="287"/>
      <c r="AW947" s="285"/>
      <c r="AX947" s="287"/>
      <c r="AY947" s="287"/>
      <c r="AZ947" s="285"/>
      <c r="BA947" s="287"/>
      <c r="BB947" s="287"/>
      <c r="BC947" s="285"/>
      <c r="BD947" s="287"/>
      <c r="BE947" s="287"/>
      <c r="BF947" s="287"/>
      <c r="BG947" s="287"/>
      <c r="BH947" s="287"/>
      <c r="BI947" s="287"/>
      <c r="BJ947" s="287"/>
      <c r="BK947" s="287"/>
      <c r="BL947" s="285"/>
      <c r="BM947" s="287">
        <f>SUM(BM928:BM946)</f>
        <v>223.24</v>
      </c>
      <c r="BN947" s="287">
        <f>SUM(BN928:BN946)</f>
        <v>5.6400000000000006</v>
      </c>
      <c r="BO947" s="285"/>
      <c r="BP947" s="287">
        <f>SUM(BP928:BP946)</f>
        <v>54</v>
      </c>
      <c r="BQ947" s="287">
        <f>SUM(BQ928:BQ946)</f>
        <v>1.4</v>
      </c>
      <c r="BR947" s="285"/>
      <c r="BS947" s="287">
        <f>SUM(BS928:BS946)</f>
        <v>223.24</v>
      </c>
      <c r="BT947" s="287">
        <f>SUM(BT928:BT946)</f>
        <v>5.6400000000000006</v>
      </c>
      <c r="BU947" s="285"/>
      <c r="BV947" s="287">
        <f>SUM(BV928:BV946)</f>
        <v>54</v>
      </c>
      <c r="BW947" s="287">
        <f>SUM(BW928:BW946)</f>
        <v>1.4</v>
      </c>
      <c r="BX947" s="285"/>
      <c r="BY947" s="287">
        <f>SUM(BY928:BY946)</f>
        <v>57.62</v>
      </c>
      <c r="BZ947" s="287">
        <f>SUM(BZ928:BZ946)</f>
        <v>1.42</v>
      </c>
      <c r="CA947" s="285"/>
      <c r="CB947" s="287">
        <f>SUM(CB928:CB946)</f>
        <v>57.62</v>
      </c>
      <c r="CC947" s="287">
        <f>SUM(CC928:CC946)</f>
        <v>1.42</v>
      </c>
      <c r="CD947" s="285"/>
      <c r="CE947" s="287">
        <f>SUM(CE928:CE946)</f>
        <v>54</v>
      </c>
      <c r="CF947" s="287">
        <f>SUM(CF928:CF946)</f>
        <v>1.4</v>
      </c>
      <c r="CG947" s="961"/>
      <c r="CH947" s="285"/>
      <c r="CI947" s="287">
        <f>SUM(CI928:CI946)</f>
        <v>223.24</v>
      </c>
      <c r="CJ947" s="287">
        <f>SUM(CJ928:CJ946)</f>
        <v>5.6400000000000006</v>
      </c>
      <c r="CK947" s="285"/>
      <c r="CL947" s="287">
        <f>SUM(CL928:CL946)</f>
        <v>54</v>
      </c>
      <c r="CM947" s="287">
        <f>SUM(CM928:CM946)</f>
        <v>1.4</v>
      </c>
      <c r="CN947" s="285"/>
      <c r="CO947" s="287">
        <f>SUM(CO928:CO946)</f>
        <v>57.62</v>
      </c>
      <c r="CP947" s="287">
        <f>SUM(CP928:CP946)</f>
        <v>1.42</v>
      </c>
      <c r="CQ947" s="285"/>
      <c r="CR947" s="287">
        <f>SUM(CR928:CR946)</f>
        <v>57.62</v>
      </c>
      <c r="CS947" s="287">
        <f>SUM(CS928:CS946)</f>
        <v>1.42</v>
      </c>
      <c r="CT947" s="285"/>
      <c r="CU947" s="287">
        <f>SUM(CU928:CU946)</f>
        <v>54</v>
      </c>
      <c r="CV947" s="287">
        <f>SUM(CV928:CV946)</f>
        <v>1.4</v>
      </c>
      <c r="CW947" s="1512"/>
      <c r="CX947" s="287">
        <f>SUM(CX928:CX946)</f>
        <v>3.72</v>
      </c>
      <c r="CY947" s="287">
        <f>SUM(CY928:CY946)</f>
        <v>0.62</v>
      </c>
      <c r="CZ947" s="285"/>
      <c r="DA947" s="287">
        <f>SUM(DA945:DA946)</f>
        <v>0</v>
      </c>
      <c r="DB947" s="287">
        <f>SUM(DB945:DB946)</f>
        <v>0</v>
      </c>
      <c r="DC947" s="285"/>
      <c r="DD947" s="287">
        <f>SUM(DD945:DD946)</f>
        <v>0</v>
      </c>
      <c r="DE947" s="287">
        <f>SUM(DE945:DE946)</f>
        <v>0</v>
      </c>
      <c r="DF947" s="285"/>
      <c r="DG947" s="287">
        <f>SUM(DG945:DG946)</f>
        <v>0</v>
      </c>
      <c r="DH947" s="287">
        <f>SUM(DH945:DH946)</f>
        <v>0</v>
      </c>
      <c r="DI947" s="1174"/>
      <c r="DJ947" s="1220">
        <f>SUM(DJ928:DJ946)</f>
        <v>3.72</v>
      </c>
      <c r="DK947" s="1220">
        <f>SUM(DK928:DK946)</f>
        <v>0.62</v>
      </c>
      <c r="DL947" s="1220"/>
      <c r="DM947" s="1220"/>
      <c r="DN947" s="1220"/>
      <c r="DO947" s="1220"/>
      <c r="DP947" s="1220"/>
      <c r="DQ947" s="1220"/>
      <c r="DR947" s="1220"/>
      <c r="DS947" s="1220"/>
      <c r="DT947" s="1220"/>
      <c r="DU947" s="1220"/>
      <c r="DV947" s="1220"/>
      <c r="DW947" s="1220"/>
      <c r="DX947" s="1174"/>
      <c r="DY947" s="1220">
        <f>SUM(DY945:DY946)</f>
        <v>0</v>
      </c>
      <c r="DZ947" s="1220">
        <f>SUM(DZ945:DZ946)</f>
        <v>0</v>
      </c>
      <c r="EA947" s="1174"/>
      <c r="EB947" s="1220">
        <f>SUM(EB945:EB946)</f>
        <v>0</v>
      </c>
      <c r="EC947" s="1220">
        <f>SUM(EC945:EC946)</f>
        <v>0</v>
      </c>
      <c r="ED947" s="1174"/>
      <c r="EE947" s="1220">
        <f>SUM(EE945:EE946)</f>
        <v>0</v>
      </c>
      <c r="EF947" s="1220">
        <f>SUM(EF945:EF946)</f>
        <v>0</v>
      </c>
      <c r="EG947" s="1220"/>
      <c r="EH947" s="1220"/>
      <c r="EI947" s="1220"/>
      <c r="EJ947" s="285"/>
      <c r="EK947" s="285"/>
      <c r="EL947" s="285"/>
      <c r="EM947" s="285"/>
      <c r="EN947" s="287">
        <f t="shared" si="3504"/>
        <v>0</v>
      </c>
      <c r="EO947" s="287"/>
      <c r="EP947" s="339"/>
      <c r="EQ947" s="287">
        <f t="shared" ref="EQ947:FG947" si="3517">SUM(EQ945:EQ946)</f>
        <v>0</v>
      </c>
      <c r="ER947" s="287">
        <f t="shared" si="3517"/>
        <v>0</v>
      </c>
      <c r="ES947" s="287">
        <f t="shared" si="3517"/>
        <v>0</v>
      </c>
      <c r="ET947" s="825"/>
      <c r="EU947" s="825"/>
      <c r="EV947" s="825"/>
      <c r="EW947" s="825"/>
      <c r="EX947" s="287">
        <f t="shared" si="3517"/>
        <v>0</v>
      </c>
      <c r="EY947" s="825"/>
      <c r="EZ947" s="825"/>
      <c r="FA947" s="825"/>
      <c r="FB947" s="825"/>
      <c r="FC947" s="287">
        <f t="shared" si="3517"/>
        <v>0</v>
      </c>
      <c r="FD947" s="287">
        <f t="shared" si="3517"/>
        <v>0</v>
      </c>
      <c r="FE947" s="287">
        <f t="shared" ref="FE947:FF947" si="3518">SUM(FE945:FE946)</f>
        <v>0</v>
      </c>
      <c r="FF947" s="287">
        <f t="shared" si="3518"/>
        <v>0</v>
      </c>
      <c r="FG947" s="287">
        <f t="shared" si="3517"/>
        <v>0</v>
      </c>
      <c r="FH947" s="339"/>
      <c r="FI947" s="339"/>
      <c r="FJ947" s="287">
        <f>SUM(FJ945:FJ946)</f>
        <v>0</v>
      </c>
      <c r="FK947" s="287">
        <f>SUM(FK945:FK946)</f>
        <v>0</v>
      </c>
      <c r="FL947" s="961"/>
      <c r="FM947" s="287">
        <f>SUM(FM945:FM946)</f>
        <v>0</v>
      </c>
      <c r="FN947" s="825"/>
      <c r="FO947" s="825"/>
      <c r="FP947" s="825"/>
      <c r="FQ947" s="825"/>
      <c r="FR947" s="287"/>
      <c r="FS947" s="287"/>
      <c r="FT947" s="287">
        <f>SUM(FT945:FT946)</f>
        <v>0</v>
      </c>
      <c r="FU947" s="825"/>
      <c r="FV947" s="285"/>
      <c r="FW947" s="285"/>
      <c r="FX947" s="285"/>
    </row>
    <row r="948" spans="1:180" ht="14.45" hidden="1" customHeight="1">
      <c r="A948" s="424"/>
      <c r="B948" s="424"/>
      <c r="C948" s="378"/>
      <c r="D948" s="378"/>
      <c r="E948" s="404"/>
      <c r="F948" s="405" t="s">
        <v>11</v>
      </c>
      <c r="G948" s="463"/>
      <c r="H948" s="463"/>
      <c r="I948" s="285"/>
      <c r="J948" s="285"/>
      <c r="K948" s="285"/>
      <c r="L948" s="285"/>
      <c r="M948" s="285"/>
      <c r="N948" s="285"/>
      <c r="O948" s="285"/>
      <c r="P948" s="285"/>
      <c r="Q948" s="285"/>
      <c r="R948" s="285"/>
      <c r="S948" s="285"/>
      <c r="T948" s="285"/>
      <c r="U948" s="285"/>
      <c r="V948" s="285"/>
      <c r="W948" s="285"/>
      <c r="X948" s="285"/>
      <c r="Y948" s="285"/>
      <c r="Z948" s="285"/>
      <c r="AA948" s="1174"/>
      <c r="AB948" s="285"/>
      <c r="AC948" s="285"/>
      <c r="AD948" s="347"/>
      <c r="AE948" s="285"/>
      <c r="AF948" s="285"/>
      <c r="AG948" s="285"/>
      <c r="AH948" s="285"/>
      <c r="AI948" s="285"/>
      <c r="AJ948" s="285"/>
      <c r="AK948" s="285"/>
      <c r="AL948" s="285"/>
      <c r="AM948" s="285"/>
      <c r="AN948" s="285"/>
      <c r="AO948" s="285"/>
      <c r="AP948" s="285"/>
      <c r="AQ948" s="285"/>
      <c r="AR948" s="1629"/>
      <c r="AS948" s="1629"/>
      <c r="AT948" s="285"/>
      <c r="AU948" s="297"/>
      <c r="AV948" s="297"/>
      <c r="AW948" s="285"/>
      <c r="AX948" s="297"/>
      <c r="AY948" s="297"/>
      <c r="AZ948" s="285"/>
      <c r="BA948" s="297"/>
      <c r="BB948" s="297"/>
      <c r="BC948" s="285"/>
      <c r="BD948" s="297"/>
      <c r="BE948" s="297"/>
      <c r="BF948" s="297"/>
      <c r="BG948" s="297"/>
      <c r="BH948" s="297"/>
      <c r="BI948" s="297"/>
      <c r="BJ948" s="297"/>
      <c r="BK948" s="297"/>
      <c r="BL948" s="285"/>
      <c r="BM948" s="297">
        <f>BM843+BM849+BM854+BM859+BM864+BM869+BM874+BM879+BM884+BM889+BM895+BM900+BM905+BM910+BM915+BM920+BM926+BM930+BM934+BM939+BM943+BM947</f>
        <v>814.80645150480007</v>
      </c>
      <c r="BN948" s="297">
        <f>BN843+BN849+BN854+BN859+BN864+BN869+BN874+BN879+BN884+BN889+BN895+BN900+BN905+BN910+BN915+BN920+BN926+BN930+BN934+BN939+BN943+BN947</f>
        <v>22.519492972604699</v>
      </c>
      <c r="BO948" s="285"/>
      <c r="BP948" s="297">
        <f>BP843+BP849+BP854+BP859+BP864+BP869+BP874+BP879+BP884+BP889+BP895+BP900+BP905+BP910+BP915+BP920+BP926+BP930+BP934+BP939+BP943+BP947</f>
        <v>166.77269329000001</v>
      </c>
      <c r="BQ948" s="297">
        <f>BQ843+BQ849+BQ854+BQ859+BQ864+BQ869+BQ874+BQ879+BQ884+BQ889+BQ895+BQ900+BQ905+BQ910+BQ915+BQ920+BQ926+BQ930+BQ934+BQ939+BQ943+BQ947</f>
        <v>6.6414985195982013</v>
      </c>
      <c r="BR948" s="285"/>
      <c r="BS948" s="297">
        <f>BS843+BS849+BS854+BS859+BS864+BS869+BS874+BS879+BS884+BS889+BS895+BS900+BS905+BS910+BS915+BS920+BS926+BS930+BS934+BS939+BS943+BS947</f>
        <v>814.80645150480007</v>
      </c>
      <c r="BT948" s="297">
        <f>BT843+BT849+BT854+BT859+BT864+BT869+BT874+BT879+BT884+BT889+BT895+BT900+BT905+BT910+BT915+BT920+BT926+BT930+BT934+BT939+BT943+BT947</f>
        <v>22.519492972604699</v>
      </c>
      <c r="BU948" s="285"/>
      <c r="BV948" s="297">
        <f>BV843+BV849+BV854+BV859+BV864+BV869+BV874+BV879+BV884+BV889+BV895+BV900+BV905+BV910+BV915+BV920+BV926+BV930+BV934+BV939+BV943+BV947</f>
        <v>166.77269329000001</v>
      </c>
      <c r="BW948" s="297">
        <f>BW843+BW849+BW854+BW859+BW864+BW869+BW874+BW879+BW884+BW889+BW895+BW900+BW905+BW910+BW915+BW920+BW926+BW930+BW934+BW939+BW943+BW947</f>
        <v>6.6414985195982013</v>
      </c>
      <c r="BX948" s="285"/>
      <c r="BY948" s="297">
        <f>BY843+BY849+BY854+BY859+BY864+BY869+BY874+BY879+BY884+BY889+BY895+BY900+BY905+BY910+BY915+BY920+BY926+BY930+BY934+BY939+BY943+BY947</f>
        <v>242.125573358</v>
      </c>
      <c r="BZ948" s="297">
        <f>BZ843+BZ849+BZ854+BZ859+BZ864+BZ869+BZ874+BZ879+BZ884+BZ889+BZ895+BZ900+BZ905+BZ910+BZ915+BZ920+BZ926+BZ930+BZ934+BZ939+BZ943+BZ947</f>
        <v>5.6975398969758997</v>
      </c>
      <c r="CA948" s="285"/>
      <c r="CB948" s="297">
        <f>CB843+CB849+CB854+CB859+CB864+CB869+CB874+CB879+CB884+CB889+CB895+CB900+CB905+CB910+CB915+CB920+CB926+CB930+CB934+CB939+CB943+CB947</f>
        <v>230.74832799999999</v>
      </c>
      <c r="CC948" s="297">
        <f>CC843+CC849+CC854+CC859+CC864+CC869+CC874+CC879+CC884+CC889+CC895+CC900+CC905+CC910+CC915+CC920+CC926+CC930+CC934+CC939+CC943+CC947</f>
        <v>5.9113630304615992</v>
      </c>
      <c r="CD948" s="285"/>
      <c r="CE948" s="297">
        <f>CE843+CE849+CE854+CE859+CE864+CE869+CE874+CE879+CE884+CE889+CE895+CE900+CE905+CE910+CE915+CE920+CE926+CE930+CE934+CE939+CE943+CE947</f>
        <v>162.9832734368</v>
      </c>
      <c r="CF948" s="297">
        <f>CF843+CF849+CF854+CF859+CF864+CF869+CF874+CF879+CF884+CF889+CF895+CF900+CF905+CF910+CF915+CF920+CF926+CF930+CF934+CF939+CF943+CF947</f>
        <v>4.2618964654785998</v>
      </c>
      <c r="CG948" s="971"/>
      <c r="CH948" s="285"/>
      <c r="CI948" s="297">
        <f>CI843+CI849+CI854+CI859+CI864+CI869+CI874+CI879+CI884+CI889+CI895+CI900+CI905+CI910+CI915+CI920+CI926+CI930+CI934+CI939+CI943+CI947</f>
        <v>814.80645150480007</v>
      </c>
      <c r="CJ948" s="297">
        <f>CJ843+CJ849+CJ854+CJ859+CJ864+CJ869+CJ874+CJ879+CJ884+CJ889+CJ895+CJ900+CJ905+CJ910+CJ915+CJ920+CJ926+CJ930+CJ934+CJ939+CJ943+CJ947</f>
        <v>22.519492972604699</v>
      </c>
      <c r="CK948" s="285"/>
      <c r="CL948" s="297">
        <f>CL843+CL849+CL854+CL859+CL864+CL869+CL874+CL879+CL884+CL889+CL895+CL900+CL905+CL910+CL915+CL920+CL926+CL930+CL934+CL939+CL943+CL947</f>
        <v>166.77269329000001</v>
      </c>
      <c r="CM948" s="297">
        <f>CM843+CM849+CM854+CM859+CM864+CM869+CM874+CM879+CM884+CM889+CM895+CM900+CM905+CM910+CM915+CM920+CM926+CM930+CM934+CM939+CM943+CM947</f>
        <v>6.6414985195982013</v>
      </c>
      <c r="CN948" s="285"/>
      <c r="CO948" s="297">
        <f>CO843+CO849+CO854+CO859+CO864+CO869+CO874+CO879+CO884+CO889+CO895+CO900+CO905+CO910+CO915+CO920+CO926+CO930+CO934+CO939+CO943+CO947</f>
        <v>242.125573358</v>
      </c>
      <c r="CP948" s="297">
        <f>CP843+CP849+CP854+CP859+CP864+CP869+CP874+CP879+CP884+CP889+CP895+CP900+CP905+CP910+CP915+CP920+CP926+CP930+CP934+CP939+CP943+CP947</f>
        <v>5.6975398969758997</v>
      </c>
      <c r="CQ948" s="285"/>
      <c r="CR948" s="297">
        <f>CR843+CR849+CR854+CR859+CR864+CR869+CR874+CR879+CR884+CR889+CR895+CR900+CR905+CR910+CR915+CR920+CR926+CR930+CR934+CR939+CR943+CR947</f>
        <v>230.74832799999999</v>
      </c>
      <c r="CS948" s="297">
        <f>CS843+CS849+CS854+CS859+CS864+CS869+CS874+CS879+CS884+CS889+CS895+CS900+CS905+CS910+CS915+CS920+CS926+CS930+CS934+CS939+CS943+CS947</f>
        <v>5.9113630304615992</v>
      </c>
      <c r="CT948" s="285"/>
      <c r="CU948" s="297">
        <f>CU843+CU849+CU854+CU859+CU864+CU869+CU874+CU879+CU884+CU889+CU895+CU900+CU905+CU910+CU915+CU920+CU926+CU930+CU934+CU939+CU943+CU947</f>
        <v>162.9832734368</v>
      </c>
      <c r="CV948" s="297">
        <f>CV843+CV849+CV854+CV859+CV864+CV869+CV874+CV879+CV884+CV889+CV895+CV900+CV905+CV910+CV915+CV920+CV926+CV930+CV934+CV939+CV943+CV947</f>
        <v>4.2618964654785998</v>
      </c>
      <c r="CW948" s="1512"/>
      <c r="CX948" s="297">
        <f>CX843+CX849+CX854+CX859+CX864+CX869+CX874+CX879+CX884+CX889+CX895+CX900+CX905+CX910+CX915+CX920+CX926+CX930+CX934+CX939+CX943+CX947</f>
        <v>343.38051418000009</v>
      </c>
      <c r="CY948" s="297">
        <f>CY843+CY849+CY854+CY859+CY864+CY869+CY874+CY879+CY884+CY889+CY895+CY900+CY905+CY910+CY915+CY920+CY926+CY930+CY934+CY939+CY943+CY947</f>
        <v>9.9054015060510512</v>
      </c>
      <c r="CZ948" s="285"/>
      <c r="DA948" s="297">
        <f>DA843+DA849+DA854+DA859+DA864+DA869+DA874+DA879+DA884+DA889+DA895+DA900+DA905+DA910+DA915+DA920+DA926+DA930+DA934+DA939+DA943+DA947</f>
        <v>252.12913018</v>
      </c>
      <c r="DB948" s="297">
        <f>DB843+DB849+DB854+DB859+DB864+DB869+DB874+DB879+DB884+DB889+DB895+DB900+DB905+DB910+DB915+DB920+DB926+DB930+DB934+DB939+DB943+DB947</f>
        <v>7.2468349211273795</v>
      </c>
      <c r="DC948" s="285"/>
      <c r="DD948" s="297">
        <f>DD843+DD849+DD854+DD859+DD864+DD869+DD874+DD879+DD884+DD889+DD895+DD900+DD905+DD910+DD915+DD920+DD926+DD930+DD934+DD939+DD943+DD947</f>
        <v>254.40313018000001</v>
      </c>
      <c r="DE948" s="297">
        <f>DE843+DE849+DE854+DE859+DE864+DE869+DE874+DE879+DE884+DE889+DE895+DE900+DE905+DE910+DE915+DE920+DE926+DE930+DE934+DE939+DE943+DE947</f>
        <v>7.4215640610518374</v>
      </c>
      <c r="DF948" s="285"/>
      <c r="DG948" s="297">
        <f>DG843+DG849+DG854+DG859+DG864+DG869+DG874+DG879+DG884+DG889+DG895+DG900+DG905+DG910+DG915+DG920+DG926+DG930+DG934+DG939+DG943+DG947</f>
        <v>254.40313018000001</v>
      </c>
      <c r="DH948" s="297">
        <f>DH843+DH849+DH854+DH859+DH864+DH869+DH874+DH879+DH884+DH889+DH895+DH900+DH905+DH910+DH915+DH920+DH926+DH930+DH934+DH939+DH943+DH947</f>
        <v>7.4215640610518374</v>
      </c>
      <c r="DI948" s="1174"/>
      <c r="DJ948" s="1227">
        <f>DJ843+DJ849+DJ854+DJ859+DJ864+DJ869+DJ874+DJ879+DJ884+DJ889+DJ895+DJ900+DJ905+DJ910+DJ915+DJ920+DJ926+DJ930+DJ934+DJ939+DJ943+DJ947</f>
        <v>343.38051418000009</v>
      </c>
      <c r="DK948" s="1227">
        <f>DK843+DK849+DK854+DK859+DK864+DK869+DK874+DK879+DK884+DK889+DK895+DK900+DK905+DK910+DK915+DK920+DK926+DK930+DK934+DK939+DK943+DK947</f>
        <v>9.9054015060510512</v>
      </c>
      <c r="DL948" s="1227"/>
      <c r="DM948" s="1227"/>
      <c r="DN948" s="1227"/>
      <c r="DO948" s="1227"/>
      <c r="DP948" s="1227"/>
      <c r="DQ948" s="1227"/>
      <c r="DR948" s="1227"/>
      <c r="DS948" s="1227"/>
      <c r="DT948" s="1227"/>
      <c r="DU948" s="1227"/>
      <c r="DV948" s="1227"/>
      <c r="DW948" s="1227"/>
      <c r="DX948" s="1174"/>
      <c r="DY948" s="1227">
        <f>DY843+DY849+DY854+DY859+DY864+DY869+DY874+DY879+DY884+DY889+DY895+DY900+DY905+DY910+DY915+DY920+DY926+DY930+DY934+DY939+DY943+DY947</f>
        <v>252.12913018</v>
      </c>
      <c r="DZ948" s="1227">
        <f>DZ843+DZ849+DZ854+DZ859+DZ864+DZ869+DZ874+DZ879+DZ884+DZ889+DZ895+DZ900+DZ905+DZ910+DZ915+DZ920+DZ926+DZ930+DZ934+DZ939+DZ943+DZ947</f>
        <v>7.2468349211273795</v>
      </c>
      <c r="EA948" s="1174"/>
      <c r="EB948" s="1227">
        <f>EB843+EB849+EB854+EB859+EB864+EB869+EB874+EB879+EB884+EB889+EB895+EB900+EB905+EB910+EB915+EB920+EB926+EB930+EB934+EB939+EB943+EB947</f>
        <v>254.40313018000001</v>
      </c>
      <c r="EC948" s="1227">
        <f>EC843+EC849+EC854+EC859+EC864+EC869+EC874+EC879+EC884+EC889+EC895+EC900+EC905+EC910+EC915+EC920+EC926+EC930+EC934+EC939+EC943+EC947</f>
        <v>7.4215640610518374</v>
      </c>
      <c r="ED948" s="1174"/>
      <c r="EE948" s="1227">
        <f>EE843+EE849+EE854+EE859+EE864+EE869+EE874+EE879+EE884+EE889+EE895+EE900+EE905+EE910+EE915+EE920+EE926+EE930+EE934+EE939+EE943+EE947</f>
        <v>254.40313018000001</v>
      </c>
      <c r="EF948" s="1227">
        <f>EF843+EF849+EF854+EF859+EF864+EF869+EF874+EF879+EF884+EF889+EF895+EF900+EF905+EF910+EF915+EF920+EF926+EF930+EF934+EF939+EF943+EF947</f>
        <v>7.4215640610518374</v>
      </c>
      <c r="EG948" s="1227"/>
      <c r="EH948" s="1227"/>
      <c r="EI948" s="1227"/>
      <c r="EJ948" s="285"/>
      <c r="EK948" s="285"/>
      <c r="EL948" s="285"/>
      <c r="EM948" s="285"/>
      <c r="EN948" s="287">
        <f t="shared" si="3504"/>
        <v>73.393364000000005</v>
      </c>
      <c r="EO948" s="287"/>
      <c r="EP948" s="287"/>
      <c r="EQ948" s="297">
        <f t="shared" ref="EQ948:FG948" si="3519">EQ843+EQ849+EQ854+EQ859+EQ864+EQ869+EQ874+EQ879+EQ884+EQ889+EQ895+EQ900+EQ905+EQ910+EQ915+EQ920+EQ926+EQ930+EQ934+EQ939+EQ943+EQ947</f>
        <v>4.9821710000000001</v>
      </c>
      <c r="ER948" s="297">
        <f t="shared" si="3519"/>
        <v>22.201782000000001</v>
      </c>
      <c r="ES948" s="297">
        <f t="shared" si="3519"/>
        <v>22.243394000000002</v>
      </c>
      <c r="ET948" s="695"/>
      <c r="EU948" s="695"/>
      <c r="EV948" s="695"/>
      <c r="EW948" s="695"/>
      <c r="EX948" s="297">
        <f t="shared" si="3519"/>
        <v>23.966017000000001</v>
      </c>
      <c r="EY948" s="695"/>
      <c r="EZ948" s="695"/>
      <c r="FA948" s="695"/>
      <c r="FB948" s="695"/>
      <c r="FC948" s="297">
        <f t="shared" si="3519"/>
        <v>25.466440000000002</v>
      </c>
      <c r="FD948" s="297">
        <f t="shared" si="3519"/>
        <v>24.40502</v>
      </c>
      <c r="FE948" s="297">
        <f t="shared" ref="FE948:FF948" si="3520">FE843+FE849+FE854+FE859+FE864+FE869+FE874+FE879+FE884+FE889+FE895+FE900+FE905+FE910+FE915+FE920+FE926+FE930+FE934+FE939+FE943+FE947</f>
        <v>24.40502</v>
      </c>
      <c r="FF948" s="297">
        <f t="shared" si="3520"/>
        <v>24.40502</v>
      </c>
      <c r="FG948" s="297" t="e">
        <f t="shared" si="3519"/>
        <v>#REF!</v>
      </c>
      <c r="FH948" s="287">
        <v>11.068056</v>
      </c>
      <c r="FI948" s="339">
        <v>3.0630000000000002</v>
      </c>
      <c r="FJ948" s="297" t="e">
        <f>FJ843+FJ849+FJ854+FJ859+FJ864+FJ869+FJ874+FJ879+FJ884+FJ889+FJ895+FJ900+FJ905+FJ910+FJ915+FJ920+FJ926+FJ930+FJ934+FJ939+FJ943+FJ947</f>
        <v>#REF!</v>
      </c>
      <c r="FK948" s="297" t="e">
        <f>FK843+FK849+FK854+FK859+FK864+FK869+FK874+FK879+FK884+FK889+FK895+FK900+FK905+FK910+FK915+FK920+FK926+FK930+FK934+FK939+FK943+FK947</f>
        <v>#REF!</v>
      </c>
      <c r="FL948" s="971"/>
      <c r="FM948" s="297" t="e">
        <f>FM843+FM849+FM854+FM859+FM864+FM869+FM874+FM879+FM884+FM889+FM895+FM900+FM905+FM910+FM915+FM920+FM926+FM930+FM934+FM939+FM943+FM947</f>
        <v>#REF!</v>
      </c>
      <c r="FN948" s="695"/>
      <c r="FO948" s="695"/>
      <c r="FP948" s="695"/>
      <c r="FQ948" s="695"/>
      <c r="FR948" s="297"/>
      <c r="FS948" s="297"/>
      <c r="FT948" s="297" t="e">
        <f>FT843+FT849+FT854+FT859+FT864+FT869+FT874+FT879+FT884+FT889+FT895+FT900+FT905+FT910+FT915+FT920+FT926+FT930+FT934+FT939+FT943+FT947</f>
        <v>#REF!</v>
      </c>
      <c r="FU948" s="695"/>
      <c r="FV948" s="285"/>
      <c r="FW948" s="285"/>
      <c r="FX948" s="285"/>
    </row>
    <row r="949" spans="1:180" hidden="1"/>
    <row r="950" spans="1:180" hidden="1"/>
    <row r="951" spans="1:180" hidden="1"/>
    <row r="952" spans="1:180" hidden="1"/>
    <row r="953" spans="1:180" hidden="1"/>
  </sheetData>
  <mergeCells count="66">
    <mergeCell ref="CH4:CV4"/>
    <mergeCell ref="CW4:DH4"/>
    <mergeCell ref="EN4:ER5"/>
    <mergeCell ref="AQ4:AQ6"/>
    <mergeCell ref="BR5:BT5"/>
    <mergeCell ref="DF5:DH5"/>
    <mergeCell ref="BU5:BW5"/>
    <mergeCell ref="BX5:BZ5"/>
    <mergeCell ref="CA5:CC5"/>
    <mergeCell ref="CD5:CF5"/>
    <mergeCell ref="DC5:DE5"/>
    <mergeCell ref="CZ5:DB5"/>
    <mergeCell ref="CW5:CY5"/>
    <mergeCell ref="CH5:CJ5"/>
    <mergeCell ref="AR4:AR6"/>
    <mergeCell ref="AS4:AS6"/>
    <mergeCell ref="H4:H6"/>
    <mergeCell ref="AP4:AP6"/>
    <mergeCell ref="BF5:BH5"/>
    <mergeCell ref="BI5:BK5"/>
    <mergeCell ref="AT5:AV5"/>
    <mergeCell ref="AW5:AY5"/>
    <mergeCell ref="AT4:BQ4"/>
    <mergeCell ref="BL5:BN5"/>
    <mergeCell ref="AZ5:BB5"/>
    <mergeCell ref="BO5:BQ5"/>
    <mergeCell ref="BC5:BE5"/>
    <mergeCell ref="N4:R5"/>
    <mergeCell ref="I4:M5"/>
    <mergeCell ref="AB4:AF5"/>
    <mergeCell ref="AG4:AK5"/>
    <mergeCell ref="AL4:AO5"/>
    <mergeCell ref="G4:G6"/>
    <mergeCell ref="A4:A6"/>
    <mergeCell ref="B4:B6"/>
    <mergeCell ref="E4:E6"/>
    <mergeCell ref="F4:F6"/>
    <mergeCell ref="C4:D6"/>
    <mergeCell ref="FX4:FX6"/>
    <mergeCell ref="FW4:FW6"/>
    <mergeCell ref="FV4:FV6"/>
    <mergeCell ref="EJ4:EJ6"/>
    <mergeCell ref="EK4:EK6"/>
    <mergeCell ref="EL4:EL6"/>
    <mergeCell ref="EM4:EM6"/>
    <mergeCell ref="ES4:EW5"/>
    <mergeCell ref="FG4:FK5"/>
    <mergeCell ref="FM4:FQ5"/>
    <mergeCell ref="FR4:FU5"/>
    <mergeCell ref="EX4:FF5"/>
    <mergeCell ref="S4:AA5"/>
    <mergeCell ref="DI4:EI4"/>
    <mergeCell ref="DI5:DK5"/>
    <mergeCell ref="DL5:DN5"/>
    <mergeCell ref="DO5:DQ5"/>
    <mergeCell ref="DR5:DT5"/>
    <mergeCell ref="DU5:DW5"/>
    <mergeCell ref="DX5:DZ5"/>
    <mergeCell ref="EA5:EC5"/>
    <mergeCell ref="ED5:EF5"/>
    <mergeCell ref="EG5:EI5"/>
    <mergeCell ref="CK5:CM5"/>
    <mergeCell ref="CN5:CP5"/>
    <mergeCell ref="CQ5:CS5"/>
    <mergeCell ref="CT5:CV5"/>
    <mergeCell ref="BR4:CF4"/>
  </mergeCells>
  <pageMargins left="0.70866141732283472" right="0.70866141732283472" top="0.74803149606299213" bottom="0.74803149606299213" header="0.31496062992125984" footer="0.31496062992125984"/>
  <pageSetup paperSize="9" scale="32" fitToWidth="3" fitToHeight="2" orientation="landscape" r:id="rId1"/>
  <colBreaks count="1" manualBreakCount="1">
    <brk id="162" max="1048575" man="1"/>
  </colBreaks>
  <ignoredErrors>
    <ignoredError sqref="N235 N237 ES92 S136:S142 S145:S147 S365 S359 S347 S275:S277 S247 S244 S235:S237 S214:S216 S209:S211 S204 S191:S192 S187:S188 S182:S183 S168:S170 S160:S165 S151:S152 S116 S113 S93 S88 S85 S64:S65 S73 S76 S79" formulaRange="1"/>
    <ignoredError sqref="N236 DJ364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P143"/>
  <sheetViews>
    <sheetView zoomScale="70" zoomScaleNormal="70" zoomScaleSheetLayoutView="70" workbookViewId="0">
      <pane xSplit="6" ySplit="8" topLeftCell="G66" activePane="bottomRight" state="frozen"/>
      <selection pane="topRight" activeCell="F1" sqref="F1"/>
      <selection pane="bottomLeft" activeCell="A9" sqref="A9"/>
      <selection pane="bottomRight" activeCell="B73" sqref="B73"/>
    </sheetView>
  </sheetViews>
  <sheetFormatPr defaultColWidth="9.140625" defaultRowHeight="15.75" outlineLevelRow="1" outlineLevelCol="1"/>
  <cols>
    <col min="1" max="1" width="17.140625" style="706" customWidth="1"/>
    <col min="2" max="2" width="16.28515625" style="706" customWidth="1"/>
    <col min="3" max="3" width="8.140625" style="707" customWidth="1"/>
    <col min="4" max="4" width="56.140625" style="707" customWidth="1"/>
    <col min="5" max="5" width="17" style="707" customWidth="1"/>
    <col min="6" max="6" width="14.85546875" style="707" customWidth="1"/>
    <col min="7" max="7" width="13.140625" style="707" customWidth="1"/>
    <col min="8" max="8" width="14.85546875" style="707" customWidth="1"/>
    <col min="9" max="9" width="13.28515625" style="707" customWidth="1"/>
    <col min="10" max="10" width="14.7109375" style="707" customWidth="1"/>
    <col min="11" max="11" width="13.28515625" style="707" customWidth="1"/>
    <col min="12" max="36" width="10.7109375" style="707" hidden="1" customWidth="1"/>
    <col min="37" max="50" width="10.7109375" style="707" hidden="1" customWidth="1" outlineLevel="1"/>
    <col min="51" max="51" width="2.85546875" style="707" hidden="1" customWidth="1" outlineLevel="1"/>
    <col min="52" max="52" width="3.7109375" style="707" hidden="1" customWidth="1"/>
    <col min="53" max="67" width="10.7109375" style="707" hidden="1" customWidth="1" outlineLevel="1"/>
    <col min="68" max="78" width="10.7109375" style="707" hidden="1" customWidth="1"/>
    <col min="79" max="79" width="2.42578125" style="707" hidden="1" customWidth="1"/>
    <col min="80" max="80" width="10.7109375" style="707" customWidth="1"/>
    <col min="81" max="81" width="14.85546875" style="707" customWidth="1"/>
    <col min="82" max="83" width="13.28515625" style="707" customWidth="1"/>
    <col min="84" max="84" width="15.140625" style="707" customWidth="1"/>
    <col min="85" max="95" width="13.28515625" style="707" customWidth="1"/>
    <col min="96" max="96" width="14.85546875" style="707" customWidth="1"/>
    <col min="97" max="98" width="13.28515625" style="707" customWidth="1"/>
    <col min="99" max="99" width="14.28515625" style="707" customWidth="1"/>
    <col min="100" max="101" width="13.28515625" style="707" customWidth="1"/>
    <col min="102" max="102" width="14" style="707" customWidth="1"/>
    <col min="103" max="104" width="13.28515625" style="707" customWidth="1"/>
    <col min="105" max="105" width="14.140625" style="707" customWidth="1"/>
    <col min="106" max="106" width="12.42578125" style="707" customWidth="1"/>
    <col min="107" max="110" width="12.42578125" style="707" hidden="1" customWidth="1"/>
    <col min="111" max="111" width="13.42578125" style="707" hidden="1" customWidth="1"/>
    <col min="112" max="112" width="13.140625" style="707" customWidth="1"/>
    <col min="113" max="113" width="14.28515625" style="707" customWidth="1"/>
    <col min="114" max="114" width="15.140625" style="707" customWidth="1"/>
    <col min="115" max="115" width="13.28515625" style="707" customWidth="1"/>
    <col min="116" max="116" width="15.85546875" style="707" customWidth="1"/>
    <col min="117" max="117" width="11.7109375" style="707" customWidth="1"/>
    <col min="118" max="118" width="15" style="707" customWidth="1"/>
    <col min="119" max="16384" width="9.140625" style="707"/>
  </cols>
  <sheetData>
    <row r="2" spans="1:118">
      <c r="A2" s="705" t="s">
        <v>270</v>
      </c>
    </row>
    <row r="3" spans="1:118">
      <c r="A3" s="705"/>
    </row>
    <row r="4" spans="1:118" ht="15" customHeight="1">
      <c r="A4" s="1939" t="s">
        <v>272</v>
      </c>
      <c r="B4" s="1939" t="s">
        <v>271</v>
      </c>
      <c r="C4" s="1939" t="s">
        <v>25</v>
      </c>
      <c r="D4" s="1939" t="s">
        <v>250</v>
      </c>
      <c r="E4" s="1947" t="s">
        <v>445</v>
      </c>
      <c r="F4" s="1939" t="s">
        <v>546</v>
      </c>
      <c r="G4" s="1947" t="s">
        <v>526</v>
      </c>
      <c r="H4" s="1938" t="s">
        <v>284</v>
      </c>
      <c r="I4" s="1950" t="s">
        <v>648</v>
      </c>
      <c r="J4" s="1920" t="s">
        <v>695</v>
      </c>
      <c r="K4" s="1920" t="s">
        <v>696</v>
      </c>
      <c r="L4" s="1950" t="s">
        <v>527</v>
      </c>
      <c r="M4" s="1951" t="s">
        <v>457</v>
      </c>
      <c r="N4" s="1952"/>
      <c r="O4" s="1952"/>
      <c r="P4" s="1952"/>
      <c r="Q4" s="1952"/>
      <c r="R4" s="1952"/>
      <c r="S4" s="1952"/>
      <c r="T4" s="1952"/>
      <c r="U4" s="1952"/>
      <c r="V4" s="1952"/>
      <c r="W4" s="1952"/>
      <c r="X4" s="1952"/>
      <c r="Y4" s="1953"/>
      <c r="Z4" s="1953"/>
      <c r="AA4" s="1953"/>
      <c r="AB4" s="1953"/>
      <c r="AC4" s="1953"/>
      <c r="AD4" s="1953"/>
      <c r="AE4" s="1953"/>
      <c r="AF4" s="1953"/>
      <c r="AG4" s="1953"/>
      <c r="AH4" s="1953"/>
      <c r="AI4" s="1953"/>
      <c r="AJ4" s="1954"/>
      <c r="AK4" s="1942" t="s">
        <v>599</v>
      </c>
      <c r="AL4" s="1943"/>
      <c r="AM4" s="1943"/>
      <c r="AN4" s="1943"/>
      <c r="AO4" s="1943"/>
      <c r="AP4" s="1943"/>
      <c r="AQ4" s="1943"/>
      <c r="AR4" s="1943"/>
      <c r="AS4" s="1943"/>
      <c r="AT4" s="1943"/>
      <c r="AU4" s="1943"/>
      <c r="AV4" s="1943"/>
      <c r="AW4" s="1943"/>
      <c r="AX4" s="1943"/>
      <c r="AY4" s="1943"/>
      <c r="AZ4" s="1020"/>
      <c r="BA4" s="1942" t="s">
        <v>612</v>
      </c>
      <c r="BB4" s="1943"/>
      <c r="BC4" s="1943"/>
      <c r="BD4" s="1943"/>
      <c r="BE4" s="1943"/>
      <c r="BF4" s="1943"/>
      <c r="BG4" s="1943"/>
      <c r="BH4" s="1943"/>
      <c r="BI4" s="1943"/>
      <c r="BJ4" s="1943"/>
      <c r="BK4" s="1943"/>
      <c r="BL4" s="1943"/>
      <c r="BM4" s="1943"/>
      <c r="BN4" s="1943"/>
      <c r="BO4" s="1943"/>
      <c r="BP4" s="1918" t="s">
        <v>606</v>
      </c>
      <c r="BQ4" s="1918"/>
      <c r="BR4" s="1918"/>
      <c r="BS4" s="1918"/>
      <c r="BT4" s="1918"/>
      <c r="BU4" s="1918"/>
      <c r="BV4" s="1918"/>
      <c r="BW4" s="1918"/>
      <c r="BX4" s="1918"/>
      <c r="BY4" s="1918"/>
      <c r="BZ4" s="1918"/>
      <c r="CA4" s="1919"/>
      <c r="CB4" s="1924"/>
      <c r="CC4" s="1899"/>
      <c r="CD4" s="1899"/>
      <c r="CE4" s="1899"/>
      <c r="CF4" s="1899"/>
      <c r="CG4" s="1899"/>
      <c r="CH4" s="1899"/>
      <c r="CI4" s="1899"/>
      <c r="CJ4" s="1899"/>
      <c r="CK4" s="1899"/>
      <c r="CL4" s="1899"/>
      <c r="CM4" s="1899"/>
      <c r="CN4" s="1899"/>
      <c r="CO4" s="1899"/>
      <c r="CP4" s="1899"/>
      <c r="CQ4" s="1899"/>
      <c r="CR4" s="1899"/>
      <c r="CS4" s="1899"/>
      <c r="CT4" s="1899"/>
      <c r="CU4" s="1899"/>
      <c r="CV4" s="1899"/>
      <c r="CW4" s="1899"/>
      <c r="CX4" s="1899"/>
      <c r="CY4" s="1899"/>
      <c r="CZ4" s="1899"/>
      <c r="DA4" s="1899"/>
      <c r="DB4" s="1900"/>
      <c r="DC4" s="1938" t="s">
        <v>587</v>
      </c>
      <c r="DD4" s="1938"/>
      <c r="DE4" s="1938"/>
      <c r="DF4" s="1938"/>
      <c r="DG4" s="1938"/>
      <c r="DH4" s="1938"/>
      <c r="DI4" s="1938"/>
      <c r="DJ4" s="1938"/>
      <c r="DK4" s="1938"/>
      <c r="DL4" s="1923"/>
      <c r="DM4" s="1940"/>
      <c r="DN4" s="1938"/>
    </row>
    <row r="5" spans="1:118" ht="15" customHeight="1">
      <c r="A5" s="1939"/>
      <c r="B5" s="1939"/>
      <c r="C5" s="1939"/>
      <c r="D5" s="1939"/>
      <c r="E5" s="1948"/>
      <c r="F5" s="1939"/>
      <c r="G5" s="1948"/>
      <c r="H5" s="1938"/>
      <c r="I5" s="1812"/>
      <c r="J5" s="1921"/>
      <c r="K5" s="1921"/>
      <c r="L5" s="1812"/>
      <c r="M5" s="1938" t="s">
        <v>455</v>
      </c>
      <c r="N5" s="1938"/>
      <c r="O5" s="1938"/>
      <c r="P5" s="1938" t="s">
        <v>439</v>
      </c>
      <c r="Q5" s="1938"/>
      <c r="R5" s="1938"/>
      <c r="S5" s="1938" t="s">
        <v>454</v>
      </c>
      <c r="T5" s="1938"/>
      <c r="U5" s="1938"/>
      <c r="V5" s="1938" t="s">
        <v>451</v>
      </c>
      <c r="W5" s="1938"/>
      <c r="X5" s="1938"/>
      <c r="Y5" s="1938" t="s">
        <v>486</v>
      </c>
      <c r="Z5" s="1938"/>
      <c r="AA5" s="1938"/>
      <c r="AB5" s="1938" t="s">
        <v>487</v>
      </c>
      <c r="AC5" s="1938"/>
      <c r="AD5" s="1938"/>
      <c r="AE5" s="1938" t="s">
        <v>597</v>
      </c>
      <c r="AF5" s="1938"/>
      <c r="AG5" s="1938"/>
      <c r="AH5" s="1938" t="s">
        <v>596</v>
      </c>
      <c r="AI5" s="1938"/>
      <c r="AJ5" s="1938"/>
      <c r="AK5" s="1938">
        <v>2021</v>
      </c>
      <c r="AL5" s="1938"/>
      <c r="AM5" s="1938"/>
      <c r="AN5" s="1941" t="s">
        <v>533</v>
      </c>
      <c r="AO5" s="1941"/>
      <c r="AP5" s="1941"/>
      <c r="AQ5" s="1941" t="s">
        <v>534</v>
      </c>
      <c r="AR5" s="1941"/>
      <c r="AS5" s="1941"/>
      <c r="AT5" s="1941" t="s">
        <v>535</v>
      </c>
      <c r="AU5" s="1941"/>
      <c r="AV5" s="1941"/>
      <c r="AW5" s="1941" t="s">
        <v>536</v>
      </c>
      <c r="AX5" s="1941"/>
      <c r="AY5" s="1941"/>
      <c r="AZ5" s="1021"/>
      <c r="BA5" s="1938">
        <v>2021</v>
      </c>
      <c r="BB5" s="1938"/>
      <c r="BC5" s="1938"/>
      <c r="BD5" s="1941" t="s">
        <v>533</v>
      </c>
      <c r="BE5" s="1941"/>
      <c r="BF5" s="1941"/>
      <c r="BG5" s="1941" t="s">
        <v>534</v>
      </c>
      <c r="BH5" s="1941"/>
      <c r="BI5" s="1941"/>
      <c r="BJ5" s="1941" t="s">
        <v>535</v>
      </c>
      <c r="BK5" s="1941"/>
      <c r="BL5" s="1941"/>
      <c r="BM5" s="1941" t="s">
        <v>536</v>
      </c>
      <c r="BN5" s="1941"/>
      <c r="BO5" s="1941"/>
      <c r="BP5" s="1938">
        <v>2022</v>
      </c>
      <c r="BQ5" s="1938"/>
      <c r="BR5" s="1938"/>
      <c r="BS5" s="1938">
        <v>2023</v>
      </c>
      <c r="BT5" s="1938"/>
      <c r="BU5" s="1938"/>
      <c r="BV5" s="1938">
        <v>2024</v>
      </c>
      <c r="BW5" s="1938"/>
      <c r="BX5" s="1938"/>
      <c r="BY5" s="1938">
        <v>2025</v>
      </c>
      <c r="BZ5" s="1938"/>
      <c r="CA5" s="1938"/>
      <c r="CB5" s="1923">
        <v>2022</v>
      </c>
      <c r="CC5" s="1923"/>
      <c r="CD5" s="1923"/>
      <c r="CE5" s="1925" t="s">
        <v>622</v>
      </c>
      <c r="CF5" s="1926"/>
      <c r="CG5" s="1927"/>
      <c r="CH5" s="1925" t="s">
        <v>623</v>
      </c>
      <c r="CI5" s="1926"/>
      <c r="CJ5" s="1927"/>
      <c r="CK5" s="1925" t="s">
        <v>624</v>
      </c>
      <c r="CL5" s="1926"/>
      <c r="CM5" s="1927"/>
      <c r="CN5" s="1925" t="s">
        <v>625</v>
      </c>
      <c r="CO5" s="1926"/>
      <c r="CP5" s="1927"/>
      <c r="CQ5" s="1923">
        <v>2023</v>
      </c>
      <c r="CR5" s="1923"/>
      <c r="CS5" s="1923"/>
      <c r="CT5" s="1923">
        <v>2024</v>
      </c>
      <c r="CU5" s="1923"/>
      <c r="CV5" s="1923"/>
      <c r="CW5" s="1923">
        <v>2025</v>
      </c>
      <c r="CX5" s="1923"/>
      <c r="CY5" s="1923"/>
      <c r="CZ5" s="1923">
        <v>2026</v>
      </c>
      <c r="DA5" s="1923"/>
      <c r="DB5" s="1923"/>
      <c r="DC5" s="1938"/>
      <c r="DD5" s="1938"/>
      <c r="DE5" s="1938"/>
      <c r="DF5" s="1938"/>
      <c r="DG5" s="1938"/>
      <c r="DH5" s="1938"/>
      <c r="DI5" s="1938"/>
      <c r="DJ5" s="1938"/>
      <c r="DK5" s="1938"/>
      <c r="DL5" s="1923"/>
      <c r="DM5" s="1940"/>
      <c r="DN5" s="1938"/>
    </row>
    <row r="6" spans="1:118" ht="75" customHeight="1">
      <c r="A6" s="1939"/>
      <c r="B6" s="1939"/>
      <c r="C6" s="1939"/>
      <c r="D6" s="1939"/>
      <c r="E6" s="1949"/>
      <c r="F6" s="1939"/>
      <c r="G6" s="1949"/>
      <c r="H6" s="1938"/>
      <c r="I6" s="1814"/>
      <c r="J6" s="1922"/>
      <c r="K6" s="1922"/>
      <c r="L6" s="1814"/>
      <c r="M6" s="709" t="s">
        <v>92</v>
      </c>
      <c r="N6" s="709" t="s">
        <v>93</v>
      </c>
      <c r="O6" s="709" t="s">
        <v>589</v>
      </c>
      <c r="P6" s="709" t="s">
        <v>92</v>
      </c>
      <c r="Q6" s="709" t="s">
        <v>93</v>
      </c>
      <c r="R6" s="709" t="s">
        <v>589</v>
      </c>
      <c r="S6" s="709" t="s">
        <v>92</v>
      </c>
      <c r="T6" s="709" t="s">
        <v>93</v>
      </c>
      <c r="U6" s="709" t="s">
        <v>589</v>
      </c>
      <c r="V6" s="709" t="s">
        <v>92</v>
      </c>
      <c r="W6" s="709" t="s">
        <v>93</v>
      </c>
      <c r="X6" s="709" t="s">
        <v>589</v>
      </c>
      <c r="Y6" s="709" t="s">
        <v>92</v>
      </c>
      <c r="Z6" s="709" t="s">
        <v>93</v>
      </c>
      <c r="AA6" s="709" t="s">
        <v>589</v>
      </c>
      <c r="AB6" s="709" t="s">
        <v>92</v>
      </c>
      <c r="AC6" s="709" t="s">
        <v>93</v>
      </c>
      <c r="AD6" s="709" t="s">
        <v>589</v>
      </c>
      <c r="AE6" s="709" t="s">
        <v>92</v>
      </c>
      <c r="AF6" s="709" t="s">
        <v>93</v>
      </c>
      <c r="AG6" s="709" t="s">
        <v>589</v>
      </c>
      <c r="AH6" s="709" t="s">
        <v>92</v>
      </c>
      <c r="AI6" s="709" t="s">
        <v>93</v>
      </c>
      <c r="AJ6" s="709" t="s">
        <v>589</v>
      </c>
      <c r="AK6" s="800" t="s">
        <v>92</v>
      </c>
      <c r="AL6" s="800" t="s">
        <v>93</v>
      </c>
      <c r="AM6" s="800" t="s">
        <v>589</v>
      </c>
      <c r="AN6" s="800" t="s">
        <v>92</v>
      </c>
      <c r="AO6" s="800" t="s">
        <v>93</v>
      </c>
      <c r="AP6" s="800" t="s">
        <v>589</v>
      </c>
      <c r="AQ6" s="800" t="s">
        <v>92</v>
      </c>
      <c r="AR6" s="800" t="s">
        <v>93</v>
      </c>
      <c r="AS6" s="800" t="s">
        <v>589</v>
      </c>
      <c r="AT6" s="800" t="s">
        <v>92</v>
      </c>
      <c r="AU6" s="800" t="s">
        <v>93</v>
      </c>
      <c r="AV6" s="800" t="s">
        <v>589</v>
      </c>
      <c r="AW6" s="800" t="s">
        <v>92</v>
      </c>
      <c r="AX6" s="800" t="s">
        <v>93</v>
      </c>
      <c r="AY6" s="800" t="s">
        <v>589</v>
      </c>
      <c r="AZ6" s="1022"/>
      <c r="BA6" s="954" t="s">
        <v>92</v>
      </c>
      <c r="BB6" s="954" t="s">
        <v>93</v>
      </c>
      <c r="BC6" s="954" t="s">
        <v>589</v>
      </c>
      <c r="BD6" s="954" t="s">
        <v>92</v>
      </c>
      <c r="BE6" s="954" t="s">
        <v>93</v>
      </c>
      <c r="BF6" s="954" t="s">
        <v>589</v>
      </c>
      <c r="BG6" s="954" t="s">
        <v>92</v>
      </c>
      <c r="BH6" s="954" t="s">
        <v>93</v>
      </c>
      <c r="BI6" s="954" t="s">
        <v>589</v>
      </c>
      <c r="BJ6" s="954" t="s">
        <v>92</v>
      </c>
      <c r="BK6" s="954" t="s">
        <v>93</v>
      </c>
      <c r="BL6" s="954" t="s">
        <v>589</v>
      </c>
      <c r="BM6" s="954" t="s">
        <v>92</v>
      </c>
      <c r="BN6" s="954" t="s">
        <v>93</v>
      </c>
      <c r="BO6" s="954" t="s">
        <v>589</v>
      </c>
      <c r="BP6" s="709" t="s">
        <v>92</v>
      </c>
      <c r="BQ6" s="709" t="s">
        <v>93</v>
      </c>
      <c r="BR6" s="709" t="s">
        <v>589</v>
      </c>
      <c r="BS6" s="709" t="s">
        <v>92</v>
      </c>
      <c r="BT6" s="709" t="s">
        <v>93</v>
      </c>
      <c r="BU6" s="709" t="s">
        <v>589</v>
      </c>
      <c r="BV6" s="709" t="s">
        <v>92</v>
      </c>
      <c r="BW6" s="709" t="s">
        <v>93</v>
      </c>
      <c r="BX6" s="697" t="s">
        <v>589</v>
      </c>
      <c r="BY6" s="800" t="s">
        <v>92</v>
      </c>
      <c r="BZ6" s="800" t="s">
        <v>93</v>
      </c>
      <c r="CA6" s="793" t="s">
        <v>589</v>
      </c>
      <c r="CB6" s="1277" t="s">
        <v>92</v>
      </c>
      <c r="CC6" s="1277" t="s">
        <v>93</v>
      </c>
      <c r="CD6" s="1277" t="s">
        <v>589</v>
      </c>
      <c r="CE6" s="1277" t="s">
        <v>92</v>
      </c>
      <c r="CF6" s="1277" t="s">
        <v>93</v>
      </c>
      <c r="CG6" s="1277" t="s">
        <v>589</v>
      </c>
      <c r="CH6" s="1277" t="s">
        <v>92</v>
      </c>
      <c r="CI6" s="1277" t="s">
        <v>93</v>
      </c>
      <c r="CJ6" s="1277" t="s">
        <v>589</v>
      </c>
      <c r="CK6" s="1277" t="s">
        <v>92</v>
      </c>
      <c r="CL6" s="1277" t="s">
        <v>93</v>
      </c>
      <c r="CM6" s="1277" t="s">
        <v>589</v>
      </c>
      <c r="CN6" s="1277" t="s">
        <v>92</v>
      </c>
      <c r="CO6" s="1277" t="s">
        <v>93</v>
      </c>
      <c r="CP6" s="1277" t="s">
        <v>589</v>
      </c>
      <c r="CQ6" s="1277" t="s">
        <v>92</v>
      </c>
      <c r="CR6" s="1277" t="s">
        <v>93</v>
      </c>
      <c r="CS6" s="1277" t="s">
        <v>589</v>
      </c>
      <c r="CT6" s="1277" t="s">
        <v>92</v>
      </c>
      <c r="CU6" s="1277" t="s">
        <v>93</v>
      </c>
      <c r="CV6" s="1278" t="s">
        <v>589</v>
      </c>
      <c r="CW6" s="1277" t="s">
        <v>92</v>
      </c>
      <c r="CX6" s="1277" t="s">
        <v>93</v>
      </c>
      <c r="CY6" s="1278" t="s">
        <v>589</v>
      </c>
      <c r="CZ6" s="1277" t="s">
        <v>92</v>
      </c>
      <c r="DA6" s="1277" t="s">
        <v>93</v>
      </c>
      <c r="DB6" s="1278" t="s">
        <v>589</v>
      </c>
      <c r="DC6" s="709" t="s">
        <v>529</v>
      </c>
      <c r="DD6" s="709" t="s">
        <v>530</v>
      </c>
      <c r="DE6" s="709" t="s">
        <v>531</v>
      </c>
      <c r="DF6" s="709" t="s">
        <v>613</v>
      </c>
      <c r="DG6" s="709">
        <v>2021</v>
      </c>
      <c r="DH6" s="709">
        <v>2022</v>
      </c>
      <c r="DI6" s="709">
        <v>2023</v>
      </c>
      <c r="DJ6" s="709">
        <v>2024</v>
      </c>
      <c r="DK6" s="800">
        <v>2025</v>
      </c>
      <c r="DL6" s="1277">
        <v>2026</v>
      </c>
      <c r="DM6" s="1705">
        <v>2027</v>
      </c>
      <c r="DN6" s="709" t="s">
        <v>11</v>
      </c>
    </row>
    <row r="7" spans="1:118" ht="14.25" customHeight="1">
      <c r="A7" s="710">
        <v>1</v>
      </c>
      <c r="B7" s="710">
        <v>2</v>
      </c>
      <c r="C7" s="710">
        <v>3</v>
      </c>
      <c r="D7" s="710">
        <v>4</v>
      </c>
      <c r="E7" s="710"/>
      <c r="F7" s="710"/>
      <c r="G7" s="710"/>
      <c r="H7" s="710">
        <v>5</v>
      </c>
      <c r="I7" s="710">
        <v>6</v>
      </c>
      <c r="J7" s="1647"/>
      <c r="K7" s="1647"/>
      <c r="L7" s="710"/>
      <c r="M7" s="710">
        <v>7</v>
      </c>
      <c r="N7" s="710">
        <v>8</v>
      </c>
      <c r="O7" s="710">
        <v>9</v>
      </c>
      <c r="P7" s="710">
        <v>7</v>
      </c>
      <c r="Q7" s="710">
        <v>8</v>
      </c>
      <c r="R7" s="710">
        <v>9</v>
      </c>
      <c r="S7" s="710">
        <v>7</v>
      </c>
      <c r="T7" s="710">
        <v>8</v>
      </c>
      <c r="U7" s="710">
        <v>9</v>
      </c>
      <c r="V7" s="710">
        <v>7</v>
      </c>
      <c r="W7" s="710">
        <v>8</v>
      </c>
      <c r="X7" s="710">
        <v>9</v>
      </c>
      <c r="Y7" s="710">
        <v>7</v>
      </c>
      <c r="Z7" s="710">
        <v>8</v>
      </c>
      <c r="AA7" s="710">
        <v>9</v>
      </c>
      <c r="AB7" s="710">
        <v>7</v>
      </c>
      <c r="AC7" s="710">
        <v>8</v>
      </c>
      <c r="AD7" s="710">
        <v>9</v>
      </c>
      <c r="AE7" s="710">
        <v>22</v>
      </c>
      <c r="AF7" s="710">
        <v>23</v>
      </c>
      <c r="AG7" s="710">
        <v>24</v>
      </c>
      <c r="AH7" s="710">
        <v>10</v>
      </c>
      <c r="AI7" s="710">
        <v>11</v>
      </c>
      <c r="AJ7" s="710">
        <v>12</v>
      </c>
      <c r="AK7" s="799">
        <v>22</v>
      </c>
      <c r="AL7" s="799">
        <v>23</v>
      </c>
      <c r="AM7" s="799">
        <v>24</v>
      </c>
      <c r="AN7" s="799">
        <v>10</v>
      </c>
      <c r="AO7" s="799">
        <v>11</v>
      </c>
      <c r="AP7" s="799">
        <v>12</v>
      </c>
      <c r="AQ7" s="799">
        <v>13</v>
      </c>
      <c r="AR7" s="799">
        <v>14</v>
      </c>
      <c r="AS7" s="799">
        <v>15</v>
      </c>
      <c r="AT7" s="799">
        <v>16</v>
      </c>
      <c r="AU7" s="799">
        <v>17</v>
      </c>
      <c r="AV7" s="799">
        <v>18</v>
      </c>
      <c r="AW7" s="799">
        <v>19</v>
      </c>
      <c r="AX7" s="799">
        <v>20</v>
      </c>
      <c r="AY7" s="799">
        <v>21</v>
      </c>
      <c r="AZ7" s="1023"/>
      <c r="BA7" s="953">
        <v>22</v>
      </c>
      <c r="BB7" s="953">
        <v>23</v>
      </c>
      <c r="BC7" s="953">
        <v>24</v>
      </c>
      <c r="BD7" s="953">
        <v>10</v>
      </c>
      <c r="BE7" s="953">
        <v>11</v>
      </c>
      <c r="BF7" s="953">
        <v>12</v>
      </c>
      <c r="BG7" s="953">
        <v>13</v>
      </c>
      <c r="BH7" s="953">
        <v>14</v>
      </c>
      <c r="BI7" s="953">
        <v>15</v>
      </c>
      <c r="BJ7" s="953">
        <v>16</v>
      </c>
      <c r="BK7" s="953">
        <v>17</v>
      </c>
      <c r="BL7" s="953">
        <v>18</v>
      </c>
      <c r="BM7" s="953">
        <v>19</v>
      </c>
      <c r="BN7" s="953">
        <v>20</v>
      </c>
      <c r="BO7" s="953">
        <v>21</v>
      </c>
      <c r="BP7" s="710">
        <v>28</v>
      </c>
      <c r="BQ7" s="710">
        <v>29</v>
      </c>
      <c r="BR7" s="710">
        <v>30</v>
      </c>
      <c r="BS7" s="710">
        <v>31</v>
      </c>
      <c r="BT7" s="710">
        <v>32</v>
      </c>
      <c r="BU7" s="710">
        <v>33</v>
      </c>
      <c r="BV7" s="710">
        <v>34</v>
      </c>
      <c r="BW7" s="710">
        <v>35</v>
      </c>
      <c r="BX7" s="748">
        <v>36</v>
      </c>
      <c r="BY7" s="799">
        <v>37</v>
      </c>
      <c r="BZ7" s="799">
        <v>38</v>
      </c>
      <c r="CA7" s="748">
        <v>39</v>
      </c>
      <c r="CB7" s="1279"/>
      <c r="CC7" s="1279"/>
      <c r="CD7" s="1279"/>
      <c r="CE7" s="1279"/>
      <c r="CF7" s="1279"/>
      <c r="CG7" s="1279"/>
      <c r="CH7" s="1279"/>
      <c r="CI7" s="1279"/>
      <c r="CJ7" s="1279"/>
      <c r="CK7" s="1279"/>
      <c r="CL7" s="1279"/>
      <c r="CM7" s="1279"/>
      <c r="CN7" s="1279"/>
      <c r="CO7" s="1279"/>
      <c r="CP7" s="1279"/>
      <c r="CQ7" s="1279"/>
      <c r="CR7" s="1279"/>
      <c r="CS7" s="1279"/>
      <c r="CT7" s="1279"/>
      <c r="CU7" s="1279"/>
      <c r="CV7" s="1279"/>
      <c r="CW7" s="1279"/>
      <c r="CX7" s="1279"/>
      <c r="CY7" s="1279"/>
      <c r="CZ7" s="1279"/>
      <c r="DA7" s="1279"/>
      <c r="DB7" s="1279"/>
      <c r="DC7" s="708"/>
      <c r="DD7" s="708"/>
      <c r="DE7" s="708"/>
      <c r="DF7" s="708"/>
      <c r="DG7" s="708"/>
      <c r="DH7" s="708"/>
      <c r="DI7" s="708"/>
      <c r="DJ7" s="708"/>
      <c r="DK7" s="708"/>
      <c r="DL7" s="1276"/>
      <c r="DM7" s="1706"/>
      <c r="DN7" s="708"/>
    </row>
    <row r="8" spans="1:118" ht="14.25" customHeight="1">
      <c r="A8" s="1016" t="s">
        <v>485</v>
      </c>
      <c r="B8" s="1017"/>
      <c r="C8" s="1017"/>
      <c r="D8" s="1017"/>
      <c r="E8" s="1017"/>
      <c r="F8" s="1017"/>
      <c r="G8" s="1017"/>
      <c r="H8" s="1017"/>
      <c r="I8" s="1017"/>
      <c r="J8" s="1648"/>
      <c r="K8" s="1648"/>
      <c r="L8" s="1017"/>
      <c r="M8" s="1017"/>
      <c r="N8" s="1017"/>
      <c r="O8" s="1017"/>
      <c r="P8" s="1017"/>
      <c r="Q8" s="1017"/>
      <c r="R8" s="1017"/>
      <c r="S8" s="1017"/>
      <c r="T8" s="1017"/>
      <c r="U8" s="1017"/>
      <c r="V8" s="1017"/>
      <c r="W8" s="1017"/>
      <c r="X8" s="1017"/>
      <c r="Y8" s="1017"/>
      <c r="Z8" s="1017"/>
      <c r="AA8" s="1017"/>
      <c r="AB8" s="1017"/>
      <c r="AC8" s="1017"/>
      <c r="AD8" s="1017"/>
      <c r="AE8" s="1017"/>
      <c r="AF8" s="1017"/>
      <c r="AG8" s="1017"/>
      <c r="AH8" s="1017"/>
      <c r="AI8" s="1017"/>
      <c r="AJ8" s="1017"/>
      <c r="AK8" s="1017"/>
      <c r="AL8" s="1017"/>
      <c r="AM8" s="1017"/>
      <c r="AN8" s="1017"/>
      <c r="AO8" s="1017"/>
      <c r="AP8" s="1017"/>
      <c r="AQ8" s="1017"/>
      <c r="AR8" s="1017"/>
      <c r="AS8" s="1017"/>
      <c r="AT8" s="1017"/>
      <c r="AU8" s="1017"/>
      <c r="AV8" s="1017"/>
      <c r="AW8" s="1017"/>
      <c r="AX8" s="1017"/>
      <c r="AY8" s="1017"/>
      <c r="AZ8" s="1024"/>
      <c r="BA8" s="1018"/>
      <c r="BB8" s="1018"/>
      <c r="BC8" s="1018"/>
      <c r="BD8" s="1018"/>
      <c r="BE8" s="1018"/>
      <c r="BF8" s="1018"/>
      <c r="BG8" s="1018"/>
      <c r="BH8" s="1018"/>
      <c r="BI8" s="1018"/>
      <c r="BJ8" s="1018"/>
      <c r="BK8" s="1018"/>
      <c r="BL8" s="1018"/>
      <c r="BM8" s="1018"/>
      <c r="BN8" s="1018"/>
      <c r="BO8" s="1018"/>
      <c r="BP8" s="1017"/>
      <c r="BQ8" s="1017"/>
      <c r="BR8" s="1017"/>
      <c r="BS8" s="1017"/>
      <c r="BT8" s="1017"/>
      <c r="BU8" s="1017"/>
      <c r="BV8" s="1017"/>
      <c r="BW8" s="1017"/>
      <c r="BX8" s="1019"/>
      <c r="BY8" s="798"/>
      <c r="BZ8" s="798"/>
      <c r="CA8" s="798"/>
      <c r="CB8" s="1280"/>
      <c r="CC8" s="1280"/>
      <c r="CD8" s="1280"/>
      <c r="CE8" s="1280"/>
      <c r="CF8" s="1280"/>
      <c r="CG8" s="1280"/>
      <c r="CH8" s="1280"/>
      <c r="CI8" s="1280"/>
      <c r="CJ8" s="1280"/>
      <c r="CK8" s="1280"/>
      <c r="CL8" s="1280"/>
      <c r="CM8" s="1280"/>
      <c r="CN8" s="1280"/>
      <c r="CO8" s="1280"/>
      <c r="CP8" s="1280"/>
      <c r="CQ8" s="1280"/>
      <c r="CR8" s="1280"/>
      <c r="CS8" s="1280"/>
      <c r="CT8" s="1280"/>
      <c r="CU8" s="1280"/>
      <c r="CV8" s="1280"/>
      <c r="CW8" s="1280"/>
      <c r="CX8" s="1280"/>
      <c r="CY8" s="1280"/>
      <c r="CZ8" s="1280"/>
      <c r="DA8" s="1280"/>
      <c r="DB8" s="1280"/>
      <c r="DC8" s="1928"/>
      <c r="DD8" s="1929"/>
      <c r="DE8" s="1929"/>
      <c r="DF8" s="1929"/>
      <c r="DG8" s="1929"/>
      <c r="DH8" s="1929"/>
      <c r="DI8" s="1929"/>
      <c r="DJ8" s="1929"/>
      <c r="DK8" s="1929"/>
      <c r="DL8" s="1930"/>
      <c r="DM8" s="1931"/>
      <c r="DN8" s="1932"/>
    </row>
    <row r="9" spans="1:118" outlineLevel="1">
      <c r="A9" s="1944" t="s">
        <v>485</v>
      </c>
      <c r="B9" s="1944"/>
      <c r="C9" s="1944">
        <v>1</v>
      </c>
      <c r="D9" s="1945" t="s">
        <v>101</v>
      </c>
      <c r="E9" s="696"/>
      <c r="F9" s="696"/>
      <c r="G9" s="696"/>
      <c r="H9" s="710" t="s">
        <v>576</v>
      </c>
      <c r="I9" s="715">
        <f>CB9+CQ9+CT9+CW9+CZ9</f>
        <v>3.2035650000000002</v>
      </c>
      <c r="J9" s="715">
        <f t="shared" ref="J9:U9" si="0">CC9+CR9+CU9+CX9+DA9</f>
        <v>384.42779999999999</v>
      </c>
      <c r="K9" s="715">
        <f t="shared" si="0"/>
        <v>10.343885</v>
      </c>
      <c r="L9" s="715">
        <f t="shared" si="0"/>
        <v>0</v>
      </c>
      <c r="M9" s="715">
        <f t="shared" si="0"/>
        <v>0.61888392999999997</v>
      </c>
      <c r="N9" s="715">
        <f t="shared" si="0"/>
        <v>4.1662088100000005</v>
      </c>
      <c r="O9" s="715">
        <f t="shared" si="0"/>
        <v>3.2957877</v>
      </c>
      <c r="P9" s="715">
        <f t="shared" si="0"/>
        <v>18.131516999999999</v>
      </c>
      <c r="Q9" s="715">
        <f t="shared" si="0"/>
        <v>99.223963939511137</v>
      </c>
      <c r="R9" s="715">
        <f t="shared" si="0"/>
        <v>185.05199375582873</v>
      </c>
      <c r="S9" s="715">
        <f t="shared" si="0"/>
        <v>18.131516999999999</v>
      </c>
      <c r="T9" s="715">
        <f t="shared" si="0"/>
        <v>99.223963939511137</v>
      </c>
      <c r="U9" s="715">
        <f t="shared" si="0"/>
        <v>185.05199375582873</v>
      </c>
      <c r="V9" s="715">
        <f>CO9+DD9+DG9+DJ9+DN9</f>
        <v>294.94547818533982</v>
      </c>
      <c r="W9" s="715">
        <f>CP9+DE9+DH9+DK9+DO9</f>
        <v>99.223963939511137</v>
      </c>
      <c r="X9" s="715">
        <f>CQ9+DF9+DI9+DL9+DP9</f>
        <v>188.25555875582873</v>
      </c>
      <c r="Y9" s="715">
        <f>CR9+DG9+DJ9+DN9+DQ9</f>
        <v>678.75439425533978</v>
      </c>
      <c r="Z9" s="715">
        <f>CS9+DH9+DK9+DO9+DR9</f>
        <v>105.40164012951114</v>
      </c>
      <c r="AA9" s="715">
        <f>CT9+DI9+DL9+DP9+DS9</f>
        <v>181.75620605582873</v>
      </c>
      <c r="AB9" s="715">
        <f>CU9+DJ9+DN9+DQ9+DT9</f>
        <v>276.81396118533985</v>
      </c>
      <c r="AC9" s="715">
        <f>CV9+DK9+DO9+DR9+DU9</f>
        <v>0</v>
      </c>
      <c r="AD9" s="715">
        <f>CW9+DL9+DP9+DS9+DV9</f>
        <v>0</v>
      </c>
      <c r="AE9" s="715">
        <f t="shared" ref="AE9:AS9" si="1">CX9+DN9+DQ9+DT9+DW9</f>
        <v>276.81396118533985</v>
      </c>
      <c r="AF9" s="715">
        <f t="shared" si="1"/>
        <v>0</v>
      </c>
      <c r="AG9" s="715">
        <f t="shared" si="1"/>
        <v>0</v>
      </c>
      <c r="AH9" s="715">
        <f t="shared" si="1"/>
        <v>0</v>
      </c>
      <c r="AI9" s="715">
        <f t="shared" si="1"/>
        <v>0</v>
      </c>
      <c r="AJ9" s="715">
        <f t="shared" si="1"/>
        <v>0</v>
      </c>
      <c r="AK9" s="715">
        <f t="shared" si="1"/>
        <v>0.61888392999999997</v>
      </c>
      <c r="AL9" s="715">
        <f t="shared" si="1"/>
        <v>4.1662088100000005</v>
      </c>
      <c r="AM9" s="715">
        <f t="shared" si="1"/>
        <v>3.2957877</v>
      </c>
      <c r="AN9" s="715">
        <f t="shared" si="1"/>
        <v>17.51263307</v>
      </c>
      <c r="AO9" s="715">
        <f t="shared" si="1"/>
        <v>95.057755129511136</v>
      </c>
      <c r="AP9" s="715">
        <f t="shared" si="1"/>
        <v>181.75620605582873</v>
      </c>
      <c r="AQ9" s="715">
        <f t="shared" si="1"/>
        <v>0</v>
      </c>
      <c r="AR9" s="715">
        <f t="shared" si="1"/>
        <v>0</v>
      </c>
      <c r="AS9" s="715">
        <f t="shared" si="1"/>
        <v>0</v>
      </c>
      <c r="AT9" s="715">
        <f t="shared" ref="AT9:BU9" si="2">DN9+EC9+EF9+EI9+EL9</f>
        <v>276.81396118533985</v>
      </c>
      <c r="AU9" s="715">
        <f t="shared" si="2"/>
        <v>0</v>
      </c>
      <c r="AV9" s="715">
        <f t="shared" si="2"/>
        <v>0</v>
      </c>
      <c r="AW9" s="715">
        <f t="shared" si="2"/>
        <v>0</v>
      </c>
      <c r="AX9" s="715">
        <f t="shared" si="2"/>
        <v>0</v>
      </c>
      <c r="AY9" s="715">
        <f t="shared" si="2"/>
        <v>0</v>
      </c>
      <c r="AZ9" s="715">
        <f t="shared" si="2"/>
        <v>0</v>
      </c>
      <c r="BA9" s="715">
        <f t="shared" si="2"/>
        <v>0</v>
      </c>
      <c r="BB9" s="715">
        <f t="shared" si="2"/>
        <v>0</v>
      </c>
      <c r="BC9" s="715">
        <f t="shared" si="2"/>
        <v>0</v>
      </c>
      <c r="BD9" s="715">
        <f t="shared" si="2"/>
        <v>0</v>
      </c>
      <c r="BE9" s="715">
        <f t="shared" si="2"/>
        <v>0</v>
      </c>
      <c r="BF9" s="715">
        <f t="shared" si="2"/>
        <v>0</v>
      </c>
      <c r="BG9" s="715">
        <f t="shared" si="2"/>
        <v>0</v>
      </c>
      <c r="BH9" s="715">
        <f t="shared" si="2"/>
        <v>0</v>
      </c>
      <c r="BI9" s="715">
        <f t="shared" si="2"/>
        <v>0</v>
      </c>
      <c r="BJ9" s="715">
        <f t="shared" si="2"/>
        <v>0</v>
      </c>
      <c r="BK9" s="715">
        <f t="shared" si="2"/>
        <v>0</v>
      </c>
      <c r="BL9" s="715">
        <f t="shared" si="2"/>
        <v>0</v>
      </c>
      <c r="BM9" s="715">
        <f t="shared" si="2"/>
        <v>0</v>
      </c>
      <c r="BN9" s="715">
        <f t="shared" si="2"/>
        <v>0</v>
      </c>
      <c r="BO9" s="715">
        <f t="shared" si="2"/>
        <v>0</v>
      </c>
      <c r="BP9" s="715">
        <f t="shared" si="2"/>
        <v>0</v>
      </c>
      <c r="BQ9" s="715">
        <f t="shared" si="2"/>
        <v>0</v>
      </c>
      <c r="BR9" s="715">
        <f t="shared" si="2"/>
        <v>0</v>
      </c>
      <c r="BS9" s="715">
        <f t="shared" si="2"/>
        <v>0</v>
      </c>
      <c r="BT9" s="715">
        <f t="shared" si="2"/>
        <v>0</v>
      </c>
      <c r="BU9" s="715">
        <f t="shared" si="2"/>
        <v>0</v>
      </c>
      <c r="BV9" s="715">
        <f t="shared" ref="BV9:CA9" si="3">EP9+FE9+FH9+FK9+FN9</f>
        <v>0</v>
      </c>
      <c r="BW9" s="715">
        <f t="shared" si="3"/>
        <v>0</v>
      </c>
      <c r="BX9" s="715">
        <f t="shared" si="3"/>
        <v>0</v>
      </c>
      <c r="BY9" s="715">
        <f t="shared" si="3"/>
        <v>0</v>
      </c>
      <c r="BZ9" s="715">
        <f t="shared" si="3"/>
        <v>0</v>
      </c>
      <c r="CA9" s="715">
        <f t="shared" si="3"/>
        <v>0</v>
      </c>
      <c r="CB9" s="715">
        <f t="shared" ref="CB9:DM9" si="4">CB27+CB55+CB82+CB120</f>
        <v>0</v>
      </c>
      <c r="CC9" s="715">
        <f t="shared" si="4"/>
        <v>0</v>
      </c>
      <c r="CD9" s="715">
        <f t="shared" si="4"/>
        <v>0</v>
      </c>
      <c r="CE9" s="715">
        <f t="shared" si="4"/>
        <v>0</v>
      </c>
      <c r="CF9" s="715">
        <f t="shared" si="4"/>
        <v>0</v>
      </c>
      <c r="CG9" s="715">
        <f t="shared" si="4"/>
        <v>0</v>
      </c>
      <c r="CH9" s="715">
        <f t="shared" si="4"/>
        <v>0</v>
      </c>
      <c r="CI9" s="715">
        <f t="shared" si="4"/>
        <v>0</v>
      </c>
      <c r="CJ9" s="715">
        <f t="shared" si="4"/>
        <v>0</v>
      </c>
      <c r="CK9" s="715">
        <f t="shared" si="4"/>
        <v>0</v>
      </c>
      <c r="CL9" s="715">
        <f t="shared" si="4"/>
        <v>0</v>
      </c>
      <c r="CM9" s="715">
        <f t="shared" si="4"/>
        <v>0</v>
      </c>
      <c r="CN9" s="715">
        <f t="shared" si="4"/>
        <v>0</v>
      </c>
      <c r="CO9" s="715">
        <f t="shared" si="4"/>
        <v>0</v>
      </c>
      <c r="CP9" s="715">
        <f t="shared" si="4"/>
        <v>0</v>
      </c>
      <c r="CQ9" s="715">
        <f t="shared" si="4"/>
        <v>3.2035650000000002</v>
      </c>
      <c r="CR9" s="715">
        <f t="shared" si="4"/>
        <v>384.42779999999999</v>
      </c>
      <c r="CS9" s="715">
        <f t="shared" si="4"/>
        <v>10.343885</v>
      </c>
      <c r="CT9" s="715">
        <f t="shared" si="4"/>
        <v>0</v>
      </c>
      <c r="CU9" s="715">
        <f t="shared" si="4"/>
        <v>0</v>
      </c>
      <c r="CV9" s="715">
        <f t="shared" si="4"/>
        <v>0</v>
      </c>
      <c r="CW9" s="715">
        <f t="shared" si="4"/>
        <v>0</v>
      </c>
      <c r="CX9" s="715">
        <f t="shared" si="4"/>
        <v>0</v>
      </c>
      <c r="CY9" s="715">
        <f t="shared" si="4"/>
        <v>0</v>
      </c>
      <c r="CZ9" s="715">
        <f t="shared" si="4"/>
        <v>0</v>
      </c>
      <c r="DA9" s="715">
        <f t="shared" si="4"/>
        <v>0</v>
      </c>
      <c r="DB9" s="715">
        <f t="shared" si="4"/>
        <v>0</v>
      </c>
      <c r="DC9" s="715">
        <f t="shared" si="4"/>
        <v>0</v>
      </c>
      <c r="DD9" s="715">
        <f t="shared" si="4"/>
        <v>0.61888392999999997</v>
      </c>
      <c r="DE9" s="715">
        <f t="shared" si="4"/>
        <v>4.1662088100000005</v>
      </c>
      <c r="DF9" s="715">
        <f t="shared" si="4"/>
        <v>3.2957877</v>
      </c>
      <c r="DG9" s="715">
        <f t="shared" si="4"/>
        <v>17.51263307</v>
      </c>
      <c r="DH9" s="715">
        <f t="shared" si="4"/>
        <v>95.057755129511136</v>
      </c>
      <c r="DI9" s="715">
        <f t="shared" si="4"/>
        <v>181.75620605582873</v>
      </c>
      <c r="DJ9" s="715">
        <f t="shared" si="4"/>
        <v>0</v>
      </c>
      <c r="DK9" s="715">
        <f t="shared" si="4"/>
        <v>0</v>
      </c>
      <c r="DL9" s="715">
        <f t="shared" si="4"/>
        <v>0</v>
      </c>
      <c r="DM9" s="715">
        <f t="shared" si="4"/>
        <v>0</v>
      </c>
      <c r="DN9" s="715">
        <f>SUM(DH9:DM9)</f>
        <v>276.81396118533985</v>
      </c>
    </row>
    <row r="10" spans="1:118" outlineLevel="1">
      <c r="A10" s="1944"/>
      <c r="B10" s="1944"/>
      <c r="C10" s="1944"/>
      <c r="D10" s="1945"/>
      <c r="E10" s="696"/>
      <c r="F10" s="696"/>
      <c r="G10" s="696"/>
      <c r="H10" s="710" t="s">
        <v>289</v>
      </c>
      <c r="I10" s="715">
        <f t="shared" ref="I10:I24" si="5">CB10+CQ10+CT10+CW10+CZ10</f>
        <v>0</v>
      </c>
      <c r="J10" s="715">
        <f t="shared" ref="J10:J25" si="6">CC10+CR10+CU10+CX10+DA10</f>
        <v>0</v>
      </c>
      <c r="K10" s="715">
        <f t="shared" ref="K10:K25" si="7">CD10+CS10+CV10+CY10+DB10</f>
        <v>0</v>
      </c>
      <c r="L10" s="712"/>
      <c r="M10" s="715">
        <v>0</v>
      </c>
      <c r="N10" s="715">
        <v>0</v>
      </c>
      <c r="O10" s="715">
        <v>0</v>
      </c>
      <c r="P10" s="715">
        <v>0</v>
      </c>
      <c r="Q10" s="715">
        <v>0</v>
      </c>
      <c r="R10" s="715">
        <v>0</v>
      </c>
      <c r="S10" s="715">
        <v>0</v>
      </c>
      <c r="T10" s="715">
        <v>0</v>
      </c>
      <c r="U10" s="715">
        <v>0</v>
      </c>
      <c r="V10" s="715">
        <v>0</v>
      </c>
      <c r="W10" s="715">
        <v>0</v>
      </c>
      <c r="X10" s="715">
        <v>0</v>
      </c>
      <c r="Y10" s="715">
        <v>0</v>
      </c>
      <c r="Z10" s="715">
        <v>0</v>
      </c>
      <c r="AA10" s="715">
        <v>0</v>
      </c>
      <c r="AB10" s="715">
        <v>0</v>
      </c>
      <c r="AC10" s="715">
        <v>0</v>
      </c>
      <c r="AD10" s="715">
        <v>0</v>
      </c>
      <c r="AE10" s="715">
        <f t="shared" ref="AE10:AY10" si="8">AE28+AE56+AE83+AE121</f>
        <v>0</v>
      </c>
      <c r="AF10" s="715">
        <f t="shared" si="8"/>
        <v>0</v>
      </c>
      <c r="AG10" s="715">
        <f t="shared" si="8"/>
        <v>0</v>
      </c>
      <c r="AH10" s="715">
        <f t="shared" si="8"/>
        <v>0</v>
      </c>
      <c r="AI10" s="715">
        <f t="shared" si="8"/>
        <v>0</v>
      </c>
      <c r="AJ10" s="715">
        <f t="shared" si="8"/>
        <v>0</v>
      </c>
      <c r="AK10" s="715">
        <f t="shared" si="8"/>
        <v>0</v>
      </c>
      <c r="AL10" s="715">
        <f t="shared" si="8"/>
        <v>0</v>
      </c>
      <c r="AM10" s="715">
        <f t="shared" si="8"/>
        <v>0</v>
      </c>
      <c r="AN10" s="715">
        <f t="shared" si="8"/>
        <v>0</v>
      </c>
      <c r="AO10" s="715">
        <f t="shared" si="8"/>
        <v>0</v>
      </c>
      <c r="AP10" s="715">
        <f t="shared" si="8"/>
        <v>0</v>
      </c>
      <c r="AQ10" s="715">
        <f t="shared" si="8"/>
        <v>0</v>
      </c>
      <c r="AR10" s="715">
        <f t="shared" si="8"/>
        <v>0</v>
      </c>
      <c r="AS10" s="715">
        <f t="shared" si="8"/>
        <v>0</v>
      </c>
      <c r="AT10" s="715">
        <f t="shared" si="8"/>
        <v>0</v>
      </c>
      <c r="AU10" s="715">
        <f t="shared" si="8"/>
        <v>0</v>
      </c>
      <c r="AV10" s="715">
        <f t="shared" si="8"/>
        <v>0</v>
      </c>
      <c r="AW10" s="715">
        <f t="shared" si="8"/>
        <v>0</v>
      </c>
      <c r="AX10" s="715">
        <f t="shared" si="8"/>
        <v>0</v>
      </c>
      <c r="AY10" s="715">
        <f t="shared" si="8"/>
        <v>0</v>
      </c>
      <c r="AZ10" s="1025"/>
      <c r="BA10" s="715">
        <f t="shared" ref="BA10:CF10" si="9">BA28+BA56+BA83+BA121</f>
        <v>0</v>
      </c>
      <c r="BB10" s="715">
        <f t="shared" si="9"/>
        <v>0</v>
      </c>
      <c r="BC10" s="715">
        <f t="shared" si="9"/>
        <v>0</v>
      </c>
      <c r="BD10" s="715">
        <f t="shared" si="9"/>
        <v>0</v>
      </c>
      <c r="BE10" s="715">
        <f t="shared" si="9"/>
        <v>0</v>
      </c>
      <c r="BF10" s="715">
        <f t="shared" si="9"/>
        <v>0</v>
      </c>
      <c r="BG10" s="715">
        <f t="shared" si="9"/>
        <v>0</v>
      </c>
      <c r="BH10" s="715">
        <f t="shared" si="9"/>
        <v>0</v>
      </c>
      <c r="BI10" s="715">
        <f t="shared" si="9"/>
        <v>0</v>
      </c>
      <c r="BJ10" s="715">
        <f t="shared" si="9"/>
        <v>0</v>
      </c>
      <c r="BK10" s="715">
        <f t="shared" si="9"/>
        <v>0</v>
      </c>
      <c r="BL10" s="715">
        <f t="shared" si="9"/>
        <v>0</v>
      </c>
      <c r="BM10" s="715">
        <f t="shared" si="9"/>
        <v>0</v>
      </c>
      <c r="BN10" s="715">
        <f t="shared" si="9"/>
        <v>0</v>
      </c>
      <c r="BO10" s="715">
        <f t="shared" si="9"/>
        <v>0</v>
      </c>
      <c r="BP10" s="715">
        <f t="shared" si="9"/>
        <v>0</v>
      </c>
      <c r="BQ10" s="715">
        <f t="shared" si="9"/>
        <v>0</v>
      </c>
      <c r="BR10" s="715">
        <f t="shared" si="9"/>
        <v>0</v>
      </c>
      <c r="BS10" s="715">
        <f t="shared" si="9"/>
        <v>0</v>
      </c>
      <c r="BT10" s="715">
        <f t="shared" si="9"/>
        <v>0</v>
      </c>
      <c r="BU10" s="715">
        <f t="shared" si="9"/>
        <v>0</v>
      </c>
      <c r="BV10" s="715">
        <f t="shared" si="9"/>
        <v>0</v>
      </c>
      <c r="BW10" s="715">
        <f t="shared" si="9"/>
        <v>0</v>
      </c>
      <c r="BX10" s="715">
        <f t="shared" si="9"/>
        <v>0</v>
      </c>
      <c r="BY10" s="715">
        <f t="shared" si="9"/>
        <v>0</v>
      </c>
      <c r="BZ10" s="715">
        <f t="shared" si="9"/>
        <v>0</v>
      </c>
      <c r="CA10" s="715">
        <f t="shared" si="9"/>
        <v>0</v>
      </c>
      <c r="CB10" s="715">
        <f t="shared" si="9"/>
        <v>0</v>
      </c>
      <c r="CC10" s="715">
        <f t="shared" si="9"/>
        <v>0</v>
      </c>
      <c r="CD10" s="715">
        <f t="shared" si="9"/>
        <v>0</v>
      </c>
      <c r="CE10" s="715">
        <f t="shared" si="9"/>
        <v>0</v>
      </c>
      <c r="CF10" s="715">
        <f t="shared" si="9"/>
        <v>0</v>
      </c>
      <c r="CG10" s="715">
        <f t="shared" ref="CG10:DB10" si="10">CG28+CG56+CG83+CG121</f>
        <v>0</v>
      </c>
      <c r="CH10" s="715">
        <f t="shared" si="10"/>
        <v>0</v>
      </c>
      <c r="CI10" s="715">
        <f t="shared" si="10"/>
        <v>0</v>
      </c>
      <c r="CJ10" s="715">
        <f t="shared" si="10"/>
        <v>0</v>
      </c>
      <c r="CK10" s="715">
        <f t="shared" si="10"/>
        <v>0</v>
      </c>
      <c r="CL10" s="715">
        <f t="shared" si="10"/>
        <v>0</v>
      </c>
      <c r="CM10" s="715">
        <f t="shared" si="10"/>
        <v>0</v>
      </c>
      <c r="CN10" s="715">
        <f t="shared" si="10"/>
        <v>0</v>
      </c>
      <c r="CO10" s="715">
        <f t="shared" si="10"/>
        <v>0</v>
      </c>
      <c r="CP10" s="715">
        <f t="shared" si="10"/>
        <v>0</v>
      </c>
      <c r="CQ10" s="715">
        <f t="shared" si="10"/>
        <v>0</v>
      </c>
      <c r="CR10" s="715">
        <f t="shared" si="10"/>
        <v>0</v>
      </c>
      <c r="CS10" s="715">
        <f t="shared" si="10"/>
        <v>0</v>
      </c>
      <c r="CT10" s="715">
        <f t="shared" si="10"/>
        <v>0</v>
      </c>
      <c r="CU10" s="715">
        <f t="shared" si="10"/>
        <v>0</v>
      </c>
      <c r="CV10" s="715">
        <f t="shared" si="10"/>
        <v>0</v>
      </c>
      <c r="CW10" s="715">
        <f t="shared" si="10"/>
        <v>0</v>
      </c>
      <c r="CX10" s="715">
        <f t="shared" si="10"/>
        <v>0</v>
      </c>
      <c r="CY10" s="715">
        <f t="shared" si="10"/>
        <v>0</v>
      </c>
      <c r="CZ10" s="715">
        <f t="shared" si="10"/>
        <v>0</v>
      </c>
      <c r="DA10" s="715">
        <f t="shared" si="10"/>
        <v>0</v>
      </c>
      <c r="DB10" s="715">
        <f t="shared" si="10"/>
        <v>0</v>
      </c>
      <c r="DC10" s="708"/>
      <c r="DD10" s="708"/>
      <c r="DE10" s="708"/>
      <c r="DF10" s="708"/>
      <c r="DG10" s="708"/>
      <c r="DH10" s="715">
        <f t="shared" ref="DH10:DM10" si="11">DH28+DH56+DH83+DH121</f>
        <v>0</v>
      </c>
      <c r="DI10" s="715">
        <f t="shared" si="11"/>
        <v>0</v>
      </c>
      <c r="DJ10" s="715">
        <f t="shared" si="11"/>
        <v>0</v>
      </c>
      <c r="DK10" s="715">
        <f t="shared" si="11"/>
        <v>0</v>
      </c>
      <c r="DL10" s="715">
        <f t="shared" si="11"/>
        <v>0</v>
      </c>
      <c r="DM10" s="715">
        <f t="shared" si="11"/>
        <v>0</v>
      </c>
      <c r="DN10" s="715">
        <f t="shared" ref="DN10:DN25" si="12">SUM(DH10:DM10)</f>
        <v>0</v>
      </c>
    </row>
    <row r="11" spans="1:118" outlineLevel="1">
      <c r="A11" s="1944" t="s">
        <v>485</v>
      </c>
      <c r="B11" s="1944"/>
      <c r="C11" s="1944">
        <v>2</v>
      </c>
      <c r="D11" s="1945" t="s">
        <v>102</v>
      </c>
      <c r="E11" s="696"/>
      <c r="F11" s="696"/>
      <c r="G11" s="696"/>
      <c r="H11" s="710" t="s">
        <v>576</v>
      </c>
      <c r="I11" s="715">
        <f t="shared" si="5"/>
        <v>0</v>
      </c>
      <c r="J11" s="715">
        <f t="shared" si="6"/>
        <v>0</v>
      </c>
      <c r="K11" s="715">
        <f t="shared" si="7"/>
        <v>0</v>
      </c>
      <c r="L11" s="712"/>
      <c r="M11" s="715">
        <v>0</v>
      </c>
      <c r="N11" s="715">
        <v>0</v>
      </c>
      <c r="O11" s="715">
        <v>0</v>
      </c>
      <c r="P11" s="715">
        <v>0</v>
      </c>
      <c r="Q11" s="715">
        <v>0</v>
      </c>
      <c r="R11" s="715">
        <v>0</v>
      </c>
      <c r="S11" s="715">
        <v>0</v>
      </c>
      <c r="T11" s="715">
        <v>0</v>
      </c>
      <c r="U11" s="715">
        <v>0</v>
      </c>
      <c r="V11" s="715">
        <v>0</v>
      </c>
      <c r="W11" s="715">
        <v>0</v>
      </c>
      <c r="X11" s="715">
        <v>0</v>
      </c>
      <c r="Y11" s="715">
        <v>0</v>
      </c>
      <c r="Z11" s="715">
        <v>0</v>
      </c>
      <c r="AA11" s="715">
        <v>0</v>
      </c>
      <c r="AB11" s="715">
        <v>0</v>
      </c>
      <c r="AC11" s="715">
        <v>0</v>
      </c>
      <c r="AD11" s="715">
        <v>0</v>
      </c>
      <c r="AE11" s="715">
        <f t="shared" ref="AE11:AY11" si="13">AE31+AE59+AE93+AE123</f>
        <v>0</v>
      </c>
      <c r="AF11" s="715">
        <f t="shared" si="13"/>
        <v>0</v>
      </c>
      <c r="AG11" s="715">
        <f t="shared" si="13"/>
        <v>0</v>
      </c>
      <c r="AH11" s="715">
        <f t="shared" si="13"/>
        <v>0</v>
      </c>
      <c r="AI11" s="715">
        <f t="shared" si="13"/>
        <v>0</v>
      </c>
      <c r="AJ11" s="715">
        <f t="shared" si="13"/>
        <v>0</v>
      </c>
      <c r="AK11" s="715">
        <f t="shared" si="13"/>
        <v>0</v>
      </c>
      <c r="AL11" s="715">
        <f t="shared" si="13"/>
        <v>0</v>
      </c>
      <c r="AM11" s="715">
        <f t="shared" si="13"/>
        <v>0</v>
      </c>
      <c r="AN11" s="715">
        <f t="shared" si="13"/>
        <v>0</v>
      </c>
      <c r="AO11" s="715">
        <f t="shared" si="13"/>
        <v>0</v>
      </c>
      <c r="AP11" s="715">
        <f t="shared" si="13"/>
        <v>0</v>
      </c>
      <c r="AQ11" s="715">
        <f t="shared" si="13"/>
        <v>0</v>
      </c>
      <c r="AR11" s="715">
        <f t="shared" si="13"/>
        <v>0</v>
      </c>
      <c r="AS11" s="715">
        <f t="shared" si="13"/>
        <v>0</v>
      </c>
      <c r="AT11" s="715">
        <f t="shared" si="13"/>
        <v>0</v>
      </c>
      <c r="AU11" s="715">
        <f t="shared" si="13"/>
        <v>0</v>
      </c>
      <c r="AV11" s="715">
        <f t="shared" si="13"/>
        <v>0</v>
      </c>
      <c r="AW11" s="715">
        <f t="shared" si="13"/>
        <v>0</v>
      </c>
      <c r="AX11" s="715">
        <f t="shared" si="13"/>
        <v>0</v>
      </c>
      <c r="AY11" s="715">
        <f t="shared" si="13"/>
        <v>0</v>
      </c>
      <c r="AZ11" s="1025"/>
      <c r="BA11" s="715">
        <f t="shared" ref="BA11:CF11" si="14">BA31+BA59+BA93+BA123</f>
        <v>0</v>
      </c>
      <c r="BB11" s="715">
        <f t="shared" si="14"/>
        <v>0</v>
      </c>
      <c r="BC11" s="715">
        <f t="shared" si="14"/>
        <v>0</v>
      </c>
      <c r="BD11" s="715">
        <f t="shared" si="14"/>
        <v>0</v>
      </c>
      <c r="BE11" s="715">
        <f t="shared" si="14"/>
        <v>0</v>
      </c>
      <c r="BF11" s="715">
        <f t="shared" si="14"/>
        <v>0</v>
      </c>
      <c r="BG11" s="715">
        <f t="shared" si="14"/>
        <v>0</v>
      </c>
      <c r="BH11" s="715">
        <f t="shared" si="14"/>
        <v>0</v>
      </c>
      <c r="BI11" s="715">
        <f t="shared" si="14"/>
        <v>0</v>
      </c>
      <c r="BJ11" s="715">
        <f t="shared" si="14"/>
        <v>0</v>
      </c>
      <c r="BK11" s="715">
        <f t="shared" si="14"/>
        <v>0</v>
      </c>
      <c r="BL11" s="715">
        <f t="shared" si="14"/>
        <v>0</v>
      </c>
      <c r="BM11" s="715">
        <f t="shared" si="14"/>
        <v>0</v>
      </c>
      <c r="BN11" s="715">
        <f t="shared" si="14"/>
        <v>0</v>
      </c>
      <c r="BO11" s="715">
        <f t="shared" si="14"/>
        <v>0</v>
      </c>
      <c r="BP11" s="715">
        <f t="shared" si="14"/>
        <v>0</v>
      </c>
      <c r="BQ11" s="715">
        <f t="shared" si="14"/>
        <v>0</v>
      </c>
      <c r="BR11" s="715">
        <f t="shared" si="14"/>
        <v>0</v>
      </c>
      <c r="BS11" s="715">
        <f t="shared" si="14"/>
        <v>0</v>
      </c>
      <c r="BT11" s="715">
        <f t="shared" si="14"/>
        <v>0</v>
      </c>
      <c r="BU11" s="715">
        <f t="shared" si="14"/>
        <v>0</v>
      </c>
      <c r="BV11" s="715">
        <f t="shared" si="14"/>
        <v>0</v>
      </c>
      <c r="BW11" s="715">
        <f t="shared" si="14"/>
        <v>0</v>
      </c>
      <c r="BX11" s="715">
        <f t="shared" si="14"/>
        <v>0</v>
      </c>
      <c r="BY11" s="715">
        <f t="shared" si="14"/>
        <v>0</v>
      </c>
      <c r="BZ11" s="715">
        <f t="shared" si="14"/>
        <v>0</v>
      </c>
      <c r="CA11" s="715">
        <f t="shared" si="14"/>
        <v>0</v>
      </c>
      <c r="CB11" s="715">
        <f t="shared" si="14"/>
        <v>0</v>
      </c>
      <c r="CC11" s="715">
        <f t="shared" si="14"/>
        <v>0</v>
      </c>
      <c r="CD11" s="715">
        <f t="shared" si="14"/>
        <v>0</v>
      </c>
      <c r="CE11" s="715">
        <f t="shared" si="14"/>
        <v>0</v>
      </c>
      <c r="CF11" s="715">
        <f t="shared" si="14"/>
        <v>0</v>
      </c>
      <c r="CG11" s="715">
        <f t="shared" ref="CG11:DB11" si="15">CG31+CG59+CG93+CG123</f>
        <v>0</v>
      </c>
      <c r="CH11" s="715">
        <f t="shared" si="15"/>
        <v>0</v>
      </c>
      <c r="CI11" s="715">
        <f t="shared" si="15"/>
        <v>0</v>
      </c>
      <c r="CJ11" s="715">
        <f t="shared" si="15"/>
        <v>0</v>
      </c>
      <c r="CK11" s="715">
        <f t="shared" si="15"/>
        <v>0</v>
      </c>
      <c r="CL11" s="715">
        <f t="shared" si="15"/>
        <v>0</v>
      </c>
      <c r="CM11" s="715">
        <f t="shared" si="15"/>
        <v>0</v>
      </c>
      <c r="CN11" s="715">
        <f t="shared" si="15"/>
        <v>0</v>
      </c>
      <c r="CO11" s="715">
        <f t="shared" si="15"/>
        <v>0</v>
      </c>
      <c r="CP11" s="715">
        <f t="shared" si="15"/>
        <v>0</v>
      </c>
      <c r="CQ11" s="715">
        <f t="shared" si="15"/>
        <v>0</v>
      </c>
      <c r="CR11" s="715">
        <f t="shared" si="15"/>
        <v>0</v>
      </c>
      <c r="CS11" s="715">
        <f t="shared" si="15"/>
        <v>0</v>
      </c>
      <c r="CT11" s="715">
        <f t="shared" si="15"/>
        <v>0</v>
      </c>
      <c r="CU11" s="715">
        <f t="shared" si="15"/>
        <v>0</v>
      </c>
      <c r="CV11" s="715">
        <f t="shared" si="15"/>
        <v>0</v>
      </c>
      <c r="CW11" s="715">
        <f t="shared" si="15"/>
        <v>0</v>
      </c>
      <c r="CX11" s="715">
        <f t="shared" si="15"/>
        <v>0</v>
      </c>
      <c r="CY11" s="715">
        <f t="shared" si="15"/>
        <v>0</v>
      </c>
      <c r="CZ11" s="715">
        <f t="shared" si="15"/>
        <v>0</v>
      </c>
      <c r="DA11" s="715">
        <f t="shared" si="15"/>
        <v>0</v>
      </c>
      <c r="DB11" s="715">
        <f t="shared" si="15"/>
        <v>0</v>
      </c>
      <c r="DC11" s="708"/>
      <c r="DD11" s="708"/>
      <c r="DE11" s="708"/>
      <c r="DF11" s="708"/>
      <c r="DG11" s="708"/>
      <c r="DH11" s="715">
        <f t="shared" ref="DH11:DM16" si="16">DH31+DH59+DH93+DH123</f>
        <v>0</v>
      </c>
      <c r="DI11" s="715">
        <f t="shared" si="16"/>
        <v>0</v>
      </c>
      <c r="DJ11" s="715">
        <f t="shared" si="16"/>
        <v>0</v>
      </c>
      <c r="DK11" s="715">
        <f t="shared" si="16"/>
        <v>0</v>
      </c>
      <c r="DL11" s="715">
        <f t="shared" si="16"/>
        <v>0</v>
      </c>
      <c r="DM11" s="715">
        <f t="shared" si="16"/>
        <v>0</v>
      </c>
      <c r="DN11" s="715">
        <f t="shared" si="12"/>
        <v>0</v>
      </c>
    </row>
    <row r="12" spans="1:118" outlineLevel="1">
      <c r="A12" s="1944"/>
      <c r="B12" s="1944"/>
      <c r="C12" s="1944"/>
      <c r="D12" s="1945"/>
      <c r="E12" s="696"/>
      <c r="F12" s="696"/>
      <c r="G12" s="696"/>
      <c r="H12" s="710" t="s">
        <v>289</v>
      </c>
      <c r="I12" s="715">
        <f t="shared" si="5"/>
        <v>0</v>
      </c>
      <c r="J12" s="715">
        <f t="shared" si="6"/>
        <v>0</v>
      </c>
      <c r="K12" s="715">
        <f t="shared" si="7"/>
        <v>0</v>
      </c>
      <c r="L12" s="712"/>
      <c r="M12" s="715">
        <v>0</v>
      </c>
      <c r="N12" s="715">
        <v>0</v>
      </c>
      <c r="O12" s="715">
        <v>0</v>
      </c>
      <c r="P12" s="715">
        <v>0</v>
      </c>
      <c r="Q12" s="715">
        <v>0</v>
      </c>
      <c r="R12" s="715">
        <v>0</v>
      </c>
      <c r="S12" s="715">
        <v>0</v>
      </c>
      <c r="T12" s="715">
        <v>0</v>
      </c>
      <c r="U12" s="715">
        <v>0</v>
      </c>
      <c r="V12" s="715">
        <v>0</v>
      </c>
      <c r="W12" s="715">
        <v>0</v>
      </c>
      <c r="X12" s="715">
        <v>0</v>
      </c>
      <c r="Y12" s="715">
        <v>0</v>
      </c>
      <c r="Z12" s="715">
        <v>0</v>
      </c>
      <c r="AA12" s="715">
        <v>0</v>
      </c>
      <c r="AB12" s="715">
        <v>0</v>
      </c>
      <c r="AC12" s="715">
        <v>0</v>
      </c>
      <c r="AD12" s="715">
        <v>0</v>
      </c>
      <c r="AE12" s="715">
        <f t="shared" ref="AE12:AY12" si="17">AE32+AE60+AE94+AE124</f>
        <v>0</v>
      </c>
      <c r="AF12" s="715">
        <f t="shared" si="17"/>
        <v>0</v>
      </c>
      <c r="AG12" s="715">
        <f t="shared" si="17"/>
        <v>0</v>
      </c>
      <c r="AH12" s="715">
        <f t="shared" si="17"/>
        <v>0</v>
      </c>
      <c r="AI12" s="715">
        <f t="shared" si="17"/>
        <v>0</v>
      </c>
      <c r="AJ12" s="715">
        <f t="shared" si="17"/>
        <v>0</v>
      </c>
      <c r="AK12" s="715">
        <f t="shared" si="17"/>
        <v>0</v>
      </c>
      <c r="AL12" s="715">
        <f t="shared" si="17"/>
        <v>0</v>
      </c>
      <c r="AM12" s="715">
        <f t="shared" si="17"/>
        <v>0</v>
      </c>
      <c r="AN12" s="715">
        <f t="shared" si="17"/>
        <v>0</v>
      </c>
      <c r="AO12" s="715">
        <f t="shared" si="17"/>
        <v>0</v>
      </c>
      <c r="AP12" s="715">
        <f t="shared" si="17"/>
        <v>0</v>
      </c>
      <c r="AQ12" s="715">
        <f t="shared" si="17"/>
        <v>0</v>
      </c>
      <c r="AR12" s="715">
        <f t="shared" si="17"/>
        <v>0</v>
      </c>
      <c r="AS12" s="715">
        <f t="shared" si="17"/>
        <v>0</v>
      </c>
      <c r="AT12" s="715">
        <f t="shared" si="17"/>
        <v>0</v>
      </c>
      <c r="AU12" s="715">
        <f t="shared" si="17"/>
        <v>0</v>
      </c>
      <c r="AV12" s="715">
        <f t="shared" si="17"/>
        <v>0</v>
      </c>
      <c r="AW12" s="715">
        <f t="shared" si="17"/>
        <v>0</v>
      </c>
      <c r="AX12" s="715">
        <f t="shared" si="17"/>
        <v>0</v>
      </c>
      <c r="AY12" s="715">
        <f t="shared" si="17"/>
        <v>0</v>
      </c>
      <c r="AZ12" s="1025"/>
      <c r="BA12" s="715">
        <f t="shared" ref="BA12:CF12" si="18">BA32+BA60+BA94+BA124</f>
        <v>0</v>
      </c>
      <c r="BB12" s="715">
        <f t="shared" si="18"/>
        <v>0</v>
      </c>
      <c r="BC12" s="715">
        <f t="shared" si="18"/>
        <v>0</v>
      </c>
      <c r="BD12" s="715">
        <f t="shared" si="18"/>
        <v>0</v>
      </c>
      <c r="BE12" s="715">
        <f t="shared" si="18"/>
        <v>0</v>
      </c>
      <c r="BF12" s="715">
        <f t="shared" si="18"/>
        <v>0</v>
      </c>
      <c r="BG12" s="715">
        <f t="shared" si="18"/>
        <v>0</v>
      </c>
      <c r="BH12" s="715">
        <f t="shared" si="18"/>
        <v>0</v>
      </c>
      <c r="BI12" s="715">
        <f t="shared" si="18"/>
        <v>0</v>
      </c>
      <c r="BJ12" s="715">
        <f t="shared" si="18"/>
        <v>0</v>
      </c>
      <c r="BK12" s="715">
        <f t="shared" si="18"/>
        <v>0</v>
      </c>
      <c r="BL12" s="715">
        <f t="shared" si="18"/>
        <v>0</v>
      </c>
      <c r="BM12" s="715">
        <f t="shared" si="18"/>
        <v>0</v>
      </c>
      <c r="BN12" s="715">
        <f t="shared" si="18"/>
        <v>0</v>
      </c>
      <c r="BO12" s="715">
        <f t="shared" si="18"/>
        <v>0</v>
      </c>
      <c r="BP12" s="715">
        <f t="shared" si="18"/>
        <v>0</v>
      </c>
      <c r="BQ12" s="715">
        <f t="shared" si="18"/>
        <v>0</v>
      </c>
      <c r="BR12" s="715">
        <f t="shared" si="18"/>
        <v>0</v>
      </c>
      <c r="BS12" s="715">
        <f t="shared" si="18"/>
        <v>0</v>
      </c>
      <c r="BT12" s="715">
        <f t="shared" si="18"/>
        <v>0</v>
      </c>
      <c r="BU12" s="715">
        <f t="shared" si="18"/>
        <v>0</v>
      </c>
      <c r="BV12" s="715">
        <f t="shared" si="18"/>
        <v>0</v>
      </c>
      <c r="BW12" s="715">
        <f t="shared" si="18"/>
        <v>0</v>
      </c>
      <c r="BX12" s="715">
        <f t="shared" si="18"/>
        <v>0</v>
      </c>
      <c r="BY12" s="715">
        <f t="shared" si="18"/>
        <v>0</v>
      </c>
      <c r="BZ12" s="715">
        <f t="shared" si="18"/>
        <v>0</v>
      </c>
      <c r="CA12" s="715">
        <f t="shared" si="18"/>
        <v>0</v>
      </c>
      <c r="CB12" s="715">
        <f t="shared" si="18"/>
        <v>0</v>
      </c>
      <c r="CC12" s="715">
        <f t="shared" si="18"/>
        <v>0</v>
      </c>
      <c r="CD12" s="715">
        <f t="shared" si="18"/>
        <v>0</v>
      </c>
      <c r="CE12" s="715">
        <f t="shared" si="18"/>
        <v>0</v>
      </c>
      <c r="CF12" s="715">
        <f t="shared" si="18"/>
        <v>0</v>
      </c>
      <c r="CG12" s="715">
        <f t="shared" ref="CG12:DB12" si="19">CG32+CG60+CG94+CG124</f>
        <v>0</v>
      </c>
      <c r="CH12" s="715">
        <f t="shared" si="19"/>
        <v>0</v>
      </c>
      <c r="CI12" s="715">
        <f t="shared" si="19"/>
        <v>0</v>
      </c>
      <c r="CJ12" s="715">
        <f t="shared" si="19"/>
        <v>0</v>
      </c>
      <c r="CK12" s="715">
        <f t="shared" si="19"/>
        <v>0</v>
      </c>
      <c r="CL12" s="715">
        <f t="shared" si="19"/>
        <v>0</v>
      </c>
      <c r="CM12" s="715">
        <f t="shared" si="19"/>
        <v>0</v>
      </c>
      <c r="CN12" s="715">
        <f t="shared" si="19"/>
        <v>0</v>
      </c>
      <c r="CO12" s="715">
        <f t="shared" si="19"/>
        <v>0</v>
      </c>
      <c r="CP12" s="715">
        <f t="shared" si="19"/>
        <v>0</v>
      </c>
      <c r="CQ12" s="715">
        <f t="shared" si="19"/>
        <v>0</v>
      </c>
      <c r="CR12" s="715">
        <f t="shared" si="19"/>
        <v>0</v>
      </c>
      <c r="CS12" s="715">
        <f t="shared" si="19"/>
        <v>0</v>
      </c>
      <c r="CT12" s="715">
        <f t="shared" si="19"/>
        <v>0</v>
      </c>
      <c r="CU12" s="715">
        <f t="shared" si="19"/>
        <v>0</v>
      </c>
      <c r="CV12" s="715">
        <f t="shared" si="19"/>
        <v>0</v>
      </c>
      <c r="CW12" s="715">
        <f t="shared" si="19"/>
        <v>0</v>
      </c>
      <c r="CX12" s="715">
        <f t="shared" si="19"/>
        <v>0</v>
      </c>
      <c r="CY12" s="715">
        <f t="shared" si="19"/>
        <v>0</v>
      </c>
      <c r="CZ12" s="715">
        <f t="shared" si="19"/>
        <v>0</v>
      </c>
      <c r="DA12" s="715">
        <f t="shared" si="19"/>
        <v>0</v>
      </c>
      <c r="DB12" s="715">
        <f t="shared" si="19"/>
        <v>0</v>
      </c>
      <c r="DC12" s="708"/>
      <c r="DD12" s="708"/>
      <c r="DE12" s="708"/>
      <c r="DF12" s="708"/>
      <c r="DG12" s="708"/>
      <c r="DH12" s="715">
        <f t="shared" si="16"/>
        <v>0</v>
      </c>
      <c r="DI12" s="715">
        <f t="shared" si="16"/>
        <v>0</v>
      </c>
      <c r="DJ12" s="715">
        <f t="shared" si="16"/>
        <v>0</v>
      </c>
      <c r="DK12" s="715">
        <f t="shared" si="16"/>
        <v>0</v>
      </c>
      <c r="DL12" s="715">
        <f t="shared" si="16"/>
        <v>0</v>
      </c>
      <c r="DM12" s="715">
        <f t="shared" si="16"/>
        <v>0</v>
      </c>
      <c r="DN12" s="715">
        <f t="shared" si="12"/>
        <v>0</v>
      </c>
    </row>
    <row r="13" spans="1:118" outlineLevel="1">
      <c r="A13" s="1944" t="s">
        <v>485</v>
      </c>
      <c r="B13" s="1944"/>
      <c r="C13" s="1944">
        <v>3</v>
      </c>
      <c r="D13" s="1945" t="s">
        <v>103</v>
      </c>
      <c r="E13" s="696"/>
      <c r="F13" s="696"/>
      <c r="G13" s="696"/>
      <c r="H13" s="710" t="s">
        <v>576</v>
      </c>
      <c r="I13" s="715">
        <f t="shared" si="5"/>
        <v>0</v>
      </c>
      <c r="J13" s="715">
        <f t="shared" si="6"/>
        <v>0</v>
      </c>
      <c r="K13" s="715">
        <f t="shared" si="7"/>
        <v>0</v>
      </c>
      <c r="L13" s="712"/>
      <c r="M13" s="715">
        <v>0</v>
      </c>
      <c r="N13" s="715">
        <v>0</v>
      </c>
      <c r="O13" s="715">
        <v>0</v>
      </c>
      <c r="P13" s="715">
        <v>0</v>
      </c>
      <c r="Q13" s="715">
        <v>0</v>
      </c>
      <c r="R13" s="715">
        <v>0</v>
      </c>
      <c r="S13" s="715">
        <v>0</v>
      </c>
      <c r="T13" s="715">
        <v>0</v>
      </c>
      <c r="U13" s="715">
        <v>0</v>
      </c>
      <c r="V13" s="715">
        <v>0</v>
      </c>
      <c r="W13" s="715">
        <v>0</v>
      </c>
      <c r="X13" s="715">
        <v>0</v>
      </c>
      <c r="Y13" s="715">
        <v>0</v>
      </c>
      <c r="Z13" s="715">
        <v>0</v>
      </c>
      <c r="AA13" s="715">
        <v>0</v>
      </c>
      <c r="AB13" s="715">
        <v>0</v>
      </c>
      <c r="AC13" s="715">
        <v>0</v>
      </c>
      <c r="AD13" s="715">
        <v>0</v>
      </c>
      <c r="AE13" s="715">
        <f t="shared" ref="AE13:AY13" si="20">AE33+AE61+AE95+AE125</f>
        <v>0</v>
      </c>
      <c r="AF13" s="715">
        <f t="shared" si="20"/>
        <v>0</v>
      </c>
      <c r="AG13" s="715">
        <f t="shared" si="20"/>
        <v>0</v>
      </c>
      <c r="AH13" s="715">
        <f t="shared" si="20"/>
        <v>0</v>
      </c>
      <c r="AI13" s="715">
        <f t="shared" si="20"/>
        <v>0</v>
      </c>
      <c r="AJ13" s="715">
        <f t="shared" si="20"/>
        <v>0</v>
      </c>
      <c r="AK13" s="715">
        <f t="shared" si="20"/>
        <v>0</v>
      </c>
      <c r="AL13" s="715">
        <f t="shared" si="20"/>
        <v>0</v>
      </c>
      <c r="AM13" s="715">
        <f t="shared" si="20"/>
        <v>0</v>
      </c>
      <c r="AN13" s="715">
        <f t="shared" si="20"/>
        <v>0</v>
      </c>
      <c r="AO13" s="715">
        <f t="shared" si="20"/>
        <v>0</v>
      </c>
      <c r="AP13" s="715">
        <f t="shared" si="20"/>
        <v>0</v>
      </c>
      <c r="AQ13" s="715">
        <f t="shared" si="20"/>
        <v>0</v>
      </c>
      <c r="AR13" s="715">
        <f t="shared" si="20"/>
        <v>0</v>
      </c>
      <c r="AS13" s="715">
        <f t="shared" si="20"/>
        <v>0</v>
      </c>
      <c r="AT13" s="715">
        <f t="shared" si="20"/>
        <v>0</v>
      </c>
      <c r="AU13" s="715">
        <f t="shared" si="20"/>
        <v>0</v>
      </c>
      <c r="AV13" s="715">
        <f t="shared" si="20"/>
        <v>0</v>
      </c>
      <c r="AW13" s="715">
        <f t="shared" si="20"/>
        <v>0</v>
      </c>
      <c r="AX13" s="715">
        <f t="shared" si="20"/>
        <v>0</v>
      </c>
      <c r="AY13" s="715">
        <f t="shared" si="20"/>
        <v>0</v>
      </c>
      <c r="AZ13" s="1025"/>
      <c r="BA13" s="715">
        <f t="shared" ref="BA13:CF13" si="21">BA33+BA61+BA95+BA125</f>
        <v>0</v>
      </c>
      <c r="BB13" s="715">
        <f t="shared" si="21"/>
        <v>0</v>
      </c>
      <c r="BC13" s="715">
        <f t="shared" si="21"/>
        <v>0</v>
      </c>
      <c r="BD13" s="715">
        <f t="shared" si="21"/>
        <v>0</v>
      </c>
      <c r="BE13" s="715">
        <f t="shared" si="21"/>
        <v>0</v>
      </c>
      <c r="BF13" s="715">
        <f t="shared" si="21"/>
        <v>0</v>
      </c>
      <c r="BG13" s="715">
        <f t="shared" si="21"/>
        <v>0</v>
      </c>
      <c r="BH13" s="715">
        <f t="shared" si="21"/>
        <v>0</v>
      </c>
      <c r="BI13" s="715">
        <f t="shared" si="21"/>
        <v>0</v>
      </c>
      <c r="BJ13" s="715">
        <f t="shared" si="21"/>
        <v>0</v>
      </c>
      <c r="BK13" s="715">
        <f t="shared" si="21"/>
        <v>0</v>
      </c>
      <c r="BL13" s="715">
        <f t="shared" si="21"/>
        <v>0</v>
      </c>
      <c r="BM13" s="715">
        <f t="shared" si="21"/>
        <v>0</v>
      </c>
      <c r="BN13" s="715">
        <f t="shared" si="21"/>
        <v>0</v>
      </c>
      <c r="BO13" s="715">
        <f t="shared" si="21"/>
        <v>0</v>
      </c>
      <c r="BP13" s="715">
        <f t="shared" si="21"/>
        <v>0</v>
      </c>
      <c r="BQ13" s="715">
        <f t="shared" si="21"/>
        <v>0</v>
      </c>
      <c r="BR13" s="715">
        <f t="shared" si="21"/>
        <v>0</v>
      </c>
      <c r="BS13" s="715">
        <f t="shared" si="21"/>
        <v>0</v>
      </c>
      <c r="BT13" s="715">
        <f t="shared" si="21"/>
        <v>0</v>
      </c>
      <c r="BU13" s="715">
        <f t="shared" si="21"/>
        <v>0</v>
      </c>
      <c r="BV13" s="715">
        <f t="shared" si="21"/>
        <v>0</v>
      </c>
      <c r="BW13" s="715">
        <f t="shared" si="21"/>
        <v>0</v>
      </c>
      <c r="BX13" s="715">
        <f t="shared" si="21"/>
        <v>0</v>
      </c>
      <c r="BY13" s="715">
        <f t="shared" si="21"/>
        <v>0</v>
      </c>
      <c r="BZ13" s="715">
        <f t="shared" si="21"/>
        <v>0</v>
      </c>
      <c r="CA13" s="715">
        <f t="shared" si="21"/>
        <v>0</v>
      </c>
      <c r="CB13" s="715">
        <f t="shared" si="21"/>
        <v>0</v>
      </c>
      <c r="CC13" s="715">
        <f t="shared" si="21"/>
        <v>0</v>
      </c>
      <c r="CD13" s="715">
        <f t="shared" si="21"/>
        <v>0</v>
      </c>
      <c r="CE13" s="715">
        <f t="shared" si="21"/>
        <v>0</v>
      </c>
      <c r="CF13" s="715">
        <f t="shared" si="21"/>
        <v>0</v>
      </c>
      <c r="CG13" s="715">
        <f t="shared" ref="CG13:DB13" si="22">CG33+CG61+CG95+CG125</f>
        <v>0</v>
      </c>
      <c r="CH13" s="715">
        <f t="shared" si="22"/>
        <v>0</v>
      </c>
      <c r="CI13" s="715">
        <f t="shared" si="22"/>
        <v>0</v>
      </c>
      <c r="CJ13" s="715">
        <f t="shared" si="22"/>
        <v>0</v>
      </c>
      <c r="CK13" s="715">
        <f t="shared" si="22"/>
        <v>0</v>
      </c>
      <c r="CL13" s="715">
        <f t="shared" si="22"/>
        <v>0</v>
      </c>
      <c r="CM13" s="715">
        <f t="shared" si="22"/>
        <v>0</v>
      </c>
      <c r="CN13" s="715">
        <f t="shared" si="22"/>
        <v>0</v>
      </c>
      <c r="CO13" s="715">
        <f t="shared" si="22"/>
        <v>0</v>
      </c>
      <c r="CP13" s="715">
        <f t="shared" si="22"/>
        <v>0</v>
      </c>
      <c r="CQ13" s="715">
        <f t="shared" si="22"/>
        <v>0</v>
      </c>
      <c r="CR13" s="715">
        <f t="shared" si="22"/>
        <v>0</v>
      </c>
      <c r="CS13" s="715">
        <f t="shared" si="22"/>
        <v>0</v>
      </c>
      <c r="CT13" s="715">
        <f t="shared" si="22"/>
        <v>0</v>
      </c>
      <c r="CU13" s="715">
        <f t="shared" si="22"/>
        <v>0</v>
      </c>
      <c r="CV13" s="715">
        <f t="shared" si="22"/>
        <v>0</v>
      </c>
      <c r="CW13" s="715">
        <f t="shared" si="22"/>
        <v>0</v>
      </c>
      <c r="CX13" s="715">
        <f t="shared" si="22"/>
        <v>0</v>
      </c>
      <c r="CY13" s="715">
        <f t="shared" si="22"/>
        <v>0</v>
      </c>
      <c r="CZ13" s="715">
        <f t="shared" si="22"/>
        <v>0</v>
      </c>
      <c r="DA13" s="715">
        <f t="shared" si="22"/>
        <v>0</v>
      </c>
      <c r="DB13" s="715">
        <f t="shared" si="22"/>
        <v>0</v>
      </c>
      <c r="DC13" s="708"/>
      <c r="DD13" s="708"/>
      <c r="DE13" s="708"/>
      <c r="DF13" s="708"/>
      <c r="DG13" s="708"/>
      <c r="DH13" s="715">
        <f t="shared" si="16"/>
        <v>0</v>
      </c>
      <c r="DI13" s="715">
        <f t="shared" si="16"/>
        <v>0</v>
      </c>
      <c r="DJ13" s="715">
        <f t="shared" si="16"/>
        <v>0</v>
      </c>
      <c r="DK13" s="715">
        <f t="shared" si="16"/>
        <v>0</v>
      </c>
      <c r="DL13" s="715">
        <f t="shared" si="16"/>
        <v>0</v>
      </c>
      <c r="DM13" s="715">
        <f t="shared" si="16"/>
        <v>0</v>
      </c>
      <c r="DN13" s="715">
        <f t="shared" si="12"/>
        <v>0</v>
      </c>
    </row>
    <row r="14" spans="1:118" outlineLevel="1">
      <c r="A14" s="1944"/>
      <c r="B14" s="1944"/>
      <c r="C14" s="1944"/>
      <c r="D14" s="1945"/>
      <c r="E14" s="696"/>
      <c r="F14" s="696"/>
      <c r="G14" s="696"/>
      <c r="H14" s="710" t="s">
        <v>289</v>
      </c>
      <c r="I14" s="715">
        <f t="shared" si="5"/>
        <v>0</v>
      </c>
      <c r="J14" s="715">
        <f t="shared" si="6"/>
        <v>0</v>
      </c>
      <c r="K14" s="715">
        <f t="shared" si="7"/>
        <v>0</v>
      </c>
      <c r="L14" s="712"/>
      <c r="M14" s="715">
        <v>0</v>
      </c>
      <c r="N14" s="715">
        <v>0</v>
      </c>
      <c r="O14" s="715">
        <v>0</v>
      </c>
      <c r="P14" s="715">
        <v>0</v>
      </c>
      <c r="Q14" s="715">
        <v>0</v>
      </c>
      <c r="R14" s="715">
        <v>0</v>
      </c>
      <c r="S14" s="715">
        <v>0</v>
      </c>
      <c r="T14" s="715">
        <v>0</v>
      </c>
      <c r="U14" s="715">
        <v>0</v>
      </c>
      <c r="V14" s="715">
        <v>0</v>
      </c>
      <c r="W14" s="715">
        <v>0</v>
      </c>
      <c r="X14" s="715">
        <v>0</v>
      </c>
      <c r="Y14" s="715">
        <v>0</v>
      </c>
      <c r="Z14" s="715">
        <v>0</v>
      </c>
      <c r="AA14" s="715">
        <v>0</v>
      </c>
      <c r="AB14" s="715">
        <v>0</v>
      </c>
      <c r="AC14" s="715">
        <v>0</v>
      </c>
      <c r="AD14" s="715">
        <v>0</v>
      </c>
      <c r="AE14" s="715">
        <f t="shared" ref="AE14:AY14" si="23">AE34+AE62+AE96+AE126</f>
        <v>0</v>
      </c>
      <c r="AF14" s="715">
        <f t="shared" si="23"/>
        <v>0</v>
      </c>
      <c r="AG14" s="715">
        <f t="shared" si="23"/>
        <v>0</v>
      </c>
      <c r="AH14" s="715">
        <f t="shared" si="23"/>
        <v>0</v>
      </c>
      <c r="AI14" s="715">
        <f t="shared" si="23"/>
        <v>0</v>
      </c>
      <c r="AJ14" s="715">
        <f t="shared" si="23"/>
        <v>0</v>
      </c>
      <c r="AK14" s="715">
        <f t="shared" si="23"/>
        <v>0</v>
      </c>
      <c r="AL14" s="715">
        <f t="shared" si="23"/>
        <v>0</v>
      </c>
      <c r="AM14" s="715">
        <f t="shared" si="23"/>
        <v>0</v>
      </c>
      <c r="AN14" s="715">
        <f t="shared" si="23"/>
        <v>0</v>
      </c>
      <c r="AO14" s="715">
        <f t="shared" si="23"/>
        <v>0</v>
      </c>
      <c r="AP14" s="715">
        <f t="shared" si="23"/>
        <v>0</v>
      </c>
      <c r="AQ14" s="715">
        <f t="shared" si="23"/>
        <v>0</v>
      </c>
      <c r="AR14" s="715">
        <f t="shared" si="23"/>
        <v>0</v>
      </c>
      <c r="AS14" s="715">
        <f t="shared" si="23"/>
        <v>0</v>
      </c>
      <c r="AT14" s="715">
        <f t="shared" si="23"/>
        <v>0</v>
      </c>
      <c r="AU14" s="715">
        <f t="shared" si="23"/>
        <v>0</v>
      </c>
      <c r="AV14" s="715">
        <f t="shared" si="23"/>
        <v>0</v>
      </c>
      <c r="AW14" s="715">
        <f t="shared" si="23"/>
        <v>0</v>
      </c>
      <c r="AX14" s="715">
        <f t="shared" si="23"/>
        <v>0</v>
      </c>
      <c r="AY14" s="715">
        <f t="shared" si="23"/>
        <v>0</v>
      </c>
      <c r="AZ14" s="1025"/>
      <c r="BA14" s="715">
        <f t="shared" ref="BA14:CF14" si="24">BA34+BA62+BA96+BA126</f>
        <v>0</v>
      </c>
      <c r="BB14" s="715">
        <f t="shared" si="24"/>
        <v>0</v>
      </c>
      <c r="BC14" s="715">
        <f t="shared" si="24"/>
        <v>0</v>
      </c>
      <c r="BD14" s="715">
        <f t="shared" si="24"/>
        <v>0</v>
      </c>
      <c r="BE14" s="715">
        <f t="shared" si="24"/>
        <v>0</v>
      </c>
      <c r="BF14" s="715">
        <f t="shared" si="24"/>
        <v>0</v>
      </c>
      <c r="BG14" s="715">
        <f t="shared" si="24"/>
        <v>0</v>
      </c>
      <c r="BH14" s="715">
        <f t="shared" si="24"/>
        <v>0</v>
      </c>
      <c r="BI14" s="715">
        <f t="shared" si="24"/>
        <v>0</v>
      </c>
      <c r="BJ14" s="715">
        <f t="shared" si="24"/>
        <v>0</v>
      </c>
      <c r="BK14" s="715">
        <f t="shared" si="24"/>
        <v>0</v>
      </c>
      <c r="BL14" s="715">
        <f t="shared" si="24"/>
        <v>0</v>
      </c>
      <c r="BM14" s="715">
        <f t="shared" si="24"/>
        <v>0</v>
      </c>
      <c r="BN14" s="715">
        <f t="shared" si="24"/>
        <v>0</v>
      </c>
      <c r="BO14" s="715">
        <f t="shared" si="24"/>
        <v>0</v>
      </c>
      <c r="BP14" s="715">
        <f t="shared" si="24"/>
        <v>0</v>
      </c>
      <c r="BQ14" s="715">
        <f t="shared" si="24"/>
        <v>0</v>
      </c>
      <c r="BR14" s="715">
        <f t="shared" si="24"/>
        <v>0</v>
      </c>
      <c r="BS14" s="715">
        <f t="shared" si="24"/>
        <v>0</v>
      </c>
      <c r="BT14" s="715">
        <f t="shared" si="24"/>
        <v>0</v>
      </c>
      <c r="BU14" s="715">
        <f t="shared" si="24"/>
        <v>0</v>
      </c>
      <c r="BV14" s="715">
        <f t="shared" si="24"/>
        <v>0</v>
      </c>
      <c r="BW14" s="715">
        <f t="shared" si="24"/>
        <v>0</v>
      </c>
      <c r="BX14" s="715">
        <f t="shared" si="24"/>
        <v>0</v>
      </c>
      <c r="BY14" s="715">
        <f t="shared" si="24"/>
        <v>0</v>
      </c>
      <c r="BZ14" s="715">
        <f t="shared" si="24"/>
        <v>0</v>
      </c>
      <c r="CA14" s="715">
        <f t="shared" si="24"/>
        <v>0</v>
      </c>
      <c r="CB14" s="715">
        <f t="shared" si="24"/>
        <v>0</v>
      </c>
      <c r="CC14" s="715">
        <f t="shared" si="24"/>
        <v>0</v>
      </c>
      <c r="CD14" s="715">
        <f t="shared" si="24"/>
        <v>0</v>
      </c>
      <c r="CE14" s="715">
        <f t="shared" si="24"/>
        <v>0</v>
      </c>
      <c r="CF14" s="715">
        <f t="shared" si="24"/>
        <v>0</v>
      </c>
      <c r="CG14" s="715">
        <f t="shared" ref="CG14:DB14" si="25">CG34+CG62+CG96+CG126</f>
        <v>0</v>
      </c>
      <c r="CH14" s="715">
        <f t="shared" si="25"/>
        <v>0</v>
      </c>
      <c r="CI14" s="715">
        <f t="shared" si="25"/>
        <v>0</v>
      </c>
      <c r="CJ14" s="715">
        <f t="shared" si="25"/>
        <v>0</v>
      </c>
      <c r="CK14" s="715">
        <f t="shared" si="25"/>
        <v>0</v>
      </c>
      <c r="CL14" s="715">
        <f t="shared" si="25"/>
        <v>0</v>
      </c>
      <c r="CM14" s="715">
        <f t="shared" si="25"/>
        <v>0</v>
      </c>
      <c r="CN14" s="715">
        <f t="shared" si="25"/>
        <v>0</v>
      </c>
      <c r="CO14" s="715">
        <f t="shared" si="25"/>
        <v>0</v>
      </c>
      <c r="CP14" s="715">
        <f t="shared" si="25"/>
        <v>0</v>
      </c>
      <c r="CQ14" s="715">
        <f t="shared" si="25"/>
        <v>0</v>
      </c>
      <c r="CR14" s="715">
        <f t="shared" si="25"/>
        <v>0</v>
      </c>
      <c r="CS14" s="715">
        <f t="shared" si="25"/>
        <v>0</v>
      </c>
      <c r="CT14" s="715">
        <f t="shared" si="25"/>
        <v>0</v>
      </c>
      <c r="CU14" s="715">
        <f t="shared" si="25"/>
        <v>0</v>
      </c>
      <c r="CV14" s="715">
        <f t="shared" si="25"/>
        <v>0</v>
      </c>
      <c r="CW14" s="715">
        <f t="shared" si="25"/>
        <v>0</v>
      </c>
      <c r="CX14" s="715">
        <f t="shared" si="25"/>
        <v>0</v>
      </c>
      <c r="CY14" s="715">
        <f t="shared" si="25"/>
        <v>0</v>
      </c>
      <c r="CZ14" s="715">
        <f t="shared" si="25"/>
        <v>0</v>
      </c>
      <c r="DA14" s="715">
        <f t="shared" si="25"/>
        <v>0</v>
      </c>
      <c r="DB14" s="715">
        <f t="shared" si="25"/>
        <v>0</v>
      </c>
      <c r="DC14" s="708"/>
      <c r="DD14" s="708"/>
      <c r="DE14" s="708"/>
      <c r="DF14" s="708"/>
      <c r="DG14" s="708"/>
      <c r="DH14" s="715">
        <f t="shared" si="16"/>
        <v>0</v>
      </c>
      <c r="DI14" s="715">
        <f t="shared" si="16"/>
        <v>0</v>
      </c>
      <c r="DJ14" s="715">
        <f t="shared" si="16"/>
        <v>0</v>
      </c>
      <c r="DK14" s="715">
        <f t="shared" si="16"/>
        <v>0</v>
      </c>
      <c r="DL14" s="715">
        <f t="shared" si="16"/>
        <v>0</v>
      </c>
      <c r="DM14" s="715">
        <f t="shared" si="16"/>
        <v>0</v>
      </c>
      <c r="DN14" s="715">
        <f t="shared" si="12"/>
        <v>0</v>
      </c>
    </row>
    <row r="15" spans="1:118" outlineLevel="1">
      <c r="A15" s="1944" t="s">
        <v>485</v>
      </c>
      <c r="B15" s="1944"/>
      <c r="C15" s="1944">
        <v>4</v>
      </c>
      <c r="D15" s="1945" t="s">
        <v>104</v>
      </c>
      <c r="E15" s="696"/>
      <c r="F15" s="696"/>
      <c r="G15" s="696"/>
      <c r="H15" s="710" t="s">
        <v>576</v>
      </c>
      <c r="I15" s="715">
        <f t="shared" si="5"/>
        <v>0</v>
      </c>
      <c r="J15" s="715">
        <f>CC15+CR15+CU15+CX15+DA15</f>
        <v>0</v>
      </c>
      <c r="K15" s="715">
        <f t="shared" si="7"/>
        <v>0</v>
      </c>
      <c r="L15" s="712"/>
      <c r="M15" s="715">
        <v>0</v>
      </c>
      <c r="N15" s="715">
        <v>0</v>
      </c>
      <c r="O15" s="715">
        <v>0</v>
      </c>
      <c r="P15" s="715">
        <v>0</v>
      </c>
      <c r="Q15" s="715">
        <v>0</v>
      </c>
      <c r="R15" s="715">
        <v>0</v>
      </c>
      <c r="S15" s="715">
        <v>0</v>
      </c>
      <c r="T15" s="715">
        <v>0</v>
      </c>
      <c r="U15" s="715">
        <v>0</v>
      </c>
      <c r="V15" s="715">
        <v>0</v>
      </c>
      <c r="W15" s="715">
        <v>0</v>
      </c>
      <c r="X15" s="715">
        <v>0</v>
      </c>
      <c r="Y15" s="715">
        <v>0</v>
      </c>
      <c r="Z15" s="715">
        <v>0</v>
      </c>
      <c r="AA15" s="715">
        <v>0</v>
      </c>
      <c r="AB15" s="715">
        <v>0</v>
      </c>
      <c r="AC15" s="715">
        <v>0</v>
      </c>
      <c r="AD15" s="715">
        <v>0</v>
      </c>
      <c r="AE15" s="715">
        <f t="shared" ref="AE15:AY15" si="26">AE35+AE63+AE97+AE127</f>
        <v>0</v>
      </c>
      <c r="AF15" s="715">
        <f t="shared" si="26"/>
        <v>0</v>
      </c>
      <c r="AG15" s="715">
        <f t="shared" si="26"/>
        <v>0</v>
      </c>
      <c r="AH15" s="715">
        <f t="shared" si="26"/>
        <v>0</v>
      </c>
      <c r="AI15" s="715">
        <f t="shared" si="26"/>
        <v>0</v>
      </c>
      <c r="AJ15" s="715">
        <f t="shared" si="26"/>
        <v>0</v>
      </c>
      <c r="AK15" s="715">
        <f t="shared" si="26"/>
        <v>0</v>
      </c>
      <c r="AL15" s="715">
        <f t="shared" si="26"/>
        <v>0</v>
      </c>
      <c r="AM15" s="715">
        <f t="shared" si="26"/>
        <v>0</v>
      </c>
      <c r="AN15" s="715">
        <f t="shared" si="26"/>
        <v>0</v>
      </c>
      <c r="AO15" s="715">
        <f t="shared" si="26"/>
        <v>0</v>
      </c>
      <c r="AP15" s="715">
        <f t="shared" si="26"/>
        <v>0</v>
      </c>
      <c r="AQ15" s="715">
        <f t="shared" si="26"/>
        <v>0</v>
      </c>
      <c r="AR15" s="715">
        <f t="shared" si="26"/>
        <v>0</v>
      </c>
      <c r="AS15" s="715">
        <f t="shared" si="26"/>
        <v>0</v>
      </c>
      <c r="AT15" s="715">
        <f t="shared" si="26"/>
        <v>0</v>
      </c>
      <c r="AU15" s="715">
        <f t="shared" si="26"/>
        <v>0</v>
      </c>
      <c r="AV15" s="715">
        <f t="shared" si="26"/>
        <v>0</v>
      </c>
      <c r="AW15" s="715">
        <f t="shared" si="26"/>
        <v>0</v>
      </c>
      <c r="AX15" s="715">
        <f t="shared" si="26"/>
        <v>0</v>
      </c>
      <c r="AY15" s="715">
        <f t="shared" si="26"/>
        <v>0</v>
      </c>
      <c r="AZ15" s="1025"/>
      <c r="BA15" s="715">
        <f t="shared" ref="BA15:CF15" si="27">BA35+BA63+BA97+BA127</f>
        <v>0</v>
      </c>
      <c r="BB15" s="715">
        <f t="shared" si="27"/>
        <v>0</v>
      </c>
      <c r="BC15" s="715">
        <f t="shared" si="27"/>
        <v>0</v>
      </c>
      <c r="BD15" s="715">
        <f t="shared" si="27"/>
        <v>0</v>
      </c>
      <c r="BE15" s="715">
        <f t="shared" si="27"/>
        <v>0</v>
      </c>
      <c r="BF15" s="715">
        <f t="shared" si="27"/>
        <v>0</v>
      </c>
      <c r="BG15" s="715">
        <f t="shared" si="27"/>
        <v>0</v>
      </c>
      <c r="BH15" s="715">
        <f t="shared" si="27"/>
        <v>0</v>
      </c>
      <c r="BI15" s="715">
        <f t="shared" si="27"/>
        <v>0</v>
      </c>
      <c r="BJ15" s="715">
        <f t="shared" si="27"/>
        <v>0</v>
      </c>
      <c r="BK15" s="715">
        <f t="shared" si="27"/>
        <v>0</v>
      </c>
      <c r="BL15" s="715">
        <f t="shared" si="27"/>
        <v>0</v>
      </c>
      <c r="BM15" s="715">
        <f t="shared" si="27"/>
        <v>0</v>
      </c>
      <c r="BN15" s="715">
        <f t="shared" si="27"/>
        <v>0</v>
      </c>
      <c r="BO15" s="715">
        <f t="shared" si="27"/>
        <v>0</v>
      </c>
      <c r="BP15" s="715">
        <f t="shared" si="27"/>
        <v>0</v>
      </c>
      <c r="BQ15" s="715">
        <f t="shared" si="27"/>
        <v>0</v>
      </c>
      <c r="BR15" s="715">
        <f t="shared" si="27"/>
        <v>0</v>
      </c>
      <c r="BS15" s="715">
        <f t="shared" si="27"/>
        <v>0</v>
      </c>
      <c r="BT15" s="715">
        <f t="shared" si="27"/>
        <v>0</v>
      </c>
      <c r="BU15" s="715">
        <f t="shared" si="27"/>
        <v>0</v>
      </c>
      <c r="BV15" s="715">
        <f t="shared" si="27"/>
        <v>0</v>
      </c>
      <c r="BW15" s="715">
        <f t="shared" si="27"/>
        <v>0</v>
      </c>
      <c r="BX15" s="715">
        <f t="shared" si="27"/>
        <v>0</v>
      </c>
      <c r="BY15" s="715">
        <f t="shared" si="27"/>
        <v>0</v>
      </c>
      <c r="BZ15" s="715">
        <f t="shared" si="27"/>
        <v>0</v>
      </c>
      <c r="CA15" s="715">
        <f t="shared" si="27"/>
        <v>0</v>
      </c>
      <c r="CB15" s="715">
        <f t="shared" si="27"/>
        <v>0</v>
      </c>
      <c r="CC15" s="715">
        <f t="shared" si="27"/>
        <v>0</v>
      </c>
      <c r="CD15" s="715">
        <f t="shared" si="27"/>
        <v>0</v>
      </c>
      <c r="CE15" s="715">
        <f t="shared" si="27"/>
        <v>0</v>
      </c>
      <c r="CF15" s="715">
        <f t="shared" si="27"/>
        <v>0</v>
      </c>
      <c r="CG15" s="715">
        <f t="shared" ref="CG15:DB15" si="28">CG35+CG63+CG97+CG127</f>
        <v>0</v>
      </c>
      <c r="CH15" s="715">
        <f t="shared" si="28"/>
        <v>0</v>
      </c>
      <c r="CI15" s="715">
        <f t="shared" si="28"/>
        <v>0</v>
      </c>
      <c r="CJ15" s="715">
        <f t="shared" si="28"/>
        <v>0</v>
      </c>
      <c r="CK15" s="715">
        <f t="shared" si="28"/>
        <v>0</v>
      </c>
      <c r="CL15" s="715">
        <f t="shared" si="28"/>
        <v>0</v>
      </c>
      <c r="CM15" s="715">
        <f t="shared" si="28"/>
        <v>0</v>
      </c>
      <c r="CN15" s="715">
        <f t="shared" si="28"/>
        <v>0</v>
      </c>
      <c r="CO15" s="715">
        <f t="shared" si="28"/>
        <v>0</v>
      </c>
      <c r="CP15" s="715">
        <f t="shared" si="28"/>
        <v>0</v>
      </c>
      <c r="CQ15" s="715">
        <f t="shared" si="28"/>
        <v>0</v>
      </c>
      <c r="CR15" s="715">
        <f t="shared" si="28"/>
        <v>0</v>
      </c>
      <c r="CS15" s="715">
        <f t="shared" si="28"/>
        <v>0</v>
      </c>
      <c r="CT15" s="715">
        <f t="shared" si="28"/>
        <v>0</v>
      </c>
      <c r="CU15" s="715">
        <f t="shared" si="28"/>
        <v>0</v>
      </c>
      <c r="CV15" s="715">
        <f t="shared" si="28"/>
        <v>0</v>
      </c>
      <c r="CW15" s="715">
        <f t="shared" si="28"/>
        <v>0</v>
      </c>
      <c r="CX15" s="715">
        <f t="shared" si="28"/>
        <v>0</v>
      </c>
      <c r="CY15" s="715">
        <f t="shared" si="28"/>
        <v>0</v>
      </c>
      <c r="CZ15" s="715">
        <f t="shared" si="28"/>
        <v>0</v>
      </c>
      <c r="DA15" s="715">
        <f t="shared" si="28"/>
        <v>0</v>
      </c>
      <c r="DB15" s="715">
        <f t="shared" si="28"/>
        <v>0</v>
      </c>
      <c r="DC15" s="708"/>
      <c r="DD15" s="708"/>
      <c r="DE15" s="708"/>
      <c r="DF15" s="708"/>
      <c r="DG15" s="708"/>
      <c r="DH15" s="715">
        <f t="shared" si="16"/>
        <v>0</v>
      </c>
      <c r="DI15" s="715">
        <f t="shared" si="16"/>
        <v>0</v>
      </c>
      <c r="DJ15" s="715">
        <f t="shared" si="16"/>
        <v>0</v>
      </c>
      <c r="DK15" s="715">
        <f t="shared" si="16"/>
        <v>0</v>
      </c>
      <c r="DL15" s="715">
        <f t="shared" si="16"/>
        <v>0</v>
      </c>
      <c r="DM15" s="715">
        <f t="shared" si="16"/>
        <v>0</v>
      </c>
      <c r="DN15" s="715">
        <f t="shared" si="12"/>
        <v>0</v>
      </c>
    </row>
    <row r="16" spans="1:118" outlineLevel="1">
      <c r="A16" s="1944"/>
      <c r="B16" s="1944"/>
      <c r="C16" s="1944"/>
      <c r="D16" s="1945"/>
      <c r="E16" s="696"/>
      <c r="F16" s="696"/>
      <c r="G16" s="696"/>
      <c r="H16" s="710" t="s">
        <v>289</v>
      </c>
      <c r="I16" s="715">
        <f t="shared" si="5"/>
        <v>0</v>
      </c>
      <c r="J16" s="715">
        <f t="shared" si="6"/>
        <v>0</v>
      </c>
      <c r="K16" s="715">
        <f t="shared" si="7"/>
        <v>0</v>
      </c>
      <c r="L16" s="712"/>
      <c r="M16" s="715">
        <v>0</v>
      </c>
      <c r="N16" s="715">
        <v>0</v>
      </c>
      <c r="O16" s="715">
        <v>0</v>
      </c>
      <c r="P16" s="715">
        <v>0</v>
      </c>
      <c r="Q16" s="715">
        <v>0</v>
      </c>
      <c r="R16" s="715">
        <v>0</v>
      </c>
      <c r="S16" s="715">
        <v>0</v>
      </c>
      <c r="T16" s="715">
        <v>0</v>
      </c>
      <c r="U16" s="715">
        <v>0</v>
      </c>
      <c r="V16" s="715">
        <v>0</v>
      </c>
      <c r="W16" s="715">
        <v>0</v>
      </c>
      <c r="X16" s="715">
        <v>0</v>
      </c>
      <c r="Y16" s="715">
        <v>0</v>
      </c>
      <c r="Z16" s="715">
        <v>0</v>
      </c>
      <c r="AA16" s="715">
        <v>0</v>
      </c>
      <c r="AB16" s="715">
        <v>0</v>
      </c>
      <c r="AC16" s="715">
        <v>0</v>
      </c>
      <c r="AD16" s="715">
        <v>0</v>
      </c>
      <c r="AE16" s="715">
        <f t="shared" ref="AE16:AY16" si="29">AE36+AE64+AE98+AE128</f>
        <v>0</v>
      </c>
      <c r="AF16" s="715">
        <f t="shared" si="29"/>
        <v>0</v>
      </c>
      <c r="AG16" s="715">
        <f t="shared" si="29"/>
        <v>0</v>
      </c>
      <c r="AH16" s="715">
        <f t="shared" si="29"/>
        <v>0</v>
      </c>
      <c r="AI16" s="715">
        <f t="shared" si="29"/>
        <v>0</v>
      </c>
      <c r="AJ16" s="715">
        <f t="shared" si="29"/>
        <v>0</v>
      </c>
      <c r="AK16" s="715">
        <f t="shared" si="29"/>
        <v>0</v>
      </c>
      <c r="AL16" s="715">
        <f t="shared" si="29"/>
        <v>0</v>
      </c>
      <c r="AM16" s="715">
        <f t="shared" si="29"/>
        <v>0</v>
      </c>
      <c r="AN16" s="715">
        <f t="shared" si="29"/>
        <v>0</v>
      </c>
      <c r="AO16" s="715">
        <f t="shared" si="29"/>
        <v>0</v>
      </c>
      <c r="AP16" s="715">
        <f t="shared" si="29"/>
        <v>0</v>
      </c>
      <c r="AQ16" s="715">
        <f t="shared" si="29"/>
        <v>0</v>
      </c>
      <c r="AR16" s="715">
        <f t="shared" si="29"/>
        <v>0</v>
      </c>
      <c r="AS16" s="715">
        <f t="shared" si="29"/>
        <v>0</v>
      </c>
      <c r="AT16" s="715">
        <f t="shared" si="29"/>
        <v>0</v>
      </c>
      <c r="AU16" s="715">
        <f t="shared" si="29"/>
        <v>0</v>
      </c>
      <c r="AV16" s="715">
        <f t="shared" si="29"/>
        <v>0</v>
      </c>
      <c r="AW16" s="715">
        <f t="shared" si="29"/>
        <v>0</v>
      </c>
      <c r="AX16" s="715">
        <f t="shared" si="29"/>
        <v>0</v>
      </c>
      <c r="AY16" s="715">
        <f t="shared" si="29"/>
        <v>0</v>
      </c>
      <c r="AZ16" s="1025"/>
      <c r="BA16" s="715">
        <f t="shared" ref="BA16:CF16" si="30">BA36+BA64+BA98+BA128</f>
        <v>0</v>
      </c>
      <c r="BB16" s="715">
        <f t="shared" si="30"/>
        <v>0</v>
      </c>
      <c r="BC16" s="715">
        <f t="shared" si="30"/>
        <v>0</v>
      </c>
      <c r="BD16" s="715">
        <f t="shared" si="30"/>
        <v>0</v>
      </c>
      <c r="BE16" s="715">
        <f t="shared" si="30"/>
        <v>0</v>
      </c>
      <c r="BF16" s="715">
        <f t="shared" si="30"/>
        <v>0</v>
      </c>
      <c r="BG16" s="715">
        <f t="shared" si="30"/>
        <v>0</v>
      </c>
      <c r="BH16" s="715">
        <f t="shared" si="30"/>
        <v>0</v>
      </c>
      <c r="BI16" s="715">
        <f t="shared" si="30"/>
        <v>0</v>
      </c>
      <c r="BJ16" s="715">
        <f t="shared" si="30"/>
        <v>0</v>
      </c>
      <c r="BK16" s="715">
        <f t="shared" si="30"/>
        <v>0</v>
      </c>
      <c r="BL16" s="715">
        <f t="shared" si="30"/>
        <v>0</v>
      </c>
      <c r="BM16" s="715">
        <f t="shared" si="30"/>
        <v>0</v>
      </c>
      <c r="BN16" s="715">
        <f t="shared" si="30"/>
        <v>0</v>
      </c>
      <c r="BO16" s="715">
        <f t="shared" si="30"/>
        <v>0</v>
      </c>
      <c r="BP16" s="715">
        <f t="shared" si="30"/>
        <v>0</v>
      </c>
      <c r="BQ16" s="715">
        <f t="shared" si="30"/>
        <v>0</v>
      </c>
      <c r="BR16" s="715">
        <f t="shared" si="30"/>
        <v>0</v>
      </c>
      <c r="BS16" s="715">
        <f t="shared" si="30"/>
        <v>0</v>
      </c>
      <c r="BT16" s="715">
        <f t="shared" si="30"/>
        <v>0</v>
      </c>
      <c r="BU16" s="715">
        <f t="shared" si="30"/>
        <v>0</v>
      </c>
      <c r="BV16" s="715">
        <f t="shared" si="30"/>
        <v>0</v>
      </c>
      <c r="BW16" s="715">
        <f t="shared" si="30"/>
        <v>0</v>
      </c>
      <c r="BX16" s="715">
        <f t="shared" si="30"/>
        <v>0</v>
      </c>
      <c r="BY16" s="715">
        <f t="shared" si="30"/>
        <v>0</v>
      </c>
      <c r="BZ16" s="715">
        <f t="shared" si="30"/>
        <v>0</v>
      </c>
      <c r="CA16" s="715">
        <f t="shared" si="30"/>
        <v>0</v>
      </c>
      <c r="CB16" s="715">
        <f t="shared" si="30"/>
        <v>0</v>
      </c>
      <c r="CC16" s="715">
        <f t="shared" si="30"/>
        <v>0</v>
      </c>
      <c r="CD16" s="715">
        <f t="shared" si="30"/>
        <v>0</v>
      </c>
      <c r="CE16" s="715">
        <f t="shared" si="30"/>
        <v>0</v>
      </c>
      <c r="CF16" s="715">
        <f t="shared" si="30"/>
        <v>0</v>
      </c>
      <c r="CG16" s="715">
        <f t="shared" ref="CG16:DB16" si="31">CG36+CG64+CG98+CG128</f>
        <v>0</v>
      </c>
      <c r="CH16" s="715">
        <f t="shared" si="31"/>
        <v>0</v>
      </c>
      <c r="CI16" s="715">
        <f t="shared" si="31"/>
        <v>0</v>
      </c>
      <c r="CJ16" s="715">
        <f t="shared" si="31"/>
        <v>0</v>
      </c>
      <c r="CK16" s="715">
        <f t="shared" si="31"/>
        <v>0</v>
      </c>
      <c r="CL16" s="715">
        <f t="shared" si="31"/>
        <v>0</v>
      </c>
      <c r="CM16" s="715">
        <f t="shared" si="31"/>
        <v>0</v>
      </c>
      <c r="CN16" s="715">
        <f t="shared" si="31"/>
        <v>0</v>
      </c>
      <c r="CO16" s="715">
        <f t="shared" si="31"/>
        <v>0</v>
      </c>
      <c r="CP16" s="715">
        <f t="shared" si="31"/>
        <v>0</v>
      </c>
      <c r="CQ16" s="715">
        <f t="shared" si="31"/>
        <v>0</v>
      </c>
      <c r="CR16" s="715">
        <f t="shared" si="31"/>
        <v>0</v>
      </c>
      <c r="CS16" s="715">
        <f t="shared" si="31"/>
        <v>0</v>
      </c>
      <c r="CT16" s="715">
        <f t="shared" si="31"/>
        <v>0</v>
      </c>
      <c r="CU16" s="715">
        <f t="shared" si="31"/>
        <v>0</v>
      </c>
      <c r="CV16" s="715">
        <f t="shared" si="31"/>
        <v>0</v>
      </c>
      <c r="CW16" s="715">
        <f t="shared" si="31"/>
        <v>0</v>
      </c>
      <c r="CX16" s="715">
        <f t="shared" si="31"/>
        <v>0</v>
      </c>
      <c r="CY16" s="715">
        <f t="shared" si="31"/>
        <v>0</v>
      </c>
      <c r="CZ16" s="715">
        <f t="shared" si="31"/>
        <v>0</v>
      </c>
      <c r="DA16" s="715">
        <f t="shared" si="31"/>
        <v>0</v>
      </c>
      <c r="DB16" s="715">
        <f t="shared" si="31"/>
        <v>0</v>
      </c>
      <c r="DC16" s="708"/>
      <c r="DD16" s="708"/>
      <c r="DE16" s="708"/>
      <c r="DF16" s="708"/>
      <c r="DG16" s="708"/>
      <c r="DH16" s="715">
        <f t="shared" si="16"/>
        <v>0</v>
      </c>
      <c r="DI16" s="715">
        <f t="shared" si="16"/>
        <v>0</v>
      </c>
      <c r="DJ16" s="715">
        <f t="shared" si="16"/>
        <v>0</v>
      </c>
      <c r="DK16" s="715">
        <f t="shared" si="16"/>
        <v>0</v>
      </c>
      <c r="DL16" s="715">
        <f t="shared" si="16"/>
        <v>0</v>
      </c>
      <c r="DM16" s="715">
        <f t="shared" si="16"/>
        <v>0</v>
      </c>
      <c r="DN16" s="715">
        <f t="shared" si="12"/>
        <v>0</v>
      </c>
    </row>
    <row r="17" spans="1:118" ht="31.5" outlineLevel="1">
      <c r="A17" s="1647" t="s">
        <v>485</v>
      </c>
      <c r="B17" s="710"/>
      <c r="C17" s="710">
        <v>5</v>
      </c>
      <c r="D17" s="698" t="s">
        <v>105</v>
      </c>
      <c r="E17" s="698"/>
      <c r="F17" s="698"/>
      <c r="G17" s="698"/>
      <c r="H17" s="710" t="s">
        <v>576</v>
      </c>
      <c r="I17" s="715">
        <f t="shared" si="5"/>
        <v>238.5316455325098</v>
      </c>
      <c r="J17" s="715">
        <f>CC17+CR17+CU17+CX17+DA17</f>
        <v>28623.797463901177</v>
      </c>
      <c r="K17" s="715">
        <f t="shared" si="7"/>
        <v>876.30431957570931</v>
      </c>
      <c r="L17" s="712"/>
      <c r="M17" s="715">
        <v>69.317604489999994</v>
      </c>
      <c r="N17" s="715">
        <v>7763.5717028799991</v>
      </c>
      <c r="O17" s="715">
        <v>160.37588568256712</v>
      </c>
      <c r="P17" s="715">
        <v>6.4442938199999995</v>
      </c>
      <c r="Q17" s="715">
        <v>773.31525840000006</v>
      </c>
      <c r="R17" s="715">
        <v>15.888909533161495</v>
      </c>
      <c r="S17" s="715">
        <v>243.03837855</v>
      </c>
      <c r="T17" s="715">
        <v>27220.2983976</v>
      </c>
      <c r="U17" s="715">
        <v>671.51078744970209</v>
      </c>
      <c r="V17" s="715">
        <v>75.479085999999995</v>
      </c>
      <c r="W17" s="715">
        <v>9057.4903400000003</v>
      </c>
      <c r="X17" s="715">
        <v>203.49259901746359</v>
      </c>
      <c r="Y17" s="715">
        <v>215.19119807928621</v>
      </c>
      <c r="Z17" s="715">
        <v>24101.414184880057</v>
      </c>
      <c r="AA17" s="715">
        <v>632.58518039431783</v>
      </c>
      <c r="AB17" s="715">
        <v>261.02170100000001</v>
      </c>
      <c r="AC17" s="715">
        <v>31322.60412</v>
      </c>
      <c r="AD17" s="715">
        <v>765.4011878463607</v>
      </c>
      <c r="AE17" s="715">
        <f t="shared" ref="AE17:AY17" si="32">AE129+AE99+AE65+AE37</f>
        <v>51.311208204143007</v>
      </c>
      <c r="AF17" s="715">
        <f t="shared" si="32"/>
        <v>6157.3449844971601</v>
      </c>
      <c r="AG17" s="715">
        <f t="shared" si="32"/>
        <v>143.29478455603652</v>
      </c>
      <c r="AH17" s="715">
        <f t="shared" si="32"/>
        <v>8.7877060962847651</v>
      </c>
      <c r="AI17" s="715">
        <f t="shared" si="32"/>
        <v>1054.5247315541719</v>
      </c>
      <c r="AJ17" s="715">
        <f t="shared" si="32"/>
        <v>27.41928108284284</v>
      </c>
      <c r="AK17" s="715">
        <f t="shared" si="32"/>
        <v>79.426671885711173</v>
      </c>
      <c r="AL17" s="715">
        <f t="shared" si="32"/>
        <v>9531.2006262853392</v>
      </c>
      <c r="AM17" s="715">
        <f t="shared" si="32"/>
        <v>244.07597432509903</v>
      </c>
      <c r="AN17" s="715">
        <f t="shared" si="32"/>
        <v>15.390515165753419</v>
      </c>
      <c r="AO17" s="715">
        <f t="shared" si="32"/>
        <v>1846.8618198904103</v>
      </c>
      <c r="AP17" s="715">
        <f t="shared" si="32"/>
        <v>46.096255090758305</v>
      </c>
      <c r="AQ17" s="715">
        <f t="shared" si="32"/>
        <v>31.010072800000003</v>
      </c>
      <c r="AR17" s="715">
        <f t="shared" si="32"/>
        <v>3721.2087359999996</v>
      </c>
      <c r="AS17" s="715">
        <f t="shared" si="32"/>
        <v>89.633087424534224</v>
      </c>
      <c r="AT17" s="715">
        <f t="shared" si="32"/>
        <v>7.3611120000000003</v>
      </c>
      <c r="AU17" s="715">
        <f t="shared" si="32"/>
        <v>883.33343999999988</v>
      </c>
      <c r="AV17" s="715">
        <f t="shared" si="32"/>
        <v>24.296475540722881</v>
      </c>
      <c r="AW17" s="715">
        <f t="shared" si="32"/>
        <v>25.664971919957743</v>
      </c>
      <c r="AX17" s="715">
        <f t="shared" si="32"/>
        <v>3079.7966303949293</v>
      </c>
      <c r="AY17" s="715">
        <f t="shared" si="32"/>
        <v>84.050156269083615</v>
      </c>
      <c r="AZ17" s="1025"/>
      <c r="BA17" s="715">
        <f t="shared" ref="BA17:CF17" si="33">BA129+BA99+BA65+BA37</f>
        <v>60.502273283774159</v>
      </c>
      <c r="BB17" s="715">
        <f t="shared" si="33"/>
        <v>6627.05212835164</v>
      </c>
      <c r="BC17" s="715">
        <f t="shared" si="33"/>
        <v>176.00309237082723</v>
      </c>
      <c r="BD17" s="715">
        <f t="shared" si="33"/>
        <v>13.144322160233092</v>
      </c>
      <c r="BE17" s="715">
        <f t="shared" si="33"/>
        <v>1577.3186592279708</v>
      </c>
      <c r="BF17" s="715">
        <f t="shared" si="33"/>
        <v>38.482864444921489</v>
      </c>
      <c r="BG17" s="715">
        <f t="shared" si="33"/>
        <v>31.782993943730506</v>
      </c>
      <c r="BH17" s="715">
        <f t="shared" si="33"/>
        <v>3768.4909275464006</v>
      </c>
      <c r="BI17" s="715">
        <f t="shared" si="33"/>
        <v>88.983938883109261</v>
      </c>
      <c r="BJ17" s="715">
        <f t="shared" si="33"/>
        <v>9.3690507017638431</v>
      </c>
      <c r="BK17" s="715">
        <f t="shared" si="33"/>
        <v>536.53376421166126</v>
      </c>
      <c r="BL17" s="715">
        <f t="shared" si="33"/>
        <v>28.68465760571187</v>
      </c>
      <c r="BM17" s="715">
        <f t="shared" si="33"/>
        <v>6.2059064780467308</v>
      </c>
      <c r="BN17" s="715">
        <f t="shared" si="33"/>
        <v>744.70877736560749</v>
      </c>
      <c r="BO17" s="715">
        <f t="shared" si="33"/>
        <v>19.851631437084617</v>
      </c>
      <c r="BP17" s="715">
        <f t="shared" si="33"/>
        <v>167.8478401919507</v>
      </c>
      <c r="BQ17" s="715">
        <f t="shared" si="33"/>
        <v>20141.740823034088</v>
      </c>
      <c r="BR17" s="715">
        <f t="shared" si="33"/>
        <v>504.11698359816819</v>
      </c>
      <c r="BS17" s="715">
        <f t="shared" si="33"/>
        <v>166.36008458045063</v>
      </c>
      <c r="BT17" s="715">
        <f t="shared" si="33"/>
        <v>19963.210149654074</v>
      </c>
      <c r="BU17" s="715">
        <f t="shared" si="33"/>
        <v>521.0690017239134</v>
      </c>
      <c r="BV17" s="715">
        <f t="shared" si="33"/>
        <v>139.69731351179476</v>
      </c>
      <c r="BW17" s="715">
        <f t="shared" si="33"/>
        <v>16763.677621415372</v>
      </c>
      <c r="BX17" s="715">
        <f t="shared" si="33"/>
        <v>459.15262852126318</v>
      </c>
      <c r="BY17" s="715">
        <f t="shared" si="33"/>
        <v>0</v>
      </c>
      <c r="BZ17" s="715">
        <f t="shared" si="33"/>
        <v>0</v>
      </c>
      <c r="CA17" s="715">
        <f t="shared" si="33"/>
        <v>0</v>
      </c>
      <c r="CB17" s="715">
        <f t="shared" si="33"/>
        <v>42.580146692441559</v>
      </c>
      <c r="CC17" s="715">
        <f t="shared" si="33"/>
        <v>5109.6176030929864</v>
      </c>
      <c r="CD17" s="715">
        <f t="shared" si="33"/>
        <v>149.49791651566937</v>
      </c>
      <c r="CE17" s="715">
        <f t="shared" si="33"/>
        <v>11.635411571136903</v>
      </c>
      <c r="CF17" s="715">
        <f t="shared" si="33"/>
        <v>1396.2493885364281</v>
      </c>
      <c r="CG17" s="715">
        <f t="shared" ref="CG17:DB17" si="34">CG129+CG99+CG65+CG37</f>
        <v>38.535910344307588</v>
      </c>
      <c r="CH17" s="715">
        <f t="shared" si="34"/>
        <v>7.9041856927893921</v>
      </c>
      <c r="CI17" s="715">
        <f t="shared" si="34"/>
        <v>948.50228313472689</v>
      </c>
      <c r="CJ17" s="715">
        <f t="shared" si="34"/>
        <v>26.171146737925415</v>
      </c>
      <c r="CK17" s="715">
        <f t="shared" si="34"/>
        <v>8.2138298188740038</v>
      </c>
      <c r="CL17" s="715">
        <f t="shared" si="34"/>
        <v>985.65957826488011</v>
      </c>
      <c r="CM17" s="715">
        <f t="shared" si="34"/>
        <v>30.429757121536255</v>
      </c>
      <c r="CN17" s="715">
        <f t="shared" si="34"/>
        <v>14.826719609641255</v>
      </c>
      <c r="CO17" s="715">
        <f t="shared" si="34"/>
        <v>1779.2063531569506</v>
      </c>
      <c r="CP17" s="715">
        <f t="shared" si="34"/>
        <v>54.361102311900119</v>
      </c>
      <c r="CQ17" s="715">
        <f t="shared" si="34"/>
        <v>77.75377833871643</v>
      </c>
      <c r="CR17" s="715">
        <f t="shared" si="34"/>
        <v>9330.4534006459708</v>
      </c>
      <c r="CS17" s="715">
        <f t="shared" si="34"/>
        <v>277.27862903763901</v>
      </c>
      <c r="CT17" s="715">
        <f t="shared" si="34"/>
        <v>37.462485189582452</v>
      </c>
      <c r="CU17" s="715">
        <f t="shared" si="34"/>
        <v>4495.498222749894</v>
      </c>
      <c r="CV17" s="715">
        <f t="shared" si="34"/>
        <v>138.82771416484033</v>
      </c>
      <c r="CW17" s="715">
        <f t="shared" si="34"/>
        <v>42.574661155884677</v>
      </c>
      <c r="CX17" s="715">
        <f t="shared" si="34"/>
        <v>5108.9593387061614</v>
      </c>
      <c r="CY17" s="715">
        <f t="shared" si="34"/>
        <v>161.91880616322268</v>
      </c>
      <c r="CZ17" s="715">
        <f t="shared" si="34"/>
        <v>38.160574155884682</v>
      </c>
      <c r="DA17" s="715">
        <f t="shared" si="34"/>
        <v>4579.2688987061629</v>
      </c>
      <c r="DB17" s="715">
        <f t="shared" si="34"/>
        <v>148.78125369433786</v>
      </c>
      <c r="DC17" s="715"/>
      <c r="DD17" s="715">
        <v>104.82460952</v>
      </c>
      <c r="DE17" s="715">
        <v>481.29</v>
      </c>
      <c r="DF17" s="715">
        <f t="shared" ref="DF17:DK17" si="35">DF129+DF99+DF65+DF37</f>
        <v>756.03664707999997</v>
      </c>
      <c r="DG17" s="715">
        <f t="shared" si="35"/>
        <v>771.79575256192538</v>
      </c>
      <c r="DH17" s="715">
        <f t="shared" si="35"/>
        <v>1126.8285227750005</v>
      </c>
      <c r="DI17" s="715">
        <f t="shared" si="35"/>
        <v>814.95426088588283</v>
      </c>
      <c r="DJ17" s="715">
        <f t="shared" si="35"/>
        <v>1764.2645298880957</v>
      </c>
      <c r="DK17" s="715">
        <f t="shared" si="35"/>
        <v>2526.9727469904501</v>
      </c>
      <c r="DL17" s="715">
        <f t="shared" ref="DL17:DM17" si="36">DL129+DL99+DL65+DL37</f>
        <v>2415.1761048212115</v>
      </c>
      <c r="DM17" s="715">
        <f t="shared" si="36"/>
        <v>909.45039888117924</v>
      </c>
      <c r="DN17" s="715">
        <f>DN129+DN99+DN65+DN37</f>
        <v>9412.4842222418229</v>
      </c>
    </row>
    <row r="18" spans="1:118" ht="31.5" outlineLevel="1">
      <c r="A18" s="1647"/>
      <c r="B18" s="761"/>
      <c r="C18" s="761" t="s">
        <v>87</v>
      </c>
      <c r="D18" s="703" t="s">
        <v>731</v>
      </c>
      <c r="E18" s="703"/>
      <c r="F18" s="703"/>
      <c r="G18" s="703"/>
      <c r="H18" s="761" t="s">
        <v>576</v>
      </c>
      <c r="I18" s="715">
        <f>CB18+CQ18+CT18+CW18+CZ18</f>
        <v>73.377072477156432</v>
      </c>
      <c r="J18" s="715">
        <f>CC18+CR18+CU18+CX18+DA18</f>
        <v>8805.2486972587722</v>
      </c>
      <c r="K18" s="715">
        <f>CD18+CS18+CV18+CY18+DB18</f>
        <v>262.30994728167445</v>
      </c>
      <c r="L18" s="714"/>
      <c r="M18" s="715"/>
      <c r="N18" s="715"/>
      <c r="O18" s="715"/>
      <c r="P18" s="715"/>
      <c r="Q18" s="715"/>
      <c r="R18" s="715"/>
      <c r="S18" s="715"/>
      <c r="T18" s="715"/>
      <c r="U18" s="715"/>
      <c r="V18" s="715"/>
      <c r="W18" s="715"/>
      <c r="X18" s="715"/>
      <c r="Y18" s="715"/>
      <c r="Z18" s="715"/>
      <c r="AA18" s="715"/>
      <c r="AB18" s="715"/>
      <c r="AC18" s="715"/>
      <c r="AD18" s="715"/>
      <c r="AE18" s="715">
        <f t="shared" ref="AE18:AY18" si="37">AE38+AE66+AE100+AE130</f>
        <v>51.311208204143007</v>
      </c>
      <c r="AF18" s="715">
        <f t="shared" si="37"/>
        <v>6157.3449844971601</v>
      </c>
      <c r="AG18" s="715">
        <f t="shared" si="37"/>
        <v>143.29478455603649</v>
      </c>
      <c r="AH18" s="715">
        <f t="shared" si="37"/>
        <v>8.7877060962847651</v>
      </c>
      <c r="AI18" s="715">
        <f t="shared" si="37"/>
        <v>1054.5247315541719</v>
      </c>
      <c r="AJ18" s="715">
        <f t="shared" si="37"/>
        <v>27.41928108284284</v>
      </c>
      <c r="AK18" s="715">
        <f t="shared" si="37"/>
        <v>79.426671885711173</v>
      </c>
      <c r="AL18" s="715">
        <f t="shared" si="37"/>
        <v>9531.2006262853392</v>
      </c>
      <c r="AM18" s="715">
        <f t="shared" si="37"/>
        <v>244.07597432509903</v>
      </c>
      <c r="AN18" s="715">
        <f t="shared" si="37"/>
        <v>15.390515165753419</v>
      </c>
      <c r="AO18" s="715">
        <f t="shared" si="37"/>
        <v>1846.8618198904103</v>
      </c>
      <c r="AP18" s="715">
        <f t="shared" si="37"/>
        <v>46.096255090758298</v>
      </c>
      <c r="AQ18" s="715">
        <f t="shared" si="37"/>
        <v>31.0100728</v>
      </c>
      <c r="AR18" s="715">
        <f t="shared" si="37"/>
        <v>3721.2087359999996</v>
      </c>
      <c r="AS18" s="715">
        <f t="shared" si="37"/>
        <v>89.633087424534224</v>
      </c>
      <c r="AT18" s="715">
        <f t="shared" si="37"/>
        <v>7.3611120000000003</v>
      </c>
      <c r="AU18" s="715">
        <f t="shared" si="37"/>
        <v>883.33344</v>
      </c>
      <c r="AV18" s="715">
        <f t="shared" si="37"/>
        <v>24.296475540722881</v>
      </c>
      <c r="AW18" s="715">
        <f t="shared" si="37"/>
        <v>25.664971919957743</v>
      </c>
      <c r="AX18" s="715">
        <f t="shared" si="37"/>
        <v>3079.7966303949293</v>
      </c>
      <c r="AY18" s="715">
        <f t="shared" si="37"/>
        <v>84.050156269083601</v>
      </c>
      <c r="AZ18" s="1025"/>
      <c r="BA18" s="715">
        <f t="shared" ref="BA18:CF18" si="38">BA38+BA66+BA100+BA130</f>
        <v>60.502273283774166</v>
      </c>
      <c r="BB18" s="715">
        <f t="shared" si="38"/>
        <v>6627.05212835164</v>
      </c>
      <c r="BC18" s="715">
        <f t="shared" si="38"/>
        <v>176.00309237082723</v>
      </c>
      <c r="BD18" s="715">
        <f t="shared" si="38"/>
        <v>13.144322160233092</v>
      </c>
      <c r="BE18" s="715">
        <f t="shared" si="38"/>
        <v>1577.3186592279708</v>
      </c>
      <c r="BF18" s="715">
        <f t="shared" si="38"/>
        <v>38.482864444921482</v>
      </c>
      <c r="BG18" s="715">
        <f t="shared" si="38"/>
        <v>31.782993943730506</v>
      </c>
      <c r="BH18" s="715">
        <f t="shared" si="38"/>
        <v>3768.4909275464001</v>
      </c>
      <c r="BI18" s="715">
        <f t="shared" si="38"/>
        <v>88.983938883109246</v>
      </c>
      <c r="BJ18" s="715">
        <f t="shared" si="38"/>
        <v>9.3690507017638431</v>
      </c>
      <c r="BK18" s="715">
        <f t="shared" si="38"/>
        <v>536.53376421166126</v>
      </c>
      <c r="BL18" s="715">
        <f t="shared" si="38"/>
        <v>28.68465760571187</v>
      </c>
      <c r="BM18" s="715">
        <f t="shared" si="38"/>
        <v>6.2059064780467308</v>
      </c>
      <c r="BN18" s="715">
        <f t="shared" si="38"/>
        <v>744.70877736560749</v>
      </c>
      <c r="BO18" s="715">
        <f t="shared" si="38"/>
        <v>19.85163143708462</v>
      </c>
      <c r="BP18" s="715">
        <f t="shared" si="38"/>
        <v>167.8478401919507</v>
      </c>
      <c r="BQ18" s="715">
        <f t="shared" si="38"/>
        <v>20141.740823034084</v>
      </c>
      <c r="BR18" s="715">
        <f t="shared" si="38"/>
        <v>504.11698359816825</v>
      </c>
      <c r="BS18" s="715">
        <f t="shared" si="38"/>
        <v>166.36008458045063</v>
      </c>
      <c r="BT18" s="715">
        <f t="shared" si="38"/>
        <v>19963.210149654074</v>
      </c>
      <c r="BU18" s="715">
        <f t="shared" si="38"/>
        <v>521.0690017239134</v>
      </c>
      <c r="BV18" s="715">
        <f t="shared" si="38"/>
        <v>139.69731351179476</v>
      </c>
      <c r="BW18" s="715">
        <f t="shared" si="38"/>
        <v>16763.677621415372</v>
      </c>
      <c r="BX18" s="715">
        <f t="shared" si="38"/>
        <v>459.15262852126313</v>
      </c>
      <c r="BY18" s="715">
        <f t="shared" si="38"/>
        <v>0</v>
      </c>
      <c r="BZ18" s="715">
        <f t="shared" si="38"/>
        <v>0</v>
      </c>
      <c r="CA18" s="715">
        <f t="shared" si="38"/>
        <v>0</v>
      </c>
      <c r="CB18" s="715">
        <f t="shared" si="38"/>
        <v>37.193285138440004</v>
      </c>
      <c r="CC18" s="715">
        <f t="shared" si="38"/>
        <v>4463.1942166128001</v>
      </c>
      <c r="CD18" s="715">
        <f t="shared" si="38"/>
        <v>131.7876803372987</v>
      </c>
      <c r="CE18" s="715">
        <f t="shared" si="38"/>
        <v>9.0634754600257921</v>
      </c>
      <c r="CF18" s="715">
        <f t="shared" si="38"/>
        <v>1087.6170552030949</v>
      </c>
      <c r="CG18" s="715">
        <f t="shared" ref="CG18:DC18" si="39">CG38+CG66+CG100+CG130</f>
        <v>30.309074856924614</v>
      </c>
      <c r="CH18" s="715">
        <f t="shared" si="39"/>
        <v>5.9874526671483697</v>
      </c>
      <c r="CI18" s="715">
        <f t="shared" si="39"/>
        <v>718.49432005780432</v>
      </c>
      <c r="CJ18" s="715">
        <f t="shared" si="39"/>
        <v>19.879497517141111</v>
      </c>
      <c r="CK18" s="715">
        <f t="shared" si="39"/>
        <v>7.7156374016245843</v>
      </c>
      <c r="CL18" s="715">
        <f t="shared" si="39"/>
        <v>925.87648819494984</v>
      </c>
      <c r="CM18" s="715">
        <f t="shared" si="39"/>
        <v>28.649958806582664</v>
      </c>
      <c r="CN18" s="715">
        <f t="shared" si="39"/>
        <v>14.426719609641255</v>
      </c>
      <c r="CO18" s="715">
        <f t="shared" si="39"/>
        <v>1731.2063531569509</v>
      </c>
      <c r="CP18" s="715">
        <f t="shared" si="39"/>
        <v>52.949149156650321</v>
      </c>
      <c r="CQ18" s="715">
        <f t="shared" si="39"/>
        <v>36.183787338716428</v>
      </c>
      <c r="CR18" s="715">
        <f t="shared" si="39"/>
        <v>4342.0544806459711</v>
      </c>
      <c r="CS18" s="715">
        <f t="shared" si="39"/>
        <v>130.52226694437573</v>
      </c>
      <c r="CT18" s="715">
        <f t="shared" si="39"/>
        <v>0</v>
      </c>
      <c r="CU18" s="715">
        <f t="shared" si="39"/>
        <v>0</v>
      </c>
      <c r="CV18" s="715">
        <f t="shared" si="39"/>
        <v>0</v>
      </c>
      <c r="CW18" s="715">
        <f t="shared" si="39"/>
        <v>0</v>
      </c>
      <c r="CX18" s="715">
        <f t="shared" si="39"/>
        <v>0</v>
      </c>
      <c r="CY18" s="715">
        <f t="shared" si="39"/>
        <v>0</v>
      </c>
      <c r="CZ18" s="715">
        <f t="shared" si="39"/>
        <v>0</v>
      </c>
      <c r="DA18" s="715">
        <f t="shared" si="39"/>
        <v>0</v>
      </c>
      <c r="DB18" s="715">
        <f t="shared" si="39"/>
        <v>0</v>
      </c>
      <c r="DC18" s="715">
        <f t="shared" si="39"/>
        <v>0</v>
      </c>
      <c r="DD18" s="715"/>
      <c r="DE18" s="715"/>
      <c r="DF18" s="715">
        <f t="shared" ref="DF18:DN18" si="40">DF38+DF66+DF100+DF130</f>
        <v>749.35656925000001</v>
      </c>
      <c r="DG18" s="715">
        <f t="shared" si="40"/>
        <v>771.7957525619255</v>
      </c>
      <c r="DH18" s="715">
        <f t="shared" si="40"/>
        <v>1126.8285227750005</v>
      </c>
      <c r="DI18" s="715">
        <f t="shared" si="40"/>
        <v>814.95426088588283</v>
      </c>
      <c r="DJ18" s="715">
        <f t="shared" si="40"/>
        <v>781.18021197100575</v>
      </c>
      <c r="DK18" s="715">
        <f>DK38+DK66+DK100+DK130</f>
        <v>934.85959505041774</v>
      </c>
      <c r="DL18" s="715">
        <f t="shared" si="40"/>
        <v>933.80546288117944</v>
      </c>
      <c r="DM18" s="715">
        <f t="shared" si="40"/>
        <v>909.45039888117924</v>
      </c>
      <c r="DN18" s="715">
        <f t="shared" si="40"/>
        <v>5355.9161104446666</v>
      </c>
    </row>
    <row r="19" spans="1:118" ht="31.5" outlineLevel="1">
      <c r="A19" s="1647"/>
      <c r="B19" s="1647"/>
      <c r="C19" s="1647" t="s">
        <v>88</v>
      </c>
      <c r="D19" s="703" t="s">
        <v>732</v>
      </c>
      <c r="E19" s="1746"/>
      <c r="F19" s="1746"/>
      <c r="G19" s="1746"/>
      <c r="H19" s="1770" t="s">
        <v>576</v>
      </c>
      <c r="I19" s="715">
        <f>CB19+CQ19+CT19+CW19+CZ19</f>
        <v>105.28794750135182</v>
      </c>
      <c r="J19" s="715">
        <f>CC19+CR19+CU19+CX19+DA19</f>
        <v>12634.553700162218</v>
      </c>
      <c r="K19" s="715">
        <f>CD19+CS19+CV19+CY19+DB19</f>
        <v>400.20101245645662</v>
      </c>
      <c r="L19" s="1652"/>
      <c r="M19" s="1649"/>
      <c r="N19" s="1649"/>
      <c r="O19" s="1649"/>
      <c r="P19" s="1649"/>
      <c r="Q19" s="1649"/>
      <c r="R19" s="1649"/>
      <c r="S19" s="1649"/>
      <c r="T19" s="1649"/>
      <c r="U19" s="1649"/>
      <c r="V19" s="1649"/>
      <c r="W19" s="1649"/>
      <c r="X19" s="1649"/>
      <c r="Y19" s="1649"/>
      <c r="Z19" s="1649"/>
      <c r="AA19" s="1649"/>
      <c r="AB19" s="1649"/>
      <c r="AC19" s="1649"/>
      <c r="AD19" s="1649"/>
      <c r="AE19" s="1649"/>
      <c r="AF19" s="1649"/>
      <c r="AG19" s="1649"/>
      <c r="AH19" s="1649"/>
      <c r="AI19" s="1649"/>
      <c r="AJ19" s="1649"/>
      <c r="AK19" s="1649"/>
      <c r="AL19" s="1649"/>
      <c r="AM19" s="1649"/>
      <c r="AN19" s="1649"/>
      <c r="AO19" s="1649"/>
      <c r="AP19" s="1649"/>
      <c r="AQ19" s="1649"/>
      <c r="AR19" s="1649"/>
      <c r="AS19" s="1649"/>
      <c r="AT19" s="1649"/>
      <c r="AU19" s="1649"/>
      <c r="AV19" s="1649"/>
      <c r="AW19" s="1649"/>
      <c r="AX19" s="1649"/>
      <c r="AY19" s="1649"/>
      <c r="AZ19" s="1797"/>
      <c r="BA19" s="1649"/>
      <c r="BB19" s="1649"/>
      <c r="BC19" s="1649"/>
      <c r="BD19" s="1649"/>
      <c r="BE19" s="1649"/>
      <c r="BF19" s="1649"/>
      <c r="BG19" s="1649"/>
      <c r="BH19" s="1649"/>
      <c r="BI19" s="1649"/>
      <c r="BJ19" s="1649"/>
      <c r="BK19" s="1649"/>
      <c r="BL19" s="1649"/>
      <c r="BM19" s="1649"/>
      <c r="BN19" s="1649"/>
      <c r="BO19" s="1649"/>
      <c r="BP19" s="1649"/>
      <c r="BQ19" s="1649"/>
      <c r="BR19" s="1649"/>
      <c r="BS19" s="1649"/>
      <c r="BT19" s="1649"/>
      <c r="BU19" s="1649"/>
      <c r="BV19" s="1649"/>
      <c r="BW19" s="1649"/>
      <c r="BX19" s="1649"/>
      <c r="BY19" s="1649"/>
      <c r="BZ19" s="1649"/>
      <c r="CA19" s="1649"/>
      <c r="CB19" s="715">
        <f t="shared" ref="CB19:DN19" si="41">CB42+CB72+CB110+CB134</f>
        <v>0</v>
      </c>
      <c r="CC19" s="715">
        <f t="shared" si="41"/>
        <v>0</v>
      </c>
      <c r="CD19" s="715">
        <f t="shared" si="41"/>
        <v>0</v>
      </c>
      <c r="CE19" s="715">
        <f t="shared" si="41"/>
        <v>0</v>
      </c>
      <c r="CF19" s="715">
        <f t="shared" si="41"/>
        <v>0</v>
      </c>
      <c r="CG19" s="715">
        <f t="shared" si="41"/>
        <v>0</v>
      </c>
      <c r="CH19" s="715">
        <f t="shared" si="41"/>
        <v>0</v>
      </c>
      <c r="CI19" s="715">
        <f t="shared" si="41"/>
        <v>0</v>
      </c>
      <c r="CJ19" s="715">
        <f t="shared" si="41"/>
        <v>0</v>
      </c>
      <c r="CK19" s="715">
        <f t="shared" si="41"/>
        <v>0</v>
      </c>
      <c r="CL19" s="715">
        <f t="shared" si="41"/>
        <v>0</v>
      </c>
      <c r="CM19" s="715">
        <f t="shared" si="41"/>
        <v>0</v>
      </c>
      <c r="CN19" s="715">
        <f t="shared" si="41"/>
        <v>0</v>
      </c>
      <c r="CO19" s="715">
        <f t="shared" si="41"/>
        <v>0</v>
      </c>
      <c r="CP19" s="715">
        <f t="shared" si="41"/>
        <v>0</v>
      </c>
      <c r="CQ19" s="715">
        <f t="shared" si="41"/>
        <v>0</v>
      </c>
      <c r="CR19" s="715">
        <f t="shared" si="41"/>
        <v>0</v>
      </c>
      <c r="CS19" s="715">
        <f t="shared" si="41"/>
        <v>0</v>
      </c>
      <c r="CT19" s="715">
        <f t="shared" si="41"/>
        <v>33.620267189582449</v>
      </c>
      <c r="CU19" s="715">
        <f t="shared" si="41"/>
        <v>4034.4320627498942</v>
      </c>
      <c r="CV19" s="715">
        <f t="shared" si="41"/>
        <v>124.67627523782114</v>
      </c>
      <c r="CW19" s="715">
        <f t="shared" si="41"/>
        <v>35.507106155884678</v>
      </c>
      <c r="CX19" s="715">
        <f t="shared" si="41"/>
        <v>4260.8527387061622</v>
      </c>
      <c r="CY19" s="715">
        <f t="shared" si="41"/>
        <v>134.76127236654739</v>
      </c>
      <c r="CZ19" s="715">
        <f t="shared" si="41"/>
        <v>36.160574155884682</v>
      </c>
      <c r="DA19" s="715">
        <f t="shared" si="41"/>
        <v>4339.268898706162</v>
      </c>
      <c r="DB19" s="715">
        <f t="shared" si="41"/>
        <v>140.76346485208805</v>
      </c>
      <c r="DC19" s="715">
        <f t="shared" si="41"/>
        <v>0</v>
      </c>
      <c r="DD19" s="715">
        <f t="shared" si="41"/>
        <v>0</v>
      </c>
      <c r="DE19" s="715">
        <f t="shared" si="41"/>
        <v>0</v>
      </c>
      <c r="DF19" s="715">
        <f t="shared" si="41"/>
        <v>6.6800778300000001</v>
      </c>
      <c r="DG19" s="715">
        <f t="shared" si="41"/>
        <v>0</v>
      </c>
      <c r="DH19" s="715">
        <f t="shared" si="41"/>
        <v>0</v>
      </c>
      <c r="DI19" s="715">
        <f t="shared" si="41"/>
        <v>0</v>
      </c>
      <c r="DJ19" s="715">
        <f t="shared" si="41"/>
        <v>983.08431791708972</v>
      </c>
      <c r="DK19" s="715">
        <f>DK42+DK72+DK110+DK134</f>
        <v>1123.5551519400324</v>
      </c>
      <c r="DL19" s="715">
        <f t="shared" si="41"/>
        <v>1178.2586419400325</v>
      </c>
      <c r="DM19" s="715">
        <f t="shared" si="41"/>
        <v>0</v>
      </c>
      <c r="DN19" s="715">
        <f t="shared" si="41"/>
        <v>3284.8981117971548</v>
      </c>
    </row>
    <row r="20" spans="1:118" outlineLevel="1">
      <c r="A20" s="1944" t="s">
        <v>485</v>
      </c>
      <c r="B20" s="1944"/>
      <c r="C20" s="1944">
        <v>6</v>
      </c>
      <c r="D20" s="1945" t="s">
        <v>106</v>
      </c>
      <c r="E20" s="696"/>
      <c r="F20" s="696"/>
      <c r="G20" s="696"/>
      <c r="H20" s="710" t="s">
        <v>576</v>
      </c>
      <c r="I20" s="715">
        <f t="shared" si="5"/>
        <v>0</v>
      </c>
      <c r="J20" s="715">
        <f t="shared" si="6"/>
        <v>0</v>
      </c>
      <c r="K20" s="715">
        <f t="shared" si="7"/>
        <v>0</v>
      </c>
      <c r="L20" s="712"/>
      <c r="M20" s="715">
        <v>0</v>
      </c>
      <c r="N20" s="715">
        <v>0</v>
      </c>
      <c r="O20" s="715">
        <v>0</v>
      </c>
      <c r="P20" s="715">
        <v>0</v>
      </c>
      <c r="Q20" s="715">
        <v>0</v>
      </c>
      <c r="R20" s="715">
        <v>0</v>
      </c>
      <c r="S20" s="715">
        <v>0</v>
      </c>
      <c r="T20" s="715">
        <v>0</v>
      </c>
      <c r="U20" s="715">
        <v>0</v>
      </c>
      <c r="V20" s="715">
        <v>0</v>
      </c>
      <c r="W20" s="715">
        <v>0</v>
      </c>
      <c r="X20" s="715">
        <v>0</v>
      </c>
      <c r="Y20" s="715">
        <v>0</v>
      </c>
      <c r="Z20" s="715">
        <v>0</v>
      </c>
      <c r="AA20" s="715">
        <v>0</v>
      </c>
      <c r="AB20" s="715">
        <v>0</v>
      </c>
      <c r="AC20" s="715">
        <v>0</v>
      </c>
      <c r="AD20" s="715">
        <v>0</v>
      </c>
      <c r="AE20" s="715">
        <f t="shared" ref="AE20:AY20" si="42">AE48+AE74+AE113+AE138</f>
        <v>0</v>
      </c>
      <c r="AF20" s="715">
        <f t="shared" si="42"/>
        <v>0</v>
      </c>
      <c r="AG20" s="715">
        <f t="shared" si="42"/>
        <v>0</v>
      </c>
      <c r="AH20" s="715">
        <f t="shared" si="42"/>
        <v>0</v>
      </c>
      <c r="AI20" s="715">
        <f t="shared" si="42"/>
        <v>0</v>
      </c>
      <c r="AJ20" s="715">
        <f t="shared" si="42"/>
        <v>0</v>
      </c>
      <c r="AK20" s="715">
        <f t="shared" si="42"/>
        <v>0</v>
      </c>
      <c r="AL20" s="715">
        <f t="shared" si="42"/>
        <v>0</v>
      </c>
      <c r="AM20" s="715">
        <f t="shared" si="42"/>
        <v>0</v>
      </c>
      <c r="AN20" s="715">
        <f t="shared" si="42"/>
        <v>0</v>
      </c>
      <c r="AO20" s="715">
        <f t="shared" si="42"/>
        <v>0</v>
      </c>
      <c r="AP20" s="715">
        <f t="shared" si="42"/>
        <v>0</v>
      </c>
      <c r="AQ20" s="715">
        <f t="shared" si="42"/>
        <v>0</v>
      </c>
      <c r="AR20" s="715">
        <f t="shared" si="42"/>
        <v>0</v>
      </c>
      <c r="AS20" s="715">
        <f t="shared" si="42"/>
        <v>0</v>
      </c>
      <c r="AT20" s="715">
        <f t="shared" si="42"/>
        <v>0</v>
      </c>
      <c r="AU20" s="715">
        <f t="shared" si="42"/>
        <v>0</v>
      </c>
      <c r="AV20" s="715">
        <f t="shared" si="42"/>
        <v>0</v>
      </c>
      <c r="AW20" s="715">
        <f t="shared" si="42"/>
        <v>0</v>
      </c>
      <c r="AX20" s="715">
        <f t="shared" si="42"/>
        <v>0</v>
      </c>
      <c r="AY20" s="715">
        <f t="shared" si="42"/>
        <v>0</v>
      </c>
      <c r="AZ20" s="1025"/>
      <c r="BA20" s="715">
        <f t="shared" ref="BA20:CF20" si="43">BA48+BA74+BA113+BA138</f>
        <v>0</v>
      </c>
      <c r="BB20" s="715">
        <f t="shared" si="43"/>
        <v>0</v>
      </c>
      <c r="BC20" s="715">
        <f t="shared" si="43"/>
        <v>0</v>
      </c>
      <c r="BD20" s="715">
        <f t="shared" si="43"/>
        <v>0</v>
      </c>
      <c r="BE20" s="715">
        <f t="shared" si="43"/>
        <v>0</v>
      </c>
      <c r="BF20" s="715">
        <f t="shared" si="43"/>
        <v>0</v>
      </c>
      <c r="BG20" s="715">
        <f t="shared" si="43"/>
        <v>0</v>
      </c>
      <c r="BH20" s="715">
        <f t="shared" si="43"/>
        <v>0</v>
      </c>
      <c r="BI20" s="715">
        <f t="shared" si="43"/>
        <v>0</v>
      </c>
      <c r="BJ20" s="715">
        <f t="shared" si="43"/>
        <v>0</v>
      </c>
      <c r="BK20" s="715">
        <f t="shared" si="43"/>
        <v>0</v>
      </c>
      <c r="BL20" s="715">
        <f t="shared" si="43"/>
        <v>0</v>
      </c>
      <c r="BM20" s="715">
        <f t="shared" si="43"/>
        <v>0</v>
      </c>
      <c r="BN20" s="715">
        <f t="shared" si="43"/>
        <v>0</v>
      </c>
      <c r="BO20" s="715">
        <f t="shared" si="43"/>
        <v>0</v>
      </c>
      <c r="BP20" s="715">
        <f t="shared" si="43"/>
        <v>0</v>
      </c>
      <c r="BQ20" s="715">
        <f t="shared" si="43"/>
        <v>0</v>
      </c>
      <c r="BR20" s="715">
        <f t="shared" si="43"/>
        <v>0</v>
      </c>
      <c r="BS20" s="715">
        <f t="shared" si="43"/>
        <v>0</v>
      </c>
      <c r="BT20" s="715">
        <f t="shared" si="43"/>
        <v>0</v>
      </c>
      <c r="BU20" s="715">
        <f t="shared" si="43"/>
        <v>0</v>
      </c>
      <c r="BV20" s="715">
        <f t="shared" si="43"/>
        <v>0</v>
      </c>
      <c r="BW20" s="715">
        <f t="shared" si="43"/>
        <v>0</v>
      </c>
      <c r="BX20" s="715">
        <f t="shared" si="43"/>
        <v>0</v>
      </c>
      <c r="BY20" s="715">
        <f t="shared" si="43"/>
        <v>0</v>
      </c>
      <c r="BZ20" s="715">
        <f t="shared" si="43"/>
        <v>0</v>
      </c>
      <c r="CA20" s="715">
        <f t="shared" si="43"/>
        <v>0</v>
      </c>
      <c r="CB20" s="715">
        <f t="shared" si="43"/>
        <v>0</v>
      </c>
      <c r="CC20" s="715">
        <f t="shared" si="43"/>
        <v>0</v>
      </c>
      <c r="CD20" s="715">
        <f t="shared" si="43"/>
        <v>0</v>
      </c>
      <c r="CE20" s="715">
        <f t="shared" si="43"/>
        <v>0</v>
      </c>
      <c r="CF20" s="715">
        <f t="shared" si="43"/>
        <v>0</v>
      </c>
      <c r="CG20" s="715">
        <f t="shared" ref="CG20:DB20" si="44">CG48+CG74+CG113+CG138</f>
        <v>0</v>
      </c>
      <c r="CH20" s="715">
        <f t="shared" si="44"/>
        <v>0</v>
      </c>
      <c r="CI20" s="715">
        <f t="shared" si="44"/>
        <v>0</v>
      </c>
      <c r="CJ20" s="715">
        <f t="shared" si="44"/>
        <v>0</v>
      </c>
      <c r="CK20" s="715">
        <f t="shared" si="44"/>
        <v>0</v>
      </c>
      <c r="CL20" s="715">
        <f t="shared" si="44"/>
        <v>0</v>
      </c>
      <c r="CM20" s="715">
        <f t="shared" si="44"/>
        <v>0</v>
      </c>
      <c r="CN20" s="715">
        <f t="shared" si="44"/>
        <v>0</v>
      </c>
      <c r="CO20" s="715">
        <f t="shared" si="44"/>
        <v>0</v>
      </c>
      <c r="CP20" s="715">
        <f t="shared" si="44"/>
        <v>0</v>
      </c>
      <c r="CQ20" s="715">
        <f t="shared" si="44"/>
        <v>0</v>
      </c>
      <c r="CR20" s="715">
        <f t="shared" si="44"/>
        <v>0</v>
      </c>
      <c r="CS20" s="715">
        <f t="shared" si="44"/>
        <v>0</v>
      </c>
      <c r="CT20" s="715">
        <f t="shared" si="44"/>
        <v>0</v>
      </c>
      <c r="CU20" s="715">
        <f t="shared" si="44"/>
        <v>0</v>
      </c>
      <c r="CV20" s="715">
        <f t="shared" si="44"/>
        <v>0</v>
      </c>
      <c r="CW20" s="715">
        <f t="shared" si="44"/>
        <v>0</v>
      </c>
      <c r="CX20" s="715">
        <f t="shared" si="44"/>
        <v>0</v>
      </c>
      <c r="CY20" s="715">
        <f t="shared" si="44"/>
        <v>0</v>
      </c>
      <c r="CZ20" s="715">
        <f t="shared" si="44"/>
        <v>0</v>
      </c>
      <c r="DA20" s="715">
        <f t="shared" si="44"/>
        <v>0</v>
      </c>
      <c r="DB20" s="715">
        <f t="shared" si="44"/>
        <v>0</v>
      </c>
      <c r="DC20" s="708"/>
      <c r="DD20" s="708"/>
      <c r="DE20" s="708"/>
      <c r="DF20" s="708"/>
      <c r="DG20" s="708"/>
      <c r="DH20" s="715">
        <f t="shared" ref="DH20:DM24" si="45">DH48+DH74+DH113+DH138</f>
        <v>0</v>
      </c>
      <c r="DI20" s="715">
        <f t="shared" si="45"/>
        <v>0</v>
      </c>
      <c r="DJ20" s="715">
        <f t="shared" si="45"/>
        <v>0</v>
      </c>
      <c r="DK20" s="715">
        <f t="shared" si="45"/>
        <v>0</v>
      </c>
      <c r="DL20" s="715">
        <f t="shared" si="45"/>
        <v>0</v>
      </c>
      <c r="DM20" s="715">
        <f t="shared" si="45"/>
        <v>0</v>
      </c>
      <c r="DN20" s="715">
        <f t="shared" si="12"/>
        <v>0</v>
      </c>
    </row>
    <row r="21" spans="1:118" outlineLevel="1">
      <c r="A21" s="1944"/>
      <c r="B21" s="1944"/>
      <c r="C21" s="1944"/>
      <c r="D21" s="1945"/>
      <c r="E21" s="696"/>
      <c r="F21" s="696"/>
      <c r="G21" s="696"/>
      <c r="H21" s="710" t="s">
        <v>289</v>
      </c>
      <c r="I21" s="715">
        <f t="shared" si="5"/>
        <v>0</v>
      </c>
      <c r="J21" s="715">
        <f t="shared" si="6"/>
        <v>0</v>
      </c>
      <c r="K21" s="715">
        <f t="shared" si="7"/>
        <v>0</v>
      </c>
      <c r="L21" s="712"/>
      <c r="M21" s="715">
        <v>0</v>
      </c>
      <c r="N21" s="715">
        <v>0</v>
      </c>
      <c r="O21" s="715">
        <v>0</v>
      </c>
      <c r="P21" s="715">
        <v>0</v>
      </c>
      <c r="Q21" s="715">
        <v>0</v>
      </c>
      <c r="R21" s="715">
        <v>0</v>
      </c>
      <c r="S21" s="715">
        <v>0</v>
      </c>
      <c r="T21" s="715">
        <v>0</v>
      </c>
      <c r="U21" s="715">
        <v>0</v>
      </c>
      <c r="V21" s="715">
        <v>0</v>
      </c>
      <c r="W21" s="715">
        <v>0</v>
      </c>
      <c r="X21" s="715">
        <v>0</v>
      </c>
      <c r="Y21" s="715">
        <v>0</v>
      </c>
      <c r="Z21" s="715">
        <v>0</v>
      </c>
      <c r="AA21" s="715">
        <v>0</v>
      </c>
      <c r="AB21" s="715">
        <v>0</v>
      </c>
      <c r="AC21" s="715">
        <v>0</v>
      </c>
      <c r="AD21" s="715">
        <v>0</v>
      </c>
      <c r="AE21" s="715">
        <f t="shared" ref="AE21:AY21" si="46">AE49+AE75+AE114+AE139</f>
        <v>0</v>
      </c>
      <c r="AF21" s="715">
        <f t="shared" si="46"/>
        <v>0</v>
      </c>
      <c r="AG21" s="715">
        <f t="shared" si="46"/>
        <v>0</v>
      </c>
      <c r="AH21" s="715">
        <f t="shared" si="46"/>
        <v>0</v>
      </c>
      <c r="AI21" s="715">
        <f t="shared" si="46"/>
        <v>0</v>
      </c>
      <c r="AJ21" s="715">
        <f t="shared" si="46"/>
        <v>0</v>
      </c>
      <c r="AK21" s="715">
        <f t="shared" si="46"/>
        <v>0</v>
      </c>
      <c r="AL21" s="715">
        <f t="shared" si="46"/>
        <v>0</v>
      </c>
      <c r="AM21" s="715">
        <f t="shared" si="46"/>
        <v>0</v>
      </c>
      <c r="AN21" s="715">
        <f t="shared" si="46"/>
        <v>0</v>
      </c>
      <c r="AO21" s="715">
        <f t="shared" si="46"/>
        <v>0</v>
      </c>
      <c r="AP21" s="715">
        <f t="shared" si="46"/>
        <v>0</v>
      </c>
      <c r="AQ21" s="715">
        <f t="shared" si="46"/>
        <v>0</v>
      </c>
      <c r="AR21" s="715">
        <f t="shared" si="46"/>
        <v>0</v>
      </c>
      <c r="AS21" s="715">
        <f t="shared" si="46"/>
        <v>0</v>
      </c>
      <c r="AT21" s="715">
        <f t="shared" si="46"/>
        <v>0</v>
      </c>
      <c r="AU21" s="715">
        <f t="shared" si="46"/>
        <v>0</v>
      </c>
      <c r="AV21" s="715">
        <f t="shared" si="46"/>
        <v>0</v>
      </c>
      <c r="AW21" s="715">
        <f t="shared" si="46"/>
        <v>0</v>
      </c>
      <c r="AX21" s="715">
        <f t="shared" si="46"/>
        <v>0</v>
      </c>
      <c r="AY21" s="715">
        <f t="shared" si="46"/>
        <v>0</v>
      </c>
      <c r="AZ21" s="1025"/>
      <c r="BA21" s="715">
        <f t="shared" ref="BA21:CF21" si="47">BA49+BA75+BA114+BA139</f>
        <v>0</v>
      </c>
      <c r="BB21" s="715">
        <f t="shared" si="47"/>
        <v>0</v>
      </c>
      <c r="BC21" s="715">
        <f t="shared" si="47"/>
        <v>0</v>
      </c>
      <c r="BD21" s="715">
        <f t="shared" si="47"/>
        <v>0</v>
      </c>
      <c r="BE21" s="715">
        <f t="shared" si="47"/>
        <v>0</v>
      </c>
      <c r="BF21" s="715">
        <f t="shared" si="47"/>
        <v>0</v>
      </c>
      <c r="BG21" s="715">
        <f t="shared" si="47"/>
        <v>0</v>
      </c>
      <c r="BH21" s="715">
        <f t="shared" si="47"/>
        <v>0</v>
      </c>
      <c r="BI21" s="715">
        <f t="shared" si="47"/>
        <v>0</v>
      </c>
      <c r="BJ21" s="715">
        <f t="shared" si="47"/>
        <v>0</v>
      </c>
      <c r="BK21" s="715">
        <f t="shared" si="47"/>
        <v>0</v>
      </c>
      <c r="BL21" s="715">
        <f t="shared" si="47"/>
        <v>0</v>
      </c>
      <c r="BM21" s="715">
        <f t="shared" si="47"/>
        <v>0</v>
      </c>
      <c r="BN21" s="715">
        <f t="shared" si="47"/>
        <v>0</v>
      </c>
      <c r="BO21" s="715">
        <f t="shared" si="47"/>
        <v>0</v>
      </c>
      <c r="BP21" s="715">
        <f t="shared" si="47"/>
        <v>0</v>
      </c>
      <c r="BQ21" s="715">
        <f t="shared" si="47"/>
        <v>0</v>
      </c>
      <c r="BR21" s="715">
        <f t="shared" si="47"/>
        <v>0</v>
      </c>
      <c r="BS21" s="715">
        <f t="shared" si="47"/>
        <v>0</v>
      </c>
      <c r="BT21" s="715">
        <f t="shared" si="47"/>
        <v>0</v>
      </c>
      <c r="BU21" s="715">
        <f t="shared" si="47"/>
        <v>0</v>
      </c>
      <c r="BV21" s="715">
        <f t="shared" si="47"/>
        <v>0</v>
      </c>
      <c r="BW21" s="715">
        <f t="shared" si="47"/>
        <v>0</v>
      </c>
      <c r="BX21" s="715">
        <f t="shared" si="47"/>
        <v>0</v>
      </c>
      <c r="BY21" s="715">
        <f t="shared" si="47"/>
        <v>0</v>
      </c>
      <c r="BZ21" s="715">
        <f t="shared" si="47"/>
        <v>0</v>
      </c>
      <c r="CA21" s="715">
        <f t="shared" si="47"/>
        <v>0</v>
      </c>
      <c r="CB21" s="715">
        <f t="shared" si="47"/>
        <v>0</v>
      </c>
      <c r="CC21" s="715">
        <f t="shared" si="47"/>
        <v>0</v>
      </c>
      <c r="CD21" s="715">
        <f t="shared" si="47"/>
        <v>0</v>
      </c>
      <c r="CE21" s="715">
        <f t="shared" si="47"/>
        <v>0</v>
      </c>
      <c r="CF21" s="715">
        <f t="shared" si="47"/>
        <v>0</v>
      </c>
      <c r="CG21" s="715">
        <f t="shared" ref="CG21:DB21" si="48">CG49+CG75+CG114+CG139</f>
        <v>0</v>
      </c>
      <c r="CH21" s="715">
        <f t="shared" si="48"/>
        <v>0</v>
      </c>
      <c r="CI21" s="715">
        <f t="shared" si="48"/>
        <v>0</v>
      </c>
      <c r="CJ21" s="715">
        <f t="shared" si="48"/>
        <v>0</v>
      </c>
      <c r="CK21" s="715">
        <f t="shared" si="48"/>
        <v>0</v>
      </c>
      <c r="CL21" s="715">
        <f t="shared" si="48"/>
        <v>0</v>
      </c>
      <c r="CM21" s="715">
        <f t="shared" si="48"/>
        <v>0</v>
      </c>
      <c r="CN21" s="715">
        <f t="shared" si="48"/>
        <v>0</v>
      </c>
      <c r="CO21" s="715">
        <f t="shared" si="48"/>
        <v>0</v>
      </c>
      <c r="CP21" s="715">
        <f t="shared" si="48"/>
        <v>0</v>
      </c>
      <c r="CQ21" s="715">
        <f t="shared" si="48"/>
        <v>0</v>
      </c>
      <c r="CR21" s="715">
        <f t="shared" si="48"/>
        <v>0</v>
      </c>
      <c r="CS21" s="715">
        <f t="shared" si="48"/>
        <v>0</v>
      </c>
      <c r="CT21" s="715">
        <f t="shared" si="48"/>
        <v>0</v>
      </c>
      <c r="CU21" s="715">
        <f t="shared" si="48"/>
        <v>0</v>
      </c>
      <c r="CV21" s="715">
        <f t="shared" si="48"/>
        <v>0</v>
      </c>
      <c r="CW21" s="715">
        <f t="shared" si="48"/>
        <v>0</v>
      </c>
      <c r="CX21" s="715">
        <f t="shared" si="48"/>
        <v>0</v>
      </c>
      <c r="CY21" s="715">
        <f t="shared" si="48"/>
        <v>0</v>
      </c>
      <c r="CZ21" s="715">
        <f t="shared" si="48"/>
        <v>0</v>
      </c>
      <c r="DA21" s="715">
        <f t="shared" si="48"/>
        <v>0</v>
      </c>
      <c r="DB21" s="715">
        <f t="shared" si="48"/>
        <v>0</v>
      </c>
      <c r="DC21" s="708"/>
      <c r="DD21" s="708"/>
      <c r="DE21" s="765"/>
      <c r="DF21" s="765"/>
      <c r="DG21" s="765"/>
      <c r="DH21" s="715">
        <f t="shared" si="45"/>
        <v>0</v>
      </c>
      <c r="DI21" s="715">
        <f t="shared" si="45"/>
        <v>0</v>
      </c>
      <c r="DJ21" s="715">
        <f t="shared" si="45"/>
        <v>0</v>
      </c>
      <c r="DK21" s="715">
        <f t="shared" si="45"/>
        <v>0</v>
      </c>
      <c r="DL21" s="715">
        <f t="shared" si="45"/>
        <v>0</v>
      </c>
      <c r="DM21" s="715">
        <f t="shared" si="45"/>
        <v>0</v>
      </c>
      <c r="DN21" s="715">
        <f t="shared" si="12"/>
        <v>0</v>
      </c>
    </row>
    <row r="22" spans="1:118" outlineLevel="1">
      <c r="A22" s="1944" t="s">
        <v>485</v>
      </c>
      <c r="B22" s="1944"/>
      <c r="C22" s="1944">
        <v>7</v>
      </c>
      <c r="D22" s="1945" t="s">
        <v>107</v>
      </c>
      <c r="E22" s="696"/>
      <c r="F22" s="696"/>
      <c r="G22" s="696"/>
      <c r="H22" s="710" t="s">
        <v>233</v>
      </c>
      <c r="I22" s="715">
        <f t="shared" si="5"/>
        <v>2.3760000000000008</v>
      </c>
      <c r="J22" s="715">
        <f t="shared" si="6"/>
        <v>2.9284199999999996</v>
      </c>
      <c r="K22" s="715">
        <f t="shared" si="7"/>
        <v>8.2209600000000008E-2</v>
      </c>
      <c r="L22" s="712"/>
      <c r="M22" s="715">
        <v>1.71513</v>
      </c>
      <c r="N22" s="715">
        <v>205.82</v>
      </c>
      <c r="O22" s="715">
        <v>3.72</v>
      </c>
      <c r="P22" s="715">
        <f t="shared" ref="P22:AD22" si="49">P50+P76+P115+P140</f>
        <v>0</v>
      </c>
      <c r="Q22" s="715">
        <f t="shared" si="49"/>
        <v>0</v>
      </c>
      <c r="R22" s="715">
        <f t="shared" si="49"/>
        <v>0</v>
      </c>
      <c r="S22" s="715">
        <f t="shared" si="49"/>
        <v>0</v>
      </c>
      <c r="T22" s="715">
        <f t="shared" si="49"/>
        <v>0</v>
      </c>
      <c r="U22" s="715">
        <f t="shared" si="49"/>
        <v>0</v>
      </c>
      <c r="V22" s="715">
        <f t="shared" si="49"/>
        <v>0</v>
      </c>
      <c r="W22" s="715">
        <f t="shared" si="49"/>
        <v>0</v>
      </c>
      <c r="X22" s="715">
        <f t="shared" si="49"/>
        <v>0</v>
      </c>
      <c r="Y22" s="715">
        <f t="shared" si="49"/>
        <v>2.0790000000000006</v>
      </c>
      <c r="Z22" s="715">
        <f t="shared" si="49"/>
        <v>2.5623674999999997</v>
      </c>
      <c r="AA22" s="715">
        <f t="shared" si="49"/>
        <v>7.1933400000000008E-2</v>
      </c>
      <c r="AB22" s="715">
        <f t="shared" si="49"/>
        <v>1.1880000000000002</v>
      </c>
      <c r="AC22" s="715">
        <f t="shared" si="49"/>
        <v>1.46421</v>
      </c>
      <c r="AD22" s="715">
        <f t="shared" si="49"/>
        <v>4.1104800000000004E-2</v>
      </c>
      <c r="AE22" s="715">
        <f t="shared" ref="AE22:AY22" si="50">AE50+AE76+AE115+AE140</f>
        <v>1.1880000000000002</v>
      </c>
      <c r="AF22" s="715">
        <f t="shared" si="50"/>
        <v>1.46421</v>
      </c>
      <c r="AG22" s="715">
        <f t="shared" si="50"/>
        <v>4.1104800000000004E-2</v>
      </c>
      <c r="AH22" s="715">
        <f t="shared" si="50"/>
        <v>0</v>
      </c>
      <c r="AI22" s="715">
        <f t="shared" si="50"/>
        <v>0</v>
      </c>
      <c r="AJ22" s="715">
        <f t="shared" si="50"/>
        <v>0</v>
      </c>
      <c r="AK22" s="715">
        <f t="shared" si="50"/>
        <v>1.1880000000000002</v>
      </c>
      <c r="AL22" s="715">
        <f t="shared" si="50"/>
        <v>1.46421</v>
      </c>
      <c r="AM22" s="715">
        <f t="shared" si="50"/>
        <v>4.1104800000000004E-2</v>
      </c>
      <c r="AN22" s="715">
        <f t="shared" si="50"/>
        <v>0.29700000000000004</v>
      </c>
      <c r="AO22" s="715">
        <f t="shared" si="50"/>
        <v>0.3660525</v>
      </c>
      <c r="AP22" s="715">
        <f t="shared" si="50"/>
        <v>1.0276200000000001E-2</v>
      </c>
      <c r="AQ22" s="715">
        <f t="shared" si="50"/>
        <v>0.29700000000000004</v>
      </c>
      <c r="AR22" s="715">
        <f t="shared" si="50"/>
        <v>0.3660525</v>
      </c>
      <c r="AS22" s="715">
        <f t="shared" si="50"/>
        <v>1.0276200000000001E-2</v>
      </c>
      <c r="AT22" s="715">
        <f t="shared" si="50"/>
        <v>0.29700000000000004</v>
      </c>
      <c r="AU22" s="715">
        <f t="shared" si="50"/>
        <v>0.3660525</v>
      </c>
      <c r="AV22" s="715">
        <f t="shared" si="50"/>
        <v>1.0276200000000001E-2</v>
      </c>
      <c r="AW22" s="715">
        <f t="shared" si="50"/>
        <v>0.29700000000000004</v>
      </c>
      <c r="AX22" s="715">
        <f t="shared" si="50"/>
        <v>0.3660525</v>
      </c>
      <c r="AY22" s="715">
        <f t="shared" si="50"/>
        <v>1.0276200000000001E-2</v>
      </c>
      <c r="AZ22" s="1025"/>
      <c r="BA22" s="715">
        <f t="shared" ref="BA22:CF22" si="51">BA50+BA76+BA115+BA140</f>
        <v>1.1880000000000002</v>
      </c>
      <c r="BB22" s="715">
        <f t="shared" si="51"/>
        <v>1.46421</v>
      </c>
      <c r="BC22" s="715">
        <f t="shared" si="51"/>
        <v>4.1104800000000004E-2</v>
      </c>
      <c r="BD22" s="715">
        <f t="shared" si="51"/>
        <v>0.29700000000000004</v>
      </c>
      <c r="BE22" s="715">
        <f t="shared" si="51"/>
        <v>0.3660525</v>
      </c>
      <c r="BF22" s="715">
        <f t="shared" si="51"/>
        <v>1.0276200000000001E-2</v>
      </c>
      <c r="BG22" s="715">
        <f t="shared" si="51"/>
        <v>0.29700000000000004</v>
      </c>
      <c r="BH22" s="715">
        <f t="shared" si="51"/>
        <v>0.3660525</v>
      </c>
      <c r="BI22" s="715">
        <f t="shared" si="51"/>
        <v>1.0276200000000001E-2</v>
      </c>
      <c r="BJ22" s="715">
        <f t="shared" si="51"/>
        <v>0.29700000000000004</v>
      </c>
      <c r="BK22" s="715">
        <f t="shared" si="51"/>
        <v>0.3660525</v>
      </c>
      <c r="BL22" s="715">
        <f t="shared" si="51"/>
        <v>1.0276200000000001E-2</v>
      </c>
      <c r="BM22" s="715">
        <f t="shared" si="51"/>
        <v>0.29700000000000004</v>
      </c>
      <c r="BN22" s="715">
        <f t="shared" si="51"/>
        <v>0.3660525</v>
      </c>
      <c r="BO22" s="715">
        <f t="shared" si="51"/>
        <v>1.0276200000000001E-2</v>
      </c>
      <c r="BP22" s="715">
        <f t="shared" si="51"/>
        <v>3.3660000000000001</v>
      </c>
      <c r="BQ22" s="715">
        <f t="shared" si="51"/>
        <v>4.1485950000000003</v>
      </c>
      <c r="BR22" s="715">
        <f t="shared" si="51"/>
        <v>0.1164636</v>
      </c>
      <c r="BS22" s="715">
        <f t="shared" si="51"/>
        <v>4.7520000000000007</v>
      </c>
      <c r="BT22" s="715">
        <f t="shared" si="51"/>
        <v>5.85684</v>
      </c>
      <c r="BU22" s="715">
        <f t="shared" si="51"/>
        <v>0.16441920000000002</v>
      </c>
      <c r="BV22" s="715">
        <f t="shared" si="51"/>
        <v>3.762</v>
      </c>
      <c r="BW22" s="715">
        <f t="shared" si="51"/>
        <v>4.6366649999999998</v>
      </c>
      <c r="BX22" s="715">
        <f t="shared" si="51"/>
        <v>0.13016520000000001</v>
      </c>
      <c r="BY22" s="715">
        <f t="shared" si="51"/>
        <v>2.3760000000000003</v>
      </c>
      <c r="BZ22" s="715">
        <f t="shared" si="51"/>
        <v>2.92842</v>
      </c>
      <c r="CA22" s="715">
        <f t="shared" si="51"/>
        <v>8.2209600000000008E-2</v>
      </c>
      <c r="CB22" s="715">
        <f t="shared" si="51"/>
        <v>1.1880000000000002</v>
      </c>
      <c r="CC22" s="715">
        <f t="shared" si="51"/>
        <v>1.46421</v>
      </c>
      <c r="CD22" s="715">
        <f t="shared" si="51"/>
        <v>4.1104800000000004E-2</v>
      </c>
      <c r="CE22" s="715">
        <f t="shared" si="51"/>
        <v>0.29700000000000004</v>
      </c>
      <c r="CF22" s="715">
        <f t="shared" si="51"/>
        <v>0.3660525</v>
      </c>
      <c r="CG22" s="715">
        <f t="shared" ref="CG22:DB22" si="52">CG50+CG76+CG115+CG140</f>
        <v>1.0276200000000001E-2</v>
      </c>
      <c r="CH22" s="715">
        <f t="shared" si="52"/>
        <v>0.29700000000000004</v>
      </c>
      <c r="CI22" s="715">
        <f t="shared" si="52"/>
        <v>0.3660525</v>
      </c>
      <c r="CJ22" s="715">
        <f t="shared" si="52"/>
        <v>1.0276200000000001E-2</v>
      </c>
      <c r="CK22" s="715">
        <f t="shared" si="52"/>
        <v>0.29700000000000004</v>
      </c>
      <c r="CL22" s="715">
        <f t="shared" si="52"/>
        <v>0.3660525</v>
      </c>
      <c r="CM22" s="715">
        <f t="shared" si="52"/>
        <v>1.0276200000000001E-2</v>
      </c>
      <c r="CN22" s="715">
        <f t="shared" si="52"/>
        <v>0.29700000000000004</v>
      </c>
      <c r="CO22" s="715">
        <f t="shared" si="52"/>
        <v>0.3660525</v>
      </c>
      <c r="CP22" s="715">
        <f t="shared" si="52"/>
        <v>1.0276200000000001E-2</v>
      </c>
      <c r="CQ22" s="715">
        <f t="shared" si="52"/>
        <v>0.29700000000000004</v>
      </c>
      <c r="CR22" s="715">
        <f t="shared" si="52"/>
        <v>0.3660525</v>
      </c>
      <c r="CS22" s="715">
        <f t="shared" si="52"/>
        <v>1.0276200000000001E-2</v>
      </c>
      <c r="CT22" s="715">
        <f t="shared" si="52"/>
        <v>0.29700000000000004</v>
      </c>
      <c r="CU22" s="715">
        <f t="shared" si="52"/>
        <v>0.3660525</v>
      </c>
      <c r="CV22" s="715">
        <f t="shared" si="52"/>
        <v>1.0276200000000001E-2</v>
      </c>
      <c r="CW22" s="715">
        <f t="shared" si="52"/>
        <v>0.29700000000000004</v>
      </c>
      <c r="CX22" s="715">
        <f t="shared" si="52"/>
        <v>0.3660525</v>
      </c>
      <c r="CY22" s="715">
        <f t="shared" si="52"/>
        <v>1.0276200000000001E-2</v>
      </c>
      <c r="CZ22" s="715">
        <f t="shared" si="52"/>
        <v>0.29700000000000004</v>
      </c>
      <c r="DA22" s="715">
        <f t="shared" si="52"/>
        <v>0.3660525</v>
      </c>
      <c r="DB22" s="715">
        <f t="shared" si="52"/>
        <v>1.0276200000000001E-2</v>
      </c>
      <c r="DC22" s="715">
        <f>DC50+DC76+DC115+DC140</f>
        <v>0</v>
      </c>
      <c r="DD22" s="715">
        <f>DD50+DD76+DD115+DD140</f>
        <v>0</v>
      </c>
      <c r="DE22" s="715">
        <f>DE50+DE76+DE115+DE140</f>
        <v>0</v>
      </c>
      <c r="DF22" s="715">
        <f>DF50+DF76+DF115+DF140</f>
        <v>0</v>
      </c>
      <c r="DG22" s="715">
        <f>DG50+DG76+DG115+DG140</f>
        <v>0</v>
      </c>
      <c r="DH22" s="715">
        <f t="shared" si="45"/>
        <v>0</v>
      </c>
      <c r="DI22" s="715">
        <f t="shared" si="45"/>
        <v>0</v>
      </c>
      <c r="DJ22" s="715">
        <f t="shared" si="45"/>
        <v>0</v>
      </c>
      <c r="DK22" s="715">
        <f t="shared" si="45"/>
        <v>0</v>
      </c>
      <c r="DL22" s="715">
        <f t="shared" si="45"/>
        <v>0</v>
      </c>
      <c r="DM22" s="715">
        <f t="shared" si="45"/>
        <v>0</v>
      </c>
      <c r="DN22" s="715">
        <f t="shared" si="12"/>
        <v>0</v>
      </c>
    </row>
    <row r="23" spans="1:118" outlineLevel="1">
      <c r="A23" s="1944"/>
      <c r="B23" s="1944"/>
      <c r="C23" s="1944"/>
      <c r="D23" s="1945"/>
      <c r="E23" s="696"/>
      <c r="F23" s="696"/>
      <c r="G23" s="696"/>
      <c r="H23" s="710" t="s">
        <v>289</v>
      </c>
      <c r="I23" s="715">
        <f t="shared" si="5"/>
        <v>0</v>
      </c>
      <c r="J23" s="715">
        <f t="shared" si="6"/>
        <v>0</v>
      </c>
      <c r="K23" s="715">
        <f t="shared" si="7"/>
        <v>0</v>
      </c>
      <c r="L23" s="712"/>
      <c r="M23" s="715">
        <v>0</v>
      </c>
      <c r="N23" s="715">
        <v>0</v>
      </c>
      <c r="O23" s="715">
        <v>0</v>
      </c>
      <c r="P23" s="715">
        <v>0</v>
      </c>
      <c r="Q23" s="715">
        <v>0</v>
      </c>
      <c r="R23" s="715">
        <v>0</v>
      </c>
      <c r="S23" s="715">
        <v>0</v>
      </c>
      <c r="T23" s="715">
        <v>0</v>
      </c>
      <c r="U23" s="715">
        <v>0</v>
      </c>
      <c r="V23" s="715">
        <v>0</v>
      </c>
      <c r="W23" s="715">
        <v>0</v>
      </c>
      <c r="X23" s="715">
        <v>0</v>
      </c>
      <c r="Y23" s="715">
        <v>0</v>
      </c>
      <c r="Z23" s="715">
        <v>0</v>
      </c>
      <c r="AA23" s="715">
        <v>0</v>
      </c>
      <c r="AB23" s="715">
        <v>0</v>
      </c>
      <c r="AC23" s="715">
        <v>0</v>
      </c>
      <c r="AD23" s="715">
        <v>0</v>
      </c>
      <c r="AE23" s="715">
        <f t="shared" ref="AE23:AY23" si="53">AE51+AE77+AE116+AE141</f>
        <v>0</v>
      </c>
      <c r="AF23" s="715">
        <f t="shared" si="53"/>
        <v>0</v>
      </c>
      <c r="AG23" s="715">
        <f t="shared" si="53"/>
        <v>0</v>
      </c>
      <c r="AH23" s="715">
        <f t="shared" si="53"/>
        <v>0</v>
      </c>
      <c r="AI23" s="715">
        <f t="shared" si="53"/>
        <v>0</v>
      </c>
      <c r="AJ23" s="715">
        <f t="shared" si="53"/>
        <v>0</v>
      </c>
      <c r="AK23" s="715">
        <f t="shared" si="53"/>
        <v>0</v>
      </c>
      <c r="AL23" s="715">
        <f t="shared" si="53"/>
        <v>0</v>
      </c>
      <c r="AM23" s="715">
        <f t="shared" si="53"/>
        <v>0</v>
      </c>
      <c r="AN23" s="715">
        <f t="shared" si="53"/>
        <v>0</v>
      </c>
      <c r="AO23" s="715">
        <f t="shared" si="53"/>
        <v>0</v>
      </c>
      <c r="AP23" s="715">
        <f t="shared" si="53"/>
        <v>0</v>
      </c>
      <c r="AQ23" s="715">
        <f t="shared" si="53"/>
        <v>0</v>
      </c>
      <c r="AR23" s="715">
        <f t="shared" si="53"/>
        <v>0</v>
      </c>
      <c r="AS23" s="715">
        <f t="shared" si="53"/>
        <v>0</v>
      </c>
      <c r="AT23" s="715">
        <f t="shared" si="53"/>
        <v>0</v>
      </c>
      <c r="AU23" s="715">
        <f t="shared" si="53"/>
        <v>0</v>
      </c>
      <c r="AV23" s="715">
        <f t="shared" si="53"/>
        <v>0</v>
      </c>
      <c r="AW23" s="715">
        <f t="shared" si="53"/>
        <v>0</v>
      </c>
      <c r="AX23" s="715">
        <f t="shared" si="53"/>
        <v>0</v>
      </c>
      <c r="AY23" s="715">
        <f t="shared" si="53"/>
        <v>0</v>
      </c>
      <c r="AZ23" s="1025"/>
      <c r="BA23" s="715">
        <f t="shared" ref="BA23:CF23" si="54">BA51+BA77+BA116+BA141</f>
        <v>0</v>
      </c>
      <c r="BB23" s="715">
        <f t="shared" si="54"/>
        <v>0</v>
      </c>
      <c r="BC23" s="715">
        <f t="shared" si="54"/>
        <v>0</v>
      </c>
      <c r="BD23" s="715">
        <f t="shared" si="54"/>
        <v>0</v>
      </c>
      <c r="BE23" s="715">
        <f t="shared" si="54"/>
        <v>0</v>
      </c>
      <c r="BF23" s="715">
        <f t="shared" si="54"/>
        <v>0</v>
      </c>
      <c r="BG23" s="715">
        <f t="shared" si="54"/>
        <v>0</v>
      </c>
      <c r="BH23" s="715">
        <f t="shared" si="54"/>
        <v>0</v>
      </c>
      <c r="BI23" s="715">
        <f t="shared" si="54"/>
        <v>0</v>
      </c>
      <c r="BJ23" s="715">
        <f t="shared" si="54"/>
        <v>0</v>
      </c>
      <c r="BK23" s="715">
        <f t="shared" si="54"/>
        <v>0</v>
      </c>
      <c r="BL23" s="715">
        <f t="shared" si="54"/>
        <v>0</v>
      </c>
      <c r="BM23" s="715">
        <f t="shared" si="54"/>
        <v>0</v>
      </c>
      <c r="BN23" s="715">
        <f t="shared" si="54"/>
        <v>0</v>
      </c>
      <c r="BO23" s="715">
        <f t="shared" si="54"/>
        <v>0</v>
      </c>
      <c r="BP23" s="715">
        <f t="shared" si="54"/>
        <v>0</v>
      </c>
      <c r="BQ23" s="715">
        <f t="shared" si="54"/>
        <v>0</v>
      </c>
      <c r="BR23" s="715">
        <f t="shared" si="54"/>
        <v>0</v>
      </c>
      <c r="BS23" s="715">
        <f t="shared" si="54"/>
        <v>0</v>
      </c>
      <c r="BT23" s="715">
        <f t="shared" si="54"/>
        <v>0</v>
      </c>
      <c r="BU23" s="715">
        <f t="shared" si="54"/>
        <v>0</v>
      </c>
      <c r="BV23" s="715">
        <f t="shared" si="54"/>
        <v>0</v>
      </c>
      <c r="BW23" s="715">
        <f t="shared" si="54"/>
        <v>0</v>
      </c>
      <c r="BX23" s="715">
        <f t="shared" si="54"/>
        <v>0</v>
      </c>
      <c r="BY23" s="715">
        <f t="shared" si="54"/>
        <v>0</v>
      </c>
      <c r="BZ23" s="715">
        <f t="shared" si="54"/>
        <v>0</v>
      </c>
      <c r="CA23" s="715">
        <f t="shared" si="54"/>
        <v>0</v>
      </c>
      <c r="CB23" s="715">
        <f t="shared" si="54"/>
        <v>0</v>
      </c>
      <c r="CC23" s="715">
        <f t="shared" si="54"/>
        <v>0</v>
      </c>
      <c r="CD23" s="715">
        <f t="shared" si="54"/>
        <v>0</v>
      </c>
      <c r="CE23" s="715">
        <f t="shared" si="54"/>
        <v>0</v>
      </c>
      <c r="CF23" s="715">
        <f t="shared" si="54"/>
        <v>0</v>
      </c>
      <c r="CG23" s="715">
        <f t="shared" ref="CG23:DB23" si="55">CG51+CG77+CG116+CG141</f>
        <v>0</v>
      </c>
      <c r="CH23" s="715">
        <f t="shared" si="55"/>
        <v>0</v>
      </c>
      <c r="CI23" s="715">
        <f t="shared" si="55"/>
        <v>0</v>
      </c>
      <c r="CJ23" s="715">
        <f t="shared" si="55"/>
        <v>0</v>
      </c>
      <c r="CK23" s="715">
        <f t="shared" si="55"/>
        <v>0</v>
      </c>
      <c r="CL23" s="715">
        <f t="shared" si="55"/>
        <v>0</v>
      </c>
      <c r="CM23" s="715">
        <f t="shared" si="55"/>
        <v>0</v>
      </c>
      <c r="CN23" s="715">
        <f t="shared" si="55"/>
        <v>0</v>
      </c>
      <c r="CO23" s="715">
        <f t="shared" si="55"/>
        <v>0</v>
      </c>
      <c r="CP23" s="715">
        <f t="shared" si="55"/>
        <v>0</v>
      </c>
      <c r="CQ23" s="715">
        <f t="shared" si="55"/>
        <v>0</v>
      </c>
      <c r="CR23" s="715">
        <f t="shared" si="55"/>
        <v>0</v>
      </c>
      <c r="CS23" s="715">
        <f t="shared" si="55"/>
        <v>0</v>
      </c>
      <c r="CT23" s="715">
        <f t="shared" si="55"/>
        <v>0</v>
      </c>
      <c r="CU23" s="715">
        <f t="shared" si="55"/>
        <v>0</v>
      </c>
      <c r="CV23" s="715">
        <f t="shared" si="55"/>
        <v>0</v>
      </c>
      <c r="CW23" s="715">
        <f t="shared" si="55"/>
        <v>0</v>
      </c>
      <c r="CX23" s="715">
        <f t="shared" si="55"/>
        <v>0</v>
      </c>
      <c r="CY23" s="715">
        <f t="shared" si="55"/>
        <v>0</v>
      </c>
      <c r="CZ23" s="715">
        <f t="shared" si="55"/>
        <v>0</v>
      </c>
      <c r="DA23" s="715">
        <f t="shared" si="55"/>
        <v>0</v>
      </c>
      <c r="DB23" s="715">
        <f t="shared" si="55"/>
        <v>0</v>
      </c>
      <c r="DC23" s="708"/>
      <c r="DD23" s="708"/>
      <c r="DE23" s="708"/>
      <c r="DF23" s="708"/>
      <c r="DG23" s="708"/>
      <c r="DH23" s="715">
        <f t="shared" si="45"/>
        <v>0</v>
      </c>
      <c r="DI23" s="715">
        <f t="shared" si="45"/>
        <v>0</v>
      </c>
      <c r="DJ23" s="715">
        <f t="shared" si="45"/>
        <v>0</v>
      </c>
      <c r="DK23" s="715">
        <f t="shared" si="45"/>
        <v>0</v>
      </c>
      <c r="DL23" s="715">
        <f t="shared" si="45"/>
        <v>0</v>
      </c>
      <c r="DM23" s="715">
        <f t="shared" si="45"/>
        <v>0</v>
      </c>
      <c r="DN23" s="715">
        <f t="shared" si="12"/>
        <v>0</v>
      </c>
    </row>
    <row r="24" spans="1:118" ht="31.5" outlineLevel="1">
      <c r="A24" s="710" t="s">
        <v>485</v>
      </c>
      <c r="B24" s="710"/>
      <c r="C24" s="710">
        <v>8</v>
      </c>
      <c r="D24" s="696" t="s">
        <v>294</v>
      </c>
      <c r="E24" s="696"/>
      <c r="F24" s="696"/>
      <c r="G24" s="696"/>
      <c r="H24" s="710" t="s">
        <v>289</v>
      </c>
      <c r="I24" s="715">
        <f t="shared" si="5"/>
        <v>0</v>
      </c>
      <c r="J24" s="715">
        <f t="shared" si="6"/>
        <v>0</v>
      </c>
      <c r="K24" s="715">
        <f t="shared" si="7"/>
        <v>0</v>
      </c>
      <c r="L24" s="712"/>
      <c r="M24" s="715">
        <v>0</v>
      </c>
      <c r="N24" s="715">
        <v>0</v>
      </c>
      <c r="O24" s="715">
        <v>0</v>
      </c>
      <c r="P24" s="715">
        <v>0</v>
      </c>
      <c r="Q24" s="715">
        <v>0</v>
      </c>
      <c r="R24" s="715">
        <v>0</v>
      </c>
      <c r="S24" s="715">
        <v>0</v>
      </c>
      <c r="T24" s="715">
        <v>0</v>
      </c>
      <c r="U24" s="715">
        <v>0</v>
      </c>
      <c r="V24" s="715">
        <v>0</v>
      </c>
      <c r="W24" s="715">
        <v>0</v>
      </c>
      <c r="X24" s="715">
        <v>0</v>
      </c>
      <c r="Y24" s="715">
        <v>0</v>
      </c>
      <c r="Z24" s="715">
        <v>0</v>
      </c>
      <c r="AA24" s="715">
        <v>0</v>
      </c>
      <c r="AB24" s="715">
        <v>0</v>
      </c>
      <c r="AC24" s="715">
        <v>0</v>
      </c>
      <c r="AD24" s="715">
        <v>0</v>
      </c>
      <c r="AE24" s="715">
        <f t="shared" ref="AE24:AY24" si="56">AE52+AE79+AE117+AE142</f>
        <v>0</v>
      </c>
      <c r="AF24" s="715">
        <f t="shared" si="56"/>
        <v>0</v>
      </c>
      <c r="AG24" s="715">
        <f t="shared" si="56"/>
        <v>0</v>
      </c>
      <c r="AH24" s="715">
        <f t="shared" si="56"/>
        <v>0</v>
      </c>
      <c r="AI24" s="715">
        <f t="shared" si="56"/>
        <v>0</v>
      </c>
      <c r="AJ24" s="715">
        <f t="shared" si="56"/>
        <v>0</v>
      </c>
      <c r="AK24" s="715">
        <f t="shared" si="56"/>
        <v>0</v>
      </c>
      <c r="AL24" s="715">
        <f t="shared" si="56"/>
        <v>0</v>
      </c>
      <c r="AM24" s="715">
        <f t="shared" si="56"/>
        <v>0</v>
      </c>
      <c r="AN24" s="715">
        <f t="shared" si="56"/>
        <v>0</v>
      </c>
      <c r="AO24" s="715">
        <f t="shared" si="56"/>
        <v>0</v>
      </c>
      <c r="AP24" s="715">
        <f t="shared" si="56"/>
        <v>0</v>
      </c>
      <c r="AQ24" s="715">
        <f t="shared" si="56"/>
        <v>0</v>
      </c>
      <c r="AR24" s="715">
        <f t="shared" si="56"/>
        <v>0</v>
      </c>
      <c r="AS24" s="715">
        <f t="shared" si="56"/>
        <v>0</v>
      </c>
      <c r="AT24" s="715">
        <f t="shared" si="56"/>
        <v>0</v>
      </c>
      <c r="AU24" s="715">
        <f t="shared" si="56"/>
        <v>0</v>
      </c>
      <c r="AV24" s="715">
        <f t="shared" si="56"/>
        <v>0</v>
      </c>
      <c r="AW24" s="715">
        <f t="shared" si="56"/>
        <v>0</v>
      </c>
      <c r="AX24" s="715">
        <f t="shared" si="56"/>
        <v>0</v>
      </c>
      <c r="AY24" s="715">
        <f t="shared" si="56"/>
        <v>0</v>
      </c>
      <c r="AZ24" s="1025"/>
      <c r="BA24" s="715">
        <f t="shared" ref="BA24:CF24" si="57">BA52+BA79+BA117+BA142</f>
        <v>0</v>
      </c>
      <c r="BB24" s="715">
        <f t="shared" si="57"/>
        <v>0</v>
      </c>
      <c r="BC24" s="715">
        <f t="shared" si="57"/>
        <v>0</v>
      </c>
      <c r="BD24" s="715">
        <f t="shared" si="57"/>
        <v>0</v>
      </c>
      <c r="BE24" s="715">
        <f t="shared" si="57"/>
        <v>0</v>
      </c>
      <c r="BF24" s="715">
        <f t="shared" si="57"/>
        <v>0</v>
      </c>
      <c r="BG24" s="715">
        <f t="shared" si="57"/>
        <v>0</v>
      </c>
      <c r="BH24" s="715">
        <f t="shared" si="57"/>
        <v>0</v>
      </c>
      <c r="BI24" s="715">
        <f t="shared" si="57"/>
        <v>0</v>
      </c>
      <c r="BJ24" s="715">
        <f t="shared" si="57"/>
        <v>0</v>
      </c>
      <c r="BK24" s="715">
        <f t="shared" si="57"/>
        <v>0</v>
      </c>
      <c r="BL24" s="715">
        <f t="shared" si="57"/>
        <v>0</v>
      </c>
      <c r="BM24" s="715">
        <f t="shared" si="57"/>
        <v>0</v>
      </c>
      <c r="BN24" s="715">
        <f t="shared" si="57"/>
        <v>0</v>
      </c>
      <c r="BO24" s="715">
        <f t="shared" si="57"/>
        <v>0</v>
      </c>
      <c r="BP24" s="715">
        <f t="shared" si="57"/>
        <v>0</v>
      </c>
      <c r="BQ24" s="715">
        <f t="shared" si="57"/>
        <v>0</v>
      </c>
      <c r="BR24" s="715">
        <f t="shared" si="57"/>
        <v>0</v>
      </c>
      <c r="BS24" s="715">
        <f t="shared" si="57"/>
        <v>0</v>
      </c>
      <c r="BT24" s="715">
        <f t="shared" si="57"/>
        <v>0</v>
      </c>
      <c r="BU24" s="715">
        <f t="shared" si="57"/>
        <v>0</v>
      </c>
      <c r="BV24" s="715">
        <f t="shared" si="57"/>
        <v>0</v>
      </c>
      <c r="BW24" s="715">
        <f t="shared" si="57"/>
        <v>0</v>
      </c>
      <c r="BX24" s="715">
        <f t="shared" si="57"/>
        <v>0</v>
      </c>
      <c r="BY24" s="715">
        <f t="shared" si="57"/>
        <v>0</v>
      </c>
      <c r="BZ24" s="715">
        <f t="shared" si="57"/>
        <v>0</v>
      </c>
      <c r="CA24" s="715">
        <f t="shared" si="57"/>
        <v>0</v>
      </c>
      <c r="CB24" s="715">
        <f t="shared" si="57"/>
        <v>0</v>
      </c>
      <c r="CC24" s="715">
        <f t="shared" si="57"/>
        <v>0</v>
      </c>
      <c r="CD24" s="715">
        <f t="shared" si="57"/>
        <v>0</v>
      </c>
      <c r="CE24" s="715">
        <f t="shared" si="57"/>
        <v>0</v>
      </c>
      <c r="CF24" s="715">
        <f t="shared" si="57"/>
        <v>0</v>
      </c>
      <c r="CG24" s="715">
        <f t="shared" ref="CG24:DB24" si="58">CG52+CG79+CG117+CG142</f>
        <v>0</v>
      </c>
      <c r="CH24" s="715">
        <f t="shared" si="58"/>
        <v>0</v>
      </c>
      <c r="CI24" s="715">
        <f t="shared" si="58"/>
        <v>0</v>
      </c>
      <c r="CJ24" s="715">
        <f t="shared" si="58"/>
        <v>0</v>
      </c>
      <c r="CK24" s="715">
        <f t="shared" si="58"/>
        <v>0</v>
      </c>
      <c r="CL24" s="715">
        <f t="shared" si="58"/>
        <v>0</v>
      </c>
      <c r="CM24" s="715">
        <f t="shared" si="58"/>
        <v>0</v>
      </c>
      <c r="CN24" s="715">
        <f t="shared" si="58"/>
        <v>0</v>
      </c>
      <c r="CO24" s="715">
        <f t="shared" si="58"/>
        <v>0</v>
      </c>
      <c r="CP24" s="715">
        <f t="shared" si="58"/>
        <v>0</v>
      </c>
      <c r="CQ24" s="715">
        <f t="shared" si="58"/>
        <v>0</v>
      </c>
      <c r="CR24" s="715">
        <f t="shared" si="58"/>
        <v>0</v>
      </c>
      <c r="CS24" s="715">
        <f t="shared" si="58"/>
        <v>0</v>
      </c>
      <c r="CT24" s="715">
        <f t="shared" si="58"/>
        <v>0</v>
      </c>
      <c r="CU24" s="715">
        <f t="shared" si="58"/>
        <v>0</v>
      </c>
      <c r="CV24" s="715">
        <f t="shared" si="58"/>
        <v>0</v>
      </c>
      <c r="CW24" s="715">
        <f t="shared" si="58"/>
        <v>0</v>
      </c>
      <c r="CX24" s="715">
        <f t="shared" si="58"/>
        <v>0</v>
      </c>
      <c r="CY24" s="715">
        <f t="shared" si="58"/>
        <v>0</v>
      </c>
      <c r="CZ24" s="715">
        <f t="shared" si="58"/>
        <v>0</v>
      </c>
      <c r="DA24" s="715">
        <f t="shared" si="58"/>
        <v>0</v>
      </c>
      <c r="DB24" s="715">
        <f t="shared" si="58"/>
        <v>0</v>
      </c>
      <c r="DC24" s="708"/>
      <c r="DD24" s="708"/>
      <c r="DE24" s="708"/>
      <c r="DF24" s="708"/>
      <c r="DG24" s="708"/>
      <c r="DH24" s="715">
        <f t="shared" si="45"/>
        <v>0</v>
      </c>
      <c r="DI24" s="715">
        <f t="shared" si="45"/>
        <v>0</v>
      </c>
      <c r="DJ24" s="715">
        <f t="shared" si="45"/>
        <v>0</v>
      </c>
      <c r="DK24" s="715">
        <f t="shared" si="45"/>
        <v>0</v>
      </c>
      <c r="DL24" s="715">
        <f t="shared" si="45"/>
        <v>0</v>
      </c>
      <c r="DM24" s="715">
        <f t="shared" si="45"/>
        <v>0</v>
      </c>
      <c r="DN24" s="715">
        <f t="shared" si="12"/>
        <v>0</v>
      </c>
    </row>
    <row r="25" spans="1:118" outlineLevel="1">
      <c r="A25" s="710"/>
      <c r="B25" s="710"/>
      <c r="C25" s="708"/>
      <c r="D25" s="700" t="s">
        <v>11</v>
      </c>
      <c r="E25" s="700"/>
      <c r="F25" s="700"/>
      <c r="G25" s="700"/>
      <c r="H25" s="708"/>
      <c r="I25" s="715">
        <f>CB25+CQ25+CT25+CW25+CZ25</f>
        <v>181.93308960000002</v>
      </c>
      <c r="J25" s="715">
        <f t="shared" si="6"/>
        <v>29011.153683901175</v>
      </c>
      <c r="K25" s="715">
        <f t="shared" si="7"/>
        <v>886.73041417570926</v>
      </c>
      <c r="L25" s="710"/>
      <c r="M25" s="715"/>
      <c r="N25" s="715">
        <f>SUM(N9:N24)</f>
        <v>7973.5579116899989</v>
      </c>
      <c r="O25" s="715">
        <f>SUM(O9:O24)</f>
        <v>167.39167338256712</v>
      </c>
      <c r="P25" s="715"/>
      <c r="Q25" s="715">
        <f>SUM(Q9:Q24)</f>
        <v>872.53922233951118</v>
      </c>
      <c r="R25" s="715">
        <f>SUM(R9:R24)</f>
        <v>200.94090328899023</v>
      </c>
      <c r="S25" s="715"/>
      <c r="T25" s="715">
        <f>SUM(T9:T24)</f>
        <v>27319.522361539512</v>
      </c>
      <c r="U25" s="715">
        <f>SUM(U9:U24)</f>
        <v>856.56278120553088</v>
      </c>
      <c r="V25" s="715"/>
      <c r="W25" s="715">
        <f>SUM(W9:W24)</f>
        <v>9156.7143039395123</v>
      </c>
      <c r="X25" s="715">
        <f>SUM(X9:X24)</f>
        <v>391.74815777329229</v>
      </c>
      <c r="Y25" s="715"/>
      <c r="Z25" s="715">
        <f>SUM(Z9:Z24)</f>
        <v>24209.378192509568</v>
      </c>
      <c r="AA25" s="715">
        <f>SUM(AA9:AA24)</f>
        <v>814.41331985014654</v>
      </c>
      <c r="AB25" s="715"/>
      <c r="AC25" s="715">
        <f>SUM(AC9:AC24)</f>
        <v>31324.068329999998</v>
      </c>
      <c r="AD25" s="715">
        <f>SUM(AD9:AD24)</f>
        <v>765.44229264636067</v>
      </c>
      <c r="AE25" s="715"/>
      <c r="AF25" s="715">
        <f t="shared" ref="AF25:AY25" si="59">SUM(AF9:AF17)+SUM(AF20:AF24)</f>
        <v>6158.8091944971602</v>
      </c>
      <c r="AG25" s="715">
        <f t="shared" si="59"/>
        <v>143.33588935603652</v>
      </c>
      <c r="AH25" s="715">
        <f t="shared" si="59"/>
        <v>8.7877060962847651</v>
      </c>
      <c r="AI25" s="715">
        <f t="shared" si="59"/>
        <v>1054.5247315541719</v>
      </c>
      <c r="AJ25" s="715">
        <f t="shared" si="59"/>
        <v>27.41928108284284</v>
      </c>
      <c r="AK25" s="715">
        <f t="shared" si="59"/>
        <v>81.233555815711171</v>
      </c>
      <c r="AL25" s="715">
        <f t="shared" si="59"/>
        <v>9536.8310450953395</v>
      </c>
      <c r="AM25" s="715">
        <f t="shared" si="59"/>
        <v>247.41286682509903</v>
      </c>
      <c r="AN25" s="715">
        <f t="shared" si="59"/>
        <v>33.200148235753417</v>
      </c>
      <c r="AO25" s="715">
        <f t="shared" si="59"/>
        <v>1942.2856275199215</v>
      </c>
      <c r="AP25" s="715">
        <f t="shared" si="59"/>
        <v>227.86273734658701</v>
      </c>
      <c r="AQ25" s="715">
        <f t="shared" si="59"/>
        <v>31.307072800000004</v>
      </c>
      <c r="AR25" s="715">
        <f t="shared" si="59"/>
        <v>3721.5747884999996</v>
      </c>
      <c r="AS25" s="715">
        <f t="shared" si="59"/>
        <v>89.643363624534231</v>
      </c>
      <c r="AT25" s="715">
        <f t="shared" si="59"/>
        <v>284.47207318533987</v>
      </c>
      <c r="AU25" s="715">
        <f t="shared" si="59"/>
        <v>883.69949249999991</v>
      </c>
      <c r="AV25" s="715">
        <f t="shared" si="59"/>
        <v>24.306751740722881</v>
      </c>
      <c r="AW25" s="715">
        <f t="shared" si="59"/>
        <v>25.961971919957744</v>
      </c>
      <c r="AX25" s="715">
        <f t="shared" si="59"/>
        <v>3080.1626828949293</v>
      </c>
      <c r="AY25" s="715">
        <f t="shared" si="59"/>
        <v>84.060432469083622</v>
      </c>
      <c r="AZ25" s="1025"/>
      <c r="BA25" s="715">
        <f t="shared" ref="BA25:BO25" si="60">SUM(BA9:BA17)+SUM(BA20:BA24)</f>
        <v>61.690273283774161</v>
      </c>
      <c r="BB25" s="715">
        <f t="shared" si="60"/>
        <v>6628.5163383516401</v>
      </c>
      <c r="BC25" s="715">
        <f t="shared" si="60"/>
        <v>176.04419717082723</v>
      </c>
      <c r="BD25" s="715">
        <f t="shared" si="60"/>
        <v>13.441322160233092</v>
      </c>
      <c r="BE25" s="715">
        <f t="shared" si="60"/>
        <v>1577.6847117279708</v>
      </c>
      <c r="BF25" s="715">
        <f t="shared" si="60"/>
        <v>38.493140644921489</v>
      </c>
      <c r="BG25" s="715">
        <f t="shared" si="60"/>
        <v>32.079993943730507</v>
      </c>
      <c r="BH25" s="715">
        <f t="shared" si="60"/>
        <v>3768.8569800464006</v>
      </c>
      <c r="BI25" s="715">
        <f t="shared" si="60"/>
        <v>88.994215083109268</v>
      </c>
      <c r="BJ25" s="715">
        <f t="shared" si="60"/>
        <v>9.6660507017638437</v>
      </c>
      <c r="BK25" s="715">
        <f t="shared" si="60"/>
        <v>536.89981671166129</v>
      </c>
      <c r="BL25" s="715">
        <f t="shared" si="60"/>
        <v>28.694933805711869</v>
      </c>
      <c r="BM25" s="715">
        <f t="shared" si="60"/>
        <v>6.5029064780467305</v>
      </c>
      <c r="BN25" s="715">
        <f t="shared" si="60"/>
        <v>745.07482986560751</v>
      </c>
      <c r="BO25" s="715">
        <f t="shared" si="60"/>
        <v>19.861907637084617</v>
      </c>
      <c r="BP25" s="715"/>
      <c r="BQ25" s="715">
        <f>SUM(BQ9:BQ17)+SUM(BQ20:BQ24)</f>
        <v>20145.889418034087</v>
      </c>
      <c r="BR25" s="715">
        <f>SUM(BR9:BR17)+SUM(BR20:BR24)</f>
        <v>504.23344719816816</v>
      </c>
      <c r="BS25" s="715"/>
      <c r="BT25" s="715">
        <f>SUM(BT9:BT17)+SUM(BT20:BT24)</f>
        <v>19969.066989654075</v>
      </c>
      <c r="BU25" s="715">
        <f>SUM(BU9:BU17)+SUM(BU20:BU24)</f>
        <v>521.2334209239134</v>
      </c>
      <c r="BV25" s="715"/>
      <c r="BW25" s="715">
        <f>SUM(BW9:BW17)+SUM(BW20:BW24)</f>
        <v>16768.314286415374</v>
      </c>
      <c r="BX25" s="715">
        <f>SUM(BX9:BX17)+SUM(BX20:BX24)</f>
        <v>459.2827937212632</v>
      </c>
      <c r="BY25" s="715"/>
      <c r="BZ25" s="715">
        <f>SUM(BZ9:BZ17)+SUM(BZ20:BZ24)</f>
        <v>2.92842</v>
      </c>
      <c r="CA25" s="715">
        <f>SUM(CA9:CA17)+SUM(CA20:CA24)</f>
        <v>8.2209600000000008E-2</v>
      </c>
      <c r="CB25" s="715">
        <f>CB53+CB80+CB118+CB143</f>
        <v>18.922749600000003</v>
      </c>
      <c r="CC25" s="715">
        <f>SUM(CC9:CC17)+SUM(CC20:CC24)</f>
        <v>5111.0818130929865</v>
      </c>
      <c r="CD25" s="715">
        <f>SUM(CD9:CD17)+SUM(CD20:CD24)</f>
        <v>149.53902131566937</v>
      </c>
      <c r="CE25" s="715">
        <f>CE53+CE80+CE118+CE143</f>
        <v>9.8840000000000003</v>
      </c>
      <c r="CF25" s="715">
        <f>SUM(CF9:CF17)+SUM(CF20:CF24)</f>
        <v>1396.6154410364281</v>
      </c>
      <c r="CG25" s="715">
        <f>SUM(CG9:CG17)+SUM(CG20:CG24)</f>
        <v>38.546186544307588</v>
      </c>
      <c r="CH25" s="715">
        <f>CH53+CH80+CH118+CH143</f>
        <v>8.59</v>
      </c>
      <c r="CI25" s="715">
        <f>SUM(CI9:CI17)+SUM(CI20:CI24)</f>
        <v>948.86833563472692</v>
      </c>
      <c r="CJ25" s="715">
        <f>SUM(CJ9:CJ17)+SUM(CJ20:CJ24)</f>
        <v>26.181422937925415</v>
      </c>
      <c r="CK25" s="715">
        <f>CK53+CK80+CK118+CK143</f>
        <v>6.7879991999999998</v>
      </c>
      <c r="CL25" s="715">
        <f>SUM(CL9:CL17)+SUM(CL20:CL24)</f>
        <v>986.02563076488013</v>
      </c>
      <c r="CM25" s="715">
        <f>SUM(CM9:CM17)+SUM(CM20:CM24)</f>
        <v>30.440033321536255</v>
      </c>
      <c r="CN25" s="715">
        <f>CN53+CN80+CN118+CN143</f>
        <v>12.076000000000001</v>
      </c>
      <c r="CO25" s="715">
        <f>SUM(CO9:CO17)+SUM(CO20:CO24)</f>
        <v>1779.5724056569507</v>
      </c>
      <c r="CP25" s="715">
        <f>SUM(CP9:CP17)+SUM(CP20:CP24)</f>
        <v>54.371378511900119</v>
      </c>
      <c r="CQ25" s="715">
        <f>CQ53+CQ80+CQ118+CQ143</f>
        <v>45.356624000000004</v>
      </c>
      <c r="CR25" s="715">
        <f>SUM(CR9:CR17)+SUM(CR20:CR24)</f>
        <v>9715.2472531459698</v>
      </c>
      <c r="CS25" s="715">
        <f>SUM(CS9:CS17)+SUM(CS20:CS24)</f>
        <v>287.63279023763903</v>
      </c>
      <c r="CT25" s="715">
        <f>CT53+CT80+CT118+CT143</f>
        <v>38.326387999999994</v>
      </c>
      <c r="CU25" s="715">
        <f>SUM(CU9:CU17)+SUM(CU20:CU24)</f>
        <v>4495.8642752498936</v>
      </c>
      <c r="CV25" s="715">
        <f>SUM(CV9:CV17)+SUM(CV20:CV24)</f>
        <v>138.83799036484032</v>
      </c>
      <c r="CW25" s="715">
        <f>CW53+CW80+CW118+CW143</f>
        <v>39.351395999999994</v>
      </c>
      <c r="CX25" s="715">
        <f>SUM(CX9:CX17)+SUM(CX20:CX24)</f>
        <v>5109.3253912061609</v>
      </c>
      <c r="CY25" s="715">
        <f>SUM(CY9:CY17)+SUM(CY20:CY24)</f>
        <v>161.92908236322268</v>
      </c>
      <c r="CZ25" s="715">
        <f>CZ53+CZ80+CZ118+CZ143</f>
        <v>39.975932</v>
      </c>
      <c r="DA25" s="715">
        <f t="shared" ref="DA25:DM25" si="61">SUM(DA9:DA17)+SUM(DA20:DA24)</f>
        <v>4579.6349512061624</v>
      </c>
      <c r="DB25" s="715">
        <f t="shared" si="61"/>
        <v>148.79152989433786</v>
      </c>
      <c r="DC25" s="715">
        <f t="shared" si="61"/>
        <v>0</v>
      </c>
      <c r="DD25" s="715">
        <f t="shared" si="61"/>
        <v>105.44349344999999</v>
      </c>
      <c r="DE25" s="715">
        <f t="shared" si="61"/>
        <v>485.45620881000002</v>
      </c>
      <c r="DF25" s="715">
        <f t="shared" si="61"/>
        <v>759.33243477999997</v>
      </c>
      <c r="DG25" s="715">
        <f t="shared" si="61"/>
        <v>789.30838563192538</v>
      </c>
      <c r="DH25" s="715">
        <f t="shared" si="61"/>
        <v>1221.8862779045116</v>
      </c>
      <c r="DI25" s="715">
        <f t="shared" si="61"/>
        <v>996.7104669417115</v>
      </c>
      <c r="DJ25" s="715">
        <f t="shared" si="61"/>
        <v>1764.2645298880957</v>
      </c>
      <c r="DK25" s="715">
        <f t="shared" si="61"/>
        <v>2526.9727469904501</v>
      </c>
      <c r="DL25" s="715">
        <f t="shared" si="61"/>
        <v>2415.1761048212115</v>
      </c>
      <c r="DM25" s="715">
        <f t="shared" si="61"/>
        <v>909.45039888117924</v>
      </c>
      <c r="DN25" s="715">
        <f t="shared" si="12"/>
        <v>9834.460525427161</v>
      </c>
    </row>
    <row r="26" spans="1:118">
      <c r="A26" s="1016" t="s">
        <v>403</v>
      </c>
      <c r="B26" s="1017"/>
      <c r="C26" s="1017"/>
      <c r="D26" s="1017"/>
      <c r="E26" s="1017"/>
      <c r="F26" s="1017"/>
      <c r="G26" s="1017"/>
      <c r="H26" s="1017"/>
      <c r="I26" s="1017"/>
      <c r="J26" s="1648"/>
      <c r="K26" s="1648"/>
      <c r="L26" s="1017"/>
      <c r="M26" s="1017"/>
      <c r="N26" s="1017"/>
      <c r="O26" s="1017"/>
      <c r="P26" s="1017"/>
      <c r="Q26" s="1017"/>
      <c r="R26" s="1017"/>
      <c r="S26" s="1017"/>
      <c r="T26" s="1017"/>
      <c r="U26" s="1017"/>
      <c r="V26" s="1017"/>
      <c r="W26" s="1017"/>
      <c r="X26" s="1017"/>
      <c r="Y26" s="1017"/>
      <c r="Z26" s="1017"/>
      <c r="AA26" s="1017"/>
      <c r="AB26" s="1017"/>
      <c r="AC26" s="1017"/>
      <c r="AD26" s="1017"/>
      <c r="AE26" s="1017"/>
      <c r="AF26" s="1017"/>
      <c r="AG26" s="1017"/>
      <c r="AH26" s="1017"/>
      <c r="AI26" s="1017"/>
      <c r="AJ26" s="1017"/>
      <c r="AK26" s="1017"/>
      <c r="AL26" s="1017"/>
      <c r="AM26" s="1017"/>
      <c r="AN26" s="1017"/>
      <c r="AO26" s="1017"/>
      <c r="AP26" s="1017"/>
      <c r="AQ26" s="1017"/>
      <c r="AR26" s="1017"/>
      <c r="AS26" s="1017"/>
      <c r="AT26" s="1017"/>
      <c r="AU26" s="1017"/>
      <c r="AV26" s="1017"/>
      <c r="AW26" s="1017"/>
      <c r="AX26" s="1017"/>
      <c r="AY26" s="1017"/>
      <c r="AZ26" s="1026"/>
      <c r="BA26" s="1018"/>
      <c r="BB26" s="1018"/>
      <c r="BC26" s="1018"/>
      <c r="BD26" s="1018"/>
      <c r="BE26" s="1018"/>
      <c r="BF26" s="1018"/>
      <c r="BG26" s="1018"/>
      <c r="BH26" s="1018"/>
      <c r="BI26" s="1018"/>
      <c r="BJ26" s="1018"/>
      <c r="BK26" s="1018"/>
      <c r="BL26" s="1018"/>
      <c r="BM26" s="1018"/>
      <c r="BN26" s="1018"/>
      <c r="BO26" s="1018"/>
      <c r="BP26" s="1017"/>
      <c r="BQ26" s="1017"/>
      <c r="BR26" s="1017"/>
      <c r="BS26" s="1017"/>
      <c r="BT26" s="1017"/>
      <c r="BU26" s="1017"/>
      <c r="BV26" s="1017"/>
      <c r="BW26" s="1017"/>
      <c r="BX26" s="1019"/>
      <c r="BY26" s="798"/>
      <c r="BZ26" s="798"/>
      <c r="CA26" s="798"/>
      <c r="CB26" s="1280"/>
      <c r="CC26" s="1280"/>
      <c r="CD26" s="1280"/>
      <c r="CE26" s="1280"/>
      <c r="CF26" s="1280"/>
      <c r="CG26" s="1280"/>
      <c r="CH26" s="1280"/>
      <c r="CI26" s="1280"/>
      <c r="CJ26" s="1280"/>
      <c r="CK26" s="1280"/>
      <c r="CL26" s="1280"/>
      <c r="CM26" s="1280"/>
      <c r="CN26" s="1280"/>
      <c r="CO26" s="1280"/>
      <c r="CP26" s="1280"/>
      <c r="CQ26" s="1280"/>
      <c r="CR26" s="1280"/>
      <c r="CS26" s="1280"/>
      <c r="CT26" s="1280"/>
      <c r="CU26" s="1280"/>
      <c r="CV26" s="1280"/>
      <c r="CW26" s="1280"/>
      <c r="CX26" s="1280"/>
      <c r="CY26" s="1280"/>
      <c r="CZ26" s="1280"/>
      <c r="DA26" s="1280"/>
      <c r="DB26" s="1280"/>
      <c r="DC26" s="1928"/>
      <c r="DD26" s="1929"/>
      <c r="DE26" s="1929"/>
      <c r="DF26" s="1929"/>
      <c r="DG26" s="1929"/>
      <c r="DH26" s="1929"/>
      <c r="DI26" s="1929"/>
      <c r="DJ26" s="1929"/>
      <c r="DK26" s="1929"/>
      <c r="DL26" s="1930"/>
      <c r="DM26" s="1931"/>
      <c r="DN26" s="1932"/>
    </row>
    <row r="27" spans="1:118" outlineLevel="1">
      <c r="A27" s="1946" t="s">
        <v>485</v>
      </c>
      <c r="B27" s="1946" t="s">
        <v>295</v>
      </c>
      <c r="C27" s="1946">
        <v>1</v>
      </c>
      <c r="D27" s="1957" t="s">
        <v>101</v>
      </c>
      <c r="E27" s="736"/>
      <c r="F27" s="737"/>
      <c r="G27" s="737"/>
      <c r="H27" s="738" t="s">
        <v>576</v>
      </c>
      <c r="I27" s="732">
        <f t="shared" ref="I27:AJ27" si="62">SUM(I29:I30)</f>
        <v>0</v>
      </c>
      <c r="J27" s="1650"/>
      <c r="K27" s="1650"/>
      <c r="L27" s="732">
        <f t="shared" si="62"/>
        <v>0</v>
      </c>
      <c r="M27" s="732">
        <f t="shared" si="62"/>
        <v>0</v>
      </c>
      <c r="N27" s="732">
        <f t="shared" si="62"/>
        <v>0</v>
      </c>
      <c r="O27" s="732">
        <f t="shared" si="62"/>
        <v>0</v>
      </c>
      <c r="P27" s="732">
        <f t="shared" si="62"/>
        <v>0</v>
      </c>
      <c r="Q27" s="732">
        <f t="shared" si="62"/>
        <v>0</v>
      </c>
      <c r="R27" s="732">
        <f t="shared" si="62"/>
        <v>0</v>
      </c>
      <c r="S27" s="732">
        <f t="shared" si="62"/>
        <v>0</v>
      </c>
      <c r="T27" s="732">
        <f t="shared" si="62"/>
        <v>0</v>
      </c>
      <c r="U27" s="732">
        <f t="shared" si="62"/>
        <v>0</v>
      </c>
      <c r="V27" s="732">
        <f t="shared" si="62"/>
        <v>0</v>
      </c>
      <c r="W27" s="732">
        <f t="shared" si="62"/>
        <v>0</v>
      </c>
      <c r="X27" s="732">
        <f t="shared" si="62"/>
        <v>0</v>
      </c>
      <c r="Y27" s="732">
        <f t="shared" si="62"/>
        <v>0</v>
      </c>
      <c r="Z27" s="732">
        <f t="shared" si="62"/>
        <v>0</v>
      </c>
      <c r="AA27" s="732">
        <f t="shared" si="62"/>
        <v>0</v>
      </c>
      <c r="AB27" s="732">
        <f t="shared" si="62"/>
        <v>0</v>
      </c>
      <c r="AC27" s="732">
        <f t="shared" si="62"/>
        <v>0</v>
      </c>
      <c r="AD27" s="732">
        <f t="shared" si="62"/>
        <v>0</v>
      </c>
      <c r="AE27" s="732">
        <f t="shared" si="62"/>
        <v>0</v>
      </c>
      <c r="AF27" s="732">
        <f t="shared" si="62"/>
        <v>0</v>
      </c>
      <c r="AG27" s="732">
        <f t="shared" si="62"/>
        <v>0</v>
      </c>
      <c r="AH27" s="732">
        <f t="shared" si="62"/>
        <v>0</v>
      </c>
      <c r="AI27" s="732">
        <f t="shared" si="62"/>
        <v>0</v>
      </c>
      <c r="AJ27" s="732">
        <f t="shared" si="62"/>
        <v>0</v>
      </c>
      <c r="AK27" s="732">
        <f t="shared" ref="AK27:DD27" si="63">SUM(AK29:AK30)</f>
        <v>0</v>
      </c>
      <c r="AL27" s="732">
        <f t="shared" si="63"/>
        <v>0</v>
      </c>
      <c r="AM27" s="732">
        <f t="shared" si="63"/>
        <v>0</v>
      </c>
      <c r="AN27" s="732">
        <f t="shared" si="63"/>
        <v>0</v>
      </c>
      <c r="AO27" s="732">
        <f t="shared" si="63"/>
        <v>0</v>
      </c>
      <c r="AP27" s="732">
        <f t="shared" si="63"/>
        <v>0</v>
      </c>
      <c r="AQ27" s="732">
        <f t="shared" si="63"/>
        <v>0</v>
      </c>
      <c r="AR27" s="732">
        <f t="shared" si="63"/>
        <v>0</v>
      </c>
      <c r="AS27" s="732">
        <f t="shared" si="63"/>
        <v>0</v>
      </c>
      <c r="AT27" s="732">
        <f t="shared" si="63"/>
        <v>0</v>
      </c>
      <c r="AU27" s="732">
        <f t="shared" si="63"/>
        <v>0</v>
      </c>
      <c r="AV27" s="732">
        <f t="shared" si="63"/>
        <v>0</v>
      </c>
      <c r="AW27" s="732">
        <f t="shared" si="63"/>
        <v>0</v>
      </c>
      <c r="AX27" s="732">
        <f t="shared" si="63"/>
        <v>0</v>
      </c>
      <c r="AY27" s="732">
        <f t="shared" si="63"/>
        <v>0</v>
      </c>
      <c r="AZ27" s="1027"/>
      <c r="BA27" s="732">
        <f t="shared" ref="BA27:BO27" si="64">SUM(BA29:BA30)</f>
        <v>0</v>
      </c>
      <c r="BB27" s="732">
        <f t="shared" si="64"/>
        <v>0</v>
      </c>
      <c r="BC27" s="732">
        <f t="shared" si="64"/>
        <v>0</v>
      </c>
      <c r="BD27" s="732">
        <f t="shared" si="64"/>
        <v>0</v>
      </c>
      <c r="BE27" s="732">
        <f t="shared" si="64"/>
        <v>0</v>
      </c>
      <c r="BF27" s="732">
        <f t="shared" si="64"/>
        <v>0</v>
      </c>
      <c r="BG27" s="732">
        <f t="shared" si="64"/>
        <v>0</v>
      </c>
      <c r="BH27" s="732">
        <f t="shared" si="64"/>
        <v>0</v>
      </c>
      <c r="BI27" s="732">
        <f t="shared" si="64"/>
        <v>0</v>
      </c>
      <c r="BJ27" s="732">
        <f t="shared" si="64"/>
        <v>0</v>
      </c>
      <c r="BK27" s="732">
        <f t="shared" si="64"/>
        <v>0</v>
      </c>
      <c r="BL27" s="732">
        <f t="shared" si="64"/>
        <v>0</v>
      </c>
      <c r="BM27" s="732">
        <f t="shared" si="64"/>
        <v>0</v>
      </c>
      <c r="BN27" s="732">
        <f t="shared" si="64"/>
        <v>0</v>
      </c>
      <c r="BO27" s="732">
        <f t="shared" si="64"/>
        <v>0</v>
      </c>
      <c r="BP27" s="732">
        <f t="shared" si="63"/>
        <v>0</v>
      </c>
      <c r="BQ27" s="732">
        <f t="shared" si="63"/>
        <v>0</v>
      </c>
      <c r="BR27" s="732">
        <f t="shared" si="63"/>
        <v>0</v>
      </c>
      <c r="BS27" s="732">
        <f t="shared" si="63"/>
        <v>0</v>
      </c>
      <c r="BT27" s="732">
        <f t="shared" si="63"/>
        <v>0</v>
      </c>
      <c r="BU27" s="732">
        <f t="shared" si="63"/>
        <v>0</v>
      </c>
      <c r="BV27" s="732">
        <f>SUM(BV29:BV30)</f>
        <v>0.22</v>
      </c>
      <c r="BW27" s="732">
        <f>SUM(BW29:BW30)</f>
        <v>26.4</v>
      </c>
      <c r="BX27" s="750">
        <f>SUM(BX29:BX30)</f>
        <v>0.59</v>
      </c>
      <c r="BY27" s="732">
        <f t="shared" si="63"/>
        <v>0</v>
      </c>
      <c r="BZ27" s="732">
        <f t="shared" si="63"/>
        <v>0</v>
      </c>
      <c r="CA27" s="750">
        <f t="shared" si="63"/>
        <v>0</v>
      </c>
      <c r="CB27" s="732">
        <f t="shared" si="63"/>
        <v>0</v>
      </c>
      <c r="CC27" s="732">
        <f t="shared" si="63"/>
        <v>0</v>
      </c>
      <c r="CD27" s="750">
        <f t="shared" si="63"/>
        <v>0</v>
      </c>
      <c r="CE27" s="732">
        <f t="shared" si="63"/>
        <v>0</v>
      </c>
      <c r="CF27" s="732">
        <f t="shared" si="63"/>
        <v>0</v>
      </c>
      <c r="CG27" s="750">
        <f t="shared" si="63"/>
        <v>0</v>
      </c>
      <c r="CH27" s="732">
        <f t="shared" si="63"/>
        <v>0</v>
      </c>
      <c r="CI27" s="732">
        <f t="shared" si="63"/>
        <v>0</v>
      </c>
      <c r="CJ27" s="750">
        <f t="shared" si="63"/>
        <v>0</v>
      </c>
      <c r="CK27" s="732">
        <f t="shared" si="63"/>
        <v>0</v>
      </c>
      <c r="CL27" s="732">
        <f t="shared" si="63"/>
        <v>0</v>
      </c>
      <c r="CM27" s="750">
        <f t="shared" si="63"/>
        <v>0</v>
      </c>
      <c r="CN27" s="732">
        <f t="shared" si="63"/>
        <v>0</v>
      </c>
      <c r="CO27" s="732">
        <f t="shared" si="63"/>
        <v>0</v>
      </c>
      <c r="CP27" s="750">
        <f t="shared" si="63"/>
        <v>0</v>
      </c>
      <c r="CQ27" s="732">
        <f t="shared" si="63"/>
        <v>0</v>
      </c>
      <c r="CR27" s="732">
        <f t="shared" si="63"/>
        <v>0</v>
      </c>
      <c r="CS27" s="750">
        <f t="shared" si="63"/>
        <v>0</v>
      </c>
      <c r="CT27" s="732">
        <f t="shared" si="63"/>
        <v>0</v>
      </c>
      <c r="CU27" s="732">
        <f t="shared" si="63"/>
        <v>0</v>
      </c>
      <c r="CV27" s="750">
        <f t="shared" si="63"/>
        <v>0</v>
      </c>
      <c r="CW27" s="732">
        <f t="shared" si="63"/>
        <v>0</v>
      </c>
      <c r="CX27" s="732">
        <f t="shared" si="63"/>
        <v>0</v>
      </c>
      <c r="CY27" s="750">
        <f t="shared" si="63"/>
        <v>0</v>
      </c>
      <c r="CZ27" s="732">
        <f t="shared" si="63"/>
        <v>0</v>
      </c>
      <c r="DA27" s="732">
        <f t="shared" si="63"/>
        <v>0</v>
      </c>
      <c r="DB27" s="750">
        <f t="shared" si="63"/>
        <v>0</v>
      </c>
      <c r="DC27" s="750">
        <f t="shared" si="63"/>
        <v>0</v>
      </c>
      <c r="DD27" s="750">
        <f t="shared" si="63"/>
        <v>0.56534757000000002</v>
      </c>
      <c r="DE27" s="750">
        <f t="shared" ref="DE27:DK27" si="65">SUM(DE29:DE30)</f>
        <v>2.8496388100000001</v>
      </c>
      <c r="DF27" s="750">
        <f t="shared" si="65"/>
        <v>3.2957877</v>
      </c>
      <c r="DG27" s="750">
        <f t="shared" si="65"/>
        <v>12</v>
      </c>
      <c r="DH27" s="750">
        <f t="shared" si="65"/>
        <v>0</v>
      </c>
      <c r="DI27" s="750">
        <f t="shared" si="65"/>
        <v>0</v>
      </c>
      <c r="DJ27" s="750">
        <f t="shared" si="65"/>
        <v>0</v>
      </c>
      <c r="DK27" s="750">
        <f t="shared" si="65"/>
        <v>0</v>
      </c>
      <c r="DL27" s="750">
        <f t="shared" ref="DL27:DM27" si="66">SUM(DL29:DL30)</f>
        <v>0</v>
      </c>
      <c r="DM27" s="750">
        <f t="shared" si="66"/>
        <v>0</v>
      </c>
      <c r="DN27" s="750">
        <f>SUM(DN29:DN30)</f>
        <v>0</v>
      </c>
    </row>
    <row r="28" spans="1:118" outlineLevel="1">
      <c r="A28" s="1946"/>
      <c r="B28" s="1946"/>
      <c r="C28" s="1946"/>
      <c r="D28" s="1957"/>
      <c r="E28" s="736"/>
      <c r="F28" s="737"/>
      <c r="G28" s="737"/>
      <c r="H28" s="738" t="s">
        <v>289</v>
      </c>
      <c r="I28" s="733"/>
      <c r="J28" s="1651"/>
      <c r="K28" s="1651"/>
      <c r="L28" s="733"/>
      <c r="M28" s="732"/>
      <c r="N28" s="734"/>
      <c r="O28" s="734"/>
      <c r="P28" s="732"/>
      <c r="Q28" s="734"/>
      <c r="R28" s="734"/>
      <c r="S28" s="732"/>
      <c r="T28" s="734"/>
      <c r="U28" s="734"/>
      <c r="V28" s="732"/>
      <c r="W28" s="734"/>
      <c r="X28" s="734"/>
      <c r="Y28" s="734"/>
      <c r="Z28" s="734"/>
      <c r="AA28" s="734"/>
      <c r="AB28" s="732"/>
      <c r="AC28" s="734"/>
      <c r="AD28" s="734"/>
      <c r="AE28" s="734"/>
      <c r="AF28" s="734"/>
      <c r="AG28" s="734"/>
      <c r="AH28" s="734"/>
      <c r="AI28" s="734"/>
      <c r="AJ28" s="734"/>
      <c r="AK28" s="734"/>
      <c r="AL28" s="734"/>
      <c r="AM28" s="734"/>
      <c r="AN28" s="734"/>
      <c r="AO28" s="734"/>
      <c r="AP28" s="734"/>
      <c r="AQ28" s="734"/>
      <c r="AR28" s="734"/>
      <c r="AS28" s="734"/>
      <c r="AT28" s="734"/>
      <c r="AU28" s="734"/>
      <c r="AV28" s="734"/>
      <c r="AW28" s="734"/>
      <c r="AX28" s="734"/>
      <c r="AY28" s="734"/>
      <c r="AZ28" s="1028"/>
      <c r="BA28" s="734"/>
      <c r="BB28" s="734"/>
      <c r="BC28" s="734"/>
      <c r="BD28" s="734"/>
      <c r="BE28" s="734"/>
      <c r="BF28" s="734"/>
      <c r="BG28" s="734"/>
      <c r="BH28" s="734"/>
      <c r="BI28" s="734"/>
      <c r="BJ28" s="734"/>
      <c r="BK28" s="734"/>
      <c r="BL28" s="734"/>
      <c r="BM28" s="734"/>
      <c r="BN28" s="734"/>
      <c r="BO28" s="734"/>
      <c r="BP28" s="735"/>
      <c r="BQ28" s="735"/>
      <c r="BR28" s="735"/>
      <c r="BS28" s="734"/>
      <c r="BT28" s="734"/>
      <c r="BU28" s="734"/>
      <c r="BV28" s="734"/>
      <c r="BW28" s="734"/>
      <c r="BX28" s="751"/>
      <c r="BY28" s="734"/>
      <c r="BZ28" s="734"/>
      <c r="CA28" s="751"/>
      <c r="CB28" s="1283"/>
      <c r="CC28" s="1283"/>
      <c r="CD28" s="1283"/>
      <c r="CE28" s="1283"/>
      <c r="CF28" s="1283"/>
      <c r="CG28" s="1283"/>
      <c r="CH28" s="1283"/>
      <c r="CI28" s="1283"/>
      <c r="CJ28" s="1283"/>
      <c r="CK28" s="1283"/>
      <c r="CL28" s="1283"/>
      <c r="CM28" s="1283"/>
      <c r="CN28" s="1283"/>
      <c r="CO28" s="1283"/>
      <c r="CP28" s="1283"/>
      <c r="CQ28" s="1283"/>
      <c r="CR28" s="1283"/>
      <c r="CS28" s="1283"/>
      <c r="CT28" s="1283"/>
      <c r="CU28" s="1283"/>
      <c r="CV28" s="1283"/>
      <c r="CW28" s="1283"/>
      <c r="CX28" s="1283"/>
      <c r="CY28" s="1283"/>
      <c r="CZ28" s="1283"/>
      <c r="DA28" s="1283"/>
      <c r="DB28" s="1283"/>
      <c r="DC28" s="741"/>
      <c r="DD28" s="741"/>
      <c r="DE28" s="741"/>
      <c r="DF28" s="741"/>
      <c r="DG28" s="741"/>
      <c r="DH28" s="741"/>
      <c r="DI28" s="741"/>
      <c r="DJ28" s="741"/>
      <c r="DK28" s="741"/>
      <c r="DL28" s="741"/>
      <c r="DM28" s="1708"/>
      <c r="DN28" s="741"/>
    </row>
    <row r="29" spans="1:118" outlineLevel="1">
      <c r="A29" s="718"/>
      <c r="B29" s="945"/>
      <c r="C29" s="945"/>
      <c r="D29" s="946"/>
      <c r="E29" s="944"/>
      <c r="F29" s="944"/>
      <c r="G29" s="929"/>
      <c r="H29" s="928"/>
      <c r="I29" s="715"/>
      <c r="J29" s="1649"/>
      <c r="K29" s="1649"/>
      <c r="L29" s="714"/>
      <c r="M29" s="716"/>
      <c r="N29" s="732"/>
      <c r="O29" s="716"/>
      <c r="P29" s="716"/>
      <c r="Q29" s="732"/>
      <c r="R29" s="716"/>
      <c r="S29" s="716"/>
      <c r="T29" s="732"/>
      <c r="U29" s="716"/>
      <c r="V29" s="716"/>
      <c r="W29" s="732"/>
      <c r="X29" s="716"/>
      <c r="Y29" s="716"/>
      <c r="Z29" s="732"/>
      <c r="AA29" s="716"/>
      <c r="AB29" s="716"/>
      <c r="AC29" s="732"/>
      <c r="AD29" s="716"/>
      <c r="AE29" s="732"/>
      <c r="AF29" s="764"/>
      <c r="AG29" s="732"/>
      <c r="AH29" s="716"/>
      <c r="AI29" s="732"/>
      <c r="AJ29" s="716"/>
      <c r="AK29" s="732"/>
      <c r="AL29" s="732"/>
      <c r="AM29" s="732"/>
      <c r="AN29" s="716"/>
      <c r="AO29" s="732"/>
      <c r="AP29" s="716"/>
      <c r="AQ29" s="716"/>
      <c r="AR29" s="732"/>
      <c r="AS29" s="716"/>
      <c r="AT29" s="716"/>
      <c r="AU29" s="732"/>
      <c r="AV29" s="716"/>
      <c r="AW29" s="716"/>
      <c r="AX29" s="732"/>
      <c r="AY29" s="716"/>
      <c r="AZ29" s="1027"/>
      <c r="BA29" s="732"/>
      <c r="BB29" s="732"/>
      <c r="BC29" s="732"/>
      <c r="BD29" s="716"/>
      <c r="BE29" s="732"/>
      <c r="BF29" s="716"/>
      <c r="BG29" s="716"/>
      <c r="BH29" s="732"/>
      <c r="BI29" s="716"/>
      <c r="BJ29" s="716"/>
      <c r="BK29" s="732"/>
      <c r="BL29" s="716"/>
      <c r="BM29" s="716"/>
      <c r="BN29" s="732"/>
      <c r="BO29" s="716"/>
      <c r="BP29" s="716"/>
      <c r="BQ29" s="732"/>
      <c r="BR29" s="716"/>
      <c r="BS29" s="716"/>
      <c r="BT29" s="732"/>
      <c r="BU29" s="716"/>
      <c r="BV29" s="716"/>
      <c r="BW29" s="732"/>
      <c r="BX29" s="752"/>
      <c r="BY29" s="716"/>
      <c r="BZ29" s="732"/>
      <c r="CA29" s="716"/>
      <c r="CB29" s="1262"/>
      <c r="CC29" s="732"/>
      <c r="CD29" s="1262"/>
      <c r="CE29" s="1262"/>
      <c r="CF29" s="732"/>
      <c r="CG29" s="1262"/>
      <c r="CH29" s="1262"/>
      <c r="CI29" s="732"/>
      <c r="CJ29" s="1262"/>
      <c r="CK29" s="1262"/>
      <c r="CL29" s="732"/>
      <c r="CM29" s="1262"/>
      <c r="CN29" s="1262"/>
      <c r="CO29" s="732"/>
      <c r="CP29" s="1262"/>
      <c r="CQ29" s="1262"/>
      <c r="CR29" s="732"/>
      <c r="CS29" s="1262"/>
      <c r="CT29" s="1262"/>
      <c r="CU29" s="732"/>
      <c r="CV29" s="1262"/>
      <c r="CW29" s="1262"/>
      <c r="CX29" s="732"/>
      <c r="CY29" s="1262"/>
      <c r="CZ29" s="1262"/>
      <c r="DA29" s="732"/>
      <c r="DB29" s="1262"/>
      <c r="DC29" s="715"/>
      <c r="DD29" s="716"/>
      <c r="DE29" s="716"/>
      <c r="DF29" s="716"/>
      <c r="DG29" s="716"/>
      <c r="DH29" s="716"/>
      <c r="DI29" s="716"/>
      <c r="DJ29" s="716"/>
      <c r="DK29" s="716"/>
      <c r="DL29" s="1262"/>
      <c r="DM29" s="1709"/>
      <c r="DN29" s="715"/>
    </row>
    <row r="30" spans="1:118" outlineLevel="1">
      <c r="A30" s="718"/>
      <c r="B30" s="945"/>
      <c r="C30" s="945"/>
      <c r="D30" s="946"/>
      <c r="E30" s="1703"/>
      <c r="F30" s="944"/>
      <c r="G30" s="929"/>
      <c r="H30" s="928" t="s">
        <v>576</v>
      </c>
      <c r="I30" s="715">
        <f t="shared" ref="I30:I36" si="67">CB30+CQ30+CT30+CW30+CZ30</f>
        <v>0</v>
      </c>
      <c r="J30" s="1649"/>
      <c r="K30" s="1649"/>
      <c r="L30" s="714"/>
      <c r="M30" s="716"/>
      <c r="N30" s="732">
        <f t="shared" ref="N30" si="68">M30*0.12*1000</f>
        <v>0</v>
      </c>
      <c r="O30" s="716"/>
      <c r="P30" s="716"/>
      <c r="Q30" s="732">
        <f t="shared" ref="Q30" si="69">P30*0.12*1000</f>
        <v>0</v>
      </c>
      <c r="R30" s="716"/>
      <c r="S30" s="716"/>
      <c r="T30" s="732">
        <f t="shared" ref="T30" si="70">S30*0.12*1000</f>
        <v>0</v>
      </c>
      <c r="U30" s="716"/>
      <c r="V30" s="716"/>
      <c r="W30" s="732">
        <f t="shared" ref="W30" si="71">V30*0.12*1000</f>
        <v>0</v>
      </c>
      <c r="X30" s="716"/>
      <c r="Y30" s="716"/>
      <c r="Z30" s="732">
        <f t="shared" ref="Z30" si="72">Y30*0.12*1000</f>
        <v>0</v>
      </c>
      <c r="AA30" s="716"/>
      <c r="AB30" s="716"/>
      <c r="AC30" s="732">
        <f t="shared" ref="AC30" si="73">AB30*0.12*1000</f>
        <v>0</v>
      </c>
      <c r="AD30" s="716"/>
      <c r="AE30" s="732"/>
      <c r="AF30" s="764">
        <f>AE30*0.12*1000</f>
        <v>0</v>
      </c>
      <c r="AG30" s="732"/>
      <c r="AH30" s="716"/>
      <c r="AI30" s="732">
        <f t="shared" ref="AI30" si="74">AH30*0.12*1000</f>
        <v>0</v>
      </c>
      <c r="AJ30" s="716"/>
      <c r="AK30" s="732">
        <f t="shared" ref="AK30" si="75">AN30+AQ30+AT30+AW30</f>
        <v>0</v>
      </c>
      <c r="AL30" s="732">
        <f t="shared" ref="AL30:AM30" si="76">AO30+AR30+AU30+AX30</f>
        <v>0</v>
      </c>
      <c r="AM30" s="732">
        <f t="shared" si="76"/>
        <v>0</v>
      </c>
      <c r="AN30" s="716"/>
      <c r="AO30" s="732">
        <f t="shared" ref="AO30" si="77">AN30*0.12*1000</f>
        <v>0</v>
      </c>
      <c r="AP30" s="716"/>
      <c r="AQ30" s="716"/>
      <c r="AR30" s="732">
        <f t="shared" ref="AR30" si="78">AQ30*0.12*1000</f>
        <v>0</v>
      </c>
      <c r="AS30" s="716"/>
      <c r="AT30" s="716"/>
      <c r="AU30" s="732">
        <f t="shared" ref="AU30" si="79">AT30*0.12*1000</f>
        <v>0</v>
      </c>
      <c r="AV30" s="716"/>
      <c r="AW30" s="716"/>
      <c r="AX30" s="732">
        <f t="shared" ref="AX30" si="80">AW30*0.12*1000</f>
        <v>0</v>
      </c>
      <c r="AY30" s="716"/>
      <c r="AZ30" s="1027"/>
      <c r="BA30" s="732">
        <f t="shared" ref="BA30" si="81">BD30+BG30+BJ30+BM30</f>
        <v>0</v>
      </c>
      <c r="BB30" s="732">
        <f t="shared" ref="BB30" si="82">BE30+BH30+BK30+BN30</f>
        <v>0</v>
      </c>
      <c r="BC30" s="732">
        <f t="shared" ref="BC30" si="83">BF30+BI30+BL30+BO30</f>
        <v>0</v>
      </c>
      <c r="BD30" s="716"/>
      <c r="BE30" s="732">
        <f t="shared" ref="BE30" si="84">BD30*0.12*1000</f>
        <v>0</v>
      </c>
      <c r="BF30" s="716"/>
      <c r="BG30" s="716"/>
      <c r="BH30" s="732">
        <f t="shared" ref="BH30" si="85">BG30*0.12*1000</f>
        <v>0</v>
      </c>
      <c r="BI30" s="716"/>
      <c r="BJ30" s="716"/>
      <c r="BK30" s="732">
        <f t="shared" ref="BK30" si="86">BJ30*0.12*1000</f>
        <v>0</v>
      </c>
      <c r="BL30" s="716"/>
      <c r="BM30" s="716"/>
      <c r="BN30" s="732">
        <f t="shared" ref="BN30" si="87">BM30*0.12*1000</f>
        <v>0</v>
      </c>
      <c r="BO30" s="716"/>
      <c r="BP30" s="716"/>
      <c r="BQ30" s="732">
        <f t="shared" ref="BQ30" si="88">BP30*0.12*1000</f>
        <v>0</v>
      </c>
      <c r="BR30" s="716"/>
      <c r="BS30" s="708"/>
      <c r="BT30" s="741"/>
      <c r="BU30" s="708"/>
      <c r="BV30" s="716">
        <v>0.22</v>
      </c>
      <c r="BW30" s="732">
        <f>BV30*0.12*1000</f>
        <v>26.4</v>
      </c>
      <c r="BX30" s="716">
        <v>0.59</v>
      </c>
      <c r="BY30" s="708"/>
      <c r="BZ30" s="741"/>
      <c r="CA30" s="708"/>
      <c r="CB30" s="1276"/>
      <c r="CC30" s="732">
        <f>CB30*0.12*1000</f>
        <v>0</v>
      </c>
      <c r="CD30" s="1276"/>
      <c r="CE30" s="1276"/>
      <c r="CF30" s="732">
        <f>CE30*0.12*1000</f>
        <v>0</v>
      </c>
      <c r="CG30" s="1276"/>
      <c r="CH30" s="1276"/>
      <c r="CI30" s="732">
        <f>CH30*0.12*1000</f>
        <v>0</v>
      </c>
      <c r="CJ30" s="1276"/>
      <c r="CK30" s="1276"/>
      <c r="CL30" s="732">
        <f>CK30*0.12*1000</f>
        <v>0</v>
      </c>
      <c r="CM30" s="1276"/>
      <c r="CN30" s="1276"/>
      <c r="CO30" s="732">
        <f>CN30*0.12*1000</f>
        <v>0</v>
      </c>
      <c r="CP30" s="1276"/>
      <c r="CQ30" s="1276"/>
      <c r="CR30" s="732">
        <f>CQ30*0.12*1000</f>
        <v>0</v>
      </c>
      <c r="CS30" s="1276"/>
      <c r="CT30" s="1285"/>
      <c r="CU30" s="732">
        <f>CT30*0.12*1000</f>
        <v>0</v>
      </c>
      <c r="CV30" s="1285"/>
      <c r="CW30" s="1276"/>
      <c r="CX30" s="732">
        <f>CW30*0.12*1000</f>
        <v>0</v>
      </c>
      <c r="CY30" s="1276"/>
      <c r="CZ30" s="1276"/>
      <c r="DA30" s="732">
        <f>CZ30*0.12*1000</f>
        <v>0</v>
      </c>
      <c r="DB30" s="1276"/>
      <c r="DC30" s="715"/>
      <c r="DD30" s="716">
        <v>0.56534757000000002</v>
      </c>
      <c r="DE30" s="716">
        <v>2.8496388100000001</v>
      </c>
      <c r="DF30" s="716">
        <v>3.2957877</v>
      </c>
      <c r="DG30" s="716">
        <v>12</v>
      </c>
      <c r="DH30" s="716"/>
      <c r="DI30" s="716"/>
      <c r="DJ30" s="716"/>
      <c r="DK30" s="716"/>
      <c r="DL30" s="1262"/>
      <c r="DM30" s="1709"/>
      <c r="DN30" s="715">
        <f>SUM(DH30:DM30)</f>
        <v>0</v>
      </c>
    </row>
    <row r="31" spans="1:118" outlineLevel="1">
      <c r="A31" s="1944" t="s">
        <v>485</v>
      </c>
      <c r="B31" s="1944" t="s">
        <v>295</v>
      </c>
      <c r="C31" s="1944">
        <v>2</v>
      </c>
      <c r="D31" s="1945" t="s">
        <v>102</v>
      </c>
      <c r="E31" s="701"/>
      <c r="F31" s="696"/>
      <c r="G31" s="696"/>
      <c r="H31" s="710" t="s">
        <v>576</v>
      </c>
      <c r="I31" s="715">
        <f t="shared" si="67"/>
        <v>0</v>
      </c>
      <c r="J31" s="1649"/>
      <c r="K31" s="1649"/>
      <c r="L31" s="712"/>
      <c r="M31" s="716"/>
      <c r="N31" s="716"/>
      <c r="O31" s="716"/>
      <c r="P31" s="716"/>
      <c r="Q31" s="716"/>
      <c r="R31" s="716"/>
      <c r="S31" s="716"/>
      <c r="T31" s="716"/>
      <c r="U31" s="716"/>
      <c r="V31" s="716"/>
      <c r="W31" s="716"/>
      <c r="X31" s="716"/>
      <c r="Y31" s="716"/>
      <c r="Z31" s="716"/>
      <c r="AA31" s="716"/>
      <c r="AB31" s="716"/>
      <c r="AC31" s="716"/>
      <c r="AD31" s="716"/>
      <c r="AE31" s="717"/>
      <c r="AF31" s="713"/>
      <c r="AG31" s="717"/>
      <c r="AH31" s="717"/>
      <c r="AI31" s="717"/>
      <c r="AJ31" s="717"/>
      <c r="AK31" s="717"/>
      <c r="AL31" s="713"/>
      <c r="AM31" s="717"/>
      <c r="AN31" s="717"/>
      <c r="AO31" s="717"/>
      <c r="AP31" s="717"/>
      <c r="AQ31" s="717"/>
      <c r="AR31" s="717"/>
      <c r="AS31" s="717"/>
      <c r="AT31" s="717"/>
      <c r="AU31" s="717"/>
      <c r="AV31" s="717"/>
      <c r="AW31" s="717"/>
      <c r="AX31" s="717"/>
      <c r="AY31" s="717"/>
      <c r="AZ31" s="1028"/>
      <c r="BA31" s="717"/>
      <c r="BB31" s="713"/>
      <c r="BC31" s="717"/>
      <c r="BD31" s="717"/>
      <c r="BE31" s="717"/>
      <c r="BF31" s="717"/>
      <c r="BG31" s="717"/>
      <c r="BH31" s="717"/>
      <c r="BI31" s="717"/>
      <c r="BJ31" s="717"/>
      <c r="BK31" s="717"/>
      <c r="BL31" s="717"/>
      <c r="BM31" s="717"/>
      <c r="BN31" s="717"/>
      <c r="BO31" s="717"/>
      <c r="BP31" s="717"/>
      <c r="BQ31" s="717"/>
      <c r="BR31" s="717"/>
      <c r="BS31" s="717"/>
      <c r="BT31" s="717"/>
      <c r="BU31" s="717"/>
      <c r="BV31" s="717"/>
      <c r="BW31" s="717"/>
      <c r="BX31" s="753"/>
      <c r="BY31" s="717"/>
      <c r="BZ31" s="717"/>
      <c r="CA31" s="753"/>
      <c r="CB31" s="1275"/>
      <c r="CC31" s="1275"/>
      <c r="CD31" s="1275"/>
      <c r="CE31" s="1275"/>
      <c r="CF31" s="1275"/>
      <c r="CG31" s="1275"/>
      <c r="CH31" s="1275"/>
      <c r="CI31" s="1275"/>
      <c r="CJ31" s="1275"/>
      <c r="CK31" s="1275"/>
      <c r="CL31" s="1275"/>
      <c r="CM31" s="1275"/>
      <c r="CN31" s="1275"/>
      <c r="CO31" s="1275"/>
      <c r="CP31" s="1275"/>
      <c r="CQ31" s="1275"/>
      <c r="CR31" s="1275"/>
      <c r="CS31" s="1275"/>
      <c r="CT31" s="1275"/>
      <c r="CU31" s="1275"/>
      <c r="CV31" s="1275"/>
      <c r="CW31" s="1275"/>
      <c r="CX31" s="1275"/>
      <c r="CY31" s="1275"/>
      <c r="CZ31" s="1275"/>
      <c r="DA31" s="1275"/>
      <c r="DB31" s="1275"/>
      <c r="DC31" s="715"/>
      <c r="DD31" s="716"/>
      <c r="DE31" s="716"/>
      <c r="DF31" s="716"/>
      <c r="DG31" s="716"/>
      <c r="DH31" s="716"/>
      <c r="DI31" s="716"/>
      <c r="DJ31" s="716"/>
      <c r="DK31" s="716"/>
      <c r="DL31" s="1262"/>
      <c r="DM31" s="1709"/>
      <c r="DN31" s="715">
        <f t="shared" ref="DN31:DN36" si="89">SUM(DH31:DM31)</f>
        <v>0</v>
      </c>
    </row>
    <row r="32" spans="1:118" outlineLevel="1">
      <c r="A32" s="1944"/>
      <c r="B32" s="1944"/>
      <c r="C32" s="1944"/>
      <c r="D32" s="1945"/>
      <c r="E32" s="701"/>
      <c r="F32" s="696"/>
      <c r="G32" s="696"/>
      <c r="H32" s="710" t="s">
        <v>289</v>
      </c>
      <c r="I32" s="715">
        <f t="shared" si="67"/>
        <v>0</v>
      </c>
      <c r="J32" s="1649"/>
      <c r="K32" s="1649"/>
      <c r="L32" s="712"/>
      <c r="M32" s="716"/>
      <c r="N32" s="716"/>
      <c r="O32" s="716"/>
      <c r="P32" s="716"/>
      <c r="Q32" s="716"/>
      <c r="R32" s="716"/>
      <c r="S32" s="716"/>
      <c r="T32" s="716"/>
      <c r="U32" s="716"/>
      <c r="V32" s="716"/>
      <c r="W32" s="716"/>
      <c r="X32" s="716"/>
      <c r="Y32" s="716"/>
      <c r="Z32" s="716"/>
      <c r="AA32" s="716"/>
      <c r="AB32" s="716"/>
      <c r="AC32" s="716"/>
      <c r="AD32" s="716"/>
      <c r="AE32" s="710"/>
      <c r="AF32" s="713"/>
      <c r="AG32" s="710"/>
      <c r="AH32" s="710"/>
      <c r="AI32" s="710"/>
      <c r="AJ32" s="710"/>
      <c r="AK32" s="799"/>
      <c r="AL32" s="713"/>
      <c r="AM32" s="799"/>
      <c r="AN32" s="799"/>
      <c r="AO32" s="799"/>
      <c r="AP32" s="799"/>
      <c r="AQ32" s="799"/>
      <c r="AR32" s="799"/>
      <c r="AS32" s="799"/>
      <c r="AT32" s="799"/>
      <c r="AU32" s="799"/>
      <c r="AV32" s="799"/>
      <c r="AW32" s="799"/>
      <c r="AX32" s="799"/>
      <c r="AY32" s="799"/>
      <c r="AZ32" s="1023"/>
      <c r="BA32" s="953"/>
      <c r="BB32" s="713"/>
      <c r="BC32" s="953"/>
      <c r="BD32" s="953"/>
      <c r="BE32" s="953"/>
      <c r="BF32" s="953"/>
      <c r="BG32" s="953"/>
      <c r="BH32" s="953"/>
      <c r="BI32" s="953"/>
      <c r="BJ32" s="953"/>
      <c r="BK32" s="953"/>
      <c r="BL32" s="953"/>
      <c r="BM32" s="953"/>
      <c r="BN32" s="953"/>
      <c r="BO32" s="953"/>
      <c r="BP32" s="710"/>
      <c r="BQ32" s="710"/>
      <c r="BR32" s="710"/>
      <c r="BS32" s="710"/>
      <c r="BT32" s="710"/>
      <c r="BU32" s="710"/>
      <c r="BV32" s="710"/>
      <c r="BW32" s="710"/>
      <c r="BX32" s="748"/>
      <c r="BY32" s="799"/>
      <c r="BZ32" s="799"/>
      <c r="CA32" s="748"/>
      <c r="CB32" s="1279"/>
      <c r="CC32" s="1279"/>
      <c r="CD32" s="1279"/>
      <c r="CE32" s="1279"/>
      <c r="CF32" s="1279"/>
      <c r="CG32" s="1279"/>
      <c r="CH32" s="1279"/>
      <c r="CI32" s="1279"/>
      <c r="CJ32" s="1279"/>
      <c r="CK32" s="1279"/>
      <c r="CL32" s="1279"/>
      <c r="CM32" s="1279"/>
      <c r="CN32" s="1279"/>
      <c r="CO32" s="1279"/>
      <c r="CP32" s="1279"/>
      <c r="CQ32" s="1279"/>
      <c r="CR32" s="1279"/>
      <c r="CS32" s="1279"/>
      <c r="CT32" s="1279"/>
      <c r="CU32" s="1279"/>
      <c r="CV32" s="1279"/>
      <c r="CW32" s="1279"/>
      <c r="CX32" s="1279"/>
      <c r="CY32" s="1279"/>
      <c r="CZ32" s="1279"/>
      <c r="DA32" s="1279"/>
      <c r="DB32" s="1279"/>
      <c r="DC32" s="715"/>
      <c r="DD32" s="715"/>
      <c r="DE32" s="715"/>
      <c r="DF32" s="715"/>
      <c r="DG32" s="715"/>
      <c r="DH32" s="715"/>
      <c r="DI32" s="715"/>
      <c r="DJ32" s="715"/>
      <c r="DK32" s="715"/>
      <c r="DL32" s="1281"/>
      <c r="DM32" s="1649"/>
      <c r="DN32" s="715">
        <f t="shared" si="89"/>
        <v>0</v>
      </c>
    </row>
    <row r="33" spans="1:118" outlineLevel="1">
      <c r="A33" s="1944" t="s">
        <v>485</v>
      </c>
      <c r="B33" s="1944" t="s">
        <v>295</v>
      </c>
      <c r="C33" s="1944">
        <v>3</v>
      </c>
      <c r="D33" s="1945" t="s">
        <v>103</v>
      </c>
      <c r="E33" s="701"/>
      <c r="F33" s="696"/>
      <c r="G33" s="696"/>
      <c r="H33" s="710" t="s">
        <v>576</v>
      </c>
      <c r="I33" s="715">
        <f t="shared" si="67"/>
        <v>0</v>
      </c>
      <c r="J33" s="1649"/>
      <c r="K33" s="1649"/>
      <c r="L33" s="712"/>
      <c r="M33" s="716"/>
      <c r="N33" s="716"/>
      <c r="O33" s="716"/>
      <c r="P33" s="716"/>
      <c r="Q33" s="716"/>
      <c r="R33" s="716"/>
      <c r="S33" s="716"/>
      <c r="T33" s="716"/>
      <c r="U33" s="716"/>
      <c r="V33" s="716"/>
      <c r="W33" s="716"/>
      <c r="X33" s="716"/>
      <c r="Y33" s="716"/>
      <c r="Z33" s="716"/>
      <c r="AA33" s="716"/>
      <c r="AB33" s="716"/>
      <c r="AC33" s="716"/>
      <c r="AD33" s="716"/>
      <c r="AE33" s="710"/>
      <c r="AF33" s="713"/>
      <c r="AG33" s="710"/>
      <c r="AH33" s="710"/>
      <c r="AI33" s="710"/>
      <c r="AJ33" s="710"/>
      <c r="AK33" s="799"/>
      <c r="AL33" s="713"/>
      <c r="AM33" s="799"/>
      <c r="AN33" s="799"/>
      <c r="AO33" s="799"/>
      <c r="AP33" s="799"/>
      <c r="AQ33" s="799"/>
      <c r="AR33" s="799"/>
      <c r="AS33" s="799"/>
      <c r="AT33" s="799"/>
      <c r="AU33" s="799"/>
      <c r="AV33" s="799"/>
      <c r="AW33" s="799"/>
      <c r="AX33" s="799"/>
      <c r="AY33" s="799"/>
      <c r="AZ33" s="1023"/>
      <c r="BA33" s="953"/>
      <c r="BB33" s="713"/>
      <c r="BC33" s="953"/>
      <c r="BD33" s="953"/>
      <c r="BE33" s="953"/>
      <c r="BF33" s="953"/>
      <c r="BG33" s="953"/>
      <c r="BH33" s="953"/>
      <c r="BI33" s="953"/>
      <c r="BJ33" s="953"/>
      <c r="BK33" s="953"/>
      <c r="BL33" s="953"/>
      <c r="BM33" s="953"/>
      <c r="BN33" s="953"/>
      <c r="BO33" s="953"/>
      <c r="BP33" s="710"/>
      <c r="BQ33" s="710"/>
      <c r="BR33" s="710"/>
      <c r="BS33" s="710"/>
      <c r="BT33" s="710"/>
      <c r="BU33" s="710"/>
      <c r="BV33" s="710"/>
      <c r="BW33" s="710"/>
      <c r="BX33" s="748"/>
      <c r="BY33" s="799"/>
      <c r="BZ33" s="799"/>
      <c r="CA33" s="748"/>
      <c r="CB33" s="1279"/>
      <c r="CC33" s="1279"/>
      <c r="CD33" s="1279"/>
      <c r="CE33" s="1279"/>
      <c r="CF33" s="1279"/>
      <c r="CG33" s="1279"/>
      <c r="CH33" s="1279"/>
      <c r="CI33" s="1279"/>
      <c r="CJ33" s="1279"/>
      <c r="CK33" s="1279"/>
      <c r="CL33" s="1279"/>
      <c r="CM33" s="1279"/>
      <c r="CN33" s="1279"/>
      <c r="CO33" s="1279"/>
      <c r="CP33" s="1279"/>
      <c r="CQ33" s="1279"/>
      <c r="CR33" s="1279"/>
      <c r="CS33" s="1279"/>
      <c r="CT33" s="1279"/>
      <c r="CU33" s="1279"/>
      <c r="CV33" s="1279"/>
      <c r="CW33" s="1279"/>
      <c r="CX33" s="1279"/>
      <c r="CY33" s="1279"/>
      <c r="CZ33" s="1279"/>
      <c r="DA33" s="1279"/>
      <c r="DB33" s="1279"/>
      <c r="DC33" s="715"/>
      <c r="DD33" s="715"/>
      <c r="DE33" s="715"/>
      <c r="DF33" s="715"/>
      <c r="DG33" s="715"/>
      <c r="DH33" s="715"/>
      <c r="DI33" s="715"/>
      <c r="DJ33" s="715"/>
      <c r="DK33" s="715"/>
      <c r="DL33" s="1281"/>
      <c r="DM33" s="1649"/>
      <c r="DN33" s="715">
        <f t="shared" si="89"/>
        <v>0</v>
      </c>
    </row>
    <row r="34" spans="1:118" outlineLevel="1">
      <c r="A34" s="1944"/>
      <c r="B34" s="1944"/>
      <c r="C34" s="1944"/>
      <c r="D34" s="1945"/>
      <c r="E34" s="701"/>
      <c r="F34" s="696"/>
      <c r="G34" s="696"/>
      <c r="H34" s="710" t="s">
        <v>289</v>
      </c>
      <c r="I34" s="715">
        <f t="shared" si="67"/>
        <v>0</v>
      </c>
      <c r="J34" s="1649"/>
      <c r="K34" s="1649"/>
      <c r="L34" s="712"/>
      <c r="M34" s="716"/>
      <c r="N34" s="716"/>
      <c r="O34" s="716"/>
      <c r="P34" s="716"/>
      <c r="Q34" s="716"/>
      <c r="R34" s="716"/>
      <c r="S34" s="716"/>
      <c r="T34" s="716"/>
      <c r="U34" s="716"/>
      <c r="V34" s="716"/>
      <c r="W34" s="716"/>
      <c r="X34" s="716"/>
      <c r="Y34" s="716"/>
      <c r="Z34" s="716"/>
      <c r="AA34" s="716"/>
      <c r="AB34" s="716"/>
      <c r="AC34" s="716"/>
      <c r="AD34" s="716"/>
      <c r="AE34" s="710"/>
      <c r="AF34" s="713"/>
      <c r="AG34" s="710"/>
      <c r="AH34" s="710"/>
      <c r="AI34" s="710"/>
      <c r="AJ34" s="710"/>
      <c r="AK34" s="799"/>
      <c r="AL34" s="713"/>
      <c r="AM34" s="799"/>
      <c r="AN34" s="799"/>
      <c r="AO34" s="799"/>
      <c r="AP34" s="799"/>
      <c r="AQ34" s="799"/>
      <c r="AR34" s="799"/>
      <c r="AS34" s="799"/>
      <c r="AT34" s="799"/>
      <c r="AU34" s="799"/>
      <c r="AV34" s="799"/>
      <c r="AW34" s="799"/>
      <c r="AX34" s="799"/>
      <c r="AY34" s="799"/>
      <c r="AZ34" s="1023"/>
      <c r="BA34" s="953"/>
      <c r="BB34" s="713"/>
      <c r="BC34" s="953"/>
      <c r="BD34" s="953"/>
      <c r="BE34" s="953"/>
      <c r="BF34" s="953"/>
      <c r="BG34" s="953"/>
      <c r="BH34" s="953"/>
      <c r="BI34" s="953"/>
      <c r="BJ34" s="953"/>
      <c r="BK34" s="953"/>
      <c r="BL34" s="953"/>
      <c r="BM34" s="953"/>
      <c r="BN34" s="953"/>
      <c r="BO34" s="953"/>
      <c r="BP34" s="710"/>
      <c r="BQ34" s="710"/>
      <c r="BR34" s="710"/>
      <c r="BS34" s="710"/>
      <c r="BT34" s="710"/>
      <c r="BU34" s="710"/>
      <c r="BV34" s="710"/>
      <c r="BW34" s="710"/>
      <c r="BX34" s="748"/>
      <c r="BY34" s="799"/>
      <c r="BZ34" s="799"/>
      <c r="CA34" s="748"/>
      <c r="CB34" s="1279"/>
      <c r="CC34" s="1279"/>
      <c r="CD34" s="1279"/>
      <c r="CE34" s="1279"/>
      <c r="CF34" s="1279"/>
      <c r="CG34" s="1279"/>
      <c r="CH34" s="1279"/>
      <c r="CI34" s="1279"/>
      <c r="CJ34" s="1279"/>
      <c r="CK34" s="1279"/>
      <c r="CL34" s="1279"/>
      <c r="CM34" s="1279"/>
      <c r="CN34" s="1279"/>
      <c r="CO34" s="1279"/>
      <c r="CP34" s="1279"/>
      <c r="CQ34" s="1279"/>
      <c r="CR34" s="1279"/>
      <c r="CS34" s="1279"/>
      <c r="CT34" s="1279"/>
      <c r="CU34" s="1279"/>
      <c r="CV34" s="1279"/>
      <c r="CW34" s="1279"/>
      <c r="CX34" s="1279"/>
      <c r="CY34" s="1279"/>
      <c r="CZ34" s="1279"/>
      <c r="DA34" s="1279"/>
      <c r="DB34" s="1279"/>
      <c r="DC34" s="715"/>
      <c r="DD34" s="715"/>
      <c r="DE34" s="715"/>
      <c r="DF34" s="715"/>
      <c r="DG34" s="715"/>
      <c r="DH34" s="715"/>
      <c r="DI34" s="715"/>
      <c r="DJ34" s="715"/>
      <c r="DK34" s="715"/>
      <c r="DL34" s="1281"/>
      <c r="DM34" s="1649"/>
      <c r="DN34" s="715">
        <f t="shared" si="89"/>
        <v>0</v>
      </c>
    </row>
    <row r="35" spans="1:118" outlineLevel="1">
      <c r="A35" s="1944" t="s">
        <v>485</v>
      </c>
      <c r="B35" s="1944" t="s">
        <v>295</v>
      </c>
      <c r="C35" s="1944">
        <v>4</v>
      </c>
      <c r="D35" s="1945" t="s">
        <v>104</v>
      </c>
      <c r="E35" s="701"/>
      <c r="F35" s="696"/>
      <c r="G35" s="696"/>
      <c r="H35" s="710" t="s">
        <v>576</v>
      </c>
      <c r="I35" s="715">
        <f t="shared" si="67"/>
        <v>0</v>
      </c>
      <c r="J35" s="1649"/>
      <c r="K35" s="1649"/>
      <c r="L35" s="712"/>
      <c r="M35" s="716"/>
      <c r="N35" s="716"/>
      <c r="O35" s="716"/>
      <c r="P35" s="716"/>
      <c r="Q35" s="716"/>
      <c r="R35" s="716"/>
      <c r="S35" s="716"/>
      <c r="T35" s="716"/>
      <c r="U35" s="716"/>
      <c r="V35" s="716"/>
      <c r="W35" s="716"/>
      <c r="X35" s="716"/>
      <c r="Y35" s="716"/>
      <c r="Z35" s="716"/>
      <c r="AA35" s="716"/>
      <c r="AB35" s="716"/>
      <c r="AC35" s="716"/>
      <c r="AD35" s="716"/>
      <c r="AE35" s="710"/>
      <c r="AF35" s="713"/>
      <c r="AG35" s="710"/>
      <c r="AH35" s="710"/>
      <c r="AI35" s="710"/>
      <c r="AJ35" s="710"/>
      <c r="AK35" s="799"/>
      <c r="AL35" s="713"/>
      <c r="AM35" s="799"/>
      <c r="AN35" s="799"/>
      <c r="AO35" s="799"/>
      <c r="AP35" s="799"/>
      <c r="AQ35" s="799"/>
      <c r="AR35" s="799"/>
      <c r="AS35" s="799"/>
      <c r="AT35" s="799"/>
      <c r="AU35" s="799"/>
      <c r="AV35" s="799"/>
      <c r="AW35" s="799"/>
      <c r="AX35" s="799"/>
      <c r="AY35" s="799"/>
      <c r="AZ35" s="1023"/>
      <c r="BA35" s="953"/>
      <c r="BB35" s="713"/>
      <c r="BC35" s="953"/>
      <c r="BD35" s="953"/>
      <c r="BE35" s="953"/>
      <c r="BF35" s="953"/>
      <c r="BG35" s="953"/>
      <c r="BH35" s="953"/>
      <c r="BI35" s="953"/>
      <c r="BJ35" s="953"/>
      <c r="BK35" s="953"/>
      <c r="BL35" s="953"/>
      <c r="BM35" s="953"/>
      <c r="BN35" s="953"/>
      <c r="BO35" s="953"/>
      <c r="BP35" s="710"/>
      <c r="BQ35" s="710"/>
      <c r="BR35" s="710"/>
      <c r="BS35" s="710"/>
      <c r="BT35" s="710"/>
      <c r="BU35" s="710"/>
      <c r="BV35" s="710"/>
      <c r="BW35" s="710"/>
      <c r="BX35" s="748"/>
      <c r="BY35" s="799"/>
      <c r="BZ35" s="799"/>
      <c r="CA35" s="748"/>
      <c r="CB35" s="1279"/>
      <c r="CC35" s="1279"/>
      <c r="CD35" s="1279"/>
      <c r="CE35" s="1279"/>
      <c r="CF35" s="1279"/>
      <c r="CG35" s="1279"/>
      <c r="CH35" s="1279"/>
      <c r="CI35" s="1279"/>
      <c r="CJ35" s="1279"/>
      <c r="CK35" s="1279"/>
      <c r="CL35" s="1279"/>
      <c r="CM35" s="1279"/>
      <c r="CN35" s="1279"/>
      <c r="CO35" s="1279"/>
      <c r="CP35" s="1279"/>
      <c r="CQ35" s="1279"/>
      <c r="CR35" s="1279"/>
      <c r="CS35" s="1279"/>
      <c r="CT35" s="1279"/>
      <c r="CU35" s="1279"/>
      <c r="CV35" s="1279"/>
      <c r="CW35" s="1279"/>
      <c r="CX35" s="1279"/>
      <c r="CY35" s="1279"/>
      <c r="CZ35" s="1279"/>
      <c r="DA35" s="1279"/>
      <c r="DB35" s="1279"/>
      <c r="DC35" s="715"/>
      <c r="DD35" s="715"/>
      <c r="DE35" s="715"/>
      <c r="DF35" s="715"/>
      <c r="DG35" s="715"/>
      <c r="DH35" s="715"/>
      <c r="DI35" s="715"/>
      <c r="DJ35" s="715"/>
      <c r="DK35" s="715"/>
      <c r="DL35" s="1281"/>
      <c r="DM35" s="1649"/>
      <c r="DN35" s="715">
        <f t="shared" si="89"/>
        <v>0</v>
      </c>
    </row>
    <row r="36" spans="1:118" outlineLevel="1">
      <c r="A36" s="1944"/>
      <c r="B36" s="1944"/>
      <c r="C36" s="1944"/>
      <c r="D36" s="1945"/>
      <c r="E36" s="701"/>
      <c r="F36" s="696"/>
      <c r="G36" s="696"/>
      <c r="H36" s="710" t="s">
        <v>289</v>
      </c>
      <c r="I36" s="715">
        <f t="shared" si="67"/>
        <v>0</v>
      </c>
      <c r="J36" s="1649"/>
      <c r="K36" s="1649"/>
      <c r="L36" s="712"/>
      <c r="M36" s="716"/>
      <c r="N36" s="716"/>
      <c r="O36" s="716"/>
      <c r="P36" s="716"/>
      <c r="Q36" s="716"/>
      <c r="R36" s="716"/>
      <c r="S36" s="716"/>
      <c r="T36" s="716"/>
      <c r="U36" s="716"/>
      <c r="V36" s="716"/>
      <c r="W36" s="716"/>
      <c r="X36" s="716"/>
      <c r="Y36" s="716"/>
      <c r="Z36" s="716"/>
      <c r="AA36" s="716"/>
      <c r="AB36" s="716"/>
      <c r="AC36" s="716"/>
      <c r="AD36" s="716"/>
      <c r="AE36" s="710"/>
      <c r="AF36" s="713"/>
      <c r="AG36" s="710"/>
      <c r="AH36" s="710"/>
      <c r="AI36" s="710"/>
      <c r="AJ36" s="710"/>
      <c r="AK36" s="799"/>
      <c r="AL36" s="713"/>
      <c r="AM36" s="799"/>
      <c r="AN36" s="799"/>
      <c r="AO36" s="799"/>
      <c r="AP36" s="799"/>
      <c r="AQ36" s="799"/>
      <c r="AR36" s="799"/>
      <c r="AS36" s="799"/>
      <c r="AT36" s="799"/>
      <c r="AU36" s="799"/>
      <c r="AV36" s="799"/>
      <c r="AW36" s="799"/>
      <c r="AX36" s="799"/>
      <c r="AY36" s="799"/>
      <c r="AZ36" s="1023"/>
      <c r="BA36" s="953"/>
      <c r="BB36" s="713"/>
      <c r="BC36" s="953"/>
      <c r="BD36" s="953"/>
      <c r="BE36" s="953"/>
      <c r="BF36" s="953"/>
      <c r="BG36" s="953"/>
      <c r="BH36" s="953"/>
      <c r="BI36" s="953"/>
      <c r="BJ36" s="953"/>
      <c r="BK36" s="953"/>
      <c r="BL36" s="953"/>
      <c r="BM36" s="953"/>
      <c r="BN36" s="953"/>
      <c r="BO36" s="953"/>
      <c r="BP36" s="710"/>
      <c r="BQ36" s="710"/>
      <c r="BR36" s="710"/>
      <c r="BS36" s="710"/>
      <c r="BT36" s="710"/>
      <c r="BU36" s="710"/>
      <c r="BV36" s="710"/>
      <c r="BW36" s="710"/>
      <c r="BX36" s="748"/>
      <c r="BY36" s="799"/>
      <c r="BZ36" s="799"/>
      <c r="CA36" s="748"/>
      <c r="CB36" s="1279"/>
      <c r="CC36" s="1279"/>
      <c r="CD36" s="1279"/>
      <c r="CE36" s="1279"/>
      <c r="CF36" s="1279"/>
      <c r="CG36" s="1279"/>
      <c r="CH36" s="1279"/>
      <c r="CI36" s="1279"/>
      <c r="CJ36" s="1279"/>
      <c r="CK36" s="1279"/>
      <c r="CL36" s="1279"/>
      <c r="CM36" s="1279"/>
      <c r="CN36" s="1279"/>
      <c r="CO36" s="1279"/>
      <c r="CP36" s="1279"/>
      <c r="CQ36" s="1279"/>
      <c r="CR36" s="1279"/>
      <c r="CS36" s="1279"/>
      <c r="CT36" s="1279"/>
      <c r="CU36" s="1279"/>
      <c r="CV36" s="1279"/>
      <c r="CW36" s="1279"/>
      <c r="CX36" s="1279"/>
      <c r="CY36" s="1279"/>
      <c r="CZ36" s="1279"/>
      <c r="DA36" s="1279"/>
      <c r="DB36" s="1279"/>
      <c r="DC36" s="715"/>
      <c r="DD36" s="715"/>
      <c r="DE36" s="715"/>
      <c r="DF36" s="715"/>
      <c r="DG36" s="715"/>
      <c r="DH36" s="715"/>
      <c r="DI36" s="715"/>
      <c r="DJ36" s="715"/>
      <c r="DK36" s="715"/>
      <c r="DL36" s="1281"/>
      <c r="DM36" s="1649"/>
      <c r="DN36" s="715">
        <f t="shared" si="89"/>
        <v>0</v>
      </c>
    </row>
    <row r="37" spans="1:118" ht="31.5" outlineLevel="1">
      <c r="A37" s="738" t="s">
        <v>485</v>
      </c>
      <c r="B37" s="738" t="s">
        <v>295</v>
      </c>
      <c r="C37" s="738">
        <v>5</v>
      </c>
      <c r="D37" s="739" t="s">
        <v>105</v>
      </c>
      <c r="E37" s="736"/>
      <c r="F37" s="739"/>
      <c r="G37" s="739"/>
      <c r="H37" s="738" t="s">
        <v>576</v>
      </c>
      <c r="I37" s="732">
        <f>I38+I42+I47+I46</f>
        <v>53.040266666666675</v>
      </c>
      <c r="J37" s="732">
        <f t="shared" ref="J37:BU37" si="90">J38+J42+J47+J46</f>
        <v>3326.1440000000002</v>
      </c>
      <c r="K37" s="732">
        <f t="shared" si="90"/>
        <v>100.63816831443106</v>
      </c>
      <c r="L37" s="732">
        <f t="shared" si="90"/>
        <v>0</v>
      </c>
      <c r="M37" s="732">
        <f t="shared" si="90"/>
        <v>0</v>
      </c>
      <c r="N37" s="732">
        <f t="shared" si="90"/>
        <v>0</v>
      </c>
      <c r="O37" s="732">
        <f t="shared" si="90"/>
        <v>0</v>
      </c>
      <c r="P37" s="732">
        <f t="shared" si="90"/>
        <v>0</v>
      </c>
      <c r="Q37" s="732">
        <f t="shared" si="90"/>
        <v>0</v>
      </c>
      <c r="R37" s="732">
        <f t="shared" si="90"/>
        <v>0</v>
      </c>
      <c r="S37" s="732">
        <f t="shared" si="90"/>
        <v>0</v>
      </c>
      <c r="T37" s="732">
        <f t="shared" si="90"/>
        <v>0</v>
      </c>
      <c r="U37" s="732">
        <f t="shared" si="90"/>
        <v>0</v>
      </c>
      <c r="V37" s="732">
        <f t="shared" si="90"/>
        <v>0</v>
      </c>
      <c r="W37" s="732">
        <f t="shared" si="90"/>
        <v>0</v>
      </c>
      <c r="X37" s="732">
        <f t="shared" si="90"/>
        <v>0</v>
      </c>
      <c r="Y37" s="732">
        <f t="shared" si="90"/>
        <v>0</v>
      </c>
      <c r="Z37" s="732">
        <f t="shared" si="90"/>
        <v>0</v>
      </c>
      <c r="AA37" s="732">
        <f t="shared" si="90"/>
        <v>0</v>
      </c>
      <c r="AB37" s="732">
        <f t="shared" si="90"/>
        <v>0</v>
      </c>
      <c r="AC37" s="732">
        <f t="shared" si="90"/>
        <v>0</v>
      </c>
      <c r="AD37" s="732">
        <f t="shared" si="90"/>
        <v>0</v>
      </c>
      <c r="AE37" s="732">
        <f t="shared" si="90"/>
        <v>7.9881832214299298</v>
      </c>
      <c r="AF37" s="732">
        <f t="shared" si="90"/>
        <v>958.58198657159153</v>
      </c>
      <c r="AG37" s="732">
        <f t="shared" si="90"/>
        <v>23.277105293530084</v>
      </c>
      <c r="AH37" s="732">
        <f t="shared" si="90"/>
        <v>0.55169999999999997</v>
      </c>
      <c r="AI37" s="732">
        <f t="shared" si="90"/>
        <v>66.203999999999994</v>
      </c>
      <c r="AJ37" s="732">
        <f t="shared" si="90"/>
        <v>1.6623834918844276</v>
      </c>
      <c r="AK37" s="732">
        <f t="shared" si="90"/>
        <v>13.907386299999997</v>
      </c>
      <c r="AL37" s="732">
        <f t="shared" si="90"/>
        <v>1668.8863559999995</v>
      </c>
      <c r="AM37" s="732">
        <f t="shared" si="90"/>
        <v>42.978266869124909</v>
      </c>
      <c r="AN37" s="732">
        <f t="shared" si="90"/>
        <v>3.3509999999999995</v>
      </c>
      <c r="AO37" s="732">
        <f t="shared" si="90"/>
        <v>402.11999999999995</v>
      </c>
      <c r="AP37" s="732">
        <f t="shared" si="90"/>
        <v>9.7818412798521983</v>
      </c>
      <c r="AQ37" s="732">
        <f t="shared" si="90"/>
        <v>2.8096032999999974</v>
      </c>
      <c r="AR37" s="732">
        <f t="shared" si="90"/>
        <v>337.15239599999967</v>
      </c>
      <c r="AS37" s="732">
        <f t="shared" si="90"/>
        <v>8.2190892614744779</v>
      </c>
      <c r="AT37" s="732">
        <f t="shared" si="90"/>
        <v>3.5967829999999998</v>
      </c>
      <c r="AU37" s="732">
        <f t="shared" si="90"/>
        <v>431.61395999999996</v>
      </c>
      <c r="AV37" s="732">
        <f t="shared" si="90"/>
        <v>11.551737817146659</v>
      </c>
      <c r="AW37" s="732">
        <f t="shared" si="90"/>
        <v>4.1500000000000004</v>
      </c>
      <c r="AX37" s="732">
        <f t="shared" si="90"/>
        <v>498</v>
      </c>
      <c r="AY37" s="732">
        <f t="shared" si="90"/>
        <v>13.425598510651577</v>
      </c>
      <c r="AZ37" s="732">
        <f t="shared" si="90"/>
        <v>0</v>
      </c>
      <c r="BA37" s="732">
        <f t="shared" si="90"/>
        <v>13.116612</v>
      </c>
      <c r="BB37" s="732">
        <f t="shared" si="90"/>
        <v>994.31820000000005</v>
      </c>
      <c r="BC37" s="732">
        <f t="shared" si="90"/>
        <v>43.664435138067539</v>
      </c>
      <c r="BD37" s="732">
        <f t="shared" si="90"/>
        <v>2.6970000000000001</v>
      </c>
      <c r="BE37" s="732">
        <f t="shared" si="90"/>
        <v>323.64</v>
      </c>
      <c r="BF37" s="732">
        <f t="shared" si="90"/>
        <v>8.2344387035901292</v>
      </c>
      <c r="BG37" s="732">
        <f t="shared" si="90"/>
        <v>4.3609999999999998</v>
      </c>
      <c r="BH37" s="732">
        <f t="shared" si="90"/>
        <v>523.32000000000005</v>
      </c>
      <c r="BI37" s="732">
        <f t="shared" si="90"/>
        <v>13.084751163830909</v>
      </c>
      <c r="BJ37" s="732">
        <f t="shared" si="90"/>
        <v>4.8306269999999998</v>
      </c>
      <c r="BK37" s="732">
        <f t="shared" si="90"/>
        <v>0</v>
      </c>
      <c r="BL37" s="732">
        <f t="shared" si="90"/>
        <v>16.245987937494</v>
      </c>
      <c r="BM37" s="732">
        <f t="shared" si="90"/>
        <v>1.2279850000000001</v>
      </c>
      <c r="BN37" s="732">
        <f t="shared" si="90"/>
        <v>147.35819999999998</v>
      </c>
      <c r="BO37" s="732">
        <f t="shared" si="90"/>
        <v>6.0992573331524982</v>
      </c>
      <c r="BP37" s="732">
        <f t="shared" si="90"/>
        <v>24.407759054264702</v>
      </c>
      <c r="BQ37" s="732">
        <f t="shared" si="90"/>
        <v>2928.9310865117641</v>
      </c>
      <c r="BR37" s="732">
        <f t="shared" si="90"/>
        <v>75.502208769885229</v>
      </c>
      <c r="BS37" s="732">
        <f t="shared" si="90"/>
        <v>6.7025056048029397</v>
      </c>
      <c r="BT37" s="732">
        <f t="shared" si="90"/>
        <v>804.30067257635278</v>
      </c>
      <c r="BU37" s="732">
        <f t="shared" si="90"/>
        <v>21.4989583512703</v>
      </c>
      <c r="BV37" s="732">
        <f t="shared" ref="BV37:DM37" si="91">BV38+BV42+BV47+BV46</f>
        <v>24.092950815881249</v>
      </c>
      <c r="BW37" s="732">
        <f t="shared" si="91"/>
        <v>2891.1540979057499</v>
      </c>
      <c r="BX37" s="732">
        <f t="shared" si="91"/>
        <v>80.171192265005942</v>
      </c>
      <c r="BY37" s="732">
        <f t="shared" si="91"/>
        <v>0</v>
      </c>
      <c r="BZ37" s="732">
        <f t="shared" si="91"/>
        <v>0</v>
      </c>
      <c r="CA37" s="732">
        <f t="shared" si="91"/>
        <v>0</v>
      </c>
      <c r="CB37" s="732">
        <f t="shared" si="91"/>
        <v>11.933528220668222</v>
      </c>
      <c r="CC37" s="732">
        <f t="shared" si="91"/>
        <v>1432.0233864801867</v>
      </c>
      <c r="CD37" s="732">
        <f t="shared" si="91"/>
        <v>40.050775520460213</v>
      </c>
      <c r="CE37" s="732">
        <f t="shared" si="91"/>
        <v>4.0052694444444414</v>
      </c>
      <c r="CF37" s="732">
        <f t="shared" si="91"/>
        <v>480.63233333333295</v>
      </c>
      <c r="CG37" s="732">
        <f t="shared" si="91"/>
        <v>12.811629596759721</v>
      </c>
      <c r="CH37" s="732">
        <f t="shared" si="91"/>
        <v>3.4083996923076922</v>
      </c>
      <c r="CI37" s="732">
        <f t="shared" si="91"/>
        <v>409.00796307692303</v>
      </c>
      <c r="CJ37" s="732">
        <f t="shared" si="91"/>
        <v>11.188024091700193</v>
      </c>
      <c r="CK37" s="732">
        <f t="shared" si="91"/>
        <v>2.2648590839160887</v>
      </c>
      <c r="CL37" s="732">
        <f t="shared" si="91"/>
        <v>271.78309006993061</v>
      </c>
      <c r="CM37" s="732">
        <f t="shared" si="91"/>
        <v>8.0912359192795265</v>
      </c>
      <c r="CN37" s="732">
        <f t="shared" si="91"/>
        <v>2.2549999999999999</v>
      </c>
      <c r="CO37" s="732">
        <f t="shared" si="91"/>
        <v>270.60000000000002</v>
      </c>
      <c r="CP37" s="732">
        <f t="shared" si="91"/>
        <v>7.95988591272077</v>
      </c>
      <c r="CQ37" s="732">
        <f t="shared" si="91"/>
        <v>50.079991</v>
      </c>
      <c r="CR37" s="732">
        <f t="shared" si="91"/>
        <v>6009.5989199999995</v>
      </c>
      <c r="CS37" s="732">
        <f t="shared" si="91"/>
        <v>176.79958826123791</v>
      </c>
      <c r="CT37" s="732">
        <f t="shared" si="91"/>
        <v>9.9366179999999993</v>
      </c>
      <c r="CU37" s="732">
        <f t="shared" si="91"/>
        <v>1192.3941600000001</v>
      </c>
      <c r="CV37" s="732">
        <f t="shared" si="91"/>
        <v>36.597986571329223</v>
      </c>
      <c r="CW37" s="732">
        <f t="shared" si="91"/>
        <v>10.180354999999997</v>
      </c>
      <c r="CX37" s="732">
        <f t="shared" si="91"/>
        <v>1221.6425999999997</v>
      </c>
      <c r="CY37" s="732">
        <f t="shared" si="91"/>
        <v>39.118667626166648</v>
      </c>
      <c r="CZ37" s="732">
        <f t="shared" si="91"/>
        <v>5.4540000000000006</v>
      </c>
      <c r="DA37" s="732">
        <f t="shared" si="91"/>
        <v>654.48</v>
      </c>
      <c r="DB37" s="732">
        <f t="shared" si="91"/>
        <v>21.864510172815312</v>
      </c>
      <c r="DC37" s="732">
        <f t="shared" si="91"/>
        <v>0</v>
      </c>
      <c r="DD37" s="732">
        <f t="shared" si="91"/>
        <v>0</v>
      </c>
      <c r="DE37" s="732">
        <f t="shared" si="91"/>
        <v>0</v>
      </c>
      <c r="DF37" s="732">
        <f t="shared" si="91"/>
        <v>255</v>
      </c>
      <c r="DG37" s="732">
        <f t="shared" si="91"/>
        <v>115.11175451</v>
      </c>
      <c r="DH37" s="732">
        <f t="shared" si="91"/>
        <v>167.456838812212</v>
      </c>
      <c r="DI37" s="732">
        <f t="shared" si="91"/>
        <v>122.541322069149</v>
      </c>
      <c r="DJ37" s="732">
        <f t="shared" si="91"/>
        <v>371.339</v>
      </c>
      <c r="DK37" s="732">
        <f>DK38+DK42+DK47+DK46</f>
        <v>613.98399999999992</v>
      </c>
      <c r="DL37" s="732">
        <f>DL38+DL42+DL47+DL46</f>
        <v>523.24149</v>
      </c>
      <c r="DM37" s="732">
        <f t="shared" si="91"/>
        <v>85</v>
      </c>
      <c r="DN37" s="732">
        <f>DN38+DN42+DN47+DN46</f>
        <v>1883.5626508813612</v>
      </c>
    </row>
    <row r="38" spans="1:118" ht="31.7" customHeight="1" outlineLevel="1">
      <c r="A38" s="937" t="s">
        <v>485</v>
      </c>
      <c r="B38" s="937" t="s">
        <v>295</v>
      </c>
      <c r="C38" s="938" t="s">
        <v>87</v>
      </c>
      <c r="D38" s="939" t="s">
        <v>733</v>
      </c>
      <c r="E38" s="940" t="s">
        <v>538</v>
      </c>
      <c r="F38" s="940"/>
      <c r="G38" s="940"/>
      <c r="H38" s="937" t="s">
        <v>576</v>
      </c>
      <c r="I38" s="764">
        <f t="shared" ref="I38" si="92">SUM(I39:I45)</f>
        <v>40.379066666666674</v>
      </c>
      <c r="J38" s="764">
        <f t="shared" ref="J38:BU38" si="93">SUM(J39:J41)</f>
        <v>1806.8000000000002</v>
      </c>
      <c r="K38" s="764">
        <f t="shared" si="93"/>
        <v>52.38376551006418</v>
      </c>
      <c r="L38" s="764">
        <f t="shared" si="93"/>
        <v>0</v>
      </c>
      <c r="M38" s="764">
        <f t="shared" si="93"/>
        <v>0</v>
      </c>
      <c r="N38" s="764">
        <f t="shared" si="93"/>
        <v>0</v>
      </c>
      <c r="O38" s="764">
        <f t="shared" si="93"/>
        <v>0</v>
      </c>
      <c r="P38" s="764">
        <f t="shared" si="93"/>
        <v>0</v>
      </c>
      <c r="Q38" s="764">
        <f t="shared" si="93"/>
        <v>0</v>
      </c>
      <c r="R38" s="764">
        <f t="shared" si="93"/>
        <v>0</v>
      </c>
      <c r="S38" s="764">
        <f t="shared" si="93"/>
        <v>0</v>
      </c>
      <c r="T38" s="764">
        <f t="shared" si="93"/>
        <v>0</v>
      </c>
      <c r="U38" s="764">
        <f t="shared" si="93"/>
        <v>0</v>
      </c>
      <c r="V38" s="764">
        <f t="shared" si="93"/>
        <v>0</v>
      </c>
      <c r="W38" s="764">
        <f t="shared" si="93"/>
        <v>0</v>
      </c>
      <c r="X38" s="764">
        <f t="shared" si="93"/>
        <v>0</v>
      </c>
      <c r="Y38" s="764">
        <f t="shared" si="93"/>
        <v>0</v>
      </c>
      <c r="Z38" s="764">
        <f t="shared" si="93"/>
        <v>0</v>
      </c>
      <c r="AA38" s="764">
        <f t="shared" si="93"/>
        <v>0</v>
      </c>
      <c r="AB38" s="764">
        <f t="shared" si="93"/>
        <v>0</v>
      </c>
      <c r="AC38" s="764">
        <f t="shared" si="93"/>
        <v>0</v>
      </c>
      <c r="AD38" s="764">
        <f t="shared" si="93"/>
        <v>0</v>
      </c>
      <c r="AE38" s="764">
        <f t="shared" si="93"/>
        <v>7.9881832214299298</v>
      </c>
      <c r="AF38" s="764">
        <f t="shared" si="93"/>
        <v>958.58198657159153</v>
      </c>
      <c r="AG38" s="764">
        <f t="shared" si="93"/>
        <v>23.277105293530084</v>
      </c>
      <c r="AH38" s="764">
        <f t="shared" si="93"/>
        <v>0.55169999999999997</v>
      </c>
      <c r="AI38" s="764">
        <f t="shared" si="93"/>
        <v>66.203999999999994</v>
      </c>
      <c r="AJ38" s="764">
        <f t="shared" si="93"/>
        <v>1.6623834918844276</v>
      </c>
      <c r="AK38" s="764">
        <f t="shared" si="93"/>
        <v>13.907386299999997</v>
      </c>
      <c r="AL38" s="764">
        <f t="shared" si="93"/>
        <v>1668.8863559999995</v>
      </c>
      <c r="AM38" s="764">
        <f t="shared" si="93"/>
        <v>42.978266869124909</v>
      </c>
      <c r="AN38" s="764">
        <f t="shared" si="93"/>
        <v>3.3509999999999995</v>
      </c>
      <c r="AO38" s="764">
        <f t="shared" si="93"/>
        <v>402.11999999999995</v>
      </c>
      <c r="AP38" s="764">
        <f t="shared" si="93"/>
        <v>9.7818412798521983</v>
      </c>
      <c r="AQ38" s="764">
        <f t="shared" si="93"/>
        <v>2.8096032999999974</v>
      </c>
      <c r="AR38" s="764">
        <f t="shared" si="93"/>
        <v>337.15239599999967</v>
      </c>
      <c r="AS38" s="764">
        <f t="shared" si="93"/>
        <v>8.2190892614744779</v>
      </c>
      <c r="AT38" s="764">
        <f t="shared" si="93"/>
        <v>3.5967829999999998</v>
      </c>
      <c r="AU38" s="764">
        <f t="shared" si="93"/>
        <v>431.61395999999996</v>
      </c>
      <c r="AV38" s="764">
        <f t="shared" si="93"/>
        <v>11.551737817146659</v>
      </c>
      <c r="AW38" s="764">
        <f t="shared" si="93"/>
        <v>4.1500000000000004</v>
      </c>
      <c r="AX38" s="764">
        <f t="shared" si="93"/>
        <v>498</v>
      </c>
      <c r="AY38" s="764">
        <f t="shared" si="93"/>
        <v>13.425598510651577</v>
      </c>
      <c r="AZ38" s="764">
        <f t="shared" si="93"/>
        <v>0</v>
      </c>
      <c r="BA38" s="764">
        <f t="shared" si="93"/>
        <v>13.116612</v>
      </c>
      <c r="BB38" s="764">
        <f t="shared" si="93"/>
        <v>994.31820000000005</v>
      </c>
      <c r="BC38" s="764">
        <f t="shared" si="93"/>
        <v>43.664435138067539</v>
      </c>
      <c r="BD38" s="764">
        <f t="shared" si="93"/>
        <v>2.6970000000000001</v>
      </c>
      <c r="BE38" s="764">
        <f t="shared" si="93"/>
        <v>323.64</v>
      </c>
      <c r="BF38" s="764">
        <f t="shared" si="93"/>
        <v>8.2344387035901292</v>
      </c>
      <c r="BG38" s="764">
        <f t="shared" si="93"/>
        <v>4.3609999999999998</v>
      </c>
      <c r="BH38" s="764">
        <f t="shared" si="93"/>
        <v>523.32000000000005</v>
      </c>
      <c r="BI38" s="764">
        <f t="shared" si="93"/>
        <v>13.084751163830909</v>
      </c>
      <c r="BJ38" s="764">
        <f t="shared" si="93"/>
        <v>4.8306269999999998</v>
      </c>
      <c r="BK38" s="764">
        <f t="shared" si="93"/>
        <v>0</v>
      </c>
      <c r="BL38" s="764">
        <f t="shared" si="93"/>
        <v>16.245987937494</v>
      </c>
      <c r="BM38" s="764">
        <f t="shared" si="93"/>
        <v>1.2279850000000001</v>
      </c>
      <c r="BN38" s="764">
        <f t="shared" si="93"/>
        <v>147.35819999999998</v>
      </c>
      <c r="BO38" s="764">
        <f t="shared" si="93"/>
        <v>6.0992573331524982</v>
      </c>
      <c r="BP38" s="764">
        <f t="shared" si="93"/>
        <v>24.407759054264702</v>
      </c>
      <c r="BQ38" s="764">
        <f t="shared" si="93"/>
        <v>2928.9310865117641</v>
      </c>
      <c r="BR38" s="764">
        <f t="shared" si="93"/>
        <v>75.502208769885229</v>
      </c>
      <c r="BS38" s="764">
        <f t="shared" si="93"/>
        <v>6.7025056048029397</v>
      </c>
      <c r="BT38" s="764">
        <f t="shared" si="93"/>
        <v>804.30067257635278</v>
      </c>
      <c r="BU38" s="764">
        <f t="shared" si="93"/>
        <v>21.4989583512703</v>
      </c>
      <c r="BV38" s="764">
        <f t="shared" ref="BV38:DM38" si="94">SUM(BV39:BV41)</f>
        <v>24.092950815881249</v>
      </c>
      <c r="BW38" s="764">
        <f t="shared" si="94"/>
        <v>2891.1540979057499</v>
      </c>
      <c r="BX38" s="764">
        <f t="shared" si="94"/>
        <v>80.171192265005942</v>
      </c>
      <c r="BY38" s="764">
        <f t="shared" si="94"/>
        <v>0</v>
      </c>
      <c r="BZ38" s="764">
        <f t="shared" si="94"/>
        <v>0</v>
      </c>
      <c r="CA38" s="764">
        <f t="shared" si="94"/>
        <v>0</v>
      </c>
      <c r="CB38" s="764">
        <f t="shared" si="94"/>
        <v>6.5466666666666704</v>
      </c>
      <c r="CC38" s="764">
        <f t="shared" si="94"/>
        <v>785.60000000000036</v>
      </c>
      <c r="CD38" s="764">
        <f t="shared" si="94"/>
        <v>22.340539342089539</v>
      </c>
      <c r="CE38" s="764">
        <f t="shared" si="94"/>
        <v>1.43333333333333</v>
      </c>
      <c r="CF38" s="764">
        <f t="shared" si="94"/>
        <v>171.9999999999996</v>
      </c>
      <c r="CG38" s="764">
        <f t="shared" si="94"/>
        <v>4.5847941093767481</v>
      </c>
      <c r="CH38" s="764">
        <f t="shared" si="94"/>
        <v>1.49166666666667</v>
      </c>
      <c r="CI38" s="764">
        <f t="shared" si="94"/>
        <v>179.0000000000004</v>
      </c>
      <c r="CJ38" s="764">
        <f t="shared" si="94"/>
        <v>4.8963748709158867</v>
      </c>
      <c r="CK38" s="764">
        <f t="shared" si="94"/>
        <v>1.7666666666666699</v>
      </c>
      <c r="CL38" s="764">
        <f t="shared" si="94"/>
        <v>212.00000000000037</v>
      </c>
      <c r="CM38" s="764">
        <f t="shared" si="94"/>
        <v>6.3114376043259357</v>
      </c>
      <c r="CN38" s="764">
        <f t="shared" si="94"/>
        <v>1.855</v>
      </c>
      <c r="CO38" s="764">
        <f t="shared" si="94"/>
        <v>222.6</v>
      </c>
      <c r="CP38" s="764">
        <f t="shared" si="94"/>
        <v>6.5479327574709663</v>
      </c>
      <c r="CQ38" s="764">
        <f t="shared" si="94"/>
        <v>8.51</v>
      </c>
      <c r="CR38" s="764">
        <f t="shared" si="94"/>
        <v>1021.2</v>
      </c>
      <c r="CS38" s="764">
        <f t="shared" si="94"/>
        <v>30.043226167974645</v>
      </c>
      <c r="CT38" s="764">
        <f t="shared" si="94"/>
        <v>0</v>
      </c>
      <c r="CU38" s="764">
        <f t="shared" si="94"/>
        <v>0</v>
      </c>
      <c r="CV38" s="764">
        <f t="shared" si="94"/>
        <v>0</v>
      </c>
      <c r="CW38" s="764">
        <f t="shared" si="94"/>
        <v>0</v>
      </c>
      <c r="CX38" s="764">
        <f t="shared" si="94"/>
        <v>0</v>
      </c>
      <c r="CY38" s="764">
        <f t="shared" si="94"/>
        <v>0</v>
      </c>
      <c r="CZ38" s="764">
        <f t="shared" si="94"/>
        <v>0</v>
      </c>
      <c r="DA38" s="764">
        <f t="shared" si="94"/>
        <v>0</v>
      </c>
      <c r="DB38" s="764">
        <f t="shared" si="94"/>
        <v>0</v>
      </c>
      <c r="DC38" s="764">
        <f t="shared" si="94"/>
        <v>0</v>
      </c>
      <c r="DD38" s="764">
        <f t="shared" si="94"/>
        <v>0</v>
      </c>
      <c r="DE38" s="764">
        <f t="shared" si="94"/>
        <v>0</v>
      </c>
      <c r="DF38" s="764">
        <f t="shared" si="94"/>
        <v>255</v>
      </c>
      <c r="DG38" s="764">
        <f t="shared" si="94"/>
        <v>115.11175451</v>
      </c>
      <c r="DH38" s="764">
        <f t="shared" si="94"/>
        <v>167.456838812212</v>
      </c>
      <c r="DI38" s="764">
        <f t="shared" si="94"/>
        <v>122.541322069149</v>
      </c>
      <c r="DJ38" s="764">
        <f t="shared" si="94"/>
        <v>134.12100000000001</v>
      </c>
      <c r="DK38" s="764">
        <f t="shared" si="94"/>
        <v>90</v>
      </c>
      <c r="DL38" s="764">
        <f t="shared" si="94"/>
        <v>110</v>
      </c>
      <c r="DM38" s="764">
        <f t="shared" si="94"/>
        <v>85</v>
      </c>
      <c r="DN38" s="764">
        <f>SUM(DN39:DN41)</f>
        <v>709.11916088136104</v>
      </c>
    </row>
    <row r="39" spans="1:118" ht="80.25" customHeight="1" outlineLevel="1">
      <c r="A39" s="1647" t="s">
        <v>485</v>
      </c>
      <c r="B39" s="1647" t="s">
        <v>295</v>
      </c>
      <c r="C39" s="1652" t="s">
        <v>556</v>
      </c>
      <c r="D39" s="1717" t="s">
        <v>551</v>
      </c>
      <c r="E39" s="1725">
        <v>1010104782</v>
      </c>
      <c r="F39" s="1725" t="s">
        <v>713</v>
      </c>
      <c r="G39" s="1718"/>
      <c r="H39" s="1719" t="s">
        <v>576</v>
      </c>
      <c r="I39" s="1649">
        <f>CB39+CQ39+CT39+CW39+CZ39</f>
        <v>10.151666666666671</v>
      </c>
      <c r="J39" s="1649">
        <f t="shared" ref="J39:J40" si="95">CC39+CR39+CU39+CX39+DA39</f>
        <v>1218.2000000000003</v>
      </c>
      <c r="K39" s="1649">
        <f>CD39+CS39+CV39+CY39+DB39</f>
        <v>35.067615613007611</v>
      </c>
      <c r="L39" s="1720"/>
      <c r="M39" s="1711"/>
      <c r="N39" s="1711"/>
      <c r="O39" s="1711"/>
      <c r="P39" s="1711"/>
      <c r="Q39" s="1711"/>
      <c r="R39" s="1711"/>
      <c r="S39" s="1711"/>
      <c r="T39" s="1711"/>
      <c r="U39" s="1711"/>
      <c r="V39" s="1711"/>
      <c r="W39" s="1711"/>
      <c r="X39" s="1711"/>
      <c r="Y39" s="1711"/>
      <c r="Z39" s="1711"/>
      <c r="AA39" s="1711"/>
      <c r="AB39" s="1711"/>
      <c r="AC39" s="1711"/>
      <c r="AD39" s="1711"/>
      <c r="AE39" s="1709">
        <v>7.9881832214299298</v>
      </c>
      <c r="AF39" s="1710">
        <f t="shared" ref="AF39" si="96">AE39*0.12*1000</f>
        <v>958.58198657159153</v>
      </c>
      <c r="AG39" s="1709">
        <v>23.277105293530084</v>
      </c>
      <c r="AH39" s="1709">
        <v>0.55169999999999997</v>
      </c>
      <c r="AI39" s="1710">
        <f t="shared" ref="AI39" si="97">AH39*0.12*1000</f>
        <v>66.203999999999994</v>
      </c>
      <c r="AJ39" s="1709">
        <v>1.6623834918844276</v>
      </c>
      <c r="AK39" s="1710">
        <f t="shared" ref="AK39:AM39" si="98">AN39+AQ39+AT39+AW39</f>
        <v>13.907386299999997</v>
      </c>
      <c r="AL39" s="1710">
        <f t="shared" si="98"/>
        <v>1668.8863559999995</v>
      </c>
      <c r="AM39" s="1710">
        <f t="shared" si="98"/>
        <v>42.978266869124909</v>
      </c>
      <c r="AN39" s="1711">
        <v>3.3509999999999995</v>
      </c>
      <c r="AO39" s="1710">
        <f t="shared" ref="AO39" si="99">AN39*0.12*1000</f>
        <v>402.11999999999995</v>
      </c>
      <c r="AP39" s="1711">
        <v>9.7818412798521983</v>
      </c>
      <c r="AQ39" s="1721">
        <v>2.8096032999999974</v>
      </c>
      <c r="AR39" s="1710">
        <f t="shared" ref="AR39" si="100">AQ39*0.12*1000</f>
        <v>337.15239599999967</v>
      </c>
      <c r="AS39" s="1711">
        <v>8.2190892614744779</v>
      </c>
      <c r="AT39" s="1711">
        <v>3.5967829999999998</v>
      </c>
      <c r="AU39" s="1710">
        <f t="shared" ref="AU39" si="101">AT39*0.12*1000</f>
        <v>431.61395999999996</v>
      </c>
      <c r="AV39" s="1711">
        <v>11.551737817146659</v>
      </c>
      <c r="AW39" s="1709">
        <v>4.1500000000000004</v>
      </c>
      <c r="AX39" s="1710">
        <f t="shared" ref="AX39" si="102">AW39*0.12*1000</f>
        <v>498</v>
      </c>
      <c r="AY39" s="1709">
        <v>13.425598510651577</v>
      </c>
      <c r="AZ39" s="1722"/>
      <c r="BA39" s="1710">
        <f t="shared" ref="BA39:BC39" si="103">BD39+BG39+BJ39+BM39</f>
        <v>13.116612</v>
      </c>
      <c r="BB39" s="1710">
        <f t="shared" si="103"/>
        <v>994.31820000000005</v>
      </c>
      <c r="BC39" s="1710">
        <f t="shared" si="103"/>
        <v>43.664435138067539</v>
      </c>
      <c r="BD39" s="1723">
        <v>2.6970000000000001</v>
      </c>
      <c r="BE39" s="1710">
        <f t="shared" ref="BE39" si="104">BD39*0.12*1000</f>
        <v>323.64</v>
      </c>
      <c r="BF39" s="1723">
        <v>8.2344387035901292</v>
      </c>
      <c r="BG39" s="1721">
        <v>4.3609999999999998</v>
      </c>
      <c r="BH39" s="1710">
        <f>BG39*0.12*1000</f>
        <v>523.32000000000005</v>
      </c>
      <c r="BI39" s="1724">
        <v>13.084751163830909</v>
      </c>
      <c r="BJ39" s="1709">
        <v>4.8306269999999998</v>
      </c>
      <c r="BK39" s="1710"/>
      <c r="BL39" s="1709">
        <v>16.245987937494</v>
      </c>
      <c r="BM39" s="1709">
        <v>1.2279850000000001</v>
      </c>
      <c r="BN39" s="1710">
        <f t="shared" ref="BN39" si="105">BM39*0.12*1000</f>
        <v>147.35819999999998</v>
      </c>
      <c r="BO39" s="1709">
        <v>6.0992573331524982</v>
      </c>
      <c r="BP39" s="1709">
        <v>24.407759054264702</v>
      </c>
      <c r="BQ39" s="1710">
        <f t="shared" ref="BQ39" si="106">BP39*0.12*1000</f>
        <v>2928.9310865117641</v>
      </c>
      <c r="BR39" s="1709">
        <v>75.502208769885229</v>
      </c>
      <c r="BS39" s="1709">
        <v>6.7025056048029397</v>
      </c>
      <c r="BT39" s="1710">
        <f t="shared" ref="BT39" si="107">BS39*0.12*1000</f>
        <v>804.30067257635278</v>
      </c>
      <c r="BU39" s="1709">
        <v>21.4989583512703</v>
      </c>
      <c r="BV39" s="1709">
        <v>24.092950815881249</v>
      </c>
      <c r="BW39" s="1710">
        <f t="shared" ref="BW39" si="108">BV39*0.12*1000</f>
        <v>2891.1540979057499</v>
      </c>
      <c r="BX39" s="1713">
        <v>80.171192265005942</v>
      </c>
      <c r="BY39" s="1709"/>
      <c r="BZ39" s="1710"/>
      <c r="CA39" s="1713"/>
      <c r="CB39" s="1713">
        <f>CE39+CH39+CK39+CN39</f>
        <v>6.1416666666666702</v>
      </c>
      <c r="CC39" s="1713">
        <f t="shared" ref="CC39:CC40" si="109">CF39+CI39+CL39+CO39</f>
        <v>737.00000000000034</v>
      </c>
      <c r="CD39" s="1713">
        <f>CG39+CJ39+CM39+CP39</f>
        <v>20.910936772399111</v>
      </c>
      <c r="CE39" s="1713">
        <v>1.43333333333333</v>
      </c>
      <c r="CF39" s="1650">
        <f t="shared" ref="CF39:CF40" si="110">CE39*0.12*1000</f>
        <v>171.9999999999996</v>
      </c>
      <c r="CG39" s="1713">
        <v>4.5847941093767481</v>
      </c>
      <c r="CH39" s="1709">
        <v>1.49166666666667</v>
      </c>
      <c r="CI39" s="1650">
        <f t="shared" ref="CI39:CI40" si="111">CH39*0.12*1000</f>
        <v>179.0000000000004</v>
      </c>
      <c r="CJ39" s="1713">
        <v>4.8963748709158867</v>
      </c>
      <c r="CK39" s="1713">
        <v>1.7666666666666699</v>
      </c>
      <c r="CL39" s="1650">
        <f t="shared" ref="CL39:CL40" si="112">CK39*0.12*1000</f>
        <v>212.00000000000037</v>
      </c>
      <c r="CM39" s="1713">
        <v>6.3114376043259357</v>
      </c>
      <c r="CN39" s="1713">
        <v>1.45</v>
      </c>
      <c r="CO39" s="1650">
        <f t="shared" ref="CO39:CO40" si="113">CN39*0.12*1000</f>
        <v>174</v>
      </c>
      <c r="CP39" s="1713">
        <v>5.1183301877805398</v>
      </c>
      <c r="CQ39" s="1713">
        <v>4.01</v>
      </c>
      <c r="CR39" s="1650">
        <f t="shared" ref="CR39:CR40" si="114">CQ39*0.12*1000</f>
        <v>481.2</v>
      </c>
      <c r="CS39" s="1713">
        <v>14.156678840608498</v>
      </c>
      <c r="CT39" s="1713"/>
      <c r="CU39" s="1650">
        <f t="shared" ref="CU39:CU41" si="115">CT39*0.12*1000</f>
        <v>0</v>
      </c>
      <c r="CV39" s="1713"/>
      <c r="CW39" s="1713"/>
      <c r="CX39" s="1650">
        <f t="shared" ref="CX39:CX41" si="116">CW39*0.12*1000</f>
        <v>0</v>
      </c>
      <c r="CY39" s="1713"/>
      <c r="CZ39" s="1713"/>
      <c r="DA39" s="1650">
        <f t="shared" ref="DA39:DA41" si="117">CZ39*0.12*1000</f>
        <v>0</v>
      </c>
      <c r="DB39" s="1713"/>
      <c r="DC39" s="1711"/>
      <c r="DD39" s="1711"/>
      <c r="DE39" s="1711"/>
      <c r="DF39" s="1709">
        <v>255</v>
      </c>
      <c r="DG39" s="1709">
        <v>115.11175451</v>
      </c>
      <c r="DH39" s="1709">
        <v>160.61390604221199</v>
      </c>
      <c r="DI39" s="1709">
        <v>117.06092529914901</v>
      </c>
      <c r="DJ39" s="1709">
        <v>130</v>
      </c>
      <c r="DK39" s="1709">
        <v>90</v>
      </c>
      <c r="DL39" s="1762">
        <v>110</v>
      </c>
      <c r="DM39" s="1762">
        <v>85</v>
      </c>
      <c r="DN39" s="715">
        <f>SUM(DH39:DM39)</f>
        <v>692.67483134136103</v>
      </c>
    </row>
    <row r="40" spans="1:118" ht="78.75" outlineLevel="1">
      <c r="A40" s="1647" t="s">
        <v>485</v>
      </c>
      <c r="B40" s="1647" t="s">
        <v>295</v>
      </c>
      <c r="C40" s="1652" t="s">
        <v>557</v>
      </c>
      <c r="D40" s="1717" t="s">
        <v>707</v>
      </c>
      <c r="E40" s="1725">
        <v>1010105421</v>
      </c>
      <c r="F40" s="1725" t="s">
        <v>555</v>
      </c>
      <c r="G40" s="1718"/>
      <c r="H40" s="1719" t="s">
        <v>576</v>
      </c>
      <c r="I40" s="1649">
        <f>CB40+CQ40+CT40+CW40+CZ40</f>
        <v>4.9050000000000002</v>
      </c>
      <c r="J40" s="1649">
        <f t="shared" si="95"/>
        <v>588.6</v>
      </c>
      <c r="K40" s="1649">
        <f>CD40+CS40+CV40+CY40+DB40</f>
        <v>17.316149897056572</v>
      </c>
      <c r="L40" s="1720"/>
      <c r="M40" s="1711"/>
      <c r="N40" s="1711"/>
      <c r="O40" s="1711"/>
      <c r="P40" s="1711"/>
      <c r="Q40" s="1711"/>
      <c r="R40" s="1711"/>
      <c r="S40" s="1711"/>
      <c r="T40" s="1711"/>
      <c r="U40" s="1711"/>
      <c r="V40" s="1711"/>
      <c r="W40" s="1711"/>
      <c r="X40" s="1711"/>
      <c r="Y40" s="1711"/>
      <c r="Z40" s="1711"/>
      <c r="AA40" s="1711"/>
      <c r="AB40" s="1711"/>
      <c r="AC40" s="1711"/>
      <c r="AD40" s="1711"/>
      <c r="AE40" s="1709"/>
      <c r="AF40" s="1710"/>
      <c r="AG40" s="1709"/>
      <c r="AH40" s="1709"/>
      <c r="AI40" s="1710"/>
      <c r="AJ40" s="1709"/>
      <c r="AK40" s="1710"/>
      <c r="AL40" s="1710"/>
      <c r="AM40" s="1710"/>
      <c r="AN40" s="1711"/>
      <c r="AO40" s="1710"/>
      <c r="AP40" s="1711"/>
      <c r="AQ40" s="1721"/>
      <c r="AR40" s="1710"/>
      <c r="AS40" s="1711"/>
      <c r="AT40" s="1711"/>
      <c r="AU40" s="1710"/>
      <c r="AV40" s="1711"/>
      <c r="AW40" s="1709"/>
      <c r="AX40" s="1710"/>
      <c r="AY40" s="1709"/>
      <c r="AZ40" s="1722"/>
      <c r="BA40" s="1710"/>
      <c r="BB40" s="1710"/>
      <c r="BC40" s="1710"/>
      <c r="BD40" s="1711"/>
      <c r="BE40" s="1710"/>
      <c r="BF40" s="1711"/>
      <c r="BG40" s="1721"/>
      <c r="BH40" s="1710"/>
      <c r="BI40" s="1723"/>
      <c r="BJ40" s="1711"/>
      <c r="BK40" s="1710"/>
      <c r="BL40" s="1711"/>
      <c r="BM40" s="1709"/>
      <c r="BN40" s="1710"/>
      <c r="BO40" s="1709"/>
      <c r="BP40" s="1709"/>
      <c r="BQ40" s="1710"/>
      <c r="BR40" s="1709"/>
      <c r="BS40" s="1709"/>
      <c r="BT40" s="1710"/>
      <c r="BU40" s="1709"/>
      <c r="BV40" s="1709"/>
      <c r="BW40" s="1710"/>
      <c r="BX40" s="1713"/>
      <c r="BY40" s="1709"/>
      <c r="BZ40" s="1710"/>
      <c r="CA40" s="1713"/>
      <c r="CB40" s="1713">
        <f>CE40+CH40+CK40+CN40</f>
        <v>0.40500000000000003</v>
      </c>
      <c r="CC40" s="1713">
        <f t="shared" si="109"/>
        <v>48.6</v>
      </c>
      <c r="CD40" s="1713">
        <f>CG40+CJ40+CM40+CP40</f>
        <v>1.4296025696904266</v>
      </c>
      <c r="CE40" s="1713"/>
      <c r="CF40" s="1650">
        <f t="shared" si="110"/>
        <v>0</v>
      </c>
      <c r="CG40" s="1713"/>
      <c r="CH40" s="1713"/>
      <c r="CI40" s="1650">
        <f t="shared" si="111"/>
        <v>0</v>
      </c>
      <c r="CJ40" s="1713"/>
      <c r="CK40" s="1713"/>
      <c r="CL40" s="1650">
        <f t="shared" si="112"/>
        <v>0</v>
      </c>
      <c r="CM40" s="1713"/>
      <c r="CN40" s="1713">
        <v>0.40500000000000003</v>
      </c>
      <c r="CO40" s="1650">
        <f t="shared" si="113"/>
        <v>48.6</v>
      </c>
      <c r="CP40" s="1713">
        <v>1.4296025696904266</v>
      </c>
      <c r="CQ40" s="1713">
        <v>4.5</v>
      </c>
      <c r="CR40" s="1650">
        <f t="shared" si="114"/>
        <v>540</v>
      </c>
      <c r="CS40" s="1713">
        <v>15.886547327366145</v>
      </c>
      <c r="CT40" s="1713"/>
      <c r="CU40" s="1650">
        <f t="shared" si="115"/>
        <v>0</v>
      </c>
      <c r="CV40" s="1713"/>
      <c r="CW40" s="1713"/>
      <c r="CX40" s="1650">
        <f t="shared" si="116"/>
        <v>0</v>
      </c>
      <c r="CY40" s="1713"/>
      <c r="CZ40" s="1713"/>
      <c r="DA40" s="1650">
        <f t="shared" si="117"/>
        <v>0</v>
      </c>
      <c r="DB40" s="1713"/>
      <c r="DC40" s="1711"/>
      <c r="DD40" s="1711"/>
      <c r="DE40" s="1711"/>
      <c r="DF40" s="1709"/>
      <c r="DG40" s="1709"/>
      <c r="DH40" s="1709">
        <v>6.84293277</v>
      </c>
      <c r="DI40" s="1709">
        <v>5.4803967699999996</v>
      </c>
      <c r="DJ40" s="1709"/>
      <c r="DK40" s="1709"/>
      <c r="DL40" s="1709"/>
      <c r="DM40" s="1709"/>
      <c r="DN40" s="1649">
        <f t="shared" ref="DN40:DN41" si="118">DH40+DI40+DJ40+DK40+DL40</f>
        <v>12.32332954</v>
      </c>
    </row>
    <row r="41" spans="1:118" ht="64.5" customHeight="1" outlineLevel="1">
      <c r="A41" s="1647" t="s">
        <v>485</v>
      </c>
      <c r="B41" s="1647" t="s">
        <v>295</v>
      </c>
      <c r="C41" s="1652" t="s">
        <v>558</v>
      </c>
      <c r="D41" s="1717" t="s">
        <v>714</v>
      </c>
      <c r="E41" s="1725">
        <v>1010105423</v>
      </c>
      <c r="F41" s="1725">
        <v>2024</v>
      </c>
      <c r="G41" s="1718"/>
      <c r="H41" s="1719"/>
      <c r="I41" s="1649"/>
      <c r="J41" s="1649"/>
      <c r="K41" s="1649"/>
      <c r="L41" s="1720"/>
      <c r="M41" s="1711"/>
      <c r="N41" s="1711"/>
      <c r="O41" s="1711"/>
      <c r="P41" s="1711"/>
      <c r="Q41" s="1711"/>
      <c r="R41" s="1711"/>
      <c r="S41" s="1711"/>
      <c r="T41" s="1711"/>
      <c r="U41" s="1711"/>
      <c r="V41" s="1711"/>
      <c r="W41" s="1711"/>
      <c r="X41" s="1711"/>
      <c r="Y41" s="1711"/>
      <c r="Z41" s="1711"/>
      <c r="AA41" s="1711"/>
      <c r="AB41" s="1711"/>
      <c r="AC41" s="1711"/>
      <c r="AD41" s="1711"/>
      <c r="AE41" s="1709"/>
      <c r="AF41" s="1710"/>
      <c r="AG41" s="1709"/>
      <c r="AH41" s="1709"/>
      <c r="AI41" s="1710"/>
      <c r="AJ41" s="1709"/>
      <c r="AK41" s="1710"/>
      <c r="AL41" s="1710"/>
      <c r="AM41" s="1710"/>
      <c r="AN41" s="1711"/>
      <c r="AO41" s="1710"/>
      <c r="AP41" s="1711"/>
      <c r="AQ41" s="1721"/>
      <c r="AR41" s="1710"/>
      <c r="AS41" s="1711"/>
      <c r="AT41" s="1711"/>
      <c r="AU41" s="1710"/>
      <c r="AV41" s="1711"/>
      <c r="AW41" s="1709"/>
      <c r="AX41" s="1710"/>
      <c r="AY41" s="1709"/>
      <c r="AZ41" s="1722"/>
      <c r="BA41" s="1710"/>
      <c r="BB41" s="1710"/>
      <c r="BC41" s="1710"/>
      <c r="BD41" s="1711"/>
      <c r="BE41" s="1710"/>
      <c r="BF41" s="1711"/>
      <c r="BG41" s="1721"/>
      <c r="BH41" s="1710"/>
      <c r="BI41" s="1723"/>
      <c r="BJ41" s="1711"/>
      <c r="BK41" s="1710"/>
      <c r="BL41" s="1711"/>
      <c r="BM41" s="1709"/>
      <c r="BN41" s="1710"/>
      <c r="BO41" s="1709"/>
      <c r="BP41" s="1709"/>
      <c r="BQ41" s="1710"/>
      <c r="BR41" s="1709"/>
      <c r="BS41" s="1709"/>
      <c r="BT41" s="1710"/>
      <c r="BU41" s="1709"/>
      <c r="BV41" s="1709"/>
      <c r="BW41" s="1710"/>
      <c r="BX41" s="1713"/>
      <c r="BY41" s="1709"/>
      <c r="BZ41" s="1710"/>
      <c r="CA41" s="1713"/>
      <c r="CB41" s="1713">
        <f>CE41+CH41+CK41+CN41</f>
        <v>0</v>
      </c>
      <c r="CC41" s="1713">
        <f t="shared" ref="CC41" si="119">CF41+CI41+CL41+CO41</f>
        <v>0</v>
      </c>
      <c r="CD41" s="1713">
        <f>CG41+CJ41+CM41+CP41</f>
        <v>0</v>
      </c>
      <c r="CE41" s="1713"/>
      <c r="CF41" s="1707"/>
      <c r="CG41" s="1713"/>
      <c r="CH41" s="1713"/>
      <c r="CI41" s="1707"/>
      <c r="CJ41" s="1713"/>
      <c r="CK41" s="1713"/>
      <c r="CL41" s="1707"/>
      <c r="CM41" s="1713"/>
      <c r="CN41" s="1713"/>
      <c r="CO41" s="1707"/>
      <c r="CP41" s="1713"/>
      <c r="CQ41" s="1713"/>
      <c r="CR41" s="1707"/>
      <c r="CS41" s="1713"/>
      <c r="CT41" s="1713"/>
      <c r="CU41" s="1650">
        <f t="shared" si="115"/>
        <v>0</v>
      </c>
      <c r="CV41" s="1713"/>
      <c r="CW41" s="1713"/>
      <c r="CX41" s="1650">
        <f t="shared" si="116"/>
        <v>0</v>
      </c>
      <c r="CY41" s="1713"/>
      <c r="CZ41" s="1713"/>
      <c r="DA41" s="1650">
        <f t="shared" si="117"/>
        <v>0</v>
      </c>
      <c r="DB41" s="1713"/>
      <c r="DC41" s="1711"/>
      <c r="DD41" s="1711"/>
      <c r="DE41" s="1711"/>
      <c r="DF41" s="1709"/>
      <c r="DG41" s="1709"/>
      <c r="DH41" s="1709"/>
      <c r="DI41" s="1709"/>
      <c r="DJ41" s="1709">
        <v>4.1210000000000004</v>
      </c>
      <c r="DK41" s="1711"/>
      <c r="DL41" s="1711"/>
      <c r="DM41" s="1711"/>
      <c r="DN41" s="1649">
        <f t="shared" si="118"/>
        <v>4.1210000000000004</v>
      </c>
    </row>
    <row r="42" spans="1:118" ht="31.7" customHeight="1" outlineLevel="1">
      <c r="A42" s="937" t="s">
        <v>485</v>
      </c>
      <c r="B42" s="937" t="s">
        <v>295</v>
      </c>
      <c r="C42" s="938" t="s">
        <v>88</v>
      </c>
      <c r="D42" s="939" t="s">
        <v>734</v>
      </c>
      <c r="E42" s="940" t="s">
        <v>538</v>
      </c>
      <c r="F42" s="940"/>
      <c r="G42" s="940"/>
      <c r="H42" s="937" t="s">
        <v>576</v>
      </c>
      <c r="I42" s="764">
        <f>SUM(I43:I44)</f>
        <v>12.661200000000001</v>
      </c>
      <c r="J42" s="764">
        <f t="shared" ref="J42:BU42" si="120">SUM(J43:J44)</f>
        <v>1519.3440000000001</v>
      </c>
      <c r="K42" s="764">
        <f t="shared" si="120"/>
        <v>48.254402804366883</v>
      </c>
      <c r="L42" s="764">
        <f t="shared" si="120"/>
        <v>0</v>
      </c>
      <c r="M42" s="764">
        <f t="shared" si="120"/>
        <v>0</v>
      </c>
      <c r="N42" s="764">
        <f t="shared" si="120"/>
        <v>0</v>
      </c>
      <c r="O42" s="764">
        <f t="shared" si="120"/>
        <v>0</v>
      </c>
      <c r="P42" s="764">
        <f t="shared" si="120"/>
        <v>0</v>
      </c>
      <c r="Q42" s="764">
        <f t="shared" si="120"/>
        <v>0</v>
      </c>
      <c r="R42" s="764">
        <f t="shared" si="120"/>
        <v>0</v>
      </c>
      <c r="S42" s="764">
        <f t="shared" si="120"/>
        <v>0</v>
      </c>
      <c r="T42" s="764">
        <f t="shared" si="120"/>
        <v>0</v>
      </c>
      <c r="U42" s="764">
        <f t="shared" si="120"/>
        <v>0</v>
      </c>
      <c r="V42" s="764">
        <f t="shared" si="120"/>
        <v>0</v>
      </c>
      <c r="W42" s="764">
        <f t="shared" si="120"/>
        <v>0</v>
      </c>
      <c r="X42" s="764">
        <f t="shared" si="120"/>
        <v>0</v>
      </c>
      <c r="Y42" s="764">
        <f t="shared" si="120"/>
        <v>0</v>
      </c>
      <c r="Z42" s="764">
        <f t="shared" si="120"/>
        <v>0</v>
      </c>
      <c r="AA42" s="764">
        <f t="shared" si="120"/>
        <v>0</v>
      </c>
      <c r="AB42" s="764">
        <f t="shared" si="120"/>
        <v>0</v>
      </c>
      <c r="AC42" s="764">
        <f t="shared" si="120"/>
        <v>0</v>
      </c>
      <c r="AD42" s="764">
        <f t="shared" si="120"/>
        <v>0</v>
      </c>
      <c r="AE42" s="764">
        <f t="shared" si="120"/>
        <v>0</v>
      </c>
      <c r="AF42" s="764">
        <f t="shared" si="120"/>
        <v>0</v>
      </c>
      <c r="AG42" s="764">
        <f t="shared" si="120"/>
        <v>0</v>
      </c>
      <c r="AH42" s="764">
        <f t="shared" si="120"/>
        <v>0</v>
      </c>
      <c r="AI42" s="764">
        <f t="shared" si="120"/>
        <v>0</v>
      </c>
      <c r="AJ42" s="764">
        <f t="shared" si="120"/>
        <v>0</v>
      </c>
      <c r="AK42" s="764">
        <f t="shared" si="120"/>
        <v>0</v>
      </c>
      <c r="AL42" s="764">
        <f t="shared" si="120"/>
        <v>0</v>
      </c>
      <c r="AM42" s="764">
        <f t="shared" si="120"/>
        <v>0</v>
      </c>
      <c r="AN42" s="764">
        <f t="shared" si="120"/>
        <v>0</v>
      </c>
      <c r="AO42" s="764">
        <f t="shared" si="120"/>
        <v>0</v>
      </c>
      <c r="AP42" s="764">
        <f t="shared" si="120"/>
        <v>0</v>
      </c>
      <c r="AQ42" s="764">
        <f t="shared" si="120"/>
        <v>0</v>
      </c>
      <c r="AR42" s="764">
        <f t="shared" si="120"/>
        <v>0</v>
      </c>
      <c r="AS42" s="764">
        <f t="shared" si="120"/>
        <v>0</v>
      </c>
      <c r="AT42" s="764">
        <f t="shared" si="120"/>
        <v>0</v>
      </c>
      <c r="AU42" s="764">
        <f t="shared" si="120"/>
        <v>0</v>
      </c>
      <c r="AV42" s="764">
        <f t="shared" si="120"/>
        <v>0</v>
      </c>
      <c r="AW42" s="764">
        <f t="shared" si="120"/>
        <v>0</v>
      </c>
      <c r="AX42" s="764">
        <f t="shared" si="120"/>
        <v>0</v>
      </c>
      <c r="AY42" s="764">
        <f t="shared" si="120"/>
        <v>0</v>
      </c>
      <c r="AZ42" s="764">
        <f t="shared" si="120"/>
        <v>0</v>
      </c>
      <c r="BA42" s="764">
        <f t="shared" si="120"/>
        <v>0</v>
      </c>
      <c r="BB42" s="764">
        <f t="shared" si="120"/>
        <v>0</v>
      </c>
      <c r="BC42" s="764">
        <f t="shared" si="120"/>
        <v>0</v>
      </c>
      <c r="BD42" s="764">
        <f t="shared" si="120"/>
        <v>0</v>
      </c>
      <c r="BE42" s="764">
        <f t="shared" si="120"/>
        <v>0</v>
      </c>
      <c r="BF42" s="764">
        <f t="shared" si="120"/>
        <v>0</v>
      </c>
      <c r="BG42" s="764">
        <f t="shared" si="120"/>
        <v>0</v>
      </c>
      <c r="BH42" s="764">
        <f t="shared" si="120"/>
        <v>0</v>
      </c>
      <c r="BI42" s="764">
        <f t="shared" si="120"/>
        <v>0</v>
      </c>
      <c r="BJ42" s="764">
        <f t="shared" si="120"/>
        <v>0</v>
      </c>
      <c r="BK42" s="764">
        <f t="shared" si="120"/>
        <v>0</v>
      </c>
      <c r="BL42" s="764">
        <f t="shared" si="120"/>
        <v>0</v>
      </c>
      <c r="BM42" s="764">
        <f t="shared" si="120"/>
        <v>0</v>
      </c>
      <c r="BN42" s="764">
        <f t="shared" si="120"/>
        <v>0</v>
      </c>
      <c r="BO42" s="764">
        <f t="shared" si="120"/>
        <v>0</v>
      </c>
      <c r="BP42" s="764">
        <f t="shared" si="120"/>
        <v>0</v>
      </c>
      <c r="BQ42" s="764">
        <f t="shared" si="120"/>
        <v>0</v>
      </c>
      <c r="BR42" s="764">
        <f t="shared" si="120"/>
        <v>0</v>
      </c>
      <c r="BS42" s="764">
        <f t="shared" si="120"/>
        <v>0</v>
      </c>
      <c r="BT42" s="764">
        <f t="shared" si="120"/>
        <v>0</v>
      </c>
      <c r="BU42" s="764">
        <f t="shared" si="120"/>
        <v>0</v>
      </c>
      <c r="BV42" s="764">
        <f t="shared" ref="BV42:DN42" si="121">SUM(BV43:BV44)</f>
        <v>0</v>
      </c>
      <c r="BW42" s="764">
        <f t="shared" si="121"/>
        <v>0</v>
      </c>
      <c r="BX42" s="764">
        <f t="shared" si="121"/>
        <v>0</v>
      </c>
      <c r="BY42" s="764">
        <f t="shared" si="121"/>
        <v>0</v>
      </c>
      <c r="BZ42" s="764">
        <f t="shared" si="121"/>
        <v>0</v>
      </c>
      <c r="CA42" s="764">
        <f t="shared" si="121"/>
        <v>0</v>
      </c>
      <c r="CB42" s="764">
        <f t="shared" si="121"/>
        <v>0</v>
      </c>
      <c r="CC42" s="764">
        <f t="shared" si="121"/>
        <v>0</v>
      </c>
      <c r="CD42" s="764">
        <f t="shared" si="121"/>
        <v>0</v>
      </c>
      <c r="CE42" s="764">
        <f t="shared" si="121"/>
        <v>0</v>
      </c>
      <c r="CF42" s="764">
        <f t="shared" si="121"/>
        <v>0</v>
      </c>
      <c r="CG42" s="764">
        <f t="shared" si="121"/>
        <v>0</v>
      </c>
      <c r="CH42" s="764">
        <f t="shared" si="121"/>
        <v>0</v>
      </c>
      <c r="CI42" s="764">
        <f t="shared" si="121"/>
        <v>0</v>
      </c>
      <c r="CJ42" s="764">
        <f t="shared" si="121"/>
        <v>0</v>
      </c>
      <c r="CK42" s="764">
        <f t="shared" si="121"/>
        <v>0</v>
      </c>
      <c r="CL42" s="764">
        <f t="shared" si="121"/>
        <v>0</v>
      </c>
      <c r="CM42" s="764">
        <f t="shared" si="121"/>
        <v>0</v>
      </c>
      <c r="CN42" s="764">
        <f t="shared" si="121"/>
        <v>0</v>
      </c>
      <c r="CO42" s="764">
        <f t="shared" si="121"/>
        <v>0</v>
      </c>
      <c r="CP42" s="764">
        <f t="shared" si="121"/>
        <v>0</v>
      </c>
      <c r="CQ42" s="764">
        <f t="shared" si="121"/>
        <v>0</v>
      </c>
      <c r="CR42" s="764">
        <f t="shared" si="121"/>
        <v>0</v>
      </c>
      <c r="CS42" s="764">
        <f t="shared" si="121"/>
        <v>0</v>
      </c>
      <c r="CT42" s="764">
        <f t="shared" si="121"/>
        <v>6.0944000000000003</v>
      </c>
      <c r="CU42" s="764">
        <f t="shared" si="121"/>
        <v>731.32800000000009</v>
      </c>
      <c r="CV42" s="764">
        <f t="shared" si="121"/>
        <v>22.446547644310048</v>
      </c>
      <c r="CW42" s="764">
        <f t="shared" si="121"/>
        <v>3.1127999999999996</v>
      </c>
      <c r="CX42" s="764">
        <f t="shared" si="121"/>
        <v>373.53599999999994</v>
      </c>
      <c r="CY42" s="764">
        <f t="shared" si="121"/>
        <v>11.961133829491365</v>
      </c>
      <c r="CZ42" s="764">
        <f t="shared" si="121"/>
        <v>3.4540000000000002</v>
      </c>
      <c r="DA42" s="764">
        <f t="shared" si="121"/>
        <v>414.47999999999996</v>
      </c>
      <c r="DB42" s="764">
        <f t="shared" si="121"/>
        <v>13.846721330565472</v>
      </c>
      <c r="DC42" s="764">
        <f t="shared" si="121"/>
        <v>0</v>
      </c>
      <c r="DD42" s="764">
        <f t="shared" si="121"/>
        <v>0</v>
      </c>
      <c r="DE42" s="764">
        <f t="shared" si="121"/>
        <v>0</v>
      </c>
      <c r="DF42" s="764">
        <f t="shared" si="121"/>
        <v>0</v>
      </c>
      <c r="DG42" s="764">
        <f t="shared" si="121"/>
        <v>0</v>
      </c>
      <c r="DH42" s="764">
        <f t="shared" si="121"/>
        <v>0</v>
      </c>
      <c r="DI42" s="764">
        <f t="shared" si="121"/>
        <v>0</v>
      </c>
      <c r="DJ42" s="764">
        <f t="shared" si="121"/>
        <v>237.21799999999999</v>
      </c>
      <c r="DK42" s="764">
        <f>SUM(DK43:DK44)</f>
        <v>55.425999999999995</v>
      </c>
      <c r="DL42" s="764">
        <f t="shared" si="121"/>
        <v>110.12949</v>
      </c>
      <c r="DM42" s="764">
        <f t="shared" si="121"/>
        <v>0</v>
      </c>
      <c r="DN42" s="764">
        <f t="shared" si="121"/>
        <v>402.77348999999998</v>
      </c>
    </row>
    <row r="43" spans="1:118" ht="78.75" outlineLevel="1">
      <c r="A43" s="1647" t="s">
        <v>485</v>
      </c>
      <c r="B43" s="1647" t="s">
        <v>295</v>
      </c>
      <c r="C43" s="1652" t="s">
        <v>735</v>
      </c>
      <c r="D43" s="1717" t="s">
        <v>708</v>
      </c>
      <c r="E43" s="1725" t="s">
        <v>538</v>
      </c>
      <c r="F43" s="1725"/>
      <c r="G43" s="1718"/>
      <c r="H43" s="1719" t="s">
        <v>576</v>
      </c>
      <c r="I43" s="1649">
        <f t="shared" ref="I43:K44" si="122">CB43+CQ43+CT43+CW43+CZ43</f>
        <v>12.3932</v>
      </c>
      <c r="J43" s="1649">
        <f t="shared" si="122"/>
        <v>1487.184</v>
      </c>
      <c r="K43" s="1649">
        <f t="shared" si="122"/>
        <v>47.205745520724989</v>
      </c>
      <c r="L43" s="1720"/>
      <c r="M43" s="1711"/>
      <c r="N43" s="1711"/>
      <c r="O43" s="1711"/>
      <c r="P43" s="1711"/>
      <c r="Q43" s="1711"/>
      <c r="R43" s="1711"/>
      <c r="S43" s="1711"/>
      <c r="T43" s="1711"/>
      <c r="U43" s="1711"/>
      <c r="V43" s="1711"/>
      <c r="W43" s="1711"/>
      <c r="X43" s="1711"/>
      <c r="Y43" s="1711"/>
      <c r="Z43" s="1711"/>
      <c r="AA43" s="1711"/>
      <c r="AB43" s="1711"/>
      <c r="AC43" s="1711"/>
      <c r="AD43" s="1711"/>
      <c r="AE43" s="1709"/>
      <c r="AF43" s="1710"/>
      <c r="AG43" s="1709"/>
      <c r="AH43" s="1709"/>
      <c r="AI43" s="1710"/>
      <c r="AJ43" s="1709"/>
      <c r="AK43" s="1710"/>
      <c r="AL43" s="1710"/>
      <c r="AM43" s="1710"/>
      <c r="AN43" s="1711"/>
      <c r="AO43" s="1710"/>
      <c r="AP43" s="1711"/>
      <c r="AQ43" s="1721"/>
      <c r="AR43" s="1710"/>
      <c r="AS43" s="1711"/>
      <c r="AT43" s="1711"/>
      <c r="AU43" s="1710"/>
      <c r="AV43" s="1711"/>
      <c r="AW43" s="1709"/>
      <c r="AX43" s="1710"/>
      <c r="AY43" s="1709"/>
      <c r="AZ43" s="1722"/>
      <c r="BA43" s="1710"/>
      <c r="BB43" s="1710"/>
      <c r="BC43" s="1710"/>
      <c r="BD43" s="1711"/>
      <c r="BE43" s="1710"/>
      <c r="BF43" s="1711"/>
      <c r="BG43" s="1721"/>
      <c r="BH43" s="1710"/>
      <c r="BI43" s="1723"/>
      <c r="BJ43" s="1711"/>
      <c r="BK43" s="1710"/>
      <c r="BL43" s="1711"/>
      <c r="BM43" s="1709"/>
      <c r="BN43" s="1710"/>
      <c r="BO43" s="1709"/>
      <c r="BP43" s="1709"/>
      <c r="BQ43" s="1710"/>
      <c r="BR43" s="1709"/>
      <c r="BS43" s="1709"/>
      <c r="BT43" s="1710"/>
      <c r="BU43" s="1709"/>
      <c r="BV43" s="1709"/>
      <c r="BW43" s="1710"/>
      <c r="BX43" s="1713"/>
      <c r="BY43" s="1709"/>
      <c r="BZ43" s="1710"/>
      <c r="CA43" s="1713"/>
      <c r="CB43" s="1713">
        <f t="shared" ref="CB43:CB44" si="123">CE43+CH43+CK43+CN43</f>
        <v>0</v>
      </c>
      <c r="CC43" s="1713">
        <f t="shared" ref="CC43:CD44" si="124">CF43+CI43+CL43+CO43</f>
        <v>0</v>
      </c>
      <c r="CD43" s="1713">
        <f t="shared" si="124"/>
        <v>0</v>
      </c>
      <c r="CE43" s="1713"/>
      <c r="CF43" s="1713"/>
      <c r="CG43" s="1713"/>
      <c r="CH43" s="1713"/>
      <c r="CI43" s="1713"/>
      <c r="CJ43" s="1713"/>
      <c r="CK43" s="1713"/>
      <c r="CL43" s="1713"/>
      <c r="CM43" s="1713"/>
      <c r="CN43" s="1713"/>
      <c r="CO43" s="1713"/>
      <c r="CP43" s="1713"/>
      <c r="CQ43" s="1713"/>
      <c r="CR43" s="1713"/>
      <c r="CS43" s="1713"/>
      <c r="CT43" s="1713">
        <v>6.0624000000000002</v>
      </c>
      <c r="CU43" s="1650">
        <f t="shared" ref="CU43:CU44" si="125">CT43*0.12*1000</f>
        <v>727.48800000000006</v>
      </c>
      <c r="CV43" s="1713">
        <v>22.328687063347537</v>
      </c>
      <c r="CW43" s="1713">
        <v>3.0207999999999995</v>
      </c>
      <c r="CX43" s="1650">
        <f t="shared" ref="CX43:CX44" si="126">CW43*0.12*1000</f>
        <v>362.49599999999992</v>
      </c>
      <c r="CY43" s="1713">
        <v>11.607617923453969</v>
      </c>
      <c r="CZ43" s="1713">
        <v>3.31</v>
      </c>
      <c r="DA43" s="1650">
        <f t="shared" ref="DA43:DA44" si="127">CZ43*0.12*1000</f>
        <v>397.2</v>
      </c>
      <c r="DB43" s="1713">
        <v>13.269440533923484</v>
      </c>
      <c r="DC43" s="1711"/>
      <c r="DD43" s="1711"/>
      <c r="DE43" s="1711"/>
      <c r="DF43" s="1709"/>
      <c r="DG43" s="1709"/>
      <c r="DH43" s="1709"/>
      <c r="DI43" s="1709"/>
      <c r="DJ43" s="1711">
        <v>236.59399999999999</v>
      </c>
      <c r="DK43" s="1711">
        <v>53.631999999999998</v>
      </c>
      <c r="DL43" s="1711">
        <v>107.32149</v>
      </c>
      <c r="DM43" s="1711"/>
      <c r="DN43" s="1649">
        <f t="shared" ref="DN43:DN44" si="128">DH43+DI43+DJ43+DK43+DL43</f>
        <v>397.54748999999998</v>
      </c>
    </row>
    <row r="44" spans="1:118" ht="78.75" outlineLevel="1">
      <c r="A44" s="1647" t="s">
        <v>485</v>
      </c>
      <c r="B44" s="1647" t="s">
        <v>295</v>
      </c>
      <c r="C44" s="1652" t="s">
        <v>736</v>
      </c>
      <c r="D44" s="1717" t="s">
        <v>708</v>
      </c>
      <c r="E44" s="1725" t="s">
        <v>538</v>
      </c>
      <c r="F44" s="1725" t="s">
        <v>554</v>
      </c>
      <c r="G44" s="1718"/>
      <c r="H44" s="1719" t="s">
        <v>576</v>
      </c>
      <c r="I44" s="1649">
        <f t="shared" si="122"/>
        <v>0.26800000000000002</v>
      </c>
      <c r="J44" s="1649">
        <f t="shared" si="122"/>
        <v>32.159999999999997</v>
      </c>
      <c r="K44" s="1649">
        <f t="shared" si="122"/>
        <v>1.0486572836418944</v>
      </c>
      <c r="L44" s="1720"/>
      <c r="M44" s="1711"/>
      <c r="N44" s="1711"/>
      <c r="O44" s="1711"/>
      <c r="P44" s="1711"/>
      <c r="Q44" s="1711"/>
      <c r="R44" s="1711"/>
      <c r="S44" s="1711"/>
      <c r="T44" s="1711"/>
      <c r="U44" s="1711"/>
      <c r="V44" s="1711"/>
      <c r="W44" s="1711"/>
      <c r="X44" s="1711"/>
      <c r="Y44" s="1711"/>
      <c r="Z44" s="1711"/>
      <c r="AA44" s="1711"/>
      <c r="AB44" s="1711"/>
      <c r="AC44" s="1711"/>
      <c r="AD44" s="1711"/>
      <c r="AE44" s="1709"/>
      <c r="AF44" s="1710">
        <f t="shared" ref="AF44" si="129">AE44*0.12*1000</f>
        <v>0</v>
      </c>
      <c r="AG44" s="1709"/>
      <c r="AH44" s="1709">
        <v>0</v>
      </c>
      <c r="AI44" s="1710">
        <f t="shared" ref="AI44" si="130">AH44*0.12*1000</f>
        <v>0</v>
      </c>
      <c r="AJ44" s="1709">
        <v>0</v>
      </c>
      <c r="AK44" s="1710">
        <f t="shared" ref="AK44:AM44" si="131">AN44+AQ44+AT44+AW44</f>
        <v>0</v>
      </c>
      <c r="AL44" s="1710">
        <f t="shared" si="131"/>
        <v>0</v>
      </c>
      <c r="AM44" s="1710">
        <f t="shared" si="131"/>
        <v>0</v>
      </c>
      <c r="AN44" s="1711"/>
      <c r="AO44" s="1710"/>
      <c r="AP44" s="1711"/>
      <c r="AQ44" s="1721"/>
      <c r="AR44" s="1710"/>
      <c r="AS44" s="1711"/>
      <c r="AT44" s="1711"/>
      <c r="AU44" s="1710"/>
      <c r="AV44" s="1711"/>
      <c r="AW44" s="1709"/>
      <c r="AX44" s="1710">
        <f t="shared" ref="AX44" si="132">AW44*0.12*1000</f>
        <v>0</v>
      </c>
      <c r="AY44" s="1709"/>
      <c r="AZ44" s="1722"/>
      <c r="BA44" s="1710">
        <f t="shared" ref="BA44:BC44" si="133">BD44+BG44+BJ44+BM44</f>
        <v>0</v>
      </c>
      <c r="BB44" s="1710">
        <f t="shared" si="133"/>
        <v>0</v>
      </c>
      <c r="BC44" s="1710">
        <f t="shared" si="133"/>
        <v>0</v>
      </c>
      <c r="BD44" s="1711">
        <v>0</v>
      </c>
      <c r="BE44" s="1710"/>
      <c r="BF44" s="1711">
        <v>0</v>
      </c>
      <c r="BG44" s="1721"/>
      <c r="BH44" s="1710"/>
      <c r="BI44" s="1723"/>
      <c r="BJ44" s="1711"/>
      <c r="BK44" s="1710"/>
      <c r="BL44" s="1711"/>
      <c r="BM44" s="1709"/>
      <c r="BN44" s="1710">
        <f t="shared" ref="BN44" si="134">BM44*0.12*1000</f>
        <v>0</v>
      </c>
      <c r="BO44" s="1709"/>
      <c r="BP44" s="1709">
        <v>0</v>
      </c>
      <c r="BQ44" s="1710">
        <f t="shared" ref="BQ44" si="135">BP44*0.12*1000</f>
        <v>0</v>
      </c>
      <c r="BR44" s="1709">
        <v>0</v>
      </c>
      <c r="BS44" s="1709">
        <v>0</v>
      </c>
      <c r="BT44" s="1710">
        <f t="shared" ref="BT44" si="136">BS44*0.12*1000</f>
        <v>0</v>
      </c>
      <c r="BU44" s="1709">
        <v>0</v>
      </c>
      <c r="BV44" s="1709">
        <v>0</v>
      </c>
      <c r="BW44" s="1710">
        <f t="shared" ref="BW44" si="137">BV44*0.12*1000</f>
        <v>0</v>
      </c>
      <c r="BX44" s="1713">
        <v>0</v>
      </c>
      <c r="BY44" s="1709"/>
      <c r="BZ44" s="1710"/>
      <c r="CA44" s="1713"/>
      <c r="CB44" s="1713">
        <f t="shared" si="123"/>
        <v>0</v>
      </c>
      <c r="CC44" s="1713">
        <f t="shared" si="124"/>
        <v>0</v>
      </c>
      <c r="CD44" s="1713">
        <f t="shared" si="124"/>
        <v>0</v>
      </c>
      <c r="CE44" s="1713"/>
      <c r="CF44" s="1713"/>
      <c r="CG44" s="1713"/>
      <c r="CH44" s="1713"/>
      <c r="CI44" s="1713"/>
      <c r="CJ44" s="1713"/>
      <c r="CK44" s="1713"/>
      <c r="CL44" s="1713"/>
      <c r="CM44" s="1713"/>
      <c r="CN44" s="1713"/>
      <c r="CO44" s="1713"/>
      <c r="CP44" s="1713"/>
      <c r="CQ44" s="1713"/>
      <c r="CR44" s="1713"/>
      <c r="CS44" s="1713"/>
      <c r="CT44" s="1713">
        <v>3.2000000000000001E-2</v>
      </c>
      <c r="CU44" s="1650">
        <f t="shared" si="125"/>
        <v>3.8400000000000003</v>
      </c>
      <c r="CV44" s="1713">
        <v>0.11786058096251009</v>
      </c>
      <c r="CW44" s="1713">
        <v>9.1999999999999998E-2</v>
      </c>
      <c r="CX44" s="1650">
        <f t="shared" si="126"/>
        <v>11.04</v>
      </c>
      <c r="CY44" s="1713">
        <v>0.3535159060373958</v>
      </c>
      <c r="CZ44" s="1713">
        <v>0.14399999999999999</v>
      </c>
      <c r="DA44" s="1650">
        <f t="shared" si="127"/>
        <v>17.279999999999998</v>
      </c>
      <c r="DB44" s="1713">
        <v>0.57728079664198839</v>
      </c>
      <c r="DC44" s="1711"/>
      <c r="DD44" s="1711"/>
      <c r="DE44" s="1711"/>
      <c r="DF44" s="1709">
        <v>0</v>
      </c>
      <c r="DG44" s="1709">
        <v>0</v>
      </c>
      <c r="DH44" s="1709">
        <v>0</v>
      </c>
      <c r="DI44" s="1709"/>
      <c r="DJ44" s="1709">
        <v>0.624</v>
      </c>
      <c r="DK44" s="1711">
        <v>1.794</v>
      </c>
      <c r="DL44" s="1711">
        <v>2.8079999999999998</v>
      </c>
      <c r="DM44" s="1711"/>
      <c r="DN44" s="1649">
        <f t="shared" si="128"/>
        <v>5.226</v>
      </c>
    </row>
    <row r="45" spans="1:118" ht="18" customHeight="1" outlineLevel="1">
      <c r="A45" s="1371"/>
      <c r="B45" s="1371"/>
      <c r="C45" s="714"/>
      <c r="D45" s="720"/>
      <c r="E45" s="1808"/>
      <c r="F45" s="944"/>
      <c r="G45" s="930"/>
      <c r="H45" s="933"/>
      <c r="I45" s="715"/>
      <c r="J45" s="1649"/>
      <c r="K45" s="1649"/>
      <c r="L45" s="934"/>
      <c r="M45" s="932"/>
      <c r="N45" s="932"/>
      <c r="O45" s="932"/>
      <c r="P45" s="932"/>
      <c r="Q45" s="932"/>
      <c r="R45" s="932"/>
      <c r="S45" s="932"/>
      <c r="T45" s="932"/>
      <c r="U45" s="932"/>
      <c r="V45" s="932"/>
      <c r="W45" s="932"/>
      <c r="X45" s="932"/>
      <c r="Y45" s="932"/>
      <c r="Z45" s="932"/>
      <c r="AA45" s="932"/>
      <c r="AB45" s="932"/>
      <c r="AC45" s="932"/>
      <c r="AD45" s="932"/>
      <c r="AE45" s="716"/>
      <c r="AF45" s="764"/>
      <c r="AG45" s="716"/>
      <c r="AH45" s="716"/>
      <c r="AI45" s="764"/>
      <c r="AJ45" s="716"/>
      <c r="AK45" s="764"/>
      <c r="AL45" s="764"/>
      <c r="AM45" s="764"/>
      <c r="AN45" s="932"/>
      <c r="AO45" s="764"/>
      <c r="AP45" s="932"/>
      <c r="AQ45" s="717"/>
      <c r="AR45" s="764"/>
      <c r="AS45" s="932"/>
      <c r="AT45" s="932"/>
      <c r="AU45" s="764"/>
      <c r="AV45" s="932"/>
      <c r="AW45" s="716"/>
      <c r="AX45" s="764"/>
      <c r="AY45" s="716"/>
      <c r="AZ45" s="1027"/>
      <c r="BA45" s="764"/>
      <c r="BB45" s="764"/>
      <c r="BC45" s="764"/>
      <c r="BD45" s="932"/>
      <c r="BE45" s="764"/>
      <c r="BF45" s="932"/>
      <c r="BG45" s="717"/>
      <c r="BH45" s="764"/>
      <c r="BI45" s="1034"/>
      <c r="BJ45" s="932"/>
      <c r="BK45" s="764"/>
      <c r="BL45" s="932"/>
      <c r="BM45" s="716"/>
      <c r="BN45" s="764"/>
      <c r="BO45" s="716"/>
      <c r="BP45" s="716"/>
      <c r="BQ45" s="764"/>
      <c r="BR45" s="716"/>
      <c r="BS45" s="716"/>
      <c r="BT45" s="764"/>
      <c r="BU45" s="716"/>
      <c r="BV45" s="716"/>
      <c r="BW45" s="764"/>
      <c r="BX45" s="752"/>
      <c r="BY45" s="716"/>
      <c r="BZ45" s="764"/>
      <c r="CA45" s="752"/>
      <c r="CB45" s="1285"/>
      <c r="CC45" s="1285">
        <f t="shared" ref="CC45" si="138">CF45+CI45+CL45+CO45</f>
        <v>0</v>
      </c>
      <c r="CD45" s="1285"/>
      <c r="CE45" s="1285"/>
      <c r="CF45" s="1285"/>
      <c r="CG45" s="1285"/>
      <c r="CH45" s="1285"/>
      <c r="CI45" s="1285"/>
      <c r="CJ45" s="1285"/>
      <c r="CK45" s="1285"/>
      <c r="CL45" s="1285"/>
      <c r="CM45" s="1285"/>
      <c r="CN45" s="1285"/>
      <c r="CO45" s="1285"/>
      <c r="CP45" s="1285"/>
      <c r="CQ45" s="1285"/>
      <c r="CR45" s="1285"/>
      <c r="CS45" s="1285"/>
      <c r="CT45" s="1285"/>
      <c r="CU45" s="1285"/>
      <c r="CV45" s="1285"/>
      <c r="CW45" s="1285"/>
      <c r="CX45" s="1285"/>
      <c r="CY45" s="1285"/>
      <c r="CZ45" s="1285"/>
      <c r="DA45" s="1285"/>
      <c r="DB45" s="1285"/>
      <c r="DC45" s="932"/>
      <c r="DD45" s="932"/>
      <c r="DE45" s="932"/>
      <c r="DF45" s="716"/>
      <c r="DG45" s="716"/>
      <c r="DH45" s="716"/>
      <c r="DI45" s="716"/>
      <c r="DJ45" s="932"/>
      <c r="DK45" s="932"/>
      <c r="DL45" s="1294"/>
      <c r="DM45" s="1711"/>
      <c r="DN45" s="715">
        <f t="shared" ref="DN45:DN52" si="139">SUM(DH45:DM45)</f>
        <v>0</v>
      </c>
    </row>
    <row r="46" spans="1:118" ht="47.25" outlineLevel="1">
      <c r="A46" s="945" t="s">
        <v>485</v>
      </c>
      <c r="B46" s="945" t="s">
        <v>295</v>
      </c>
      <c r="C46" s="714" t="s">
        <v>89</v>
      </c>
      <c r="D46" s="720" t="s">
        <v>552</v>
      </c>
      <c r="E46" s="1810" t="s">
        <v>709</v>
      </c>
      <c r="F46" s="944"/>
      <c r="G46" s="930"/>
      <c r="H46" s="933" t="s">
        <v>576</v>
      </c>
      <c r="I46" s="715"/>
      <c r="J46" s="1649"/>
      <c r="K46" s="1649"/>
      <c r="L46" s="934"/>
      <c r="M46" s="932"/>
      <c r="N46" s="932"/>
      <c r="O46" s="932"/>
      <c r="P46" s="932"/>
      <c r="Q46" s="932"/>
      <c r="R46" s="932"/>
      <c r="S46" s="932"/>
      <c r="T46" s="932"/>
      <c r="U46" s="932"/>
      <c r="V46" s="932"/>
      <c r="W46" s="932"/>
      <c r="X46" s="932"/>
      <c r="Y46" s="932"/>
      <c r="Z46" s="932"/>
      <c r="AA46" s="932"/>
      <c r="AB46" s="932"/>
      <c r="AC46" s="932"/>
      <c r="AD46" s="932"/>
      <c r="AE46" s="716"/>
      <c r="AF46" s="764"/>
      <c r="AG46" s="716"/>
      <c r="AH46" s="932"/>
      <c r="AI46" s="764"/>
      <c r="AJ46" s="932"/>
      <c r="AK46" s="764"/>
      <c r="AL46" s="764"/>
      <c r="AM46" s="764"/>
      <c r="AN46" s="932"/>
      <c r="AO46" s="764"/>
      <c r="AP46" s="932"/>
      <c r="AQ46" s="717"/>
      <c r="AR46" s="764"/>
      <c r="AS46" s="932"/>
      <c r="AT46" s="932"/>
      <c r="AU46" s="764"/>
      <c r="AV46" s="932"/>
      <c r="AW46" s="716"/>
      <c r="AX46" s="764"/>
      <c r="AY46" s="716"/>
      <c r="AZ46" s="1027"/>
      <c r="BA46" s="764"/>
      <c r="BB46" s="764"/>
      <c r="BC46" s="764"/>
      <c r="BD46" s="932"/>
      <c r="BE46" s="764"/>
      <c r="BF46" s="932"/>
      <c r="BG46" s="717"/>
      <c r="BH46" s="764"/>
      <c r="BI46" s="932"/>
      <c r="BJ46" s="1499"/>
      <c r="BK46" s="764"/>
      <c r="BL46" s="1499"/>
      <c r="BM46" s="716"/>
      <c r="BN46" s="764"/>
      <c r="BO46" s="716"/>
      <c r="BP46" s="716"/>
      <c r="BQ46" s="764"/>
      <c r="BR46" s="716"/>
      <c r="BS46" s="716"/>
      <c r="BT46" s="764"/>
      <c r="BU46" s="716"/>
      <c r="BV46" s="716"/>
      <c r="BW46" s="764"/>
      <c r="BX46" s="752"/>
      <c r="BY46" s="716"/>
      <c r="BZ46" s="764"/>
      <c r="CA46" s="752"/>
      <c r="CB46" s="1285">
        <f t="shared" ref="CB46:CB52" si="140">CE46+CH46+CK46+CN46</f>
        <v>0</v>
      </c>
      <c r="CC46" s="1365">
        <f t="shared" ref="CC46:CC47" si="141">CB46*0.12*1000</f>
        <v>0</v>
      </c>
      <c r="CD46" s="1285">
        <f>CG46+CJ46+CM46+CP46</f>
        <v>0</v>
      </c>
      <c r="CE46" s="1285"/>
      <c r="CF46" s="1285"/>
      <c r="CG46" s="1285"/>
      <c r="CH46" s="1285"/>
      <c r="CI46" s="1285"/>
      <c r="CJ46" s="1285"/>
      <c r="CK46" s="1285"/>
      <c r="CL46" s="1285"/>
      <c r="CM46" s="1285"/>
      <c r="CN46" s="1285"/>
      <c r="CO46" s="1285"/>
      <c r="CP46" s="1285"/>
      <c r="CQ46" s="1285"/>
      <c r="CR46" s="1285"/>
      <c r="CS46" s="1285"/>
      <c r="CT46" s="1285"/>
      <c r="CU46" s="1262"/>
      <c r="CV46" s="1285"/>
      <c r="CW46" s="1285">
        <v>7.0675549999999969</v>
      </c>
      <c r="CX46" s="1365">
        <f t="shared" ref="CX46" si="142">CW46*0.12*1000</f>
        <v>848.10659999999962</v>
      </c>
      <c r="CY46" s="1285">
        <v>27.157533796675281</v>
      </c>
      <c r="CZ46" s="1285">
        <v>2</v>
      </c>
      <c r="DA46" s="1365">
        <f t="shared" ref="DA46" si="143">CZ46*0.12*1000</f>
        <v>240</v>
      </c>
      <c r="DB46" s="1285">
        <v>8.0177888422498391</v>
      </c>
      <c r="DC46" s="932"/>
      <c r="DD46" s="932"/>
      <c r="DE46" s="932"/>
      <c r="DF46" s="716"/>
      <c r="DG46" s="716"/>
      <c r="DH46" s="716"/>
      <c r="DI46" s="716"/>
      <c r="DJ46" s="1338"/>
      <c r="DK46" s="1338">
        <v>468.55799999999999</v>
      </c>
      <c r="DL46" s="1262">
        <v>303.11200000000002</v>
      </c>
      <c r="DM46" s="1709"/>
      <c r="DN46" s="715">
        <f t="shared" si="139"/>
        <v>771.67000000000007</v>
      </c>
    </row>
    <row r="47" spans="1:118" ht="31.5" outlineLevel="1">
      <c r="A47" s="1592" t="s">
        <v>485</v>
      </c>
      <c r="B47" s="1592" t="s">
        <v>295</v>
      </c>
      <c r="C47" s="714" t="s">
        <v>90</v>
      </c>
      <c r="D47" s="720" t="s">
        <v>552</v>
      </c>
      <c r="E47" s="1810" t="s">
        <v>710</v>
      </c>
      <c r="F47" s="944"/>
      <c r="G47" s="930"/>
      <c r="H47" s="933" t="s">
        <v>576</v>
      </c>
      <c r="I47" s="715"/>
      <c r="J47" s="1649"/>
      <c r="K47" s="1649"/>
      <c r="L47" s="934"/>
      <c r="M47" s="932"/>
      <c r="N47" s="932"/>
      <c r="O47" s="932"/>
      <c r="P47" s="932"/>
      <c r="Q47" s="932"/>
      <c r="R47" s="932"/>
      <c r="S47" s="932"/>
      <c r="T47" s="932"/>
      <c r="U47" s="932"/>
      <c r="V47" s="932"/>
      <c r="W47" s="932"/>
      <c r="X47" s="932"/>
      <c r="Y47" s="932"/>
      <c r="Z47" s="932"/>
      <c r="AA47" s="932"/>
      <c r="AB47" s="932"/>
      <c r="AC47" s="932"/>
      <c r="AD47" s="932"/>
      <c r="AE47" s="716"/>
      <c r="AF47" s="764"/>
      <c r="AG47" s="716"/>
      <c r="AH47" s="932"/>
      <c r="AI47" s="764"/>
      <c r="AJ47" s="932"/>
      <c r="AK47" s="764"/>
      <c r="AL47" s="764"/>
      <c r="AM47" s="764"/>
      <c r="AN47" s="932"/>
      <c r="AO47" s="764"/>
      <c r="AP47" s="932"/>
      <c r="AQ47" s="717"/>
      <c r="AR47" s="764"/>
      <c r="AS47" s="932"/>
      <c r="AT47" s="932"/>
      <c r="AU47" s="764"/>
      <c r="AV47" s="932"/>
      <c r="AW47" s="716"/>
      <c r="AX47" s="764"/>
      <c r="AY47" s="716"/>
      <c r="AZ47" s="1027"/>
      <c r="BA47" s="764"/>
      <c r="BB47" s="764"/>
      <c r="BC47" s="764"/>
      <c r="BD47" s="932"/>
      <c r="BE47" s="764"/>
      <c r="BF47" s="932"/>
      <c r="BG47" s="717"/>
      <c r="BH47" s="764"/>
      <c r="BI47" s="932"/>
      <c r="BJ47" s="932"/>
      <c r="BK47" s="764"/>
      <c r="BL47" s="932"/>
      <c r="BM47" s="716"/>
      <c r="BN47" s="764"/>
      <c r="BO47" s="716"/>
      <c r="BP47" s="716"/>
      <c r="BQ47" s="764"/>
      <c r="BR47" s="716"/>
      <c r="BS47" s="716"/>
      <c r="BT47" s="764"/>
      <c r="BU47" s="716"/>
      <c r="BV47" s="716"/>
      <c r="BW47" s="764"/>
      <c r="BX47" s="716"/>
      <c r="BY47" s="716"/>
      <c r="BZ47" s="764"/>
      <c r="CA47" s="716"/>
      <c r="CB47" s="1285">
        <f t="shared" si="140"/>
        <v>5.3868615540015528</v>
      </c>
      <c r="CC47" s="1365">
        <f t="shared" si="141"/>
        <v>646.42338648018631</v>
      </c>
      <c r="CD47" s="1285">
        <f>CG47+CJ47+CM47+CP47</f>
        <v>17.710236178370675</v>
      </c>
      <c r="CE47" s="1262">
        <v>2.5719361111111114</v>
      </c>
      <c r="CF47" s="1365">
        <f t="shared" ref="CF47" si="144">CE47*0.12*1000</f>
        <v>308.63233333333335</v>
      </c>
      <c r="CG47" s="1262">
        <v>8.2268354873829725</v>
      </c>
      <c r="CH47" s="1262">
        <v>1.9167330256410224</v>
      </c>
      <c r="CI47" s="1365">
        <f t="shared" ref="CI47" si="145">CH47*0.12*1000</f>
        <v>230.00796307692266</v>
      </c>
      <c r="CJ47" s="1262">
        <v>6.291649220784306</v>
      </c>
      <c r="CK47" s="1262">
        <v>0.49819241724941854</v>
      </c>
      <c r="CL47" s="1365">
        <f t="shared" ref="CL47" si="146">CK47*0.12*1000</f>
        <v>59.783090069930225</v>
      </c>
      <c r="CM47" s="1262">
        <v>1.7797983149535914</v>
      </c>
      <c r="CN47" s="1262">
        <v>0.4</v>
      </c>
      <c r="CO47" s="1365">
        <f t="shared" ref="CO47" si="147">CN47*0.12*1000</f>
        <v>48</v>
      </c>
      <c r="CP47" s="1262">
        <v>1.4119531552498041</v>
      </c>
      <c r="CQ47" s="1262">
        <v>41.569991000000002</v>
      </c>
      <c r="CR47" s="1365">
        <f t="shared" ref="CR47" si="148">CQ47*0.12*1000</f>
        <v>4988.3989199999996</v>
      </c>
      <c r="CS47" s="1262">
        <v>146.75636209326328</v>
      </c>
      <c r="CT47" s="1262">
        <v>3.8422179999999999</v>
      </c>
      <c r="CU47" s="1365">
        <f t="shared" ref="CU47" si="149">CT47*0.12*1000</f>
        <v>461.06615999999997</v>
      </c>
      <c r="CV47" s="1262">
        <v>14.151438927019173</v>
      </c>
      <c r="CW47" s="1262"/>
      <c r="CX47" s="1262"/>
      <c r="CY47" s="1262"/>
      <c r="CZ47" s="1262"/>
      <c r="DA47" s="1262"/>
      <c r="DB47" s="1262"/>
      <c r="DC47" s="932"/>
      <c r="DD47" s="932"/>
      <c r="DE47" s="932"/>
      <c r="DF47" s="716"/>
      <c r="DG47" s="716"/>
      <c r="DH47" s="716"/>
      <c r="DI47" s="716"/>
      <c r="DJ47" s="716"/>
      <c r="DK47" s="716"/>
      <c r="DL47" s="1262"/>
      <c r="DM47" s="1709"/>
      <c r="DN47" s="715">
        <f t="shared" si="139"/>
        <v>0</v>
      </c>
    </row>
    <row r="48" spans="1:118" outlineLevel="1">
      <c r="A48" s="1944" t="s">
        <v>485</v>
      </c>
      <c r="B48" s="1944" t="s">
        <v>295</v>
      </c>
      <c r="C48" s="1944">
        <v>6</v>
      </c>
      <c r="D48" s="1945" t="s">
        <v>106</v>
      </c>
      <c r="E48" s="701"/>
      <c r="F48" s="696"/>
      <c r="G48" s="696"/>
      <c r="H48" s="710" t="s">
        <v>576</v>
      </c>
      <c r="I48" s="715">
        <f t="shared" ref="I48:I53" si="150">CB48+CQ48+CT48+CW48+CZ48</f>
        <v>0</v>
      </c>
      <c r="J48" s="1649"/>
      <c r="K48" s="1649"/>
      <c r="L48" s="712"/>
      <c r="M48" s="716"/>
      <c r="N48" s="716"/>
      <c r="O48" s="716"/>
      <c r="P48" s="716"/>
      <c r="Q48" s="716"/>
      <c r="R48" s="716"/>
      <c r="S48" s="716"/>
      <c r="T48" s="716"/>
      <c r="U48" s="716"/>
      <c r="V48" s="716"/>
      <c r="W48" s="716"/>
      <c r="X48" s="716"/>
      <c r="Y48" s="716"/>
      <c r="Z48" s="716"/>
      <c r="AA48" s="716"/>
      <c r="AB48" s="716"/>
      <c r="AC48" s="710"/>
      <c r="AD48" s="710"/>
      <c r="AE48" s="710"/>
      <c r="AF48" s="710"/>
      <c r="AG48" s="710"/>
      <c r="AH48" s="716"/>
      <c r="AI48" s="710"/>
      <c r="AJ48" s="710"/>
      <c r="AK48" s="799"/>
      <c r="AL48" s="799"/>
      <c r="AM48" s="799"/>
      <c r="AN48" s="716"/>
      <c r="AO48" s="799"/>
      <c r="AP48" s="799"/>
      <c r="AQ48" s="799"/>
      <c r="AR48" s="799"/>
      <c r="AS48" s="799"/>
      <c r="AT48" s="799"/>
      <c r="AU48" s="799"/>
      <c r="AV48" s="799"/>
      <c r="AW48" s="799"/>
      <c r="AX48" s="799"/>
      <c r="AY48" s="799"/>
      <c r="AZ48" s="1023"/>
      <c r="BA48" s="953"/>
      <c r="BB48" s="953"/>
      <c r="BC48" s="953"/>
      <c r="BD48" s="716"/>
      <c r="BE48" s="953"/>
      <c r="BF48" s="953"/>
      <c r="BG48" s="953"/>
      <c r="BH48" s="953"/>
      <c r="BI48" s="953"/>
      <c r="BJ48" s="953"/>
      <c r="BK48" s="953"/>
      <c r="BL48" s="953"/>
      <c r="BM48" s="953"/>
      <c r="BN48" s="953"/>
      <c r="BO48" s="953"/>
      <c r="BP48" s="710"/>
      <c r="BQ48" s="710"/>
      <c r="BR48" s="710"/>
      <c r="BS48" s="710"/>
      <c r="BT48" s="710"/>
      <c r="BU48" s="710"/>
      <c r="BV48" s="710"/>
      <c r="BW48" s="710"/>
      <c r="BX48" s="748"/>
      <c r="BY48" s="799"/>
      <c r="BZ48" s="799"/>
      <c r="CA48" s="748"/>
      <c r="CB48" s="1285">
        <f>CE48+CH48+CK48+CN48</f>
        <v>0</v>
      </c>
      <c r="CC48" s="1285">
        <f t="shared" ref="CC48:CC52" si="151">CF48+CI48+CL48+CO48</f>
        <v>0</v>
      </c>
      <c r="CD48" s="1285">
        <f>CG48+CJ48+CM48+CP48</f>
        <v>0</v>
      </c>
      <c r="CE48" s="1279"/>
      <c r="CF48" s="1279"/>
      <c r="CG48" s="1279"/>
      <c r="CH48" s="1279"/>
      <c r="CI48" s="1279"/>
      <c r="CJ48" s="1279"/>
      <c r="CK48" s="1279"/>
      <c r="CL48" s="1279"/>
      <c r="CM48" s="1279"/>
      <c r="CN48" s="1279"/>
      <c r="CO48" s="1279"/>
      <c r="CP48" s="1279"/>
      <c r="CQ48" s="1279"/>
      <c r="CR48" s="1279"/>
      <c r="CS48" s="1279"/>
      <c r="CT48" s="1279"/>
      <c r="CU48" s="1279"/>
      <c r="CV48" s="1279"/>
      <c r="CW48" s="1279"/>
      <c r="CX48" s="1279"/>
      <c r="CY48" s="1279"/>
      <c r="CZ48" s="1279"/>
      <c r="DA48" s="1279"/>
      <c r="DB48" s="1279"/>
      <c r="DC48" s="715"/>
      <c r="DD48" s="716"/>
      <c r="DE48" s="716"/>
      <c r="DF48" s="716"/>
      <c r="DG48" s="716"/>
      <c r="DH48" s="716"/>
      <c r="DI48" s="716"/>
      <c r="DJ48" s="716"/>
      <c r="DK48" s="716"/>
      <c r="DL48" s="1262"/>
      <c r="DM48" s="1709"/>
      <c r="DN48" s="715">
        <f t="shared" si="139"/>
        <v>0</v>
      </c>
    </row>
    <row r="49" spans="1:118" outlineLevel="1">
      <c r="A49" s="1944"/>
      <c r="B49" s="1944"/>
      <c r="C49" s="1944"/>
      <c r="D49" s="1945"/>
      <c r="E49" s="701"/>
      <c r="F49" s="696"/>
      <c r="G49" s="696"/>
      <c r="H49" s="710" t="s">
        <v>289</v>
      </c>
      <c r="I49" s="715">
        <f t="shared" si="150"/>
        <v>0</v>
      </c>
      <c r="J49" s="1649"/>
      <c r="K49" s="1649"/>
      <c r="L49" s="712"/>
      <c r="M49" s="716"/>
      <c r="N49" s="716"/>
      <c r="O49" s="716"/>
      <c r="P49" s="716"/>
      <c r="Q49" s="716"/>
      <c r="R49" s="716"/>
      <c r="S49" s="716"/>
      <c r="T49" s="716"/>
      <c r="U49" s="716"/>
      <c r="V49" s="716"/>
      <c r="W49" s="716"/>
      <c r="X49" s="716"/>
      <c r="Y49" s="716"/>
      <c r="Z49" s="716"/>
      <c r="AA49" s="716"/>
      <c r="AB49" s="716"/>
      <c r="AC49" s="710"/>
      <c r="AD49" s="710"/>
      <c r="AE49" s="710"/>
      <c r="AF49" s="710"/>
      <c r="AG49" s="710"/>
      <c r="AH49" s="710"/>
      <c r="AI49" s="710"/>
      <c r="AJ49" s="710"/>
      <c r="AK49" s="799"/>
      <c r="AL49" s="799"/>
      <c r="AM49" s="799"/>
      <c r="AN49" s="799"/>
      <c r="AO49" s="799"/>
      <c r="AP49" s="799"/>
      <c r="AQ49" s="799"/>
      <c r="AR49" s="799"/>
      <c r="AS49" s="799"/>
      <c r="AT49" s="799"/>
      <c r="AU49" s="799"/>
      <c r="AV49" s="799"/>
      <c r="AW49" s="799"/>
      <c r="AX49" s="799"/>
      <c r="AY49" s="799"/>
      <c r="AZ49" s="1023"/>
      <c r="BA49" s="953"/>
      <c r="BB49" s="953"/>
      <c r="BC49" s="953"/>
      <c r="BD49" s="953"/>
      <c r="BE49" s="953"/>
      <c r="BF49" s="953"/>
      <c r="BG49" s="953"/>
      <c r="BH49" s="953"/>
      <c r="BI49" s="953"/>
      <c r="BJ49" s="953"/>
      <c r="BK49" s="953"/>
      <c r="BL49" s="953"/>
      <c r="BM49" s="953"/>
      <c r="BN49" s="953"/>
      <c r="BO49" s="953"/>
      <c r="BP49" s="710"/>
      <c r="BQ49" s="710"/>
      <c r="BR49" s="710"/>
      <c r="BS49" s="710"/>
      <c r="BT49" s="710"/>
      <c r="BU49" s="710"/>
      <c r="BV49" s="710"/>
      <c r="BW49" s="710"/>
      <c r="BX49" s="748"/>
      <c r="BY49" s="799"/>
      <c r="BZ49" s="799"/>
      <c r="CA49" s="748"/>
      <c r="CB49" s="1285">
        <f t="shared" si="140"/>
        <v>0</v>
      </c>
      <c r="CC49" s="1285">
        <f t="shared" si="151"/>
        <v>0</v>
      </c>
      <c r="CD49" s="1285">
        <f t="shared" ref="CD49:CD52" si="152">CG49+CJ49+CM49+CP49</f>
        <v>0</v>
      </c>
      <c r="CE49" s="1279"/>
      <c r="CF49" s="1279"/>
      <c r="CG49" s="1279"/>
      <c r="CH49" s="1279"/>
      <c r="CI49" s="1279"/>
      <c r="CJ49" s="1279"/>
      <c r="CK49" s="1279"/>
      <c r="CL49" s="1279"/>
      <c r="CM49" s="1279"/>
      <c r="CN49" s="1279"/>
      <c r="CO49" s="1279"/>
      <c r="CP49" s="1279"/>
      <c r="CQ49" s="1279"/>
      <c r="CR49" s="1279"/>
      <c r="CS49" s="1279"/>
      <c r="CT49" s="1279"/>
      <c r="CU49" s="1279"/>
      <c r="CV49" s="1279"/>
      <c r="CW49" s="1279"/>
      <c r="CX49" s="1279"/>
      <c r="CY49" s="1279"/>
      <c r="CZ49" s="1279"/>
      <c r="DA49" s="1279"/>
      <c r="DB49" s="1279"/>
      <c r="DC49" s="715"/>
      <c r="DD49" s="716"/>
      <c r="DE49" s="716"/>
      <c r="DF49" s="716"/>
      <c r="DG49" s="716"/>
      <c r="DH49" s="716"/>
      <c r="DI49" s="716"/>
      <c r="DJ49" s="716"/>
      <c r="DK49" s="716"/>
      <c r="DL49" s="1262"/>
      <c r="DM49" s="1709"/>
      <c r="DN49" s="715">
        <f t="shared" si="139"/>
        <v>0</v>
      </c>
    </row>
    <row r="50" spans="1:118" outlineLevel="1">
      <c r="A50" s="1944" t="s">
        <v>485</v>
      </c>
      <c r="B50" s="1944" t="s">
        <v>295</v>
      </c>
      <c r="C50" s="1944">
        <v>7</v>
      </c>
      <c r="D50" s="1945" t="s">
        <v>107</v>
      </c>
      <c r="E50" s="701"/>
      <c r="F50" s="696"/>
      <c r="G50" s="696"/>
      <c r="H50" s="710" t="s">
        <v>576</v>
      </c>
      <c r="I50" s="715">
        <f t="shared" si="150"/>
        <v>0</v>
      </c>
      <c r="J50" s="1649"/>
      <c r="K50" s="1649"/>
      <c r="L50" s="712"/>
      <c r="M50" s="716"/>
      <c r="N50" s="716"/>
      <c r="O50" s="716"/>
      <c r="P50" s="716"/>
      <c r="Q50" s="716"/>
      <c r="R50" s="716"/>
      <c r="S50" s="716"/>
      <c r="T50" s="716"/>
      <c r="U50" s="716"/>
      <c r="V50" s="716"/>
      <c r="W50" s="716"/>
      <c r="X50" s="716"/>
      <c r="Y50" s="716"/>
      <c r="Z50" s="716"/>
      <c r="AA50" s="716"/>
      <c r="AB50" s="716"/>
      <c r="AC50" s="710"/>
      <c r="AD50" s="710"/>
      <c r="AE50" s="710"/>
      <c r="AF50" s="710"/>
      <c r="AG50" s="710"/>
      <c r="AH50" s="710"/>
      <c r="AI50" s="710"/>
      <c r="AJ50" s="710"/>
      <c r="AK50" s="799"/>
      <c r="AL50" s="799"/>
      <c r="AM50" s="799"/>
      <c r="AN50" s="799"/>
      <c r="AO50" s="799"/>
      <c r="AP50" s="799"/>
      <c r="AQ50" s="799"/>
      <c r="AR50" s="799"/>
      <c r="AS50" s="799"/>
      <c r="AT50" s="799"/>
      <c r="AU50" s="799"/>
      <c r="AV50" s="799"/>
      <c r="AW50" s="799"/>
      <c r="AX50" s="799"/>
      <c r="AY50" s="799"/>
      <c r="AZ50" s="1023"/>
      <c r="BA50" s="953"/>
      <c r="BB50" s="953"/>
      <c r="BC50" s="953"/>
      <c r="BD50" s="953"/>
      <c r="BE50" s="953"/>
      <c r="BF50" s="953"/>
      <c r="BG50" s="953"/>
      <c r="BH50" s="953"/>
      <c r="BI50" s="953"/>
      <c r="BJ50" s="953"/>
      <c r="BK50" s="953"/>
      <c r="BL50" s="953"/>
      <c r="BM50" s="953"/>
      <c r="BN50" s="953"/>
      <c r="BO50" s="953"/>
      <c r="BP50" s="710"/>
      <c r="BQ50" s="710"/>
      <c r="BR50" s="710"/>
      <c r="BS50" s="710"/>
      <c r="BT50" s="710"/>
      <c r="BU50" s="710"/>
      <c r="BV50" s="710"/>
      <c r="BW50" s="710"/>
      <c r="BX50" s="748"/>
      <c r="BY50" s="799"/>
      <c r="BZ50" s="799"/>
      <c r="CA50" s="748"/>
      <c r="CB50" s="1285">
        <f t="shared" si="140"/>
        <v>0</v>
      </c>
      <c r="CC50" s="1285">
        <f t="shared" si="151"/>
        <v>0</v>
      </c>
      <c r="CD50" s="1285">
        <f t="shared" si="152"/>
        <v>0</v>
      </c>
      <c r="CE50" s="1279"/>
      <c r="CF50" s="1279"/>
      <c r="CG50" s="1279"/>
      <c r="CH50" s="1279"/>
      <c r="CI50" s="1279"/>
      <c r="CJ50" s="1279"/>
      <c r="CK50" s="1279"/>
      <c r="CL50" s="1279"/>
      <c r="CM50" s="1279"/>
      <c r="CN50" s="1279"/>
      <c r="CO50" s="1279"/>
      <c r="CP50" s="1279"/>
      <c r="CQ50" s="1279"/>
      <c r="CR50" s="1279"/>
      <c r="CS50" s="1279"/>
      <c r="CT50" s="1279"/>
      <c r="CU50" s="1279"/>
      <c r="CV50" s="1279"/>
      <c r="CW50" s="1279"/>
      <c r="CX50" s="1279"/>
      <c r="CY50" s="1279"/>
      <c r="CZ50" s="1279"/>
      <c r="DA50" s="1279"/>
      <c r="DB50" s="1279"/>
      <c r="DC50" s="715"/>
      <c r="DD50" s="716"/>
      <c r="DE50" s="716"/>
      <c r="DF50" s="716"/>
      <c r="DG50" s="716"/>
      <c r="DH50" s="716"/>
      <c r="DI50" s="716"/>
      <c r="DJ50" s="716"/>
      <c r="DK50" s="716"/>
      <c r="DL50" s="1262"/>
      <c r="DM50" s="1709"/>
      <c r="DN50" s="715">
        <f t="shared" si="139"/>
        <v>0</v>
      </c>
    </row>
    <row r="51" spans="1:118" outlineLevel="1">
      <c r="A51" s="1944"/>
      <c r="B51" s="1944"/>
      <c r="C51" s="1944"/>
      <c r="D51" s="1945"/>
      <c r="E51" s="701"/>
      <c r="F51" s="696"/>
      <c r="G51" s="696"/>
      <c r="H51" s="710" t="s">
        <v>289</v>
      </c>
      <c r="I51" s="715">
        <f t="shared" si="150"/>
        <v>0</v>
      </c>
      <c r="J51" s="1649"/>
      <c r="K51" s="1649"/>
      <c r="L51" s="712"/>
      <c r="M51" s="716"/>
      <c r="N51" s="710"/>
      <c r="O51" s="710"/>
      <c r="P51" s="716"/>
      <c r="Q51" s="710"/>
      <c r="R51" s="710"/>
      <c r="S51" s="716"/>
      <c r="T51" s="710"/>
      <c r="U51" s="710"/>
      <c r="V51" s="716"/>
      <c r="W51" s="710"/>
      <c r="X51" s="710"/>
      <c r="Y51" s="710"/>
      <c r="Z51" s="710"/>
      <c r="AA51" s="710"/>
      <c r="AB51" s="716"/>
      <c r="AC51" s="710"/>
      <c r="AD51" s="710"/>
      <c r="AE51" s="710"/>
      <c r="AF51" s="710"/>
      <c r="AG51" s="710"/>
      <c r="AH51" s="710"/>
      <c r="AI51" s="710"/>
      <c r="AJ51" s="710"/>
      <c r="AK51" s="799"/>
      <c r="AL51" s="799"/>
      <c r="AM51" s="799"/>
      <c r="AN51" s="799"/>
      <c r="AO51" s="799"/>
      <c r="AP51" s="799"/>
      <c r="AQ51" s="799"/>
      <c r="AR51" s="799"/>
      <c r="AS51" s="799"/>
      <c r="AT51" s="799"/>
      <c r="AU51" s="799"/>
      <c r="AV51" s="799"/>
      <c r="AW51" s="799"/>
      <c r="AX51" s="799"/>
      <c r="AY51" s="799"/>
      <c r="AZ51" s="1023"/>
      <c r="BA51" s="953"/>
      <c r="BB51" s="953"/>
      <c r="BC51" s="953"/>
      <c r="BD51" s="953"/>
      <c r="BE51" s="953"/>
      <c r="BF51" s="953"/>
      <c r="BG51" s="953"/>
      <c r="BH51" s="953"/>
      <c r="BI51" s="953"/>
      <c r="BJ51" s="953"/>
      <c r="BK51" s="953"/>
      <c r="BL51" s="953"/>
      <c r="BM51" s="953"/>
      <c r="BN51" s="953"/>
      <c r="BO51" s="953"/>
      <c r="BP51" s="710"/>
      <c r="BQ51" s="710"/>
      <c r="BR51" s="710"/>
      <c r="BS51" s="710"/>
      <c r="BT51" s="710"/>
      <c r="BU51" s="710"/>
      <c r="BV51" s="710"/>
      <c r="BW51" s="710"/>
      <c r="BX51" s="748"/>
      <c r="BY51" s="799"/>
      <c r="BZ51" s="799"/>
      <c r="CA51" s="748"/>
      <c r="CB51" s="1285">
        <f t="shared" si="140"/>
        <v>0</v>
      </c>
      <c r="CC51" s="1285">
        <f t="shared" si="151"/>
        <v>0</v>
      </c>
      <c r="CD51" s="1285">
        <f t="shared" si="152"/>
        <v>0</v>
      </c>
      <c r="CE51" s="1279"/>
      <c r="CF51" s="1279"/>
      <c r="CG51" s="1279"/>
      <c r="CH51" s="1279"/>
      <c r="CI51" s="1279"/>
      <c r="CJ51" s="1279"/>
      <c r="CK51" s="1279"/>
      <c r="CL51" s="1279"/>
      <c r="CM51" s="1279"/>
      <c r="CN51" s="1279"/>
      <c r="CO51" s="1279"/>
      <c r="CP51" s="1279"/>
      <c r="CQ51" s="1279"/>
      <c r="CR51" s="1279"/>
      <c r="CS51" s="1279"/>
      <c r="CT51" s="1279"/>
      <c r="CU51" s="1279"/>
      <c r="CV51" s="1279"/>
      <c r="CW51" s="1279"/>
      <c r="CX51" s="1279"/>
      <c r="CY51" s="1279"/>
      <c r="CZ51" s="1279"/>
      <c r="DA51" s="1279"/>
      <c r="DB51" s="1279"/>
      <c r="DC51" s="715"/>
      <c r="DD51" s="716"/>
      <c r="DE51" s="716"/>
      <c r="DF51" s="716"/>
      <c r="DG51" s="716"/>
      <c r="DH51" s="716"/>
      <c r="DI51" s="716"/>
      <c r="DJ51" s="716"/>
      <c r="DK51" s="716"/>
      <c r="DL51" s="1262"/>
      <c r="DM51" s="1709"/>
      <c r="DN51" s="715">
        <f t="shared" si="139"/>
        <v>0</v>
      </c>
    </row>
    <row r="52" spans="1:118" ht="31.5" outlineLevel="1">
      <c r="A52" s="710" t="s">
        <v>485</v>
      </c>
      <c r="B52" s="710" t="s">
        <v>295</v>
      </c>
      <c r="C52" s="710">
        <v>8</v>
      </c>
      <c r="D52" s="696" t="s">
        <v>294</v>
      </c>
      <c r="E52" s="701"/>
      <c r="F52" s="696"/>
      <c r="G52" s="696"/>
      <c r="H52" s="710" t="s">
        <v>289</v>
      </c>
      <c r="I52" s="715">
        <f t="shared" si="150"/>
        <v>0</v>
      </c>
      <c r="J52" s="1649"/>
      <c r="K52" s="1649"/>
      <c r="L52" s="712"/>
      <c r="M52" s="716"/>
      <c r="N52" s="710"/>
      <c r="O52" s="710"/>
      <c r="P52" s="716"/>
      <c r="Q52" s="710"/>
      <c r="R52" s="710"/>
      <c r="S52" s="716"/>
      <c r="T52" s="710"/>
      <c r="U52" s="710"/>
      <c r="V52" s="716"/>
      <c r="W52" s="710"/>
      <c r="X52" s="710"/>
      <c r="Y52" s="710"/>
      <c r="Z52" s="710"/>
      <c r="AA52" s="710"/>
      <c r="AB52" s="716"/>
      <c r="AC52" s="710"/>
      <c r="AD52" s="710"/>
      <c r="AE52" s="710"/>
      <c r="AF52" s="710"/>
      <c r="AG52" s="710"/>
      <c r="AH52" s="710"/>
      <c r="AI52" s="710"/>
      <c r="AJ52" s="710"/>
      <c r="AK52" s="799"/>
      <c r="AL52" s="799"/>
      <c r="AM52" s="799"/>
      <c r="AN52" s="799"/>
      <c r="AO52" s="799"/>
      <c r="AP52" s="799"/>
      <c r="AQ52" s="799"/>
      <c r="AR52" s="799"/>
      <c r="AS52" s="799"/>
      <c r="AT52" s="799"/>
      <c r="AU52" s="799"/>
      <c r="AV52" s="799"/>
      <c r="AW52" s="799"/>
      <c r="AX52" s="799"/>
      <c r="AY52" s="799"/>
      <c r="AZ52" s="1023"/>
      <c r="BA52" s="953"/>
      <c r="BB52" s="953"/>
      <c r="BC52" s="953"/>
      <c r="BD52" s="953"/>
      <c r="BE52" s="953"/>
      <c r="BF52" s="953"/>
      <c r="BG52" s="953"/>
      <c r="BH52" s="953"/>
      <c r="BI52" s="953"/>
      <c r="BJ52" s="953"/>
      <c r="BK52" s="953"/>
      <c r="BL52" s="953"/>
      <c r="BM52" s="953"/>
      <c r="BN52" s="953"/>
      <c r="BO52" s="953"/>
      <c r="BP52" s="710"/>
      <c r="BQ52" s="710"/>
      <c r="BR52" s="710"/>
      <c r="BS52" s="710"/>
      <c r="BT52" s="710"/>
      <c r="BU52" s="710"/>
      <c r="BV52" s="710"/>
      <c r="BW52" s="710"/>
      <c r="BX52" s="748"/>
      <c r="BY52" s="799"/>
      <c r="BZ52" s="799"/>
      <c r="CA52" s="748"/>
      <c r="CB52" s="1285">
        <f t="shared" si="140"/>
        <v>0</v>
      </c>
      <c r="CC52" s="1285">
        <f t="shared" si="151"/>
        <v>0</v>
      </c>
      <c r="CD52" s="1285">
        <f t="shared" si="152"/>
        <v>0</v>
      </c>
      <c r="CE52" s="1279"/>
      <c r="CF52" s="1279"/>
      <c r="CG52" s="1279"/>
      <c r="CH52" s="1279"/>
      <c r="CI52" s="1279"/>
      <c r="CJ52" s="1279"/>
      <c r="CK52" s="1279"/>
      <c r="CL52" s="1279"/>
      <c r="CM52" s="1279"/>
      <c r="CN52" s="1279"/>
      <c r="CO52" s="1279"/>
      <c r="CP52" s="1279"/>
      <c r="CQ52" s="1279"/>
      <c r="CR52" s="1279"/>
      <c r="CS52" s="1279"/>
      <c r="CT52" s="1279"/>
      <c r="CU52" s="1279"/>
      <c r="CV52" s="1279"/>
      <c r="CW52" s="1279"/>
      <c r="CX52" s="1279"/>
      <c r="CY52" s="1279"/>
      <c r="CZ52" s="1279"/>
      <c r="DA52" s="1279"/>
      <c r="DB52" s="1279"/>
      <c r="DC52" s="715"/>
      <c r="DD52" s="715"/>
      <c r="DE52" s="715"/>
      <c r="DF52" s="715"/>
      <c r="DG52" s="715"/>
      <c r="DH52" s="715"/>
      <c r="DI52" s="715"/>
      <c r="DJ52" s="715"/>
      <c r="DK52" s="715"/>
      <c r="DL52" s="1281"/>
      <c r="DM52" s="1649"/>
      <c r="DN52" s="715">
        <f t="shared" si="139"/>
        <v>0</v>
      </c>
    </row>
    <row r="53" spans="1:118" outlineLevel="1">
      <c r="A53" s="904" t="s">
        <v>485</v>
      </c>
      <c r="B53" s="904" t="s">
        <v>295</v>
      </c>
      <c r="C53" s="708"/>
      <c r="D53" s="700" t="s">
        <v>11</v>
      </c>
      <c r="E53" s="731"/>
      <c r="F53" s="700"/>
      <c r="G53" s="700"/>
      <c r="H53" s="708"/>
      <c r="I53" s="715">
        <f t="shared" si="150"/>
        <v>0</v>
      </c>
      <c r="J53" s="1649"/>
      <c r="K53" s="1649"/>
      <c r="L53" s="721"/>
      <c r="M53" s="715">
        <f t="shared" ref="M53:X53" si="153">M50+M37+M35+M33+M31+M27</f>
        <v>0</v>
      </c>
      <c r="N53" s="715">
        <f t="shared" si="153"/>
        <v>0</v>
      </c>
      <c r="O53" s="715">
        <f t="shared" si="153"/>
        <v>0</v>
      </c>
      <c r="P53" s="715">
        <f t="shared" si="153"/>
        <v>0</v>
      </c>
      <c r="Q53" s="715">
        <f t="shared" si="153"/>
        <v>0</v>
      </c>
      <c r="R53" s="715">
        <f t="shared" si="153"/>
        <v>0</v>
      </c>
      <c r="S53" s="715">
        <f t="shared" si="153"/>
        <v>0</v>
      </c>
      <c r="T53" s="715">
        <f t="shared" si="153"/>
        <v>0</v>
      </c>
      <c r="U53" s="715">
        <f t="shared" si="153"/>
        <v>0</v>
      </c>
      <c r="V53" s="715">
        <f t="shared" si="153"/>
        <v>0</v>
      </c>
      <c r="W53" s="715">
        <f t="shared" si="153"/>
        <v>0</v>
      </c>
      <c r="X53" s="715">
        <f t="shared" si="153"/>
        <v>0</v>
      </c>
      <c r="Y53" s="715"/>
      <c r="Z53" s="715"/>
      <c r="AA53" s="715"/>
      <c r="AB53" s="715">
        <f t="shared" ref="AB53:AH53" si="154">AB50+AB37+AB35+AB33+AB31+AB27</f>
        <v>0</v>
      </c>
      <c r="AC53" s="715">
        <f t="shared" si="154"/>
        <v>0</v>
      </c>
      <c r="AD53" s="715">
        <f t="shared" si="154"/>
        <v>0</v>
      </c>
      <c r="AE53" s="715">
        <f t="shared" si="154"/>
        <v>7.9881832214299298</v>
      </c>
      <c r="AF53" s="715">
        <f t="shared" si="154"/>
        <v>958.58198657159153</v>
      </c>
      <c r="AG53" s="715">
        <f t="shared" si="154"/>
        <v>23.277105293530084</v>
      </c>
      <c r="AH53" s="715">
        <f t="shared" si="154"/>
        <v>0.55169999999999997</v>
      </c>
      <c r="AI53" s="715">
        <f>SUM(AI27:AI51)</f>
        <v>198.61199999999997</v>
      </c>
      <c r="AJ53" s="715">
        <f>SUM(AJ27:AJ51)</f>
        <v>4.9871504756532827</v>
      </c>
      <c r="AK53" s="715">
        <f t="shared" ref="AK53:AY53" si="155">AK50+AK37+AK35+AK33+AK31+AK27</f>
        <v>13.907386299999997</v>
      </c>
      <c r="AL53" s="715">
        <f t="shared" si="155"/>
        <v>1668.8863559999995</v>
      </c>
      <c r="AM53" s="715">
        <f t="shared" si="155"/>
        <v>42.978266869124909</v>
      </c>
      <c r="AN53" s="715">
        <f t="shared" si="155"/>
        <v>3.3509999999999995</v>
      </c>
      <c r="AO53" s="715">
        <f t="shared" si="155"/>
        <v>402.11999999999995</v>
      </c>
      <c r="AP53" s="715">
        <f t="shared" si="155"/>
        <v>9.7818412798521983</v>
      </c>
      <c r="AQ53" s="715">
        <f t="shared" si="155"/>
        <v>2.8096032999999974</v>
      </c>
      <c r="AR53" s="715">
        <f t="shared" si="155"/>
        <v>337.15239599999967</v>
      </c>
      <c r="AS53" s="715">
        <f t="shared" si="155"/>
        <v>8.2190892614744779</v>
      </c>
      <c r="AT53" s="715">
        <f t="shared" si="155"/>
        <v>3.5967829999999998</v>
      </c>
      <c r="AU53" s="715">
        <f t="shared" si="155"/>
        <v>431.61395999999996</v>
      </c>
      <c r="AV53" s="715">
        <f t="shared" si="155"/>
        <v>11.551737817146659</v>
      </c>
      <c r="AW53" s="715">
        <f t="shared" si="155"/>
        <v>4.1500000000000004</v>
      </c>
      <c r="AX53" s="715">
        <f t="shared" si="155"/>
        <v>498</v>
      </c>
      <c r="AY53" s="715">
        <f t="shared" si="155"/>
        <v>13.425598510651577</v>
      </c>
      <c r="AZ53" s="1025"/>
      <c r="BA53" s="715">
        <f t="shared" ref="BA53:BO53" si="156">BA50+BA37+BA35+BA33+BA31+BA27</f>
        <v>13.116612</v>
      </c>
      <c r="BB53" s="715">
        <f t="shared" si="156"/>
        <v>994.31820000000005</v>
      </c>
      <c r="BC53" s="715">
        <f t="shared" si="156"/>
        <v>43.664435138067539</v>
      </c>
      <c r="BD53" s="715">
        <f t="shared" si="156"/>
        <v>2.6970000000000001</v>
      </c>
      <c r="BE53" s="715">
        <f t="shared" si="156"/>
        <v>323.64</v>
      </c>
      <c r="BF53" s="715">
        <f t="shared" si="156"/>
        <v>8.2344387035901292</v>
      </c>
      <c r="BG53" s="715">
        <f t="shared" si="156"/>
        <v>4.3609999999999998</v>
      </c>
      <c r="BH53" s="715">
        <f t="shared" si="156"/>
        <v>523.32000000000005</v>
      </c>
      <c r="BI53" s="715">
        <f t="shared" si="156"/>
        <v>13.084751163830909</v>
      </c>
      <c r="BJ53" s="715">
        <f t="shared" si="156"/>
        <v>4.8306269999999998</v>
      </c>
      <c r="BK53" s="715">
        <f t="shared" si="156"/>
        <v>0</v>
      </c>
      <c r="BL53" s="715">
        <f t="shared" si="156"/>
        <v>16.245987937494</v>
      </c>
      <c r="BM53" s="715">
        <f t="shared" si="156"/>
        <v>1.2279850000000001</v>
      </c>
      <c r="BN53" s="715">
        <f t="shared" si="156"/>
        <v>147.35819999999998</v>
      </c>
      <c r="BO53" s="715">
        <f t="shared" si="156"/>
        <v>6.0992573331524982</v>
      </c>
      <c r="BP53" s="904"/>
      <c r="BQ53" s="715">
        <f>BQ50+BQ37+BQ35+BQ33+BQ31+BQ27</f>
        <v>2928.9310865117641</v>
      </c>
      <c r="BR53" s="715">
        <f>BR50+BR37+BR35+BR33+BR31+BR27</f>
        <v>75.502208769885229</v>
      </c>
      <c r="BS53" s="904"/>
      <c r="BT53" s="715">
        <f>BT50+BT37+BT35+BT33+BT31+BT27</f>
        <v>804.30067257635278</v>
      </c>
      <c r="BU53" s="715">
        <f>BU50+BU37+BU35+BU33+BU31+BU27</f>
        <v>21.4989583512703</v>
      </c>
      <c r="BV53" s="904"/>
      <c r="BW53" s="715">
        <f>BW50+BW37+BW35+BW33+BW31+BW27</f>
        <v>2917.55409790575</v>
      </c>
      <c r="BX53" s="749">
        <f>BX50+BX37+BX35+BX33+BX31+BX27</f>
        <v>80.761192265005946</v>
      </c>
      <c r="BY53" s="904"/>
      <c r="BZ53" s="715">
        <f>BZ50+BZ37+BZ35+BZ33+BZ31+BZ27</f>
        <v>0</v>
      </c>
      <c r="CA53" s="715">
        <f>CA50+CA37+CA35+CA33+CA31+CA27</f>
        <v>0</v>
      </c>
      <c r="CB53" s="1281"/>
      <c r="CC53" s="1281"/>
      <c r="CD53" s="1281"/>
      <c r="CE53" s="1281"/>
      <c r="CF53" s="1281"/>
      <c r="CG53" s="1281"/>
      <c r="CH53" s="1281"/>
      <c r="CI53" s="1281"/>
      <c r="CJ53" s="1281"/>
      <c r="CK53" s="1281"/>
      <c r="CL53" s="1281"/>
      <c r="CM53" s="1281"/>
      <c r="CN53" s="1281"/>
      <c r="CO53" s="1281"/>
      <c r="CP53" s="1281"/>
      <c r="CQ53" s="1281"/>
      <c r="CR53" s="1281"/>
      <c r="CS53" s="1281"/>
      <c r="CT53" s="1281"/>
      <c r="CU53" s="1281"/>
      <c r="CV53" s="1281"/>
      <c r="CW53" s="1281"/>
      <c r="CX53" s="1281"/>
      <c r="CY53" s="1281"/>
      <c r="CZ53" s="1281"/>
      <c r="DA53" s="1281"/>
      <c r="DB53" s="1281"/>
      <c r="DC53" s="715">
        <f t="shared" ref="DC53:DN53" si="157">DC50+DC37+DC35+DC33+DC31+DC27</f>
        <v>0</v>
      </c>
      <c r="DD53" s="715">
        <f t="shared" si="157"/>
        <v>0.56534757000000002</v>
      </c>
      <c r="DE53" s="715">
        <f t="shared" si="157"/>
        <v>2.8496388100000001</v>
      </c>
      <c r="DF53" s="715">
        <f t="shared" si="157"/>
        <v>258.29578770000001</v>
      </c>
      <c r="DG53" s="715">
        <f t="shared" si="157"/>
        <v>127.11175451</v>
      </c>
      <c r="DH53" s="715">
        <f t="shared" si="157"/>
        <v>167.456838812212</v>
      </c>
      <c r="DI53" s="715">
        <f t="shared" si="157"/>
        <v>122.541322069149</v>
      </c>
      <c r="DJ53" s="715">
        <f t="shared" si="157"/>
        <v>371.339</v>
      </c>
      <c r="DK53" s="715">
        <f t="shared" si="157"/>
        <v>613.98399999999992</v>
      </c>
      <c r="DL53" s="715">
        <f t="shared" si="157"/>
        <v>523.24149</v>
      </c>
      <c r="DM53" s="715">
        <f t="shared" si="157"/>
        <v>85</v>
      </c>
      <c r="DN53" s="715">
        <f t="shared" si="157"/>
        <v>1883.5626508813612</v>
      </c>
    </row>
    <row r="54" spans="1:118" ht="18" customHeight="1">
      <c r="A54" s="1016" t="s">
        <v>404</v>
      </c>
      <c r="B54" s="1017"/>
      <c r="C54" s="1017"/>
      <c r="D54" s="1017"/>
      <c r="E54" s="1017"/>
      <c r="F54" s="1017"/>
      <c r="G54" s="1017"/>
      <c r="H54" s="1017"/>
      <c r="I54" s="1017"/>
      <c r="J54" s="1648"/>
      <c r="K54" s="1648"/>
      <c r="L54" s="1017"/>
      <c r="M54" s="1017"/>
      <c r="N54" s="1017"/>
      <c r="O54" s="1017"/>
      <c r="P54" s="1017"/>
      <c r="Q54" s="1017"/>
      <c r="R54" s="1017"/>
      <c r="S54" s="1017"/>
      <c r="T54" s="1017"/>
      <c r="U54" s="1017"/>
      <c r="V54" s="1017"/>
      <c r="W54" s="1017"/>
      <c r="X54" s="1017"/>
      <c r="Y54" s="1017"/>
      <c r="Z54" s="1017"/>
      <c r="AA54" s="1017"/>
      <c r="AB54" s="1017"/>
      <c r="AC54" s="1017"/>
      <c r="AD54" s="1017"/>
      <c r="AE54" s="1017"/>
      <c r="AF54" s="1017"/>
      <c r="AG54" s="1017"/>
      <c r="AH54" s="1017"/>
      <c r="AI54" s="1017"/>
      <c r="AJ54" s="1017"/>
      <c r="AK54" s="1017"/>
      <c r="AL54" s="1017"/>
      <c r="AM54" s="1017"/>
      <c r="AN54" s="1017"/>
      <c r="AO54" s="1017"/>
      <c r="AP54" s="1017"/>
      <c r="AQ54" s="1017"/>
      <c r="AR54" s="1017"/>
      <c r="AS54" s="1017"/>
      <c r="AT54" s="1017"/>
      <c r="AU54" s="1017"/>
      <c r="AV54" s="1017"/>
      <c r="AW54" s="1017"/>
      <c r="AX54" s="1017"/>
      <c r="AY54" s="1017"/>
      <c r="AZ54" s="1026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8"/>
      <c r="BM54" s="1018"/>
      <c r="BN54" s="1018"/>
      <c r="BO54" s="1018"/>
      <c r="BP54" s="1017"/>
      <c r="BQ54" s="1017"/>
      <c r="BR54" s="1017"/>
      <c r="BS54" s="1017"/>
      <c r="BT54" s="1017"/>
      <c r="BU54" s="1017"/>
      <c r="BV54" s="1017"/>
      <c r="BW54" s="1017"/>
      <c r="BX54" s="1019"/>
      <c r="BY54" s="798"/>
      <c r="BZ54" s="798"/>
      <c r="CA54" s="798"/>
      <c r="CB54" s="1280"/>
      <c r="CC54" s="1280"/>
      <c r="CD54" s="1280"/>
      <c r="CE54" s="1280"/>
      <c r="CF54" s="1280"/>
      <c r="CG54" s="1280"/>
      <c r="CH54" s="1280"/>
      <c r="CI54" s="1280"/>
      <c r="CJ54" s="1280"/>
      <c r="CK54" s="1280"/>
      <c r="CL54" s="1280"/>
      <c r="CM54" s="1280"/>
      <c r="CN54" s="1280"/>
      <c r="CO54" s="1280"/>
      <c r="CP54" s="1280"/>
      <c r="CQ54" s="1280"/>
      <c r="CR54" s="1280"/>
      <c r="CS54" s="1280"/>
      <c r="CT54" s="1280"/>
      <c r="CU54" s="1280"/>
      <c r="CV54" s="1280"/>
      <c r="CW54" s="1280"/>
      <c r="CX54" s="1280"/>
      <c r="CY54" s="1280"/>
      <c r="CZ54" s="1280"/>
      <c r="DA54" s="1280"/>
      <c r="DB54" s="1280"/>
      <c r="DC54" s="1933"/>
      <c r="DD54" s="1934"/>
      <c r="DE54" s="1934"/>
      <c r="DF54" s="1934"/>
      <c r="DG54" s="1934"/>
      <c r="DH54" s="1934"/>
      <c r="DI54" s="1934"/>
      <c r="DJ54" s="1934"/>
      <c r="DK54" s="1934"/>
      <c r="DL54" s="1935"/>
      <c r="DM54" s="1936"/>
      <c r="DN54" s="1937"/>
    </row>
    <row r="55" spans="1:118" outlineLevel="1">
      <c r="A55" s="1946" t="s">
        <v>485</v>
      </c>
      <c r="B55" s="1946" t="s">
        <v>302</v>
      </c>
      <c r="C55" s="1946">
        <v>1</v>
      </c>
      <c r="D55" s="1957" t="s">
        <v>101</v>
      </c>
      <c r="E55" s="736"/>
      <c r="F55" s="737"/>
      <c r="G55" s="737"/>
      <c r="H55" s="738" t="s">
        <v>576</v>
      </c>
      <c r="I55" s="733">
        <f>AB55+AE55+AK55+BP55</f>
        <v>0.183</v>
      </c>
      <c r="J55" s="1651"/>
      <c r="K55" s="1651"/>
      <c r="L55" s="733"/>
      <c r="M55" s="740">
        <f t="shared" ref="M55:X55" si="158">SUM(M57:M58)</f>
        <v>0</v>
      </c>
      <c r="N55" s="740">
        <f t="shared" si="158"/>
        <v>0</v>
      </c>
      <c r="O55" s="740">
        <f t="shared" si="158"/>
        <v>0</v>
      </c>
      <c r="P55" s="740">
        <f t="shared" si="158"/>
        <v>0</v>
      </c>
      <c r="Q55" s="740">
        <f t="shared" si="158"/>
        <v>0</v>
      </c>
      <c r="R55" s="740">
        <f t="shared" si="158"/>
        <v>0</v>
      </c>
      <c r="S55" s="740">
        <f t="shared" si="158"/>
        <v>0</v>
      </c>
      <c r="T55" s="740">
        <f t="shared" si="158"/>
        <v>0</v>
      </c>
      <c r="U55" s="740">
        <f t="shared" si="158"/>
        <v>0</v>
      </c>
      <c r="V55" s="740">
        <f t="shared" si="158"/>
        <v>0</v>
      </c>
      <c r="W55" s="740">
        <f t="shared" si="158"/>
        <v>0</v>
      </c>
      <c r="X55" s="740">
        <f t="shared" si="158"/>
        <v>0</v>
      </c>
      <c r="Y55" s="740">
        <v>0.183</v>
      </c>
      <c r="Z55" s="740">
        <v>21.96</v>
      </c>
      <c r="AA55" s="740">
        <v>0.48585818182872315</v>
      </c>
      <c r="AB55" s="740">
        <v>0.183</v>
      </c>
      <c r="AC55" s="740">
        <v>21.96</v>
      </c>
      <c r="AD55" s="740">
        <v>0.48585818182872315</v>
      </c>
      <c r="AE55" s="740">
        <f t="shared" ref="AE55:AY55" si="159">SUM(AE57:AE58)</f>
        <v>0</v>
      </c>
      <c r="AF55" s="740">
        <f t="shared" si="159"/>
        <v>0</v>
      </c>
      <c r="AG55" s="740">
        <f t="shared" si="159"/>
        <v>0</v>
      </c>
      <c r="AH55" s="740">
        <f t="shared" si="159"/>
        <v>0</v>
      </c>
      <c r="AI55" s="740">
        <f t="shared" si="159"/>
        <v>0</v>
      </c>
      <c r="AJ55" s="740">
        <f t="shared" si="159"/>
        <v>0</v>
      </c>
      <c r="AK55" s="740">
        <f t="shared" si="159"/>
        <v>0</v>
      </c>
      <c r="AL55" s="740">
        <f t="shared" si="159"/>
        <v>0</v>
      </c>
      <c r="AM55" s="740">
        <f t="shared" si="159"/>
        <v>0</v>
      </c>
      <c r="AN55" s="740">
        <f t="shared" si="159"/>
        <v>0</v>
      </c>
      <c r="AO55" s="740">
        <f t="shared" si="159"/>
        <v>0</v>
      </c>
      <c r="AP55" s="740">
        <f t="shared" si="159"/>
        <v>0</v>
      </c>
      <c r="AQ55" s="740">
        <f t="shared" si="159"/>
        <v>0</v>
      </c>
      <c r="AR55" s="740">
        <f t="shared" si="159"/>
        <v>0</v>
      </c>
      <c r="AS55" s="740">
        <f t="shared" si="159"/>
        <v>0</v>
      </c>
      <c r="AT55" s="740">
        <f t="shared" si="159"/>
        <v>0</v>
      </c>
      <c r="AU55" s="740">
        <f t="shared" si="159"/>
        <v>0</v>
      </c>
      <c r="AV55" s="740">
        <f t="shared" si="159"/>
        <v>0</v>
      </c>
      <c r="AW55" s="740">
        <f t="shared" si="159"/>
        <v>0</v>
      </c>
      <c r="AX55" s="740">
        <f t="shared" si="159"/>
        <v>0</v>
      </c>
      <c r="AY55" s="740">
        <f t="shared" si="159"/>
        <v>0</v>
      </c>
      <c r="AZ55" s="1029"/>
      <c r="BA55" s="740">
        <f t="shared" ref="BA55:CA55" si="160">SUM(BA57:BA58)</f>
        <v>0</v>
      </c>
      <c r="BB55" s="740">
        <f t="shared" si="160"/>
        <v>0</v>
      </c>
      <c r="BC55" s="740">
        <f t="shared" si="160"/>
        <v>0</v>
      </c>
      <c r="BD55" s="740">
        <f t="shared" si="160"/>
        <v>0</v>
      </c>
      <c r="BE55" s="740">
        <f t="shared" si="160"/>
        <v>0</v>
      </c>
      <c r="BF55" s="740">
        <f t="shared" si="160"/>
        <v>0</v>
      </c>
      <c r="BG55" s="740">
        <f t="shared" si="160"/>
        <v>0</v>
      </c>
      <c r="BH55" s="740">
        <f t="shared" si="160"/>
        <v>0</v>
      </c>
      <c r="BI55" s="740">
        <f t="shared" si="160"/>
        <v>0</v>
      </c>
      <c r="BJ55" s="740">
        <f t="shared" si="160"/>
        <v>0</v>
      </c>
      <c r="BK55" s="740">
        <f t="shared" si="160"/>
        <v>0</v>
      </c>
      <c r="BL55" s="740">
        <f t="shared" si="160"/>
        <v>0</v>
      </c>
      <c r="BM55" s="740">
        <f t="shared" si="160"/>
        <v>0</v>
      </c>
      <c r="BN55" s="740">
        <f t="shared" si="160"/>
        <v>0</v>
      </c>
      <c r="BO55" s="740">
        <f t="shared" si="160"/>
        <v>0</v>
      </c>
      <c r="BP55" s="740">
        <f t="shared" si="160"/>
        <v>0</v>
      </c>
      <c r="BQ55" s="740">
        <f t="shared" si="160"/>
        <v>0</v>
      </c>
      <c r="BR55" s="740">
        <f t="shared" si="160"/>
        <v>0</v>
      </c>
      <c r="BS55" s="740">
        <f t="shared" si="160"/>
        <v>2.0948000000000002</v>
      </c>
      <c r="BT55" s="740">
        <f t="shared" si="160"/>
        <v>251.37600000000003</v>
      </c>
      <c r="BU55" s="740">
        <f t="shared" si="160"/>
        <v>5.0085281489032463</v>
      </c>
      <c r="BV55" s="740">
        <f t="shared" si="160"/>
        <v>0</v>
      </c>
      <c r="BW55" s="740">
        <f t="shared" si="160"/>
        <v>0</v>
      </c>
      <c r="BX55" s="754">
        <f t="shared" si="160"/>
        <v>0</v>
      </c>
      <c r="BY55" s="740">
        <f t="shared" si="160"/>
        <v>0</v>
      </c>
      <c r="BZ55" s="740">
        <f t="shared" si="160"/>
        <v>0</v>
      </c>
      <c r="CA55" s="754">
        <f t="shared" si="160"/>
        <v>0</v>
      </c>
      <c r="CB55" s="1286"/>
      <c r="CC55" s="1286"/>
      <c r="CD55" s="1286"/>
      <c r="CE55" s="1286"/>
      <c r="CF55" s="1286"/>
      <c r="CG55" s="1286"/>
      <c r="CH55" s="1286"/>
      <c r="CI55" s="1286"/>
      <c r="CJ55" s="1286"/>
      <c r="CK55" s="1286"/>
      <c r="CL55" s="1286"/>
      <c r="CM55" s="1286"/>
      <c r="CN55" s="1286"/>
      <c r="CO55" s="1286"/>
      <c r="CP55" s="1286"/>
      <c r="CQ55" s="1286"/>
      <c r="CR55" s="1286"/>
      <c r="CS55" s="1286"/>
      <c r="CT55" s="1286"/>
      <c r="CU55" s="1286"/>
      <c r="CV55" s="1286"/>
      <c r="CW55" s="1286"/>
      <c r="CX55" s="1286"/>
      <c r="CY55" s="1286"/>
      <c r="CZ55" s="1286"/>
      <c r="DA55" s="1286"/>
      <c r="DB55" s="1286"/>
      <c r="DC55" s="754">
        <f t="shared" ref="DC55:DN55" si="161">SUM(DC57:DC58)</f>
        <v>0</v>
      </c>
      <c r="DD55" s="754">
        <f t="shared" si="161"/>
        <v>5.3536359999999991E-2</v>
      </c>
      <c r="DE55" s="754">
        <f t="shared" si="161"/>
        <v>0</v>
      </c>
      <c r="DF55" s="754">
        <f t="shared" si="161"/>
        <v>0</v>
      </c>
      <c r="DG55" s="754">
        <f t="shared" si="161"/>
        <v>3.0526330699999988</v>
      </c>
      <c r="DH55" s="754">
        <f t="shared" si="161"/>
        <v>16</v>
      </c>
      <c r="DI55" s="754">
        <f t="shared" si="161"/>
        <v>29.906341078336993</v>
      </c>
      <c r="DJ55" s="754">
        <f t="shared" si="161"/>
        <v>0</v>
      </c>
      <c r="DK55" s="754">
        <f t="shared" si="161"/>
        <v>0</v>
      </c>
      <c r="DL55" s="754">
        <f t="shared" si="161"/>
        <v>0</v>
      </c>
      <c r="DM55" s="754">
        <f t="shared" si="161"/>
        <v>0</v>
      </c>
      <c r="DN55" s="754">
        <f t="shared" si="161"/>
        <v>45.906341078336993</v>
      </c>
    </row>
    <row r="56" spans="1:118" outlineLevel="1">
      <c r="A56" s="1946"/>
      <c r="B56" s="1946"/>
      <c r="C56" s="1946"/>
      <c r="D56" s="1957"/>
      <c r="E56" s="736"/>
      <c r="F56" s="737"/>
      <c r="G56" s="737"/>
      <c r="H56" s="738" t="s">
        <v>289</v>
      </c>
      <c r="I56" s="733">
        <f>AB56+AE56+AK56+BP56</f>
        <v>0</v>
      </c>
      <c r="J56" s="1651"/>
      <c r="K56" s="1651"/>
      <c r="L56" s="733"/>
      <c r="M56" s="741"/>
      <c r="N56" s="741"/>
      <c r="O56" s="741"/>
      <c r="P56" s="741"/>
      <c r="Q56" s="741"/>
      <c r="R56" s="741"/>
      <c r="S56" s="741"/>
      <c r="T56" s="741"/>
      <c r="U56" s="741"/>
      <c r="V56" s="741"/>
      <c r="W56" s="741"/>
      <c r="X56" s="741"/>
      <c r="Y56" s="741"/>
      <c r="Z56" s="741"/>
      <c r="AA56" s="741"/>
      <c r="AB56" s="732"/>
      <c r="AC56" s="742"/>
      <c r="AD56" s="734"/>
      <c r="AE56" s="734"/>
      <c r="AF56" s="734"/>
      <c r="AG56" s="734"/>
      <c r="AH56" s="734"/>
      <c r="AI56" s="734"/>
      <c r="AJ56" s="734"/>
      <c r="AK56" s="734"/>
      <c r="AL56" s="734"/>
      <c r="AM56" s="734"/>
      <c r="AN56" s="734"/>
      <c r="AO56" s="734"/>
      <c r="AP56" s="734"/>
      <c r="AQ56" s="734"/>
      <c r="AR56" s="734"/>
      <c r="AS56" s="734"/>
      <c r="AT56" s="734"/>
      <c r="AU56" s="734"/>
      <c r="AV56" s="734"/>
      <c r="AW56" s="734"/>
      <c r="AX56" s="742"/>
      <c r="AY56" s="734"/>
      <c r="AZ56" s="1028"/>
      <c r="BA56" s="734"/>
      <c r="BB56" s="734"/>
      <c r="BC56" s="734"/>
      <c r="BD56" s="734"/>
      <c r="BE56" s="734"/>
      <c r="BF56" s="734"/>
      <c r="BG56" s="734"/>
      <c r="BH56" s="734"/>
      <c r="BI56" s="734"/>
      <c r="BJ56" s="734"/>
      <c r="BK56" s="734"/>
      <c r="BL56" s="734"/>
      <c r="BM56" s="734"/>
      <c r="BN56" s="742"/>
      <c r="BO56" s="734"/>
      <c r="BP56" s="734"/>
      <c r="BQ56" s="734"/>
      <c r="BR56" s="734"/>
      <c r="BS56" s="734"/>
      <c r="BT56" s="734"/>
      <c r="BU56" s="734"/>
      <c r="BV56" s="734"/>
      <c r="BW56" s="734"/>
      <c r="BX56" s="751"/>
      <c r="BY56" s="734"/>
      <c r="BZ56" s="734"/>
      <c r="CA56" s="751"/>
      <c r="CB56" s="1283"/>
      <c r="CC56" s="1283"/>
      <c r="CD56" s="1283"/>
      <c r="CE56" s="1283"/>
      <c r="CF56" s="1283"/>
      <c r="CG56" s="1283"/>
      <c r="CH56" s="1283"/>
      <c r="CI56" s="1283"/>
      <c r="CJ56" s="1283"/>
      <c r="CK56" s="1283"/>
      <c r="CL56" s="1283"/>
      <c r="CM56" s="1283"/>
      <c r="CN56" s="1283"/>
      <c r="CO56" s="1283"/>
      <c r="CP56" s="1283"/>
      <c r="CQ56" s="1283"/>
      <c r="CR56" s="1283"/>
      <c r="CS56" s="1283"/>
      <c r="CT56" s="1283"/>
      <c r="CU56" s="1283"/>
      <c r="CV56" s="1283"/>
      <c r="CW56" s="1283"/>
      <c r="CX56" s="1283"/>
      <c r="CY56" s="1283"/>
      <c r="CZ56" s="1283"/>
      <c r="DA56" s="1283"/>
      <c r="DB56" s="1283"/>
      <c r="DC56" s="751"/>
      <c r="DD56" s="751"/>
      <c r="DE56" s="751"/>
      <c r="DF56" s="751"/>
      <c r="DG56" s="751"/>
      <c r="DH56" s="751"/>
      <c r="DI56" s="751"/>
      <c r="DJ56" s="751"/>
      <c r="DK56" s="751"/>
      <c r="DL56" s="1283"/>
      <c r="DM56" s="1283"/>
      <c r="DN56" s="1283"/>
    </row>
    <row r="57" spans="1:118" ht="60" customHeight="1" outlineLevel="1">
      <c r="A57" s="1726" t="s">
        <v>485</v>
      </c>
      <c r="B57" s="1726" t="s">
        <v>302</v>
      </c>
      <c r="C57" s="1647" t="s">
        <v>43</v>
      </c>
      <c r="D57" s="1727" t="s">
        <v>525</v>
      </c>
      <c r="E57" s="1725">
        <v>2010100002</v>
      </c>
      <c r="F57" s="1725" t="s">
        <v>715</v>
      </c>
      <c r="G57" s="1727"/>
      <c r="H57" s="1647" t="s">
        <v>576</v>
      </c>
      <c r="I57" s="1649">
        <f t="shared" ref="I57" si="162">CB57+CQ57+CT57+CW57+CZ57</f>
        <v>2.0948000000000002</v>
      </c>
      <c r="J57" s="1649"/>
      <c r="K57" s="1649"/>
      <c r="L57" s="1652"/>
      <c r="M57" s="1709"/>
      <c r="N57" s="1650">
        <f>M57*0.12*1000</f>
        <v>0</v>
      </c>
      <c r="O57" s="1709"/>
      <c r="P57" s="1709"/>
      <c r="Q57" s="1650">
        <f>P57*0.12*1000</f>
        <v>0</v>
      </c>
      <c r="R57" s="1709"/>
      <c r="S57" s="1709"/>
      <c r="T57" s="1650">
        <f>S57*0.12*1000</f>
        <v>0</v>
      </c>
      <c r="U57" s="1709"/>
      <c r="V57" s="1709"/>
      <c r="W57" s="1650">
        <f>V57*0.12*1000</f>
        <v>0</v>
      </c>
      <c r="X57" s="1709"/>
      <c r="Y57" s="1709"/>
      <c r="Z57" s="1709"/>
      <c r="AA57" s="1709"/>
      <c r="AB57" s="1709"/>
      <c r="AC57" s="1650">
        <f>AB57*0.12*1000</f>
        <v>0</v>
      </c>
      <c r="AD57" s="1709"/>
      <c r="AE57" s="1709"/>
      <c r="AF57" s="1650">
        <f>AE57*0.12*1000</f>
        <v>0</v>
      </c>
      <c r="AG57" s="1709"/>
      <c r="AH57" s="1728"/>
      <c r="AI57" s="1650">
        <f>AH57*0.12*1000</f>
        <v>0</v>
      </c>
      <c r="AJ57" s="1728"/>
      <c r="AK57" s="1650">
        <f t="shared" ref="AK57:AM57" si="163">AN57+AQ57+AT57+AW57</f>
        <v>0</v>
      </c>
      <c r="AL57" s="1650">
        <f t="shared" si="163"/>
        <v>0</v>
      </c>
      <c r="AM57" s="1650">
        <f t="shared" si="163"/>
        <v>0</v>
      </c>
      <c r="AN57" s="1728"/>
      <c r="AO57" s="1650">
        <f>AN57*0.12*1000</f>
        <v>0</v>
      </c>
      <c r="AP57" s="1728"/>
      <c r="AQ57" s="1728"/>
      <c r="AR57" s="1650">
        <f>AQ57*0.12*1000</f>
        <v>0</v>
      </c>
      <c r="AS57" s="1728"/>
      <c r="AT57" s="1728"/>
      <c r="AU57" s="1650">
        <f>AT57*0.12*1000</f>
        <v>0</v>
      </c>
      <c r="AV57" s="1728"/>
      <c r="AW57" s="1729"/>
      <c r="AX57" s="1650">
        <f>AW57*0.12*1000</f>
        <v>0</v>
      </c>
      <c r="AY57" s="1652"/>
      <c r="AZ57" s="1730"/>
      <c r="BA57" s="1650">
        <f t="shared" ref="BA57:BC57" si="164">BD57+BG57+BJ57+BM57</f>
        <v>0</v>
      </c>
      <c r="BB57" s="1650">
        <f t="shared" si="164"/>
        <v>0</v>
      </c>
      <c r="BC57" s="1650">
        <f t="shared" si="164"/>
        <v>0</v>
      </c>
      <c r="BD57" s="1728"/>
      <c r="BE57" s="1650">
        <f>BD57*0.12*1000</f>
        <v>0</v>
      </c>
      <c r="BF57" s="1728"/>
      <c r="BG57" s="1728"/>
      <c r="BH57" s="1650">
        <f>BG57*0.12*1000</f>
        <v>0</v>
      </c>
      <c r="BI57" s="1728"/>
      <c r="BJ57" s="1728"/>
      <c r="BK57" s="1650">
        <f>BJ57*0.12*1000</f>
        <v>0</v>
      </c>
      <c r="BL57" s="1728"/>
      <c r="BM57" s="1729"/>
      <c r="BN57" s="1650">
        <f>BM57*0.12*1000</f>
        <v>0</v>
      </c>
      <c r="BO57" s="1652"/>
      <c r="BP57" s="1729"/>
      <c r="BQ57" s="1650">
        <f>BP57*0.12*1000</f>
        <v>0</v>
      </c>
      <c r="BR57" s="1729"/>
      <c r="BS57" s="1729">
        <v>2.0948000000000002</v>
      </c>
      <c r="BT57" s="1650">
        <f>BS57*0.12*1000</f>
        <v>251.37600000000003</v>
      </c>
      <c r="BU57" s="1652">
        <v>5.0085281489032463</v>
      </c>
      <c r="BV57" s="1729"/>
      <c r="BW57" s="1650">
        <f>BV57*0.12*1000</f>
        <v>0</v>
      </c>
      <c r="BX57" s="1731"/>
      <c r="BY57" s="1729"/>
      <c r="BZ57" s="1650">
        <f>BY57*0.12*1000</f>
        <v>0</v>
      </c>
      <c r="CA57" s="1731"/>
      <c r="CB57" s="1713">
        <f t="shared" ref="CB57:CD57" si="165">CE57+CH57+CK57+CN57</f>
        <v>0</v>
      </c>
      <c r="CC57" s="1713">
        <f t="shared" si="165"/>
        <v>0</v>
      </c>
      <c r="CD57" s="1713">
        <f t="shared" si="165"/>
        <v>0</v>
      </c>
      <c r="CE57" s="1731"/>
      <c r="CF57" s="1731"/>
      <c r="CG57" s="1731"/>
      <c r="CH57" s="1731"/>
      <c r="CI57" s="1731"/>
      <c r="CJ57" s="1731"/>
      <c r="CK57" s="1731"/>
      <c r="CL57" s="1731"/>
      <c r="CM57" s="1731"/>
      <c r="CN57" s="1731"/>
      <c r="CO57" s="1731"/>
      <c r="CP57" s="1731"/>
      <c r="CQ57" s="1732">
        <v>2.0948000000000002</v>
      </c>
      <c r="CR57" s="1650">
        <f>CQ57*0.12*1000</f>
        <v>251.37600000000003</v>
      </c>
      <c r="CS57" s="1652">
        <v>5.0085281489032463</v>
      </c>
      <c r="CT57" s="1728"/>
      <c r="CU57" s="1650">
        <f>CT57*0.12*1000</f>
        <v>0</v>
      </c>
      <c r="CV57" s="1728"/>
      <c r="CW57" s="1731"/>
      <c r="CX57" s="1731"/>
      <c r="CY57" s="1731"/>
      <c r="CZ57" s="1731"/>
      <c r="DA57" s="1731"/>
      <c r="DB57" s="1731"/>
      <c r="DC57" s="1706"/>
      <c r="DD57" s="1733">
        <v>5.3536359999999991E-2</v>
      </c>
      <c r="DE57" s="1706"/>
      <c r="DF57" s="1709"/>
      <c r="DG57" s="1709">
        <v>3.0526330699999988</v>
      </c>
      <c r="DH57" s="1709">
        <v>16</v>
      </c>
      <c r="DI57" s="1709">
        <v>29.906341078336993</v>
      </c>
      <c r="DJ57" s="1709"/>
      <c r="DK57" s="1709"/>
      <c r="DL57" s="1709"/>
      <c r="DM57" s="1709"/>
      <c r="DN57" s="1649">
        <f t="shared" ref="DN57" si="166">DH57+DI57+DJ57+DK57+DL57</f>
        <v>45.906341078336993</v>
      </c>
    </row>
    <row r="58" spans="1:118" outlineLevel="1">
      <c r="A58" s="718"/>
      <c r="B58" s="718"/>
      <c r="C58" s="710"/>
      <c r="D58" s="696"/>
      <c r="E58" s="701"/>
      <c r="F58" s="696"/>
      <c r="G58" s="696"/>
      <c r="H58" s="710"/>
      <c r="I58" s="715">
        <f t="shared" ref="I58:I64" si="167">CB58+CQ58+CT58+CW58+CZ58</f>
        <v>0</v>
      </c>
      <c r="J58" s="1649"/>
      <c r="K58" s="1649"/>
      <c r="L58" s="712"/>
      <c r="M58" s="716"/>
      <c r="N58" s="732">
        <f t="shared" ref="N58" si="168">M58*0.12*1000</f>
        <v>0</v>
      </c>
      <c r="O58" s="717"/>
      <c r="P58" s="716"/>
      <c r="Q58" s="732">
        <f t="shared" ref="Q58" si="169">P58*0.12*1000</f>
        <v>0</v>
      </c>
      <c r="R58" s="717"/>
      <c r="S58" s="716"/>
      <c r="T58" s="732">
        <f t="shared" ref="T58" si="170">S58*0.12*1000</f>
        <v>0</v>
      </c>
      <c r="U58" s="717"/>
      <c r="V58" s="716"/>
      <c r="W58" s="732">
        <f t="shared" ref="W58" si="171">V58*0.12*1000</f>
        <v>0</v>
      </c>
      <c r="X58" s="717"/>
      <c r="Y58" s="717"/>
      <c r="Z58" s="717"/>
      <c r="AA58" s="717"/>
      <c r="AB58" s="716"/>
      <c r="AC58" s="732">
        <f t="shared" ref="AC58" si="172">AB58*0.12*1000</f>
        <v>0</v>
      </c>
      <c r="AD58" s="716"/>
      <c r="AE58" s="716"/>
      <c r="AF58" s="732">
        <f t="shared" ref="AF58" si="173">AE58*0.12*1000</f>
        <v>0</v>
      </c>
      <c r="AG58" s="716"/>
      <c r="AH58" s="724"/>
      <c r="AI58" s="732">
        <f t="shared" ref="AI58" si="174">AH58*0.12*1000</f>
        <v>0</v>
      </c>
      <c r="AJ58" s="724"/>
      <c r="AK58" s="732">
        <f t="shared" ref="AK58" si="175">AN58+AQ58+AT58+AW58</f>
        <v>0</v>
      </c>
      <c r="AL58" s="732">
        <f t="shared" ref="AL58" si="176">AO58+AR58+AU58+AX58</f>
        <v>0</v>
      </c>
      <c r="AM58" s="732">
        <f t="shared" ref="AM58" si="177">AP58+AS58+AV58+AY58</f>
        <v>0</v>
      </c>
      <c r="AN58" s="724"/>
      <c r="AO58" s="732">
        <f t="shared" ref="AO58" si="178">AN58*0.12*1000</f>
        <v>0</v>
      </c>
      <c r="AP58" s="724"/>
      <c r="AQ58" s="724"/>
      <c r="AR58" s="732">
        <f t="shared" ref="AR58" si="179">AQ58*0.12*1000</f>
        <v>0</v>
      </c>
      <c r="AS58" s="724"/>
      <c r="AT58" s="724"/>
      <c r="AU58" s="732">
        <f t="shared" ref="AU58" si="180">AT58*0.12*1000</f>
        <v>0</v>
      </c>
      <c r="AV58" s="724"/>
      <c r="AW58" s="723"/>
      <c r="AX58" s="732">
        <f t="shared" ref="AX58" si="181">AW58*0.12*1000</f>
        <v>0</v>
      </c>
      <c r="AY58" s="714"/>
      <c r="AZ58" s="1030"/>
      <c r="BA58" s="732">
        <f t="shared" ref="BA58" si="182">BD58+BG58+BJ58+BM58</f>
        <v>0</v>
      </c>
      <c r="BB58" s="732">
        <f t="shared" ref="BB58" si="183">BE58+BH58+BK58+BN58</f>
        <v>0</v>
      </c>
      <c r="BC58" s="732">
        <f t="shared" ref="BC58" si="184">BF58+BI58+BL58+BO58</f>
        <v>0</v>
      </c>
      <c r="BD58" s="724"/>
      <c r="BE58" s="732">
        <f t="shared" ref="BE58" si="185">BD58*0.12*1000</f>
        <v>0</v>
      </c>
      <c r="BF58" s="724"/>
      <c r="BG58" s="724"/>
      <c r="BH58" s="732">
        <f t="shared" ref="BH58" si="186">BG58*0.12*1000</f>
        <v>0</v>
      </c>
      <c r="BI58" s="724"/>
      <c r="BJ58" s="724"/>
      <c r="BK58" s="732">
        <f t="shared" ref="BK58" si="187">BJ58*0.12*1000</f>
        <v>0</v>
      </c>
      <c r="BL58" s="724"/>
      <c r="BM58" s="723"/>
      <c r="BN58" s="732">
        <f t="shared" ref="BN58" si="188">BM58*0.12*1000</f>
        <v>0</v>
      </c>
      <c r="BO58" s="714"/>
      <c r="BP58" s="723"/>
      <c r="BQ58" s="732">
        <f t="shared" ref="BQ58" si="189">BP58*0.12*1000</f>
        <v>0</v>
      </c>
      <c r="BR58" s="712"/>
      <c r="BS58" s="723"/>
      <c r="BT58" s="732">
        <f t="shared" ref="BT58" si="190">BS58*0.12*1000</f>
        <v>0</v>
      </c>
      <c r="BU58" s="712"/>
      <c r="BV58" s="723"/>
      <c r="BW58" s="732">
        <f t="shared" ref="BW58" si="191">BV58*0.12*1000</f>
        <v>0</v>
      </c>
      <c r="BX58" s="755"/>
      <c r="BY58" s="723"/>
      <c r="BZ58" s="732">
        <f t="shared" ref="BZ58" si="192">BY58*0.12*1000</f>
        <v>0</v>
      </c>
      <c r="CA58" s="755"/>
      <c r="CB58" s="1285">
        <f t="shared" ref="CB58:CB64" si="193">CE58+CH58+CK58+CN58</f>
        <v>0</v>
      </c>
      <c r="CC58" s="1285">
        <f t="shared" ref="CC58:CC64" si="194">CF58+CI58+CL58+CO58</f>
        <v>0</v>
      </c>
      <c r="CD58" s="1285">
        <f t="shared" ref="CD58:CD64" si="195">CG58+CJ58+CM58+CP58</f>
        <v>0</v>
      </c>
      <c r="CE58" s="1287"/>
      <c r="CF58" s="1287"/>
      <c r="CG58" s="1287"/>
      <c r="CH58" s="1287"/>
      <c r="CI58" s="1287"/>
      <c r="CJ58" s="1287"/>
      <c r="CK58" s="1287"/>
      <c r="CL58" s="1287"/>
      <c r="CM58" s="1287"/>
      <c r="CN58" s="1287"/>
      <c r="CO58" s="1287"/>
      <c r="CP58" s="1287"/>
      <c r="CQ58" s="1287"/>
      <c r="CR58" s="1287"/>
      <c r="CS58" s="1287"/>
      <c r="CT58" s="1287"/>
      <c r="CU58" s="1287"/>
      <c r="CV58" s="1287"/>
      <c r="CW58" s="1287"/>
      <c r="CX58" s="1287"/>
      <c r="CY58" s="1287"/>
      <c r="CZ58" s="1287"/>
      <c r="DA58" s="1287"/>
      <c r="DB58" s="1287"/>
      <c r="DC58" s="708"/>
      <c r="DD58" s="708"/>
      <c r="DE58" s="708"/>
      <c r="DF58" s="708"/>
      <c r="DG58" s="708"/>
      <c r="DH58" s="708"/>
      <c r="DI58" s="708"/>
      <c r="DJ58" s="708"/>
      <c r="DK58" s="708"/>
      <c r="DL58" s="1276"/>
      <c r="DM58" s="1706"/>
      <c r="DN58" s="715">
        <f t="shared" ref="DN58:DN64" si="196">SUM(DH58:DM58)</f>
        <v>0</v>
      </c>
    </row>
    <row r="59" spans="1:118" outlineLevel="1">
      <c r="A59" s="1944" t="s">
        <v>485</v>
      </c>
      <c r="B59" s="1944" t="s">
        <v>302</v>
      </c>
      <c r="C59" s="1944">
        <v>2</v>
      </c>
      <c r="D59" s="1945" t="s">
        <v>102</v>
      </c>
      <c r="E59" s="701"/>
      <c r="F59" s="696"/>
      <c r="G59" s="696"/>
      <c r="H59" s="710" t="s">
        <v>576</v>
      </c>
      <c r="I59" s="715">
        <f t="shared" si="167"/>
        <v>0</v>
      </c>
      <c r="J59" s="1649"/>
      <c r="K59" s="1649"/>
      <c r="L59" s="712"/>
      <c r="M59" s="716"/>
      <c r="N59" s="716"/>
      <c r="O59" s="716"/>
      <c r="P59" s="716"/>
      <c r="Q59" s="716"/>
      <c r="R59" s="716"/>
      <c r="S59" s="716"/>
      <c r="T59" s="716"/>
      <c r="U59" s="716"/>
      <c r="V59" s="716"/>
      <c r="W59" s="716"/>
      <c r="X59" s="716"/>
      <c r="Y59" s="716"/>
      <c r="Z59" s="716"/>
      <c r="AA59" s="716"/>
      <c r="AB59" s="716"/>
      <c r="AC59" s="717"/>
      <c r="AD59" s="717"/>
      <c r="AE59" s="717"/>
      <c r="AF59" s="717"/>
      <c r="AG59" s="717"/>
      <c r="AH59" s="717"/>
      <c r="AI59" s="717"/>
      <c r="AJ59" s="717"/>
      <c r="AK59" s="717"/>
      <c r="AL59" s="717"/>
      <c r="AM59" s="717"/>
      <c r="AN59" s="717"/>
      <c r="AO59" s="717"/>
      <c r="AP59" s="717"/>
      <c r="AQ59" s="717"/>
      <c r="AR59" s="717"/>
      <c r="AS59" s="717"/>
      <c r="AT59" s="717"/>
      <c r="AU59" s="717"/>
      <c r="AV59" s="717"/>
      <c r="AW59" s="717"/>
      <c r="AX59" s="717"/>
      <c r="AY59" s="717"/>
      <c r="AZ59" s="1028"/>
      <c r="BA59" s="717"/>
      <c r="BB59" s="717"/>
      <c r="BC59" s="717"/>
      <c r="BD59" s="717"/>
      <c r="BE59" s="717"/>
      <c r="BF59" s="717"/>
      <c r="BG59" s="717"/>
      <c r="BH59" s="717"/>
      <c r="BI59" s="717"/>
      <c r="BJ59" s="717"/>
      <c r="BK59" s="717"/>
      <c r="BL59" s="717"/>
      <c r="BM59" s="717"/>
      <c r="BN59" s="717"/>
      <c r="BO59" s="717"/>
      <c r="BP59" s="717"/>
      <c r="BQ59" s="717"/>
      <c r="BR59" s="717"/>
      <c r="BS59" s="717"/>
      <c r="BT59" s="717"/>
      <c r="BU59" s="717"/>
      <c r="BV59" s="717"/>
      <c r="BW59" s="717"/>
      <c r="BX59" s="753"/>
      <c r="BY59" s="717"/>
      <c r="BZ59" s="717"/>
      <c r="CA59" s="753"/>
      <c r="CB59" s="1285">
        <f t="shared" si="193"/>
        <v>0</v>
      </c>
      <c r="CC59" s="1285">
        <f t="shared" si="194"/>
        <v>0</v>
      </c>
      <c r="CD59" s="1285">
        <f t="shared" si="195"/>
        <v>0</v>
      </c>
      <c r="CE59" s="1275"/>
      <c r="CF59" s="1275"/>
      <c r="CG59" s="1275"/>
      <c r="CH59" s="1275"/>
      <c r="CI59" s="1275"/>
      <c r="CJ59" s="1275"/>
      <c r="CK59" s="1275"/>
      <c r="CL59" s="1275"/>
      <c r="CM59" s="1275"/>
      <c r="CN59" s="1275"/>
      <c r="CO59" s="1275"/>
      <c r="CP59" s="1275"/>
      <c r="CQ59" s="1275"/>
      <c r="CR59" s="1275"/>
      <c r="CS59" s="1275"/>
      <c r="CT59" s="1275"/>
      <c r="CU59" s="1275"/>
      <c r="CV59" s="1275"/>
      <c r="CW59" s="1275"/>
      <c r="CX59" s="1275"/>
      <c r="CY59" s="1275"/>
      <c r="CZ59" s="1275"/>
      <c r="DA59" s="1275"/>
      <c r="DB59" s="1275"/>
      <c r="DC59" s="708"/>
      <c r="DD59" s="708"/>
      <c r="DE59" s="708"/>
      <c r="DF59" s="708"/>
      <c r="DG59" s="708"/>
      <c r="DH59" s="708"/>
      <c r="DI59" s="708"/>
      <c r="DJ59" s="708"/>
      <c r="DK59" s="708"/>
      <c r="DL59" s="1276"/>
      <c r="DM59" s="1706"/>
      <c r="DN59" s="715">
        <f t="shared" si="196"/>
        <v>0</v>
      </c>
    </row>
    <row r="60" spans="1:118" outlineLevel="1">
      <c r="A60" s="1944"/>
      <c r="B60" s="1944"/>
      <c r="C60" s="1944"/>
      <c r="D60" s="1945"/>
      <c r="E60" s="701"/>
      <c r="F60" s="696"/>
      <c r="G60" s="696"/>
      <c r="H60" s="710" t="s">
        <v>289</v>
      </c>
      <c r="I60" s="715">
        <f t="shared" si="167"/>
        <v>0</v>
      </c>
      <c r="J60" s="1649"/>
      <c r="K60" s="1649"/>
      <c r="L60" s="712"/>
      <c r="M60" s="716"/>
      <c r="N60" s="716"/>
      <c r="O60" s="716"/>
      <c r="P60" s="716"/>
      <c r="Q60" s="716"/>
      <c r="R60" s="716"/>
      <c r="S60" s="716"/>
      <c r="T60" s="716"/>
      <c r="U60" s="716"/>
      <c r="V60" s="716"/>
      <c r="W60" s="716"/>
      <c r="X60" s="716"/>
      <c r="Y60" s="716"/>
      <c r="Z60" s="716"/>
      <c r="AA60" s="716"/>
      <c r="AB60" s="716"/>
      <c r="AC60" s="710"/>
      <c r="AD60" s="710"/>
      <c r="AE60" s="710"/>
      <c r="AF60" s="710"/>
      <c r="AG60" s="710"/>
      <c r="AH60" s="710"/>
      <c r="AI60" s="710"/>
      <c r="AJ60" s="710"/>
      <c r="AK60" s="799"/>
      <c r="AL60" s="799"/>
      <c r="AM60" s="799"/>
      <c r="AN60" s="799"/>
      <c r="AO60" s="799"/>
      <c r="AP60" s="799"/>
      <c r="AQ60" s="799"/>
      <c r="AR60" s="799"/>
      <c r="AS60" s="799"/>
      <c r="AT60" s="799"/>
      <c r="AU60" s="799"/>
      <c r="AV60" s="799"/>
      <c r="AW60" s="799"/>
      <c r="AX60" s="799"/>
      <c r="AY60" s="799"/>
      <c r="AZ60" s="1023"/>
      <c r="BA60" s="953"/>
      <c r="BB60" s="953"/>
      <c r="BC60" s="953"/>
      <c r="BD60" s="953"/>
      <c r="BE60" s="953"/>
      <c r="BF60" s="953"/>
      <c r="BG60" s="953"/>
      <c r="BH60" s="953"/>
      <c r="BI60" s="953"/>
      <c r="BJ60" s="953"/>
      <c r="BK60" s="953"/>
      <c r="BL60" s="953"/>
      <c r="BM60" s="953"/>
      <c r="BN60" s="953"/>
      <c r="BO60" s="953"/>
      <c r="BP60" s="710"/>
      <c r="BQ60" s="710"/>
      <c r="BR60" s="710"/>
      <c r="BS60" s="710"/>
      <c r="BT60" s="710"/>
      <c r="BU60" s="710"/>
      <c r="BV60" s="710"/>
      <c r="BW60" s="710"/>
      <c r="BX60" s="748"/>
      <c r="BY60" s="799"/>
      <c r="BZ60" s="799"/>
      <c r="CA60" s="748"/>
      <c r="CB60" s="1285">
        <f t="shared" si="193"/>
        <v>0</v>
      </c>
      <c r="CC60" s="1285">
        <f t="shared" si="194"/>
        <v>0</v>
      </c>
      <c r="CD60" s="1285">
        <f t="shared" si="195"/>
        <v>0</v>
      </c>
      <c r="CE60" s="1279"/>
      <c r="CF60" s="1279"/>
      <c r="CG60" s="1279"/>
      <c r="CH60" s="1279"/>
      <c r="CI60" s="1279"/>
      <c r="CJ60" s="1279"/>
      <c r="CK60" s="1279"/>
      <c r="CL60" s="1279"/>
      <c r="CM60" s="1279"/>
      <c r="CN60" s="1279"/>
      <c r="CO60" s="1279"/>
      <c r="CP60" s="1279"/>
      <c r="CQ60" s="1279"/>
      <c r="CR60" s="1279"/>
      <c r="CS60" s="1279"/>
      <c r="CT60" s="1279"/>
      <c r="CU60" s="1279"/>
      <c r="CV60" s="1279"/>
      <c r="CW60" s="1279"/>
      <c r="CX60" s="1279"/>
      <c r="CY60" s="1279"/>
      <c r="CZ60" s="1279"/>
      <c r="DA60" s="1279"/>
      <c r="DB60" s="1279"/>
      <c r="DC60" s="708"/>
      <c r="DD60" s="708"/>
      <c r="DE60" s="708"/>
      <c r="DF60" s="708"/>
      <c r="DG60" s="708"/>
      <c r="DH60" s="708"/>
      <c r="DI60" s="708"/>
      <c r="DJ60" s="708"/>
      <c r="DK60" s="708"/>
      <c r="DL60" s="1276"/>
      <c r="DM60" s="1706"/>
      <c r="DN60" s="715">
        <f t="shared" si="196"/>
        <v>0</v>
      </c>
    </row>
    <row r="61" spans="1:118" outlineLevel="1">
      <c r="A61" s="1944" t="s">
        <v>485</v>
      </c>
      <c r="B61" s="1944" t="s">
        <v>302</v>
      </c>
      <c r="C61" s="1944">
        <v>3</v>
      </c>
      <c r="D61" s="1945" t="s">
        <v>103</v>
      </c>
      <c r="E61" s="701"/>
      <c r="F61" s="696"/>
      <c r="G61" s="696"/>
      <c r="H61" s="710" t="s">
        <v>576</v>
      </c>
      <c r="I61" s="715">
        <f t="shared" si="167"/>
        <v>0</v>
      </c>
      <c r="J61" s="1649"/>
      <c r="K61" s="1649"/>
      <c r="L61" s="712"/>
      <c r="M61" s="716"/>
      <c r="N61" s="716"/>
      <c r="O61" s="716"/>
      <c r="P61" s="716"/>
      <c r="Q61" s="716"/>
      <c r="R61" s="716"/>
      <c r="S61" s="716"/>
      <c r="T61" s="716"/>
      <c r="U61" s="716"/>
      <c r="V61" s="716"/>
      <c r="W61" s="716"/>
      <c r="X61" s="716"/>
      <c r="Y61" s="716"/>
      <c r="Z61" s="716"/>
      <c r="AA61" s="716"/>
      <c r="AB61" s="716"/>
      <c r="AC61" s="710"/>
      <c r="AD61" s="710"/>
      <c r="AE61" s="710"/>
      <c r="AF61" s="710"/>
      <c r="AG61" s="710"/>
      <c r="AH61" s="710"/>
      <c r="AI61" s="710"/>
      <c r="AJ61" s="710"/>
      <c r="AK61" s="799"/>
      <c r="AL61" s="799"/>
      <c r="AM61" s="799"/>
      <c r="AN61" s="799"/>
      <c r="AO61" s="799"/>
      <c r="AP61" s="799"/>
      <c r="AQ61" s="799"/>
      <c r="AR61" s="799"/>
      <c r="AS61" s="799"/>
      <c r="AT61" s="799"/>
      <c r="AU61" s="799"/>
      <c r="AV61" s="799"/>
      <c r="AW61" s="799"/>
      <c r="AX61" s="799"/>
      <c r="AY61" s="799"/>
      <c r="AZ61" s="1023"/>
      <c r="BA61" s="953"/>
      <c r="BB61" s="953"/>
      <c r="BC61" s="953"/>
      <c r="BD61" s="953"/>
      <c r="BE61" s="953"/>
      <c r="BF61" s="953"/>
      <c r="BG61" s="953"/>
      <c r="BH61" s="953"/>
      <c r="BI61" s="953"/>
      <c r="BJ61" s="953"/>
      <c r="BK61" s="953"/>
      <c r="BL61" s="953"/>
      <c r="BM61" s="953"/>
      <c r="BN61" s="953"/>
      <c r="BO61" s="953"/>
      <c r="BP61" s="710"/>
      <c r="BQ61" s="710"/>
      <c r="BR61" s="710"/>
      <c r="BS61" s="710"/>
      <c r="BT61" s="710"/>
      <c r="BU61" s="710"/>
      <c r="BV61" s="710"/>
      <c r="BW61" s="710"/>
      <c r="BX61" s="748"/>
      <c r="BY61" s="799"/>
      <c r="BZ61" s="799"/>
      <c r="CA61" s="748"/>
      <c r="CB61" s="1285">
        <f t="shared" si="193"/>
        <v>0</v>
      </c>
      <c r="CC61" s="1285">
        <f t="shared" si="194"/>
        <v>0</v>
      </c>
      <c r="CD61" s="1285">
        <f t="shared" si="195"/>
        <v>0</v>
      </c>
      <c r="CE61" s="1279"/>
      <c r="CF61" s="1279"/>
      <c r="CG61" s="1279"/>
      <c r="CH61" s="1279"/>
      <c r="CI61" s="1279"/>
      <c r="CJ61" s="1279"/>
      <c r="CK61" s="1279"/>
      <c r="CL61" s="1279"/>
      <c r="CM61" s="1279"/>
      <c r="CN61" s="1279"/>
      <c r="CO61" s="1279"/>
      <c r="CP61" s="1279"/>
      <c r="CQ61" s="1279"/>
      <c r="CR61" s="1279"/>
      <c r="CS61" s="1279"/>
      <c r="CT61" s="1279"/>
      <c r="CU61" s="1279"/>
      <c r="CV61" s="1279"/>
      <c r="CW61" s="1279"/>
      <c r="CX61" s="1279"/>
      <c r="CY61" s="1279"/>
      <c r="CZ61" s="1279"/>
      <c r="DA61" s="1279"/>
      <c r="DB61" s="1279"/>
      <c r="DC61" s="708"/>
      <c r="DD61" s="708"/>
      <c r="DE61" s="708"/>
      <c r="DF61" s="708"/>
      <c r="DG61" s="708"/>
      <c r="DH61" s="708"/>
      <c r="DI61" s="708"/>
      <c r="DJ61" s="708"/>
      <c r="DK61" s="708"/>
      <c r="DL61" s="1276"/>
      <c r="DM61" s="1706"/>
      <c r="DN61" s="715">
        <f t="shared" si="196"/>
        <v>0</v>
      </c>
    </row>
    <row r="62" spans="1:118" outlineLevel="1">
      <c r="A62" s="1944"/>
      <c r="B62" s="1944"/>
      <c r="C62" s="1944"/>
      <c r="D62" s="1945"/>
      <c r="E62" s="701"/>
      <c r="F62" s="696"/>
      <c r="G62" s="696"/>
      <c r="H62" s="710" t="s">
        <v>289</v>
      </c>
      <c r="I62" s="715">
        <f t="shared" si="167"/>
        <v>0</v>
      </c>
      <c r="J62" s="1649"/>
      <c r="K62" s="1649"/>
      <c r="L62" s="712"/>
      <c r="M62" s="716"/>
      <c r="N62" s="717"/>
      <c r="O62" s="717"/>
      <c r="P62" s="716"/>
      <c r="Q62" s="717"/>
      <c r="R62" s="717"/>
      <c r="S62" s="716"/>
      <c r="T62" s="717"/>
      <c r="U62" s="717"/>
      <c r="V62" s="716"/>
      <c r="W62" s="717"/>
      <c r="X62" s="717"/>
      <c r="Y62" s="717"/>
      <c r="Z62" s="717"/>
      <c r="AA62" s="717"/>
      <c r="AB62" s="716"/>
      <c r="AC62" s="710"/>
      <c r="AD62" s="710"/>
      <c r="AE62" s="710"/>
      <c r="AF62" s="710"/>
      <c r="AG62" s="710"/>
      <c r="AH62" s="710"/>
      <c r="AI62" s="710"/>
      <c r="AJ62" s="710"/>
      <c r="AK62" s="799"/>
      <c r="AL62" s="799"/>
      <c r="AM62" s="799"/>
      <c r="AN62" s="799"/>
      <c r="AO62" s="799"/>
      <c r="AP62" s="799"/>
      <c r="AQ62" s="799"/>
      <c r="AR62" s="799"/>
      <c r="AS62" s="799"/>
      <c r="AT62" s="799"/>
      <c r="AU62" s="799"/>
      <c r="AV62" s="799"/>
      <c r="AW62" s="799"/>
      <c r="AX62" s="799"/>
      <c r="AY62" s="799"/>
      <c r="AZ62" s="1023"/>
      <c r="BA62" s="953"/>
      <c r="BB62" s="953"/>
      <c r="BC62" s="953"/>
      <c r="BD62" s="953"/>
      <c r="BE62" s="953"/>
      <c r="BF62" s="953"/>
      <c r="BG62" s="953"/>
      <c r="BH62" s="953"/>
      <c r="BI62" s="953"/>
      <c r="BJ62" s="953"/>
      <c r="BK62" s="953"/>
      <c r="BL62" s="953"/>
      <c r="BM62" s="953"/>
      <c r="BN62" s="953"/>
      <c r="BO62" s="953"/>
      <c r="BP62" s="710"/>
      <c r="BQ62" s="710"/>
      <c r="BR62" s="710"/>
      <c r="BS62" s="710"/>
      <c r="BT62" s="710"/>
      <c r="BU62" s="710"/>
      <c r="BV62" s="710"/>
      <c r="BW62" s="710"/>
      <c r="BX62" s="748"/>
      <c r="BY62" s="799"/>
      <c r="BZ62" s="799"/>
      <c r="CA62" s="748"/>
      <c r="CB62" s="1285">
        <f t="shared" si="193"/>
        <v>0</v>
      </c>
      <c r="CC62" s="1285">
        <f t="shared" si="194"/>
        <v>0</v>
      </c>
      <c r="CD62" s="1285">
        <f t="shared" si="195"/>
        <v>0</v>
      </c>
      <c r="CE62" s="1279"/>
      <c r="CF62" s="1279"/>
      <c r="CG62" s="1279"/>
      <c r="CH62" s="1279"/>
      <c r="CI62" s="1279"/>
      <c r="CJ62" s="1279"/>
      <c r="CK62" s="1279"/>
      <c r="CL62" s="1279"/>
      <c r="CM62" s="1279"/>
      <c r="CN62" s="1279"/>
      <c r="CO62" s="1279"/>
      <c r="CP62" s="1279"/>
      <c r="CQ62" s="1279"/>
      <c r="CR62" s="1279"/>
      <c r="CS62" s="1279"/>
      <c r="CT62" s="1279"/>
      <c r="CU62" s="1279"/>
      <c r="CV62" s="1279"/>
      <c r="CW62" s="1279"/>
      <c r="CX62" s="1279"/>
      <c r="CY62" s="1279"/>
      <c r="CZ62" s="1279"/>
      <c r="DA62" s="1279"/>
      <c r="DB62" s="1279"/>
      <c r="DC62" s="708"/>
      <c r="DD62" s="708"/>
      <c r="DE62" s="708"/>
      <c r="DF62" s="708"/>
      <c r="DG62" s="708"/>
      <c r="DH62" s="708"/>
      <c r="DI62" s="708"/>
      <c r="DJ62" s="708"/>
      <c r="DK62" s="708"/>
      <c r="DL62" s="1276"/>
      <c r="DM62" s="1706"/>
      <c r="DN62" s="715">
        <f t="shared" si="196"/>
        <v>0</v>
      </c>
    </row>
    <row r="63" spans="1:118" outlineLevel="1">
      <c r="A63" s="1944" t="s">
        <v>485</v>
      </c>
      <c r="B63" s="1944" t="s">
        <v>302</v>
      </c>
      <c r="C63" s="1944">
        <v>4</v>
      </c>
      <c r="D63" s="1945" t="s">
        <v>104</v>
      </c>
      <c r="E63" s="701"/>
      <c r="F63" s="696"/>
      <c r="G63" s="696"/>
      <c r="H63" s="710" t="s">
        <v>576</v>
      </c>
      <c r="I63" s="715">
        <f t="shared" si="167"/>
        <v>0</v>
      </c>
      <c r="J63" s="1649"/>
      <c r="K63" s="1649"/>
      <c r="L63" s="712"/>
      <c r="M63" s="716"/>
      <c r="N63" s="710"/>
      <c r="O63" s="710"/>
      <c r="P63" s="716"/>
      <c r="Q63" s="710"/>
      <c r="R63" s="710"/>
      <c r="S63" s="716"/>
      <c r="T63" s="710"/>
      <c r="U63" s="710"/>
      <c r="V63" s="716"/>
      <c r="W63" s="710"/>
      <c r="X63" s="710"/>
      <c r="Y63" s="710"/>
      <c r="Z63" s="710"/>
      <c r="AA63" s="710"/>
      <c r="AB63" s="716"/>
      <c r="AC63" s="710"/>
      <c r="AD63" s="710"/>
      <c r="AE63" s="710"/>
      <c r="AF63" s="710"/>
      <c r="AG63" s="710"/>
      <c r="AH63" s="710"/>
      <c r="AI63" s="710"/>
      <c r="AJ63" s="710"/>
      <c r="AK63" s="799"/>
      <c r="AL63" s="799"/>
      <c r="AM63" s="799"/>
      <c r="AN63" s="799"/>
      <c r="AO63" s="799"/>
      <c r="AP63" s="799"/>
      <c r="AQ63" s="799"/>
      <c r="AR63" s="799"/>
      <c r="AS63" s="799"/>
      <c r="AT63" s="799"/>
      <c r="AU63" s="799"/>
      <c r="AV63" s="799"/>
      <c r="AW63" s="799"/>
      <c r="AX63" s="799"/>
      <c r="AY63" s="799"/>
      <c r="AZ63" s="1023"/>
      <c r="BA63" s="953"/>
      <c r="BB63" s="953"/>
      <c r="BC63" s="953"/>
      <c r="BD63" s="953"/>
      <c r="BE63" s="953"/>
      <c r="BF63" s="953"/>
      <c r="BG63" s="953"/>
      <c r="BH63" s="953"/>
      <c r="BI63" s="953"/>
      <c r="BJ63" s="953"/>
      <c r="BK63" s="953"/>
      <c r="BL63" s="953"/>
      <c r="BM63" s="953"/>
      <c r="BN63" s="953"/>
      <c r="BO63" s="953"/>
      <c r="BP63" s="710"/>
      <c r="BQ63" s="710"/>
      <c r="BR63" s="710"/>
      <c r="BS63" s="710"/>
      <c r="BT63" s="710"/>
      <c r="BU63" s="710"/>
      <c r="BV63" s="710"/>
      <c r="BW63" s="710"/>
      <c r="BX63" s="748"/>
      <c r="BY63" s="799"/>
      <c r="BZ63" s="799"/>
      <c r="CA63" s="748"/>
      <c r="CB63" s="1285">
        <f t="shared" si="193"/>
        <v>0</v>
      </c>
      <c r="CC63" s="1285">
        <f t="shared" si="194"/>
        <v>0</v>
      </c>
      <c r="CD63" s="1285">
        <f t="shared" si="195"/>
        <v>0</v>
      </c>
      <c r="CE63" s="1279"/>
      <c r="CF63" s="1279"/>
      <c r="CG63" s="1279"/>
      <c r="CH63" s="1279"/>
      <c r="CI63" s="1279"/>
      <c r="CJ63" s="1279"/>
      <c r="CK63" s="1279"/>
      <c r="CL63" s="1279"/>
      <c r="CM63" s="1279"/>
      <c r="CN63" s="1279"/>
      <c r="CO63" s="1279"/>
      <c r="CP63" s="1279"/>
      <c r="CQ63" s="1279"/>
      <c r="CR63" s="1279"/>
      <c r="CS63" s="1279"/>
      <c r="CT63" s="1279"/>
      <c r="CU63" s="1279"/>
      <c r="CV63" s="1279"/>
      <c r="CW63" s="1279"/>
      <c r="CX63" s="1279"/>
      <c r="CY63" s="1279"/>
      <c r="CZ63" s="1279"/>
      <c r="DA63" s="1279"/>
      <c r="DB63" s="1279"/>
      <c r="DC63" s="708"/>
      <c r="DD63" s="708"/>
      <c r="DE63" s="708"/>
      <c r="DF63" s="708"/>
      <c r="DG63" s="708"/>
      <c r="DH63" s="708"/>
      <c r="DI63" s="708"/>
      <c r="DJ63" s="708"/>
      <c r="DK63" s="708"/>
      <c r="DL63" s="1276"/>
      <c r="DM63" s="1706"/>
      <c r="DN63" s="715">
        <f t="shared" si="196"/>
        <v>0</v>
      </c>
    </row>
    <row r="64" spans="1:118" outlineLevel="1">
      <c r="A64" s="1944"/>
      <c r="B64" s="1944"/>
      <c r="C64" s="1944"/>
      <c r="D64" s="1945"/>
      <c r="E64" s="701"/>
      <c r="F64" s="696"/>
      <c r="G64" s="696"/>
      <c r="H64" s="710" t="s">
        <v>289</v>
      </c>
      <c r="I64" s="715">
        <f t="shared" si="167"/>
        <v>0</v>
      </c>
      <c r="J64" s="1649"/>
      <c r="K64" s="1649"/>
      <c r="L64" s="712"/>
      <c r="M64" s="716"/>
      <c r="N64" s="710"/>
      <c r="O64" s="710"/>
      <c r="P64" s="716"/>
      <c r="Q64" s="710"/>
      <c r="R64" s="710"/>
      <c r="S64" s="716"/>
      <c r="T64" s="710"/>
      <c r="U64" s="710"/>
      <c r="V64" s="716"/>
      <c r="W64" s="710"/>
      <c r="X64" s="710"/>
      <c r="Y64" s="710"/>
      <c r="Z64" s="710"/>
      <c r="AA64" s="710"/>
      <c r="AB64" s="716"/>
      <c r="AC64" s="710"/>
      <c r="AD64" s="710"/>
      <c r="AE64" s="710"/>
      <c r="AF64" s="710"/>
      <c r="AG64" s="710"/>
      <c r="AH64" s="710"/>
      <c r="AI64" s="710"/>
      <c r="AJ64" s="710"/>
      <c r="AK64" s="799"/>
      <c r="AL64" s="799"/>
      <c r="AM64" s="799"/>
      <c r="AN64" s="799"/>
      <c r="AO64" s="799"/>
      <c r="AP64" s="799"/>
      <c r="AQ64" s="799"/>
      <c r="AR64" s="799"/>
      <c r="AS64" s="799"/>
      <c r="AT64" s="799"/>
      <c r="AU64" s="799"/>
      <c r="AV64" s="799"/>
      <c r="AW64" s="799"/>
      <c r="AX64" s="799"/>
      <c r="AY64" s="799"/>
      <c r="AZ64" s="1023"/>
      <c r="BA64" s="953"/>
      <c r="BB64" s="953"/>
      <c r="BC64" s="953"/>
      <c r="BD64" s="953"/>
      <c r="BE64" s="953"/>
      <c r="BF64" s="953"/>
      <c r="BG64" s="953"/>
      <c r="BH64" s="953"/>
      <c r="BI64" s="953"/>
      <c r="BJ64" s="953"/>
      <c r="BK64" s="953"/>
      <c r="BL64" s="953"/>
      <c r="BM64" s="953"/>
      <c r="BN64" s="953"/>
      <c r="BO64" s="953"/>
      <c r="BP64" s="710"/>
      <c r="BQ64" s="710"/>
      <c r="BR64" s="710"/>
      <c r="BS64" s="710"/>
      <c r="BT64" s="710"/>
      <c r="BU64" s="710"/>
      <c r="BV64" s="710"/>
      <c r="BW64" s="710"/>
      <c r="BX64" s="748"/>
      <c r="BY64" s="799"/>
      <c r="BZ64" s="799"/>
      <c r="CA64" s="748"/>
      <c r="CB64" s="1285">
        <f t="shared" si="193"/>
        <v>0</v>
      </c>
      <c r="CC64" s="1285">
        <f t="shared" si="194"/>
        <v>0</v>
      </c>
      <c r="CD64" s="1285">
        <f t="shared" si="195"/>
        <v>0</v>
      </c>
      <c r="CE64" s="1279"/>
      <c r="CF64" s="1279"/>
      <c r="CG64" s="1279"/>
      <c r="CH64" s="1279"/>
      <c r="CI64" s="1279"/>
      <c r="CJ64" s="1279"/>
      <c r="CK64" s="1279"/>
      <c r="CL64" s="1279"/>
      <c r="CM64" s="1279"/>
      <c r="CN64" s="1279"/>
      <c r="CO64" s="1279"/>
      <c r="CP64" s="1279"/>
      <c r="CQ64" s="1279"/>
      <c r="CR64" s="1279"/>
      <c r="CS64" s="1279"/>
      <c r="CT64" s="1279"/>
      <c r="CU64" s="1279"/>
      <c r="CV64" s="1279"/>
      <c r="CW64" s="1279"/>
      <c r="CX64" s="1279"/>
      <c r="CY64" s="1279"/>
      <c r="CZ64" s="1279"/>
      <c r="DA64" s="1279"/>
      <c r="DB64" s="1279"/>
      <c r="DC64" s="708"/>
      <c r="DD64" s="708"/>
      <c r="DE64" s="708"/>
      <c r="DF64" s="708"/>
      <c r="DG64" s="708"/>
      <c r="DH64" s="708"/>
      <c r="DI64" s="708"/>
      <c r="DJ64" s="708"/>
      <c r="DK64" s="708"/>
      <c r="DL64" s="1276"/>
      <c r="DM64" s="1706"/>
      <c r="DN64" s="715">
        <f t="shared" si="196"/>
        <v>0</v>
      </c>
    </row>
    <row r="65" spans="1:118" ht="31.5" outlineLevel="1">
      <c r="A65" s="743" t="s">
        <v>485</v>
      </c>
      <c r="B65" s="743" t="s">
        <v>302</v>
      </c>
      <c r="C65" s="743">
        <v>5</v>
      </c>
      <c r="D65" s="744" t="s">
        <v>105</v>
      </c>
      <c r="E65" s="745"/>
      <c r="F65" s="744"/>
      <c r="G65" s="744"/>
      <c r="H65" s="743" t="s">
        <v>576</v>
      </c>
      <c r="I65" s="746">
        <f>I66+I72</f>
        <v>52.367698711841584</v>
      </c>
      <c r="J65" s="746">
        <f>J66+J72</f>
        <v>6284.1238454209897</v>
      </c>
      <c r="K65" s="746">
        <f>K66+K72</f>
        <v>192.00668125510845</v>
      </c>
      <c r="L65" s="746">
        <f t="shared" ref="L65:BT65" si="197">L66+L72</f>
        <v>0</v>
      </c>
      <c r="M65" s="746">
        <f t="shared" si="197"/>
        <v>0</v>
      </c>
      <c r="N65" s="746">
        <f t="shared" si="197"/>
        <v>0</v>
      </c>
      <c r="O65" s="746">
        <f t="shared" si="197"/>
        <v>0</v>
      </c>
      <c r="P65" s="746">
        <f t="shared" si="197"/>
        <v>0</v>
      </c>
      <c r="Q65" s="746">
        <f t="shared" si="197"/>
        <v>0</v>
      </c>
      <c r="R65" s="746">
        <f t="shared" si="197"/>
        <v>0</v>
      </c>
      <c r="S65" s="746">
        <f t="shared" si="197"/>
        <v>0</v>
      </c>
      <c r="T65" s="746">
        <f t="shared" si="197"/>
        <v>0</v>
      </c>
      <c r="U65" s="746">
        <f t="shared" si="197"/>
        <v>0</v>
      </c>
      <c r="V65" s="746">
        <f t="shared" si="197"/>
        <v>0</v>
      </c>
      <c r="W65" s="746">
        <f t="shared" si="197"/>
        <v>0</v>
      </c>
      <c r="X65" s="746">
        <f t="shared" si="197"/>
        <v>0</v>
      </c>
      <c r="Y65" s="746">
        <f t="shared" si="197"/>
        <v>0</v>
      </c>
      <c r="Z65" s="746">
        <f t="shared" si="197"/>
        <v>0</v>
      </c>
      <c r="AA65" s="746">
        <f t="shared" si="197"/>
        <v>0</v>
      </c>
      <c r="AB65" s="746">
        <f t="shared" si="197"/>
        <v>0</v>
      </c>
      <c r="AC65" s="746">
        <f t="shared" si="197"/>
        <v>0</v>
      </c>
      <c r="AD65" s="746">
        <f t="shared" si="197"/>
        <v>0</v>
      </c>
      <c r="AE65" s="746">
        <f t="shared" si="197"/>
        <v>42.332403087528782</v>
      </c>
      <c r="AF65" s="746">
        <f t="shared" si="197"/>
        <v>5079.8883705034532</v>
      </c>
      <c r="AG65" s="746">
        <f t="shared" si="197"/>
        <v>117.01160719089016</v>
      </c>
      <c r="AH65" s="746">
        <f t="shared" si="197"/>
        <v>3.6157217132847652</v>
      </c>
      <c r="AI65" s="746">
        <f t="shared" si="197"/>
        <v>433.88660559417178</v>
      </c>
      <c r="AJ65" s="746">
        <f t="shared" si="197"/>
        <v>11.091468119502792</v>
      </c>
      <c r="AK65" s="746">
        <f t="shared" si="197"/>
        <v>51.030005995711171</v>
      </c>
      <c r="AL65" s="746">
        <f t="shared" si="197"/>
        <v>6123.6007194853391</v>
      </c>
      <c r="AM65" s="746">
        <f t="shared" si="197"/>
        <v>153.05939255608794</v>
      </c>
      <c r="AN65" s="746">
        <f t="shared" si="197"/>
        <v>9.2359104657534203</v>
      </c>
      <c r="AO65" s="746">
        <f t="shared" si="197"/>
        <v>1108.3092558904104</v>
      </c>
      <c r="AP65" s="746">
        <f t="shared" si="197"/>
        <v>27.07315944145541</v>
      </c>
      <c r="AQ65" s="746">
        <f t="shared" si="197"/>
        <v>25.602996000000001</v>
      </c>
      <c r="AR65" s="746">
        <f t="shared" si="197"/>
        <v>3072.35952</v>
      </c>
      <c r="AS65" s="746">
        <f t="shared" si="197"/>
        <v>73.151063860598342</v>
      </c>
      <c r="AT65" s="746">
        <f t="shared" si="197"/>
        <v>2.9482700000000004</v>
      </c>
      <c r="AU65" s="746">
        <f t="shared" si="197"/>
        <v>353.79239999999999</v>
      </c>
      <c r="AV65" s="746">
        <f t="shared" si="197"/>
        <v>9.8861847520776038</v>
      </c>
      <c r="AW65" s="746">
        <f t="shared" si="197"/>
        <v>13.242829529957746</v>
      </c>
      <c r="AX65" s="746">
        <f t="shared" si="197"/>
        <v>1589.1395435949294</v>
      </c>
      <c r="AY65" s="746">
        <f t="shared" si="197"/>
        <v>42.948984501956559</v>
      </c>
      <c r="AZ65" s="746">
        <f t="shared" si="197"/>
        <v>0</v>
      </c>
      <c r="BA65" s="746">
        <f t="shared" si="197"/>
        <v>42.891297291375764</v>
      </c>
      <c r="BB65" s="746">
        <f t="shared" si="197"/>
        <v>5101.4873292638322</v>
      </c>
      <c r="BC65" s="746">
        <f t="shared" si="197"/>
        <v>117.5511267249459</v>
      </c>
      <c r="BD65" s="746">
        <f t="shared" si="197"/>
        <v>8.3909867535988969</v>
      </c>
      <c r="BE65" s="746">
        <f t="shared" si="197"/>
        <v>1006.9184104318675</v>
      </c>
      <c r="BF65" s="746">
        <f t="shared" si="197"/>
        <v>23.593425741331355</v>
      </c>
      <c r="BG65" s="746">
        <f t="shared" si="197"/>
        <v>25.855962927436032</v>
      </c>
      <c r="BH65" s="746">
        <f t="shared" si="197"/>
        <v>3057.2472055910634</v>
      </c>
      <c r="BI65" s="746">
        <f t="shared" si="197"/>
        <v>70.832475937792083</v>
      </c>
      <c r="BJ65" s="746">
        <f t="shared" si="197"/>
        <v>3.9107406885212406</v>
      </c>
      <c r="BK65" s="746">
        <f t="shared" si="197"/>
        <v>469.28888262254878</v>
      </c>
      <c r="BL65" s="746">
        <f t="shared" si="197"/>
        <v>10.17440094189034</v>
      </c>
      <c r="BM65" s="746">
        <f t="shared" si="197"/>
        <v>4.733606921819602</v>
      </c>
      <c r="BN65" s="746">
        <f t="shared" si="197"/>
        <v>568.03283061835202</v>
      </c>
      <c r="BO65" s="746">
        <f t="shared" si="197"/>
        <v>12.950824103932119</v>
      </c>
      <c r="BP65" s="746">
        <f t="shared" si="197"/>
        <v>115.49423286226616</v>
      </c>
      <c r="BQ65" s="746">
        <f t="shared" si="197"/>
        <v>13859.307943471938</v>
      </c>
      <c r="BR65" s="746">
        <f t="shared" si="197"/>
        <v>336.89130258070242</v>
      </c>
      <c r="BS65" s="746">
        <f t="shared" si="197"/>
        <v>114.10630760899522</v>
      </c>
      <c r="BT65" s="746">
        <f t="shared" si="197"/>
        <v>13692.756913079425</v>
      </c>
      <c r="BU65" s="746">
        <f t="shared" ref="BU65:DM65" si="198">BU66+BU72</f>
        <v>344.4820226711978</v>
      </c>
      <c r="BV65" s="746">
        <f t="shared" si="198"/>
        <v>72.138483504608672</v>
      </c>
      <c r="BW65" s="746">
        <f t="shared" si="198"/>
        <v>8656.6180205530381</v>
      </c>
      <c r="BX65" s="746">
        <f t="shared" si="198"/>
        <v>225.42009029627266</v>
      </c>
      <c r="BY65" s="746">
        <f t="shared" si="198"/>
        <v>0</v>
      </c>
      <c r="BZ65" s="746">
        <f t="shared" si="198"/>
        <v>0</v>
      </c>
      <c r="CA65" s="746">
        <f t="shared" si="198"/>
        <v>0</v>
      </c>
      <c r="CB65" s="746">
        <f>CB66+CB72</f>
        <v>11.72386887177333</v>
      </c>
      <c r="CC65" s="746">
        <f>CC66+CC72</f>
        <v>1406.8642646127994</v>
      </c>
      <c r="CD65" s="746">
        <f>CD66+CD72</f>
        <v>41.829849684802916</v>
      </c>
      <c r="CE65" s="746">
        <f t="shared" si="198"/>
        <v>2.5713921266924613</v>
      </c>
      <c r="CF65" s="746">
        <f t="shared" si="198"/>
        <v>308.56705520309538</v>
      </c>
      <c r="CG65" s="746">
        <f t="shared" si="198"/>
        <v>8.3966576978326053</v>
      </c>
      <c r="CH65" s="746">
        <f t="shared" si="198"/>
        <v>0.14328600048169948</v>
      </c>
      <c r="CI65" s="746">
        <f t="shared" si="198"/>
        <v>17.194320057803939</v>
      </c>
      <c r="CJ65" s="746">
        <f t="shared" si="198"/>
        <v>0.48740119073625876</v>
      </c>
      <c r="CK65" s="746">
        <f t="shared" si="198"/>
        <v>2.532971134957914</v>
      </c>
      <c r="CL65" s="746">
        <f t="shared" si="198"/>
        <v>303.95653619494965</v>
      </c>
      <c r="CM65" s="746">
        <f t="shared" si="198"/>
        <v>9.4524944026842537</v>
      </c>
      <c r="CN65" s="746">
        <f t="shared" si="198"/>
        <v>6.4762196096412552</v>
      </c>
      <c r="CO65" s="746">
        <f t="shared" si="198"/>
        <v>777.14635315695068</v>
      </c>
      <c r="CP65" s="746">
        <f t="shared" si="198"/>
        <v>23.493296393549802</v>
      </c>
      <c r="CQ65" s="746">
        <f t="shared" si="198"/>
        <v>8.1990403387164275</v>
      </c>
      <c r="CR65" s="746">
        <f t="shared" si="198"/>
        <v>983.88484064597139</v>
      </c>
      <c r="CS65" s="746">
        <f t="shared" si="198"/>
        <v>29.18101827205108</v>
      </c>
      <c r="CT65" s="746">
        <f t="shared" si="198"/>
        <v>8.1344931895824519</v>
      </c>
      <c r="CU65" s="746">
        <f t="shared" si="198"/>
        <v>976.13918274989419</v>
      </c>
      <c r="CV65" s="746">
        <f t="shared" si="198"/>
        <v>29.592438585186439</v>
      </c>
      <c r="CW65" s="746">
        <f t="shared" si="198"/>
        <v>12.155148155884685</v>
      </c>
      <c r="CX65" s="746">
        <f t="shared" si="198"/>
        <v>1458.6177787061622</v>
      </c>
      <c r="CY65" s="746">
        <f t="shared" si="198"/>
        <v>45.199949071641335</v>
      </c>
      <c r="CZ65" s="746">
        <f t="shared" si="198"/>
        <v>12.155148155884685</v>
      </c>
      <c r="DA65" s="746">
        <f t="shared" si="198"/>
        <v>1458.6177787061622</v>
      </c>
      <c r="DB65" s="746">
        <f t="shared" si="198"/>
        <v>46.203425641426655</v>
      </c>
      <c r="DC65" s="746">
        <f t="shared" si="198"/>
        <v>0</v>
      </c>
      <c r="DD65" s="746">
        <f t="shared" si="198"/>
        <v>0</v>
      </c>
      <c r="DE65" s="746">
        <f t="shared" si="198"/>
        <v>0</v>
      </c>
      <c r="DF65" s="746">
        <f t="shared" si="198"/>
        <v>168.92862925999998</v>
      </c>
      <c r="DG65" s="746">
        <f t="shared" si="198"/>
        <v>140.47875507715082</v>
      </c>
      <c r="DH65" s="746">
        <f t="shared" si="198"/>
        <v>186.37679898176586</v>
      </c>
      <c r="DI65" s="746">
        <f t="shared" si="198"/>
        <v>174.17725163185298</v>
      </c>
      <c r="DJ65" s="746">
        <f>DJ66+DJ72</f>
        <v>488.71416988809574</v>
      </c>
      <c r="DK65" s="746">
        <f>DK66+DK72</f>
        <v>558.30550899045011</v>
      </c>
      <c r="DL65" s="746">
        <f t="shared" si="198"/>
        <v>537.07502682121174</v>
      </c>
      <c r="DM65" s="746">
        <f t="shared" si="198"/>
        <v>162.01987488117928</v>
      </c>
      <c r="DN65" s="746">
        <f>DN66+DN72</f>
        <v>2106.6686311945555</v>
      </c>
    </row>
    <row r="66" spans="1:118" ht="31.5" outlineLevel="1">
      <c r="A66" s="937" t="s">
        <v>485</v>
      </c>
      <c r="B66" s="937" t="s">
        <v>302</v>
      </c>
      <c r="C66" s="941" t="s">
        <v>87</v>
      </c>
      <c r="D66" s="942" t="s">
        <v>731</v>
      </c>
      <c r="E66" s="940" t="s">
        <v>538</v>
      </c>
      <c r="F66" s="940"/>
      <c r="G66" s="942"/>
      <c r="H66" s="937" t="s">
        <v>576</v>
      </c>
      <c r="I66" s="764">
        <f>SUM(I67:I71)</f>
        <v>19.92290921048976</v>
      </c>
      <c r="J66" s="764">
        <f t="shared" ref="J66:BU66" si="199">SUM(J67:J71)</f>
        <v>2390.7491052587711</v>
      </c>
      <c r="K66" s="764">
        <f t="shared" si="199"/>
        <v>71.010867956854</v>
      </c>
      <c r="L66" s="764">
        <f t="shared" si="199"/>
        <v>0</v>
      </c>
      <c r="M66" s="764">
        <f t="shared" si="199"/>
        <v>0</v>
      </c>
      <c r="N66" s="764">
        <f t="shared" si="199"/>
        <v>0</v>
      </c>
      <c r="O66" s="764">
        <f t="shared" si="199"/>
        <v>0</v>
      </c>
      <c r="P66" s="764">
        <f t="shared" si="199"/>
        <v>0</v>
      </c>
      <c r="Q66" s="764">
        <f t="shared" si="199"/>
        <v>0</v>
      </c>
      <c r="R66" s="764">
        <f t="shared" si="199"/>
        <v>0</v>
      </c>
      <c r="S66" s="764">
        <f t="shared" si="199"/>
        <v>0</v>
      </c>
      <c r="T66" s="764">
        <f t="shared" si="199"/>
        <v>0</v>
      </c>
      <c r="U66" s="764">
        <f t="shared" si="199"/>
        <v>0</v>
      </c>
      <c r="V66" s="764">
        <f t="shared" si="199"/>
        <v>0</v>
      </c>
      <c r="W66" s="764">
        <f t="shared" si="199"/>
        <v>0</v>
      </c>
      <c r="X66" s="764">
        <f t="shared" si="199"/>
        <v>0</v>
      </c>
      <c r="Y66" s="764">
        <f t="shared" si="199"/>
        <v>0</v>
      </c>
      <c r="Z66" s="764">
        <f t="shared" si="199"/>
        <v>0</v>
      </c>
      <c r="AA66" s="764">
        <f t="shared" si="199"/>
        <v>0</v>
      </c>
      <c r="AB66" s="764">
        <f t="shared" si="199"/>
        <v>0</v>
      </c>
      <c r="AC66" s="764">
        <f t="shared" si="199"/>
        <v>0</v>
      </c>
      <c r="AD66" s="764">
        <f t="shared" si="199"/>
        <v>0</v>
      </c>
      <c r="AE66" s="764">
        <f t="shared" si="199"/>
        <v>42.332403087528782</v>
      </c>
      <c r="AF66" s="764">
        <f t="shared" si="199"/>
        <v>5079.8883705034532</v>
      </c>
      <c r="AG66" s="764">
        <f t="shared" si="199"/>
        <v>117.01160719089016</v>
      </c>
      <c r="AH66" s="764">
        <f t="shared" si="199"/>
        <v>3.6157217132847652</v>
      </c>
      <c r="AI66" s="764">
        <f t="shared" si="199"/>
        <v>433.88660559417178</v>
      </c>
      <c r="AJ66" s="764">
        <f t="shared" si="199"/>
        <v>11.091468119502792</v>
      </c>
      <c r="AK66" s="764">
        <f t="shared" si="199"/>
        <v>51.030005995711171</v>
      </c>
      <c r="AL66" s="764">
        <f t="shared" si="199"/>
        <v>6123.6007194853391</v>
      </c>
      <c r="AM66" s="764">
        <f t="shared" si="199"/>
        <v>153.05939255608794</v>
      </c>
      <c r="AN66" s="764">
        <f t="shared" si="199"/>
        <v>9.2359104657534203</v>
      </c>
      <c r="AO66" s="764">
        <f t="shared" si="199"/>
        <v>1108.3092558904104</v>
      </c>
      <c r="AP66" s="764">
        <f t="shared" si="199"/>
        <v>27.07315944145541</v>
      </c>
      <c r="AQ66" s="764">
        <f t="shared" si="199"/>
        <v>25.602996000000001</v>
      </c>
      <c r="AR66" s="764">
        <f t="shared" si="199"/>
        <v>3072.35952</v>
      </c>
      <c r="AS66" s="764">
        <f t="shared" si="199"/>
        <v>73.151063860598342</v>
      </c>
      <c r="AT66" s="764">
        <f t="shared" si="199"/>
        <v>2.9482700000000004</v>
      </c>
      <c r="AU66" s="764">
        <f t="shared" si="199"/>
        <v>353.79239999999999</v>
      </c>
      <c r="AV66" s="764">
        <f t="shared" si="199"/>
        <v>9.8861847520776038</v>
      </c>
      <c r="AW66" s="764">
        <f t="shared" si="199"/>
        <v>13.242829529957746</v>
      </c>
      <c r="AX66" s="764">
        <f t="shared" si="199"/>
        <v>1589.1395435949294</v>
      </c>
      <c r="AY66" s="764">
        <f t="shared" si="199"/>
        <v>42.948984501956559</v>
      </c>
      <c r="AZ66" s="764">
        <f t="shared" si="199"/>
        <v>0</v>
      </c>
      <c r="BA66" s="764">
        <f t="shared" si="199"/>
        <v>42.891297291375764</v>
      </c>
      <c r="BB66" s="764">
        <f t="shared" si="199"/>
        <v>5101.4873292638322</v>
      </c>
      <c r="BC66" s="764">
        <f t="shared" si="199"/>
        <v>117.5511267249459</v>
      </c>
      <c r="BD66" s="764">
        <f t="shared" si="199"/>
        <v>8.3909867535988969</v>
      </c>
      <c r="BE66" s="764">
        <f t="shared" si="199"/>
        <v>1006.9184104318675</v>
      </c>
      <c r="BF66" s="764">
        <f t="shared" si="199"/>
        <v>23.593425741331355</v>
      </c>
      <c r="BG66" s="764">
        <f t="shared" si="199"/>
        <v>25.855962927436032</v>
      </c>
      <c r="BH66" s="764">
        <f t="shared" si="199"/>
        <v>3057.2472055910634</v>
      </c>
      <c r="BI66" s="764">
        <f t="shared" si="199"/>
        <v>70.832475937792083</v>
      </c>
      <c r="BJ66" s="764">
        <f t="shared" si="199"/>
        <v>3.9107406885212406</v>
      </c>
      <c r="BK66" s="764">
        <f t="shared" si="199"/>
        <v>469.28888262254878</v>
      </c>
      <c r="BL66" s="764">
        <f t="shared" si="199"/>
        <v>10.17440094189034</v>
      </c>
      <c r="BM66" s="764">
        <f t="shared" si="199"/>
        <v>4.733606921819602</v>
      </c>
      <c r="BN66" s="764">
        <f t="shared" si="199"/>
        <v>568.03283061835202</v>
      </c>
      <c r="BO66" s="764">
        <f t="shared" si="199"/>
        <v>12.950824103932119</v>
      </c>
      <c r="BP66" s="764">
        <f t="shared" si="199"/>
        <v>115.49423286226616</v>
      </c>
      <c r="BQ66" s="764">
        <f t="shared" si="199"/>
        <v>13859.307943471938</v>
      </c>
      <c r="BR66" s="764">
        <f t="shared" si="199"/>
        <v>336.89130258070242</v>
      </c>
      <c r="BS66" s="764">
        <f t="shared" si="199"/>
        <v>114.10630760899522</v>
      </c>
      <c r="BT66" s="764">
        <f t="shared" si="199"/>
        <v>13692.756913079425</v>
      </c>
      <c r="BU66" s="764">
        <f t="shared" si="199"/>
        <v>344.4820226711978</v>
      </c>
      <c r="BV66" s="764">
        <f t="shared" ref="BV66:DN66" si="200">SUM(BV67:BV71)</f>
        <v>72.138483504608672</v>
      </c>
      <c r="BW66" s="764">
        <f t="shared" si="200"/>
        <v>8656.6180205530381</v>
      </c>
      <c r="BX66" s="764">
        <f t="shared" si="200"/>
        <v>225.42009029627266</v>
      </c>
      <c r="BY66" s="764">
        <f t="shared" si="200"/>
        <v>0</v>
      </c>
      <c r="BZ66" s="764">
        <f t="shared" si="200"/>
        <v>0</v>
      </c>
      <c r="CA66" s="764">
        <f t="shared" si="200"/>
        <v>0</v>
      </c>
      <c r="CB66" s="764">
        <f t="shared" si="200"/>
        <v>11.72386887177333</v>
      </c>
      <c r="CC66" s="764">
        <f t="shared" si="200"/>
        <v>1406.8642646127994</v>
      </c>
      <c r="CD66" s="764">
        <f t="shared" si="200"/>
        <v>41.829849684802916</v>
      </c>
      <c r="CE66" s="764">
        <f t="shared" si="200"/>
        <v>2.5713921266924613</v>
      </c>
      <c r="CF66" s="764">
        <f t="shared" si="200"/>
        <v>308.56705520309538</v>
      </c>
      <c r="CG66" s="764">
        <f t="shared" si="200"/>
        <v>8.3966576978326053</v>
      </c>
      <c r="CH66" s="764">
        <f t="shared" si="200"/>
        <v>0.14328600048169948</v>
      </c>
      <c r="CI66" s="764">
        <f t="shared" si="200"/>
        <v>17.194320057803939</v>
      </c>
      <c r="CJ66" s="764">
        <f t="shared" si="200"/>
        <v>0.48740119073625876</v>
      </c>
      <c r="CK66" s="764">
        <f t="shared" si="200"/>
        <v>2.532971134957914</v>
      </c>
      <c r="CL66" s="764">
        <f t="shared" si="200"/>
        <v>303.95653619494965</v>
      </c>
      <c r="CM66" s="764">
        <f t="shared" si="200"/>
        <v>9.4524944026842537</v>
      </c>
      <c r="CN66" s="764">
        <f t="shared" si="200"/>
        <v>6.4762196096412552</v>
      </c>
      <c r="CO66" s="764">
        <f t="shared" si="200"/>
        <v>777.14635315695068</v>
      </c>
      <c r="CP66" s="764">
        <f t="shared" si="200"/>
        <v>23.493296393549802</v>
      </c>
      <c r="CQ66" s="764">
        <f t="shared" si="200"/>
        <v>8.1990403387164275</v>
      </c>
      <c r="CR66" s="764">
        <f t="shared" si="200"/>
        <v>983.88484064597139</v>
      </c>
      <c r="CS66" s="764">
        <f t="shared" si="200"/>
        <v>29.18101827205108</v>
      </c>
      <c r="CT66" s="764">
        <f t="shared" si="200"/>
        <v>0</v>
      </c>
      <c r="CU66" s="764">
        <f t="shared" si="200"/>
        <v>0</v>
      </c>
      <c r="CV66" s="764">
        <f t="shared" si="200"/>
        <v>0</v>
      </c>
      <c r="CW66" s="764">
        <f t="shared" si="200"/>
        <v>0</v>
      </c>
      <c r="CX66" s="764">
        <f t="shared" si="200"/>
        <v>0</v>
      </c>
      <c r="CY66" s="764">
        <f t="shared" si="200"/>
        <v>0</v>
      </c>
      <c r="CZ66" s="764">
        <f t="shared" si="200"/>
        <v>0</v>
      </c>
      <c r="DA66" s="764">
        <f t="shared" si="200"/>
        <v>0</v>
      </c>
      <c r="DB66" s="764">
        <f t="shared" si="200"/>
        <v>0</v>
      </c>
      <c r="DC66" s="764">
        <f t="shared" si="200"/>
        <v>0</v>
      </c>
      <c r="DD66" s="764">
        <f t="shared" si="200"/>
        <v>0</v>
      </c>
      <c r="DE66" s="764">
        <f t="shared" si="200"/>
        <v>0</v>
      </c>
      <c r="DF66" s="764">
        <f t="shared" si="200"/>
        <v>168.92862925999998</v>
      </c>
      <c r="DG66" s="764">
        <f t="shared" si="200"/>
        <v>140.47875507715082</v>
      </c>
      <c r="DH66" s="764">
        <f t="shared" si="200"/>
        <v>186.37679898176586</v>
      </c>
      <c r="DI66" s="764">
        <f t="shared" si="200"/>
        <v>174.17725163185298</v>
      </c>
      <c r="DJ66" s="764">
        <f t="shared" si="200"/>
        <v>260.0338519710059</v>
      </c>
      <c r="DK66" s="764">
        <f t="shared" si="200"/>
        <v>183.25035705041768</v>
      </c>
      <c r="DL66" s="764">
        <f t="shared" si="200"/>
        <v>162.01987488117933</v>
      </c>
      <c r="DM66" s="764">
        <f t="shared" si="200"/>
        <v>162.01987488117928</v>
      </c>
      <c r="DN66" s="764">
        <f t="shared" si="200"/>
        <v>1127.878009397401</v>
      </c>
    </row>
    <row r="67" spans="1:118" ht="78.75" outlineLevel="1">
      <c r="A67" s="1726" t="s">
        <v>485</v>
      </c>
      <c r="B67" s="1726" t="s">
        <v>302</v>
      </c>
      <c r="C67" s="1734" t="s">
        <v>556</v>
      </c>
      <c r="D67" s="1727" t="s">
        <v>563</v>
      </c>
      <c r="E67" s="1725">
        <v>2010303020</v>
      </c>
      <c r="F67" s="1725" t="s">
        <v>716</v>
      </c>
      <c r="G67" s="1727"/>
      <c r="H67" s="1647" t="s">
        <v>576</v>
      </c>
      <c r="I67" s="1709">
        <f>CB67+CQ67+CT67+CW67+CZ67</f>
        <v>18.278929008296949</v>
      </c>
      <c r="J67" s="1709">
        <f t="shared" ref="J67:K67" si="201">CC67+CR67+CU67+CX67+DA67</f>
        <v>2193.471480995634</v>
      </c>
      <c r="K67" s="1709">
        <f t="shared" si="201"/>
        <v>65.176525727972077</v>
      </c>
      <c r="L67" s="1652"/>
      <c r="M67" s="1709"/>
      <c r="N67" s="1647"/>
      <c r="O67" s="1647"/>
      <c r="P67" s="1709"/>
      <c r="Q67" s="1647"/>
      <c r="R67" s="1647"/>
      <c r="S67" s="1709"/>
      <c r="T67" s="1647"/>
      <c r="U67" s="1647"/>
      <c r="V67" s="1709"/>
      <c r="W67" s="1647"/>
      <c r="X67" s="1647"/>
      <c r="Y67" s="1647"/>
      <c r="Z67" s="1647"/>
      <c r="AA67" s="1647"/>
      <c r="AB67" s="1709"/>
      <c r="AC67" s="1709"/>
      <c r="AD67" s="1709"/>
      <c r="AE67" s="1709">
        <v>20.968207559184265</v>
      </c>
      <c r="AF67" s="1650">
        <f t="shared" ref="AF67" si="202">AE67*0.12*1000</f>
        <v>2516.1849071021115</v>
      </c>
      <c r="AG67" s="1709">
        <v>57.9581013742471</v>
      </c>
      <c r="AH67" s="1729">
        <v>1.8078608566423826</v>
      </c>
      <c r="AI67" s="1650">
        <f t="shared" ref="AI67" si="203">AH67*0.12*1000</f>
        <v>216.94330279708589</v>
      </c>
      <c r="AJ67" s="1729">
        <v>5.5457340597513962</v>
      </c>
      <c r="AK67" s="1650">
        <f t="shared" ref="AK67:AM67" si="204">AN67+AQ67+AT67+AW67</f>
        <v>25.069260374579112</v>
      </c>
      <c r="AL67" s="1650">
        <f t="shared" si="204"/>
        <v>3008.3112449494929</v>
      </c>
      <c r="AM67" s="1650">
        <f t="shared" si="204"/>
        <v>75.10995900712588</v>
      </c>
      <c r="AN67" s="1729">
        <v>4.6179552328767102</v>
      </c>
      <c r="AO67" s="1650">
        <f t="shared" ref="AO67" si="205">AN67*0.12*1000</f>
        <v>554.15462794520522</v>
      </c>
      <c r="AP67" s="1729">
        <v>13.536579720727705</v>
      </c>
      <c r="AQ67" s="1729">
        <v>12.801498</v>
      </c>
      <c r="AR67" s="1650">
        <f t="shared" ref="AR67" si="206">AQ67*0.12*1000</f>
        <v>1536.17976</v>
      </c>
      <c r="AS67" s="1729">
        <v>36.575531930299171</v>
      </c>
      <c r="AT67" s="1729">
        <v>1.4741350000000002</v>
      </c>
      <c r="AU67" s="1650">
        <f t="shared" ref="AU67" si="207">AT67*0.12*1000</f>
        <v>176.89619999999999</v>
      </c>
      <c r="AV67" s="1729">
        <v>4.9430923760388019</v>
      </c>
      <c r="AW67" s="1709">
        <v>6.1756721417023996</v>
      </c>
      <c r="AX67" s="1650">
        <f t="shared" ref="AX67" si="208">AW67*0.12*1000</f>
        <v>741.0806570042879</v>
      </c>
      <c r="AY67" s="1735">
        <v>20.054754980060192</v>
      </c>
      <c r="AZ67" s="1736"/>
      <c r="BA67" s="1650">
        <f t="shared" ref="BA67:BC67" si="209">BD67+BG67+BJ67+BM67</f>
        <v>21.136216539727812</v>
      </c>
      <c r="BB67" s="1650">
        <f t="shared" si="209"/>
        <v>2536.3459847673375</v>
      </c>
      <c r="BC67" s="1650">
        <f t="shared" si="209"/>
        <v>57.927470492505464</v>
      </c>
      <c r="BD67" s="1737">
        <v>4.1349538109431725</v>
      </c>
      <c r="BE67" s="1650">
        <f t="shared" ref="BE67" si="210">BD67*0.12*1000</f>
        <v>496.19445731318069</v>
      </c>
      <c r="BF67" s="1737">
        <v>11.626490250444061</v>
      </c>
      <c r="BG67" s="1737">
        <v>12.738530023296098</v>
      </c>
      <c r="BH67" s="1650">
        <f>BG67*0.12*1000</f>
        <v>1528.6236027955317</v>
      </c>
      <c r="BI67" s="1737">
        <v>34.8972352679436</v>
      </c>
      <c r="BJ67" s="1738">
        <v>1.9072194187155667</v>
      </c>
      <c r="BK67" s="1650">
        <f>BJ67*0.12*1000</f>
        <v>228.866330245868</v>
      </c>
      <c r="BL67" s="1738">
        <v>5.0126507464084797</v>
      </c>
      <c r="BM67" s="1711">
        <v>2.3555132867729753</v>
      </c>
      <c r="BN67" s="1650">
        <f t="shared" ref="BN67" si="211">BM67*0.12*1000</f>
        <v>282.66159441275698</v>
      </c>
      <c r="BO67" s="1735">
        <v>6.3910942277093197</v>
      </c>
      <c r="BP67" s="1739">
        <v>57.42423197374616</v>
      </c>
      <c r="BQ67" s="1650">
        <f t="shared" ref="BQ67" si="212">BP67*0.12*1000</f>
        <v>6890.9078368495393</v>
      </c>
      <c r="BR67" s="1714">
        <v>167.50381235401346</v>
      </c>
      <c r="BS67" s="1739">
        <v>55.884692321213407</v>
      </c>
      <c r="BT67" s="1650">
        <f t="shared" ref="BT67" si="213">BS67*0.12*1000</f>
        <v>6706.1630785456082</v>
      </c>
      <c r="BU67" s="1714">
        <v>168.71347649892351</v>
      </c>
      <c r="BV67" s="1739">
        <v>34.94639515583404</v>
      </c>
      <c r="BW67" s="1650">
        <f t="shared" ref="BW67" si="214">BV67*0.12*1000</f>
        <v>4193.5674187000841</v>
      </c>
      <c r="BX67" s="1740">
        <v>109.2013467548713</v>
      </c>
      <c r="BY67" s="1739"/>
      <c r="BZ67" s="1650"/>
      <c r="CA67" s="1740"/>
      <c r="CB67" s="1713">
        <f>CE67+CH67+CK67+CN67</f>
        <v>11.0552008695254</v>
      </c>
      <c r="CC67" s="1713">
        <f t="shared" ref="CC67:CD67" si="215">CF67+CI67+CL67+CO67</f>
        <v>1326.6241043430477</v>
      </c>
      <c r="CD67" s="1713">
        <f t="shared" si="215"/>
        <v>39.467075650569157</v>
      </c>
      <c r="CE67" s="1729">
        <v>2.4312902595547996</v>
      </c>
      <c r="CF67" s="1650">
        <f t="shared" ref="CF67" si="216">CE67*0.12*1000</f>
        <v>291.75483114657595</v>
      </c>
      <c r="CG67" s="1729">
        <v>7.939167216715151</v>
      </c>
      <c r="CH67" s="1729">
        <v>0</v>
      </c>
      <c r="CI67" s="1650">
        <f t="shared" ref="CI67" si="217">CH67*0.12*1000</f>
        <v>0</v>
      </c>
      <c r="CJ67" s="1729">
        <v>0</v>
      </c>
      <c r="CK67" s="1729">
        <v>2.3387390009716102</v>
      </c>
      <c r="CL67" s="1650">
        <f t="shared" ref="CL67" si="218">CK67*0.12*1000</f>
        <v>280.6486801165932</v>
      </c>
      <c r="CM67" s="1729">
        <v>8.727662550481778</v>
      </c>
      <c r="CN67" s="1709">
        <v>6.28517160899899</v>
      </c>
      <c r="CO67" s="1650">
        <f t="shared" ref="CO67" si="219">CN67*0.12*1000</f>
        <v>754.22059307987877</v>
      </c>
      <c r="CP67" s="1735">
        <v>22.800245883372231</v>
      </c>
      <c r="CQ67" s="1729">
        <v>7.2237281387715502</v>
      </c>
      <c r="CR67" s="1650">
        <f t="shared" ref="CR67" si="220">CQ67*0.12*1000</f>
        <v>866.84737665258604</v>
      </c>
      <c r="CS67" s="1729">
        <v>25.709450077402916</v>
      </c>
      <c r="CT67" s="1740"/>
      <c r="CU67" s="1740"/>
      <c r="CV67" s="1740"/>
      <c r="CW67" s="1740"/>
      <c r="CX67" s="1740"/>
      <c r="CY67" s="1740"/>
      <c r="CZ67" s="1740"/>
      <c r="DA67" s="1740"/>
      <c r="DB67" s="1740"/>
      <c r="DC67" s="1709"/>
      <c r="DD67" s="1709"/>
      <c r="DE67" s="1709"/>
      <c r="DF67" s="1709">
        <v>150.98554938999999</v>
      </c>
      <c r="DG67" s="1709">
        <v>114.8255390961791</v>
      </c>
      <c r="DH67" s="1709">
        <v>153.20029142679411</v>
      </c>
      <c r="DI67" s="1709">
        <v>144.35228271666901</v>
      </c>
      <c r="DJ67" s="1762">
        <v>102.6080748414609</v>
      </c>
      <c r="DK67" s="1709">
        <v>183.25035705041768</v>
      </c>
      <c r="DL67" s="1709">
        <v>162.01987488117933</v>
      </c>
      <c r="DM67" s="1709">
        <v>162.01987488117928</v>
      </c>
      <c r="DN67" s="1709">
        <f>SUM(DH67:DM67)</f>
        <v>907.45075579770025</v>
      </c>
    </row>
    <row r="68" spans="1:118" ht="47.25" outlineLevel="1">
      <c r="A68" s="1726" t="s">
        <v>485</v>
      </c>
      <c r="B68" s="1726" t="s">
        <v>302</v>
      </c>
      <c r="C68" s="1734" t="s">
        <v>557</v>
      </c>
      <c r="D68" s="1727" t="s">
        <v>717</v>
      </c>
      <c r="E68" s="1725">
        <v>2010103250</v>
      </c>
      <c r="F68" s="1725" t="s">
        <v>718</v>
      </c>
      <c r="G68" s="1727"/>
      <c r="H68" s="1647"/>
      <c r="I68" s="1709"/>
      <c r="J68" s="1709"/>
      <c r="K68" s="1709">
        <f t="shared" ref="K68" si="221">CD68+CS68+CV68+CY68+DB68</f>
        <v>0</v>
      </c>
      <c r="L68" s="1652"/>
      <c r="M68" s="1709"/>
      <c r="N68" s="1647"/>
      <c r="O68" s="1647"/>
      <c r="P68" s="1709"/>
      <c r="Q68" s="1647"/>
      <c r="R68" s="1647"/>
      <c r="S68" s="1709"/>
      <c r="T68" s="1647"/>
      <c r="U68" s="1647"/>
      <c r="V68" s="1709"/>
      <c r="W68" s="1647"/>
      <c r="X68" s="1647"/>
      <c r="Y68" s="1647"/>
      <c r="Z68" s="1647"/>
      <c r="AA68" s="1647"/>
      <c r="AB68" s="1709"/>
      <c r="AC68" s="1709"/>
      <c r="AD68" s="1709"/>
      <c r="AE68" s="1709">
        <v>20.968207559184265</v>
      </c>
      <c r="AF68" s="1650">
        <f t="shared" ref="AF68" si="222">AE68*0.12*1000</f>
        <v>2516.1849071021115</v>
      </c>
      <c r="AG68" s="1709">
        <v>57.9581013742471</v>
      </c>
      <c r="AH68" s="1729">
        <v>1.8078608566423826</v>
      </c>
      <c r="AI68" s="1650">
        <f t="shared" ref="AI68" si="223">AH68*0.12*1000</f>
        <v>216.94330279708589</v>
      </c>
      <c r="AJ68" s="1729">
        <v>5.5457340597513962</v>
      </c>
      <c r="AK68" s="1650">
        <f t="shared" ref="AK68" si="224">AN68+AQ68+AT68+AW68</f>
        <v>25.069260374579112</v>
      </c>
      <c r="AL68" s="1650">
        <f t="shared" ref="AL68" si="225">AO68+AR68+AU68+AX68</f>
        <v>3008.3112449494929</v>
      </c>
      <c r="AM68" s="1650">
        <f t="shared" ref="AM68" si="226">AP68+AS68+AV68+AY68</f>
        <v>75.10995900712588</v>
      </c>
      <c r="AN68" s="1729">
        <v>4.6179552328767102</v>
      </c>
      <c r="AO68" s="1650">
        <f t="shared" ref="AO68" si="227">AN68*0.12*1000</f>
        <v>554.15462794520522</v>
      </c>
      <c r="AP68" s="1729">
        <v>13.536579720727705</v>
      </c>
      <c r="AQ68" s="1729">
        <v>12.801498</v>
      </c>
      <c r="AR68" s="1650">
        <f t="shared" ref="AR68" si="228">AQ68*0.12*1000</f>
        <v>1536.17976</v>
      </c>
      <c r="AS68" s="1729">
        <v>36.575531930299171</v>
      </c>
      <c r="AT68" s="1729">
        <v>1.4741350000000002</v>
      </c>
      <c r="AU68" s="1650">
        <f t="shared" ref="AU68" si="229">AT68*0.12*1000</f>
        <v>176.89619999999999</v>
      </c>
      <c r="AV68" s="1729">
        <v>4.9430923760388019</v>
      </c>
      <c r="AW68" s="1709">
        <v>6.1756721417023996</v>
      </c>
      <c r="AX68" s="1650">
        <f t="shared" ref="AX68" si="230">AW68*0.12*1000</f>
        <v>741.0806570042879</v>
      </c>
      <c r="AY68" s="1735">
        <v>20.054754980060192</v>
      </c>
      <c r="AZ68" s="1736"/>
      <c r="BA68" s="1650">
        <f t="shared" ref="BA68" si="231">BD68+BG68+BJ68+BM68</f>
        <v>21.136216539727812</v>
      </c>
      <c r="BB68" s="1650">
        <f t="shared" ref="BB68" si="232">BE68+BH68+BK68+BN68</f>
        <v>2536.3459847673375</v>
      </c>
      <c r="BC68" s="1650">
        <f t="shared" ref="BC68" si="233">BF68+BI68+BL68+BO68</f>
        <v>57.927470492505464</v>
      </c>
      <c r="BD68" s="1737">
        <v>4.1349538109431725</v>
      </c>
      <c r="BE68" s="1650">
        <f t="shared" ref="BE68" si="234">BD68*0.12*1000</f>
        <v>496.19445731318069</v>
      </c>
      <c r="BF68" s="1737">
        <v>11.626490250444061</v>
      </c>
      <c r="BG68" s="1737">
        <v>12.738530023296098</v>
      </c>
      <c r="BH68" s="1650">
        <f>BG68*0.12*1000</f>
        <v>1528.6236027955317</v>
      </c>
      <c r="BI68" s="1737">
        <v>34.8972352679436</v>
      </c>
      <c r="BJ68" s="1738">
        <v>1.9072194187155667</v>
      </c>
      <c r="BK68" s="1650">
        <f>BJ68*0.12*1000</f>
        <v>228.866330245868</v>
      </c>
      <c r="BL68" s="1738">
        <v>5.0126507464084797</v>
      </c>
      <c r="BM68" s="1711">
        <v>2.3555132867729753</v>
      </c>
      <c r="BN68" s="1650">
        <f t="shared" ref="BN68" si="235">BM68*0.12*1000</f>
        <v>282.66159441275698</v>
      </c>
      <c r="BO68" s="1735">
        <v>6.3910942277093197</v>
      </c>
      <c r="BP68" s="1739">
        <v>57.42423197374616</v>
      </c>
      <c r="BQ68" s="1650">
        <f t="shared" ref="BQ68" si="236">BP68*0.12*1000</f>
        <v>6890.9078368495393</v>
      </c>
      <c r="BR68" s="1714">
        <v>167.50381235401346</v>
      </c>
      <c r="BS68" s="1739">
        <v>55.884692321213407</v>
      </c>
      <c r="BT68" s="1650">
        <f t="shared" ref="BT68" si="237">BS68*0.12*1000</f>
        <v>6706.1630785456082</v>
      </c>
      <c r="BU68" s="1714">
        <v>168.71347649892351</v>
      </c>
      <c r="BV68" s="1739">
        <v>34.94639515583404</v>
      </c>
      <c r="BW68" s="1650">
        <f t="shared" ref="BW68" si="238">BV68*0.12*1000</f>
        <v>4193.5674187000841</v>
      </c>
      <c r="BX68" s="1740">
        <v>109.2013467548713</v>
      </c>
      <c r="BY68" s="1739"/>
      <c r="BZ68" s="1650"/>
      <c r="CA68" s="1740"/>
      <c r="CB68" s="1713">
        <f>CE68+CH68+CK68+CN68</f>
        <v>0</v>
      </c>
      <c r="CC68" s="1713">
        <f t="shared" ref="CC68" si="239">CF68+CI68+CL68+CO68</f>
        <v>0</v>
      </c>
      <c r="CD68" s="1713"/>
      <c r="CE68" s="1729"/>
      <c r="CF68" s="1650"/>
      <c r="CG68" s="1729"/>
      <c r="CH68" s="1729"/>
      <c r="CI68" s="1650"/>
      <c r="CJ68" s="1729"/>
      <c r="CK68" s="1729"/>
      <c r="CL68" s="1650"/>
      <c r="CM68" s="1729"/>
      <c r="CN68" s="1709"/>
      <c r="CO68" s="1650"/>
      <c r="CP68" s="1735"/>
      <c r="CQ68" s="1729"/>
      <c r="CR68" s="1650"/>
      <c r="CS68" s="1729"/>
      <c r="CT68" s="1740"/>
      <c r="CU68" s="1740"/>
      <c r="CV68" s="1740"/>
      <c r="CW68" s="1740"/>
      <c r="CX68" s="1740"/>
      <c r="CY68" s="1740"/>
      <c r="CZ68" s="1740"/>
      <c r="DA68" s="1740"/>
      <c r="DB68" s="1740"/>
      <c r="DC68" s="1709"/>
      <c r="DD68" s="1709"/>
      <c r="DE68" s="1709"/>
      <c r="DF68" s="1709"/>
      <c r="DG68" s="1709"/>
      <c r="DH68" s="1709"/>
      <c r="DI68" s="1709"/>
      <c r="DJ68" s="1762">
        <v>157.425777129545</v>
      </c>
      <c r="DK68" s="1709"/>
      <c r="DL68" s="1709"/>
      <c r="DM68" s="1709"/>
      <c r="DN68" s="1709">
        <f t="shared" ref="DN68:DN73" si="240">SUM(DH68:DM68)</f>
        <v>157.425777129545</v>
      </c>
    </row>
    <row r="69" spans="1:118" ht="78.75" outlineLevel="1">
      <c r="A69" s="1726" t="s">
        <v>485</v>
      </c>
      <c r="B69" s="1726" t="s">
        <v>302</v>
      </c>
      <c r="C69" s="1734" t="s">
        <v>558</v>
      </c>
      <c r="D69" s="1727" t="s">
        <v>564</v>
      </c>
      <c r="E69" s="1725">
        <v>2010103388</v>
      </c>
      <c r="F69" s="1725" t="s">
        <v>555</v>
      </c>
      <c r="G69" s="1727"/>
      <c r="H69" s="1647" t="s">
        <v>576</v>
      </c>
      <c r="I69" s="1709">
        <f t="shared" ref="I69:K71" si="241">CB69+CQ69+CT69+CW69+CZ69</f>
        <v>0.93437334266439231</v>
      </c>
      <c r="J69" s="1709">
        <f t="shared" si="241"/>
        <v>112.12480111972707</v>
      </c>
      <c r="K69" s="1709">
        <f t="shared" si="241"/>
        <v>3.3163751868889371</v>
      </c>
      <c r="L69" s="1652"/>
      <c r="M69" s="1709"/>
      <c r="N69" s="1647"/>
      <c r="O69" s="1647"/>
      <c r="P69" s="1709"/>
      <c r="Q69" s="1647"/>
      <c r="R69" s="1647"/>
      <c r="S69" s="1709"/>
      <c r="T69" s="1647"/>
      <c r="U69" s="1647"/>
      <c r="V69" s="1709"/>
      <c r="W69" s="1647"/>
      <c r="X69" s="1647"/>
      <c r="Y69" s="1647"/>
      <c r="Z69" s="1647"/>
      <c r="AA69" s="1647"/>
      <c r="AB69" s="1709"/>
      <c r="AC69" s="1709"/>
      <c r="AD69" s="1709"/>
      <c r="AE69" s="1709">
        <v>0.31338993951200861</v>
      </c>
      <c r="AF69" s="1650">
        <f t="shared" ref="AF69:AF71" si="242">AE69*0.12*1000</f>
        <v>37.606792741441033</v>
      </c>
      <c r="AG69" s="1709">
        <v>0.86707799111702588</v>
      </c>
      <c r="AH69" s="1729"/>
      <c r="AI69" s="1650">
        <f t="shared" ref="AI69:AI71" si="243">AH69*0.12*1000</f>
        <v>0</v>
      </c>
      <c r="AJ69" s="1729"/>
      <c r="AK69" s="1650">
        <f t="shared" ref="AK69:AM71" si="244">AN69+AQ69+AT69+AW69</f>
        <v>0.80997802401096219</v>
      </c>
      <c r="AL69" s="1650">
        <f t="shared" si="244"/>
        <v>97.197362881315456</v>
      </c>
      <c r="AM69" s="1650">
        <f t="shared" si="244"/>
        <v>2.5798654408682999</v>
      </c>
      <c r="AN69" s="1729"/>
      <c r="AO69" s="1650"/>
      <c r="AP69" s="1729"/>
      <c r="AQ69" s="1729"/>
      <c r="AR69" s="1650"/>
      <c r="AS69" s="1729"/>
      <c r="AT69" s="1729"/>
      <c r="AU69" s="1650"/>
      <c r="AV69" s="1729"/>
      <c r="AW69" s="1709">
        <v>0.80997802401096219</v>
      </c>
      <c r="AX69" s="1650">
        <f t="shared" ref="AX69:AX71" si="245">AW69*0.12*1000</f>
        <v>97.197362881315456</v>
      </c>
      <c r="AY69" s="1735">
        <v>2.5798654408682999</v>
      </c>
      <c r="AZ69" s="1736"/>
      <c r="BA69" s="1650">
        <f t="shared" ref="BA69:BC71" si="246">BD69+BG69+BJ69+BM69</f>
        <v>0.5225313609212664</v>
      </c>
      <c r="BB69" s="1650">
        <f t="shared" si="246"/>
        <v>19.311118666555615</v>
      </c>
      <c r="BC69" s="1650">
        <f t="shared" si="246"/>
        <v>1.540389671147316</v>
      </c>
      <c r="BD69" s="1737">
        <v>0.10011012007518233</v>
      </c>
      <c r="BE69" s="1650">
        <f t="shared" ref="BE69:BE70" si="247">BD69*0.12*1000</f>
        <v>12.013214409021879</v>
      </c>
      <c r="BF69" s="1737">
        <v>0.28148545019887466</v>
      </c>
      <c r="BG69" s="1101">
        <v>0.36160537203330301</v>
      </c>
      <c r="BH69" s="1650"/>
      <c r="BI69" s="1101">
        <v>0.99061883270054685</v>
      </c>
      <c r="BJ69" s="1741">
        <v>4.8150925545053486E-2</v>
      </c>
      <c r="BK69" s="1650">
        <f t="shared" ref="BK69:BK70" si="248">BJ69*0.12*1000</f>
        <v>5.7781110654064181</v>
      </c>
      <c r="BL69" s="1741">
        <v>0.12655270311594247</v>
      </c>
      <c r="BM69" s="1711">
        <v>1.2664943267727649E-2</v>
      </c>
      <c r="BN69" s="1650">
        <f t="shared" ref="BN69:BN71" si="249">BM69*0.12*1000</f>
        <v>1.5197931921273178</v>
      </c>
      <c r="BO69" s="1735">
        <v>0.14173268513195206</v>
      </c>
      <c r="BP69" s="1739">
        <v>0.45203824034168816</v>
      </c>
      <c r="BQ69" s="1650">
        <f t="shared" ref="BQ69:BQ71" si="250">BP69*0.12*1000</f>
        <v>54.244588841002574</v>
      </c>
      <c r="BR69" s="1714">
        <v>1.3185745108728701</v>
      </c>
      <c r="BS69" s="1739">
        <v>2.1469760259359973</v>
      </c>
      <c r="BT69" s="1650">
        <f t="shared" ref="BT69:BT71" si="251">BS69*0.12*1000</f>
        <v>257.63712311231967</v>
      </c>
      <c r="BU69" s="1714">
        <v>6.4816280496548018</v>
      </c>
      <c r="BV69" s="1739">
        <v>2.0556931929405899</v>
      </c>
      <c r="BW69" s="1650">
        <f t="shared" ref="BW69:BW71" si="252">BV69*0.12*1000</f>
        <v>246.68318315287078</v>
      </c>
      <c r="BX69" s="1740">
        <v>6.4236801587948014</v>
      </c>
      <c r="BY69" s="1739"/>
      <c r="BZ69" s="1650"/>
      <c r="CA69" s="1740"/>
      <c r="CB69" s="1713">
        <f t="shared" ref="CB69:CD71" si="253">CE69+CH69+CK69+CN69</f>
        <v>0.46806760157355165</v>
      </c>
      <c r="CC69" s="1713">
        <f t="shared" si="253"/>
        <v>56.1681121888262</v>
      </c>
      <c r="CD69" s="1713">
        <f t="shared" si="253"/>
        <v>1.6563751868889371</v>
      </c>
      <c r="CE69" s="1740">
        <v>9.5524000321132993E-2</v>
      </c>
      <c r="CF69" s="1650">
        <f t="shared" ref="CF69:CF71" si="254">CE69*0.12*1000</f>
        <v>11.462880038535959</v>
      </c>
      <c r="CG69" s="1740">
        <v>0.31192532803462797</v>
      </c>
      <c r="CH69" s="1740">
        <v>9.5524000321132993E-2</v>
      </c>
      <c r="CI69" s="1650">
        <f t="shared" ref="CI69:CI71" si="255">CH69*0.12*1000</f>
        <v>11.462880038535959</v>
      </c>
      <c r="CJ69" s="1740">
        <v>0.32493412715750586</v>
      </c>
      <c r="CK69" s="1740">
        <v>0.14010186713766171</v>
      </c>
      <c r="CL69" s="1650">
        <f t="shared" ref="CL69:CL71" si="256">CK69*0.12*1000</f>
        <v>16.812224056519405</v>
      </c>
      <c r="CM69" s="1740">
        <v>0.52282953273621258</v>
      </c>
      <c r="CN69" s="1740">
        <v>0.13691773379362396</v>
      </c>
      <c r="CO69" s="1650">
        <f t="shared" ref="CO69:CO71" si="257">CN69*0.12*1000</f>
        <v>16.430128055234874</v>
      </c>
      <c r="CP69" s="1740">
        <v>0.49668619896059091</v>
      </c>
      <c r="CQ69" s="1740">
        <v>0.46630574109084061</v>
      </c>
      <c r="CR69" s="1650">
        <f t="shared" ref="CR69:CR71" si="258">CQ69*0.12*1000</f>
        <v>55.956688930900867</v>
      </c>
      <c r="CS69" s="1729">
        <v>1.66</v>
      </c>
      <c r="CT69" s="1740"/>
      <c r="CU69" s="1740"/>
      <c r="CV69" s="1740"/>
      <c r="CW69" s="1740"/>
      <c r="CX69" s="1740"/>
      <c r="CY69" s="1740"/>
      <c r="CZ69" s="1740"/>
      <c r="DA69" s="1740"/>
      <c r="DB69" s="1740"/>
      <c r="DC69" s="1709"/>
      <c r="DD69" s="1709"/>
      <c r="DE69" s="1709"/>
      <c r="DF69" s="1709">
        <v>1.7257602999999999</v>
      </c>
      <c r="DG69" s="1709">
        <v>9.5606274262582716</v>
      </c>
      <c r="DH69" s="1709">
        <v>11.297110925058274</v>
      </c>
      <c r="DI69" s="1709">
        <v>13.958816455167998</v>
      </c>
      <c r="DJ69" s="1709">
        <v>0</v>
      </c>
      <c r="DK69" s="1709"/>
      <c r="DL69" s="1709"/>
      <c r="DM69" s="1709"/>
      <c r="DN69" s="1709">
        <f t="shared" si="240"/>
        <v>25.255927380226272</v>
      </c>
    </row>
    <row r="70" spans="1:118" ht="78.75" outlineLevel="1">
      <c r="A70" s="1726" t="s">
        <v>485</v>
      </c>
      <c r="B70" s="1726" t="s">
        <v>302</v>
      </c>
      <c r="C70" s="1734" t="s">
        <v>559</v>
      </c>
      <c r="D70" s="1727" t="s">
        <v>565</v>
      </c>
      <c r="E70" s="1725">
        <v>2010103389</v>
      </c>
      <c r="F70" s="1725" t="s">
        <v>555</v>
      </c>
      <c r="G70" s="1727"/>
      <c r="H70" s="1647" t="s">
        <v>576</v>
      </c>
      <c r="I70" s="1649">
        <f t="shared" si="241"/>
        <v>0.70960685952841662</v>
      </c>
      <c r="J70" s="1649">
        <f t="shared" si="241"/>
        <v>85.152823143409989</v>
      </c>
      <c r="K70" s="1649">
        <f t="shared" si="241"/>
        <v>2.5179670419929838</v>
      </c>
      <c r="L70" s="1652"/>
      <c r="M70" s="1709"/>
      <c r="N70" s="1647"/>
      <c r="O70" s="1647"/>
      <c r="P70" s="1709"/>
      <c r="Q70" s="1647"/>
      <c r="R70" s="1647"/>
      <c r="S70" s="1709"/>
      <c r="T70" s="1647"/>
      <c r="U70" s="1647"/>
      <c r="V70" s="1709"/>
      <c r="W70" s="1647"/>
      <c r="X70" s="1647"/>
      <c r="Y70" s="1647"/>
      <c r="Z70" s="1647"/>
      <c r="AA70" s="1647"/>
      <c r="AB70" s="1709"/>
      <c r="AC70" s="1709"/>
      <c r="AD70" s="1709"/>
      <c r="AE70" s="1709">
        <v>8.2598029648247889E-2</v>
      </c>
      <c r="AF70" s="1650">
        <f t="shared" si="242"/>
        <v>9.9117635577897474</v>
      </c>
      <c r="AG70" s="1709">
        <v>0.22832645127893064</v>
      </c>
      <c r="AH70" s="1729"/>
      <c r="AI70" s="1650">
        <f t="shared" si="243"/>
        <v>0</v>
      </c>
      <c r="AJ70" s="1729"/>
      <c r="AK70" s="1650">
        <f t="shared" si="244"/>
        <v>8.1507222541983615E-2</v>
      </c>
      <c r="AL70" s="1650">
        <f t="shared" si="244"/>
        <v>9.7808667050380347</v>
      </c>
      <c r="AM70" s="1650">
        <f t="shared" si="244"/>
        <v>0.2596091009678792</v>
      </c>
      <c r="AN70" s="1729"/>
      <c r="AO70" s="1650"/>
      <c r="AP70" s="1729"/>
      <c r="AQ70" s="1729"/>
      <c r="AR70" s="1650"/>
      <c r="AS70" s="1729"/>
      <c r="AT70" s="1729"/>
      <c r="AU70" s="1650"/>
      <c r="AV70" s="1729"/>
      <c r="AW70" s="1709">
        <v>8.1507222541983615E-2</v>
      </c>
      <c r="AX70" s="1650">
        <f t="shared" si="245"/>
        <v>9.7808667050380347</v>
      </c>
      <c r="AY70" s="1735">
        <v>0.2596091009678792</v>
      </c>
      <c r="AZ70" s="1736"/>
      <c r="BA70" s="1650">
        <f t="shared" si="246"/>
        <v>9.6332850998876868E-2</v>
      </c>
      <c r="BB70" s="1650">
        <f t="shared" si="246"/>
        <v>9.4842410626015141</v>
      </c>
      <c r="BC70" s="1650">
        <f t="shared" si="246"/>
        <v>0.15579606878766017</v>
      </c>
      <c r="BD70" s="1737">
        <v>2.0969011637369271E-2</v>
      </c>
      <c r="BE70" s="1650">
        <f t="shared" si="247"/>
        <v>2.5162813964843123</v>
      </c>
      <c r="BF70" s="1737">
        <v>5.8959790244358885E-2</v>
      </c>
      <c r="BG70" s="1101">
        <v>1.7297508810530899E-2</v>
      </c>
      <c r="BH70" s="1650"/>
      <c r="BI70" s="1101">
        <v>4.7386569204335351E-2</v>
      </c>
      <c r="BJ70" s="1741">
        <v>4.8150925545053486E-2</v>
      </c>
      <c r="BK70" s="1650">
        <f t="shared" si="248"/>
        <v>5.7781110654064181</v>
      </c>
      <c r="BL70" s="1741">
        <v>2.2546745957438025E-2</v>
      </c>
      <c r="BM70" s="1711">
        <v>9.9154050059232033E-3</v>
      </c>
      <c r="BN70" s="1650">
        <f t="shared" si="249"/>
        <v>1.1898486007107845</v>
      </c>
      <c r="BO70" s="1735">
        <v>2.6902963381527936E-2</v>
      </c>
      <c r="BP70" s="1739">
        <v>0.19373067443215208</v>
      </c>
      <c r="BQ70" s="1650">
        <f t="shared" si="250"/>
        <v>23.247680931858248</v>
      </c>
      <c r="BR70" s="1714">
        <v>0.56510336180265863</v>
      </c>
      <c r="BS70" s="1739">
        <v>0.18994694063240727</v>
      </c>
      <c r="BT70" s="1650">
        <f t="shared" si="251"/>
        <v>22.793632875888871</v>
      </c>
      <c r="BU70" s="1714">
        <v>0.57344162369600127</v>
      </c>
      <c r="BV70" s="1739">
        <v>0.19000000000000003</v>
      </c>
      <c r="BW70" s="1650">
        <f t="shared" si="252"/>
        <v>22.800000000000004</v>
      </c>
      <c r="BX70" s="1740">
        <v>0.59371662773525813</v>
      </c>
      <c r="BY70" s="1739"/>
      <c r="BZ70" s="1650"/>
      <c r="CA70" s="1740"/>
      <c r="CB70" s="1713">
        <f t="shared" si="253"/>
        <v>0.20060040067437929</v>
      </c>
      <c r="CC70" s="1713">
        <f t="shared" si="253"/>
        <v>24.072048080925512</v>
      </c>
      <c r="CD70" s="1713">
        <f t="shared" si="253"/>
        <v>0.70639884734482106</v>
      </c>
      <c r="CE70" s="1729">
        <v>4.4577866816528727E-2</v>
      </c>
      <c r="CF70" s="1650">
        <f t="shared" si="254"/>
        <v>5.3493440179834471</v>
      </c>
      <c r="CG70" s="1729">
        <v>0.14556515308282639</v>
      </c>
      <c r="CH70" s="1729">
        <v>4.7762000160566496E-2</v>
      </c>
      <c r="CI70" s="1650">
        <f t="shared" si="255"/>
        <v>5.7314400192679793</v>
      </c>
      <c r="CJ70" s="1729">
        <v>0.16246706357875293</v>
      </c>
      <c r="CK70" s="1729">
        <v>5.4130266848642028E-2</v>
      </c>
      <c r="CL70" s="1650">
        <f t="shared" si="256"/>
        <v>6.4956320218370429</v>
      </c>
      <c r="CM70" s="1729">
        <v>0.20200231946626399</v>
      </c>
      <c r="CN70" s="1709">
        <v>5.4130266848642028E-2</v>
      </c>
      <c r="CO70" s="1650">
        <f t="shared" si="257"/>
        <v>6.4956320218370429</v>
      </c>
      <c r="CP70" s="1735">
        <v>0.19636431121697778</v>
      </c>
      <c r="CQ70" s="1729">
        <v>0.50900645885403728</v>
      </c>
      <c r="CR70" s="1650">
        <f t="shared" si="258"/>
        <v>61.08077506248447</v>
      </c>
      <c r="CS70" s="1729">
        <v>1.811568194648163</v>
      </c>
      <c r="CT70" s="1740"/>
      <c r="CU70" s="1740"/>
      <c r="CV70" s="1740"/>
      <c r="CW70" s="1740"/>
      <c r="CX70" s="1740"/>
      <c r="CY70" s="1740"/>
      <c r="CZ70" s="1740"/>
      <c r="DA70" s="1740"/>
      <c r="DB70" s="1740"/>
      <c r="DC70" s="1709"/>
      <c r="DD70" s="1709"/>
      <c r="DE70" s="1709"/>
      <c r="DF70" s="1709">
        <v>0.24190572999999999</v>
      </c>
      <c r="DG70" s="1709">
        <v>2.8098558374072962</v>
      </c>
      <c r="DH70" s="1709">
        <v>8.0047598534072986</v>
      </c>
      <c r="DI70" s="1709">
        <v>2.9249107430400016</v>
      </c>
      <c r="DJ70" s="1709">
        <v>0</v>
      </c>
      <c r="DK70" s="1709"/>
      <c r="DL70" s="1709"/>
      <c r="DM70" s="1709"/>
      <c r="DN70" s="1709">
        <f t="shared" si="240"/>
        <v>10.9296705964473</v>
      </c>
    </row>
    <row r="71" spans="1:118" ht="63" outlineLevel="1">
      <c r="A71" s="1726" t="s">
        <v>485</v>
      </c>
      <c r="B71" s="1726" t="s">
        <v>302</v>
      </c>
      <c r="C71" s="1734" t="s">
        <v>560</v>
      </c>
      <c r="D71" s="1727" t="s">
        <v>566</v>
      </c>
      <c r="E71" s="1725">
        <v>2010103390</v>
      </c>
      <c r="F71" s="1725" t="s">
        <v>555</v>
      </c>
      <c r="G71" s="1727"/>
      <c r="H71" s="1647" t="s">
        <v>576</v>
      </c>
      <c r="I71" s="1649">
        <f t="shared" si="241"/>
        <v>0</v>
      </c>
      <c r="J71" s="1649">
        <f t="shared" si="241"/>
        <v>0</v>
      </c>
      <c r="K71" s="1649">
        <f t="shared" si="241"/>
        <v>0</v>
      </c>
      <c r="L71" s="1652"/>
      <c r="M71" s="1709"/>
      <c r="N71" s="1647"/>
      <c r="O71" s="1647"/>
      <c r="P71" s="1709"/>
      <c r="Q71" s="1647"/>
      <c r="R71" s="1647"/>
      <c r="S71" s="1709"/>
      <c r="T71" s="1647"/>
      <c r="U71" s="1647"/>
      <c r="V71" s="1709"/>
      <c r="W71" s="1647"/>
      <c r="X71" s="1647"/>
      <c r="Y71" s="1647"/>
      <c r="Z71" s="1647"/>
      <c r="AA71" s="1647"/>
      <c r="AB71" s="1709"/>
      <c r="AC71" s="1709"/>
      <c r="AD71" s="1709"/>
      <c r="AE71" s="1709"/>
      <c r="AF71" s="1650">
        <f t="shared" si="242"/>
        <v>0</v>
      </c>
      <c r="AG71" s="1709"/>
      <c r="AH71" s="1729"/>
      <c r="AI71" s="1650">
        <f t="shared" si="243"/>
        <v>0</v>
      </c>
      <c r="AJ71" s="1729"/>
      <c r="AK71" s="1650">
        <f t="shared" si="244"/>
        <v>0</v>
      </c>
      <c r="AL71" s="1650">
        <f t="shared" si="244"/>
        <v>0</v>
      </c>
      <c r="AM71" s="1650">
        <f t="shared" si="244"/>
        <v>0</v>
      </c>
      <c r="AN71" s="1729"/>
      <c r="AO71" s="1650"/>
      <c r="AP71" s="1729"/>
      <c r="AQ71" s="1729"/>
      <c r="AR71" s="1650"/>
      <c r="AS71" s="1729"/>
      <c r="AT71" s="1729"/>
      <c r="AU71" s="1650"/>
      <c r="AV71" s="1729"/>
      <c r="AW71" s="1709">
        <v>0</v>
      </c>
      <c r="AX71" s="1650">
        <f t="shared" si="245"/>
        <v>0</v>
      </c>
      <c r="AY71" s="1735">
        <v>0</v>
      </c>
      <c r="AZ71" s="1736"/>
      <c r="BA71" s="1650">
        <f t="shared" si="246"/>
        <v>0</v>
      </c>
      <c r="BB71" s="1650">
        <f t="shared" si="246"/>
        <v>0</v>
      </c>
      <c r="BC71" s="1650">
        <f t="shared" si="246"/>
        <v>0</v>
      </c>
      <c r="BD71" s="1729"/>
      <c r="BE71" s="1650"/>
      <c r="BF71" s="1729"/>
      <c r="BG71" s="1729"/>
      <c r="BH71" s="1650"/>
      <c r="BI71" s="1729"/>
      <c r="BJ71" s="1729"/>
      <c r="BK71" s="1650"/>
      <c r="BL71" s="1729"/>
      <c r="BM71" s="1709">
        <v>0</v>
      </c>
      <c r="BN71" s="1650">
        <f t="shared" si="249"/>
        <v>0</v>
      </c>
      <c r="BO71" s="1735">
        <v>0</v>
      </c>
      <c r="BP71" s="1739">
        <v>0</v>
      </c>
      <c r="BQ71" s="1650">
        <f t="shared" si="250"/>
        <v>0</v>
      </c>
      <c r="BR71" s="1714">
        <v>0</v>
      </c>
      <c r="BS71" s="1739">
        <v>0</v>
      </c>
      <c r="BT71" s="1650">
        <f t="shared" si="251"/>
        <v>0</v>
      </c>
      <c r="BU71" s="1714">
        <v>0</v>
      </c>
      <c r="BV71" s="1739">
        <v>0</v>
      </c>
      <c r="BW71" s="1650">
        <f t="shared" si="252"/>
        <v>0</v>
      </c>
      <c r="BX71" s="1740">
        <v>0</v>
      </c>
      <c r="BY71" s="1739"/>
      <c r="BZ71" s="1650"/>
      <c r="CA71" s="1740"/>
      <c r="CB71" s="1713">
        <f t="shared" si="253"/>
        <v>0</v>
      </c>
      <c r="CC71" s="1713">
        <f t="shared" si="253"/>
        <v>0</v>
      </c>
      <c r="CD71" s="1713">
        <f t="shared" si="253"/>
        <v>0</v>
      </c>
      <c r="CE71" s="1740"/>
      <c r="CF71" s="1650">
        <f t="shared" si="254"/>
        <v>0</v>
      </c>
      <c r="CG71" s="1740"/>
      <c r="CH71" s="1740"/>
      <c r="CI71" s="1650">
        <f t="shared" si="255"/>
        <v>0</v>
      </c>
      <c r="CJ71" s="1740"/>
      <c r="CK71" s="1740"/>
      <c r="CL71" s="1650">
        <f t="shared" si="256"/>
        <v>0</v>
      </c>
      <c r="CM71" s="1740"/>
      <c r="CN71" s="1740"/>
      <c r="CO71" s="1650">
        <f t="shared" si="257"/>
        <v>0</v>
      </c>
      <c r="CP71" s="1740"/>
      <c r="CQ71" s="1740"/>
      <c r="CR71" s="1650">
        <f t="shared" si="258"/>
        <v>0</v>
      </c>
      <c r="CS71" s="1740"/>
      <c r="CT71" s="1740"/>
      <c r="CU71" s="1740"/>
      <c r="CV71" s="1740"/>
      <c r="CW71" s="1740"/>
      <c r="CX71" s="1740"/>
      <c r="CY71" s="1740"/>
      <c r="CZ71" s="1740"/>
      <c r="DA71" s="1740"/>
      <c r="DB71" s="1740"/>
      <c r="DC71" s="1709"/>
      <c r="DD71" s="1709"/>
      <c r="DE71" s="1709"/>
      <c r="DF71" s="1709">
        <v>15.975413839999996</v>
      </c>
      <c r="DG71" s="1709">
        <v>13.28273271730616</v>
      </c>
      <c r="DH71" s="1709">
        <v>13.874636776506167</v>
      </c>
      <c r="DI71" s="1709">
        <v>12.941241716975993</v>
      </c>
      <c r="DJ71" s="1709">
        <v>0</v>
      </c>
      <c r="DK71" s="1709"/>
      <c r="DL71" s="1709"/>
      <c r="DM71" s="1709"/>
      <c r="DN71" s="1709">
        <f t="shared" si="240"/>
        <v>26.81587849348216</v>
      </c>
    </row>
    <row r="72" spans="1:118" ht="31.7" customHeight="1" outlineLevel="1">
      <c r="A72" s="937" t="s">
        <v>485</v>
      </c>
      <c r="B72" s="937" t="s">
        <v>302</v>
      </c>
      <c r="C72" s="938" t="s">
        <v>88</v>
      </c>
      <c r="D72" s="939" t="s">
        <v>734</v>
      </c>
      <c r="E72" s="940" t="s">
        <v>538</v>
      </c>
      <c r="F72" s="940"/>
      <c r="G72" s="940"/>
      <c r="H72" s="937" t="s">
        <v>576</v>
      </c>
      <c r="I72" s="764">
        <f>SUM(I73)</f>
        <v>32.444789501351821</v>
      </c>
      <c r="J72" s="764">
        <f t="shared" ref="J72:BU72" si="259">SUM(J73)</f>
        <v>3893.3747401622186</v>
      </c>
      <c r="K72" s="764">
        <f t="shared" si="259"/>
        <v>120.99581329825443</v>
      </c>
      <c r="L72" s="764">
        <f t="shared" si="259"/>
        <v>0</v>
      </c>
      <c r="M72" s="764">
        <f t="shared" si="259"/>
        <v>0</v>
      </c>
      <c r="N72" s="764">
        <f t="shared" si="259"/>
        <v>0</v>
      </c>
      <c r="O72" s="764">
        <f t="shared" si="259"/>
        <v>0</v>
      </c>
      <c r="P72" s="764">
        <f t="shared" si="259"/>
        <v>0</v>
      </c>
      <c r="Q72" s="764">
        <f t="shared" si="259"/>
        <v>0</v>
      </c>
      <c r="R72" s="764">
        <f t="shared" si="259"/>
        <v>0</v>
      </c>
      <c r="S72" s="764">
        <f t="shared" si="259"/>
        <v>0</v>
      </c>
      <c r="T72" s="764">
        <f t="shared" si="259"/>
        <v>0</v>
      </c>
      <c r="U72" s="764">
        <f t="shared" si="259"/>
        <v>0</v>
      </c>
      <c r="V72" s="764">
        <f t="shared" si="259"/>
        <v>0</v>
      </c>
      <c r="W72" s="764">
        <f t="shared" si="259"/>
        <v>0</v>
      </c>
      <c r="X72" s="764">
        <f t="shared" si="259"/>
        <v>0</v>
      </c>
      <c r="Y72" s="764">
        <f t="shared" si="259"/>
        <v>0</v>
      </c>
      <c r="Z72" s="764">
        <f t="shared" si="259"/>
        <v>0</v>
      </c>
      <c r="AA72" s="764">
        <f t="shared" si="259"/>
        <v>0</v>
      </c>
      <c r="AB72" s="764">
        <f t="shared" si="259"/>
        <v>0</v>
      </c>
      <c r="AC72" s="764">
        <f t="shared" si="259"/>
        <v>0</v>
      </c>
      <c r="AD72" s="764">
        <f t="shared" si="259"/>
        <v>0</v>
      </c>
      <c r="AE72" s="764">
        <f t="shared" si="259"/>
        <v>0</v>
      </c>
      <c r="AF72" s="764">
        <f t="shared" si="259"/>
        <v>0</v>
      </c>
      <c r="AG72" s="764">
        <f t="shared" si="259"/>
        <v>0</v>
      </c>
      <c r="AH72" s="764">
        <f t="shared" si="259"/>
        <v>0</v>
      </c>
      <c r="AI72" s="764">
        <f t="shared" si="259"/>
        <v>0</v>
      </c>
      <c r="AJ72" s="764">
        <f t="shared" si="259"/>
        <v>0</v>
      </c>
      <c r="AK72" s="764">
        <f t="shared" si="259"/>
        <v>0</v>
      </c>
      <c r="AL72" s="764">
        <f t="shared" si="259"/>
        <v>0</v>
      </c>
      <c r="AM72" s="764">
        <f t="shared" si="259"/>
        <v>0</v>
      </c>
      <c r="AN72" s="764">
        <f t="shared" si="259"/>
        <v>0</v>
      </c>
      <c r="AO72" s="764">
        <f t="shared" si="259"/>
        <v>0</v>
      </c>
      <c r="AP72" s="764">
        <f t="shared" si="259"/>
        <v>0</v>
      </c>
      <c r="AQ72" s="764">
        <f t="shared" si="259"/>
        <v>0</v>
      </c>
      <c r="AR72" s="764">
        <f t="shared" si="259"/>
        <v>0</v>
      </c>
      <c r="AS72" s="764">
        <f t="shared" si="259"/>
        <v>0</v>
      </c>
      <c r="AT72" s="764">
        <f t="shared" si="259"/>
        <v>0</v>
      </c>
      <c r="AU72" s="764">
        <f t="shared" si="259"/>
        <v>0</v>
      </c>
      <c r="AV72" s="764">
        <f t="shared" si="259"/>
        <v>0</v>
      </c>
      <c r="AW72" s="764">
        <f t="shared" si="259"/>
        <v>0</v>
      </c>
      <c r="AX72" s="764">
        <f t="shared" si="259"/>
        <v>0</v>
      </c>
      <c r="AY72" s="764">
        <f t="shared" si="259"/>
        <v>0</v>
      </c>
      <c r="AZ72" s="764">
        <f t="shared" si="259"/>
        <v>0</v>
      </c>
      <c r="BA72" s="764">
        <f t="shared" si="259"/>
        <v>0</v>
      </c>
      <c r="BB72" s="764">
        <f t="shared" si="259"/>
        <v>0</v>
      </c>
      <c r="BC72" s="764">
        <f t="shared" si="259"/>
        <v>0</v>
      </c>
      <c r="BD72" s="764">
        <f t="shared" si="259"/>
        <v>0</v>
      </c>
      <c r="BE72" s="764">
        <f t="shared" si="259"/>
        <v>0</v>
      </c>
      <c r="BF72" s="764">
        <f t="shared" si="259"/>
        <v>0</v>
      </c>
      <c r="BG72" s="764">
        <f t="shared" si="259"/>
        <v>0</v>
      </c>
      <c r="BH72" s="764">
        <f t="shared" si="259"/>
        <v>0</v>
      </c>
      <c r="BI72" s="764">
        <f t="shared" si="259"/>
        <v>0</v>
      </c>
      <c r="BJ72" s="764">
        <f t="shared" si="259"/>
        <v>0</v>
      </c>
      <c r="BK72" s="764">
        <f t="shared" si="259"/>
        <v>0</v>
      </c>
      <c r="BL72" s="764">
        <f t="shared" si="259"/>
        <v>0</v>
      </c>
      <c r="BM72" s="764">
        <f t="shared" si="259"/>
        <v>0</v>
      </c>
      <c r="BN72" s="764">
        <f t="shared" si="259"/>
        <v>0</v>
      </c>
      <c r="BO72" s="764">
        <f t="shared" si="259"/>
        <v>0</v>
      </c>
      <c r="BP72" s="764">
        <f t="shared" si="259"/>
        <v>0</v>
      </c>
      <c r="BQ72" s="764">
        <f t="shared" si="259"/>
        <v>0</v>
      </c>
      <c r="BR72" s="764">
        <f t="shared" si="259"/>
        <v>0</v>
      </c>
      <c r="BS72" s="764">
        <f t="shared" si="259"/>
        <v>0</v>
      </c>
      <c r="BT72" s="764">
        <f t="shared" si="259"/>
        <v>0</v>
      </c>
      <c r="BU72" s="764">
        <f t="shared" si="259"/>
        <v>0</v>
      </c>
      <c r="BV72" s="764">
        <f t="shared" ref="BV72:DN72" si="260">SUM(BV73)</f>
        <v>0</v>
      </c>
      <c r="BW72" s="764">
        <f t="shared" si="260"/>
        <v>0</v>
      </c>
      <c r="BX72" s="764">
        <f t="shared" si="260"/>
        <v>0</v>
      </c>
      <c r="BY72" s="764">
        <f t="shared" si="260"/>
        <v>0</v>
      </c>
      <c r="BZ72" s="764">
        <f t="shared" si="260"/>
        <v>0</v>
      </c>
      <c r="CA72" s="764">
        <f t="shared" si="260"/>
        <v>0</v>
      </c>
      <c r="CB72" s="764">
        <f t="shared" si="260"/>
        <v>0</v>
      </c>
      <c r="CC72" s="764">
        <f t="shared" si="260"/>
        <v>0</v>
      </c>
      <c r="CD72" s="764">
        <f t="shared" si="260"/>
        <v>0</v>
      </c>
      <c r="CE72" s="764">
        <f t="shared" si="260"/>
        <v>0</v>
      </c>
      <c r="CF72" s="764">
        <f t="shared" si="260"/>
        <v>0</v>
      </c>
      <c r="CG72" s="764">
        <f t="shared" si="260"/>
        <v>0</v>
      </c>
      <c r="CH72" s="764">
        <f t="shared" si="260"/>
        <v>0</v>
      </c>
      <c r="CI72" s="764">
        <f t="shared" si="260"/>
        <v>0</v>
      </c>
      <c r="CJ72" s="764">
        <f t="shared" si="260"/>
        <v>0</v>
      </c>
      <c r="CK72" s="764">
        <f t="shared" si="260"/>
        <v>0</v>
      </c>
      <c r="CL72" s="764">
        <f t="shared" si="260"/>
        <v>0</v>
      </c>
      <c r="CM72" s="764">
        <f t="shared" si="260"/>
        <v>0</v>
      </c>
      <c r="CN72" s="764">
        <f t="shared" si="260"/>
        <v>0</v>
      </c>
      <c r="CO72" s="764">
        <f t="shared" si="260"/>
        <v>0</v>
      </c>
      <c r="CP72" s="764">
        <f t="shared" si="260"/>
        <v>0</v>
      </c>
      <c r="CQ72" s="764">
        <f t="shared" si="260"/>
        <v>0</v>
      </c>
      <c r="CR72" s="764">
        <f t="shared" si="260"/>
        <v>0</v>
      </c>
      <c r="CS72" s="764">
        <f t="shared" si="260"/>
        <v>0</v>
      </c>
      <c r="CT72" s="764">
        <f t="shared" si="260"/>
        <v>8.1344931895824519</v>
      </c>
      <c r="CU72" s="764">
        <f t="shared" si="260"/>
        <v>976.13918274989419</v>
      </c>
      <c r="CV72" s="764">
        <f t="shared" si="260"/>
        <v>29.592438585186439</v>
      </c>
      <c r="CW72" s="764">
        <f t="shared" si="260"/>
        <v>12.155148155884685</v>
      </c>
      <c r="CX72" s="764">
        <f t="shared" si="260"/>
        <v>1458.6177787061622</v>
      </c>
      <c r="CY72" s="764">
        <f t="shared" si="260"/>
        <v>45.199949071641335</v>
      </c>
      <c r="CZ72" s="764">
        <f t="shared" si="260"/>
        <v>12.155148155884685</v>
      </c>
      <c r="DA72" s="764">
        <f t="shared" si="260"/>
        <v>1458.6177787061622</v>
      </c>
      <c r="DB72" s="764">
        <f t="shared" si="260"/>
        <v>46.203425641426655</v>
      </c>
      <c r="DC72" s="764">
        <f t="shared" si="260"/>
        <v>0</v>
      </c>
      <c r="DD72" s="764">
        <f t="shared" si="260"/>
        <v>0</v>
      </c>
      <c r="DE72" s="764">
        <f t="shared" si="260"/>
        <v>0</v>
      </c>
      <c r="DF72" s="764">
        <f t="shared" si="260"/>
        <v>0</v>
      </c>
      <c r="DG72" s="764">
        <f t="shared" si="260"/>
        <v>0</v>
      </c>
      <c r="DH72" s="764">
        <f t="shared" si="260"/>
        <v>0</v>
      </c>
      <c r="DI72" s="764">
        <f t="shared" si="260"/>
        <v>0</v>
      </c>
      <c r="DJ72" s="764">
        <f t="shared" si="260"/>
        <v>228.68031791708984</v>
      </c>
      <c r="DK72" s="764">
        <f t="shared" si="260"/>
        <v>375.05515194003237</v>
      </c>
      <c r="DL72" s="764">
        <f t="shared" si="260"/>
        <v>375.05515194003237</v>
      </c>
      <c r="DM72" s="764">
        <f t="shared" si="260"/>
        <v>0</v>
      </c>
      <c r="DN72" s="764">
        <f t="shared" si="260"/>
        <v>978.79062179715459</v>
      </c>
    </row>
    <row r="73" spans="1:118" ht="63" outlineLevel="1">
      <c r="A73" s="718" t="s">
        <v>485</v>
      </c>
      <c r="B73" s="718" t="s">
        <v>302</v>
      </c>
      <c r="C73" s="726" t="s">
        <v>735</v>
      </c>
      <c r="D73" s="946" t="s">
        <v>711</v>
      </c>
      <c r="E73" s="1808" t="s">
        <v>538</v>
      </c>
      <c r="F73" s="944" t="s">
        <v>553</v>
      </c>
      <c r="G73" s="936"/>
      <c r="H73" s="935" t="s">
        <v>576</v>
      </c>
      <c r="I73" s="715">
        <f t="shared" ref="I73:I75" si="261">CB73+CQ73+CT73+CW73+CZ73</f>
        <v>32.444789501351821</v>
      </c>
      <c r="J73" s="715">
        <f t="shared" ref="J73" si="262">CC73+CR73+CU73+CX73+DA73</f>
        <v>3893.3747401622186</v>
      </c>
      <c r="K73" s="715">
        <f t="shared" ref="K73" si="263">CD73+CS73+CV73+CY73+DB73</f>
        <v>120.99581329825443</v>
      </c>
      <c r="L73" s="714"/>
      <c r="M73" s="716"/>
      <c r="N73" s="935"/>
      <c r="O73" s="935"/>
      <c r="P73" s="716"/>
      <c r="Q73" s="935"/>
      <c r="R73" s="935"/>
      <c r="S73" s="716"/>
      <c r="T73" s="935"/>
      <c r="U73" s="935"/>
      <c r="V73" s="716"/>
      <c r="W73" s="935"/>
      <c r="X73" s="935"/>
      <c r="Y73" s="935"/>
      <c r="Z73" s="935"/>
      <c r="AA73" s="935"/>
      <c r="AB73" s="716"/>
      <c r="AC73" s="716"/>
      <c r="AD73" s="716"/>
      <c r="AE73" s="716"/>
      <c r="AF73" s="732">
        <f t="shared" ref="AF73" si="264">AE73*0.12*1000</f>
        <v>0</v>
      </c>
      <c r="AG73" s="716"/>
      <c r="AH73" s="723"/>
      <c r="AI73" s="732">
        <f t="shared" ref="AI73" si="265">AH73*0.12*1000</f>
        <v>0</v>
      </c>
      <c r="AJ73" s="723"/>
      <c r="AK73" s="732">
        <f t="shared" ref="AK73" si="266">AN73+AQ73+AT73+AW73</f>
        <v>0</v>
      </c>
      <c r="AL73" s="732">
        <f t="shared" ref="AL73" si="267">AO73+AR73+AU73+AX73</f>
        <v>0</v>
      </c>
      <c r="AM73" s="732">
        <f t="shared" ref="AM73" si="268">AP73+AS73+AV73+AY73</f>
        <v>0</v>
      </c>
      <c r="AN73" s="723"/>
      <c r="AO73" s="732"/>
      <c r="AP73" s="723"/>
      <c r="AQ73" s="723"/>
      <c r="AR73" s="732"/>
      <c r="AS73" s="723"/>
      <c r="AT73" s="723"/>
      <c r="AU73" s="732"/>
      <c r="AV73" s="723"/>
      <c r="AW73" s="716">
        <v>0</v>
      </c>
      <c r="AX73" s="732">
        <f t="shared" ref="AX73" si="269">AW73*0.12*1000</f>
        <v>0</v>
      </c>
      <c r="AY73" s="722">
        <v>0</v>
      </c>
      <c r="AZ73" s="1031"/>
      <c r="BA73" s="732">
        <f t="shared" ref="BA73" si="270">BD73+BG73+BJ73+BM73</f>
        <v>0</v>
      </c>
      <c r="BB73" s="732">
        <f t="shared" ref="BB73" si="271">BE73+BH73+BK73+BN73</f>
        <v>0</v>
      </c>
      <c r="BC73" s="732">
        <f t="shared" ref="BC73" si="272">BF73+BI73+BL73+BO73</f>
        <v>0</v>
      </c>
      <c r="BD73" s="723"/>
      <c r="BE73" s="732"/>
      <c r="BF73" s="723"/>
      <c r="BG73" s="723"/>
      <c r="BH73" s="732"/>
      <c r="BI73" s="723"/>
      <c r="BJ73" s="723"/>
      <c r="BK73" s="732"/>
      <c r="BL73" s="723"/>
      <c r="BM73" s="716">
        <v>0</v>
      </c>
      <c r="BN73" s="732">
        <f t="shared" ref="BN73" si="273">BM73*0.12*1000</f>
        <v>0</v>
      </c>
      <c r="BO73" s="722">
        <v>0</v>
      </c>
      <c r="BP73" s="713">
        <v>0</v>
      </c>
      <c r="BQ73" s="732">
        <f t="shared" ref="BQ73" si="274">BP73*0.12*1000</f>
        <v>0</v>
      </c>
      <c r="BR73" s="725">
        <v>0</v>
      </c>
      <c r="BS73" s="713">
        <v>0</v>
      </c>
      <c r="BT73" s="732">
        <f t="shared" ref="BT73" si="275">BS73*0.12*1000</f>
        <v>0</v>
      </c>
      <c r="BU73" s="725">
        <v>0</v>
      </c>
      <c r="BV73" s="713">
        <v>0</v>
      </c>
      <c r="BW73" s="732">
        <f t="shared" ref="BW73" si="276">BV73*0.12*1000</f>
        <v>0</v>
      </c>
      <c r="BX73" s="756">
        <v>0</v>
      </c>
      <c r="BY73" s="713"/>
      <c r="BZ73" s="732"/>
      <c r="CA73" s="756"/>
      <c r="CB73" s="1285">
        <f t="shared" ref="CB73" si="277">CE73+CH73+CK73+CN73</f>
        <v>0</v>
      </c>
      <c r="CC73" s="1285">
        <f t="shared" ref="CC73:CC79" si="278">CF73+CI73+CL73+CO73</f>
        <v>0</v>
      </c>
      <c r="CD73" s="1285">
        <f t="shared" ref="CD73" si="279">CG73+CJ73+CM73+CP73</f>
        <v>0</v>
      </c>
      <c r="CE73" s="1288"/>
      <c r="CF73" s="1288"/>
      <c r="CG73" s="1288"/>
      <c r="CH73" s="1288"/>
      <c r="CI73" s="1288"/>
      <c r="CJ73" s="1288"/>
      <c r="CK73" s="1288"/>
      <c r="CL73" s="1288"/>
      <c r="CM73" s="1288"/>
      <c r="CN73" s="1288"/>
      <c r="CO73" s="1288"/>
      <c r="CP73" s="1288"/>
      <c r="CQ73" s="1288"/>
      <c r="CR73" s="1288"/>
      <c r="CS73" s="1288"/>
      <c r="CT73" s="1288">
        <v>8.1344931895824519</v>
      </c>
      <c r="CU73" s="1365">
        <f t="shared" ref="CU73" si="280">CT73*0.12*1000</f>
        <v>976.13918274989419</v>
      </c>
      <c r="CV73" s="1288">
        <v>29.592438585186439</v>
      </c>
      <c r="CW73" s="1288">
        <v>12.155148155884685</v>
      </c>
      <c r="CX73" s="1365">
        <f t="shared" ref="CX73" si="281">CW73*0.12*1000</f>
        <v>1458.6177787061622</v>
      </c>
      <c r="CY73" s="1288">
        <v>45.199949071641335</v>
      </c>
      <c r="CZ73" s="1288">
        <v>12.155148155884685</v>
      </c>
      <c r="DA73" s="1365">
        <f t="shared" ref="DA73" si="282">CZ73*0.12*1000</f>
        <v>1458.6177787061622</v>
      </c>
      <c r="DB73" s="1288">
        <v>46.203425641426655</v>
      </c>
      <c r="DC73" s="716"/>
      <c r="DD73" s="716"/>
      <c r="DE73" s="716"/>
      <c r="DF73" s="716">
        <v>0</v>
      </c>
      <c r="DG73" s="716">
        <v>0</v>
      </c>
      <c r="DH73" s="716">
        <v>0</v>
      </c>
      <c r="DI73" s="716">
        <v>0</v>
      </c>
      <c r="DJ73" s="716">
        <v>228.68031791708984</v>
      </c>
      <c r="DK73" s="716">
        <v>375.05515194003237</v>
      </c>
      <c r="DL73" s="1262">
        <v>375.05515194003237</v>
      </c>
      <c r="DM73" s="1709"/>
      <c r="DN73" s="1709">
        <f t="shared" si="240"/>
        <v>978.79062179715459</v>
      </c>
    </row>
    <row r="74" spans="1:118" ht="31.15" customHeight="1" outlineLevel="1">
      <c r="A74" s="1944" t="s">
        <v>485</v>
      </c>
      <c r="B74" s="1944" t="s">
        <v>302</v>
      </c>
      <c r="C74" s="1944">
        <v>6</v>
      </c>
      <c r="D74" s="1945" t="s">
        <v>106</v>
      </c>
      <c r="E74" s="701"/>
      <c r="F74" s="696"/>
      <c r="G74" s="696"/>
      <c r="H74" s="710" t="s">
        <v>576</v>
      </c>
      <c r="I74" s="715">
        <f t="shared" si="261"/>
        <v>0</v>
      </c>
      <c r="J74" s="1649"/>
      <c r="K74" s="1649"/>
      <c r="L74" s="712"/>
      <c r="M74" s="716"/>
      <c r="N74" s="716"/>
      <c r="O74" s="716"/>
      <c r="P74" s="716"/>
      <c r="Q74" s="716"/>
      <c r="R74" s="716"/>
      <c r="S74" s="716"/>
      <c r="T74" s="716"/>
      <c r="U74" s="716"/>
      <c r="V74" s="716"/>
      <c r="W74" s="716"/>
      <c r="X74" s="716"/>
      <c r="Y74" s="716"/>
      <c r="Z74" s="716"/>
      <c r="AA74" s="716"/>
      <c r="AB74" s="716"/>
      <c r="AC74" s="710"/>
      <c r="AD74" s="710"/>
      <c r="AE74" s="710"/>
      <c r="AF74" s="710"/>
      <c r="AG74" s="710"/>
      <c r="AH74" s="710"/>
      <c r="AI74" s="710"/>
      <c r="AJ74" s="710"/>
      <c r="AK74" s="799"/>
      <c r="AL74" s="799"/>
      <c r="AM74" s="799"/>
      <c r="AN74" s="799"/>
      <c r="AO74" s="799"/>
      <c r="AP74" s="799"/>
      <c r="AQ74" s="799"/>
      <c r="AR74" s="799"/>
      <c r="AS74" s="799"/>
      <c r="AT74" s="799"/>
      <c r="AU74" s="799"/>
      <c r="AV74" s="799"/>
      <c r="AW74" s="799"/>
      <c r="AX74" s="799"/>
      <c r="AY74" s="799"/>
      <c r="AZ74" s="1023"/>
      <c r="BA74" s="953"/>
      <c r="BB74" s="953"/>
      <c r="BC74" s="953"/>
      <c r="BD74" s="953"/>
      <c r="BE74" s="953"/>
      <c r="BF74" s="953"/>
      <c r="BG74" s="953"/>
      <c r="BH74" s="953"/>
      <c r="BI74" s="953"/>
      <c r="BJ74" s="953"/>
      <c r="BK74" s="953"/>
      <c r="BL74" s="953"/>
      <c r="BM74" s="953"/>
      <c r="BN74" s="953"/>
      <c r="BO74" s="953"/>
      <c r="BP74" s="710"/>
      <c r="BQ74" s="710"/>
      <c r="BR74" s="710"/>
      <c r="BS74" s="710"/>
      <c r="BT74" s="710"/>
      <c r="BU74" s="710"/>
      <c r="BV74" s="710"/>
      <c r="BW74" s="710"/>
      <c r="BX74" s="748"/>
      <c r="BY74" s="799"/>
      <c r="BZ74" s="799"/>
      <c r="CA74" s="748"/>
      <c r="CB74" s="1285">
        <f t="shared" ref="CB74:CB79" si="283">CE74+CH74+CK74+CN74</f>
        <v>0</v>
      </c>
      <c r="CC74" s="1285">
        <f t="shared" si="278"/>
        <v>0</v>
      </c>
      <c r="CD74" s="1285">
        <f t="shared" ref="CD74:CD79" si="284">CG74+CJ74+CM74+CP74</f>
        <v>0</v>
      </c>
      <c r="CE74" s="1279"/>
      <c r="CF74" s="1279"/>
      <c r="CG74" s="1279"/>
      <c r="CH74" s="1279"/>
      <c r="CI74" s="1279"/>
      <c r="CJ74" s="1279"/>
      <c r="CK74" s="1279"/>
      <c r="CL74" s="1279"/>
      <c r="CM74" s="1279"/>
      <c r="CN74" s="1279"/>
      <c r="CO74" s="1279"/>
      <c r="CP74" s="1279"/>
      <c r="CQ74" s="1279"/>
      <c r="CR74" s="1279"/>
      <c r="CS74" s="1279"/>
      <c r="CT74" s="1279"/>
      <c r="CU74" s="1279"/>
      <c r="CV74" s="1279"/>
      <c r="CW74" s="1279"/>
      <c r="CX74" s="1279"/>
      <c r="CY74" s="1279"/>
      <c r="CZ74" s="1279"/>
      <c r="DA74" s="1279"/>
      <c r="DB74" s="1279"/>
      <c r="DC74" s="716"/>
      <c r="DD74" s="716"/>
      <c r="DE74" s="716"/>
      <c r="DF74" s="716"/>
      <c r="DG74" s="716"/>
      <c r="DH74" s="716"/>
      <c r="DI74" s="716"/>
      <c r="DJ74" s="716"/>
      <c r="DK74" s="716"/>
      <c r="DL74" s="1262"/>
      <c r="DM74" s="1709"/>
      <c r="DN74" s="715">
        <f t="shared" ref="DN74:DN79" si="285">DH74+DI74+DJ74+DK74+DL74</f>
        <v>0</v>
      </c>
    </row>
    <row r="75" spans="1:118" outlineLevel="1">
      <c r="A75" s="1944"/>
      <c r="B75" s="1944"/>
      <c r="C75" s="1944"/>
      <c r="D75" s="1945"/>
      <c r="E75" s="701"/>
      <c r="F75" s="696"/>
      <c r="G75" s="696"/>
      <c r="H75" s="710" t="s">
        <v>289</v>
      </c>
      <c r="I75" s="715">
        <f t="shared" si="261"/>
        <v>0</v>
      </c>
      <c r="J75" s="1649"/>
      <c r="K75" s="1649"/>
      <c r="L75" s="712"/>
      <c r="M75" s="716"/>
      <c r="N75" s="716"/>
      <c r="O75" s="716"/>
      <c r="P75" s="716"/>
      <c r="Q75" s="716"/>
      <c r="R75" s="716"/>
      <c r="S75" s="716"/>
      <c r="T75" s="716"/>
      <c r="U75" s="716"/>
      <c r="V75" s="716"/>
      <c r="W75" s="716"/>
      <c r="X75" s="716"/>
      <c r="Y75" s="716"/>
      <c r="Z75" s="716"/>
      <c r="AA75" s="716"/>
      <c r="AB75" s="716"/>
      <c r="AC75" s="710"/>
      <c r="AD75" s="710"/>
      <c r="AE75" s="710"/>
      <c r="AF75" s="710"/>
      <c r="AG75" s="710"/>
      <c r="AH75" s="710"/>
      <c r="AI75" s="710"/>
      <c r="AJ75" s="710"/>
      <c r="AK75" s="799"/>
      <c r="AL75" s="799"/>
      <c r="AM75" s="799"/>
      <c r="AN75" s="799"/>
      <c r="AO75" s="799"/>
      <c r="AP75" s="799"/>
      <c r="AQ75" s="799"/>
      <c r="AR75" s="799"/>
      <c r="AS75" s="799"/>
      <c r="AT75" s="799"/>
      <c r="AU75" s="799"/>
      <c r="AV75" s="799"/>
      <c r="AW75" s="799"/>
      <c r="AX75" s="799"/>
      <c r="AY75" s="799"/>
      <c r="AZ75" s="1023"/>
      <c r="BA75" s="953"/>
      <c r="BB75" s="953"/>
      <c r="BC75" s="953"/>
      <c r="BD75" s="953"/>
      <c r="BE75" s="953"/>
      <c r="BF75" s="953"/>
      <c r="BG75" s="953"/>
      <c r="BH75" s="953"/>
      <c r="BI75" s="953"/>
      <c r="BJ75" s="953"/>
      <c r="BK75" s="953"/>
      <c r="BL75" s="953"/>
      <c r="BM75" s="953"/>
      <c r="BN75" s="953"/>
      <c r="BO75" s="953"/>
      <c r="BP75" s="710"/>
      <c r="BQ75" s="710"/>
      <c r="BR75" s="710"/>
      <c r="BS75" s="710"/>
      <c r="BT75" s="710"/>
      <c r="BU75" s="710"/>
      <c r="BV75" s="710"/>
      <c r="BW75" s="710"/>
      <c r="BX75" s="748"/>
      <c r="BY75" s="799"/>
      <c r="BZ75" s="799"/>
      <c r="CA75" s="748"/>
      <c r="CB75" s="1285">
        <f t="shared" si="283"/>
        <v>0</v>
      </c>
      <c r="CC75" s="1285">
        <f t="shared" si="278"/>
        <v>0</v>
      </c>
      <c r="CD75" s="1285">
        <f t="shared" si="284"/>
        <v>0</v>
      </c>
      <c r="CE75" s="1279"/>
      <c r="CF75" s="1279"/>
      <c r="CG75" s="1279"/>
      <c r="CH75" s="1279"/>
      <c r="CI75" s="1279"/>
      <c r="CJ75" s="1279"/>
      <c r="CK75" s="1279"/>
      <c r="CL75" s="1279"/>
      <c r="CM75" s="1279"/>
      <c r="CN75" s="1279"/>
      <c r="CO75" s="1279"/>
      <c r="CP75" s="1279"/>
      <c r="CQ75" s="1279"/>
      <c r="CR75" s="1279"/>
      <c r="CS75" s="1279"/>
      <c r="CT75" s="1279"/>
      <c r="CU75" s="1279"/>
      <c r="CV75" s="1279"/>
      <c r="CW75" s="1279"/>
      <c r="CX75" s="1279"/>
      <c r="CY75" s="1279"/>
      <c r="CZ75" s="1279"/>
      <c r="DA75" s="1279"/>
      <c r="DB75" s="1279"/>
      <c r="DC75" s="716"/>
      <c r="DD75" s="716"/>
      <c r="DE75" s="716"/>
      <c r="DF75" s="716"/>
      <c r="DG75" s="716"/>
      <c r="DH75" s="716"/>
      <c r="DI75" s="716"/>
      <c r="DJ75" s="716"/>
      <c r="DK75" s="716"/>
      <c r="DL75" s="1262"/>
      <c r="DM75" s="1709"/>
      <c r="DN75" s="715">
        <f t="shared" si="285"/>
        <v>0</v>
      </c>
    </row>
    <row r="76" spans="1:118" outlineLevel="1">
      <c r="A76" s="1944" t="s">
        <v>485</v>
      </c>
      <c r="B76" s="1944" t="s">
        <v>302</v>
      </c>
      <c r="C76" s="1944">
        <v>7</v>
      </c>
      <c r="D76" s="1945" t="s">
        <v>107</v>
      </c>
      <c r="E76" s="1373"/>
      <c r="F76" s="1372"/>
      <c r="G76" s="1372"/>
      <c r="H76" s="1371" t="s">
        <v>233</v>
      </c>
      <c r="I76" s="714">
        <f>I78</f>
        <v>2.3760000000000008</v>
      </c>
      <c r="J76" s="1652"/>
      <c r="K76" s="1652"/>
      <c r="L76" s="714"/>
      <c r="M76" s="716"/>
      <c r="N76" s="716"/>
      <c r="O76" s="716"/>
      <c r="P76" s="716"/>
      <c r="Q76" s="716"/>
      <c r="R76" s="716"/>
      <c r="S76" s="716"/>
      <c r="T76" s="716"/>
      <c r="U76" s="716"/>
      <c r="V76" s="716"/>
      <c r="W76" s="716"/>
      <c r="X76" s="716"/>
      <c r="Y76" s="716">
        <f t="shared" ref="Y76:AU76" si="286">SUM(Y77:Y78)</f>
        <v>2.0790000000000006</v>
      </c>
      <c r="Z76" s="716">
        <f t="shared" si="286"/>
        <v>2.5623674999999997</v>
      </c>
      <c r="AA76" s="716">
        <f t="shared" si="286"/>
        <v>7.1933400000000008E-2</v>
      </c>
      <c r="AB76" s="716">
        <f t="shared" si="286"/>
        <v>1.1880000000000002</v>
      </c>
      <c r="AC76" s="716">
        <f t="shared" si="286"/>
        <v>1.46421</v>
      </c>
      <c r="AD76" s="716">
        <f t="shared" si="286"/>
        <v>4.1104800000000004E-2</v>
      </c>
      <c r="AE76" s="716">
        <f t="shared" si="286"/>
        <v>1.1880000000000002</v>
      </c>
      <c r="AF76" s="716">
        <f t="shared" si="286"/>
        <v>1.46421</v>
      </c>
      <c r="AG76" s="716">
        <f t="shared" si="286"/>
        <v>4.1104800000000004E-2</v>
      </c>
      <c r="AH76" s="716">
        <f t="shared" si="286"/>
        <v>0</v>
      </c>
      <c r="AI76" s="716">
        <f t="shared" si="286"/>
        <v>0</v>
      </c>
      <c r="AJ76" s="716">
        <f t="shared" si="286"/>
        <v>0</v>
      </c>
      <c r="AK76" s="716">
        <f t="shared" si="286"/>
        <v>1.1880000000000002</v>
      </c>
      <c r="AL76" s="716">
        <f t="shared" si="286"/>
        <v>1.46421</v>
      </c>
      <c r="AM76" s="716">
        <f t="shared" si="286"/>
        <v>4.1104800000000004E-2</v>
      </c>
      <c r="AN76" s="716">
        <f t="shared" si="286"/>
        <v>0.29700000000000004</v>
      </c>
      <c r="AO76" s="716">
        <f t="shared" si="286"/>
        <v>0.3660525</v>
      </c>
      <c r="AP76" s="716">
        <f t="shared" si="286"/>
        <v>1.0276200000000001E-2</v>
      </c>
      <c r="AQ76" s="716">
        <f t="shared" si="286"/>
        <v>0.29700000000000004</v>
      </c>
      <c r="AR76" s="716">
        <f t="shared" si="286"/>
        <v>0.3660525</v>
      </c>
      <c r="AS76" s="716">
        <f t="shared" si="286"/>
        <v>1.0276200000000001E-2</v>
      </c>
      <c r="AT76" s="716">
        <f t="shared" si="286"/>
        <v>0.29700000000000004</v>
      </c>
      <c r="AU76" s="716">
        <f t="shared" si="286"/>
        <v>0.3660525</v>
      </c>
      <c r="AV76" s="716">
        <f t="shared" ref="AV76:DL76" si="287">SUM(AV77:AV78)</f>
        <v>1.0276200000000001E-2</v>
      </c>
      <c r="AW76" s="716">
        <f t="shared" si="287"/>
        <v>0.29700000000000004</v>
      </c>
      <c r="AX76" s="716">
        <f t="shared" si="287"/>
        <v>0.3660525</v>
      </c>
      <c r="AY76" s="716">
        <f t="shared" si="287"/>
        <v>1.0276200000000001E-2</v>
      </c>
      <c r="AZ76" s="1375"/>
      <c r="BA76" s="716">
        <f t="shared" ref="BA76:BK76" si="288">SUM(BA77:BA78)</f>
        <v>1.1880000000000002</v>
      </c>
      <c r="BB76" s="716">
        <f t="shared" si="288"/>
        <v>1.46421</v>
      </c>
      <c r="BC76" s="716">
        <f t="shared" si="288"/>
        <v>4.1104800000000004E-2</v>
      </c>
      <c r="BD76" s="716">
        <f t="shared" si="288"/>
        <v>0.29700000000000004</v>
      </c>
      <c r="BE76" s="716">
        <f t="shared" si="288"/>
        <v>0.3660525</v>
      </c>
      <c r="BF76" s="716">
        <f t="shared" si="288"/>
        <v>1.0276200000000001E-2</v>
      </c>
      <c r="BG76" s="716">
        <f t="shared" si="288"/>
        <v>0.29700000000000004</v>
      </c>
      <c r="BH76" s="716">
        <f t="shared" si="288"/>
        <v>0.3660525</v>
      </c>
      <c r="BI76" s="716">
        <f t="shared" si="288"/>
        <v>1.0276200000000001E-2</v>
      </c>
      <c r="BJ76" s="716">
        <f t="shared" si="288"/>
        <v>0.29700000000000004</v>
      </c>
      <c r="BK76" s="716">
        <f t="shared" si="288"/>
        <v>0.3660525</v>
      </c>
      <c r="BL76" s="716">
        <f t="shared" ref="BL76:BO76" si="289">SUM(BL77:BL78)</f>
        <v>1.0276200000000001E-2</v>
      </c>
      <c r="BM76" s="716">
        <f t="shared" si="289"/>
        <v>0.29700000000000004</v>
      </c>
      <c r="BN76" s="716">
        <f t="shared" si="289"/>
        <v>0.3660525</v>
      </c>
      <c r="BO76" s="716">
        <f t="shared" si="289"/>
        <v>1.0276200000000001E-2</v>
      </c>
      <c r="BP76" s="716">
        <f t="shared" si="287"/>
        <v>3.3660000000000001</v>
      </c>
      <c r="BQ76" s="716">
        <f t="shared" si="287"/>
        <v>4.1485950000000003</v>
      </c>
      <c r="BR76" s="716">
        <f t="shared" si="287"/>
        <v>0.1164636</v>
      </c>
      <c r="BS76" s="716">
        <f t="shared" si="287"/>
        <v>4.7520000000000007</v>
      </c>
      <c r="BT76" s="716">
        <f t="shared" si="287"/>
        <v>5.85684</v>
      </c>
      <c r="BU76" s="716">
        <f t="shared" si="287"/>
        <v>0.16441920000000002</v>
      </c>
      <c r="BV76" s="716">
        <f t="shared" si="287"/>
        <v>3.762</v>
      </c>
      <c r="BW76" s="716">
        <f t="shared" si="287"/>
        <v>4.6366649999999998</v>
      </c>
      <c r="BX76" s="752">
        <f t="shared" si="287"/>
        <v>0.13016520000000001</v>
      </c>
      <c r="BY76" s="716">
        <f t="shared" si="287"/>
        <v>2.3760000000000003</v>
      </c>
      <c r="BZ76" s="716">
        <f t="shared" si="287"/>
        <v>2.92842</v>
      </c>
      <c r="CA76" s="752">
        <f t="shared" si="287"/>
        <v>8.2209600000000008E-2</v>
      </c>
      <c r="CB76" s="1285">
        <f t="shared" ref="CB76:DB76" si="290">CB78</f>
        <v>1.1880000000000002</v>
      </c>
      <c r="CC76" s="1285">
        <f t="shared" si="290"/>
        <v>1.46421</v>
      </c>
      <c r="CD76" s="1285">
        <f t="shared" si="290"/>
        <v>4.1104800000000004E-2</v>
      </c>
      <c r="CE76" s="1285">
        <f t="shared" si="290"/>
        <v>0.29700000000000004</v>
      </c>
      <c r="CF76" s="1285">
        <f t="shared" si="290"/>
        <v>0.3660525</v>
      </c>
      <c r="CG76" s="1285">
        <f t="shared" si="290"/>
        <v>1.0276200000000001E-2</v>
      </c>
      <c r="CH76" s="1285">
        <f t="shared" si="290"/>
        <v>0.29700000000000004</v>
      </c>
      <c r="CI76" s="1285">
        <f t="shared" si="290"/>
        <v>0.3660525</v>
      </c>
      <c r="CJ76" s="1285">
        <f t="shared" si="290"/>
        <v>1.0276200000000001E-2</v>
      </c>
      <c r="CK76" s="1285">
        <f t="shared" si="290"/>
        <v>0.29700000000000004</v>
      </c>
      <c r="CL76" s="1285">
        <f t="shared" si="290"/>
        <v>0.3660525</v>
      </c>
      <c r="CM76" s="1285">
        <f t="shared" si="290"/>
        <v>1.0276200000000001E-2</v>
      </c>
      <c r="CN76" s="1285">
        <f t="shared" si="290"/>
        <v>0.29700000000000004</v>
      </c>
      <c r="CO76" s="1285">
        <f t="shared" si="290"/>
        <v>0.3660525</v>
      </c>
      <c r="CP76" s="1285">
        <f t="shared" si="290"/>
        <v>1.0276200000000001E-2</v>
      </c>
      <c r="CQ76" s="1285">
        <f t="shared" si="290"/>
        <v>0.29700000000000004</v>
      </c>
      <c r="CR76" s="1285">
        <f t="shared" si="290"/>
        <v>0.3660525</v>
      </c>
      <c r="CS76" s="1285">
        <f t="shared" si="290"/>
        <v>1.0276200000000001E-2</v>
      </c>
      <c r="CT76" s="1285">
        <f t="shared" si="290"/>
        <v>0.29700000000000004</v>
      </c>
      <c r="CU76" s="1285">
        <f t="shared" si="290"/>
        <v>0.3660525</v>
      </c>
      <c r="CV76" s="1285">
        <f t="shared" si="290"/>
        <v>1.0276200000000001E-2</v>
      </c>
      <c r="CW76" s="1285">
        <f t="shared" si="290"/>
        <v>0.29700000000000004</v>
      </c>
      <c r="CX76" s="1285">
        <f t="shared" si="290"/>
        <v>0.3660525</v>
      </c>
      <c r="CY76" s="1285">
        <f t="shared" si="290"/>
        <v>1.0276200000000001E-2</v>
      </c>
      <c r="CZ76" s="1285">
        <f t="shared" si="290"/>
        <v>0.29700000000000004</v>
      </c>
      <c r="DA76" s="1285">
        <f t="shared" si="290"/>
        <v>0.3660525</v>
      </c>
      <c r="DB76" s="1285">
        <f t="shared" si="290"/>
        <v>1.0276200000000001E-2</v>
      </c>
      <c r="DC76" s="752">
        <f t="shared" si="287"/>
        <v>0</v>
      </c>
      <c r="DD76" s="752">
        <f t="shared" si="287"/>
        <v>0</v>
      </c>
      <c r="DE76" s="752">
        <f t="shared" si="287"/>
        <v>0</v>
      </c>
      <c r="DF76" s="752">
        <f t="shared" si="287"/>
        <v>0</v>
      </c>
      <c r="DG76" s="752">
        <f t="shared" si="287"/>
        <v>0</v>
      </c>
      <c r="DH76" s="752">
        <f t="shared" si="287"/>
        <v>0</v>
      </c>
      <c r="DI76" s="752">
        <f t="shared" si="287"/>
        <v>0</v>
      </c>
      <c r="DJ76" s="752">
        <f t="shared" si="287"/>
        <v>0</v>
      </c>
      <c r="DK76" s="752">
        <f t="shared" si="287"/>
        <v>0</v>
      </c>
      <c r="DL76" s="752">
        <f t="shared" si="287"/>
        <v>0</v>
      </c>
      <c r="DM76" s="1713"/>
      <c r="DN76" s="715">
        <f t="shared" si="285"/>
        <v>0</v>
      </c>
    </row>
    <row r="77" spans="1:118" outlineLevel="1">
      <c r="A77" s="1944"/>
      <c r="B77" s="1944"/>
      <c r="C77" s="1944"/>
      <c r="D77" s="1945"/>
      <c r="E77" s="1373"/>
      <c r="F77" s="1372"/>
      <c r="G77" s="1372"/>
      <c r="H77" s="1371" t="s">
        <v>289</v>
      </c>
      <c r="I77" s="714"/>
      <c r="J77" s="1652"/>
      <c r="K77" s="1652"/>
      <c r="L77" s="714"/>
      <c r="M77" s="716"/>
      <c r="N77" s="1371"/>
      <c r="O77" s="1371"/>
      <c r="P77" s="716"/>
      <c r="Q77" s="1371"/>
      <c r="R77" s="1371"/>
      <c r="S77" s="716"/>
      <c r="T77" s="1371"/>
      <c r="U77" s="1371"/>
      <c r="V77" s="716"/>
      <c r="W77" s="1371"/>
      <c r="X77" s="1371"/>
      <c r="Y77" s="1371"/>
      <c r="Z77" s="1371"/>
      <c r="AA77" s="1371"/>
      <c r="AB77" s="716"/>
      <c r="AC77" s="1371"/>
      <c r="AD77" s="1371"/>
      <c r="AE77" s="1371"/>
      <c r="AF77" s="1371"/>
      <c r="AG77" s="1371"/>
      <c r="AH77" s="1371"/>
      <c r="AI77" s="1371"/>
      <c r="AJ77" s="1371"/>
      <c r="AK77" s="1371"/>
      <c r="AL77" s="1371"/>
      <c r="AM77" s="1371"/>
      <c r="AN77" s="1371"/>
      <c r="AO77" s="1371"/>
      <c r="AP77" s="1371"/>
      <c r="AQ77" s="1371"/>
      <c r="AR77" s="1371"/>
      <c r="AS77" s="1371"/>
      <c r="AT77" s="1371"/>
      <c r="AU77" s="1371"/>
      <c r="AV77" s="1371"/>
      <c r="AW77" s="1371"/>
      <c r="AX77" s="1371"/>
      <c r="AY77" s="1371"/>
      <c r="AZ77" s="1376"/>
      <c r="BA77" s="1371"/>
      <c r="BB77" s="1371"/>
      <c r="BC77" s="1371"/>
      <c r="BD77" s="1371"/>
      <c r="BE77" s="1371"/>
      <c r="BF77" s="1371"/>
      <c r="BG77" s="1371"/>
      <c r="BH77" s="1371"/>
      <c r="BI77" s="1371"/>
      <c r="BJ77" s="1371"/>
      <c r="BK77" s="1371"/>
      <c r="BL77" s="1371"/>
      <c r="BM77" s="1371"/>
      <c r="BN77" s="1371"/>
      <c r="BO77" s="1371"/>
      <c r="BP77" s="1371"/>
      <c r="BQ77" s="1371"/>
      <c r="BR77" s="1371"/>
      <c r="BS77" s="1371"/>
      <c r="BT77" s="1371"/>
      <c r="BU77" s="1371"/>
      <c r="BV77" s="1371"/>
      <c r="BW77" s="1371"/>
      <c r="BX77" s="748"/>
      <c r="BY77" s="1371"/>
      <c r="BZ77" s="1371"/>
      <c r="CA77" s="748"/>
      <c r="CB77" s="1285"/>
      <c r="CC77" s="1285"/>
      <c r="CD77" s="1285"/>
      <c r="CE77" s="1279"/>
      <c r="CF77" s="1279"/>
      <c r="CG77" s="1279"/>
      <c r="CH77" s="1279"/>
      <c r="CI77" s="1279"/>
      <c r="CJ77" s="1279"/>
      <c r="CK77" s="1279"/>
      <c r="CL77" s="1279"/>
      <c r="CM77" s="1279"/>
      <c r="CN77" s="1279"/>
      <c r="CO77" s="1279"/>
      <c r="CP77" s="1279"/>
      <c r="CQ77" s="1279"/>
      <c r="CR77" s="1279"/>
      <c r="CS77" s="1279"/>
      <c r="CT77" s="1279"/>
      <c r="CU77" s="1279"/>
      <c r="CV77" s="1279"/>
      <c r="CW77" s="1279"/>
      <c r="CX77" s="1279"/>
      <c r="CY77" s="1279"/>
      <c r="CZ77" s="1279"/>
      <c r="DA77" s="1279"/>
      <c r="DB77" s="1279"/>
      <c r="DC77" s="748"/>
      <c r="DD77" s="748"/>
      <c r="DE77" s="752"/>
      <c r="DF77" s="752"/>
      <c r="DG77" s="752"/>
      <c r="DH77" s="752"/>
      <c r="DI77" s="752"/>
      <c r="DJ77" s="752"/>
      <c r="DK77" s="752"/>
      <c r="DL77" s="1285"/>
      <c r="DM77" s="1713"/>
      <c r="DN77" s="715">
        <f t="shared" si="285"/>
        <v>0</v>
      </c>
    </row>
    <row r="78" spans="1:118" outlineLevel="1">
      <c r="A78" s="718" t="s">
        <v>485</v>
      </c>
      <c r="B78" s="718" t="s">
        <v>302</v>
      </c>
      <c r="C78" s="719" t="s">
        <v>167</v>
      </c>
      <c r="D78" s="929" t="s">
        <v>444</v>
      </c>
      <c r="E78" s="927"/>
      <c r="F78" s="929"/>
      <c r="G78" s="929"/>
      <c r="H78" s="928" t="s">
        <v>233</v>
      </c>
      <c r="I78" s="715">
        <f>CB78+CQ78+CT78+CW78+CZ78</f>
        <v>2.3760000000000008</v>
      </c>
      <c r="J78" s="1649"/>
      <c r="K78" s="1649"/>
      <c r="L78" s="714"/>
      <c r="M78" s="716"/>
      <c r="N78" s="928"/>
      <c r="O78" s="928"/>
      <c r="P78" s="716"/>
      <c r="Q78" s="928"/>
      <c r="R78" s="928"/>
      <c r="S78" s="716"/>
      <c r="T78" s="928"/>
      <c r="U78" s="928"/>
      <c r="V78" s="716"/>
      <c r="W78" s="928"/>
      <c r="X78" s="928"/>
      <c r="Y78" s="695">
        <v>2.0790000000000006</v>
      </c>
      <c r="Z78" s="695">
        <v>2.5623674999999997</v>
      </c>
      <c r="AA78" s="695">
        <v>7.1933400000000008E-2</v>
      </c>
      <c r="AB78" s="695">
        <v>1.1880000000000002</v>
      </c>
      <c r="AC78" s="695">
        <v>1.46421</v>
      </c>
      <c r="AD78" s="695">
        <v>4.1104800000000004E-2</v>
      </c>
      <c r="AE78" s="716">
        <v>1.1880000000000002</v>
      </c>
      <c r="AF78" s="716">
        <v>1.46421</v>
      </c>
      <c r="AG78" s="716">
        <v>4.1104800000000004E-2</v>
      </c>
      <c r="AH78" s="716"/>
      <c r="AI78" s="716"/>
      <c r="AJ78" s="716"/>
      <c r="AK78" s="716">
        <v>1.1880000000000002</v>
      </c>
      <c r="AL78" s="716">
        <v>1.46421</v>
      </c>
      <c r="AM78" s="716">
        <v>4.1104800000000004E-2</v>
      </c>
      <c r="AN78" s="716">
        <v>0.29700000000000004</v>
      </c>
      <c r="AO78" s="716">
        <v>0.3660525</v>
      </c>
      <c r="AP78" s="716">
        <v>1.0276200000000001E-2</v>
      </c>
      <c r="AQ78" s="716">
        <v>0.29700000000000004</v>
      </c>
      <c r="AR78" s="716">
        <v>0.3660525</v>
      </c>
      <c r="AS78" s="716">
        <v>1.0276200000000001E-2</v>
      </c>
      <c r="AT78" s="716">
        <v>0.29700000000000004</v>
      </c>
      <c r="AU78" s="716">
        <v>0.3660525</v>
      </c>
      <c r="AV78" s="716">
        <v>1.0276200000000001E-2</v>
      </c>
      <c r="AW78" s="716">
        <v>0.29700000000000004</v>
      </c>
      <c r="AX78" s="716">
        <v>0.3660525</v>
      </c>
      <c r="AY78" s="716">
        <v>1.0276200000000001E-2</v>
      </c>
      <c r="AZ78" s="1027"/>
      <c r="BA78" s="716">
        <v>1.1880000000000002</v>
      </c>
      <c r="BB78" s="716">
        <v>1.46421</v>
      </c>
      <c r="BC78" s="716">
        <v>4.1104800000000004E-2</v>
      </c>
      <c r="BD78" s="716">
        <v>0.29700000000000004</v>
      </c>
      <c r="BE78" s="716">
        <v>0.3660525</v>
      </c>
      <c r="BF78" s="716">
        <v>1.0276200000000001E-2</v>
      </c>
      <c r="BG78" s="1068">
        <v>0.29700000000000004</v>
      </c>
      <c r="BH78" s="1068">
        <v>0.3660525</v>
      </c>
      <c r="BI78" s="1068">
        <v>1.0276200000000001E-2</v>
      </c>
      <c r="BJ78" s="1499">
        <v>0.29700000000000004</v>
      </c>
      <c r="BK78" s="1499">
        <v>0.3660525</v>
      </c>
      <c r="BL78" s="1499">
        <v>1.0276200000000001E-2</v>
      </c>
      <c r="BM78" s="1499">
        <v>0.29700000000000004</v>
      </c>
      <c r="BN78" s="1499">
        <v>0.3660525</v>
      </c>
      <c r="BO78" s="1499">
        <v>1.0276200000000001E-2</v>
      </c>
      <c r="BP78" s="716">
        <v>3.3660000000000001</v>
      </c>
      <c r="BQ78" s="716">
        <v>4.1485950000000003</v>
      </c>
      <c r="BR78" s="716">
        <v>0.1164636</v>
      </c>
      <c r="BS78" s="716">
        <v>4.7520000000000007</v>
      </c>
      <c r="BT78" s="716">
        <v>5.85684</v>
      </c>
      <c r="BU78" s="716">
        <v>0.16441920000000002</v>
      </c>
      <c r="BV78" s="716">
        <v>3.762</v>
      </c>
      <c r="BW78" s="716">
        <v>4.6366649999999998</v>
      </c>
      <c r="BX78" s="752">
        <v>0.13016520000000001</v>
      </c>
      <c r="BY78" s="716">
        <v>2.3760000000000003</v>
      </c>
      <c r="BZ78" s="716">
        <v>2.92842</v>
      </c>
      <c r="CA78" s="752">
        <v>8.2209600000000008E-2</v>
      </c>
      <c r="CB78" s="1285">
        <f t="shared" si="283"/>
        <v>1.1880000000000002</v>
      </c>
      <c r="CC78" s="1285">
        <f t="shared" si="278"/>
        <v>1.46421</v>
      </c>
      <c r="CD78" s="1285">
        <f t="shared" si="284"/>
        <v>4.1104800000000004E-2</v>
      </c>
      <c r="CE78" s="1364">
        <v>0.29700000000000004</v>
      </c>
      <c r="CF78" s="1364">
        <v>0.3660525</v>
      </c>
      <c r="CG78" s="1364">
        <v>1.0276200000000001E-2</v>
      </c>
      <c r="CH78" s="1364">
        <v>0.29700000000000004</v>
      </c>
      <c r="CI78" s="1364">
        <v>0.3660525</v>
      </c>
      <c r="CJ78" s="1364">
        <v>1.0276200000000001E-2</v>
      </c>
      <c r="CK78" s="1364">
        <v>0.29700000000000004</v>
      </c>
      <c r="CL78" s="1364">
        <v>0.3660525</v>
      </c>
      <c r="CM78" s="1364">
        <v>1.0276200000000001E-2</v>
      </c>
      <c r="CN78" s="1364">
        <v>0.29700000000000004</v>
      </c>
      <c r="CO78" s="1364">
        <v>0.3660525</v>
      </c>
      <c r="CP78" s="1364">
        <v>1.0276200000000001E-2</v>
      </c>
      <c r="CQ78" s="1364">
        <v>0.29700000000000004</v>
      </c>
      <c r="CR78" s="1364">
        <v>0.3660525</v>
      </c>
      <c r="CS78" s="1364">
        <v>1.0276200000000001E-2</v>
      </c>
      <c r="CT78" s="1364">
        <v>0.29700000000000004</v>
      </c>
      <c r="CU78" s="1364">
        <v>0.3660525</v>
      </c>
      <c r="CV78" s="1364">
        <v>1.0276200000000001E-2</v>
      </c>
      <c r="CW78" s="1364">
        <v>0.29700000000000004</v>
      </c>
      <c r="CX78" s="1364">
        <v>0.3660525</v>
      </c>
      <c r="CY78" s="1364">
        <v>1.0276200000000001E-2</v>
      </c>
      <c r="CZ78" s="1364">
        <v>0.29700000000000004</v>
      </c>
      <c r="DA78" s="1364">
        <v>0.3660525</v>
      </c>
      <c r="DB78" s="1364">
        <v>1.0276200000000001E-2</v>
      </c>
      <c r="DC78" s="708"/>
      <c r="DD78" s="708"/>
      <c r="DE78" s="752"/>
      <c r="DF78" s="752"/>
      <c r="DG78" s="752"/>
      <c r="DH78" s="752"/>
      <c r="DI78" s="752"/>
      <c r="DJ78" s="752"/>
      <c r="DK78" s="752"/>
      <c r="DL78" s="1285"/>
      <c r="DM78" s="1713"/>
      <c r="DN78" s="715">
        <f t="shared" si="285"/>
        <v>0</v>
      </c>
    </row>
    <row r="79" spans="1:118" ht="31.5" outlineLevel="1">
      <c r="A79" s="718" t="s">
        <v>485</v>
      </c>
      <c r="B79" s="718" t="s">
        <v>302</v>
      </c>
      <c r="C79" s="710">
        <v>8</v>
      </c>
      <c r="D79" s="696" t="s">
        <v>294</v>
      </c>
      <c r="E79" s="701"/>
      <c r="F79" s="696"/>
      <c r="G79" s="696"/>
      <c r="H79" s="710" t="s">
        <v>289</v>
      </c>
      <c r="I79" s="715">
        <f t="shared" ref="I79:I80" si="291">CB79+CQ79+CT79+CW79+CZ79</f>
        <v>0</v>
      </c>
      <c r="J79" s="1649"/>
      <c r="K79" s="1649"/>
      <c r="L79" s="712"/>
      <c r="M79" s="716"/>
      <c r="N79" s="710"/>
      <c r="O79" s="710"/>
      <c r="P79" s="716"/>
      <c r="Q79" s="710"/>
      <c r="R79" s="710"/>
      <c r="S79" s="716"/>
      <c r="T79" s="710"/>
      <c r="U79" s="710"/>
      <c r="V79" s="716"/>
      <c r="W79" s="710"/>
      <c r="X79" s="710"/>
      <c r="Y79" s="710"/>
      <c r="Z79" s="710"/>
      <c r="AA79" s="710"/>
      <c r="AB79" s="716"/>
      <c r="AC79" s="710"/>
      <c r="AD79" s="710"/>
      <c r="AE79" s="710"/>
      <c r="AF79" s="710"/>
      <c r="AG79" s="710"/>
      <c r="AH79" s="710"/>
      <c r="AI79" s="710"/>
      <c r="AJ79" s="710"/>
      <c r="AK79" s="799"/>
      <c r="AL79" s="799"/>
      <c r="AM79" s="799"/>
      <c r="AN79" s="799"/>
      <c r="AO79" s="799"/>
      <c r="AP79" s="799"/>
      <c r="AQ79" s="799"/>
      <c r="AR79" s="799"/>
      <c r="AS79" s="799"/>
      <c r="AT79" s="799"/>
      <c r="AU79" s="799"/>
      <c r="AV79" s="799"/>
      <c r="AW79" s="799"/>
      <c r="AX79" s="799"/>
      <c r="AY79" s="799"/>
      <c r="AZ79" s="1023"/>
      <c r="BA79" s="953"/>
      <c r="BB79" s="953"/>
      <c r="BC79" s="953"/>
      <c r="BD79" s="953"/>
      <c r="BE79" s="953"/>
      <c r="BF79" s="953"/>
      <c r="BG79" s="953"/>
      <c r="BH79" s="953"/>
      <c r="BI79" s="953"/>
      <c r="BJ79" s="953"/>
      <c r="BK79" s="953"/>
      <c r="BL79" s="953"/>
      <c r="BM79" s="953"/>
      <c r="BN79" s="953"/>
      <c r="BO79" s="953"/>
      <c r="BP79" s="710"/>
      <c r="BQ79" s="710"/>
      <c r="BR79" s="710"/>
      <c r="BS79" s="710"/>
      <c r="BT79" s="710"/>
      <c r="BU79" s="710"/>
      <c r="BV79" s="710"/>
      <c r="BW79" s="710"/>
      <c r="BX79" s="748"/>
      <c r="BY79" s="799"/>
      <c r="BZ79" s="799"/>
      <c r="CA79" s="748"/>
      <c r="CB79" s="1285">
        <f t="shared" si="283"/>
        <v>0</v>
      </c>
      <c r="CC79" s="1285">
        <f t="shared" si="278"/>
        <v>0</v>
      </c>
      <c r="CD79" s="1285">
        <f t="shared" si="284"/>
        <v>0</v>
      </c>
      <c r="CE79" s="1279"/>
      <c r="CF79" s="1279"/>
      <c r="CG79" s="1279"/>
      <c r="CH79" s="1279"/>
      <c r="CI79" s="1279"/>
      <c r="CJ79" s="1279"/>
      <c r="CK79" s="1279"/>
      <c r="CL79" s="1279"/>
      <c r="CM79" s="1279"/>
      <c r="CN79" s="1279"/>
      <c r="CO79" s="1279"/>
      <c r="CP79" s="1279"/>
      <c r="CQ79" s="1279"/>
      <c r="CR79" s="1279"/>
      <c r="CS79" s="1279"/>
      <c r="CT79" s="1279"/>
      <c r="CU79" s="1279"/>
      <c r="CV79" s="1279"/>
      <c r="CW79" s="1279"/>
      <c r="CX79" s="1279"/>
      <c r="CY79" s="1279"/>
      <c r="CZ79" s="1279"/>
      <c r="DA79" s="1279"/>
      <c r="DB79" s="1279"/>
      <c r="DC79" s="708"/>
      <c r="DD79" s="708"/>
      <c r="DE79" s="725"/>
      <c r="DF79" s="725"/>
      <c r="DG79" s="725"/>
      <c r="DH79" s="725"/>
      <c r="DI79" s="725"/>
      <c r="DJ79" s="725"/>
      <c r="DK79" s="725"/>
      <c r="DL79" s="1295"/>
      <c r="DM79" s="1714"/>
      <c r="DN79" s="715">
        <f t="shared" si="285"/>
        <v>0</v>
      </c>
    </row>
    <row r="80" spans="1:118" outlineLevel="1">
      <c r="A80" s="710"/>
      <c r="B80" s="710"/>
      <c r="C80" s="708"/>
      <c r="D80" s="700" t="s">
        <v>11</v>
      </c>
      <c r="E80" s="731"/>
      <c r="F80" s="700"/>
      <c r="G80" s="700"/>
      <c r="H80" s="708"/>
      <c r="I80" s="715">
        <f t="shared" si="291"/>
        <v>0</v>
      </c>
      <c r="J80" s="1649"/>
      <c r="K80" s="1649"/>
      <c r="L80" s="715"/>
      <c r="M80" s="727"/>
      <c r="N80" s="727"/>
      <c r="O80" s="727"/>
      <c r="P80" s="727"/>
      <c r="Q80" s="727"/>
      <c r="R80" s="727"/>
      <c r="S80" s="727"/>
      <c r="T80" s="727"/>
      <c r="U80" s="727"/>
      <c r="V80" s="727"/>
      <c r="W80" s="727"/>
      <c r="X80" s="727"/>
      <c r="Y80" s="727"/>
      <c r="Z80" s="727"/>
      <c r="AA80" s="727"/>
      <c r="AB80" s="727"/>
      <c r="AC80" s="727"/>
      <c r="AD80" s="727"/>
      <c r="AE80" s="727">
        <f t="shared" ref="AE80:AY80" si="292">AE76+AE65+AE55</f>
        <v>43.520403087528784</v>
      </c>
      <c r="AF80" s="727">
        <f t="shared" si="292"/>
        <v>5081.3525805034533</v>
      </c>
      <c r="AG80" s="727">
        <f t="shared" si="292"/>
        <v>117.05271199089016</v>
      </c>
      <c r="AH80" s="727">
        <f t="shared" si="292"/>
        <v>3.6157217132847652</v>
      </c>
      <c r="AI80" s="727">
        <f t="shared" si="292"/>
        <v>433.88660559417178</v>
      </c>
      <c r="AJ80" s="727">
        <f t="shared" si="292"/>
        <v>11.091468119502792</v>
      </c>
      <c r="AK80" s="727">
        <f t="shared" si="292"/>
        <v>52.218005995711174</v>
      </c>
      <c r="AL80" s="727">
        <f t="shared" si="292"/>
        <v>6125.0649294853392</v>
      </c>
      <c r="AM80" s="727">
        <f t="shared" si="292"/>
        <v>153.10049735608794</v>
      </c>
      <c r="AN80" s="727">
        <f t="shared" si="292"/>
        <v>9.5329104657534209</v>
      </c>
      <c r="AO80" s="727">
        <f t="shared" si="292"/>
        <v>1108.6753083904105</v>
      </c>
      <c r="AP80" s="727">
        <f t="shared" si="292"/>
        <v>27.083435641455409</v>
      </c>
      <c r="AQ80" s="727">
        <f t="shared" si="292"/>
        <v>25.899996000000002</v>
      </c>
      <c r="AR80" s="727">
        <f t="shared" si="292"/>
        <v>3072.7255725</v>
      </c>
      <c r="AS80" s="727">
        <f t="shared" si="292"/>
        <v>73.161340060598349</v>
      </c>
      <c r="AT80" s="727">
        <f t="shared" si="292"/>
        <v>3.2452700000000005</v>
      </c>
      <c r="AU80" s="727">
        <f t="shared" si="292"/>
        <v>354.15845250000001</v>
      </c>
      <c r="AV80" s="727">
        <f t="shared" si="292"/>
        <v>9.8964609520776037</v>
      </c>
      <c r="AW80" s="727">
        <f t="shared" si="292"/>
        <v>13.539829529957746</v>
      </c>
      <c r="AX80" s="727">
        <f t="shared" si="292"/>
        <v>1589.5055960949294</v>
      </c>
      <c r="AY80" s="727">
        <f t="shared" si="292"/>
        <v>42.959260701956559</v>
      </c>
      <c r="AZ80" s="1032"/>
      <c r="BA80" s="727">
        <f t="shared" ref="BA80:CA80" si="293">BA76+BA65+BA55</f>
        <v>44.079297291375767</v>
      </c>
      <c r="BB80" s="727">
        <f t="shared" si="293"/>
        <v>5102.9515392638323</v>
      </c>
      <c r="BC80" s="727">
        <f t="shared" si="293"/>
        <v>117.5922315249459</v>
      </c>
      <c r="BD80" s="727">
        <f t="shared" si="293"/>
        <v>8.6879867535988975</v>
      </c>
      <c r="BE80" s="727">
        <f t="shared" si="293"/>
        <v>1007.2844629318676</v>
      </c>
      <c r="BF80" s="727">
        <f t="shared" si="293"/>
        <v>23.603701941331355</v>
      </c>
      <c r="BG80" s="727">
        <f t="shared" si="293"/>
        <v>26.152962927436032</v>
      </c>
      <c r="BH80" s="727">
        <f t="shared" si="293"/>
        <v>3057.6132580910635</v>
      </c>
      <c r="BI80" s="727">
        <f t="shared" si="293"/>
        <v>70.84275213779209</v>
      </c>
      <c r="BJ80" s="727">
        <f t="shared" si="293"/>
        <v>4.2077406885212403</v>
      </c>
      <c r="BK80" s="727">
        <f t="shared" si="293"/>
        <v>469.65493512254881</v>
      </c>
      <c r="BL80" s="727">
        <f t="shared" si="293"/>
        <v>10.18467714189034</v>
      </c>
      <c r="BM80" s="727">
        <f t="shared" si="293"/>
        <v>5.0306069218196017</v>
      </c>
      <c r="BN80" s="727">
        <f t="shared" si="293"/>
        <v>568.39888311835205</v>
      </c>
      <c r="BO80" s="727">
        <f t="shared" si="293"/>
        <v>12.961100303932119</v>
      </c>
      <c r="BP80" s="727">
        <f t="shared" si="293"/>
        <v>118.86023286226616</v>
      </c>
      <c r="BQ80" s="727">
        <f t="shared" si="293"/>
        <v>13863.456538471939</v>
      </c>
      <c r="BR80" s="727">
        <f t="shared" si="293"/>
        <v>337.00776618070239</v>
      </c>
      <c r="BS80" s="727">
        <f t="shared" si="293"/>
        <v>120.95310760899523</v>
      </c>
      <c r="BT80" s="727">
        <f t="shared" si="293"/>
        <v>13949.989753079426</v>
      </c>
      <c r="BU80" s="727">
        <f t="shared" si="293"/>
        <v>349.65497002010102</v>
      </c>
      <c r="BV80" s="727">
        <f t="shared" si="293"/>
        <v>75.900483504608673</v>
      </c>
      <c r="BW80" s="727">
        <f t="shared" si="293"/>
        <v>8661.2546855530381</v>
      </c>
      <c r="BX80" s="758">
        <f t="shared" si="293"/>
        <v>225.55025549627265</v>
      </c>
      <c r="BY80" s="727">
        <f t="shared" si="293"/>
        <v>2.3760000000000003</v>
      </c>
      <c r="BZ80" s="727">
        <f t="shared" si="293"/>
        <v>2.92842</v>
      </c>
      <c r="CA80" s="758">
        <f t="shared" si="293"/>
        <v>8.2209600000000008E-2</v>
      </c>
      <c r="CB80" s="1289"/>
      <c r="CC80" s="1289"/>
      <c r="CD80" s="1289"/>
      <c r="CE80" s="1289"/>
      <c r="CF80" s="1289"/>
      <c r="CG80" s="1289"/>
      <c r="CH80" s="1289"/>
      <c r="CI80" s="1289"/>
      <c r="CJ80" s="1289"/>
      <c r="CK80" s="1289"/>
      <c r="CL80" s="1289"/>
      <c r="CM80" s="1289"/>
      <c r="CN80" s="1289"/>
      <c r="CO80" s="1289"/>
      <c r="CP80" s="1289"/>
      <c r="CQ80" s="1289"/>
      <c r="CR80" s="1289"/>
      <c r="CS80" s="1289"/>
      <c r="CT80" s="1289"/>
      <c r="CU80" s="1289"/>
      <c r="CV80" s="1289"/>
      <c r="CW80" s="1289"/>
      <c r="CX80" s="1289"/>
      <c r="CY80" s="1289"/>
      <c r="CZ80" s="1289"/>
      <c r="DA80" s="1289"/>
      <c r="DB80" s="1289"/>
      <c r="DC80" s="758">
        <f t="shared" ref="DC80:DK80" si="294">DC76+DC65+DC55</f>
        <v>0</v>
      </c>
      <c r="DD80" s="758">
        <f t="shared" si="294"/>
        <v>5.3536359999999991E-2</v>
      </c>
      <c r="DE80" s="758">
        <f t="shared" si="294"/>
        <v>0</v>
      </c>
      <c r="DF80" s="758">
        <f t="shared" si="294"/>
        <v>168.92862925999998</v>
      </c>
      <c r="DG80" s="758">
        <f t="shared" si="294"/>
        <v>143.53138814715084</v>
      </c>
      <c r="DH80" s="758">
        <f t="shared" si="294"/>
        <v>202.37679898176586</v>
      </c>
      <c r="DI80" s="758">
        <f t="shared" si="294"/>
        <v>204.08359271018998</v>
      </c>
      <c r="DJ80" s="758">
        <f t="shared" si="294"/>
        <v>488.71416988809574</v>
      </c>
      <c r="DK80" s="758">
        <f t="shared" si="294"/>
        <v>558.30550899045011</v>
      </c>
      <c r="DL80" s="1289"/>
      <c r="DM80" s="1715"/>
      <c r="DN80" s="758">
        <f>DN76+DN65+DN55</f>
        <v>2152.5749722728924</v>
      </c>
    </row>
    <row r="81" spans="1:118" ht="18" customHeight="1">
      <c r="A81" s="1016" t="s">
        <v>405</v>
      </c>
      <c r="B81" s="1017"/>
      <c r="C81" s="1017"/>
      <c r="D81" s="1017"/>
      <c r="E81" s="1017"/>
      <c r="F81" s="1017"/>
      <c r="G81" s="1017"/>
      <c r="H81" s="1017"/>
      <c r="I81" s="1017"/>
      <c r="J81" s="1648"/>
      <c r="K81" s="1648"/>
      <c r="L81" s="1017"/>
      <c r="M81" s="1017"/>
      <c r="N81" s="1017"/>
      <c r="O81" s="1017"/>
      <c r="P81" s="1017"/>
      <c r="Q81" s="1017"/>
      <c r="R81" s="1017"/>
      <c r="S81" s="1017"/>
      <c r="T81" s="1017"/>
      <c r="U81" s="1017"/>
      <c r="V81" s="1017"/>
      <c r="W81" s="1017"/>
      <c r="X81" s="1017"/>
      <c r="Y81" s="1017"/>
      <c r="Z81" s="1017"/>
      <c r="AA81" s="1017"/>
      <c r="AB81" s="1017"/>
      <c r="AC81" s="1017"/>
      <c r="AD81" s="1017"/>
      <c r="AE81" s="1017"/>
      <c r="AF81" s="1017"/>
      <c r="AG81" s="1017"/>
      <c r="AH81" s="1017"/>
      <c r="AI81" s="1017"/>
      <c r="AJ81" s="1017"/>
      <c r="AK81" s="1017"/>
      <c r="AL81" s="1017"/>
      <c r="AM81" s="1017"/>
      <c r="AN81" s="1017"/>
      <c r="AO81" s="1017"/>
      <c r="AP81" s="1017"/>
      <c r="AQ81" s="1017"/>
      <c r="AR81" s="1017"/>
      <c r="AS81" s="1017"/>
      <c r="AT81" s="1017"/>
      <c r="AU81" s="1017"/>
      <c r="AV81" s="1017"/>
      <c r="AW81" s="1017"/>
      <c r="AX81" s="1017"/>
      <c r="AY81" s="1017"/>
      <c r="AZ81" s="1026"/>
      <c r="BA81" s="1018"/>
      <c r="BB81" s="1018"/>
      <c r="BC81" s="1018"/>
      <c r="BD81" s="1018"/>
      <c r="BE81" s="1018"/>
      <c r="BF81" s="1018"/>
      <c r="BG81" s="1018"/>
      <c r="BH81" s="1018"/>
      <c r="BI81" s="1018"/>
      <c r="BJ81" s="1018"/>
      <c r="BK81" s="1018"/>
      <c r="BL81" s="1018"/>
      <c r="BM81" s="1018"/>
      <c r="BN81" s="1018"/>
      <c r="BO81" s="1018"/>
      <c r="BP81" s="1017"/>
      <c r="BQ81" s="1017"/>
      <c r="BR81" s="1017"/>
      <c r="BS81" s="1017"/>
      <c r="BT81" s="1017"/>
      <c r="BU81" s="1017"/>
      <c r="BV81" s="1017"/>
      <c r="BW81" s="1017"/>
      <c r="BX81" s="1019"/>
      <c r="BY81" s="798"/>
      <c r="BZ81" s="798"/>
      <c r="CA81" s="798"/>
      <c r="CB81" s="1280"/>
      <c r="CC81" s="1280"/>
      <c r="CD81" s="1280"/>
      <c r="CE81" s="1280"/>
      <c r="CF81" s="1280"/>
      <c r="CG81" s="1280"/>
      <c r="CH81" s="1280"/>
      <c r="CI81" s="1280"/>
      <c r="CJ81" s="1280"/>
      <c r="CK81" s="1280"/>
      <c r="CL81" s="1280"/>
      <c r="CM81" s="1280"/>
      <c r="CN81" s="1280"/>
      <c r="CO81" s="1280"/>
      <c r="CP81" s="1280"/>
      <c r="CQ81" s="1280"/>
      <c r="CR81" s="1280"/>
      <c r="CS81" s="1280"/>
      <c r="CT81" s="1280"/>
      <c r="CU81" s="1280"/>
      <c r="CV81" s="1280"/>
      <c r="CW81" s="1280"/>
      <c r="CX81" s="1280"/>
      <c r="CY81" s="1280"/>
      <c r="CZ81" s="1280"/>
      <c r="DA81" s="1280"/>
      <c r="DB81" s="1280"/>
      <c r="DC81" s="1933"/>
      <c r="DD81" s="1934"/>
      <c r="DE81" s="1934"/>
      <c r="DF81" s="1934"/>
      <c r="DG81" s="1934"/>
      <c r="DH81" s="1934"/>
      <c r="DI81" s="1934"/>
      <c r="DJ81" s="1934"/>
      <c r="DK81" s="1934"/>
      <c r="DL81" s="1935"/>
      <c r="DM81" s="1936"/>
      <c r="DN81" s="1937"/>
    </row>
    <row r="82" spans="1:118" outlineLevel="1">
      <c r="A82" s="1946" t="s">
        <v>485</v>
      </c>
      <c r="B82" s="1946" t="s">
        <v>303</v>
      </c>
      <c r="C82" s="1946">
        <v>1</v>
      </c>
      <c r="D82" s="1957" t="s">
        <v>101</v>
      </c>
      <c r="E82" s="736"/>
      <c r="F82" s="737"/>
      <c r="G82" s="737"/>
      <c r="H82" s="738" t="s">
        <v>576</v>
      </c>
      <c r="I82" s="733">
        <f>SUM(I84:I92)</f>
        <v>3.2035650000000002</v>
      </c>
      <c r="J82" s="1651"/>
      <c r="K82" s="1651"/>
      <c r="L82" s="733">
        <f t="shared" ref="L82:AY82" si="295">SUM(L84:L92)</f>
        <v>0</v>
      </c>
      <c r="M82" s="733">
        <f t="shared" si="295"/>
        <v>0</v>
      </c>
      <c r="N82" s="733">
        <f t="shared" si="295"/>
        <v>0</v>
      </c>
      <c r="O82" s="733">
        <f t="shared" si="295"/>
        <v>0</v>
      </c>
      <c r="P82" s="733">
        <f t="shared" si="295"/>
        <v>0</v>
      </c>
      <c r="Q82" s="733">
        <f t="shared" si="295"/>
        <v>0</v>
      </c>
      <c r="R82" s="733">
        <f t="shared" si="295"/>
        <v>0</v>
      </c>
      <c r="S82" s="733">
        <f t="shared" si="295"/>
        <v>0</v>
      </c>
      <c r="T82" s="733">
        <f t="shared" si="295"/>
        <v>0</v>
      </c>
      <c r="U82" s="733">
        <f t="shared" si="295"/>
        <v>0</v>
      </c>
      <c r="V82" s="733">
        <f t="shared" si="295"/>
        <v>0</v>
      </c>
      <c r="W82" s="733">
        <f t="shared" si="295"/>
        <v>0</v>
      </c>
      <c r="X82" s="733">
        <f t="shared" si="295"/>
        <v>0</v>
      </c>
      <c r="Y82" s="733">
        <f t="shared" si="295"/>
        <v>0</v>
      </c>
      <c r="Z82" s="733">
        <f t="shared" si="295"/>
        <v>0</v>
      </c>
      <c r="AA82" s="733">
        <f t="shared" si="295"/>
        <v>0</v>
      </c>
      <c r="AB82" s="733">
        <f t="shared" si="295"/>
        <v>0</v>
      </c>
      <c r="AC82" s="733">
        <f t="shared" si="295"/>
        <v>0</v>
      </c>
      <c r="AD82" s="733">
        <f t="shared" si="295"/>
        <v>0</v>
      </c>
      <c r="AE82" s="733">
        <f t="shared" si="295"/>
        <v>0</v>
      </c>
      <c r="AF82" s="733">
        <f t="shared" si="295"/>
        <v>0</v>
      </c>
      <c r="AG82" s="733">
        <f t="shared" si="295"/>
        <v>0</v>
      </c>
      <c r="AH82" s="733">
        <f t="shared" si="295"/>
        <v>0</v>
      </c>
      <c r="AI82" s="733">
        <f t="shared" si="295"/>
        <v>0</v>
      </c>
      <c r="AJ82" s="733">
        <f t="shared" si="295"/>
        <v>0</v>
      </c>
      <c r="AK82" s="733">
        <f t="shared" si="295"/>
        <v>0</v>
      </c>
      <c r="AL82" s="733">
        <f t="shared" si="295"/>
        <v>0</v>
      </c>
      <c r="AM82" s="733">
        <f t="shared" si="295"/>
        <v>0</v>
      </c>
      <c r="AN82" s="733">
        <f t="shared" si="295"/>
        <v>0</v>
      </c>
      <c r="AO82" s="733">
        <f t="shared" si="295"/>
        <v>0</v>
      </c>
      <c r="AP82" s="733">
        <f t="shared" si="295"/>
        <v>0</v>
      </c>
      <c r="AQ82" s="733">
        <f t="shared" si="295"/>
        <v>0</v>
      </c>
      <c r="AR82" s="733">
        <f t="shared" si="295"/>
        <v>0</v>
      </c>
      <c r="AS82" s="733">
        <f t="shared" si="295"/>
        <v>0</v>
      </c>
      <c r="AT82" s="733">
        <f t="shared" si="295"/>
        <v>0</v>
      </c>
      <c r="AU82" s="733">
        <f t="shared" si="295"/>
        <v>0</v>
      </c>
      <c r="AV82" s="733">
        <f t="shared" si="295"/>
        <v>0</v>
      </c>
      <c r="AW82" s="733">
        <f t="shared" si="295"/>
        <v>0</v>
      </c>
      <c r="AX82" s="733">
        <f t="shared" si="295"/>
        <v>0</v>
      </c>
      <c r="AY82" s="733">
        <f t="shared" si="295"/>
        <v>0</v>
      </c>
      <c r="AZ82" s="1030"/>
      <c r="BA82" s="733">
        <f t="shared" ref="BA82:CA82" si="296">SUM(BA84:BA92)</f>
        <v>0</v>
      </c>
      <c r="BB82" s="733">
        <f t="shared" si="296"/>
        <v>0</v>
      </c>
      <c r="BC82" s="733">
        <f t="shared" si="296"/>
        <v>0</v>
      </c>
      <c r="BD82" s="733">
        <f t="shared" si="296"/>
        <v>0</v>
      </c>
      <c r="BE82" s="733">
        <f t="shared" si="296"/>
        <v>0</v>
      </c>
      <c r="BF82" s="733">
        <f t="shared" si="296"/>
        <v>0</v>
      </c>
      <c r="BG82" s="733">
        <f t="shared" si="296"/>
        <v>0</v>
      </c>
      <c r="BH82" s="733">
        <f t="shared" si="296"/>
        <v>0</v>
      </c>
      <c r="BI82" s="733">
        <f t="shared" si="296"/>
        <v>0</v>
      </c>
      <c r="BJ82" s="733">
        <f t="shared" si="296"/>
        <v>0</v>
      </c>
      <c r="BK82" s="733">
        <f t="shared" si="296"/>
        <v>0</v>
      </c>
      <c r="BL82" s="733">
        <f t="shared" si="296"/>
        <v>0</v>
      </c>
      <c r="BM82" s="733">
        <f t="shared" si="296"/>
        <v>0</v>
      </c>
      <c r="BN82" s="733">
        <f t="shared" si="296"/>
        <v>0</v>
      </c>
      <c r="BO82" s="733">
        <f t="shared" si="296"/>
        <v>0</v>
      </c>
      <c r="BP82" s="733">
        <f t="shared" si="296"/>
        <v>0</v>
      </c>
      <c r="BQ82" s="733">
        <f t="shared" si="296"/>
        <v>0</v>
      </c>
      <c r="BR82" s="733">
        <f t="shared" si="296"/>
        <v>0</v>
      </c>
      <c r="BS82" s="733">
        <f t="shared" si="296"/>
        <v>1.3692500000000001</v>
      </c>
      <c r="BT82" s="733">
        <f t="shared" si="296"/>
        <v>164.31</v>
      </c>
      <c r="BU82" s="733">
        <f t="shared" si="296"/>
        <v>4.4226779999999994</v>
      </c>
      <c r="BV82" s="733">
        <f t="shared" si="296"/>
        <v>2.2176000000000001E-2</v>
      </c>
      <c r="BW82" s="733">
        <f t="shared" si="296"/>
        <v>0</v>
      </c>
      <c r="BX82" s="759">
        <f t="shared" si="296"/>
        <v>7.4999999999999997E-2</v>
      </c>
      <c r="BY82" s="733">
        <f t="shared" si="296"/>
        <v>0</v>
      </c>
      <c r="BZ82" s="733">
        <f t="shared" si="296"/>
        <v>0</v>
      </c>
      <c r="CA82" s="759">
        <f t="shared" si="296"/>
        <v>0</v>
      </c>
      <c r="CB82" s="1290"/>
      <c r="CC82" s="1290"/>
      <c r="CD82" s="1290"/>
      <c r="CE82" s="1290"/>
      <c r="CF82" s="1290"/>
      <c r="CG82" s="1290"/>
      <c r="CH82" s="1290"/>
      <c r="CI82" s="1290"/>
      <c r="CJ82" s="1290"/>
      <c r="CK82" s="1290"/>
      <c r="CL82" s="1290"/>
      <c r="CM82" s="1290"/>
      <c r="CN82" s="1290"/>
      <c r="CO82" s="1290"/>
      <c r="CP82" s="1290"/>
      <c r="CQ82" s="1292">
        <f>SUM(CQ84:CQ93)</f>
        <v>3.2035650000000002</v>
      </c>
      <c r="CR82" s="1292">
        <f>SUM(CR84:CR93)</f>
        <v>384.42779999999999</v>
      </c>
      <c r="CS82" s="1292">
        <f>SUM(CS84:CS93)</f>
        <v>10.343885</v>
      </c>
      <c r="CT82" s="1290"/>
      <c r="CU82" s="1290"/>
      <c r="CV82" s="1290"/>
      <c r="CW82" s="1290"/>
      <c r="CX82" s="1290"/>
      <c r="CY82" s="1290"/>
      <c r="CZ82" s="1290"/>
      <c r="DA82" s="1290"/>
      <c r="DB82" s="1290"/>
      <c r="DC82" s="759">
        <f t="shared" ref="DC82:DN82" si="297">SUM(DC84:DC92)</f>
        <v>0</v>
      </c>
      <c r="DD82" s="759">
        <f t="shared" si="297"/>
        <v>0</v>
      </c>
      <c r="DE82" s="759">
        <f t="shared" si="297"/>
        <v>0</v>
      </c>
      <c r="DF82" s="759">
        <f t="shared" si="297"/>
        <v>0</v>
      </c>
      <c r="DG82" s="759">
        <f t="shared" si="297"/>
        <v>2.46</v>
      </c>
      <c r="DH82" s="759">
        <f t="shared" si="297"/>
        <v>79.057755129511136</v>
      </c>
      <c r="DI82" s="759">
        <f t="shared" si="297"/>
        <v>151.84986497749173</v>
      </c>
      <c r="DJ82" s="759">
        <f t="shared" si="297"/>
        <v>0</v>
      </c>
      <c r="DK82" s="759">
        <f t="shared" si="297"/>
        <v>0</v>
      </c>
      <c r="DL82" s="759">
        <f t="shared" si="297"/>
        <v>0</v>
      </c>
      <c r="DM82" s="759">
        <f t="shared" si="297"/>
        <v>0</v>
      </c>
      <c r="DN82" s="759">
        <f t="shared" si="297"/>
        <v>230.90762010700286</v>
      </c>
    </row>
    <row r="83" spans="1:118" ht="12.75" customHeight="1" outlineLevel="1">
      <c r="A83" s="1946"/>
      <c r="B83" s="1946"/>
      <c r="C83" s="1946"/>
      <c r="D83" s="1957"/>
      <c r="E83" s="736"/>
      <c r="F83" s="737"/>
      <c r="G83" s="737"/>
      <c r="H83" s="738" t="s">
        <v>289</v>
      </c>
      <c r="I83" s="733"/>
      <c r="J83" s="1651"/>
      <c r="K83" s="1651"/>
      <c r="L83" s="733"/>
      <c r="M83" s="732"/>
      <c r="N83" s="732"/>
      <c r="O83" s="732"/>
      <c r="P83" s="732"/>
      <c r="Q83" s="732"/>
      <c r="R83" s="732"/>
      <c r="S83" s="732"/>
      <c r="T83" s="732"/>
      <c r="U83" s="732"/>
      <c r="V83" s="732"/>
      <c r="W83" s="732"/>
      <c r="X83" s="732"/>
      <c r="Y83" s="732"/>
      <c r="Z83" s="732"/>
      <c r="AA83" s="732"/>
      <c r="AB83" s="732"/>
      <c r="AC83" s="732"/>
      <c r="AD83" s="732"/>
      <c r="AE83" s="734"/>
      <c r="AF83" s="734"/>
      <c r="AG83" s="734"/>
      <c r="AH83" s="734"/>
      <c r="AI83" s="734"/>
      <c r="AJ83" s="734"/>
      <c r="AK83" s="734"/>
      <c r="AL83" s="734"/>
      <c r="AM83" s="734"/>
      <c r="AN83" s="734"/>
      <c r="AO83" s="734"/>
      <c r="AP83" s="734"/>
      <c r="AQ83" s="734"/>
      <c r="AR83" s="734"/>
      <c r="AS83" s="734"/>
      <c r="AT83" s="734"/>
      <c r="AU83" s="734"/>
      <c r="AV83" s="734"/>
      <c r="AW83" s="734"/>
      <c r="AX83" s="734"/>
      <c r="AY83" s="734"/>
      <c r="AZ83" s="1028"/>
      <c r="BA83" s="734"/>
      <c r="BB83" s="734"/>
      <c r="BC83" s="734"/>
      <c r="BD83" s="734"/>
      <c r="BE83" s="734"/>
      <c r="BF83" s="734"/>
      <c r="BG83" s="734"/>
      <c r="BH83" s="734"/>
      <c r="BI83" s="734"/>
      <c r="BJ83" s="734"/>
      <c r="BK83" s="734"/>
      <c r="BL83" s="734"/>
      <c r="BM83" s="734"/>
      <c r="BN83" s="734"/>
      <c r="BO83" s="734"/>
      <c r="BP83" s="734"/>
      <c r="BQ83" s="734"/>
      <c r="BR83" s="734"/>
      <c r="BS83" s="734"/>
      <c r="BT83" s="734"/>
      <c r="BU83" s="734"/>
      <c r="BV83" s="734"/>
      <c r="BW83" s="734"/>
      <c r="BX83" s="751"/>
      <c r="BY83" s="734"/>
      <c r="BZ83" s="734"/>
      <c r="CA83" s="751"/>
      <c r="CB83" s="1283"/>
      <c r="CC83" s="1283"/>
      <c r="CD83" s="1283"/>
      <c r="CE83" s="1283"/>
      <c r="CF83" s="1283"/>
      <c r="CG83" s="1283"/>
      <c r="CH83" s="1283"/>
      <c r="CI83" s="1283"/>
      <c r="CJ83" s="1283"/>
      <c r="CK83" s="1283"/>
      <c r="CL83" s="1283"/>
      <c r="CM83" s="1283"/>
      <c r="CN83" s="1283"/>
      <c r="CO83" s="1283"/>
      <c r="CP83" s="1283"/>
      <c r="CQ83" s="1283"/>
      <c r="CR83" s="1283"/>
      <c r="CS83" s="1283"/>
      <c r="CT83" s="1283"/>
      <c r="CU83" s="1283"/>
      <c r="CV83" s="1283"/>
      <c r="CW83" s="1283"/>
      <c r="CX83" s="1283"/>
      <c r="CY83" s="1283"/>
      <c r="CZ83" s="1283"/>
      <c r="DA83" s="1283"/>
      <c r="DB83" s="1283"/>
      <c r="DC83" s="751"/>
      <c r="DD83" s="751"/>
      <c r="DE83" s="751"/>
      <c r="DF83" s="751"/>
      <c r="DG83" s="751"/>
      <c r="DH83" s="751"/>
      <c r="DI83" s="751"/>
      <c r="DJ83" s="751"/>
      <c r="DK83" s="751"/>
      <c r="DL83" s="1283"/>
      <c r="DM83" s="1712"/>
      <c r="DN83" s="708"/>
    </row>
    <row r="84" spans="1:118" ht="130.5" customHeight="1" outlineLevel="1">
      <c r="A84" s="1647" t="s">
        <v>485</v>
      </c>
      <c r="B84" s="1647" t="s">
        <v>303</v>
      </c>
      <c r="C84" s="1734" t="s">
        <v>43</v>
      </c>
      <c r="D84" s="1745" t="s">
        <v>543</v>
      </c>
      <c r="E84" s="1742">
        <v>4010007765</v>
      </c>
      <c r="F84" s="1725" t="s">
        <v>547</v>
      </c>
      <c r="G84" s="1727"/>
      <c r="H84" s="1647" t="s">
        <v>576</v>
      </c>
      <c r="I84" s="1649">
        <f t="shared" ref="I84" si="298">CB84+CQ84+CT84+CW84+CZ84</f>
        <v>2.2176000000000001E-2</v>
      </c>
      <c r="J84" s="1649"/>
      <c r="K84" s="1649"/>
      <c r="L84" s="1652"/>
      <c r="M84" s="1709"/>
      <c r="N84" s="1650">
        <f>M84*0.12*1000</f>
        <v>0</v>
      </c>
      <c r="O84" s="1709"/>
      <c r="P84" s="1709"/>
      <c r="Q84" s="1650">
        <f>P84*0.12*1000</f>
        <v>0</v>
      </c>
      <c r="R84" s="1709"/>
      <c r="S84" s="1709"/>
      <c r="T84" s="1650">
        <f>S84*0.12*1000</f>
        <v>0</v>
      </c>
      <c r="U84" s="1709"/>
      <c r="V84" s="1709"/>
      <c r="W84" s="1650">
        <f>V84*0.12*1000</f>
        <v>0</v>
      </c>
      <c r="X84" s="1709"/>
      <c r="Y84" s="1709"/>
      <c r="Z84" s="1650">
        <f>Y84*0.12*1000</f>
        <v>0</v>
      </c>
      <c r="AA84" s="1709"/>
      <c r="AB84" s="1709"/>
      <c r="AC84" s="1650">
        <f>AB84*0.12*1000</f>
        <v>0</v>
      </c>
      <c r="AD84" s="1709"/>
      <c r="AE84" s="1709"/>
      <c r="AF84" s="1650">
        <f t="shared" ref="AF84" si="299">AE84*0.12*1000</f>
        <v>0</v>
      </c>
      <c r="AG84" s="1709"/>
      <c r="AH84" s="1721"/>
      <c r="AI84" s="1650">
        <f>AH84*0.12*1000</f>
        <v>0</v>
      </c>
      <c r="AJ84" s="1721"/>
      <c r="AK84" s="1650">
        <f t="shared" ref="AK84:AM84" si="300">AN84+AQ84+AT84+AW84</f>
        <v>0</v>
      </c>
      <c r="AL84" s="1650">
        <f t="shared" si="300"/>
        <v>0</v>
      </c>
      <c r="AM84" s="1650">
        <f t="shared" si="300"/>
        <v>0</v>
      </c>
      <c r="AN84" s="1721"/>
      <c r="AO84" s="1650">
        <f>AN84*0.12*1000</f>
        <v>0</v>
      </c>
      <c r="AP84" s="1721"/>
      <c r="AQ84" s="1721"/>
      <c r="AR84" s="1650">
        <f>AQ84*0.12*1000</f>
        <v>0</v>
      </c>
      <c r="AS84" s="1721"/>
      <c r="AT84" s="1721"/>
      <c r="AU84" s="1650">
        <f>AT84*0.12*1000</f>
        <v>0</v>
      </c>
      <c r="AV84" s="1721"/>
      <c r="AW84" s="1721"/>
      <c r="AX84" s="1650">
        <f>AW84*0.12*1000</f>
        <v>0</v>
      </c>
      <c r="AY84" s="1721"/>
      <c r="AZ84" s="1743"/>
      <c r="BA84" s="1650">
        <f t="shared" ref="BA84:BC84" si="301">BD84+BG84+BJ84+BM84</f>
        <v>0</v>
      </c>
      <c r="BB84" s="1650">
        <f t="shared" si="301"/>
        <v>0</v>
      </c>
      <c r="BC84" s="1650">
        <f t="shared" si="301"/>
        <v>0</v>
      </c>
      <c r="BD84" s="1721"/>
      <c r="BE84" s="1650">
        <f>BD84*0.12*1000</f>
        <v>0</v>
      </c>
      <c r="BF84" s="1721"/>
      <c r="BG84" s="1721"/>
      <c r="BH84" s="1650">
        <f>BG84*0.12*1000</f>
        <v>0</v>
      </c>
      <c r="BI84" s="1721"/>
      <c r="BJ84" s="1721"/>
      <c r="BK84" s="1650">
        <f>BJ84*0.12*1000</f>
        <v>0</v>
      </c>
      <c r="BL84" s="1721"/>
      <c r="BM84" s="1721"/>
      <c r="BN84" s="1650">
        <f>BM84*0.12*1000</f>
        <v>0</v>
      </c>
      <c r="BO84" s="1721"/>
      <c r="BP84" s="1721"/>
      <c r="BQ84" s="1650">
        <f>BP84*0.12*1000</f>
        <v>0</v>
      </c>
      <c r="BR84" s="1721"/>
      <c r="BS84" s="1721"/>
      <c r="BT84" s="1650">
        <f>BS84*0.12*1000</f>
        <v>0</v>
      </c>
      <c r="BU84" s="1721"/>
      <c r="BV84" s="1721">
        <v>2.2176000000000001E-2</v>
      </c>
      <c r="BW84" s="1650"/>
      <c r="BX84" s="1744">
        <v>7.4999999999999997E-2</v>
      </c>
      <c r="BY84" s="1721"/>
      <c r="BZ84" s="1650"/>
      <c r="CA84" s="1744"/>
      <c r="CB84" s="1713">
        <f t="shared" ref="CB84:CD84" si="302">CE84+CH84+CK84+CN84</f>
        <v>0</v>
      </c>
      <c r="CC84" s="1713">
        <f t="shared" si="302"/>
        <v>0</v>
      </c>
      <c r="CD84" s="1713">
        <f t="shared" si="302"/>
        <v>0</v>
      </c>
      <c r="CE84" s="1744"/>
      <c r="CF84" s="1744"/>
      <c r="CG84" s="1744"/>
      <c r="CH84" s="1744"/>
      <c r="CI84" s="1744"/>
      <c r="CJ84" s="1744"/>
      <c r="CK84" s="1744"/>
      <c r="CL84" s="1744"/>
      <c r="CM84" s="1744"/>
      <c r="CN84" s="1744"/>
      <c r="CO84" s="1744"/>
      <c r="CP84" s="1744"/>
      <c r="CQ84" s="1721">
        <v>2.2176000000000001E-2</v>
      </c>
      <c r="CR84" s="1650">
        <f t="shared" ref="CR84:CR91" si="303">CQ84*0.12*1000</f>
        <v>2.6611199999999999</v>
      </c>
      <c r="CS84" s="1744">
        <v>6.8000000000000005E-2</v>
      </c>
      <c r="CT84" s="1744"/>
      <c r="CU84" s="1744"/>
      <c r="CV84" s="1744"/>
      <c r="CW84" s="1744"/>
      <c r="CX84" s="1744"/>
      <c r="CY84" s="1744"/>
      <c r="CZ84" s="1744"/>
      <c r="DA84" s="1744"/>
      <c r="DB84" s="1744"/>
      <c r="DC84" s="1706"/>
      <c r="DD84" s="1709"/>
      <c r="DE84" s="1709"/>
      <c r="DF84" s="1709"/>
      <c r="DG84" s="1709"/>
      <c r="DH84" s="1709"/>
      <c r="DI84" s="1709">
        <v>13.389496251934968</v>
      </c>
      <c r="DJ84" s="1709"/>
      <c r="DK84" s="1709"/>
      <c r="DL84" s="1709"/>
      <c r="DM84" s="1709"/>
      <c r="DN84" s="1649">
        <f t="shared" ref="DN84:DN91" si="304">DH84+DI84+DJ84+DK84+DL84</f>
        <v>13.389496251934968</v>
      </c>
    </row>
    <row r="85" spans="1:118" ht="110.25" outlineLevel="1">
      <c r="A85" s="1647" t="s">
        <v>485</v>
      </c>
      <c r="B85" s="1647" t="s">
        <v>303</v>
      </c>
      <c r="C85" s="1734" t="s">
        <v>44</v>
      </c>
      <c r="D85" s="1745" t="s">
        <v>627</v>
      </c>
      <c r="E85" s="1742">
        <v>4010007304</v>
      </c>
      <c r="F85" s="1725" t="s">
        <v>549</v>
      </c>
      <c r="G85" s="1727"/>
      <c r="H85" s="1647"/>
      <c r="I85" s="1649">
        <f t="shared" ref="I85:I91" si="305">CB85+CQ85+CT85+CW85+CZ85</f>
        <v>0.38170799999999999</v>
      </c>
      <c r="J85" s="1649"/>
      <c r="K85" s="1649"/>
      <c r="L85" s="1652"/>
      <c r="M85" s="1709"/>
      <c r="N85" s="1650"/>
      <c r="O85" s="1709"/>
      <c r="P85" s="1709"/>
      <c r="Q85" s="1650"/>
      <c r="R85" s="1709"/>
      <c r="S85" s="1709"/>
      <c r="T85" s="1650"/>
      <c r="U85" s="1709"/>
      <c r="V85" s="1709"/>
      <c r="W85" s="1650"/>
      <c r="X85" s="1709"/>
      <c r="Y85" s="1709"/>
      <c r="Z85" s="1650"/>
      <c r="AA85" s="1709"/>
      <c r="AB85" s="1709"/>
      <c r="AC85" s="1650"/>
      <c r="AD85" s="1709"/>
      <c r="AE85" s="1709"/>
      <c r="AF85" s="1650"/>
      <c r="AG85" s="1709"/>
      <c r="AH85" s="1721"/>
      <c r="AI85" s="1650"/>
      <c r="AJ85" s="1721"/>
      <c r="AK85" s="1650"/>
      <c r="AL85" s="1650"/>
      <c r="AM85" s="1650"/>
      <c r="AN85" s="1721"/>
      <c r="AO85" s="1650"/>
      <c r="AP85" s="1721"/>
      <c r="AQ85" s="1721"/>
      <c r="AR85" s="1650"/>
      <c r="AS85" s="1721"/>
      <c r="AT85" s="1721"/>
      <c r="AU85" s="1650"/>
      <c r="AV85" s="1721"/>
      <c r="AW85" s="1721"/>
      <c r="AX85" s="1650"/>
      <c r="AY85" s="1721"/>
      <c r="AZ85" s="1743"/>
      <c r="BA85" s="1650"/>
      <c r="BB85" s="1650"/>
      <c r="BC85" s="1650"/>
      <c r="BD85" s="1721"/>
      <c r="BE85" s="1650"/>
      <c r="BF85" s="1721"/>
      <c r="BG85" s="1721"/>
      <c r="BH85" s="1650"/>
      <c r="BI85" s="1721"/>
      <c r="BJ85" s="1721"/>
      <c r="BK85" s="1650"/>
      <c r="BL85" s="1721"/>
      <c r="BM85" s="1721"/>
      <c r="BN85" s="1650"/>
      <c r="BO85" s="1721"/>
      <c r="BP85" s="1721"/>
      <c r="BQ85" s="1650"/>
      <c r="BR85" s="1721"/>
      <c r="BS85" s="1721"/>
      <c r="BT85" s="1650"/>
      <c r="BU85" s="1721"/>
      <c r="BV85" s="1721"/>
      <c r="BW85" s="1650"/>
      <c r="BX85" s="1721"/>
      <c r="BY85" s="1721"/>
      <c r="BZ85" s="1650"/>
      <c r="CA85" s="1744"/>
      <c r="CB85" s="1713">
        <f t="shared" ref="CB85:CD91" si="306">CE85+CH85+CK85+CN85</f>
        <v>0</v>
      </c>
      <c r="CC85" s="1713">
        <f t="shared" si="306"/>
        <v>0</v>
      </c>
      <c r="CD85" s="1713">
        <f t="shared" si="306"/>
        <v>0</v>
      </c>
      <c r="CE85" s="1744"/>
      <c r="CF85" s="1744"/>
      <c r="CG85" s="1744"/>
      <c r="CH85" s="1744"/>
      <c r="CI85" s="1744"/>
      <c r="CJ85" s="1744"/>
      <c r="CK85" s="1744"/>
      <c r="CL85" s="1744"/>
      <c r="CM85" s="1744"/>
      <c r="CN85" s="1744"/>
      <c r="CO85" s="1744"/>
      <c r="CP85" s="1744"/>
      <c r="CQ85" s="1721">
        <v>0.38170799999999999</v>
      </c>
      <c r="CR85" s="1650">
        <f t="shared" si="303"/>
        <v>45.804960000000001</v>
      </c>
      <c r="CS85" s="1721">
        <v>1.2329159999999999</v>
      </c>
      <c r="CT85" s="1744"/>
      <c r="CU85" s="1744"/>
      <c r="CV85" s="1744"/>
      <c r="CW85" s="1744"/>
      <c r="CX85" s="1744"/>
      <c r="CY85" s="1744"/>
      <c r="CZ85" s="1744"/>
      <c r="DA85" s="1744"/>
      <c r="DB85" s="1744"/>
      <c r="DC85" s="1706"/>
      <c r="DD85" s="1709"/>
      <c r="DE85" s="1709"/>
      <c r="DF85" s="1709"/>
      <c r="DG85" s="1709">
        <v>0.51</v>
      </c>
      <c r="DH85" s="1709">
        <v>15.224352796177808</v>
      </c>
      <c r="DI85" s="1709"/>
      <c r="DJ85" s="1709"/>
      <c r="DK85" s="1709"/>
      <c r="DL85" s="1709"/>
      <c r="DM85" s="1709"/>
      <c r="DN85" s="1649">
        <f t="shared" si="304"/>
        <v>15.224352796177808</v>
      </c>
    </row>
    <row r="86" spans="1:118" ht="94.5" outlineLevel="1">
      <c r="A86" s="1647" t="s">
        <v>485</v>
      </c>
      <c r="B86" s="1647" t="s">
        <v>303</v>
      </c>
      <c r="C86" s="1734" t="s">
        <v>45</v>
      </c>
      <c r="D86" s="1745" t="s">
        <v>628</v>
      </c>
      <c r="E86" s="1742">
        <v>4010007395</v>
      </c>
      <c r="F86" s="1725" t="s">
        <v>629</v>
      </c>
      <c r="G86" s="1727"/>
      <c r="H86" s="1647"/>
      <c r="I86" s="1649">
        <f t="shared" si="305"/>
        <v>0.10355200000000001</v>
      </c>
      <c r="J86" s="1649"/>
      <c r="K86" s="1649"/>
      <c r="L86" s="1652"/>
      <c r="M86" s="1709"/>
      <c r="N86" s="1650"/>
      <c r="O86" s="1709"/>
      <c r="P86" s="1709"/>
      <c r="Q86" s="1650"/>
      <c r="R86" s="1709"/>
      <c r="S86" s="1709"/>
      <c r="T86" s="1650"/>
      <c r="U86" s="1709"/>
      <c r="V86" s="1709"/>
      <c r="W86" s="1650"/>
      <c r="X86" s="1709"/>
      <c r="Y86" s="1709"/>
      <c r="Z86" s="1650"/>
      <c r="AA86" s="1709"/>
      <c r="AB86" s="1709"/>
      <c r="AC86" s="1650"/>
      <c r="AD86" s="1709"/>
      <c r="AE86" s="1709"/>
      <c r="AF86" s="1650"/>
      <c r="AG86" s="1709"/>
      <c r="AH86" s="1721"/>
      <c r="AI86" s="1650"/>
      <c r="AJ86" s="1721"/>
      <c r="AK86" s="1650"/>
      <c r="AL86" s="1650"/>
      <c r="AM86" s="1650"/>
      <c r="AN86" s="1721"/>
      <c r="AO86" s="1650"/>
      <c r="AP86" s="1721"/>
      <c r="AQ86" s="1721"/>
      <c r="AR86" s="1650"/>
      <c r="AS86" s="1721"/>
      <c r="AT86" s="1721"/>
      <c r="AU86" s="1650"/>
      <c r="AV86" s="1721"/>
      <c r="AW86" s="1721"/>
      <c r="AX86" s="1650"/>
      <c r="AY86" s="1721"/>
      <c r="AZ86" s="1743"/>
      <c r="BA86" s="1650"/>
      <c r="BB86" s="1650"/>
      <c r="BC86" s="1650"/>
      <c r="BD86" s="1721"/>
      <c r="BE86" s="1650"/>
      <c r="BF86" s="1721"/>
      <c r="BG86" s="1721"/>
      <c r="BH86" s="1650"/>
      <c r="BI86" s="1721"/>
      <c r="BJ86" s="1721"/>
      <c r="BK86" s="1650"/>
      <c r="BL86" s="1721"/>
      <c r="BM86" s="1721"/>
      <c r="BN86" s="1650"/>
      <c r="BO86" s="1721"/>
      <c r="BP86" s="1721"/>
      <c r="BQ86" s="1650"/>
      <c r="BR86" s="1721"/>
      <c r="BS86" s="1721"/>
      <c r="BT86" s="1650"/>
      <c r="BU86" s="1721"/>
      <c r="BV86" s="1721"/>
      <c r="BW86" s="1650"/>
      <c r="BX86" s="1721"/>
      <c r="BY86" s="1721"/>
      <c r="BZ86" s="1650"/>
      <c r="CA86" s="1744"/>
      <c r="CB86" s="1713">
        <f t="shared" si="306"/>
        <v>0</v>
      </c>
      <c r="CC86" s="1713">
        <f t="shared" si="306"/>
        <v>0</v>
      </c>
      <c r="CD86" s="1713">
        <f t="shared" si="306"/>
        <v>0</v>
      </c>
      <c r="CE86" s="1744"/>
      <c r="CF86" s="1744"/>
      <c r="CG86" s="1744"/>
      <c r="CH86" s="1744"/>
      <c r="CI86" s="1744"/>
      <c r="CJ86" s="1744"/>
      <c r="CK86" s="1744"/>
      <c r="CL86" s="1744"/>
      <c r="CM86" s="1744"/>
      <c r="CN86" s="1744"/>
      <c r="CO86" s="1744"/>
      <c r="CP86" s="1744"/>
      <c r="CQ86" s="1721">
        <v>0.10355200000000001</v>
      </c>
      <c r="CR86" s="1650">
        <f t="shared" si="303"/>
        <v>12.42624</v>
      </c>
      <c r="CS86" s="1721">
        <v>0.33447300000000002</v>
      </c>
      <c r="CT86" s="1744"/>
      <c r="CU86" s="1744"/>
      <c r="CV86" s="1744"/>
      <c r="CW86" s="1744"/>
      <c r="CX86" s="1744"/>
      <c r="CY86" s="1744"/>
      <c r="CZ86" s="1744"/>
      <c r="DA86" s="1744"/>
      <c r="DB86" s="1744"/>
      <c r="DC86" s="1706"/>
      <c r="DD86" s="1709"/>
      <c r="DE86" s="1709"/>
      <c r="DF86" s="1709"/>
      <c r="DG86" s="1709">
        <v>0.4</v>
      </c>
      <c r="DH86" s="1709">
        <v>14.103719999999999</v>
      </c>
      <c r="DI86" s="1709"/>
      <c r="DJ86" s="1709"/>
      <c r="DK86" s="1709"/>
      <c r="DL86" s="1709"/>
      <c r="DM86" s="1709"/>
      <c r="DN86" s="1649">
        <f t="shared" si="304"/>
        <v>14.103719999999999</v>
      </c>
    </row>
    <row r="87" spans="1:118" ht="47.25" outlineLevel="1">
      <c r="A87" s="1647" t="s">
        <v>485</v>
      </c>
      <c r="B87" s="1647" t="s">
        <v>303</v>
      </c>
      <c r="C87" s="1734" t="s">
        <v>46</v>
      </c>
      <c r="D87" s="1745" t="s">
        <v>630</v>
      </c>
      <c r="E87" s="1742">
        <v>4010007401</v>
      </c>
      <c r="F87" s="1725" t="s">
        <v>631</v>
      </c>
      <c r="G87" s="1727"/>
      <c r="H87" s="1647"/>
      <c r="I87" s="1649">
        <f t="shared" si="305"/>
        <v>0.79802399999999996</v>
      </c>
      <c r="J87" s="1649"/>
      <c r="K87" s="1649"/>
      <c r="L87" s="1652"/>
      <c r="M87" s="1709"/>
      <c r="N87" s="1650"/>
      <c r="O87" s="1709"/>
      <c r="P87" s="1709"/>
      <c r="Q87" s="1650"/>
      <c r="R87" s="1709"/>
      <c r="S87" s="1709"/>
      <c r="T87" s="1650"/>
      <c r="U87" s="1709"/>
      <c r="V87" s="1709"/>
      <c r="W87" s="1650"/>
      <c r="X87" s="1709"/>
      <c r="Y87" s="1709"/>
      <c r="Z87" s="1650"/>
      <c r="AA87" s="1709"/>
      <c r="AB87" s="1709"/>
      <c r="AC87" s="1650"/>
      <c r="AD87" s="1709"/>
      <c r="AE87" s="1709"/>
      <c r="AF87" s="1650"/>
      <c r="AG87" s="1709"/>
      <c r="AH87" s="1721"/>
      <c r="AI87" s="1650"/>
      <c r="AJ87" s="1721"/>
      <c r="AK87" s="1650"/>
      <c r="AL87" s="1650"/>
      <c r="AM87" s="1650"/>
      <c r="AN87" s="1721"/>
      <c r="AO87" s="1650"/>
      <c r="AP87" s="1721"/>
      <c r="AQ87" s="1721"/>
      <c r="AR87" s="1650"/>
      <c r="AS87" s="1721"/>
      <c r="AT87" s="1721"/>
      <c r="AU87" s="1650"/>
      <c r="AV87" s="1721"/>
      <c r="AW87" s="1721"/>
      <c r="AX87" s="1650"/>
      <c r="AY87" s="1721"/>
      <c r="AZ87" s="1743"/>
      <c r="BA87" s="1650"/>
      <c r="BB87" s="1650"/>
      <c r="BC87" s="1650"/>
      <c r="BD87" s="1721"/>
      <c r="BE87" s="1650"/>
      <c r="BF87" s="1721"/>
      <c r="BG87" s="1721"/>
      <c r="BH87" s="1650"/>
      <c r="BI87" s="1721"/>
      <c r="BJ87" s="1721"/>
      <c r="BK87" s="1650"/>
      <c r="BL87" s="1721"/>
      <c r="BM87" s="1721"/>
      <c r="BN87" s="1650"/>
      <c r="BO87" s="1721"/>
      <c r="BP87" s="1721"/>
      <c r="BQ87" s="1650"/>
      <c r="BR87" s="1721"/>
      <c r="BS87" s="1721"/>
      <c r="BT87" s="1650"/>
      <c r="BU87" s="1721"/>
      <c r="BV87" s="1721"/>
      <c r="BW87" s="1650"/>
      <c r="BX87" s="1721"/>
      <c r="BY87" s="1721"/>
      <c r="BZ87" s="1650"/>
      <c r="CA87" s="1744"/>
      <c r="CB87" s="1713">
        <f t="shared" si="306"/>
        <v>0</v>
      </c>
      <c r="CC87" s="1713">
        <f t="shared" si="306"/>
        <v>0</v>
      </c>
      <c r="CD87" s="1713">
        <f t="shared" si="306"/>
        <v>0</v>
      </c>
      <c r="CE87" s="1744"/>
      <c r="CF87" s="1744"/>
      <c r="CG87" s="1744"/>
      <c r="CH87" s="1744"/>
      <c r="CI87" s="1744"/>
      <c r="CJ87" s="1744"/>
      <c r="CK87" s="1744"/>
      <c r="CL87" s="1744"/>
      <c r="CM87" s="1744"/>
      <c r="CN87" s="1744"/>
      <c r="CO87" s="1744"/>
      <c r="CP87" s="1744"/>
      <c r="CQ87" s="1721">
        <v>0.79802399999999996</v>
      </c>
      <c r="CR87" s="1650">
        <f t="shared" si="303"/>
        <v>95.762879999999996</v>
      </c>
      <c r="CS87" s="1721">
        <v>2.577617</v>
      </c>
      <c r="CT87" s="1744"/>
      <c r="CU87" s="1744"/>
      <c r="CV87" s="1744"/>
      <c r="CW87" s="1744"/>
      <c r="CX87" s="1744"/>
      <c r="CY87" s="1744"/>
      <c r="CZ87" s="1744"/>
      <c r="DA87" s="1744"/>
      <c r="DB87" s="1744"/>
      <c r="DC87" s="1706"/>
      <c r="DD87" s="1709"/>
      <c r="DE87" s="1709"/>
      <c r="DF87" s="1709"/>
      <c r="DG87" s="1709"/>
      <c r="DH87" s="1709">
        <v>1.32</v>
      </c>
      <c r="DI87" s="1709">
        <v>52.93</v>
      </c>
      <c r="DJ87" s="1709"/>
      <c r="DK87" s="1709"/>
      <c r="DL87" s="1709"/>
      <c r="DM87" s="1709"/>
      <c r="DN87" s="1649">
        <f t="shared" si="304"/>
        <v>54.25</v>
      </c>
    </row>
    <row r="88" spans="1:118" ht="94.5" outlineLevel="1">
      <c r="A88" s="1647" t="s">
        <v>485</v>
      </c>
      <c r="B88" s="1647" t="s">
        <v>303</v>
      </c>
      <c r="C88" s="1734" t="s">
        <v>47</v>
      </c>
      <c r="D88" s="1745" t="s">
        <v>632</v>
      </c>
      <c r="E88" s="1742">
        <v>4010007394</v>
      </c>
      <c r="F88" s="1725" t="s">
        <v>629</v>
      </c>
      <c r="G88" s="1727"/>
      <c r="H88" s="1647"/>
      <c r="I88" s="1649">
        <f t="shared" si="305"/>
        <v>9.9584000000000006E-2</v>
      </c>
      <c r="J88" s="1649"/>
      <c r="K88" s="1649"/>
      <c r="L88" s="1652"/>
      <c r="M88" s="1709"/>
      <c r="N88" s="1650"/>
      <c r="O88" s="1709"/>
      <c r="P88" s="1709"/>
      <c r="Q88" s="1650"/>
      <c r="R88" s="1709"/>
      <c r="S88" s="1709"/>
      <c r="T88" s="1650"/>
      <c r="U88" s="1709"/>
      <c r="V88" s="1709"/>
      <c r="W88" s="1650"/>
      <c r="X88" s="1709"/>
      <c r="Y88" s="1709"/>
      <c r="Z88" s="1650"/>
      <c r="AA88" s="1709"/>
      <c r="AB88" s="1709"/>
      <c r="AC88" s="1650"/>
      <c r="AD88" s="1709"/>
      <c r="AE88" s="1709"/>
      <c r="AF88" s="1650"/>
      <c r="AG88" s="1709"/>
      <c r="AH88" s="1721"/>
      <c r="AI88" s="1650"/>
      <c r="AJ88" s="1721"/>
      <c r="AK88" s="1650"/>
      <c r="AL88" s="1650"/>
      <c r="AM88" s="1650"/>
      <c r="AN88" s="1721"/>
      <c r="AO88" s="1650"/>
      <c r="AP88" s="1721"/>
      <c r="AQ88" s="1721"/>
      <c r="AR88" s="1650"/>
      <c r="AS88" s="1721"/>
      <c r="AT88" s="1721"/>
      <c r="AU88" s="1650"/>
      <c r="AV88" s="1721"/>
      <c r="AW88" s="1721"/>
      <c r="AX88" s="1650"/>
      <c r="AY88" s="1721"/>
      <c r="AZ88" s="1743"/>
      <c r="BA88" s="1650"/>
      <c r="BB88" s="1650"/>
      <c r="BC88" s="1650"/>
      <c r="BD88" s="1721"/>
      <c r="BE88" s="1650"/>
      <c r="BF88" s="1721"/>
      <c r="BG88" s="1721"/>
      <c r="BH88" s="1650"/>
      <c r="BI88" s="1721"/>
      <c r="BJ88" s="1721"/>
      <c r="BK88" s="1650"/>
      <c r="BL88" s="1721"/>
      <c r="BM88" s="1721"/>
      <c r="BN88" s="1650"/>
      <c r="BO88" s="1721"/>
      <c r="BP88" s="1721"/>
      <c r="BQ88" s="1650"/>
      <c r="BR88" s="1721"/>
      <c r="BS88" s="1721"/>
      <c r="BT88" s="1650"/>
      <c r="BU88" s="1721"/>
      <c r="BV88" s="1721"/>
      <c r="BW88" s="1650"/>
      <c r="BX88" s="1721"/>
      <c r="BY88" s="1721"/>
      <c r="BZ88" s="1650"/>
      <c r="CA88" s="1744"/>
      <c r="CB88" s="1713">
        <f t="shared" si="306"/>
        <v>0</v>
      </c>
      <c r="CC88" s="1713">
        <f t="shared" si="306"/>
        <v>0</v>
      </c>
      <c r="CD88" s="1713">
        <f t="shared" si="306"/>
        <v>0</v>
      </c>
      <c r="CE88" s="1744"/>
      <c r="CF88" s="1744"/>
      <c r="CG88" s="1744"/>
      <c r="CH88" s="1744"/>
      <c r="CI88" s="1744"/>
      <c r="CJ88" s="1744"/>
      <c r="CK88" s="1744"/>
      <c r="CL88" s="1744"/>
      <c r="CM88" s="1744"/>
      <c r="CN88" s="1744"/>
      <c r="CO88" s="1744"/>
      <c r="CP88" s="1744"/>
      <c r="CQ88" s="1721">
        <v>9.9584000000000006E-2</v>
      </c>
      <c r="CR88" s="1650">
        <f t="shared" si="303"/>
        <v>11.95008</v>
      </c>
      <c r="CS88" s="1721">
        <v>0.321656</v>
      </c>
      <c r="CT88" s="1744"/>
      <c r="CU88" s="1744"/>
      <c r="CV88" s="1744"/>
      <c r="CW88" s="1744"/>
      <c r="CX88" s="1744"/>
      <c r="CY88" s="1744"/>
      <c r="CZ88" s="1744"/>
      <c r="DA88" s="1744"/>
      <c r="DB88" s="1744"/>
      <c r="DC88" s="1706"/>
      <c r="DD88" s="1709"/>
      <c r="DE88" s="1709"/>
      <c r="DF88" s="1709"/>
      <c r="DG88" s="1709">
        <v>0.4</v>
      </c>
      <c r="DH88" s="1709">
        <v>14.107530000000001</v>
      </c>
      <c r="DI88" s="1709"/>
      <c r="DJ88" s="1709"/>
      <c r="DK88" s="1709"/>
      <c r="DL88" s="1709"/>
      <c r="DM88" s="1709"/>
      <c r="DN88" s="1649">
        <f t="shared" si="304"/>
        <v>14.107530000000001</v>
      </c>
    </row>
    <row r="89" spans="1:118" ht="63" outlineLevel="1">
      <c r="A89" s="1647" t="s">
        <v>485</v>
      </c>
      <c r="B89" s="1647" t="s">
        <v>303</v>
      </c>
      <c r="C89" s="1734" t="s">
        <v>108</v>
      </c>
      <c r="D89" s="1745" t="s">
        <v>544</v>
      </c>
      <c r="E89" s="1742">
        <v>4010007776</v>
      </c>
      <c r="F89" s="1725" t="s">
        <v>548</v>
      </c>
      <c r="G89" s="1727"/>
      <c r="H89" s="1647" t="s">
        <v>576</v>
      </c>
      <c r="I89" s="1649">
        <f t="shared" si="305"/>
        <v>0.68532000000000004</v>
      </c>
      <c r="J89" s="1649"/>
      <c r="K89" s="1649"/>
      <c r="L89" s="1652"/>
      <c r="M89" s="1709"/>
      <c r="N89" s="1650">
        <f>M89*0.12*1000</f>
        <v>0</v>
      </c>
      <c r="O89" s="1709"/>
      <c r="P89" s="1709"/>
      <c r="Q89" s="1650">
        <f>P89*0.12*1000</f>
        <v>0</v>
      </c>
      <c r="R89" s="1709"/>
      <c r="S89" s="1709"/>
      <c r="T89" s="1650">
        <f>S89*0.12*1000</f>
        <v>0</v>
      </c>
      <c r="U89" s="1709"/>
      <c r="V89" s="1709"/>
      <c r="W89" s="1650">
        <f>V89*0.12*1000</f>
        <v>0</v>
      </c>
      <c r="X89" s="1709"/>
      <c r="Y89" s="1709"/>
      <c r="Z89" s="1650">
        <f>Y89*0.12*1000</f>
        <v>0</v>
      </c>
      <c r="AA89" s="1709"/>
      <c r="AB89" s="1709"/>
      <c r="AC89" s="1650">
        <f>AB89*0.12*1000</f>
        <v>0</v>
      </c>
      <c r="AD89" s="1709"/>
      <c r="AE89" s="1709"/>
      <c r="AF89" s="1650">
        <f>AE89*0.12*1000</f>
        <v>0</v>
      </c>
      <c r="AG89" s="1709"/>
      <c r="AH89" s="1721"/>
      <c r="AI89" s="1650">
        <f>AH89*0.12*1000</f>
        <v>0</v>
      </c>
      <c r="AJ89" s="1721"/>
      <c r="AK89" s="1650">
        <f t="shared" ref="AK89:AM90" si="307">AN89+AQ89+AT89+AW89</f>
        <v>0</v>
      </c>
      <c r="AL89" s="1650">
        <f t="shared" si="307"/>
        <v>0</v>
      </c>
      <c r="AM89" s="1650">
        <f t="shared" si="307"/>
        <v>0</v>
      </c>
      <c r="AN89" s="1721"/>
      <c r="AO89" s="1650">
        <f>AN89*0.12*1000</f>
        <v>0</v>
      </c>
      <c r="AP89" s="1721"/>
      <c r="AQ89" s="1721"/>
      <c r="AR89" s="1650">
        <f>AQ89*0.12*1000</f>
        <v>0</v>
      </c>
      <c r="AS89" s="1721"/>
      <c r="AT89" s="1721"/>
      <c r="AU89" s="1650">
        <f>AT89*0.12*1000</f>
        <v>0</v>
      </c>
      <c r="AV89" s="1721"/>
      <c r="AW89" s="1721"/>
      <c r="AX89" s="1650">
        <f>AW89*0.12*1000</f>
        <v>0</v>
      </c>
      <c r="AY89" s="1721"/>
      <c r="AZ89" s="1743"/>
      <c r="BA89" s="1650">
        <f t="shared" ref="BA89:BC91" si="308">BD89+BG89+BJ89+BM89</f>
        <v>0</v>
      </c>
      <c r="BB89" s="1650">
        <f t="shared" si="308"/>
        <v>0</v>
      </c>
      <c r="BC89" s="1650">
        <f t="shared" si="308"/>
        <v>0</v>
      </c>
      <c r="BD89" s="1721"/>
      <c r="BE89" s="1650">
        <f>BD89*0.12*1000</f>
        <v>0</v>
      </c>
      <c r="BF89" s="1721"/>
      <c r="BG89" s="1721"/>
      <c r="BH89" s="1650">
        <f>BG89*0.12*1000</f>
        <v>0</v>
      </c>
      <c r="BI89" s="1721"/>
      <c r="BJ89" s="1721"/>
      <c r="BK89" s="1650">
        <f>BJ89*0.12*1000</f>
        <v>0</v>
      </c>
      <c r="BL89" s="1721"/>
      <c r="BM89" s="1721"/>
      <c r="BN89" s="1650">
        <f>BM89*0.12*1000</f>
        <v>0</v>
      </c>
      <c r="BO89" s="1721"/>
      <c r="BP89" s="1721"/>
      <c r="BQ89" s="1650">
        <f>BP89*0.12*1000</f>
        <v>0</v>
      </c>
      <c r="BR89" s="1721"/>
      <c r="BS89" s="1721">
        <v>0.68532000000000004</v>
      </c>
      <c r="BT89" s="1650">
        <f>BS89*0.12*1000</f>
        <v>82.238399999999999</v>
      </c>
      <c r="BU89" s="1721">
        <v>2.213584</v>
      </c>
      <c r="BV89" s="1721"/>
      <c r="BW89" s="1650"/>
      <c r="BX89" s="1721"/>
      <c r="BY89" s="1721"/>
      <c r="BZ89" s="1650"/>
      <c r="CA89" s="1744"/>
      <c r="CB89" s="1713">
        <f t="shared" si="306"/>
        <v>0</v>
      </c>
      <c r="CC89" s="1713">
        <f t="shared" si="306"/>
        <v>0</v>
      </c>
      <c r="CD89" s="1713">
        <f t="shared" si="306"/>
        <v>0</v>
      </c>
      <c r="CE89" s="1744"/>
      <c r="CF89" s="1744"/>
      <c r="CG89" s="1744"/>
      <c r="CH89" s="1744"/>
      <c r="CI89" s="1744"/>
      <c r="CJ89" s="1744"/>
      <c r="CK89" s="1744"/>
      <c r="CL89" s="1744"/>
      <c r="CM89" s="1744"/>
      <c r="CN89" s="1744"/>
      <c r="CO89" s="1744"/>
      <c r="CP89" s="1744"/>
      <c r="CQ89" s="1721">
        <v>0.68532000000000004</v>
      </c>
      <c r="CR89" s="1650">
        <f t="shared" si="303"/>
        <v>82.238399999999999</v>
      </c>
      <c r="CS89" s="1721">
        <v>2.213584</v>
      </c>
      <c r="CT89" s="1744"/>
      <c r="CU89" s="1744"/>
      <c r="CV89" s="1744"/>
      <c r="CW89" s="1744"/>
      <c r="CX89" s="1744"/>
      <c r="CY89" s="1744"/>
      <c r="CZ89" s="1744"/>
      <c r="DA89" s="1744"/>
      <c r="DB89" s="1744"/>
      <c r="DC89" s="1706"/>
      <c r="DD89" s="1709"/>
      <c r="DE89" s="1709"/>
      <c r="DF89" s="1709"/>
      <c r="DG89" s="1709"/>
      <c r="DH89" s="1709">
        <v>4</v>
      </c>
      <c r="DI89" s="1709">
        <v>45.682399856343459</v>
      </c>
      <c r="DJ89" s="1709"/>
      <c r="DK89" s="1709"/>
      <c r="DL89" s="1709"/>
      <c r="DM89" s="1709"/>
      <c r="DN89" s="1649">
        <f t="shared" si="304"/>
        <v>49.682399856343459</v>
      </c>
    </row>
    <row r="90" spans="1:118" ht="63" outlineLevel="1">
      <c r="A90" s="1647" t="s">
        <v>485</v>
      </c>
      <c r="B90" s="1647" t="s">
        <v>303</v>
      </c>
      <c r="C90" s="1734" t="s">
        <v>719</v>
      </c>
      <c r="D90" s="1745" t="s">
        <v>545</v>
      </c>
      <c r="E90" s="1742">
        <v>4010100080</v>
      </c>
      <c r="F90" s="1725" t="s">
        <v>549</v>
      </c>
      <c r="G90" s="1727"/>
      <c r="H90" s="1647" t="s">
        <v>576</v>
      </c>
      <c r="I90" s="1649">
        <f t="shared" si="305"/>
        <v>0.68393000000000004</v>
      </c>
      <c r="J90" s="1649"/>
      <c r="K90" s="1649"/>
      <c r="L90" s="1652"/>
      <c r="M90" s="1709"/>
      <c r="N90" s="1650">
        <f>M90*0.12*1000</f>
        <v>0</v>
      </c>
      <c r="O90" s="1709"/>
      <c r="P90" s="1709"/>
      <c r="Q90" s="1650">
        <f>P90*0.12*1000</f>
        <v>0</v>
      </c>
      <c r="R90" s="1709"/>
      <c r="S90" s="1709"/>
      <c r="T90" s="1650">
        <f>S90*0.12*1000</f>
        <v>0</v>
      </c>
      <c r="U90" s="1709"/>
      <c r="V90" s="1709"/>
      <c r="W90" s="1650">
        <f>V90*0.12*1000</f>
        <v>0</v>
      </c>
      <c r="X90" s="1709"/>
      <c r="Y90" s="1709"/>
      <c r="Z90" s="1650">
        <f>Y90*0.12*1000</f>
        <v>0</v>
      </c>
      <c r="AA90" s="1709"/>
      <c r="AB90" s="1709"/>
      <c r="AC90" s="1650">
        <f>AB90*0.12*1000</f>
        <v>0</v>
      </c>
      <c r="AD90" s="1709"/>
      <c r="AE90" s="1709"/>
      <c r="AF90" s="1650">
        <f>AE90*0.12*1000</f>
        <v>0</v>
      </c>
      <c r="AG90" s="1709"/>
      <c r="AH90" s="1721"/>
      <c r="AI90" s="1650">
        <f>AH90*0.12*1000</f>
        <v>0</v>
      </c>
      <c r="AJ90" s="1721"/>
      <c r="AK90" s="1650">
        <f t="shared" si="307"/>
        <v>0</v>
      </c>
      <c r="AL90" s="1650">
        <f t="shared" si="307"/>
        <v>0</v>
      </c>
      <c r="AM90" s="1650">
        <f t="shared" si="307"/>
        <v>0</v>
      </c>
      <c r="AN90" s="1721"/>
      <c r="AO90" s="1650">
        <f>AN90*0.12*1000</f>
        <v>0</v>
      </c>
      <c r="AP90" s="1721"/>
      <c r="AQ90" s="1721"/>
      <c r="AR90" s="1650">
        <f>AQ90*0.12*1000</f>
        <v>0</v>
      </c>
      <c r="AS90" s="1721"/>
      <c r="AT90" s="1721"/>
      <c r="AU90" s="1650">
        <f>AT90*0.12*1000</f>
        <v>0</v>
      </c>
      <c r="AV90" s="1721"/>
      <c r="AW90" s="1721"/>
      <c r="AX90" s="1650">
        <f>AW90*0.12*1000</f>
        <v>0</v>
      </c>
      <c r="AY90" s="1721"/>
      <c r="AZ90" s="1743"/>
      <c r="BA90" s="1650">
        <f t="shared" si="308"/>
        <v>0</v>
      </c>
      <c r="BB90" s="1650">
        <f t="shared" si="308"/>
        <v>0</v>
      </c>
      <c r="BC90" s="1650">
        <f t="shared" si="308"/>
        <v>0</v>
      </c>
      <c r="BD90" s="1721"/>
      <c r="BE90" s="1650">
        <f>BD90*0.12*1000</f>
        <v>0</v>
      </c>
      <c r="BF90" s="1721"/>
      <c r="BG90" s="1721"/>
      <c r="BH90" s="1650">
        <f>BG90*0.12*1000</f>
        <v>0</v>
      </c>
      <c r="BI90" s="1721"/>
      <c r="BJ90" s="1721"/>
      <c r="BK90" s="1650">
        <f>BJ90*0.12*1000</f>
        <v>0</v>
      </c>
      <c r="BL90" s="1721"/>
      <c r="BM90" s="1721"/>
      <c r="BN90" s="1650">
        <f>BM90*0.12*1000</f>
        <v>0</v>
      </c>
      <c r="BO90" s="1721"/>
      <c r="BP90" s="1721"/>
      <c r="BQ90" s="1650"/>
      <c r="BR90" s="1721"/>
      <c r="BS90" s="1721">
        <v>0.68393000000000004</v>
      </c>
      <c r="BT90" s="1650">
        <f>BS90*0.12*1000</f>
        <v>82.071600000000004</v>
      </c>
      <c r="BU90" s="1721">
        <v>2.2090939999999999</v>
      </c>
      <c r="BV90" s="1721"/>
      <c r="BW90" s="1650">
        <f>BV90*0.12*1000</f>
        <v>0</v>
      </c>
      <c r="BX90" s="1721"/>
      <c r="BY90" s="1721"/>
      <c r="BZ90" s="1650">
        <f>BY90*0.12*1000</f>
        <v>0</v>
      </c>
      <c r="CA90" s="1744"/>
      <c r="CB90" s="1713">
        <f t="shared" si="306"/>
        <v>0</v>
      </c>
      <c r="CC90" s="1713">
        <f t="shared" si="306"/>
        <v>0</v>
      </c>
      <c r="CD90" s="1713">
        <f t="shared" si="306"/>
        <v>0</v>
      </c>
      <c r="CE90" s="1744"/>
      <c r="CF90" s="1744"/>
      <c r="CG90" s="1744"/>
      <c r="CH90" s="1744"/>
      <c r="CI90" s="1744"/>
      <c r="CJ90" s="1744"/>
      <c r="CK90" s="1744"/>
      <c r="CL90" s="1744"/>
      <c r="CM90" s="1744"/>
      <c r="CN90" s="1744"/>
      <c r="CO90" s="1744"/>
      <c r="CP90" s="1744"/>
      <c r="CQ90" s="1721">
        <v>0.68393000000000004</v>
      </c>
      <c r="CR90" s="1650">
        <f t="shared" si="303"/>
        <v>82.071600000000004</v>
      </c>
      <c r="CS90" s="1721">
        <v>2.2090939999999999</v>
      </c>
      <c r="CT90" s="1744"/>
      <c r="CU90" s="1744"/>
      <c r="CV90" s="1744"/>
      <c r="CW90" s="1744"/>
      <c r="CX90" s="1744"/>
      <c r="CY90" s="1744"/>
      <c r="CZ90" s="1744"/>
      <c r="DA90" s="1744"/>
      <c r="DB90" s="1744"/>
      <c r="DC90" s="1706"/>
      <c r="DD90" s="1709"/>
      <c r="DE90" s="1709"/>
      <c r="DF90" s="1709"/>
      <c r="DG90" s="1709">
        <v>1.1499999999999999</v>
      </c>
      <c r="DH90" s="1709">
        <v>28.592152333333338</v>
      </c>
      <c r="DI90" s="1709"/>
      <c r="DJ90" s="1709"/>
      <c r="DK90" s="1709"/>
      <c r="DL90" s="1709"/>
      <c r="DM90" s="1709"/>
      <c r="DN90" s="1649">
        <f t="shared" si="304"/>
        <v>28.592152333333338</v>
      </c>
    </row>
    <row r="91" spans="1:118" ht="33.6" customHeight="1" outlineLevel="1">
      <c r="A91" s="1647" t="s">
        <v>485</v>
      </c>
      <c r="B91" s="1647" t="s">
        <v>303</v>
      </c>
      <c r="C91" s="1734" t="s">
        <v>720</v>
      </c>
      <c r="D91" s="1745" t="s">
        <v>633</v>
      </c>
      <c r="E91" s="1742">
        <v>4010007766</v>
      </c>
      <c r="F91" s="1725" t="s">
        <v>631</v>
      </c>
      <c r="G91" s="1727"/>
      <c r="H91" s="1647"/>
      <c r="I91" s="1649">
        <f t="shared" si="305"/>
        <v>0.42927100000000001</v>
      </c>
      <c r="J91" s="1649"/>
      <c r="K91" s="1649"/>
      <c r="L91" s="1652"/>
      <c r="M91" s="1709"/>
      <c r="N91" s="1650">
        <f t="shared" ref="N91" si="309">M91*0.12*1000</f>
        <v>0</v>
      </c>
      <c r="O91" s="1709"/>
      <c r="P91" s="1709"/>
      <c r="Q91" s="1650">
        <f t="shared" ref="Q91" si="310">P91*0.12*1000</f>
        <v>0</v>
      </c>
      <c r="R91" s="1709"/>
      <c r="S91" s="1709"/>
      <c r="T91" s="1650">
        <f t="shared" ref="T91" si="311">S91*0.12*1000</f>
        <v>0</v>
      </c>
      <c r="U91" s="1709"/>
      <c r="V91" s="1709"/>
      <c r="W91" s="1650">
        <f t="shared" ref="W91" si="312">V91*0.12*1000</f>
        <v>0</v>
      </c>
      <c r="X91" s="1709"/>
      <c r="Y91" s="1709"/>
      <c r="Z91" s="1650">
        <f t="shared" ref="Z91" si="313">Y91*0.12*1000</f>
        <v>0</v>
      </c>
      <c r="AA91" s="1709"/>
      <c r="AB91" s="1709"/>
      <c r="AC91" s="1650">
        <f t="shared" ref="AC91" si="314">AB91*0.12*1000</f>
        <v>0</v>
      </c>
      <c r="AD91" s="1709"/>
      <c r="AE91" s="1709"/>
      <c r="AF91" s="1650">
        <f>AE91*0.12*1000</f>
        <v>0</v>
      </c>
      <c r="AG91" s="1709"/>
      <c r="AH91" s="1721"/>
      <c r="AI91" s="1650">
        <f t="shared" ref="AI91" si="315">AH91*0.12*1000</f>
        <v>0</v>
      </c>
      <c r="AJ91" s="1721"/>
      <c r="AK91" s="1650">
        <f t="shared" ref="AK91:AM91" si="316">AN91+AQ91+AT91+AW91</f>
        <v>0</v>
      </c>
      <c r="AL91" s="1650">
        <f t="shared" si="316"/>
        <v>0</v>
      </c>
      <c r="AM91" s="1650">
        <f t="shared" si="316"/>
        <v>0</v>
      </c>
      <c r="AN91" s="1721"/>
      <c r="AO91" s="1650">
        <f t="shared" ref="AO91" si="317">AN91*0.12*1000</f>
        <v>0</v>
      </c>
      <c r="AP91" s="1721"/>
      <c r="AQ91" s="1721"/>
      <c r="AR91" s="1650">
        <f t="shared" ref="AR91" si="318">AQ91*0.12*1000</f>
        <v>0</v>
      </c>
      <c r="AS91" s="1721"/>
      <c r="AT91" s="1721"/>
      <c r="AU91" s="1650">
        <f t="shared" ref="AU91" si="319">AT91*0.12*1000</f>
        <v>0</v>
      </c>
      <c r="AV91" s="1721"/>
      <c r="AW91" s="1721"/>
      <c r="AX91" s="1650">
        <f t="shared" ref="AX91" si="320">AW91*0.12*1000</f>
        <v>0</v>
      </c>
      <c r="AY91" s="1721"/>
      <c r="AZ91" s="1743"/>
      <c r="BA91" s="1650">
        <f t="shared" si="308"/>
        <v>0</v>
      </c>
      <c r="BB91" s="1650">
        <f t="shared" si="308"/>
        <v>0</v>
      </c>
      <c r="BC91" s="1650">
        <f t="shared" si="308"/>
        <v>0</v>
      </c>
      <c r="BD91" s="1721"/>
      <c r="BE91" s="1650">
        <f>BD91*0.12*1000</f>
        <v>0</v>
      </c>
      <c r="BF91" s="1721"/>
      <c r="BG91" s="1721"/>
      <c r="BH91" s="1650">
        <f>BG91*0.12*1000</f>
        <v>0</v>
      </c>
      <c r="BI91" s="1721"/>
      <c r="BJ91" s="1721"/>
      <c r="BK91" s="1650">
        <f>BJ91*0.12*1000</f>
        <v>0</v>
      </c>
      <c r="BL91" s="1721"/>
      <c r="BM91" s="1721"/>
      <c r="BN91" s="1650">
        <f>BM91*0.12*1000</f>
        <v>0</v>
      </c>
      <c r="BO91" s="1721"/>
      <c r="BP91" s="1721"/>
      <c r="BQ91" s="1650">
        <f t="shared" ref="BQ91" si="321">BP91*0.12*1000</f>
        <v>0</v>
      </c>
      <c r="BR91" s="1721"/>
      <c r="BS91" s="1721"/>
      <c r="BT91" s="1650">
        <f t="shared" ref="BT91" si="322">BS91*0.12*1000</f>
        <v>0</v>
      </c>
      <c r="BU91" s="1721"/>
      <c r="BV91" s="1721"/>
      <c r="BW91" s="1650">
        <f t="shared" ref="BW91" si="323">BV91*0.12*1000</f>
        <v>0</v>
      </c>
      <c r="BX91" s="1721"/>
      <c r="BY91" s="1721"/>
      <c r="BZ91" s="1650">
        <f t="shared" ref="BZ91" si="324">BY91*0.12*1000</f>
        <v>0</v>
      </c>
      <c r="CA91" s="1744"/>
      <c r="CB91" s="1713">
        <f t="shared" si="306"/>
        <v>0</v>
      </c>
      <c r="CC91" s="1713">
        <f t="shared" si="306"/>
        <v>0</v>
      </c>
      <c r="CD91" s="1713">
        <f t="shared" si="306"/>
        <v>0</v>
      </c>
      <c r="CE91" s="1744"/>
      <c r="CF91" s="1744"/>
      <c r="CG91" s="1744"/>
      <c r="CH91" s="1744"/>
      <c r="CI91" s="1744"/>
      <c r="CJ91" s="1744"/>
      <c r="CK91" s="1744"/>
      <c r="CL91" s="1744"/>
      <c r="CM91" s="1744"/>
      <c r="CN91" s="1744"/>
      <c r="CO91" s="1744"/>
      <c r="CP91" s="1744"/>
      <c r="CQ91" s="1721">
        <v>0.42927100000000001</v>
      </c>
      <c r="CR91" s="1650">
        <f t="shared" si="303"/>
        <v>51.512520000000002</v>
      </c>
      <c r="CS91" s="1721">
        <v>1.3865449999999999</v>
      </c>
      <c r="CT91" s="1744"/>
      <c r="CU91" s="1744"/>
      <c r="CV91" s="1744"/>
      <c r="CW91" s="1744"/>
      <c r="CX91" s="1744"/>
      <c r="CY91" s="1744"/>
      <c r="CZ91" s="1744"/>
      <c r="DA91" s="1744"/>
      <c r="DB91" s="1744"/>
      <c r="DC91" s="1706"/>
      <c r="DD91" s="1709"/>
      <c r="DE91" s="1709"/>
      <c r="DF91" s="1709"/>
      <c r="DG91" s="1709"/>
      <c r="DH91" s="1709">
        <v>1.71</v>
      </c>
      <c r="DI91" s="1709">
        <v>39.847968869213297</v>
      </c>
      <c r="DJ91" s="1709"/>
      <c r="DK91" s="1709"/>
      <c r="DL91" s="1709"/>
      <c r="DM91" s="1709"/>
      <c r="DN91" s="1649">
        <f t="shared" si="304"/>
        <v>41.557968869213298</v>
      </c>
    </row>
    <row r="92" spans="1:118" outlineLevel="1">
      <c r="A92" s="1268"/>
      <c r="B92" s="1268"/>
      <c r="C92" s="1269"/>
      <c r="D92" s="1270"/>
      <c r="E92" s="1271"/>
      <c r="F92" s="1272"/>
      <c r="G92" s="696"/>
      <c r="H92" s="710"/>
      <c r="I92" s="715"/>
      <c r="J92" s="1649"/>
      <c r="K92" s="1649"/>
      <c r="L92" s="712"/>
      <c r="M92" s="716"/>
      <c r="N92" s="732"/>
      <c r="O92" s="716"/>
      <c r="P92" s="716"/>
      <c r="Q92" s="732"/>
      <c r="R92" s="716"/>
      <c r="S92" s="716"/>
      <c r="T92" s="732"/>
      <c r="U92" s="716"/>
      <c r="V92" s="716"/>
      <c r="W92" s="732"/>
      <c r="X92" s="716"/>
      <c r="Y92" s="716"/>
      <c r="Z92" s="732"/>
      <c r="AA92" s="716"/>
      <c r="AB92" s="716"/>
      <c r="AC92" s="732"/>
      <c r="AD92" s="716"/>
      <c r="AE92" s="716"/>
      <c r="AF92" s="732"/>
      <c r="AG92" s="716"/>
      <c r="AH92" s="717"/>
      <c r="AI92" s="732"/>
      <c r="AJ92" s="717"/>
      <c r="AK92" s="732"/>
      <c r="AL92" s="732"/>
      <c r="AM92" s="732"/>
      <c r="AN92" s="717"/>
      <c r="AO92" s="732"/>
      <c r="AP92" s="717"/>
      <c r="AQ92" s="717"/>
      <c r="AR92" s="732"/>
      <c r="AS92" s="717"/>
      <c r="AT92" s="717"/>
      <c r="AU92" s="732"/>
      <c r="AV92" s="717"/>
      <c r="AW92" s="717"/>
      <c r="AX92" s="732"/>
      <c r="AY92" s="717"/>
      <c r="AZ92" s="1028"/>
      <c r="BA92" s="732"/>
      <c r="BB92" s="732"/>
      <c r="BC92" s="732"/>
      <c r="BD92" s="717"/>
      <c r="BE92" s="732"/>
      <c r="BF92" s="717"/>
      <c r="BG92" s="717"/>
      <c r="BH92" s="732"/>
      <c r="BI92" s="717"/>
      <c r="BJ92" s="717"/>
      <c r="BK92" s="732"/>
      <c r="BL92" s="717"/>
      <c r="BM92" s="717"/>
      <c r="BN92" s="732"/>
      <c r="BO92" s="717"/>
      <c r="BP92" s="717"/>
      <c r="BQ92" s="732"/>
      <c r="BR92" s="717"/>
      <c r="BS92" s="717"/>
      <c r="BT92" s="732"/>
      <c r="BU92" s="717"/>
      <c r="BV92" s="717"/>
      <c r="BW92" s="732"/>
      <c r="BX92" s="717"/>
      <c r="BY92" s="717"/>
      <c r="BZ92" s="732"/>
      <c r="CA92" s="753"/>
      <c r="CB92" s="1285"/>
      <c r="CC92" s="1285"/>
      <c r="CD92" s="1285"/>
      <c r="CE92" s="1275"/>
      <c r="CF92" s="1275"/>
      <c r="CG92" s="1275"/>
      <c r="CH92" s="1275"/>
      <c r="CI92" s="1275"/>
      <c r="CJ92" s="1275"/>
      <c r="CK92" s="1275"/>
      <c r="CL92" s="1275"/>
      <c r="CM92" s="1275"/>
      <c r="CN92" s="1275"/>
      <c r="CO92" s="1275"/>
      <c r="CP92" s="1275"/>
      <c r="CQ92" s="1274"/>
      <c r="CR92" s="1273"/>
      <c r="CS92" s="1274"/>
      <c r="CT92" s="1275"/>
      <c r="CU92" s="1275"/>
      <c r="CV92" s="1275"/>
      <c r="CW92" s="1275"/>
      <c r="CX92" s="1275"/>
      <c r="CY92" s="1275"/>
      <c r="CZ92" s="1275"/>
      <c r="DA92" s="1275"/>
      <c r="DB92" s="1275"/>
      <c r="DC92" s="708"/>
      <c r="DD92" s="716"/>
      <c r="DE92" s="716"/>
      <c r="DF92" s="716"/>
      <c r="DG92" s="716"/>
      <c r="DH92" s="1454"/>
      <c r="DI92" s="1454"/>
      <c r="DJ92" s="716"/>
      <c r="DK92" s="716"/>
      <c r="DL92" s="1262"/>
      <c r="DM92" s="1709"/>
      <c r="DN92" s="715"/>
    </row>
    <row r="93" spans="1:118" ht="22.5" customHeight="1" outlineLevel="1">
      <c r="A93" s="1944" t="s">
        <v>485</v>
      </c>
      <c r="B93" s="1944" t="s">
        <v>303</v>
      </c>
      <c r="C93" s="1944">
        <v>2</v>
      </c>
      <c r="D93" s="1945" t="s">
        <v>102</v>
      </c>
      <c r="E93" s="701"/>
      <c r="F93" s="701"/>
      <c r="G93" s="696"/>
      <c r="H93" s="710" t="s">
        <v>576</v>
      </c>
      <c r="I93" s="715">
        <f t="shared" ref="I93:I98" si="325">CB93+CQ93+CT93+CW93+CZ93</f>
        <v>0</v>
      </c>
      <c r="J93" s="1649"/>
      <c r="K93" s="1649"/>
      <c r="L93" s="712"/>
      <c r="M93" s="716"/>
      <c r="N93" s="716"/>
      <c r="O93" s="716"/>
      <c r="P93" s="716"/>
      <c r="Q93" s="716"/>
      <c r="R93" s="716"/>
      <c r="S93" s="716"/>
      <c r="T93" s="716"/>
      <c r="U93" s="716"/>
      <c r="V93" s="716"/>
      <c r="W93" s="716"/>
      <c r="X93" s="716"/>
      <c r="Y93" s="716"/>
      <c r="Z93" s="716"/>
      <c r="AA93" s="716"/>
      <c r="AB93" s="716"/>
      <c r="AC93" s="716"/>
      <c r="AD93" s="716"/>
      <c r="AE93" s="717"/>
      <c r="AF93" s="717"/>
      <c r="AG93" s="717"/>
      <c r="AH93" s="717"/>
      <c r="AI93" s="717"/>
      <c r="AJ93" s="717"/>
      <c r="AK93" s="717"/>
      <c r="AL93" s="717"/>
      <c r="AM93" s="717"/>
      <c r="AN93" s="717"/>
      <c r="AO93" s="717"/>
      <c r="AP93" s="717"/>
      <c r="AQ93" s="717"/>
      <c r="AR93" s="717"/>
      <c r="AS93" s="717"/>
      <c r="AT93" s="717"/>
      <c r="AU93" s="717"/>
      <c r="AV93" s="717"/>
      <c r="AW93" s="717"/>
      <c r="AX93" s="717"/>
      <c r="AY93" s="717"/>
      <c r="AZ93" s="1028"/>
      <c r="BA93" s="717"/>
      <c r="BB93" s="717"/>
      <c r="BC93" s="717"/>
      <c r="BD93" s="717"/>
      <c r="BE93" s="717"/>
      <c r="BF93" s="717"/>
      <c r="BG93" s="717"/>
      <c r="BH93" s="717"/>
      <c r="BI93" s="717"/>
      <c r="BJ93" s="717"/>
      <c r="BK93" s="717"/>
      <c r="BL93" s="717"/>
      <c r="BM93" s="717"/>
      <c r="BN93" s="717"/>
      <c r="BO93" s="717"/>
      <c r="BP93" s="717"/>
      <c r="BQ93" s="717"/>
      <c r="BR93" s="717"/>
      <c r="BS93" s="717"/>
      <c r="BT93" s="717"/>
      <c r="BU93" s="717"/>
      <c r="BV93" s="717"/>
      <c r="BW93" s="717"/>
      <c r="BX93" s="753"/>
      <c r="BY93" s="717"/>
      <c r="BZ93" s="717"/>
      <c r="CA93" s="753"/>
      <c r="CB93" s="1285">
        <f t="shared" ref="CB93:CB98" si="326">CE93+CH93+CK93+CN93</f>
        <v>0</v>
      </c>
      <c r="CC93" s="1285">
        <f t="shared" ref="CC93:CC98" si="327">CF93+CI93+CL93+CO93</f>
        <v>0</v>
      </c>
      <c r="CD93" s="1285">
        <f t="shared" ref="CD93:CD98" si="328">CG93+CJ93+CM93+CP93</f>
        <v>0</v>
      </c>
      <c r="CE93" s="1275"/>
      <c r="CF93" s="1275"/>
      <c r="CG93" s="1275"/>
      <c r="CH93" s="1275"/>
      <c r="CI93" s="1275"/>
      <c r="CJ93" s="1275"/>
      <c r="CK93" s="1275"/>
      <c r="CL93" s="1275"/>
      <c r="CM93" s="1275"/>
      <c r="CN93" s="1275"/>
      <c r="CO93" s="1275"/>
      <c r="CP93" s="1275"/>
      <c r="CQ93" s="1275"/>
      <c r="CR93" s="1275"/>
      <c r="CS93" s="1275"/>
      <c r="CT93" s="1275"/>
      <c r="CU93" s="1275"/>
      <c r="CV93" s="1275"/>
      <c r="CW93" s="1275"/>
      <c r="CX93" s="1275"/>
      <c r="CY93" s="1275"/>
      <c r="CZ93" s="1275"/>
      <c r="DA93" s="1275"/>
      <c r="DB93" s="1275"/>
      <c r="DC93" s="708"/>
      <c r="DD93" s="716"/>
      <c r="DE93" s="716"/>
      <c r="DF93" s="716"/>
      <c r="DG93" s="716"/>
      <c r="DH93" s="716"/>
      <c r="DI93" s="716"/>
      <c r="DJ93" s="716"/>
      <c r="DK93" s="716"/>
      <c r="DL93" s="1262"/>
      <c r="DM93" s="1709"/>
      <c r="DN93" s="715">
        <f t="shared" ref="DN93:DN98" si="329">DH93+DI93+DJ93+DK93+DL93</f>
        <v>0</v>
      </c>
    </row>
    <row r="94" spans="1:118" ht="20.25" customHeight="1" outlineLevel="1">
      <c r="A94" s="1944"/>
      <c r="B94" s="1944"/>
      <c r="C94" s="1944"/>
      <c r="D94" s="1945"/>
      <c r="E94" s="701"/>
      <c r="F94" s="701"/>
      <c r="G94" s="696"/>
      <c r="H94" s="710" t="s">
        <v>289</v>
      </c>
      <c r="I94" s="715">
        <f t="shared" si="325"/>
        <v>0</v>
      </c>
      <c r="J94" s="1649"/>
      <c r="K94" s="1649"/>
      <c r="L94" s="712"/>
      <c r="M94" s="716"/>
      <c r="N94" s="716"/>
      <c r="O94" s="716"/>
      <c r="P94" s="716"/>
      <c r="Q94" s="716"/>
      <c r="R94" s="716"/>
      <c r="S94" s="716"/>
      <c r="T94" s="716"/>
      <c r="U94" s="716"/>
      <c r="V94" s="716"/>
      <c r="W94" s="716"/>
      <c r="X94" s="716"/>
      <c r="Y94" s="716"/>
      <c r="Z94" s="716"/>
      <c r="AA94" s="716"/>
      <c r="AB94" s="716"/>
      <c r="AC94" s="716"/>
      <c r="AD94" s="716"/>
      <c r="AE94" s="710"/>
      <c r="AF94" s="710"/>
      <c r="AG94" s="710"/>
      <c r="AH94" s="710"/>
      <c r="AI94" s="710"/>
      <c r="AJ94" s="710"/>
      <c r="AK94" s="799"/>
      <c r="AL94" s="799"/>
      <c r="AM94" s="799"/>
      <c r="AN94" s="799"/>
      <c r="AO94" s="799"/>
      <c r="AP94" s="799"/>
      <c r="AQ94" s="799"/>
      <c r="AR94" s="799"/>
      <c r="AS94" s="799"/>
      <c r="AT94" s="799"/>
      <c r="AU94" s="799"/>
      <c r="AV94" s="799"/>
      <c r="AW94" s="799"/>
      <c r="AX94" s="799"/>
      <c r="AY94" s="799"/>
      <c r="AZ94" s="1023"/>
      <c r="BA94" s="953"/>
      <c r="BB94" s="953"/>
      <c r="BC94" s="953"/>
      <c r="BD94" s="953"/>
      <c r="BE94" s="953"/>
      <c r="BF94" s="953"/>
      <c r="BG94" s="953"/>
      <c r="BH94" s="953"/>
      <c r="BI94" s="953"/>
      <c r="BJ94" s="953"/>
      <c r="BK94" s="953"/>
      <c r="BL94" s="953"/>
      <c r="BM94" s="953"/>
      <c r="BN94" s="953"/>
      <c r="BO94" s="953"/>
      <c r="BP94" s="710"/>
      <c r="BQ94" s="710"/>
      <c r="BR94" s="710"/>
      <c r="BS94" s="710"/>
      <c r="BT94" s="710"/>
      <c r="BU94" s="710"/>
      <c r="BV94" s="710"/>
      <c r="BW94" s="710"/>
      <c r="BX94" s="748"/>
      <c r="BY94" s="799"/>
      <c r="BZ94" s="799"/>
      <c r="CA94" s="748"/>
      <c r="CB94" s="1285">
        <f t="shared" si="326"/>
        <v>0</v>
      </c>
      <c r="CC94" s="1285">
        <f t="shared" si="327"/>
        <v>0</v>
      </c>
      <c r="CD94" s="1285">
        <f t="shared" si="328"/>
        <v>0</v>
      </c>
      <c r="CE94" s="1279"/>
      <c r="CF94" s="1279"/>
      <c r="CG94" s="1279"/>
      <c r="CH94" s="1279"/>
      <c r="CI94" s="1279"/>
      <c r="CJ94" s="1279"/>
      <c r="CK94" s="1279"/>
      <c r="CL94" s="1279"/>
      <c r="CM94" s="1279"/>
      <c r="CN94" s="1279"/>
      <c r="CO94" s="1279"/>
      <c r="CP94" s="1279"/>
      <c r="CQ94" s="1279"/>
      <c r="CR94" s="1279"/>
      <c r="CS94" s="1279"/>
      <c r="CT94" s="1279"/>
      <c r="CU94" s="1279"/>
      <c r="CV94" s="1279"/>
      <c r="CW94" s="1279"/>
      <c r="CX94" s="1279"/>
      <c r="CY94" s="1279"/>
      <c r="CZ94" s="1279"/>
      <c r="DA94" s="1279"/>
      <c r="DB94" s="1279"/>
      <c r="DC94" s="708"/>
      <c r="DD94" s="716"/>
      <c r="DE94" s="716"/>
      <c r="DF94" s="716"/>
      <c r="DG94" s="716"/>
      <c r="DH94" s="716"/>
      <c r="DI94" s="716"/>
      <c r="DJ94" s="716"/>
      <c r="DK94" s="716"/>
      <c r="DL94" s="1262"/>
      <c r="DM94" s="1709"/>
      <c r="DN94" s="715">
        <f t="shared" si="329"/>
        <v>0</v>
      </c>
    </row>
    <row r="95" spans="1:118" ht="18" customHeight="1" outlineLevel="1">
      <c r="A95" s="1944" t="s">
        <v>485</v>
      </c>
      <c r="B95" s="1944" t="s">
        <v>303</v>
      </c>
      <c r="C95" s="1944">
        <v>3</v>
      </c>
      <c r="D95" s="1959" t="s">
        <v>103</v>
      </c>
      <c r="E95" s="730"/>
      <c r="F95" s="730"/>
      <c r="G95" s="702"/>
      <c r="H95" s="710" t="s">
        <v>576</v>
      </c>
      <c r="I95" s="715">
        <f t="shared" si="325"/>
        <v>0</v>
      </c>
      <c r="J95" s="1649"/>
      <c r="K95" s="1649"/>
      <c r="L95" s="712"/>
      <c r="M95" s="716"/>
      <c r="N95" s="716"/>
      <c r="O95" s="716"/>
      <c r="P95" s="716"/>
      <c r="Q95" s="716"/>
      <c r="R95" s="716"/>
      <c r="S95" s="716"/>
      <c r="T95" s="716"/>
      <c r="U95" s="716"/>
      <c r="V95" s="716"/>
      <c r="W95" s="716"/>
      <c r="X95" s="716"/>
      <c r="Y95" s="716"/>
      <c r="Z95" s="716"/>
      <c r="AA95" s="716"/>
      <c r="AB95" s="716"/>
      <c r="AC95" s="716"/>
      <c r="AD95" s="716"/>
      <c r="AE95" s="710"/>
      <c r="AF95" s="710"/>
      <c r="AG95" s="710"/>
      <c r="AH95" s="710"/>
      <c r="AI95" s="710"/>
      <c r="AJ95" s="710"/>
      <c r="AK95" s="799"/>
      <c r="AL95" s="799"/>
      <c r="AM95" s="799"/>
      <c r="AN95" s="799"/>
      <c r="AO95" s="799"/>
      <c r="AP95" s="799"/>
      <c r="AQ95" s="799"/>
      <c r="AR95" s="799"/>
      <c r="AS95" s="799"/>
      <c r="AT95" s="799"/>
      <c r="AU95" s="799"/>
      <c r="AV95" s="799"/>
      <c r="AW95" s="799"/>
      <c r="AX95" s="799"/>
      <c r="AY95" s="799"/>
      <c r="AZ95" s="1023"/>
      <c r="BA95" s="953"/>
      <c r="BB95" s="953"/>
      <c r="BC95" s="953"/>
      <c r="BD95" s="953"/>
      <c r="BE95" s="953"/>
      <c r="BF95" s="953"/>
      <c r="BG95" s="953"/>
      <c r="BH95" s="953"/>
      <c r="BI95" s="953"/>
      <c r="BJ95" s="953"/>
      <c r="BK95" s="953"/>
      <c r="BL95" s="953"/>
      <c r="BM95" s="953"/>
      <c r="BN95" s="953"/>
      <c r="BO95" s="953"/>
      <c r="BP95" s="710"/>
      <c r="BQ95" s="710"/>
      <c r="BR95" s="710"/>
      <c r="BS95" s="710"/>
      <c r="BT95" s="710"/>
      <c r="BU95" s="710"/>
      <c r="BV95" s="710"/>
      <c r="BW95" s="710"/>
      <c r="BX95" s="748"/>
      <c r="BY95" s="799"/>
      <c r="BZ95" s="799"/>
      <c r="CA95" s="748"/>
      <c r="CB95" s="1285">
        <f t="shared" si="326"/>
        <v>0</v>
      </c>
      <c r="CC95" s="1285">
        <f t="shared" si="327"/>
        <v>0</v>
      </c>
      <c r="CD95" s="1285">
        <f t="shared" si="328"/>
        <v>0</v>
      </c>
      <c r="CE95" s="1279"/>
      <c r="CF95" s="1279"/>
      <c r="CG95" s="1279"/>
      <c r="CH95" s="1279"/>
      <c r="CI95" s="1279"/>
      <c r="CJ95" s="1279"/>
      <c r="CK95" s="1279"/>
      <c r="CL95" s="1279"/>
      <c r="CM95" s="1279"/>
      <c r="CN95" s="1279"/>
      <c r="CO95" s="1279"/>
      <c r="CP95" s="1279"/>
      <c r="CQ95" s="1279"/>
      <c r="CR95" s="1279"/>
      <c r="CS95" s="1279"/>
      <c r="CT95" s="1279"/>
      <c r="CU95" s="1279"/>
      <c r="CV95" s="1279"/>
      <c r="CW95" s="1279"/>
      <c r="CX95" s="1279"/>
      <c r="CY95" s="1279"/>
      <c r="CZ95" s="1279"/>
      <c r="DA95" s="1279"/>
      <c r="DB95" s="1279"/>
      <c r="DC95" s="708"/>
      <c r="DD95" s="716"/>
      <c r="DE95" s="716"/>
      <c r="DF95" s="716"/>
      <c r="DG95" s="716"/>
      <c r="DH95" s="716"/>
      <c r="DI95" s="716"/>
      <c r="DJ95" s="716"/>
      <c r="DK95" s="716"/>
      <c r="DL95" s="1262"/>
      <c r="DM95" s="1709"/>
      <c r="DN95" s="715">
        <f t="shared" si="329"/>
        <v>0</v>
      </c>
    </row>
    <row r="96" spans="1:118" ht="18" customHeight="1" outlineLevel="1">
      <c r="A96" s="1944"/>
      <c r="B96" s="1944"/>
      <c r="C96" s="1944"/>
      <c r="D96" s="1959"/>
      <c r="E96" s="730"/>
      <c r="F96" s="730"/>
      <c r="G96" s="702"/>
      <c r="H96" s="710" t="s">
        <v>289</v>
      </c>
      <c r="I96" s="715">
        <f t="shared" si="325"/>
        <v>0</v>
      </c>
      <c r="J96" s="1649"/>
      <c r="K96" s="1649"/>
      <c r="L96" s="712"/>
      <c r="M96" s="716"/>
      <c r="N96" s="716"/>
      <c r="O96" s="716"/>
      <c r="P96" s="716"/>
      <c r="Q96" s="716"/>
      <c r="R96" s="716"/>
      <c r="S96" s="716"/>
      <c r="T96" s="716"/>
      <c r="U96" s="716"/>
      <c r="V96" s="716"/>
      <c r="W96" s="716"/>
      <c r="X96" s="716"/>
      <c r="Y96" s="716"/>
      <c r="Z96" s="716"/>
      <c r="AA96" s="716"/>
      <c r="AB96" s="716"/>
      <c r="AC96" s="716"/>
      <c r="AD96" s="716"/>
      <c r="AE96" s="710"/>
      <c r="AF96" s="710"/>
      <c r="AG96" s="710"/>
      <c r="AH96" s="710"/>
      <c r="AI96" s="710"/>
      <c r="AJ96" s="710"/>
      <c r="AK96" s="799"/>
      <c r="AL96" s="799"/>
      <c r="AM96" s="799"/>
      <c r="AN96" s="799"/>
      <c r="AO96" s="799"/>
      <c r="AP96" s="799"/>
      <c r="AQ96" s="799"/>
      <c r="AR96" s="799"/>
      <c r="AS96" s="799"/>
      <c r="AT96" s="799"/>
      <c r="AU96" s="799"/>
      <c r="AV96" s="799"/>
      <c r="AW96" s="799"/>
      <c r="AX96" s="799"/>
      <c r="AY96" s="799"/>
      <c r="AZ96" s="1023"/>
      <c r="BA96" s="953"/>
      <c r="BB96" s="953"/>
      <c r="BC96" s="953"/>
      <c r="BD96" s="953"/>
      <c r="BE96" s="953"/>
      <c r="BF96" s="953"/>
      <c r="BG96" s="953"/>
      <c r="BH96" s="953"/>
      <c r="BI96" s="953"/>
      <c r="BJ96" s="953"/>
      <c r="BK96" s="953"/>
      <c r="BL96" s="953"/>
      <c r="BM96" s="953"/>
      <c r="BN96" s="953"/>
      <c r="BO96" s="953"/>
      <c r="BP96" s="710"/>
      <c r="BQ96" s="710"/>
      <c r="BR96" s="710"/>
      <c r="BS96" s="710"/>
      <c r="BT96" s="710"/>
      <c r="BU96" s="710"/>
      <c r="BV96" s="710"/>
      <c r="BW96" s="710"/>
      <c r="BX96" s="748"/>
      <c r="BY96" s="799"/>
      <c r="BZ96" s="799"/>
      <c r="CA96" s="748"/>
      <c r="CB96" s="1285">
        <f t="shared" si="326"/>
        <v>0</v>
      </c>
      <c r="CC96" s="1285">
        <f t="shared" si="327"/>
        <v>0</v>
      </c>
      <c r="CD96" s="1285">
        <f t="shared" si="328"/>
        <v>0</v>
      </c>
      <c r="CE96" s="1279"/>
      <c r="CF96" s="1279"/>
      <c r="CG96" s="1279"/>
      <c r="CH96" s="1279"/>
      <c r="CI96" s="1279"/>
      <c r="CJ96" s="1279"/>
      <c r="CK96" s="1279"/>
      <c r="CL96" s="1279"/>
      <c r="CM96" s="1279"/>
      <c r="CN96" s="1279"/>
      <c r="CO96" s="1279"/>
      <c r="CP96" s="1279"/>
      <c r="CQ96" s="1279"/>
      <c r="CR96" s="1279"/>
      <c r="CS96" s="1279"/>
      <c r="CT96" s="1279"/>
      <c r="CU96" s="1279"/>
      <c r="CV96" s="1279"/>
      <c r="CW96" s="1279"/>
      <c r="CX96" s="1279"/>
      <c r="CY96" s="1279"/>
      <c r="CZ96" s="1279"/>
      <c r="DA96" s="1279"/>
      <c r="DB96" s="1279"/>
      <c r="DC96" s="708"/>
      <c r="DD96" s="716"/>
      <c r="DE96" s="716"/>
      <c r="DF96" s="716"/>
      <c r="DG96" s="716"/>
      <c r="DH96" s="716"/>
      <c r="DI96" s="716"/>
      <c r="DJ96" s="716"/>
      <c r="DK96" s="716"/>
      <c r="DL96" s="1262"/>
      <c r="DM96" s="1709"/>
      <c r="DN96" s="715">
        <f t="shared" si="329"/>
        <v>0</v>
      </c>
    </row>
    <row r="97" spans="1:118" ht="27.2" customHeight="1" outlineLevel="1">
      <c r="A97" s="1944" t="s">
        <v>485</v>
      </c>
      <c r="B97" s="1944" t="s">
        <v>303</v>
      </c>
      <c r="C97" s="1944">
        <v>4</v>
      </c>
      <c r="D97" s="1945" t="s">
        <v>104</v>
      </c>
      <c r="E97" s="701"/>
      <c r="F97" s="701"/>
      <c r="G97" s="696"/>
      <c r="H97" s="710" t="s">
        <v>576</v>
      </c>
      <c r="I97" s="715">
        <f t="shared" si="325"/>
        <v>0</v>
      </c>
      <c r="J97" s="1649"/>
      <c r="K97" s="1649"/>
      <c r="L97" s="712"/>
      <c r="M97" s="716"/>
      <c r="N97" s="716"/>
      <c r="O97" s="716"/>
      <c r="P97" s="716"/>
      <c r="Q97" s="716"/>
      <c r="R97" s="716"/>
      <c r="S97" s="716"/>
      <c r="T97" s="716"/>
      <c r="U97" s="716"/>
      <c r="V97" s="716"/>
      <c r="W97" s="716"/>
      <c r="X97" s="716"/>
      <c r="Y97" s="716"/>
      <c r="Z97" s="716"/>
      <c r="AA97" s="716"/>
      <c r="AB97" s="716"/>
      <c r="AC97" s="716"/>
      <c r="AD97" s="716"/>
      <c r="AE97" s="710"/>
      <c r="AF97" s="710"/>
      <c r="AG97" s="710"/>
      <c r="AH97" s="710"/>
      <c r="AI97" s="710"/>
      <c r="AJ97" s="710"/>
      <c r="AK97" s="799"/>
      <c r="AL97" s="799"/>
      <c r="AM97" s="799"/>
      <c r="AN97" s="799"/>
      <c r="AO97" s="799"/>
      <c r="AP97" s="799"/>
      <c r="AQ97" s="799"/>
      <c r="AR97" s="799"/>
      <c r="AS97" s="799"/>
      <c r="AT97" s="799"/>
      <c r="AU97" s="799"/>
      <c r="AV97" s="799"/>
      <c r="AW97" s="799"/>
      <c r="AX97" s="799"/>
      <c r="AY97" s="799"/>
      <c r="AZ97" s="1023"/>
      <c r="BA97" s="953"/>
      <c r="BB97" s="953"/>
      <c r="BC97" s="953"/>
      <c r="BD97" s="953"/>
      <c r="BE97" s="953"/>
      <c r="BF97" s="953"/>
      <c r="BG97" s="953"/>
      <c r="BH97" s="953"/>
      <c r="BI97" s="953"/>
      <c r="BJ97" s="953"/>
      <c r="BK97" s="953"/>
      <c r="BL97" s="953"/>
      <c r="BM97" s="953"/>
      <c r="BN97" s="953"/>
      <c r="BO97" s="953"/>
      <c r="BP97" s="710"/>
      <c r="BQ97" s="710"/>
      <c r="BR97" s="710"/>
      <c r="BS97" s="710"/>
      <c r="BT97" s="710"/>
      <c r="BU97" s="710"/>
      <c r="BV97" s="710"/>
      <c r="BW97" s="710"/>
      <c r="BX97" s="748"/>
      <c r="BY97" s="799"/>
      <c r="BZ97" s="799"/>
      <c r="CA97" s="748"/>
      <c r="CB97" s="1285">
        <f t="shared" si="326"/>
        <v>0</v>
      </c>
      <c r="CC97" s="1285">
        <f t="shared" si="327"/>
        <v>0</v>
      </c>
      <c r="CD97" s="1285">
        <f t="shared" si="328"/>
        <v>0</v>
      </c>
      <c r="CE97" s="1279"/>
      <c r="CF97" s="1279"/>
      <c r="CG97" s="1279"/>
      <c r="CH97" s="1279"/>
      <c r="CI97" s="1279"/>
      <c r="CJ97" s="1279"/>
      <c r="CK97" s="1279"/>
      <c r="CL97" s="1279"/>
      <c r="CM97" s="1279"/>
      <c r="CN97" s="1279"/>
      <c r="CO97" s="1279"/>
      <c r="CP97" s="1279"/>
      <c r="CQ97" s="1279"/>
      <c r="CR97" s="1279"/>
      <c r="CS97" s="1279"/>
      <c r="CT97" s="1279"/>
      <c r="CU97" s="1279"/>
      <c r="CV97" s="1279"/>
      <c r="CW97" s="1279"/>
      <c r="CX97" s="1279"/>
      <c r="CY97" s="1279"/>
      <c r="CZ97" s="1279"/>
      <c r="DA97" s="1279"/>
      <c r="DB97" s="1279"/>
      <c r="DC97" s="708"/>
      <c r="DD97" s="716"/>
      <c r="DE97" s="716"/>
      <c r="DF97" s="716"/>
      <c r="DG97" s="716"/>
      <c r="DH97" s="716"/>
      <c r="DI97" s="716"/>
      <c r="DJ97" s="716"/>
      <c r="DK97" s="716"/>
      <c r="DL97" s="1262"/>
      <c r="DM97" s="1709"/>
      <c r="DN97" s="715">
        <f t="shared" si="329"/>
        <v>0</v>
      </c>
    </row>
    <row r="98" spans="1:118" ht="23.25" customHeight="1" outlineLevel="1">
      <c r="A98" s="1944"/>
      <c r="B98" s="1944"/>
      <c r="C98" s="1944"/>
      <c r="D98" s="1945"/>
      <c r="E98" s="701"/>
      <c r="F98" s="701"/>
      <c r="G98" s="696"/>
      <c r="H98" s="710" t="s">
        <v>289</v>
      </c>
      <c r="I98" s="715">
        <f t="shared" si="325"/>
        <v>0</v>
      </c>
      <c r="J98" s="1649"/>
      <c r="K98" s="1649"/>
      <c r="L98" s="712"/>
      <c r="M98" s="716"/>
      <c r="N98" s="716"/>
      <c r="O98" s="716"/>
      <c r="P98" s="716"/>
      <c r="Q98" s="716"/>
      <c r="R98" s="716"/>
      <c r="S98" s="716"/>
      <c r="T98" s="716"/>
      <c r="U98" s="716"/>
      <c r="V98" s="716"/>
      <c r="W98" s="716"/>
      <c r="X98" s="716"/>
      <c r="Y98" s="716"/>
      <c r="Z98" s="716"/>
      <c r="AA98" s="716"/>
      <c r="AB98" s="716"/>
      <c r="AC98" s="716"/>
      <c r="AD98" s="716"/>
      <c r="AE98" s="710"/>
      <c r="AF98" s="710"/>
      <c r="AG98" s="710"/>
      <c r="AH98" s="710"/>
      <c r="AI98" s="710"/>
      <c r="AJ98" s="710"/>
      <c r="AK98" s="799"/>
      <c r="AL98" s="799"/>
      <c r="AM98" s="799"/>
      <c r="AN98" s="799"/>
      <c r="AO98" s="799"/>
      <c r="AP98" s="799"/>
      <c r="AQ98" s="799"/>
      <c r="AR98" s="799"/>
      <c r="AS98" s="799"/>
      <c r="AT98" s="799"/>
      <c r="AU98" s="799"/>
      <c r="AV98" s="799"/>
      <c r="AW98" s="799"/>
      <c r="AX98" s="799"/>
      <c r="AY98" s="799"/>
      <c r="AZ98" s="1023"/>
      <c r="BA98" s="953"/>
      <c r="BB98" s="953"/>
      <c r="BC98" s="953"/>
      <c r="BD98" s="953"/>
      <c r="BE98" s="953"/>
      <c r="BF98" s="953"/>
      <c r="BG98" s="953"/>
      <c r="BH98" s="953"/>
      <c r="BI98" s="953"/>
      <c r="BJ98" s="953"/>
      <c r="BK98" s="953"/>
      <c r="BL98" s="953"/>
      <c r="BM98" s="953"/>
      <c r="BN98" s="953"/>
      <c r="BO98" s="953"/>
      <c r="BP98" s="710"/>
      <c r="BQ98" s="710"/>
      <c r="BR98" s="710"/>
      <c r="BS98" s="710"/>
      <c r="BT98" s="710"/>
      <c r="BU98" s="710"/>
      <c r="BV98" s="710"/>
      <c r="BW98" s="710"/>
      <c r="BX98" s="748"/>
      <c r="BY98" s="799"/>
      <c r="BZ98" s="799"/>
      <c r="CA98" s="748"/>
      <c r="CB98" s="1285">
        <f t="shared" si="326"/>
        <v>0</v>
      </c>
      <c r="CC98" s="1285">
        <f t="shared" si="327"/>
        <v>0</v>
      </c>
      <c r="CD98" s="1285">
        <f t="shared" si="328"/>
        <v>0</v>
      </c>
      <c r="CE98" s="1279"/>
      <c r="CF98" s="1279"/>
      <c r="CG98" s="1279"/>
      <c r="CH98" s="1279"/>
      <c r="CI98" s="1279"/>
      <c r="CJ98" s="1279"/>
      <c r="CK98" s="1279"/>
      <c r="CL98" s="1279"/>
      <c r="CM98" s="1279"/>
      <c r="CN98" s="1279"/>
      <c r="CO98" s="1279"/>
      <c r="CP98" s="1279"/>
      <c r="CQ98" s="1279"/>
      <c r="CR98" s="1279"/>
      <c r="CS98" s="1279"/>
      <c r="CT98" s="1279"/>
      <c r="CU98" s="1279"/>
      <c r="CV98" s="1279"/>
      <c r="CW98" s="1279"/>
      <c r="CX98" s="1279"/>
      <c r="CY98" s="1279"/>
      <c r="CZ98" s="1279"/>
      <c r="DA98" s="1279"/>
      <c r="DB98" s="1279"/>
      <c r="DC98" s="708"/>
      <c r="DD98" s="708"/>
      <c r="DE98" s="708"/>
      <c r="DF98" s="708"/>
      <c r="DG98" s="708"/>
      <c r="DH98" s="708"/>
      <c r="DI98" s="708"/>
      <c r="DJ98" s="708"/>
      <c r="DK98" s="708"/>
      <c r="DL98" s="1276"/>
      <c r="DM98" s="1706"/>
      <c r="DN98" s="715">
        <f t="shared" si="329"/>
        <v>0</v>
      </c>
    </row>
    <row r="99" spans="1:118" ht="31.5" outlineLevel="1">
      <c r="A99" s="738" t="s">
        <v>485</v>
      </c>
      <c r="B99" s="738" t="s">
        <v>303</v>
      </c>
      <c r="C99" s="738">
        <v>5</v>
      </c>
      <c r="D99" s="739" t="s">
        <v>105</v>
      </c>
      <c r="E99" s="736"/>
      <c r="F99" s="736"/>
      <c r="G99" s="739"/>
      <c r="H99" s="738" t="s">
        <v>576</v>
      </c>
      <c r="I99" s="1273">
        <f>I100+I110</f>
        <v>96.970604600000001</v>
      </c>
      <c r="J99" s="1273">
        <f t="shared" ref="J99:BU99" si="330">J100+J110</f>
        <v>11636.472551999999</v>
      </c>
      <c r="K99" s="1273">
        <f t="shared" si="330"/>
        <v>363.83992021997398</v>
      </c>
      <c r="L99" s="1273">
        <f t="shared" si="330"/>
        <v>0</v>
      </c>
      <c r="M99" s="1273">
        <f t="shared" si="330"/>
        <v>0</v>
      </c>
      <c r="N99" s="1273">
        <f t="shared" si="330"/>
        <v>0</v>
      </c>
      <c r="O99" s="1273">
        <f t="shared" si="330"/>
        <v>0</v>
      </c>
      <c r="P99" s="1273">
        <f t="shared" si="330"/>
        <v>0</v>
      </c>
      <c r="Q99" s="1273">
        <f t="shared" si="330"/>
        <v>0</v>
      </c>
      <c r="R99" s="1273">
        <f t="shared" si="330"/>
        <v>0</v>
      </c>
      <c r="S99" s="1273">
        <f t="shared" si="330"/>
        <v>0</v>
      </c>
      <c r="T99" s="1273">
        <f t="shared" si="330"/>
        <v>0</v>
      </c>
      <c r="U99" s="1273">
        <f t="shared" si="330"/>
        <v>0</v>
      </c>
      <c r="V99" s="1273">
        <f t="shared" si="330"/>
        <v>0</v>
      </c>
      <c r="W99" s="1273">
        <f t="shared" si="330"/>
        <v>0</v>
      </c>
      <c r="X99" s="1273">
        <f t="shared" si="330"/>
        <v>0</v>
      </c>
      <c r="Y99" s="1273">
        <f t="shared" si="330"/>
        <v>0</v>
      </c>
      <c r="Z99" s="1273">
        <f t="shared" si="330"/>
        <v>0</v>
      </c>
      <c r="AA99" s="1273">
        <f t="shared" si="330"/>
        <v>0</v>
      </c>
      <c r="AB99" s="1273">
        <f t="shared" si="330"/>
        <v>0</v>
      </c>
      <c r="AC99" s="1273">
        <f t="shared" si="330"/>
        <v>0</v>
      </c>
      <c r="AD99" s="1273">
        <f t="shared" si="330"/>
        <v>0</v>
      </c>
      <c r="AE99" s="1273">
        <f t="shared" si="330"/>
        <v>0</v>
      </c>
      <c r="AF99" s="1273">
        <f t="shared" si="330"/>
        <v>0</v>
      </c>
      <c r="AG99" s="1273">
        <f t="shared" si="330"/>
        <v>0</v>
      </c>
      <c r="AH99" s="1273">
        <f t="shared" si="330"/>
        <v>4.6202843830000004</v>
      </c>
      <c r="AI99" s="1273">
        <f t="shared" si="330"/>
        <v>554.43412596000007</v>
      </c>
      <c r="AJ99" s="1273">
        <f t="shared" si="330"/>
        <v>14.665429471455621</v>
      </c>
      <c r="AK99" s="1273">
        <f t="shared" si="330"/>
        <v>7.7382795900000012</v>
      </c>
      <c r="AL99" s="1273">
        <f t="shared" si="330"/>
        <v>928.59355080000023</v>
      </c>
      <c r="AM99" s="1273">
        <f t="shared" si="330"/>
        <v>25.694382862823019</v>
      </c>
      <c r="AN99" s="1273">
        <f t="shared" si="330"/>
        <v>2.8036046999999993</v>
      </c>
      <c r="AO99" s="1273">
        <f t="shared" si="330"/>
        <v>336.4325639999999</v>
      </c>
      <c r="AP99" s="1273">
        <f t="shared" si="330"/>
        <v>9.2412543694506919</v>
      </c>
      <c r="AQ99" s="1273">
        <f t="shared" si="330"/>
        <v>2.5974735000000027</v>
      </c>
      <c r="AR99" s="1273">
        <f t="shared" si="330"/>
        <v>311.69682000000029</v>
      </c>
      <c r="AS99" s="1273">
        <f t="shared" si="330"/>
        <v>8.2629343024613977</v>
      </c>
      <c r="AT99" s="1273">
        <f t="shared" si="330"/>
        <v>0.81605899999999998</v>
      </c>
      <c r="AU99" s="1273">
        <f t="shared" si="330"/>
        <v>97.927080000000004</v>
      </c>
      <c r="AV99" s="1273">
        <f t="shared" si="330"/>
        <v>2.8585529714986171</v>
      </c>
      <c r="AW99" s="1273">
        <f t="shared" si="330"/>
        <v>1.5211423899999998</v>
      </c>
      <c r="AX99" s="1273">
        <f t="shared" si="330"/>
        <v>182.5370868</v>
      </c>
      <c r="AY99" s="1273">
        <f t="shared" si="330"/>
        <v>5.3316412194123126</v>
      </c>
      <c r="AZ99" s="1273">
        <f t="shared" si="330"/>
        <v>0</v>
      </c>
      <c r="BA99" s="1273">
        <f t="shared" si="330"/>
        <v>4.2928629923984003</v>
      </c>
      <c r="BB99" s="1273">
        <f t="shared" si="330"/>
        <v>515.14355908780794</v>
      </c>
      <c r="BC99" s="1273">
        <f t="shared" si="330"/>
        <v>14.127229325486262</v>
      </c>
      <c r="BD99" s="1273">
        <f t="shared" si="330"/>
        <v>2.0563354066341937</v>
      </c>
      <c r="BE99" s="1273">
        <f t="shared" si="330"/>
        <v>246.76024879610321</v>
      </c>
      <c r="BF99" s="1273">
        <f t="shared" si="330"/>
        <v>6.6550000000000002</v>
      </c>
      <c r="BG99" s="1273">
        <f t="shared" si="330"/>
        <v>1.4994090162944733</v>
      </c>
      <c r="BH99" s="1273">
        <f t="shared" si="330"/>
        <v>179.92908195533684</v>
      </c>
      <c r="BI99" s="1273">
        <f t="shared" si="330"/>
        <v>4.8652293254862631</v>
      </c>
      <c r="BJ99" s="1273">
        <f t="shared" si="330"/>
        <v>0.56037401324260372</v>
      </c>
      <c r="BK99" s="1273">
        <f t="shared" si="330"/>
        <v>67.244881589112453</v>
      </c>
      <c r="BL99" s="1273">
        <f t="shared" si="330"/>
        <v>2.0329999999999999</v>
      </c>
      <c r="BM99" s="1273">
        <f t="shared" si="330"/>
        <v>0.17674455622712879</v>
      </c>
      <c r="BN99" s="1273">
        <f t="shared" si="330"/>
        <v>21.209346747255449</v>
      </c>
      <c r="BO99" s="1273">
        <f t="shared" si="330"/>
        <v>0.57399999999999995</v>
      </c>
      <c r="BP99" s="1273">
        <f t="shared" si="330"/>
        <v>21.962945856000015</v>
      </c>
      <c r="BQ99" s="1273">
        <f t="shared" si="330"/>
        <v>2635.5535027200017</v>
      </c>
      <c r="BR99" s="1273">
        <f t="shared" si="330"/>
        <v>72.232538229885506</v>
      </c>
      <c r="BS99" s="1273">
        <f t="shared" si="330"/>
        <v>44.503663542000098</v>
      </c>
      <c r="BT99" s="1273">
        <f t="shared" si="330"/>
        <v>5340.4396250400123</v>
      </c>
      <c r="BU99" s="1273">
        <f t="shared" si="330"/>
        <v>151.5509371623904</v>
      </c>
      <c r="BV99" s="1273">
        <f t="shared" ref="BV99:DN99" si="331">BV100+BV110</f>
        <v>41.231663542000106</v>
      </c>
      <c r="BW99" s="1273">
        <f t="shared" si="331"/>
        <v>4947.7996250400138</v>
      </c>
      <c r="BX99" s="1273">
        <f t="shared" si="331"/>
        <v>145.73929118808246</v>
      </c>
      <c r="BY99" s="1273">
        <f t="shared" si="331"/>
        <v>0</v>
      </c>
      <c r="BZ99" s="1273">
        <f t="shared" si="331"/>
        <v>0</v>
      </c>
      <c r="CA99" s="1273">
        <f t="shared" si="331"/>
        <v>0</v>
      </c>
      <c r="CB99" s="1273">
        <f t="shared" si="331"/>
        <v>18.668999600000003</v>
      </c>
      <c r="CC99" s="1273">
        <f t="shared" si="331"/>
        <v>2240.2799520000003</v>
      </c>
      <c r="CD99" s="1273">
        <f t="shared" si="331"/>
        <v>66.784388670704004</v>
      </c>
      <c r="CE99" s="1273">
        <f t="shared" si="331"/>
        <v>4.9420000000000002</v>
      </c>
      <c r="CF99" s="1273">
        <f t="shared" si="331"/>
        <v>593.03999999999985</v>
      </c>
      <c r="CG99" s="1273">
        <f t="shared" si="331"/>
        <v>16.959510819999995</v>
      </c>
      <c r="CH99" s="1273">
        <f t="shared" si="331"/>
        <v>4.2949999999999999</v>
      </c>
      <c r="CI99" s="1273">
        <f t="shared" si="331"/>
        <v>515.4</v>
      </c>
      <c r="CJ99" s="1273">
        <f t="shared" si="331"/>
        <v>14.315320899999998</v>
      </c>
      <c r="CK99" s="1273">
        <f t="shared" si="331"/>
        <v>3.3939995999999999</v>
      </c>
      <c r="CL99" s="1273">
        <f t="shared" si="331"/>
        <v>407.27995199999987</v>
      </c>
      <c r="CM99" s="1273">
        <f t="shared" si="331"/>
        <v>12.806375050703998</v>
      </c>
      <c r="CN99" s="1273">
        <f t="shared" si="331"/>
        <v>6.0380000000000003</v>
      </c>
      <c r="CO99" s="1273">
        <f t="shared" si="331"/>
        <v>724.56000000000006</v>
      </c>
      <c r="CP99" s="1273">
        <f t="shared" si="331"/>
        <v>22.703181900000004</v>
      </c>
      <c r="CQ99" s="1273">
        <f t="shared" si="331"/>
        <v>19.474747000000001</v>
      </c>
      <c r="CR99" s="1273">
        <f t="shared" si="331"/>
        <v>2336.9696400000003</v>
      </c>
      <c r="CS99" s="1273">
        <f t="shared" si="331"/>
        <v>71.298022504350001</v>
      </c>
      <c r="CT99" s="1273">
        <f t="shared" si="331"/>
        <v>19.163193999999997</v>
      </c>
      <c r="CU99" s="1273">
        <f t="shared" si="331"/>
        <v>2299.5832799999998</v>
      </c>
      <c r="CV99" s="1273">
        <f t="shared" si="331"/>
        <v>71.809470348439987</v>
      </c>
      <c r="CW99" s="1273">
        <f t="shared" si="331"/>
        <v>19.675697999999997</v>
      </c>
      <c r="CX99" s="1273">
        <f t="shared" si="331"/>
        <v>2361.0837599999995</v>
      </c>
      <c r="CY99" s="1273">
        <f t="shared" si="331"/>
        <v>75.469287790679985</v>
      </c>
      <c r="CZ99" s="1273">
        <f t="shared" si="331"/>
        <v>19.987966</v>
      </c>
      <c r="DA99" s="1273">
        <f t="shared" si="331"/>
        <v>2398.5559199999998</v>
      </c>
      <c r="DB99" s="1273">
        <f t="shared" si="331"/>
        <v>78.478750905799998</v>
      </c>
      <c r="DC99" s="1273">
        <f t="shared" si="331"/>
        <v>0</v>
      </c>
      <c r="DD99" s="1273">
        <f t="shared" si="331"/>
        <v>0</v>
      </c>
      <c r="DE99" s="1273">
        <f t="shared" si="331"/>
        <v>0</v>
      </c>
      <c r="DF99" s="1273">
        <f t="shared" si="331"/>
        <v>308.77642823000002</v>
      </c>
      <c r="DG99" s="1273">
        <f t="shared" si="331"/>
        <v>458.79769323477461</v>
      </c>
      <c r="DH99" s="1273">
        <f t="shared" si="331"/>
        <v>659.89437498102257</v>
      </c>
      <c r="DI99" s="1273">
        <f t="shared" si="331"/>
        <v>392.38611718488085</v>
      </c>
      <c r="DJ99" s="1273">
        <f t="shared" si="331"/>
        <v>818.80799999999999</v>
      </c>
      <c r="DK99" s="1273">
        <f>DK100+DK110</f>
        <v>1162.6345380000002</v>
      </c>
      <c r="DL99" s="1273">
        <f t="shared" si="331"/>
        <v>1162.4425980000001</v>
      </c>
      <c r="DM99" s="1273">
        <f t="shared" si="331"/>
        <v>623.68710399999998</v>
      </c>
      <c r="DN99" s="1273">
        <f t="shared" si="331"/>
        <v>4674.6903901659043</v>
      </c>
    </row>
    <row r="100" spans="1:118" ht="31.5" outlineLevel="1">
      <c r="A100" s="937" t="s">
        <v>485</v>
      </c>
      <c r="B100" s="937" t="s">
        <v>303</v>
      </c>
      <c r="C100" s="941" t="s">
        <v>87</v>
      </c>
      <c r="D100" s="942" t="s">
        <v>731</v>
      </c>
      <c r="E100" s="940" t="s">
        <v>538</v>
      </c>
      <c r="F100" s="940"/>
      <c r="G100" s="943"/>
      <c r="H100" s="937" t="s">
        <v>576</v>
      </c>
      <c r="I100" s="1284">
        <f t="shared" ref="I100:BT100" si="332">SUM(I101:I109)</f>
        <v>38.143746600000007</v>
      </c>
      <c r="J100" s="1284">
        <f t="shared" si="332"/>
        <v>4577.2495920000001</v>
      </c>
      <c r="K100" s="1284">
        <f t="shared" si="332"/>
        <v>138.08241117505401</v>
      </c>
      <c r="L100" s="1284">
        <f t="shared" si="332"/>
        <v>0</v>
      </c>
      <c r="M100" s="1284">
        <f t="shared" si="332"/>
        <v>0</v>
      </c>
      <c r="N100" s="1284">
        <f t="shared" si="332"/>
        <v>0</v>
      </c>
      <c r="O100" s="1284">
        <f t="shared" si="332"/>
        <v>0</v>
      </c>
      <c r="P100" s="1284">
        <f t="shared" si="332"/>
        <v>0</v>
      </c>
      <c r="Q100" s="1284">
        <f t="shared" si="332"/>
        <v>0</v>
      </c>
      <c r="R100" s="1284">
        <f t="shared" si="332"/>
        <v>0</v>
      </c>
      <c r="S100" s="1284">
        <f t="shared" si="332"/>
        <v>0</v>
      </c>
      <c r="T100" s="1284">
        <f t="shared" si="332"/>
        <v>0</v>
      </c>
      <c r="U100" s="1284">
        <f t="shared" si="332"/>
        <v>0</v>
      </c>
      <c r="V100" s="1284">
        <f t="shared" si="332"/>
        <v>0</v>
      </c>
      <c r="W100" s="1284">
        <f t="shared" si="332"/>
        <v>0</v>
      </c>
      <c r="X100" s="1284">
        <f t="shared" si="332"/>
        <v>0</v>
      </c>
      <c r="Y100" s="1284">
        <f t="shared" si="332"/>
        <v>0</v>
      </c>
      <c r="Z100" s="1284">
        <f t="shared" si="332"/>
        <v>0</v>
      </c>
      <c r="AA100" s="1284">
        <f t="shared" si="332"/>
        <v>0</v>
      </c>
      <c r="AB100" s="1284">
        <f t="shared" si="332"/>
        <v>0</v>
      </c>
      <c r="AC100" s="1284">
        <f t="shared" si="332"/>
        <v>0</v>
      </c>
      <c r="AD100" s="1284">
        <f t="shared" si="332"/>
        <v>0</v>
      </c>
      <c r="AE100" s="1284">
        <f t="shared" si="332"/>
        <v>0</v>
      </c>
      <c r="AF100" s="1284">
        <f t="shared" si="332"/>
        <v>0</v>
      </c>
      <c r="AG100" s="1284">
        <f t="shared" si="332"/>
        <v>0</v>
      </c>
      <c r="AH100" s="1284">
        <f t="shared" si="332"/>
        <v>4.6202843830000004</v>
      </c>
      <c r="AI100" s="1284">
        <f t="shared" si="332"/>
        <v>554.43412596000007</v>
      </c>
      <c r="AJ100" s="1284">
        <f t="shared" si="332"/>
        <v>14.665429471455621</v>
      </c>
      <c r="AK100" s="1284">
        <f t="shared" si="332"/>
        <v>7.7382795900000012</v>
      </c>
      <c r="AL100" s="1284">
        <f t="shared" si="332"/>
        <v>928.59355080000023</v>
      </c>
      <c r="AM100" s="1284">
        <f t="shared" si="332"/>
        <v>25.694382862823019</v>
      </c>
      <c r="AN100" s="1284">
        <f t="shared" si="332"/>
        <v>2.8036046999999993</v>
      </c>
      <c r="AO100" s="1284">
        <f t="shared" si="332"/>
        <v>336.4325639999999</v>
      </c>
      <c r="AP100" s="1284">
        <f t="shared" si="332"/>
        <v>9.2412543694506919</v>
      </c>
      <c r="AQ100" s="1284">
        <f t="shared" si="332"/>
        <v>2.5974735000000027</v>
      </c>
      <c r="AR100" s="1284">
        <f t="shared" si="332"/>
        <v>311.69682000000029</v>
      </c>
      <c r="AS100" s="1284">
        <f t="shared" si="332"/>
        <v>8.2629343024613977</v>
      </c>
      <c r="AT100" s="1284">
        <f t="shared" si="332"/>
        <v>0.81605899999999998</v>
      </c>
      <c r="AU100" s="1284">
        <f t="shared" si="332"/>
        <v>97.927080000000004</v>
      </c>
      <c r="AV100" s="1284">
        <f t="shared" si="332"/>
        <v>2.8585529714986171</v>
      </c>
      <c r="AW100" s="1284">
        <f t="shared" si="332"/>
        <v>1.5211423899999998</v>
      </c>
      <c r="AX100" s="1284">
        <f t="shared" si="332"/>
        <v>182.5370868</v>
      </c>
      <c r="AY100" s="1284">
        <f t="shared" si="332"/>
        <v>5.3316412194123126</v>
      </c>
      <c r="AZ100" s="1284">
        <f t="shared" si="332"/>
        <v>0</v>
      </c>
      <c r="BA100" s="1284">
        <f t="shared" si="332"/>
        <v>4.2928629923984003</v>
      </c>
      <c r="BB100" s="1284">
        <f t="shared" si="332"/>
        <v>515.14355908780794</v>
      </c>
      <c r="BC100" s="1284">
        <f t="shared" si="332"/>
        <v>14.127229325486262</v>
      </c>
      <c r="BD100" s="1284">
        <f t="shared" si="332"/>
        <v>2.0563354066341937</v>
      </c>
      <c r="BE100" s="1284">
        <f t="shared" si="332"/>
        <v>246.76024879610321</v>
      </c>
      <c r="BF100" s="1284">
        <f t="shared" si="332"/>
        <v>6.6550000000000002</v>
      </c>
      <c r="BG100" s="1284">
        <f t="shared" si="332"/>
        <v>1.4994090162944733</v>
      </c>
      <c r="BH100" s="1284">
        <f t="shared" si="332"/>
        <v>179.92908195533684</v>
      </c>
      <c r="BI100" s="1284">
        <f t="shared" si="332"/>
        <v>4.8652293254862631</v>
      </c>
      <c r="BJ100" s="1284">
        <f t="shared" si="332"/>
        <v>0.56037401324260372</v>
      </c>
      <c r="BK100" s="1284">
        <f t="shared" si="332"/>
        <v>67.244881589112453</v>
      </c>
      <c r="BL100" s="1284">
        <f t="shared" si="332"/>
        <v>2.0329999999999999</v>
      </c>
      <c r="BM100" s="1284">
        <f t="shared" si="332"/>
        <v>0.17674455622712879</v>
      </c>
      <c r="BN100" s="1284">
        <f t="shared" si="332"/>
        <v>21.209346747255449</v>
      </c>
      <c r="BO100" s="1284">
        <f t="shared" si="332"/>
        <v>0.57399999999999995</v>
      </c>
      <c r="BP100" s="1284">
        <f t="shared" si="332"/>
        <v>21.962945856000015</v>
      </c>
      <c r="BQ100" s="1284">
        <f t="shared" si="332"/>
        <v>2635.5535027200017</v>
      </c>
      <c r="BR100" s="1284">
        <f t="shared" si="332"/>
        <v>72.232538229885506</v>
      </c>
      <c r="BS100" s="1284">
        <f t="shared" si="332"/>
        <v>44.503663542000098</v>
      </c>
      <c r="BT100" s="1284">
        <f t="shared" si="332"/>
        <v>5340.4396250400123</v>
      </c>
      <c r="BU100" s="1284">
        <f t="shared" ref="BU100:CA100" si="333">SUM(BU101:BU109)</f>
        <v>151.5509371623904</v>
      </c>
      <c r="BV100" s="1284">
        <f t="shared" si="333"/>
        <v>41.231663542000106</v>
      </c>
      <c r="BW100" s="1284">
        <f t="shared" si="333"/>
        <v>4947.7996250400138</v>
      </c>
      <c r="BX100" s="1284">
        <f t="shared" si="333"/>
        <v>145.73929118808246</v>
      </c>
      <c r="BY100" s="1284">
        <f t="shared" si="333"/>
        <v>0</v>
      </c>
      <c r="BZ100" s="1284">
        <f t="shared" si="333"/>
        <v>0</v>
      </c>
      <c r="CA100" s="1284">
        <f t="shared" si="333"/>
        <v>0</v>
      </c>
      <c r="CB100" s="1284">
        <f>SUM(CB101:CB109)</f>
        <v>18.668999600000003</v>
      </c>
      <c r="CC100" s="1284">
        <f t="shared" ref="CC100:DN100" si="334">SUM(CC101:CC109)</f>
        <v>2240.2799520000003</v>
      </c>
      <c r="CD100" s="1284">
        <f t="shared" si="334"/>
        <v>66.784388670704004</v>
      </c>
      <c r="CE100" s="1284">
        <f t="shared" si="334"/>
        <v>4.9420000000000002</v>
      </c>
      <c r="CF100" s="1284">
        <f t="shared" si="334"/>
        <v>593.03999999999985</v>
      </c>
      <c r="CG100" s="1284">
        <f t="shared" si="334"/>
        <v>16.959510819999995</v>
      </c>
      <c r="CH100" s="1284">
        <f t="shared" si="334"/>
        <v>4.2949999999999999</v>
      </c>
      <c r="CI100" s="1284">
        <f t="shared" si="334"/>
        <v>515.4</v>
      </c>
      <c r="CJ100" s="1284">
        <f t="shared" si="334"/>
        <v>14.315320899999998</v>
      </c>
      <c r="CK100" s="1284">
        <f t="shared" si="334"/>
        <v>3.3939995999999999</v>
      </c>
      <c r="CL100" s="1284">
        <f t="shared" si="334"/>
        <v>407.27995199999987</v>
      </c>
      <c r="CM100" s="1284">
        <f t="shared" si="334"/>
        <v>12.806375050703998</v>
      </c>
      <c r="CN100" s="1284">
        <f t="shared" si="334"/>
        <v>6.0380000000000003</v>
      </c>
      <c r="CO100" s="1284">
        <f t="shared" si="334"/>
        <v>724.56000000000006</v>
      </c>
      <c r="CP100" s="1284">
        <f t="shared" si="334"/>
        <v>22.703181900000004</v>
      </c>
      <c r="CQ100" s="1284">
        <f t="shared" si="334"/>
        <v>19.474747000000001</v>
      </c>
      <c r="CR100" s="1284">
        <f t="shared" si="334"/>
        <v>2336.9696400000003</v>
      </c>
      <c r="CS100" s="1284">
        <f t="shared" si="334"/>
        <v>71.298022504350001</v>
      </c>
      <c r="CT100" s="1284">
        <f t="shared" si="334"/>
        <v>0</v>
      </c>
      <c r="CU100" s="1284">
        <f t="shared" si="334"/>
        <v>0</v>
      </c>
      <c r="CV100" s="1284">
        <f t="shared" si="334"/>
        <v>0</v>
      </c>
      <c r="CW100" s="1284">
        <f t="shared" si="334"/>
        <v>0</v>
      </c>
      <c r="CX100" s="1284">
        <f t="shared" si="334"/>
        <v>0</v>
      </c>
      <c r="CY100" s="1284">
        <f t="shared" si="334"/>
        <v>0</v>
      </c>
      <c r="CZ100" s="1284">
        <f t="shared" si="334"/>
        <v>0</v>
      </c>
      <c r="DA100" s="1284">
        <f t="shared" si="334"/>
        <v>0</v>
      </c>
      <c r="DB100" s="1284">
        <f t="shared" si="334"/>
        <v>0</v>
      </c>
      <c r="DC100" s="1284">
        <f t="shared" si="334"/>
        <v>0</v>
      </c>
      <c r="DD100" s="1284">
        <f t="shared" si="334"/>
        <v>0</v>
      </c>
      <c r="DE100" s="1284">
        <f t="shared" si="334"/>
        <v>0</v>
      </c>
      <c r="DF100" s="1284">
        <f t="shared" si="334"/>
        <v>302.09635040000001</v>
      </c>
      <c r="DG100" s="1284">
        <f t="shared" si="334"/>
        <v>458.79769323477461</v>
      </c>
      <c r="DH100" s="1284">
        <f t="shared" si="334"/>
        <v>659.89437498102257</v>
      </c>
      <c r="DI100" s="1284">
        <f t="shared" si="334"/>
        <v>392.38611718488085</v>
      </c>
      <c r="DJ100" s="1284">
        <f t="shared" si="334"/>
        <v>359.40799999999996</v>
      </c>
      <c r="DK100" s="1284">
        <f>SUM(DK101:DK109)</f>
        <v>623.62753800000007</v>
      </c>
      <c r="DL100" s="1284">
        <f t="shared" si="334"/>
        <v>623.43559800000003</v>
      </c>
      <c r="DM100" s="1284">
        <f t="shared" si="334"/>
        <v>623.68710399999998</v>
      </c>
      <c r="DN100" s="1284">
        <f t="shared" si="334"/>
        <v>3137.2763901659036</v>
      </c>
    </row>
    <row r="101" spans="1:118" ht="78.75" outlineLevel="1">
      <c r="A101" s="1647" t="s">
        <v>485</v>
      </c>
      <c r="B101" s="1647" t="s">
        <v>303</v>
      </c>
      <c r="C101" s="1734" t="s">
        <v>556</v>
      </c>
      <c r="D101" s="1727" t="s">
        <v>721</v>
      </c>
      <c r="E101" s="1725">
        <v>4010008630</v>
      </c>
      <c r="F101" s="1725" t="s">
        <v>713</v>
      </c>
      <c r="G101" s="1746"/>
      <c r="H101" s="1647" t="s">
        <v>576</v>
      </c>
      <c r="I101" s="1649">
        <f t="shared" ref="I101:J111" si="335">CB101+CQ101+CT101+CW101+CZ101</f>
        <v>26.396267999999999</v>
      </c>
      <c r="J101" s="1709">
        <f t="shared" si="335"/>
        <v>3167.5521600000002</v>
      </c>
      <c r="K101" s="1709">
        <f t="shared" ref="K101:K111" si="336">CD101+CS101+CV101+CY101+DB101</f>
        <v>95.61233944995999</v>
      </c>
      <c r="L101" s="1652"/>
      <c r="M101" s="1709"/>
      <c r="N101" s="1650"/>
      <c r="O101" s="1709"/>
      <c r="P101" s="1709"/>
      <c r="Q101" s="1650"/>
      <c r="R101" s="1709"/>
      <c r="S101" s="1709"/>
      <c r="T101" s="1650"/>
      <c r="U101" s="1709"/>
      <c r="V101" s="1709"/>
      <c r="W101" s="1650"/>
      <c r="X101" s="1709"/>
      <c r="Y101" s="1709"/>
      <c r="Z101" s="1650"/>
      <c r="AA101" s="1709"/>
      <c r="AB101" s="1709"/>
      <c r="AC101" s="1650"/>
      <c r="AD101" s="1709"/>
      <c r="AE101" s="1709"/>
      <c r="AF101" s="1650">
        <f t="shared" ref="AF101:AF102" si="337">AE101*0.12*1000</f>
        <v>0</v>
      </c>
      <c r="AG101" s="1709"/>
      <c r="AH101" s="1709">
        <v>3.6293078900000002</v>
      </c>
      <c r="AI101" s="1650">
        <f t="shared" ref="AI101:AI102" si="338">AH101*0.12*1000</f>
        <v>435.51694680000003</v>
      </c>
      <c r="AJ101" s="1709">
        <v>11.519931345964601</v>
      </c>
      <c r="AK101" s="1747">
        <f t="shared" ref="AK101:AM102" si="339">AN101+AQ101+AT101+AW101</f>
        <v>3.2689173078181759</v>
      </c>
      <c r="AL101" s="1650">
        <f t="shared" si="339"/>
        <v>392.27007693818109</v>
      </c>
      <c r="AM101" s="1747">
        <f t="shared" si="339"/>
        <v>10.729344539385778</v>
      </c>
      <c r="AN101" s="1634">
        <v>1.102802253743421</v>
      </c>
      <c r="AO101" s="1650">
        <f t="shared" ref="AO101:AO102" si="340">AN101*0.12*1000</f>
        <v>132.3362704492105</v>
      </c>
      <c r="AP101" s="1634">
        <v>3.6350617282266873</v>
      </c>
      <c r="AQ101" s="1634">
        <v>1.5369956751257881</v>
      </c>
      <c r="AR101" s="1650">
        <f t="shared" ref="AR101:AR102" si="341">AQ101*0.12*1000</f>
        <v>184.43948101509454</v>
      </c>
      <c r="AS101" s="1634">
        <v>4.8894028319178906</v>
      </c>
      <c r="AT101" s="1634">
        <v>7.9160193837093398E-2</v>
      </c>
      <c r="AU101" s="1650">
        <f t="shared" ref="AU101:AU102" si="342">AT101*0.12*1000</f>
        <v>9.4992232604512061</v>
      </c>
      <c r="AV101" s="1634">
        <v>0.2772882932697634</v>
      </c>
      <c r="AW101" s="1634">
        <v>0.54995918511187381</v>
      </c>
      <c r="AX101" s="1650">
        <f t="shared" ref="AX101:AX102" si="343">AW101*0.12*1000</f>
        <v>65.995102213424857</v>
      </c>
      <c r="AY101" s="1634">
        <v>1.9275916859714368</v>
      </c>
      <c r="AZ101" s="1630"/>
      <c r="BA101" s="1748">
        <f t="shared" ref="BA101:BC102" si="344">BD101+BG101+BJ101+BM101</f>
        <v>2.8697771704375414</v>
      </c>
      <c r="BB101" s="1650">
        <f t="shared" si="344"/>
        <v>344.37326045250495</v>
      </c>
      <c r="BC101" s="1747">
        <f t="shared" si="344"/>
        <v>9.4462542195614283</v>
      </c>
      <c r="BD101" s="1749">
        <v>1.3859999999999999</v>
      </c>
      <c r="BE101" s="1650">
        <f t="shared" ref="BE101:BE102" si="345">BD101*0.12*1000</f>
        <v>166.31999999999996</v>
      </c>
      <c r="BF101" s="1750">
        <v>4.4870000000000001</v>
      </c>
      <c r="BG101" s="1103">
        <v>1.0110148059229869</v>
      </c>
      <c r="BH101" s="1650">
        <f t="shared" ref="BH101:BH102" si="346">BG101*0.12*1000</f>
        <v>121.32177671075841</v>
      </c>
      <c r="BI101" s="1103">
        <v>3.2802542195614288</v>
      </c>
      <c r="BJ101" s="1751">
        <v>0.378</v>
      </c>
      <c r="BK101" s="1650">
        <f t="shared" ref="BK101:BK102" si="347">BJ101*0.12*1000</f>
        <v>45.36</v>
      </c>
      <c r="BL101" s="1752">
        <v>1.371</v>
      </c>
      <c r="BM101" s="1634">
        <v>9.4762364514554775E-2</v>
      </c>
      <c r="BN101" s="1650">
        <f t="shared" ref="BN101:BN102" si="348">BM101*0.12*1000</f>
        <v>11.371483741746571</v>
      </c>
      <c r="BO101" s="1634">
        <v>0.308</v>
      </c>
      <c r="BP101" s="1634">
        <v>15.6345385680926</v>
      </c>
      <c r="BQ101" s="1650">
        <f t="shared" ref="BQ101:BQ102" si="349">BP101*0.12*1000</f>
        <v>1876.1446281711119</v>
      </c>
      <c r="BR101" s="1634">
        <v>51.419441282183499</v>
      </c>
      <c r="BS101" s="1634">
        <v>31.064259413359103</v>
      </c>
      <c r="BT101" s="1650">
        <f t="shared" ref="BT101:BT102" si="350">BS101*0.12*1000</f>
        <v>3727.7111296030921</v>
      </c>
      <c r="BU101" s="1634">
        <v>105.78494559009062</v>
      </c>
      <c r="BV101" s="1634">
        <v>28.792259413359119</v>
      </c>
      <c r="BW101" s="1650">
        <f t="shared" ref="BW101:BW102" si="351">BV101*0.12*1000</f>
        <v>3455.0711296030941</v>
      </c>
      <c r="BX101" s="1634">
        <v>101.56976270900621</v>
      </c>
      <c r="BY101" s="1634"/>
      <c r="BZ101" s="1650"/>
      <c r="CA101" s="1634"/>
      <c r="CB101" s="1634">
        <f t="shared" ref="CB101:CD104" si="352">CE101+CH101+CK101+CN101</f>
        <v>12.245657999999999</v>
      </c>
      <c r="CC101" s="1650">
        <f t="shared" si="352"/>
        <v>1469.4789599999999</v>
      </c>
      <c r="CD101" s="1634">
        <f t="shared" si="352"/>
        <v>43.80624870946</v>
      </c>
      <c r="CE101" s="1634">
        <v>3.2416359999999997</v>
      </c>
      <c r="CF101" s="1634">
        <f>CE101*0.12*1000</f>
        <v>388.99631999999997</v>
      </c>
      <c r="CG101" s="1634">
        <v>11.124354677559998</v>
      </c>
      <c r="CH101" s="1634">
        <v>2.8172329999999999</v>
      </c>
      <c r="CI101" s="1634">
        <f>CH101*0.12*1000</f>
        <v>338.06795999999997</v>
      </c>
      <c r="CJ101" s="1634">
        <v>9.3898939336599998</v>
      </c>
      <c r="CK101" s="1634">
        <v>2.2262409999999999</v>
      </c>
      <c r="CL101" s="1634">
        <f>CK101*0.12*1000</f>
        <v>267.14891999999998</v>
      </c>
      <c r="CM101" s="1634">
        <v>8.4001415908399988</v>
      </c>
      <c r="CN101" s="1634">
        <v>3.9605480000000002</v>
      </c>
      <c r="CO101" s="1634">
        <f>CN101*0.12*1000</f>
        <v>475.26576</v>
      </c>
      <c r="CP101" s="1634">
        <v>14.8918585074</v>
      </c>
      <c r="CQ101" s="1634">
        <v>14.15061</v>
      </c>
      <c r="CR101" s="1650">
        <f t="shared" ref="CR101:CR102" si="353">CQ101*0.12*1000</f>
        <v>1698.0732</v>
      </c>
      <c r="CS101" s="1634">
        <v>51.806090740499997</v>
      </c>
      <c r="CT101" s="1634"/>
      <c r="CU101" s="1650">
        <f t="shared" ref="CU101:CU102" si="354">CT101*0.12*1000</f>
        <v>0</v>
      </c>
      <c r="CV101" s="1634"/>
      <c r="CW101" s="1293"/>
      <c r="CX101" s="1650">
        <f>CW101*0.12*1000</f>
        <v>0</v>
      </c>
      <c r="CY101" s="1634"/>
      <c r="CZ101" s="1634"/>
      <c r="DA101" s="1621">
        <f>CZ101*0.12*1000</f>
        <v>0</v>
      </c>
      <c r="DB101" s="1634"/>
      <c r="DC101" s="1706"/>
      <c r="DD101" s="1709"/>
      <c r="DE101" s="1709"/>
      <c r="DF101" s="1752">
        <v>210.03336218000001</v>
      </c>
      <c r="DG101" s="1753">
        <v>285.79498661757464</v>
      </c>
      <c r="DH101" s="1752">
        <v>508.06784343432366</v>
      </c>
      <c r="DI101" s="1752">
        <v>289.58951997085802</v>
      </c>
      <c r="DJ101" s="1798">
        <v>216.62099999999998</v>
      </c>
      <c r="DK101" s="1799">
        <v>351.82505200000003</v>
      </c>
      <c r="DL101" s="1799">
        <v>351.82505200000003</v>
      </c>
      <c r="DM101" s="1799">
        <v>351.82505200000003</v>
      </c>
      <c r="DN101" s="1649">
        <f>SUM(DH101:DM101)</f>
        <v>2069.753519405182</v>
      </c>
    </row>
    <row r="102" spans="1:118" ht="49.5" customHeight="1" outlineLevel="1">
      <c r="A102" s="1647" t="s">
        <v>485</v>
      </c>
      <c r="B102" s="1647" t="s">
        <v>303</v>
      </c>
      <c r="C102" s="1734" t="s">
        <v>557</v>
      </c>
      <c r="D102" s="1727" t="s">
        <v>722</v>
      </c>
      <c r="E102" s="1725">
        <v>4010008631</v>
      </c>
      <c r="F102" s="1725" t="s">
        <v>713</v>
      </c>
      <c r="G102" s="1746"/>
      <c r="H102" s="1647" t="s">
        <v>576</v>
      </c>
      <c r="I102" s="1649">
        <f t="shared" si="335"/>
        <v>11.565798000000001</v>
      </c>
      <c r="J102" s="1709">
        <f t="shared" si="335"/>
        <v>1387.8957599999999</v>
      </c>
      <c r="K102" s="1709">
        <f t="shared" si="336"/>
        <v>41.817386664029996</v>
      </c>
      <c r="L102" s="1652"/>
      <c r="M102" s="1709"/>
      <c r="N102" s="1650"/>
      <c r="O102" s="1709"/>
      <c r="P102" s="1709"/>
      <c r="Q102" s="1650"/>
      <c r="R102" s="1709"/>
      <c r="S102" s="1709"/>
      <c r="T102" s="1650"/>
      <c r="U102" s="1709"/>
      <c r="V102" s="1709"/>
      <c r="W102" s="1650"/>
      <c r="X102" s="1709"/>
      <c r="Y102" s="1709"/>
      <c r="Z102" s="1650"/>
      <c r="AA102" s="1709"/>
      <c r="AB102" s="1709"/>
      <c r="AC102" s="1650"/>
      <c r="AD102" s="1709"/>
      <c r="AE102" s="1709"/>
      <c r="AF102" s="1650">
        <f t="shared" si="337"/>
        <v>0</v>
      </c>
      <c r="AG102" s="1709"/>
      <c r="AH102" s="1709">
        <v>0.99097649300000001</v>
      </c>
      <c r="AI102" s="1650">
        <f t="shared" si="338"/>
        <v>118.91717916</v>
      </c>
      <c r="AJ102" s="1709">
        <v>3.1454981254910201</v>
      </c>
      <c r="AK102" s="1747">
        <f t="shared" si="339"/>
        <v>0.85103098218182605</v>
      </c>
      <c r="AL102" s="1650">
        <f t="shared" si="339"/>
        <v>102.12371786181913</v>
      </c>
      <c r="AM102" s="1747">
        <f t="shared" si="339"/>
        <v>2.7937579344914134</v>
      </c>
      <c r="AN102" s="1634">
        <v>0.28608144625657889</v>
      </c>
      <c r="AO102" s="1650">
        <f t="shared" si="340"/>
        <v>34.329773550789461</v>
      </c>
      <c r="AP102" s="1634">
        <v>0.94298294450618636</v>
      </c>
      <c r="AQ102" s="1634">
        <v>0.3993268248742145</v>
      </c>
      <c r="AR102" s="1650">
        <f t="shared" si="341"/>
        <v>47.91921898490574</v>
      </c>
      <c r="AS102" s="1634">
        <v>1.2703156814289496</v>
      </c>
      <c r="AT102" s="1634">
        <v>2.08398061629066E-2</v>
      </c>
      <c r="AU102" s="1650">
        <f t="shared" si="342"/>
        <v>2.5007767395487921</v>
      </c>
      <c r="AV102" s="1634">
        <v>7.2999243721877771E-2</v>
      </c>
      <c r="AW102" s="1634">
        <v>0.14478290488812612</v>
      </c>
      <c r="AX102" s="1650">
        <f t="shared" si="343"/>
        <v>17.373948586575132</v>
      </c>
      <c r="AY102" s="1634">
        <v>0.50746006483439987</v>
      </c>
      <c r="AZ102" s="1630"/>
      <c r="BA102" s="1748">
        <f t="shared" si="344"/>
        <v>1.3948897493856407</v>
      </c>
      <c r="BB102" s="1650">
        <f t="shared" si="344"/>
        <v>167.38676992627686</v>
      </c>
      <c r="BC102" s="1747">
        <f t="shared" si="344"/>
        <v>4.5906129146742769</v>
      </c>
      <c r="BD102" s="1102">
        <v>0.65733540663419365</v>
      </c>
      <c r="BE102" s="1650">
        <f t="shared" si="345"/>
        <v>78.880248796103245</v>
      </c>
      <c r="BF102" s="1750">
        <v>2.1280000000000001</v>
      </c>
      <c r="BG102" s="1101">
        <v>0.47945908571408924</v>
      </c>
      <c r="BH102" s="1650">
        <f t="shared" si="346"/>
        <v>57.535090285690707</v>
      </c>
      <c r="BI102" s="1089">
        <v>1.555612914674277</v>
      </c>
      <c r="BJ102" s="1751">
        <v>0.17899999999999999</v>
      </c>
      <c r="BK102" s="1650">
        <f t="shared" si="347"/>
        <v>21.48</v>
      </c>
      <c r="BL102" s="1752">
        <v>0.65</v>
      </c>
      <c r="BM102" s="1634">
        <v>7.9095257037357758E-2</v>
      </c>
      <c r="BN102" s="1650">
        <f t="shared" si="348"/>
        <v>9.491430844482931</v>
      </c>
      <c r="BO102" s="1634">
        <v>0.25700000000000001</v>
      </c>
      <c r="BP102" s="1634">
        <v>5.2134056917655283</v>
      </c>
      <c r="BQ102" s="1650">
        <f t="shared" si="349"/>
        <v>625.60868301186338</v>
      </c>
      <c r="BR102" s="1634">
        <v>17.146038988002136</v>
      </c>
      <c r="BS102" s="1634">
        <v>12.301836991829621</v>
      </c>
      <c r="BT102" s="1650">
        <f t="shared" si="350"/>
        <v>1476.2204390195543</v>
      </c>
      <c r="BU102" s="1634">
        <v>41.892167443052529</v>
      </c>
      <c r="BV102" s="1634">
        <v>11.301836991829619</v>
      </c>
      <c r="BW102" s="1650">
        <f t="shared" si="351"/>
        <v>1356.2204390195543</v>
      </c>
      <c r="BX102" s="1634">
        <v>40.158407079636</v>
      </c>
      <c r="BY102" s="1634"/>
      <c r="BZ102" s="1650"/>
      <c r="CA102" s="1634"/>
      <c r="CB102" s="1634">
        <f t="shared" si="352"/>
        <v>6.274661</v>
      </c>
      <c r="CC102" s="1650">
        <f t="shared" si="352"/>
        <v>752.95931999999993</v>
      </c>
      <c r="CD102" s="1634">
        <f t="shared" si="352"/>
        <v>22.446269550179998</v>
      </c>
      <c r="CE102" s="1634">
        <v>1.661009</v>
      </c>
      <c r="CF102" s="1634">
        <f>CE102*0.12*1000</f>
        <v>199.32107999999999</v>
      </c>
      <c r="CG102" s="1634">
        <v>5.7001011953899994</v>
      </c>
      <c r="CH102" s="1634">
        <v>1.4435519999999999</v>
      </c>
      <c r="CI102" s="1634">
        <f>CH102*0.12*1000</f>
        <v>173.22623999999996</v>
      </c>
      <c r="CJ102" s="1634">
        <v>4.8113876870399999</v>
      </c>
      <c r="CK102" s="1634">
        <v>1.140725</v>
      </c>
      <c r="CL102" s="1634">
        <f>CK102*0.12*1000</f>
        <v>136.88699999999997</v>
      </c>
      <c r="CM102" s="1634">
        <v>4.3042291989999999</v>
      </c>
      <c r="CN102" s="1634">
        <v>2.0293749999999999</v>
      </c>
      <c r="CO102" s="1634">
        <f>CN102*0.12*1000</f>
        <v>243.52499999999998</v>
      </c>
      <c r="CP102" s="1634">
        <v>7.6305514687500002</v>
      </c>
      <c r="CQ102" s="1634">
        <v>5.291137</v>
      </c>
      <c r="CR102" s="1650">
        <f t="shared" si="353"/>
        <v>634.93643999999995</v>
      </c>
      <c r="CS102" s="1634">
        <v>19.371117113849998</v>
      </c>
      <c r="CT102" s="1634"/>
      <c r="CU102" s="1650">
        <f t="shared" si="354"/>
        <v>0</v>
      </c>
      <c r="CV102" s="1634"/>
      <c r="CW102" s="1634"/>
      <c r="CX102" s="1650">
        <f>CW102*0.12*1000</f>
        <v>0</v>
      </c>
      <c r="CY102" s="1634"/>
      <c r="CZ102" s="1634"/>
      <c r="DA102" s="1621">
        <f>CZ102*0.12*1000</f>
        <v>0</v>
      </c>
      <c r="DB102" s="1634"/>
      <c r="DC102" s="1706"/>
      <c r="DD102" s="1709"/>
      <c r="DE102" s="1709"/>
      <c r="DF102" s="1752">
        <v>89.080925829999998</v>
      </c>
      <c r="DG102" s="1753">
        <v>157.27370661720005</v>
      </c>
      <c r="DH102" s="1752">
        <v>123.40238846669889</v>
      </c>
      <c r="DI102" s="1752">
        <v>95.0115972140228</v>
      </c>
      <c r="DJ102" s="1798">
        <v>137.203</v>
      </c>
      <c r="DK102" s="1799">
        <v>74.133313000000001</v>
      </c>
      <c r="DL102" s="1799">
        <v>74.133313000000001</v>
      </c>
      <c r="DM102" s="1799">
        <v>74.133313000000001</v>
      </c>
      <c r="DN102" s="1649">
        <f t="shared" ref="DN102" si="355">SUM(DH102:DM102)</f>
        <v>578.01692468072167</v>
      </c>
    </row>
    <row r="103" spans="1:118" ht="64.5" customHeight="1" outlineLevel="1">
      <c r="A103" s="1647" t="s">
        <v>485</v>
      </c>
      <c r="B103" s="1647" t="s">
        <v>303</v>
      </c>
      <c r="C103" s="1734" t="s">
        <v>558</v>
      </c>
      <c r="D103" s="1727" t="s">
        <v>723</v>
      </c>
      <c r="E103" s="1725">
        <v>4010008632</v>
      </c>
      <c r="F103" s="1725" t="s">
        <v>713</v>
      </c>
      <c r="G103" s="1746"/>
      <c r="H103" s="1647"/>
      <c r="I103" s="1649"/>
      <c r="J103" s="1709">
        <f t="shared" si="335"/>
        <v>0</v>
      </c>
      <c r="K103" s="1709">
        <f t="shared" si="336"/>
        <v>0</v>
      </c>
      <c r="L103" s="1652"/>
      <c r="M103" s="1709"/>
      <c r="N103" s="1650"/>
      <c r="O103" s="1709"/>
      <c r="P103" s="1709"/>
      <c r="Q103" s="1650"/>
      <c r="R103" s="1709"/>
      <c r="S103" s="1709"/>
      <c r="T103" s="1650"/>
      <c r="U103" s="1709"/>
      <c r="V103" s="1709"/>
      <c r="W103" s="1650"/>
      <c r="X103" s="1709"/>
      <c r="Y103" s="1709"/>
      <c r="Z103" s="1650"/>
      <c r="AA103" s="1709"/>
      <c r="AB103" s="1709"/>
      <c r="AC103" s="1650"/>
      <c r="AD103" s="1709"/>
      <c r="AE103" s="1709"/>
      <c r="AF103" s="1650"/>
      <c r="AG103" s="1709"/>
      <c r="AH103" s="1709"/>
      <c r="AI103" s="1650"/>
      <c r="AJ103" s="1709"/>
      <c r="AK103" s="1747"/>
      <c r="AL103" s="1650"/>
      <c r="AM103" s="1747"/>
      <c r="AN103" s="1634"/>
      <c r="AO103" s="1650"/>
      <c r="AP103" s="1634"/>
      <c r="AQ103" s="1634"/>
      <c r="AR103" s="1650"/>
      <c r="AS103" s="1634"/>
      <c r="AT103" s="1634"/>
      <c r="AU103" s="1650"/>
      <c r="AV103" s="1634"/>
      <c r="AW103" s="1634"/>
      <c r="AX103" s="1650"/>
      <c r="AY103" s="1634"/>
      <c r="AZ103" s="1630"/>
      <c r="BA103" s="1748"/>
      <c r="BB103" s="1650"/>
      <c r="BC103" s="1747"/>
      <c r="BD103" s="1754"/>
      <c r="BE103" s="1650"/>
      <c r="BF103" s="1750"/>
      <c r="BG103" s="1755"/>
      <c r="BH103" s="1650"/>
      <c r="BI103" s="1089"/>
      <c r="BJ103" s="1751"/>
      <c r="BK103" s="1650"/>
      <c r="BL103" s="1752"/>
      <c r="BM103" s="1634"/>
      <c r="BN103" s="1650"/>
      <c r="BO103" s="1634"/>
      <c r="BP103" s="1634"/>
      <c r="BQ103" s="1650"/>
      <c r="BR103" s="1634"/>
      <c r="BS103" s="1634"/>
      <c r="BT103" s="1650"/>
      <c r="BU103" s="1634"/>
      <c r="BV103" s="1634"/>
      <c r="BW103" s="1650"/>
      <c r="BX103" s="1634"/>
      <c r="BY103" s="1634"/>
      <c r="BZ103" s="1650"/>
      <c r="CA103" s="1634"/>
      <c r="CB103" s="1634">
        <f t="shared" ref="CB103" si="356">CE103+CH103+CK103+CN103</f>
        <v>0</v>
      </c>
      <c r="CC103" s="1650">
        <f t="shared" ref="CC103" si="357">CF103+CI103+CL103+CO103</f>
        <v>0</v>
      </c>
      <c r="CD103" s="1634">
        <f t="shared" ref="CD103" si="358">CG103+CJ103+CM103+CP103</f>
        <v>0</v>
      </c>
      <c r="CE103" s="1634"/>
      <c r="CF103" s="1634"/>
      <c r="CG103" s="1634"/>
      <c r="CH103" s="1634"/>
      <c r="CI103" s="1634"/>
      <c r="CJ103" s="1634"/>
      <c r="CK103" s="1634"/>
      <c r="CL103" s="1634"/>
      <c r="CM103" s="1634"/>
      <c r="CN103" s="1634"/>
      <c r="CO103" s="1634"/>
      <c r="CP103" s="1634"/>
      <c r="CQ103" s="1634"/>
      <c r="CR103" s="1650"/>
      <c r="CS103" s="1634"/>
      <c r="CT103" s="1634"/>
      <c r="CU103" s="1650"/>
      <c r="CV103" s="1634"/>
      <c r="CW103" s="1634"/>
      <c r="CX103" s="1650"/>
      <c r="CY103" s="1634"/>
      <c r="CZ103" s="1634"/>
      <c r="DA103" s="1621"/>
      <c r="DB103" s="1634"/>
      <c r="DC103" s="1706"/>
      <c r="DD103" s="1709"/>
      <c r="DE103" s="1709"/>
      <c r="DF103" s="1752"/>
      <c r="DG103" s="1753"/>
      <c r="DH103" s="1752"/>
      <c r="DI103" s="1752"/>
      <c r="DJ103" s="1798"/>
      <c r="DK103" s="1799">
        <v>48.367592000000002</v>
      </c>
      <c r="DL103" s="1799">
        <v>48.367592000000002</v>
      </c>
      <c r="DM103" s="1799">
        <v>48.427157999999999</v>
      </c>
      <c r="DN103" s="1649"/>
    </row>
    <row r="104" spans="1:118" ht="64.5" customHeight="1" outlineLevel="1">
      <c r="A104" s="1647" t="s">
        <v>485</v>
      </c>
      <c r="B104" s="1647" t="s">
        <v>303</v>
      </c>
      <c r="C104" s="1734" t="s">
        <v>559</v>
      </c>
      <c r="D104" s="1727" t="s">
        <v>568</v>
      </c>
      <c r="E104" s="1725">
        <v>4010008633</v>
      </c>
      <c r="F104" s="1725" t="s">
        <v>713</v>
      </c>
      <c r="G104" s="1746"/>
      <c r="H104" s="1647" t="s">
        <v>576</v>
      </c>
      <c r="I104" s="1649">
        <f>CB104+CQ104+CT104+CW104+CZ104</f>
        <v>2.1171000000000002E-2</v>
      </c>
      <c r="J104" s="1709">
        <f t="shared" si="335"/>
        <v>2.5405199999999999</v>
      </c>
      <c r="K104" s="1709">
        <f t="shared" si="336"/>
        <v>7.6572438959999989E-2</v>
      </c>
      <c r="L104" s="1652"/>
      <c r="M104" s="1709"/>
      <c r="N104" s="1650"/>
      <c r="O104" s="1709"/>
      <c r="P104" s="1709"/>
      <c r="Q104" s="1650"/>
      <c r="R104" s="1709"/>
      <c r="S104" s="1709"/>
      <c r="T104" s="1650"/>
      <c r="U104" s="1709"/>
      <c r="V104" s="1709"/>
      <c r="W104" s="1650"/>
      <c r="X104" s="1709"/>
      <c r="Y104" s="1709"/>
      <c r="Z104" s="1650"/>
      <c r="AA104" s="1709"/>
      <c r="AB104" s="1709"/>
      <c r="AC104" s="1650"/>
      <c r="AD104" s="1709"/>
      <c r="AE104" s="1709"/>
      <c r="AF104" s="1650">
        <f t="shared" ref="AF104:AF106" si="359">AE104*0.12*1000</f>
        <v>0</v>
      </c>
      <c r="AG104" s="1709"/>
      <c r="AH104" s="1709"/>
      <c r="AI104" s="1650">
        <f t="shared" ref="AI104:AI106" si="360">AH104*0.12*1000</f>
        <v>0</v>
      </c>
      <c r="AJ104" s="1709"/>
      <c r="AK104" s="1747">
        <f t="shared" ref="AK104:AM106" si="361">AN104+AQ104+AT104+AW104</f>
        <v>0.61811999999999956</v>
      </c>
      <c r="AL104" s="1650">
        <f t="shared" si="361"/>
        <v>74.174399999999949</v>
      </c>
      <c r="AM104" s="1747">
        <f t="shared" si="361"/>
        <v>2.0372802739530051</v>
      </c>
      <c r="AN104" s="1634">
        <v>0.61304599999999965</v>
      </c>
      <c r="AO104" s="1650">
        <f t="shared" ref="AO104:AO106" si="362">AN104*0.12*1000</f>
        <v>73.56551999999995</v>
      </c>
      <c r="AP104" s="1634">
        <v>2.0207249710254325</v>
      </c>
      <c r="AQ104" s="1634">
        <v>4.039999999999988E-3</v>
      </c>
      <c r="AR104" s="1650">
        <f t="shared" ref="AR104:AR106" si="363">AQ104*0.12*1000</f>
        <v>0.48479999999999857</v>
      </c>
      <c r="AS104" s="1634">
        <v>1.2851817191568617E-2</v>
      </c>
      <c r="AT104" s="1634">
        <v>0</v>
      </c>
      <c r="AU104" s="1650">
        <f t="shared" ref="AU104:AU106" si="364">AT104*0.12*1000</f>
        <v>0</v>
      </c>
      <c r="AV104" s="1634">
        <v>0</v>
      </c>
      <c r="AW104" s="1634">
        <v>1.034E-3</v>
      </c>
      <c r="AX104" s="1650">
        <f t="shared" ref="AX104:AX106" si="365">AW104*0.12*1000</f>
        <v>0.12408</v>
      </c>
      <c r="AY104" s="1634">
        <v>3.7034857360039742E-3</v>
      </c>
      <c r="AZ104" s="1630"/>
      <c r="BA104" s="1748">
        <f t="shared" ref="BA104:BC106" si="366">BD104+BG104+BJ104+BM104</f>
        <v>8.692189015695127E-3</v>
      </c>
      <c r="BB104" s="1650">
        <f t="shared" si="366"/>
        <v>1.0430626818834152</v>
      </c>
      <c r="BC104" s="1747">
        <f t="shared" si="366"/>
        <v>2.7851332499999999E-2</v>
      </c>
      <c r="BD104" s="1749">
        <v>4.0000000000000001E-3</v>
      </c>
      <c r="BE104" s="1650">
        <f t="shared" ref="BE104:BE106" si="367">BD104*0.12*1000</f>
        <v>0.48000000000000004</v>
      </c>
      <c r="BF104" s="1750">
        <v>1.2E-2</v>
      </c>
      <c r="BG104" s="1089">
        <v>3.0000000000000001E-3</v>
      </c>
      <c r="BH104" s="1650">
        <f t="shared" ref="BH104:BH106" si="368">BG104*0.12*1000</f>
        <v>0.36</v>
      </c>
      <c r="BI104" s="1089">
        <v>9.8513325000000006E-3</v>
      </c>
      <c r="BJ104" s="1751">
        <v>1E-3</v>
      </c>
      <c r="BK104" s="1650">
        <f t="shared" ref="BK104:BK106" si="369">BJ104*0.12*1000</f>
        <v>0.12000000000000001</v>
      </c>
      <c r="BL104" s="1752">
        <v>4.0000000000000001E-3</v>
      </c>
      <c r="BM104" s="1634">
        <v>6.9218901569512647E-4</v>
      </c>
      <c r="BN104" s="1650">
        <f t="shared" ref="BN104:BN106" si="370">BM104*0.12*1000</f>
        <v>8.3062681883415174E-2</v>
      </c>
      <c r="BO104" s="1634">
        <v>2E-3</v>
      </c>
      <c r="BP104" s="1634">
        <v>0.30825652485121202</v>
      </c>
      <c r="BQ104" s="1650">
        <f t="shared" ref="BQ104:BQ106" si="371">BP104*0.12*1000</f>
        <v>36.99078298214544</v>
      </c>
      <c r="BR104" s="1634">
        <v>1.0138053138187735</v>
      </c>
      <c r="BS104" s="1634">
        <v>0.31667480446198498</v>
      </c>
      <c r="BT104" s="1650">
        <f t="shared" ref="BT104:BT106" si="372">BS104*0.12*1000</f>
        <v>38.000976535438198</v>
      </c>
      <c r="BU104" s="1634">
        <v>1.0783912957331705</v>
      </c>
      <c r="BV104" s="1634">
        <v>0.31667480446198498</v>
      </c>
      <c r="BW104" s="1650">
        <f t="shared" ref="BW104:BW106" si="373">BV104*0.12*1000</f>
        <v>38.000976535438198</v>
      </c>
      <c r="BX104" s="1634">
        <v>1.1166119728119797</v>
      </c>
      <c r="BY104" s="1634"/>
      <c r="BZ104" s="1650"/>
      <c r="CA104" s="1634"/>
      <c r="CB104" s="1634">
        <f t="shared" si="352"/>
        <v>1.1171E-2</v>
      </c>
      <c r="CC104" s="1650">
        <f t="shared" ref="CC104" si="374">CF104+CI104+CL104+CO104</f>
        <v>1.3405199999999999</v>
      </c>
      <c r="CD104" s="1634">
        <f t="shared" si="352"/>
        <v>3.9961938959999999E-2</v>
      </c>
      <c r="CE104" s="1634">
        <v>2.957E-3</v>
      </c>
      <c r="CF104" s="1634">
        <f>CE104*0.12*1000</f>
        <v>0.35483999999999999</v>
      </c>
      <c r="CG104" s="1634">
        <v>1.0147566469999999E-2</v>
      </c>
      <c r="CH104" s="1634">
        <v>2.5699999999999998E-3</v>
      </c>
      <c r="CI104" s="1634">
        <f>CH104*0.12*1000</f>
        <v>0.30839999999999995</v>
      </c>
      <c r="CJ104" s="1634">
        <v>8.5658613999999994E-3</v>
      </c>
      <c r="CK104" s="1634">
        <v>2.0309999999999998E-3</v>
      </c>
      <c r="CL104" s="1634">
        <f>CK104*0.12*1000</f>
        <v>0.24371999999999996</v>
      </c>
      <c r="CM104" s="1634">
        <v>7.6634504399999996E-3</v>
      </c>
      <c r="CN104" s="1634">
        <v>3.6129999999999999E-3</v>
      </c>
      <c r="CO104" s="1634">
        <f>CN104*0.12*1000</f>
        <v>0.43356</v>
      </c>
      <c r="CP104" s="1634">
        <v>1.358506065E-2</v>
      </c>
      <c r="CQ104" s="1634">
        <v>0.01</v>
      </c>
      <c r="CR104" s="1650">
        <f t="shared" ref="CR104:CR106" si="375">CQ104*0.12*1000</f>
        <v>1.2</v>
      </c>
      <c r="CS104" s="1634">
        <v>3.6610499999999997E-2</v>
      </c>
      <c r="CT104" s="1634"/>
      <c r="CU104" s="1650">
        <f t="shared" ref="CU104:CU106" si="376">CT104*0.12*1000</f>
        <v>0</v>
      </c>
      <c r="CV104" s="1634"/>
      <c r="CW104" s="1634"/>
      <c r="CX104" s="1650">
        <f t="shared" ref="CX104" si="377">CW104*0.12*1000</f>
        <v>0</v>
      </c>
      <c r="CY104" s="1634"/>
      <c r="CZ104" s="1634"/>
      <c r="DA104" s="1621">
        <f t="shared" ref="DA104:DA106" si="378">CZ104*0.12*1000</f>
        <v>0</v>
      </c>
      <c r="DB104" s="1634"/>
      <c r="DC104" s="1706"/>
      <c r="DD104" s="1709"/>
      <c r="DE104" s="1709"/>
      <c r="DF104" s="1752">
        <v>0.87506251000000002</v>
      </c>
      <c r="DG104" s="1753">
        <v>0.47199999999999998</v>
      </c>
      <c r="DH104" s="1752">
        <v>0.30247393</v>
      </c>
      <c r="DI104" s="1752">
        <v>0.42500000000000004</v>
      </c>
      <c r="DJ104" s="1752">
        <v>0.58399999999999996</v>
      </c>
      <c r="DK104" s="1709">
        <v>0.62875500000000006</v>
      </c>
      <c r="DL104" s="1709">
        <v>0.62875500000000006</v>
      </c>
      <c r="DM104" s="1709">
        <v>0.62875500000000006</v>
      </c>
      <c r="DN104" s="1649">
        <f>SUM(DH104:DM104)</f>
        <v>3.1977389299999999</v>
      </c>
    </row>
    <row r="105" spans="1:118" ht="78.75" outlineLevel="1">
      <c r="A105" s="1647" t="s">
        <v>485</v>
      </c>
      <c r="B105" s="1647" t="s">
        <v>303</v>
      </c>
      <c r="C105" s="1734" t="s">
        <v>560</v>
      </c>
      <c r="D105" s="1727" t="s">
        <v>569</v>
      </c>
      <c r="E105" s="1725">
        <v>4010008634</v>
      </c>
      <c r="F105" s="1725" t="s">
        <v>713</v>
      </c>
      <c r="G105" s="1746"/>
      <c r="H105" s="1647" t="s">
        <v>576</v>
      </c>
      <c r="I105" s="1649">
        <f t="shared" ref="I105:I106" si="379">CB105+CQ105+CT105+CW105+CZ105</f>
        <v>0.14006160000000001</v>
      </c>
      <c r="J105" s="1709">
        <f t="shared" si="335"/>
        <v>16.807392</v>
      </c>
      <c r="K105" s="1709">
        <f t="shared" si="336"/>
        <v>0.502713166564</v>
      </c>
      <c r="L105" s="1652"/>
      <c r="M105" s="1709"/>
      <c r="N105" s="1650"/>
      <c r="O105" s="1709"/>
      <c r="P105" s="1709"/>
      <c r="Q105" s="1650"/>
      <c r="R105" s="1709"/>
      <c r="S105" s="1709"/>
      <c r="T105" s="1650"/>
      <c r="U105" s="1709"/>
      <c r="V105" s="1709"/>
      <c r="W105" s="1650"/>
      <c r="X105" s="1709"/>
      <c r="Y105" s="1709"/>
      <c r="Z105" s="1650"/>
      <c r="AA105" s="1709"/>
      <c r="AB105" s="1709"/>
      <c r="AC105" s="1650"/>
      <c r="AD105" s="1709"/>
      <c r="AE105" s="1709"/>
      <c r="AF105" s="1650">
        <f t="shared" si="359"/>
        <v>0</v>
      </c>
      <c r="AG105" s="1709"/>
      <c r="AH105" s="1709"/>
      <c r="AI105" s="1650">
        <f t="shared" si="360"/>
        <v>0</v>
      </c>
      <c r="AJ105" s="1709"/>
      <c r="AK105" s="1747">
        <f t="shared" si="361"/>
        <v>2.7100483632940993</v>
      </c>
      <c r="AL105" s="1650">
        <f t="shared" si="361"/>
        <v>325.20580359529185</v>
      </c>
      <c r="AM105" s="1747">
        <f t="shared" si="361"/>
        <v>9.1538987354852335</v>
      </c>
      <c r="AN105" s="1634">
        <v>0.72414167016962994</v>
      </c>
      <c r="AO105" s="1650">
        <f t="shared" si="362"/>
        <v>86.897000420355582</v>
      </c>
      <c r="AP105" s="1634">
        <v>2.3869190166346974</v>
      </c>
      <c r="AQ105" s="1634">
        <v>0.59355905700793432</v>
      </c>
      <c r="AR105" s="1650">
        <f t="shared" si="363"/>
        <v>71.227086840952126</v>
      </c>
      <c r="AS105" s="1634">
        <v>1.888196161649963</v>
      </c>
      <c r="AT105" s="1634">
        <v>0.64680595029157095</v>
      </c>
      <c r="AU105" s="1650">
        <f t="shared" si="364"/>
        <v>77.616714034988519</v>
      </c>
      <c r="AV105" s="1634">
        <v>2.2656806323917227</v>
      </c>
      <c r="AW105" s="1634">
        <v>0.74554168582496394</v>
      </c>
      <c r="AX105" s="1650">
        <f t="shared" si="365"/>
        <v>89.465002298995657</v>
      </c>
      <c r="AY105" s="1634">
        <v>2.6131029248088504</v>
      </c>
      <c r="AZ105" s="1630"/>
      <c r="BA105" s="1748">
        <f t="shared" si="366"/>
        <v>1.675845182069198E-2</v>
      </c>
      <c r="BB105" s="1650">
        <f t="shared" si="366"/>
        <v>2.0110142184830377</v>
      </c>
      <c r="BC105" s="1747">
        <f t="shared" si="366"/>
        <v>5.422350425055663E-2</v>
      </c>
      <c r="BD105" s="1749">
        <v>8.0000000000000002E-3</v>
      </c>
      <c r="BE105" s="1650">
        <f t="shared" si="367"/>
        <v>0.96000000000000008</v>
      </c>
      <c r="BF105" s="1750">
        <v>2.5000000000000001E-2</v>
      </c>
      <c r="BG105" s="1103">
        <v>4.9351246573975001E-3</v>
      </c>
      <c r="BH105" s="1650">
        <f t="shared" si="368"/>
        <v>0.59221495888770004</v>
      </c>
      <c r="BI105" s="1103">
        <v>1.6223504250556631E-2</v>
      </c>
      <c r="BJ105" s="1751">
        <v>2E-3</v>
      </c>
      <c r="BK105" s="1650">
        <f t="shared" si="369"/>
        <v>0.24000000000000002</v>
      </c>
      <c r="BL105" s="1752">
        <v>7.0000000000000001E-3</v>
      </c>
      <c r="BM105" s="1634">
        <v>1.8233271632944797E-3</v>
      </c>
      <c r="BN105" s="1650">
        <f t="shared" si="370"/>
        <v>0.21879925959533755</v>
      </c>
      <c r="BO105" s="1634">
        <v>6.0000000000000001E-3</v>
      </c>
      <c r="BP105" s="1634">
        <v>0.49966804998963499</v>
      </c>
      <c r="BQ105" s="1650">
        <f t="shared" si="371"/>
        <v>59.960165998756196</v>
      </c>
      <c r="BR105" s="1634">
        <v>1.6433265264035002</v>
      </c>
      <c r="BS105" s="1634">
        <v>0.50004882677191198</v>
      </c>
      <c r="BT105" s="1650">
        <f t="shared" si="372"/>
        <v>60.005859212629439</v>
      </c>
      <c r="BU105" s="1634">
        <v>1.7028456152315954</v>
      </c>
      <c r="BV105" s="1634">
        <v>0.50004882677191198</v>
      </c>
      <c r="BW105" s="1650">
        <f t="shared" si="373"/>
        <v>60.005859212629439</v>
      </c>
      <c r="BX105" s="1634">
        <v>1.7631983949993362</v>
      </c>
      <c r="BY105" s="1634"/>
      <c r="BZ105" s="1650"/>
      <c r="CA105" s="1634"/>
      <c r="CB105" s="1634">
        <f t="shared" ref="CB105:CD106" si="380">CE105+CH105+CK105+CN105</f>
        <v>0.1200616</v>
      </c>
      <c r="CC105" s="1650">
        <f>CF105+CI105+CL105+CO105</f>
        <v>14.407392</v>
      </c>
      <c r="CD105" s="1634">
        <f t="shared" si="380"/>
        <v>0.42949216656399997</v>
      </c>
      <c r="CE105" s="1634">
        <v>3.1786000000000002E-2</v>
      </c>
      <c r="CF105" s="1634">
        <f>CE105*0.12*1000</f>
        <v>3.8143199999999999</v>
      </c>
      <c r="CG105" s="1634">
        <v>0.10908033406000001</v>
      </c>
      <c r="CH105" s="1634">
        <v>2.7625E-2</v>
      </c>
      <c r="CI105" s="1634">
        <f>CH105*0.12*1000</f>
        <v>3.3149999999999999</v>
      </c>
      <c r="CJ105" s="1634">
        <v>9.2074677499999993E-2</v>
      </c>
      <c r="CK105" s="1634">
        <v>2.18246E-2</v>
      </c>
      <c r="CL105" s="1634">
        <f>CK105*0.12*1000</f>
        <v>2.6189519999999997</v>
      </c>
      <c r="CM105" s="1634">
        <v>8.2349453704E-2</v>
      </c>
      <c r="CN105" s="1634">
        <v>3.8825999999999999E-2</v>
      </c>
      <c r="CO105" s="1634">
        <f>CN105*0.12*1000</f>
        <v>4.6591199999999997</v>
      </c>
      <c r="CP105" s="1634">
        <v>0.14598770129999999</v>
      </c>
      <c r="CQ105" s="1634">
        <v>0.02</v>
      </c>
      <c r="CR105" s="1650">
        <f t="shared" si="375"/>
        <v>2.4</v>
      </c>
      <c r="CS105" s="1634">
        <v>7.3220999999999994E-2</v>
      </c>
      <c r="CT105" s="1634"/>
      <c r="CU105" s="1650">
        <f t="shared" si="376"/>
        <v>0</v>
      </c>
      <c r="CV105" s="1634"/>
      <c r="CW105" s="1634"/>
      <c r="CX105" s="1650">
        <f>CW105*0.12*1000</f>
        <v>0</v>
      </c>
      <c r="CY105" s="1634"/>
      <c r="CZ105" s="1634"/>
      <c r="DA105" s="1621">
        <f t="shared" si="378"/>
        <v>0</v>
      </c>
      <c r="DB105" s="1634"/>
      <c r="DC105" s="1706"/>
      <c r="DD105" s="1709"/>
      <c r="DE105" s="1709"/>
      <c r="DF105" s="1752">
        <v>1.8578839</v>
      </c>
      <c r="DG105" s="1753">
        <v>13.917</v>
      </c>
      <c r="DH105" s="1752">
        <v>26.301554160000002</v>
      </c>
      <c r="DI105" s="1752">
        <v>6.18</v>
      </c>
      <c r="DJ105" s="1752">
        <v>4.55</v>
      </c>
      <c r="DK105" s="1709">
        <v>10.92047</v>
      </c>
      <c r="DL105" s="1709">
        <v>10.92047</v>
      </c>
      <c r="DM105" s="1709">
        <v>10.821193000000001</v>
      </c>
      <c r="DN105" s="1649">
        <f t="shared" ref="DN105:DN111" si="381">SUM(DH105:DM105)</f>
        <v>69.693687159999996</v>
      </c>
    </row>
    <row r="106" spans="1:118" ht="61.5" customHeight="1" outlineLevel="1">
      <c r="A106" s="1647" t="s">
        <v>485</v>
      </c>
      <c r="B106" s="1647" t="s">
        <v>303</v>
      </c>
      <c r="C106" s="1734" t="s">
        <v>567</v>
      </c>
      <c r="D106" s="1727" t="s">
        <v>570</v>
      </c>
      <c r="E106" s="1725">
        <v>4010008635</v>
      </c>
      <c r="F106" s="1725" t="s">
        <v>553</v>
      </c>
      <c r="G106" s="1746"/>
      <c r="H106" s="1647" t="s">
        <v>576</v>
      </c>
      <c r="I106" s="1649">
        <f t="shared" si="379"/>
        <v>2.0448000000000001E-2</v>
      </c>
      <c r="J106" s="1709">
        <f t="shared" si="335"/>
        <v>2.4537599999999995</v>
      </c>
      <c r="K106" s="1709">
        <f t="shared" si="336"/>
        <v>7.3399455539999992E-2</v>
      </c>
      <c r="L106" s="1652"/>
      <c r="M106" s="1709"/>
      <c r="N106" s="1650"/>
      <c r="O106" s="1709"/>
      <c r="P106" s="1709"/>
      <c r="Q106" s="1650"/>
      <c r="R106" s="1709"/>
      <c r="S106" s="1709"/>
      <c r="T106" s="1650"/>
      <c r="U106" s="1709"/>
      <c r="V106" s="1709"/>
      <c r="W106" s="1650"/>
      <c r="X106" s="1709"/>
      <c r="Y106" s="1709"/>
      <c r="Z106" s="1650"/>
      <c r="AA106" s="1709"/>
      <c r="AB106" s="1709"/>
      <c r="AC106" s="1650"/>
      <c r="AD106" s="1709"/>
      <c r="AE106" s="1709"/>
      <c r="AF106" s="1650">
        <f t="shared" si="359"/>
        <v>0</v>
      </c>
      <c r="AG106" s="1709"/>
      <c r="AH106" s="1709"/>
      <c r="AI106" s="1650">
        <f t="shared" si="360"/>
        <v>0</v>
      </c>
      <c r="AJ106" s="1709"/>
      <c r="AK106" s="1747">
        <f t="shared" si="361"/>
        <v>0.29016293670590071</v>
      </c>
      <c r="AL106" s="1650">
        <f t="shared" si="361"/>
        <v>34.819552404708084</v>
      </c>
      <c r="AM106" s="1747">
        <f t="shared" si="361"/>
        <v>0.98010137950758747</v>
      </c>
      <c r="AN106" s="1634">
        <v>7.7533329830369924E-2</v>
      </c>
      <c r="AO106" s="1650">
        <f t="shared" si="362"/>
        <v>9.3039995796443904</v>
      </c>
      <c r="AP106" s="1634">
        <v>0.25556570905768844</v>
      </c>
      <c r="AQ106" s="1634">
        <v>6.355194299206568E-2</v>
      </c>
      <c r="AR106" s="1650">
        <f t="shared" si="363"/>
        <v>7.6262331590478816</v>
      </c>
      <c r="AS106" s="1634">
        <v>0.20216781027302497</v>
      </c>
      <c r="AT106" s="1634">
        <v>6.9253049708429049E-2</v>
      </c>
      <c r="AU106" s="1650">
        <f t="shared" si="364"/>
        <v>8.3103659650114849</v>
      </c>
      <c r="AV106" s="1634">
        <v>0.24258480211525305</v>
      </c>
      <c r="AW106" s="1634">
        <v>7.9824614175036057E-2</v>
      </c>
      <c r="AX106" s="1650">
        <f t="shared" si="365"/>
        <v>9.5789537010043269</v>
      </c>
      <c r="AY106" s="1634">
        <v>0.27978305806162107</v>
      </c>
      <c r="AZ106" s="1630"/>
      <c r="BA106" s="1748">
        <f t="shared" si="366"/>
        <v>2.745431738830456E-3</v>
      </c>
      <c r="BB106" s="1650">
        <f t="shared" si="366"/>
        <v>0.32945180865965479</v>
      </c>
      <c r="BC106" s="1747">
        <f t="shared" si="366"/>
        <v>8.2873545E-3</v>
      </c>
      <c r="BD106" s="1749">
        <v>1E-3</v>
      </c>
      <c r="BE106" s="1650">
        <f t="shared" si="367"/>
        <v>0.12000000000000001</v>
      </c>
      <c r="BF106" s="1750">
        <v>3.0000000000000001E-3</v>
      </c>
      <c r="BG106" s="1103">
        <v>1E-3</v>
      </c>
      <c r="BH106" s="1650">
        <f t="shared" si="368"/>
        <v>0.12000000000000001</v>
      </c>
      <c r="BI106" s="1103">
        <v>3.2873545000000003E-3</v>
      </c>
      <c r="BJ106" s="1752">
        <v>3.7401324260380274E-4</v>
      </c>
      <c r="BK106" s="1650">
        <f t="shared" si="369"/>
        <v>4.4881589112456328E-2</v>
      </c>
      <c r="BL106" s="1752">
        <v>1E-3</v>
      </c>
      <c r="BM106" s="1634">
        <v>3.7141849622665329E-4</v>
      </c>
      <c r="BN106" s="1650">
        <f t="shared" si="370"/>
        <v>4.4570219547198399E-2</v>
      </c>
      <c r="BO106" s="1634">
        <v>1E-3</v>
      </c>
      <c r="BP106" s="1634">
        <v>0.30707702130103898</v>
      </c>
      <c r="BQ106" s="1650">
        <f t="shared" si="371"/>
        <v>36.849242556124679</v>
      </c>
      <c r="BR106" s="1634">
        <v>1.009926119477597</v>
      </c>
      <c r="BS106" s="1634">
        <v>0.32084350557748104</v>
      </c>
      <c r="BT106" s="1650">
        <f t="shared" si="372"/>
        <v>38.501220669297723</v>
      </c>
      <c r="BU106" s="1634">
        <v>1.0925872182824927</v>
      </c>
      <c r="BV106" s="1634">
        <v>0.32084350557748104</v>
      </c>
      <c r="BW106" s="1650">
        <f t="shared" si="373"/>
        <v>38.501220669297723</v>
      </c>
      <c r="BX106" s="1634">
        <v>1.1313110316289443</v>
      </c>
      <c r="BY106" s="1634"/>
      <c r="BZ106" s="1650"/>
      <c r="CA106" s="1634"/>
      <c r="CB106" s="1756">
        <f t="shared" si="380"/>
        <v>1.7448000000000002E-2</v>
      </c>
      <c r="CC106" s="1650">
        <f t="shared" si="380"/>
        <v>2.0937599999999996</v>
      </c>
      <c r="CD106" s="1634">
        <f t="shared" si="380"/>
        <v>6.2416305539999994E-2</v>
      </c>
      <c r="CE106" s="1634">
        <v>4.6119999999999998E-3</v>
      </c>
      <c r="CF106" s="1634">
        <f>CE106*0.12*1000</f>
        <v>0.55343999999999993</v>
      </c>
      <c r="CG106" s="1634">
        <v>1.5827046519999999E-2</v>
      </c>
      <c r="CH106" s="1634">
        <v>4.0200000000000001E-3</v>
      </c>
      <c r="CI106" s="1634">
        <f>CH106*0.12*1000</f>
        <v>0.4824</v>
      </c>
      <c r="CJ106" s="1634">
        <v>1.3398740399999999E-2</v>
      </c>
      <c r="CK106" s="1634">
        <v>3.1779999999999998E-3</v>
      </c>
      <c r="CL106" s="1634">
        <f>CK106*0.12*1000</f>
        <v>0.38135999999999998</v>
      </c>
      <c r="CM106" s="1634">
        <v>1.1991356719999999E-2</v>
      </c>
      <c r="CN106" s="1756">
        <v>5.6379999999999998E-3</v>
      </c>
      <c r="CO106" s="1634">
        <f t="shared" ref="CO106" si="382">CN106*0.12*1000</f>
        <v>0.67655999999999994</v>
      </c>
      <c r="CP106" s="1634">
        <v>2.1199161899999999E-2</v>
      </c>
      <c r="CQ106" s="1756">
        <v>3.0000000000000001E-3</v>
      </c>
      <c r="CR106" s="1650">
        <f t="shared" si="375"/>
        <v>0.36</v>
      </c>
      <c r="CS106" s="1634">
        <v>1.0983150000000001E-2</v>
      </c>
      <c r="CT106" s="1756"/>
      <c r="CU106" s="1650">
        <f t="shared" si="376"/>
        <v>0</v>
      </c>
      <c r="CV106" s="1634"/>
      <c r="CW106" s="1756"/>
      <c r="CX106" s="1650">
        <f t="shared" ref="CX106" si="383">CW106*0.12*1000</f>
        <v>0</v>
      </c>
      <c r="CY106" s="1634"/>
      <c r="CZ106" s="1756"/>
      <c r="DA106" s="1621">
        <f t="shared" si="378"/>
        <v>0</v>
      </c>
      <c r="DB106" s="1634"/>
      <c r="DC106" s="1706"/>
      <c r="DD106" s="1709"/>
      <c r="DE106" s="1709"/>
      <c r="DF106" s="1752">
        <v>0.24911598000000001</v>
      </c>
      <c r="DG106" s="1753">
        <v>1.34</v>
      </c>
      <c r="DH106" s="1752">
        <v>1.82011499</v>
      </c>
      <c r="DI106" s="1752">
        <v>1.18</v>
      </c>
      <c r="DJ106" s="1752">
        <v>0.45</v>
      </c>
      <c r="DK106" s="1709">
        <v>1.489155</v>
      </c>
      <c r="DL106" s="1709">
        <v>1.489155</v>
      </c>
      <c r="DM106" s="1709">
        <v>1.489155</v>
      </c>
      <c r="DN106" s="1649">
        <f t="shared" si="381"/>
        <v>7.917579990000001</v>
      </c>
    </row>
    <row r="107" spans="1:118" ht="61.5" customHeight="1" outlineLevel="1">
      <c r="A107" s="1647" t="s">
        <v>485</v>
      </c>
      <c r="B107" s="1647" t="s">
        <v>303</v>
      </c>
      <c r="C107" s="1734" t="s">
        <v>561</v>
      </c>
      <c r="D107" s="1727" t="s">
        <v>724</v>
      </c>
      <c r="E107" s="1725">
        <v>4010008636</v>
      </c>
      <c r="F107" s="1725" t="s">
        <v>713</v>
      </c>
      <c r="G107" s="1746"/>
      <c r="H107" s="1647"/>
      <c r="I107" s="1649"/>
      <c r="J107" s="1709">
        <f t="shared" si="335"/>
        <v>0</v>
      </c>
      <c r="K107" s="1709">
        <f t="shared" si="336"/>
        <v>0</v>
      </c>
      <c r="L107" s="1652"/>
      <c r="M107" s="1709"/>
      <c r="N107" s="1650"/>
      <c r="O107" s="1709"/>
      <c r="P107" s="1709"/>
      <c r="Q107" s="1650"/>
      <c r="R107" s="1709"/>
      <c r="S107" s="1709"/>
      <c r="T107" s="1650"/>
      <c r="U107" s="1709"/>
      <c r="V107" s="1709"/>
      <c r="W107" s="1650"/>
      <c r="X107" s="1709"/>
      <c r="Y107" s="1709"/>
      <c r="Z107" s="1650"/>
      <c r="AA107" s="1709"/>
      <c r="AB107" s="1709"/>
      <c r="AC107" s="1650"/>
      <c r="AD107" s="1709"/>
      <c r="AE107" s="1709"/>
      <c r="AF107" s="1650"/>
      <c r="AG107" s="1709"/>
      <c r="AH107" s="1709"/>
      <c r="AI107" s="1650"/>
      <c r="AJ107" s="1709"/>
      <c r="AK107" s="1747"/>
      <c r="AL107" s="1650"/>
      <c r="AM107" s="1747"/>
      <c r="AN107" s="1634"/>
      <c r="AO107" s="1650"/>
      <c r="AP107" s="1634"/>
      <c r="AQ107" s="1634"/>
      <c r="AR107" s="1650"/>
      <c r="AS107" s="1634"/>
      <c r="AT107" s="1634"/>
      <c r="AU107" s="1650"/>
      <c r="AV107" s="1634"/>
      <c r="AW107" s="1634"/>
      <c r="AX107" s="1650"/>
      <c r="AY107" s="1634"/>
      <c r="AZ107" s="1630"/>
      <c r="BA107" s="1748"/>
      <c r="BB107" s="1650"/>
      <c r="BC107" s="1747"/>
      <c r="BD107" s="1749"/>
      <c r="BE107" s="1650"/>
      <c r="BF107" s="1750"/>
      <c r="BG107" s="1757"/>
      <c r="BH107" s="1650"/>
      <c r="BI107" s="1757"/>
      <c r="BJ107" s="1752"/>
      <c r="BK107" s="1650"/>
      <c r="BL107" s="1752"/>
      <c r="BM107" s="1634"/>
      <c r="BN107" s="1650"/>
      <c r="BO107" s="1634"/>
      <c r="BP107" s="1634"/>
      <c r="BQ107" s="1650"/>
      <c r="BR107" s="1634"/>
      <c r="BS107" s="1634"/>
      <c r="BT107" s="1650"/>
      <c r="BU107" s="1634"/>
      <c r="BV107" s="1634"/>
      <c r="BW107" s="1650"/>
      <c r="BX107" s="1634"/>
      <c r="BY107" s="1634"/>
      <c r="BZ107" s="1650"/>
      <c r="CA107" s="1634"/>
      <c r="CB107" s="1756">
        <f t="shared" ref="CB107:CB109" si="384">CE107+CH107+CK107+CN107</f>
        <v>0</v>
      </c>
      <c r="CC107" s="1650">
        <f t="shared" ref="CC107:CC109" si="385">CF107+CI107+CL107+CO107</f>
        <v>0</v>
      </c>
      <c r="CD107" s="1634">
        <f t="shared" ref="CD107:CD109" si="386">CG107+CJ107+CM107+CP107</f>
        <v>0</v>
      </c>
      <c r="CE107" s="1634"/>
      <c r="CF107" s="1634"/>
      <c r="CG107" s="1634"/>
      <c r="CH107" s="1634"/>
      <c r="CI107" s="1634"/>
      <c r="CJ107" s="1634"/>
      <c r="CK107" s="1634"/>
      <c r="CL107" s="1634"/>
      <c r="CM107" s="1634"/>
      <c r="CN107" s="1756"/>
      <c r="CO107" s="1634"/>
      <c r="CP107" s="1634"/>
      <c r="CQ107" s="1756"/>
      <c r="CR107" s="1650"/>
      <c r="CS107" s="1634"/>
      <c r="CT107" s="1756"/>
      <c r="CU107" s="1650"/>
      <c r="CV107" s="1634"/>
      <c r="CW107" s="1756"/>
      <c r="CX107" s="1650"/>
      <c r="CY107" s="1634"/>
      <c r="CZ107" s="1756"/>
      <c r="DA107" s="1621"/>
      <c r="DB107" s="1634"/>
      <c r="DC107" s="1706"/>
      <c r="DD107" s="1709"/>
      <c r="DE107" s="1709"/>
      <c r="DF107" s="1752"/>
      <c r="DG107" s="1753"/>
      <c r="DH107" s="1752"/>
      <c r="DI107" s="1752"/>
      <c r="DJ107" s="1752"/>
      <c r="DK107" s="1709">
        <v>24.124311000000002</v>
      </c>
      <c r="DL107" s="1709">
        <v>24.124311000000002</v>
      </c>
      <c r="DM107" s="1709">
        <v>24.223587999999999</v>
      </c>
      <c r="DN107" s="1649">
        <f t="shared" si="381"/>
        <v>72.472210000000004</v>
      </c>
    </row>
    <row r="108" spans="1:118" ht="61.5" customHeight="1" outlineLevel="1">
      <c r="A108" s="1647" t="s">
        <v>485</v>
      </c>
      <c r="B108" s="1647" t="s">
        <v>303</v>
      </c>
      <c r="C108" s="1734" t="s">
        <v>562</v>
      </c>
      <c r="D108" s="1727" t="s">
        <v>725</v>
      </c>
      <c r="E108" s="1725">
        <v>4010008637</v>
      </c>
      <c r="F108" s="1725" t="s">
        <v>716</v>
      </c>
      <c r="G108" s="1746"/>
      <c r="H108" s="1647"/>
      <c r="I108" s="1649"/>
      <c r="J108" s="1709">
        <f t="shared" si="335"/>
        <v>0</v>
      </c>
      <c r="K108" s="1709">
        <f t="shared" si="336"/>
        <v>0</v>
      </c>
      <c r="L108" s="1652"/>
      <c r="M108" s="1709"/>
      <c r="N108" s="1650"/>
      <c r="O108" s="1709"/>
      <c r="P108" s="1709"/>
      <c r="Q108" s="1650"/>
      <c r="R108" s="1709"/>
      <c r="S108" s="1709"/>
      <c r="T108" s="1650"/>
      <c r="U108" s="1709"/>
      <c r="V108" s="1709"/>
      <c r="W108" s="1650"/>
      <c r="X108" s="1709"/>
      <c r="Y108" s="1709"/>
      <c r="Z108" s="1650"/>
      <c r="AA108" s="1709"/>
      <c r="AB108" s="1709"/>
      <c r="AC108" s="1650"/>
      <c r="AD108" s="1709"/>
      <c r="AE108" s="1709"/>
      <c r="AF108" s="1650"/>
      <c r="AG108" s="1709"/>
      <c r="AH108" s="1709"/>
      <c r="AI108" s="1650"/>
      <c r="AJ108" s="1709"/>
      <c r="AK108" s="1747"/>
      <c r="AL108" s="1650"/>
      <c r="AM108" s="1747"/>
      <c r="AN108" s="1634"/>
      <c r="AO108" s="1650"/>
      <c r="AP108" s="1634"/>
      <c r="AQ108" s="1634"/>
      <c r="AR108" s="1650"/>
      <c r="AS108" s="1634"/>
      <c r="AT108" s="1634"/>
      <c r="AU108" s="1650"/>
      <c r="AV108" s="1634"/>
      <c r="AW108" s="1634"/>
      <c r="AX108" s="1650"/>
      <c r="AY108" s="1634"/>
      <c r="AZ108" s="1630"/>
      <c r="BA108" s="1748"/>
      <c r="BB108" s="1650"/>
      <c r="BC108" s="1747"/>
      <c r="BD108" s="1749"/>
      <c r="BE108" s="1650"/>
      <c r="BF108" s="1750"/>
      <c r="BG108" s="1757"/>
      <c r="BH108" s="1650"/>
      <c r="BI108" s="1757"/>
      <c r="BJ108" s="1752"/>
      <c r="BK108" s="1650"/>
      <c r="BL108" s="1752"/>
      <c r="BM108" s="1634"/>
      <c r="BN108" s="1650"/>
      <c r="BO108" s="1634"/>
      <c r="BP108" s="1634"/>
      <c r="BQ108" s="1650"/>
      <c r="BR108" s="1634"/>
      <c r="BS108" s="1634"/>
      <c r="BT108" s="1650"/>
      <c r="BU108" s="1634"/>
      <c r="BV108" s="1634"/>
      <c r="BW108" s="1650"/>
      <c r="BX108" s="1634"/>
      <c r="BY108" s="1634"/>
      <c r="BZ108" s="1650"/>
      <c r="CA108" s="1634"/>
      <c r="CB108" s="1756">
        <f t="shared" si="384"/>
        <v>0</v>
      </c>
      <c r="CC108" s="1650">
        <f t="shared" si="385"/>
        <v>0</v>
      </c>
      <c r="CD108" s="1634">
        <f t="shared" si="386"/>
        <v>0</v>
      </c>
      <c r="CE108" s="1634"/>
      <c r="CF108" s="1634"/>
      <c r="CG108" s="1634"/>
      <c r="CH108" s="1634"/>
      <c r="CI108" s="1634"/>
      <c r="CJ108" s="1634"/>
      <c r="CK108" s="1634"/>
      <c r="CL108" s="1634"/>
      <c r="CM108" s="1634"/>
      <c r="CN108" s="1756"/>
      <c r="CO108" s="1634"/>
      <c r="CP108" s="1634"/>
      <c r="CQ108" s="1756"/>
      <c r="CR108" s="1650"/>
      <c r="CS108" s="1634"/>
      <c r="CT108" s="1756"/>
      <c r="CU108" s="1650"/>
      <c r="CV108" s="1634"/>
      <c r="CW108" s="1756"/>
      <c r="CX108" s="1650"/>
      <c r="CY108" s="1634"/>
      <c r="CZ108" s="1756"/>
      <c r="DA108" s="1621"/>
      <c r="DB108" s="1634"/>
      <c r="DC108" s="1706"/>
      <c r="DD108" s="1709"/>
      <c r="DE108" s="1709"/>
      <c r="DF108" s="1752"/>
      <c r="DG108" s="1753"/>
      <c r="DH108" s="1752"/>
      <c r="DI108" s="1752"/>
      <c r="DJ108" s="1752"/>
      <c r="DK108" s="1709">
        <v>94.626419999999996</v>
      </c>
      <c r="DL108" s="1709">
        <v>94.434479999999994</v>
      </c>
      <c r="DM108" s="1709">
        <v>94.626419999999996</v>
      </c>
      <c r="DN108" s="1649">
        <f t="shared" si="381"/>
        <v>283.68732</v>
      </c>
    </row>
    <row r="109" spans="1:118" ht="61.5" customHeight="1" outlineLevel="1">
      <c r="A109" s="1647" t="s">
        <v>485</v>
      </c>
      <c r="B109" s="1647" t="s">
        <v>303</v>
      </c>
      <c r="C109" s="1734" t="s">
        <v>727</v>
      </c>
      <c r="D109" s="1727" t="s">
        <v>726</v>
      </c>
      <c r="E109" s="1725">
        <v>4010008638</v>
      </c>
      <c r="F109" s="1725" t="s">
        <v>716</v>
      </c>
      <c r="G109" s="1746"/>
      <c r="H109" s="1647"/>
      <c r="I109" s="1649"/>
      <c r="J109" s="1709">
        <f t="shared" si="335"/>
        <v>0</v>
      </c>
      <c r="K109" s="1709">
        <f t="shared" si="336"/>
        <v>0</v>
      </c>
      <c r="L109" s="1652"/>
      <c r="M109" s="1709"/>
      <c r="N109" s="1650"/>
      <c r="O109" s="1709"/>
      <c r="P109" s="1709"/>
      <c r="Q109" s="1650"/>
      <c r="R109" s="1709"/>
      <c r="S109" s="1709"/>
      <c r="T109" s="1650"/>
      <c r="U109" s="1709"/>
      <c r="V109" s="1709"/>
      <c r="W109" s="1650"/>
      <c r="X109" s="1709"/>
      <c r="Y109" s="1709"/>
      <c r="Z109" s="1650"/>
      <c r="AA109" s="1709"/>
      <c r="AB109" s="1709"/>
      <c r="AC109" s="1650"/>
      <c r="AD109" s="1709"/>
      <c r="AE109" s="1709"/>
      <c r="AF109" s="1650"/>
      <c r="AG109" s="1709"/>
      <c r="AH109" s="1709"/>
      <c r="AI109" s="1650"/>
      <c r="AJ109" s="1709"/>
      <c r="AK109" s="1747"/>
      <c r="AL109" s="1650"/>
      <c r="AM109" s="1747"/>
      <c r="AN109" s="1634"/>
      <c r="AO109" s="1650"/>
      <c r="AP109" s="1634"/>
      <c r="AQ109" s="1634"/>
      <c r="AR109" s="1650"/>
      <c r="AS109" s="1634"/>
      <c r="AT109" s="1634"/>
      <c r="AU109" s="1650"/>
      <c r="AV109" s="1634"/>
      <c r="AW109" s="1634"/>
      <c r="AX109" s="1650"/>
      <c r="AY109" s="1634"/>
      <c r="AZ109" s="1630"/>
      <c r="BA109" s="1748"/>
      <c r="BB109" s="1650"/>
      <c r="BC109" s="1747"/>
      <c r="BD109" s="1749"/>
      <c r="BE109" s="1650"/>
      <c r="BF109" s="1750"/>
      <c r="BG109" s="1757"/>
      <c r="BH109" s="1650"/>
      <c r="BI109" s="1757"/>
      <c r="BJ109" s="1752"/>
      <c r="BK109" s="1650"/>
      <c r="BL109" s="1752"/>
      <c r="BM109" s="1634"/>
      <c r="BN109" s="1650"/>
      <c r="BO109" s="1634"/>
      <c r="BP109" s="1634"/>
      <c r="BQ109" s="1650"/>
      <c r="BR109" s="1634"/>
      <c r="BS109" s="1634"/>
      <c r="BT109" s="1650"/>
      <c r="BU109" s="1634"/>
      <c r="BV109" s="1634"/>
      <c r="BW109" s="1650"/>
      <c r="BX109" s="1634"/>
      <c r="BY109" s="1634"/>
      <c r="BZ109" s="1650"/>
      <c r="CA109" s="1634"/>
      <c r="CB109" s="1756">
        <f t="shared" si="384"/>
        <v>0</v>
      </c>
      <c r="CC109" s="1650">
        <f t="shared" si="385"/>
        <v>0</v>
      </c>
      <c r="CD109" s="1634">
        <f t="shared" si="386"/>
        <v>0</v>
      </c>
      <c r="CE109" s="1634"/>
      <c r="CF109" s="1634"/>
      <c r="CG109" s="1634"/>
      <c r="CH109" s="1634"/>
      <c r="CI109" s="1634"/>
      <c r="CJ109" s="1634"/>
      <c r="CK109" s="1634"/>
      <c r="CL109" s="1634"/>
      <c r="CM109" s="1634"/>
      <c r="CN109" s="1756"/>
      <c r="CO109" s="1634"/>
      <c r="CP109" s="1634"/>
      <c r="CQ109" s="1756"/>
      <c r="CR109" s="1650"/>
      <c r="CS109" s="1634"/>
      <c r="CT109" s="1756"/>
      <c r="CU109" s="1650"/>
      <c r="CV109" s="1634"/>
      <c r="CW109" s="1756"/>
      <c r="CX109" s="1650"/>
      <c r="CY109" s="1634"/>
      <c r="CZ109" s="1756"/>
      <c r="DA109" s="1621"/>
      <c r="DB109" s="1634"/>
      <c r="DC109" s="1706"/>
      <c r="DD109" s="1709"/>
      <c r="DE109" s="1709"/>
      <c r="DF109" s="1752"/>
      <c r="DG109" s="1753"/>
      <c r="DH109" s="1752"/>
      <c r="DI109" s="1752"/>
      <c r="DJ109" s="1752"/>
      <c r="DK109" s="1709">
        <v>17.51247</v>
      </c>
      <c r="DL109" s="1709">
        <v>17.51247</v>
      </c>
      <c r="DM109" s="1709">
        <v>17.51247</v>
      </c>
      <c r="DN109" s="1649">
        <f t="shared" si="381"/>
        <v>52.537410000000001</v>
      </c>
    </row>
    <row r="110" spans="1:118" ht="31.7" customHeight="1" outlineLevel="1">
      <c r="A110" s="937" t="s">
        <v>485</v>
      </c>
      <c r="B110" s="937" t="s">
        <v>303</v>
      </c>
      <c r="C110" s="938" t="s">
        <v>88</v>
      </c>
      <c r="D110" s="939" t="s">
        <v>734</v>
      </c>
      <c r="E110" s="940" t="s">
        <v>538</v>
      </c>
      <c r="F110" s="940"/>
      <c r="G110" s="940"/>
      <c r="H110" s="937" t="s">
        <v>576</v>
      </c>
      <c r="I110" s="764">
        <f>SUM(I111)</f>
        <v>58.826857999999994</v>
      </c>
      <c r="J110" s="764">
        <f t="shared" ref="J110:BU110" si="387">SUM(J111)</f>
        <v>7059.2229599999991</v>
      </c>
      <c r="K110" s="764">
        <f t="shared" si="387"/>
        <v>225.75750904491997</v>
      </c>
      <c r="L110" s="764">
        <f t="shared" si="387"/>
        <v>0</v>
      </c>
      <c r="M110" s="764">
        <f t="shared" si="387"/>
        <v>0</v>
      </c>
      <c r="N110" s="764">
        <f t="shared" si="387"/>
        <v>0</v>
      </c>
      <c r="O110" s="764">
        <f t="shared" si="387"/>
        <v>0</v>
      </c>
      <c r="P110" s="764">
        <f t="shared" si="387"/>
        <v>0</v>
      </c>
      <c r="Q110" s="764">
        <f t="shared" si="387"/>
        <v>0</v>
      </c>
      <c r="R110" s="764">
        <f t="shared" si="387"/>
        <v>0</v>
      </c>
      <c r="S110" s="764">
        <f t="shared" si="387"/>
        <v>0</v>
      </c>
      <c r="T110" s="764">
        <f t="shared" si="387"/>
        <v>0</v>
      </c>
      <c r="U110" s="764">
        <f t="shared" si="387"/>
        <v>0</v>
      </c>
      <c r="V110" s="764">
        <f t="shared" si="387"/>
        <v>0</v>
      </c>
      <c r="W110" s="764">
        <f t="shared" si="387"/>
        <v>0</v>
      </c>
      <c r="X110" s="764">
        <f t="shared" si="387"/>
        <v>0</v>
      </c>
      <c r="Y110" s="764">
        <f t="shared" si="387"/>
        <v>0</v>
      </c>
      <c r="Z110" s="764">
        <f t="shared" si="387"/>
        <v>0</v>
      </c>
      <c r="AA110" s="764">
        <f t="shared" si="387"/>
        <v>0</v>
      </c>
      <c r="AB110" s="764">
        <f t="shared" si="387"/>
        <v>0</v>
      </c>
      <c r="AC110" s="764">
        <f t="shared" si="387"/>
        <v>0</v>
      </c>
      <c r="AD110" s="764">
        <f t="shared" si="387"/>
        <v>0</v>
      </c>
      <c r="AE110" s="764">
        <f t="shared" si="387"/>
        <v>0</v>
      </c>
      <c r="AF110" s="764">
        <f t="shared" si="387"/>
        <v>0</v>
      </c>
      <c r="AG110" s="764">
        <f t="shared" si="387"/>
        <v>0</v>
      </c>
      <c r="AH110" s="764">
        <f t="shared" si="387"/>
        <v>0</v>
      </c>
      <c r="AI110" s="764">
        <f t="shared" si="387"/>
        <v>0</v>
      </c>
      <c r="AJ110" s="764">
        <f t="shared" si="387"/>
        <v>0</v>
      </c>
      <c r="AK110" s="764">
        <f t="shared" si="387"/>
        <v>0</v>
      </c>
      <c r="AL110" s="764">
        <f t="shared" si="387"/>
        <v>0</v>
      </c>
      <c r="AM110" s="764">
        <f t="shared" si="387"/>
        <v>0</v>
      </c>
      <c r="AN110" s="764">
        <f t="shared" si="387"/>
        <v>0</v>
      </c>
      <c r="AO110" s="764">
        <f t="shared" si="387"/>
        <v>0</v>
      </c>
      <c r="AP110" s="764">
        <f t="shared" si="387"/>
        <v>0</v>
      </c>
      <c r="AQ110" s="764">
        <f t="shared" si="387"/>
        <v>0</v>
      </c>
      <c r="AR110" s="764">
        <f t="shared" si="387"/>
        <v>0</v>
      </c>
      <c r="AS110" s="764">
        <f t="shared" si="387"/>
        <v>0</v>
      </c>
      <c r="AT110" s="764">
        <f t="shared" si="387"/>
        <v>0</v>
      </c>
      <c r="AU110" s="764">
        <f t="shared" si="387"/>
        <v>0</v>
      </c>
      <c r="AV110" s="764">
        <f t="shared" si="387"/>
        <v>0</v>
      </c>
      <c r="AW110" s="764">
        <f t="shared" si="387"/>
        <v>0</v>
      </c>
      <c r="AX110" s="764">
        <f t="shared" si="387"/>
        <v>0</v>
      </c>
      <c r="AY110" s="764">
        <f t="shared" si="387"/>
        <v>0</v>
      </c>
      <c r="AZ110" s="764">
        <f t="shared" si="387"/>
        <v>0</v>
      </c>
      <c r="BA110" s="764">
        <f t="shared" si="387"/>
        <v>0</v>
      </c>
      <c r="BB110" s="764">
        <f t="shared" si="387"/>
        <v>0</v>
      </c>
      <c r="BC110" s="764">
        <f t="shared" si="387"/>
        <v>0</v>
      </c>
      <c r="BD110" s="764">
        <f t="shared" si="387"/>
        <v>0</v>
      </c>
      <c r="BE110" s="764">
        <f t="shared" si="387"/>
        <v>0</v>
      </c>
      <c r="BF110" s="764">
        <f t="shared" si="387"/>
        <v>0</v>
      </c>
      <c r="BG110" s="764">
        <f t="shared" si="387"/>
        <v>0</v>
      </c>
      <c r="BH110" s="764">
        <f t="shared" si="387"/>
        <v>0</v>
      </c>
      <c r="BI110" s="764">
        <f t="shared" si="387"/>
        <v>0</v>
      </c>
      <c r="BJ110" s="764">
        <f t="shared" si="387"/>
        <v>0</v>
      </c>
      <c r="BK110" s="764">
        <f t="shared" si="387"/>
        <v>0</v>
      </c>
      <c r="BL110" s="764">
        <f t="shared" si="387"/>
        <v>0</v>
      </c>
      <c r="BM110" s="764">
        <f t="shared" si="387"/>
        <v>0</v>
      </c>
      <c r="BN110" s="764">
        <f t="shared" si="387"/>
        <v>0</v>
      </c>
      <c r="BO110" s="764">
        <f t="shared" si="387"/>
        <v>0</v>
      </c>
      <c r="BP110" s="764">
        <f t="shared" si="387"/>
        <v>0</v>
      </c>
      <c r="BQ110" s="764">
        <f t="shared" si="387"/>
        <v>0</v>
      </c>
      <c r="BR110" s="764">
        <f t="shared" si="387"/>
        <v>0</v>
      </c>
      <c r="BS110" s="764">
        <f t="shared" si="387"/>
        <v>0</v>
      </c>
      <c r="BT110" s="764">
        <f t="shared" si="387"/>
        <v>0</v>
      </c>
      <c r="BU110" s="764">
        <f t="shared" si="387"/>
        <v>0</v>
      </c>
      <c r="BV110" s="764">
        <f t="shared" ref="BV110:DN110" si="388">SUM(BV111)</f>
        <v>0</v>
      </c>
      <c r="BW110" s="764">
        <f t="shared" si="388"/>
        <v>0</v>
      </c>
      <c r="BX110" s="764">
        <f t="shared" si="388"/>
        <v>0</v>
      </c>
      <c r="BY110" s="764">
        <f t="shared" si="388"/>
        <v>0</v>
      </c>
      <c r="BZ110" s="764">
        <f t="shared" si="388"/>
        <v>0</v>
      </c>
      <c r="CA110" s="764">
        <f t="shared" si="388"/>
        <v>0</v>
      </c>
      <c r="CB110" s="764">
        <f t="shared" si="388"/>
        <v>0</v>
      </c>
      <c r="CC110" s="764">
        <f t="shared" si="388"/>
        <v>0</v>
      </c>
      <c r="CD110" s="764">
        <f t="shared" si="388"/>
        <v>0</v>
      </c>
      <c r="CE110" s="764">
        <f t="shared" si="388"/>
        <v>0</v>
      </c>
      <c r="CF110" s="764">
        <f t="shared" si="388"/>
        <v>0</v>
      </c>
      <c r="CG110" s="764">
        <f t="shared" si="388"/>
        <v>0</v>
      </c>
      <c r="CH110" s="764">
        <f t="shared" si="388"/>
        <v>0</v>
      </c>
      <c r="CI110" s="764">
        <f t="shared" si="388"/>
        <v>0</v>
      </c>
      <c r="CJ110" s="764">
        <f t="shared" si="388"/>
        <v>0</v>
      </c>
      <c r="CK110" s="764">
        <f t="shared" si="388"/>
        <v>0</v>
      </c>
      <c r="CL110" s="764">
        <f t="shared" si="388"/>
        <v>0</v>
      </c>
      <c r="CM110" s="764">
        <f t="shared" si="388"/>
        <v>0</v>
      </c>
      <c r="CN110" s="764">
        <f t="shared" si="388"/>
        <v>0</v>
      </c>
      <c r="CO110" s="764">
        <f t="shared" si="388"/>
        <v>0</v>
      </c>
      <c r="CP110" s="764">
        <f t="shared" si="388"/>
        <v>0</v>
      </c>
      <c r="CQ110" s="764">
        <f t="shared" si="388"/>
        <v>0</v>
      </c>
      <c r="CR110" s="764">
        <f t="shared" si="388"/>
        <v>0</v>
      </c>
      <c r="CS110" s="764">
        <f t="shared" si="388"/>
        <v>0</v>
      </c>
      <c r="CT110" s="764">
        <f t="shared" si="388"/>
        <v>19.163193999999997</v>
      </c>
      <c r="CU110" s="764">
        <f t="shared" si="388"/>
        <v>2299.5832799999998</v>
      </c>
      <c r="CV110" s="764">
        <f t="shared" si="388"/>
        <v>71.809470348439987</v>
      </c>
      <c r="CW110" s="764">
        <f t="shared" si="388"/>
        <v>19.675697999999997</v>
      </c>
      <c r="CX110" s="764">
        <f t="shared" si="388"/>
        <v>2361.0837599999995</v>
      </c>
      <c r="CY110" s="764">
        <f t="shared" si="388"/>
        <v>75.469287790679985</v>
      </c>
      <c r="CZ110" s="764">
        <f t="shared" si="388"/>
        <v>19.987966</v>
      </c>
      <c r="DA110" s="764">
        <f t="shared" si="388"/>
        <v>2398.5559199999998</v>
      </c>
      <c r="DB110" s="764">
        <f t="shared" si="388"/>
        <v>78.478750905799998</v>
      </c>
      <c r="DC110" s="764">
        <f t="shared" si="388"/>
        <v>0</v>
      </c>
      <c r="DD110" s="764">
        <f t="shared" si="388"/>
        <v>0</v>
      </c>
      <c r="DE110" s="764">
        <f t="shared" si="388"/>
        <v>0</v>
      </c>
      <c r="DF110" s="764">
        <f t="shared" si="388"/>
        <v>6.6800778300000001</v>
      </c>
      <c r="DG110" s="764">
        <f t="shared" si="388"/>
        <v>0</v>
      </c>
      <c r="DH110" s="764">
        <f t="shared" si="388"/>
        <v>0</v>
      </c>
      <c r="DI110" s="764">
        <f t="shared" si="388"/>
        <v>0</v>
      </c>
      <c r="DJ110" s="764">
        <f t="shared" si="388"/>
        <v>459.4</v>
      </c>
      <c r="DK110" s="764">
        <f t="shared" si="388"/>
        <v>539.00700000000006</v>
      </c>
      <c r="DL110" s="764">
        <f t="shared" si="388"/>
        <v>539.00700000000006</v>
      </c>
      <c r="DM110" s="764">
        <f t="shared" si="388"/>
        <v>0</v>
      </c>
      <c r="DN110" s="764">
        <f t="shared" si="388"/>
        <v>1537.4140000000002</v>
      </c>
    </row>
    <row r="111" spans="1:118" ht="63" outlineLevel="1">
      <c r="A111" s="1377" t="s">
        <v>485</v>
      </c>
      <c r="B111" s="1377" t="s">
        <v>303</v>
      </c>
      <c r="C111" s="726" t="s">
        <v>735</v>
      </c>
      <c r="D111" s="1593" t="s">
        <v>706</v>
      </c>
      <c r="E111" s="1808" t="s">
        <v>538</v>
      </c>
      <c r="F111" s="944"/>
      <c r="G111" s="703"/>
      <c r="H111" s="935" t="s">
        <v>576</v>
      </c>
      <c r="I111" s="715">
        <f t="shared" ref="I111:I118" si="389">CB111+CQ111+CT111+CW111+CZ111</f>
        <v>58.826857999999994</v>
      </c>
      <c r="J111" s="1709">
        <f t="shared" si="335"/>
        <v>7059.2229599999991</v>
      </c>
      <c r="K111" s="1709">
        <f t="shared" si="336"/>
        <v>225.75750904491997</v>
      </c>
      <c r="L111" s="714"/>
      <c r="M111" s="716"/>
      <c r="N111" s="732"/>
      <c r="O111" s="716"/>
      <c r="P111" s="716"/>
      <c r="Q111" s="732"/>
      <c r="R111" s="716"/>
      <c r="S111" s="716"/>
      <c r="T111" s="732"/>
      <c r="U111" s="716"/>
      <c r="V111" s="716"/>
      <c r="W111" s="732"/>
      <c r="X111" s="716"/>
      <c r="Y111" s="716"/>
      <c r="Z111" s="732"/>
      <c r="AA111" s="716"/>
      <c r="AB111" s="716"/>
      <c r="AC111" s="732"/>
      <c r="AD111" s="716"/>
      <c r="AE111" s="716"/>
      <c r="AF111" s="732">
        <f t="shared" ref="AF111" si="390">AE111*0.12*1000</f>
        <v>0</v>
      </c>
      <c r="AG111" s="716"/>
      <c r="AH111" s="716"/>
      <c r="AI111" s="732">
        <f t="shared" ref="AI111" si="391">AH111*0.12*1000</f>
        <v>0</v>
      </c>
      <c r="AJ111" s="716"/>
      <c r="AK111" s="732">
        <f t="shared" ref="AK111" si="392">AN111+AQ111+AT111+AW111</f>
        <v>0</v>
      </c>
      <c r="AL111" s="732">
        <f t="shared" ref="AL111" si="393">AO111+AR111+AU111+AX111</f>
        <v>0</v>
      </c>
      <c r="AM111" s="732">
        <f t="shared" ref="AM111" si="394">AP111+AS111+AV111+AY111</f>
        <v>0</v>
      </c>
      <c r="AN111" s="695"/>
      <c r="AO111" s="732">
        <f t="shared" ref="AO111" si="395">AN111*0.12*1000</f>
        <v>0</v>
      </c>
      <c r="AP111" s="695"/>
      <c r="AQ111" s="695"/>
      <c r="AR111" s="732">
        <f t="shared" ref="AR111" si="396">AQ111*0.12*1000</f>
        <v>0</v>
      </c>
      <c r="AS111" s="695"/>
      <c r="AT111" s="695"/>
      <c r="AU111" s="732">
        <f t="shared" ref="AU111" si="397">AT111*0.12*1000</f>
        <v>0</v>
      </c>
      <c r="AV111" s="695"/>
      <c r="AW111" s="695"/>
      <c r="AX111" s="732">
        <f t="shared" ref="AX111" si="398">AW111*0.12*1000</f>
        <v>0</v>
      </c>
      <c r="AY111" s="695"/>
      <c r="AZ111" s="1008"/>
      <c r="BA111" s="732">
        <f t="shared" ref="BA111" si="399">BD111+BG111+BJ111+BM111</f>
        <v>0</v>
      </c>
      <c r="BB111" s="732">
        <f t="shared" ref="BB111" si="400">BE111+BH111+BK111+BN111</f>
        <v>0</v>
      </c>
      <c r="BC111" s="732">
        <f t="shared" ref="BC111" si="401">BF111+BI111+BL111+BO111</f>
        <v>0</v>
      </c>
      <c r="BD111" s="695"/>
      <c r="BE111" s="732">
        <f t="shared" ref="BE111" si="402">BD111*0.12*1000</f>
        <v>0</v>
      </c>
      <c r="BF111" s="695"/>
      <c r="BG111" s="695"/>
      <c r="BH111" s="732">
        <f t="shared" ref="BH111" si="403">BG111*0.12*1000</f>
        <v>0</v>
      </c>
      <c r="BI111" s="695"/>
      <c r="BJ111" s="695"/>
      <c r="BK111" s="695"/>
      <c r="BL111" s="695"/>
      <c r="BM111" s="695"/>
      <c r="BN111" s="732">
        <f t="shared" ref="BN111" si="404">BM111*0.12*1000</f>
        <v>0</v>
      </c>
      <c r="BO111" s="695"/>
      <c r="BP111" s="695">
        <v>0</v>
      </c>
      <c r="BQ111" s="732">
        <f t="shared" ref="BQ111" si="405">BP111*0.12*1000</f>
        <v>0</v>
      </c>
      <c r="BR111" s="695">
        <v>0</v>
      </c>
      <c r="BS111" s="695">
        <v>0</v>
      </c>
      <c r="BT111" s="732">
        <f t="shared" ref="BT111" si="406">BS111*0.12*1000</f>
        <v>0</v>
      </c>
      <c r="BU111" s="695">
        <v>0</v>
      </c>
      <c r="BV111" s="695">
        <v>0</v>
      </c>
      <c r="BW111" s="732">
        <f t="shared" ref="BW111" si="407">BV111*0.12*1000</f>
        <v>0</v>
      </c>
      <c r="BX111" s="695">
        <v>0</v>
      </c>
      <c r="BY111" s="695"/>
      <c r="BZ111" s="732"/>
      <c r="CA111" s="695"/>
      <c r="CB111" s="1227">
        <f t="shared" ref="CB111:CD111" si="408">CE111+CH111+CK111+CN111</f>
        <v>0</v>
      </c>
      <c r="CC111" s="1273">
        <f t="shared" si="408"/>
        <v>0</v>
      </c>
      <c r="CD111" s="1227">
        <f t="shared" si="408"/>
        <v>0</v>
      </c>
      <c r="CE111" s="1227"/>
      <c r="CF111" s="1227"/>
      <c r="CG111" s="1227"/>
      <c r="CH111" s="1227"/>
      <c r="CI111" s="1227"/>
      <c r="CJ111" s="1227"/>
      <c r="CK111" s="1227"/>
      <c r="CL111" s="1227"/>
      <c r="CM111" s="1227"/>
      <c r="CN111" s="1227"/>
      <c r="CO111" s="1227">
        <f t="shared" ref="CO111" si="409">CN111*0.12*1000</f>
        <v>0</v>
      </c>
      <c r="CP111" s="1227"/>
      <c r="CQ111" s="1227">
        <v>0</v>
      </c>
      <c r="CR111" s="1273">
        <f t="shared" ref="CR111" si="410">CQ111*0.12*1000</f>
        <v>0</v>
      </c>
      <c r="CS111" s="1227">
        <v>0</v>
      </c>
      <c r="CT111" s="1227">
        <v>19.163193999999997</v>
      </c>
      <c r="CU111" s="1273">
        <f t="shared" ref="CU111" si="411">CT111*0.12*1000</f>
        <v>2299.5832799999998</v>
      </c>
      <c r="CV111" s="1227">
        <v>71.809470348439987</v>
      </c>
      <c r="CW111" s="1227">
        <v>19.675697999999997</v>
      </c>
      <c r="CX111" s="1273">
        <f t="shared" ref="CX111" si="412">CW111*0.12*1000</f>
        <v>2361.0837599999995</v>
      </c>
      <c r="CY111" s="1227">
        <v>75.469287790679985</v>
      </c>
      <c r="CZ111" s="1227">
        <v>19.987966</v>
      </c>
      <c r="DA111" s="1163">
        <f t="shared" ref="DA111" si="413">CZ111*0.12*1000</f>
        <v>2398.5559199999998</v>
      </c>
      <c r="DB111" s="1227">
        <v>78.478750905799998</v>
      </c>
      <c r="DC111" s="708"/>
      <c r="DD111" s="716"/>
      <c r="DE111" s="716"/>
      <c r="DF111" s="622">
        <v>6.6800778300000001</v>
      </c>
      <c r="DG111" s="622"/>
      <c r="DH111" s="622"/>
      <c r="DI111" s="622"/>
      <c r="DJ111" s="622">
        <v>459.4</v>
      </c>
      <c r="DK111" s="716">
        <v>539.00700000000006</v>
      </c>
      <c r="DL111" s="1262">
        <v>539.00700000000006</v>
      </c>
      <c r="DM111" s="1709"/>
      <c r="DN111" s="1649">
        <f t="shared" si="381"/>
        <v>1537.4140000000002</v>
      </c>
    </row>
    <row r="112" spans="1:118" outlineLevel="1">
      <c r="A112" s="948"/>
      <c r="B112" s="948"/>
      <c r="C112" s="726"/>
      <c r="D112" s="949"/>
      <c r="E112" s="947"/>
      <c r="F112" s="947"/>
      <c r="G112" s="703"/>
      <c r="H112" s="948"/>
      <c r="I112" s="715">
        <f t="shared" si="389"/>
        <v>0</v>
      </c>
      <c r="J112" s="1649"/>
      <c r="K112" s="1649"/>
      <c r="L112" s="714"/>
      <c r="M112" s="716"/>
      <c r="N112" s="716"/>
      <c r="O112" s="716"/>
      <c r="P112" s="716"/>
      <c r="Q112" s="716"/>
      <c r="R112" s="716"/>
      <c r="S112" s="716"/>
      <c r="T112" s="716"/>
      <c r="U112" s="716"/>
      <c r="V112" s="716"/>
      <c r="W112" s="716"/>
      <c r="X112" s="716"/>
      <c r="Y112" s="716"/>
      <c r="Z112" s="716"/>
      <c r="AA112" s="716"/>
      <c r="AB112" s="716"/>
      <c r="AC112" s="716"/>
      <c r="AD112" s="716"/>
      <c r="AE112" s="716"/>
      <c r="AF112" s="716"/>
      <c r="AG112" s="716"/>
      <c r="AH112" s="716"/>
      <c r="AI112" s="716"/>
      <c r="AJ112" s="716"/>
      <c r="AK112" s="716"/>
      <c r="AL112" s="716"/>
      <c r="AM112" s="716"/>
      <c r="AN112" s="622"/>
      <c r="AO112" s="622"/>
      <c r="AP112" s="622"/>
      <c r="AQ112" s="622"/>
      <c r="AR112" s="622"/>
      <c r="AS112" s="622"/>
      <c r="AT112" s="622"/>
      <c r="AU112" s="622"/>
      <c r="AV112" s="622"/>
      <c r="AW112" s="622"/>
      <c r="AX112" s="716"/>
      <c r="AY112" s="622"/>
      <c r="AZ112" s="1008"/>
      <c r="BA112" s="716"/>
      <c r="BB112" s="716"/>
      <c r="BC112" s="716"/>
      <c r="BD112" s="622"/>
      <c r="BE112" s="622"/>
      <c r="BF112" s="622"/>
      <c r="BG112" s="622"/>
      <c r="BH112" s="622"/>
      <c r="BI112" s="622"/>
      <c r="BJ112" s="622"/>
      <c r="BK112" s="622"/>
      <c r="BL112" s="622"/>
      <c r="BM112" s="622"/>
      <c r="BN112" s="716"/>
      <c r="BO112" s="622"/>
      <c r="BP112" s="622"/>
      <c r="BQ112" s="716"/>
      <c r="BR112" s="622"/>
      <c r="BS112" s="622"/>
      <c r="BT112" s="716"/>
      <c r="BU112" s="622"/>
      <c r="BV112" s="622"/>
      <c r="BW112" s="716"/>
      <c r="BX112" s="622"/>
      <c r="BY112" s="622"/>
      <c r="BZ112" s="716"/>
      <c r="CA112" s="622"/>
      <c r="CB112" s="1195"/>
      <c r="CC112" s="1262"/>
      <c r="CD112" s="1195"/>
      <c r="CE112" s="1195"/>
      <c r="CF112" s="1195"/>
      <c r="CG112" s="1195"/>
      <c r="CH112" s="1195"/>
      <c r="CI112" s="1195"/>
      <c r="CJ112" s="1195"/>
      <c r="CK112" s="1195"/>
      <c r="CL112" s="1195"/>
      <c r="CM112" s="1195"/>
      <c r="CN112" s="1195"/>
      <c r="CO112" s="1195"/>
      <c r="CP112" s="1195"/>
      <c r="CQ112" s="1195"/>
      <c r="CR112" s="1195"/>
      <c r="CS112" s="1195"/>
      <c r="CT112" s="1195"/>
      <c r="CU112" s="1195"/>
      <c r="CV112" s="1195"/>
      <c r="CW112" s="1195"/>
      <c r="CX112" s="1195"/>
      <c r="CY112" s="1195"/>
      <c r="CZ112" s="1195"/>
      <c r="DA112" s="1195"/>
      <c r="DB112" s="1195"/>
      <c r="DC112" s="708"/>
      <c r="DD112" s="716"/>
      <c r="DE112" s="716"/>
      <c r="DF112" s="803"/>
      <c r="DG112" s="803"/>
      <c r="DH112" s="803"/>
      <c r="DI112" s="803"/>
      <c r="DJ112" s="803"/>
      <c r="DK112" s="716"/>
      <c r="DL112" s="1262"/>
      <c r="DM112" s="1709"/>
      <c r="DN112" s="715">
        <f t="shared" ref="DN112:DN117" si="414">DH112+DI112+DJ112+DK112+DL112</f>
        <v>0</v>
      </c>
    </row>
    <row r="113" spans="1:118" outlineLevel="1">
      <c r="A113" s="1955" t="s">
        <v>485</v>
      </c>
      <c r="B113" s="1955" t="s">
        <v>303</v>
      </c>
      <c r="C113" s="1944">
        <v>6</v>
      </c>
      <c r="D113" s="1945" t="s">
        <v>106</v>
      </c>
      <c r="E113" s="704"/>
      <c r="F113" s="699"/>
      <c r="G113" s="699"/>
      <c r="H113" s="711" t="s">
        <v>576</v>
      </c>
      <c r="I113" s="715">
        <f t="shared" si="389"/>
        <v>0</v>
      </c>
      <c r="J113" s="1649"/>
      <c r="K113" s="1649"/>
      <c r="L113" s="714"/>
      <c r="M113" s="716"/>
      <c r="N113" s="716"/>
      <c r="O113" s="716"/>
      <c r="P113" s="716"/>
      <c r="Q113" s="716"/>
      <c r="R113" s="716"/>
      <c r="S113" s="716"/>
      <c r="T113" s="716"/>
      <c r="U113" s="716"/>
      <c r="V113" s="716"/>
      <c r="W113" s="716"/>
      <c r="X113" s="716"/>
      <c r="Y113" s="716"/>
      <c r="Z113" s="716"/>
      <c r="AA113" s="716"/>
      <c r="AB113" s="716"/>
      <c r="AC113" s="716"/>
      <c r="AD113" s="716"/>
      <c r="AE113" s="711"/>
      <c r="AF113" s="711"/>
      <c r="AG113" s="711"/>
      <c r="AH113" s="711"/>
      <c r="AI113" s="711"/>
      <c r="AJ113" s="711"/>
      <c r="AK113" s="799"/>
      <c r="AL113" s="799"/>
      <c r="AM113" s="799"/>
      <c r="AN113" s="799"/>
      <c r="AO113" s="799"/>
      <c r="AP113" s="799"/>
      <c r="AQ113" s="799"/>
      <c r="AR113" s="799"/>
      <c r="AS113" s="799"/>
      <c r="AT113" s="799"/>
      <c r="AU113" s="799"/>
      <c r="AV113" s="799"/>
      <c r="AW113" s="799"/>
      <c r="AX113" s="799"/>
      <c r="AY113" s="799"/>
      <c r="AZ113" s="1023"/>
      <c r="BA113" s="953"/>
      <c r="BB113" s="953"/>
      <c r="BC113" s="953"/>
      <c r="BD113" s="953"/>
      <c r="BE113" s="953"/>
      <c r="BF113" s="953"/>
      <c r="BG113" s="953"/>
      <c r="BH113" s="953"/>
      <c r="BI113" s="953"/>
      <c r="BJ113" s="953"/>
      <c r="BK113" s="953"/>
      <c r="BL113" s="953"/>
      <c r="BM113" s="953"/>
      <c r="BN113" s="953"/>
      <c r="BO113" s="953"/>
      <c r="BP113" s="711"/>
      <c r="BQ113" s="711"/>
      <c r="BR113" s="711"/>
      <c r="BS113" s="711"/>
      <c r="BT113" s="711"/>
      <c r="BU113" s="711"/>
      <c r="BV113" s="711"/>
      <c r="BW113" s="711"/>
      <c r="BX113" s="748"/>
      <c r="BY113" s="799"/>
      <c r="BZ113" s="799"/>
      <c r="CA113" s="748"/>
      <c r="CB113" s="1268"/>
      <c r="CC113" s="1268"/>
      <c r="CD113" s="1268"/>
      <c r="CE113" s="1279"/>
      <c r="CF113" s="1279"/>
      <c r="CG113" s="1279"/>
      <c r="CH113" s="1279"/>
      <c r="CI113" s="1279"/>
      <c r="CJ113" s="1279"/>
      <c r="CK113" s="1279"/>
      <c r="CL113" s="1279"/>
      <c r="CM113" s="1279"/>
      <c r="CN113" s="1279"/>
      <c r="CO113" s="1279"/>
      <c r="CP113" s="1279"/>
      <c r="CQ113" s="1279"/>
      <c r="CR113" s="1279"/>
      <c r="CS113" s="1279"/>
      <c r="CT113" s="1279"/>
      <c r="CU113" s="1279"/>
      <c r="CV113" s="1279"/>
      <c r="CW113" s="1279"/>
      <c r="CX113" s="1279"/>
      <c r="CY113" s="1279"/>
      <c r="CZ113" s="1279"/>
      <c r="DA113" s="1279"/>
      <c r="DB113" s="1279"/>
      <c r="DC113" s="708"/>
      <c r="DD113" s="716"/>
      <c r="DE113" s="716"/>
      <c r="DF113" s="716"/>
      <c r="DG113" s="716"/>
      <c r="DH113" s="716"/>
      <c r="DI113" s="716"/>
      <c r="DJ113" s="716"/>
      <c r="DK113" s="716"/>
      <c r="DL113" s="1262"/>
      <c r="DM113" s="1709"/>
      <c r="DN113" s="715">
        <f t="shared" si="414"/>
        <v>0</v>
      </c>
    </row>
    <row r="114" spans="1:118" outlineLevel="1">
      <c r="A114" s="1956"/>
      <c r="B114" s="1956"/>
      <c r="C114" s="1944"/>
      <c r="D114" s="1945"/>
      <c r="E114" s="701"/>
      <c r="F114" s="696"/>
      <c r="G114" s="696"/>
      <c r="H114" s="710" t="s">
        <v>289</v>
      </c>
      <c r="I114" s="715">
        <f t="shared" si="389"/>
        <v>0</v>
      </c>
      <c r="J114" s="1649"/>
      <c r="K114" s="1649"/>
      <c r="L114" s="712"/>
      <c r="M114" s="716"/>
      <c r="N114" s="716"/>
      <c r="O114" s="716"/>
      <c r="P114" s="716"/>
      <c r="Q114" s="716"/>
      <c r="R114" s="716"/>
      <c r="S114" s="716"/>
      <c r="T114" s="716"/>
      <c r="U114" s="716"/>
      <c r="V114" s="716"/>
      <c r="W114" s="716"/>
      <c r="X114" s="716"/>
      <c r="Y114" s="716"/>
      <c r="Z114" s="716"/>
      <c r="AA114" s="716"/>
      <c r="AB114" s="716"/>
      <c r="AC114" s="716"/>
      <c r="AD114" s="716"/>
      <c r="AE114" s="710"/>
      <c r="AF114" s="710"/>
      <c r="AG114" s="710"/>
      <c r="AH114" s="710"/>
      <c r="AI114" s="710"/>
      <c r="AJ114" s="710"/>
      <c r="AK114" s="799"/>
      <c r="AL114" s="799"/>
      <c r="AM114" s="799"/>
      <c r="AN114" s="799"/>
      <c r="AO114" s="799"/>
      <c r="AP114" s="799"/>
      <c r="AQ114" s="799"/>
      <c r="AR114" s="799"/>
      <c r="AS114" s="799"/>
      <c r="AT114" s="799"/>
      <c r="AU114" s="799"/>
      <c r="AV114" s="799"/>
      <c r="AW114" s="799"/>
      <c r="AX114" s="799"/>
      <c r="AY114" s="799"/>
      <c r="AZ114" s="1023"/>
      <c r="BA114" s="953"/>
      <c r="BB114" s="953"/>
      <c r="BC114" s="953"/>
      <c r="BD114" s="953"/>
      <c r="BE114" s="953"/>
      <c r="BF114" s="953"/>
      <c r="BG114" s="953"/>
      <c r="BH114" s="953"/>
      <c r="BI114" s="953"/>
      <c r="BJ114" s="953"/>
      <c r="BK114" s="953"/>
      <c r="BL114" s="953"/>
      <c r="BM114" s="953"/>
      <c r="BN114" s="953"/>
      <c r="BO114" s="953"/>
      <c r="BP114" s="710"/>
      <c r="BQ114" s="710"/>
      <c r="BR114" s="710"/>
      <c r="BS114" s="710"/>
      <c r="BT114" s="710"/>
      <c r="BU114" s="710"/>
      <c r="BV114" s="710"/>
      <c r="BW114" s="710"/>
      <c r="BX114" s="748"/>
      <c r="BY114" s="799"/>
      <c r="BZ114" s="799"/>
      <c r="CA114" s="748"/>
      <c r="CB114" s="1268"/>
      <c r="CC114" s="1268"/>
      <c r="CD114" s="1268"/>
      <c r="CE114" s="1279"/>
      <c r="CF114" s="1279"/>
      <c r="CG114" s="1279"/>
      <c r="CH114" s="1279"/>
      <c r="CI114" s="1279"/>
      <c r="CJ114" s="1279"/>
      <c r="CK114" s="1279"/>
      <c r="CL114" s="1279"/>
      <c r="CM114" s="1279"/>
      <c r="CN114" s="1279"/>
      <c r="CO114" s="1279"/>
      <c r="CP114" s="1279"/>
      <c r="CQ114" s="1279"/>
      <c r="CR114" s="1279"/>
      <c r="CS114" s="1279"/>
      <c r="CT114" s="1279"/>
      <c r="CU114" s="1279"/>
      <c r="CV114" s="1279"/>
      <c r="CW114" s="1279"/>
      <c r="CX114" s="1279"/>
      <c r="CY114" s="1279"/>
      <c r="CZ114" s="1279"/>
      <c r="DA114" s="1279"/>
      <c r="DB114" s="1279"/>
      <c r="DC114" s="708"/>
      <c r="DD114" s="716"/>
      <c r="DE114" s="716"/>
      <c r="DF114" s="716"/>
      <c r="DG114" s="716"/>
      <c r="DH114" s="716"/>
      <c r="DI114" s="716"/>
      <c r="DJ114" s="716"/>
      <c r="DK114" s="716"/>
      <c r="DL114" s="1262"/>
      <c r="DM114" s="1709"/>
      <c r="DN114" s="715">
        <f t="shared" si="414"/>
        <v>0</v>
      </c>
    </row>
    <row r="115" spans="1:118" outlineLevel="1">
      <c r="A115" s="1944" t="s">
        <v>485</v>
      </c>
      <c r="B115" s="1944" t="s">
        <v>303</v>
      </c>
      <c r="C115" s="1944">
        <v>7</v>
      </c>
      <c r="D115" s="1945" t="s">
        <v>107</v>
      </c>
      <c r="E115" s="701"/>
      <c r="F115" s="696"/>
      <c r="G115" s="696"/>
      <c r="H115" s="710" t="s">
        <v>576</v>
      </c>
      <c r="I115" s="715">
        <f t="shared" si="389"/>
        <v>0</v>
      </c>
      <c r="J115" s="1649"/>
      <c r="K115" s="1649"/>
      <c r="L115" s="712"/>
      <c r="M115" s="716"/>
      <c r="N115" s="716"/>
      <c r="O115" s="716"/>
      <c r="P115" s="716"/>
      <c r="Q115" s="716"/>
      <c r="R115" s="716"/>
      <c r="S115" s="716"/>
      <c r="T115" s="716"/>
      <c r="U115" s="716"/>
      <c r="V115" s="716"/>
      <c r="W115" s="716"/>
      <c r="X115" s="716"/>
      <c r="Y115" s="716"/>
      <c r="Z115" s="716"/>
      <c r="AA115" s="716"/>
      <c r="AB115" s="716"/>
      <c r="AC115" s="716"/>
      <c r="AD115" s="716"/>
      <c r="AE115" s="710"/>
      <c r="AF115" s="710"/>
      <c r="AG115" s="710"/>
      <c r="AH115" s="710"/>
      <c r="AI115" s="710"/>
      <c r="AJ115" s="710"/>
      <c r="AK115" s="799"/>
      <c r="AL115" s="799"/>
      <c r="AM115" s="799"/>
      <c r="AN115" s="799"/>
      <c r="AO115" s="799"/>
      <c r="AP115" s="799"/>
      <c r="AQ115" s="799"/>
      <c r="AR115" s="799"/>
      <c r="AS115" s="799"/>
      <c r="AT115" s="799"/>
      <c r="AU115" s="799"/>
      <c r="AV115" s="799"/>
      <c r="AW115" s="799"/>
      <c r="AX115" s="799"/>
      <c r="AY115" s="799"/>
      <c r="AZ115" s="1023"/>
      <c r="BA115" s="953"/>
      <c r="BB115" s="953"/>
      <c r="BC115" s="953"/>
      <c r="BD115" s="953"/>
      <c r="BE115" s="953"/>
      <c r="BF115" s="953"/>
      <c r="BG115" s="953"/>
      <c r="BH115" s="953"/>
      <c r="BI115" s="953"/>
      <c r="BJ115" s="953"/>
      <c r="BK115" s="953"/>
      <c r="BL115" s="953"/>
      <c r="BM115" s="953"/>
      <c r="BN115" s="953"/>
      <c r="BO115" s="953"/>
      <c r="BP115" s="710"/>
      <c r="BQ115" s="710"/>
      <c r="BR115" s="710"/>
      <c r="BS115" s="710"/>
      <c r="BT115" s="710"/>
      <c r="BU115" s="710"/>
      <c r="BV115" s="710"/>
      <c r="BW115" s="710"/>
      <c r="BX115" s="748"/>
      <c r="BY115" s="799"/>
      <c r="BZ115" s="799"/>
      <c r="CA115" s="748"/>
      <c r="CB115" s="1268"/>
      <c r="CC115" s="1268"/>
      <c r="CD115" s="1268"/>
      <c r="CE115" s="1279"/>
      <c r="CF115" s="1279"/>
      <c r="CG115" s="1279"/>
      <c r="CH115" s="1279"/>
      <c r="CI115" s="1279"/>
      <c r="CJ115" s="1279"/>
      <c r="CK115" s="1279"/>
      <c r="CL115" s="1279"/>
      <c r="CM115" s="1279"/>
      <c r="CN115" s="1279"/>
      <c r="CO115" s="1279"/>
      <c r="CP115" s="1279"/>
      <c r="CQ115" s="1279"/>
      <c r="CR115" s="1279"/>
      <c r="CS115" s="1279"/>
      <c r="CT115" s="1279"/>
      <c r="CU115" s="1279"/>
      <c r="CV115" s="1279"/>
      <c r="CW115" s="1279"/>
      <c r="CX115" s="1279"/>
      <c r="CY115" s="1279"/>
      <c r="CZ115" s="1279"/>
      <c r="DA115" s="1279"/>
      <c r="DB115" s="1279"/>
      <c r="DC115" s="708"/>
      <c r="DD115" s="716"/>
      <c r="DE115" s="716"/>
      <c r="DF115" s="716"/>
      <c r="DG115" s="716"/>
      <c r="DH115" s="716"/>
      <c r="DI115" s="716"/>
      <c r="DJ115" s="716"/>
      <c r="DK115" s="716"/>
      <c r="DL115" s="1262"/>
      <c r="DM115" s="1709"/>
      <c r="DN115" s="715">
        <f t="shared" si="414"/>
        <v>0</v>
      </c>
    </row>
    <row r="116" spans="1:118" ht="18" customHeight="1" outlineLevel="1">
      <c r="A116" s="1944"/>
      <c r="B116" s="1944"/>
      <c r="C116" s="1944"/>
      <c r="D116" s="1945"/>
      <c r="E116" s="701"/>
      <c r="F116" s="696"/>
      <c r="G116" s="696"/>
      <c r="H116" s="710" t="s">
        <v>289</v>
      </c>
      <c r="I116" s="715">
        <f t="shared" si="389"/>
        <v>0</v>
      </c>
      <c r="J116" s="1649"/>
      <c r="K116" s="1649"/>
      <c r="L116" s="712"/>
      <c r="M116" s="716"/>
      <c r="N116" s="716"/>
      <c r="O116" s="716"/>
      <c r="P116" s="716"/>
      <c r="Q116" s="716"/>
      <c r="R116" s="716"/>
      <c r="S116" s="716"/>
      <c r="T116" s="716"/>
      <c r="U116" s="716"/>
      <c r="V116" s="716"/>
      <c r="W116" s="716"/>
      <c r="X116" s="716"/>
      <c r="Y116" s="716"/>
      <c r="Z116" s="716"/>
      <c r="AA116" s="716"/>
      <c r="AB116" s="716"/>
      <c r="AC116" s="716"/>
      <c r="AD116" s="716"/>
      <c r="AE116" s="710"/>
      <c r="AF116" s="710"/>
      <c r="AG116" s="710"/>
      <c r="AH116" s="710"/>
      <c r="AI116" s="710"/>
      <c r="AJ116" s="710"/>
      <c r="AK116" s="799"/>
      <c r="AL116" s="799"/>
      <c r="AM116" s="799"/>
      <c r="AN116" s="799"/>
      <c r="AO116" s="799"/>
      <c r="AP116" s="799"/>
      <c r="AQ116" s="799"/>
      <c r="AR116" s="799"/>
      <c r="AS116" s="799"/>
      <c r="AT116" s="799"/>
      <c r="AU116" s="799"/>
      <c r="AV116" s="799"/>
      <c r="AW116" s="799"/>
      <c r="AX116" s="799"/>
      <c r="AY116" s="799"/>
      <c r="AZ116" s="1023"/>
      <c r="BA116" s="953"/>
      <c r="BB116" s="953"/>
      <c r="BC116" s="953"/>
      <c r="BD116" s="953"/>
      <c r="BE116" s="953"/>
      <c r="BF116" s="953"/>
      <c r="BG116" s="953"/>
      <c r="BH116" s="953"/>
      <c r="BI116" s="953"/>
      <c r="BJ116" s="953"/>
      <c r="BK116" s="953"/>
      <c r="BL116" s="953"/>
      <c r="BM116" s="953"/>
      <c r="BN116" s="953"/>
      <c r="BO116" s="953"/>
      <c r="BP116" s="710"/>
      <c r="BQ116" s="710"/>
      <c r="BR116" s="710"/>
      <c r="BS116" s="710"/>
      <c r="BT116" s="710"/>
      <c r="BU116" s="710"/>
      <c r="BV116" s="710"/>
      <c r="BW116" s="710"/>
      <c r="BX116" s="748"/>
      <c r="BY116" s="799"/>
      <c r="BZ116" s="799"/>
      <c r="CA116" s="748"/>
      <c r="CB116" s="1268"/>
      <c r="CC116" s="1268"/>
      <c r="CD116" s="1268"/>
      <c r="CE116" s="1279"/>
      <c r="CF116" s="1279"/>
      <c r="CG116" s="1279"/>
      <c r="CH116" s="1279"/>
      <c r="CI116" s="1279"/>
      <c r="CJ116" s="1279"/>
      <c r="CK116" s="1279"/>
      <c r="CL116" s="1279"/>
      <c r="CM116" s="1279"/>
      <c r="CN116" s="1279"/>
      <c r="CO116" s="1279"/>
      <c r="CP116" s="1279"/>
      <c r="CQ116" s="1279"/>
      <c r="CR116" s="1279"/>
      <c r="CS116" s="1279"/>
      <c r="CT116" s="1279"/>
      <c r="CU116" s="1279"/>
      <c r="CV116" s="1279"/>
      <c r="CW116" s="1279"/>
      <c r="CX116" s="1279"/>
      <c r="CY116" s="1279"/>
      <c r="CZ116" s="1279"/>
      <c r="DA116" s="1279"/>
      <c r="DB116" s="1279"/>
      <c r="DC116" s="708"/>
      <c r="DD116" s="716"/>
      <c r="DE116" s="716"/>
      <c r="DF116" s="716"/>
      <c r="DG116" s="716"/>
      <c r="DH116" s="716"/>
      <c r="DI116" s="716"/>
      <c r="DJ116" s="716"/>
      <c r="DK116" s="716"/>
      <c r="DL116" s="1262"/>
      <c r="DM116" s="1709"/>
      <c r="DN116" s="715">
        <f t="shared" si="414"/>
        <v>0</v>
      </c>
    </row>
    <row r="117" spans="1:118" ht="31.5" outlineLevel="1">
      <c r="A117" s="710" t="s">
        <v>485</v>
      </c>
      <c r="B117" s="710" t="s">
        <v>303</v>
      </c>
      <c r="C117" s="710">
        <v>8</v>
      </c>
      <c r="D117" s="696" t="s">
        <v>294</v>
      </c>
      <c r="E117" s="701"/>
      <c r="F117" s="696"/>
      <c r="G117" s="696"/>
      <c r="H117" s="710" t="s">
        <v>289</v>
      </c>
      <c r="I117" s="715">
        <f t="shared" si="389"/>
        <v>0</v>
      </c>
      <c r="J117" s="1649"/>
      <c r="K117" s="1649"/>
      <c r="L117" s="712"/>
      <c r="M117" s="716"/>
      <c r="N117" s="716"/>
      <c r="O117" s="716"/>
      <c r="P117" s="716"/>
      <c r="Q117" s="716"/>
      <c r="R117" s="716"/>
      <c r="S117" s="716"/>
      <c r="T117" s="716"/>
      <c r="U117" s="716"/>
      <c r="V117" s="716"/>
      <c r="W117" s="716"/>
      <c r="X117" s="716"/>
      <c r="Y117" s="716"/>
      <c r="Z117" s="716"/>
      <c r="AA117" s="716"/>
      <c r="AB117" s="716"/>
      <c r="AC117" s="716"/>
      <c r="AD117" s="716"/>
      <c r="AE117" s="710"/>
      <c r="AF117" s="710"/>
      <c r="AG117" s="710"/>
      <c r="AH117" s="710"/>
      <c r="AI117" s="710"/>
      <c r="AJ117" s="710"/>
      <c r="AK117" s="799"/>
      <c r="AL117" s="799"/>
      <c r="AM117" s="799"/>
      <c r="AN117" s="799"/>
      <c r="AO117" s="799"/>
      <c r="AP117" s="799"/>
      <c r="AQ117" s="799"/>
      <c r="AR117" s="799"/>
      <c r="AS117" s="799"/>
      <c r="AT117" s="799"/>
      <c r="AU117" s="799"/>
      <c r="AV117" s="799"/>
      <c r="AW117" s="799"/>
      <c r="AX117" s="799"/>
      <c r="AY117" s="799"/>
      <c r="AZ117" s="1023"/>
      <c r="BA117" s="953"/>
      <c r="BB117" s="953"/>
      <c r="BC117" s="953"/>
      <c r="BD117" s="953"/>
      <c r="BE117" s="953"/>
      <c r="BF117" s="953"/>
      <c r="BG117" s="953"/>
      <c r="BH117" s="953"/>
      <c r="BI117" s="953"/>
      <c r="BJ117" s="953"/>
      <c r="BK117" s="953"/>
      <c r="BL117" s="953"/>
      <c r="BM117" s="953"/>
      <c r="BN117" s="953"/>
      <c r="BO117" s="953"/>
      <c r="BP117" s="710"/>
      <c r="BQ117" s="710"/>
      <c r="BR117" s="710"/>
      <c r="BS117" s="710"/>
      <c r="BT117" s="710"/>
      <c r="BU117" s="710"/>
      <c r="BV117" s="710"/>
      <c r="BW117" s="710"/>
      <c r="BX117" s="748"/>
      <c r="BY117" s="799"/>
      <c r="BZ117" s="799"/>
      <c r="CA117" s="748"/>
      <c r="CB117" s="1268"/>
      <c r="CC117" s="1268"/>
      <c r="CD117" s="1268"/>
      <c r="CE117" s="1279"/>
      <c r="CF117" s="1279"/>
      <c r="CG117" s="1279"/>
      <c r="CH117" s="1279"/>
      <c r="CI117" s="1279"/>
      <c r="CJ117" s="1279"/>
      <c r="CK117" s="1279"/>
      <c r="CL117" s="1279"/>
      <c r="CM117" s="1279"/>
      <c r="CN117" s="1279"/>
      <c r="CO117" s="1279"/>
      <c r="CP117" s="1279"/>
      <c r="CQ117" s="1279"/>
      <c r="CR117" s="1279"/>
      <c r="CS117" s="1279"/>
      <c r="CT117" s="1279"/>
      <c r="CU117" s="1279"/>
      <c r="CV117" s="1279"/>
      <c r="CW117" s="1279"/>
      <c r="CX117" s="1279"/>
      <c r="CY117" s="1279"/>
      <c r="CZ117" s="1279"/>
      <c r="DA117" s="1279"/>
      <c r="DB117" s="1279"/>
      <c r="DC117" s="708"/>
      <c r="DD117" s="716"/>
      <c r="DE117" s="716"/>
      <c r="DF117" s="716"/>
      <c r="DG117" s="716"/>
      <c r="DH117" s="716"/>
      <c r="DI117" s="716"/>
      <c r="DJ117" s="716"/>
      <c r="DK117" s="716"/>
      <c r="DL117" s="1262"/>
      <c r="DM117" s="1709"/>
      <c r="DN117" s="715">
        <f t="shared" si="414"/>
        <v>0</v>
      </c>
    </row>
    <row r="118" spans="1:118" outlineLevel="1">
      <c r="A118" s="710"/>
      <c r="B118" s="710"/>
      <c r="C118" s="708"/>
      <c r="D118" s="700" t="s">
        <v>11</v>
      </c>
      <c r="E118" s="731"/>
      <c r="F118" s="765"/>
      <c r="G118" s="700"/>
      <c r="H118" s="708"/>
      <c r="I118" s="715">
        <f t="shared" si="389"/>
        <v>100.1741696</v>
      </c>
      <c r="J118" s="1649"/>
      <c r="K118" s="1649"/>
      <c r="L118" s="721"/>
      <c r="M118" s="765">
        <f t="shared" ref="M118:AY118" si="415">M82+M93+M95+M97+M99+M113+M115+M117</f>
        <v>0</v>
      </c>
      <c r="N118" s="765">
        <f t="shared" si="415"/>
        <v>0</v>
      </c>
      <c r="O118" s="765">
        <f t="shared" si="415"/>
        <v>0</v>
      </c>
      <c r="P118" s="765">
        <f t="shared" si="415"/>
        <v>0</v>
      </c>
      <c r="Q118" s="765">
        <f t="shared" si="415"/>
        <v>0</v>
      </c>
      <c r="R118" s="765">
        <f t="shared" si="415"/>
        <v>0</v>
      </c>
      <c r="S118" s="765">
        <f t="shared" si="415"/>
        <v>0</v>
      </c>
      <c r="T118" s="765">
        <f t="shared" si="415"/>
        <v>0</v>
      </c>
      <c r="U118" s="765">
        <f t="shared" si="415"/>
        <v>0</v>
      </c>
      <c r="V118" s="765">
        <f t="shared" si="415"/>
        <v>0</v>
      </c>
      <c r="W118" s="765">
        <f t="shared" si="415"/>
        <v>0</v>
      </c>
      <c r="X118" s="765">
        <f t="shared" si="415"/>
        <v>0</v>
      </c>
      <c r="Y118" s="765">
        <f t="shared" si="415"/>
        <v>0</v>
      </c>
      <c r="Z118" s="765">
        <f t="shared" si="415"/>
        <v>0</v>
      </c>
      <c r="AA118" s="765">
        <f t="shared" si="415"/>
        <v>0</v>
      </c>
      <c r="AB118" s="765">
        <f t="shared" si="415"/>
        <v>0</v>
      </c>
      <c r="AC118" s="765">
        <f t="shared" si="415"/>
        <v>0</v>
      </c>
      <c r="AD118" s="765">
        <f t="shared" si="415"/>
        <v>0</v>
      </c>
      <c r="AE118" s="765">
        <f t="shared" si="415"/>
        <v>0</v>
      </c>
      <c r="AF118" s="765">
        <f t="shared" si="415"/>
        <v>0</v>
      </c>
      <c r="AG118" s="765">
        <f t="shared" si="415"/>
        <v>0</v>
      </c>
      <c r="AH118" s="765">
        <f t="shared" si="415"/>
        <v>4.6202843830000004</v>
      </c>
      <c r="AI118" s="765">
        <f t="shared" si="415"/>
        <v>554.43412596000007</v>
      </c>
      <c r="AJ118" s="765">
        <f t="shared" si="415"/>
        <v>14.665429471455621</v>
      </c>
      <c r="AK118" s="765">
        <f t="shared" si="415"/>
        <v>7.7382795900000012</v>
      </c>
      <c r="AL118" s="765">
        <f t="shared" si="415"/>
        <v>928.59355080000023</v>
      </c>
      <c r="AM118" s="765">
        <f t="shared" si="415"/>
        <v>25.694382862823019</v>
      </c>
      <c r="AN118" s="765">
        <f t="shared" si="415"/>
        <v>2.8036046999999993</v>
      </c>
      <c r="AO118" s="765">
        <f t="shared" si="415"/>
        <v>336.4325639999999</v>
      </c>
      <c r="AP118" s="765">
        <f t="shared" si="415"/>
        <v>9.2412543694506919</v>
      </c>
      <c r="AQ118" s="765">
        <f t="shared" si="415"/>
        <v>2.5974735000000027</v>
      </c>
      <c r="AR118" s="765">
        <f t="shared" si="415"/>
        <v>311.69682000000029</v>
      </c>
      <c r="AS118" s="765">
        <f t="shared" si="415"/>
        <v>8.2629343024613977</v>
      </c>
      <c r="AT118" s="765">
        <f t="shared" si="415"/>
        <v>0.81605899999999998</v>
      </c>
      <c r="AU118" s="765">
        <f t="shared" si="415"/>
        <v>97.927080000000004</v>
      </c>
      <c r="AV118" s="765">
        <f t="shared" si="415"/>
        <v>2.8585529714986171</v>
      </c>
      <c r="AW118" s="765">
        <f t="shared" si="415"/>
        <v>1.5211423899999998</v>
      </c>
      <c r="AX118" s="765">
        <f t="shared" si="415"/>
        <v>182.5370868</v>
      </c>
      <c r="AY118" s="765">
        <f t="shared" si="415"/>
        <v>5.3316412194123126</v>
      </c>
      <c r="AZ118" s="1033"/>
      <c r="BA118" s="765">
        <f t="shared" ref="BA118:CF118" si="416">BA82+BA93+BA95+BA97+BA99+BA113+BA115+BA117</f>
        <v>4.2928629923984003</v>
      </c>
      <c r="BB118" s="765">
        <f t="shared" si="416"/>
        <v>515.14355908780794</v>
      </c>
      <c r="BC118" s="765">
        <f t="shared" si="416"/>
        <v>14.127229325486262</v>
      </c>
      <c r="BD118" s="765">
        <f t="shared" si="416"/>
        <v>2.0563354066341937</v>
      </c>
      <c r="BE118" s="765">
        <f t="shared" si="416"/>
        <v>246.76024879610321</v>
      </c>
      <c r="BF118" s="765">
        <f t="shared" si="416"/>
        <v>6.6550000000000002</v>
      </c>
      <c r="BG118" s="765">
        <f t="shared" si="416"/>
        <v>1.4994090162944733</v>
      </c>
      <c r="BH118" s="765">
        <f t="shared" si="416"/>
        <v>179.92908195533684</v>
      </c>
      <c r="BI118" s="765">
        <f t="shared" si="416"/>
        <v>4.8652293254862631</v>
      </c>
      <c r="BJ118" s="765">
        <f t="shared" si="416"/>
        <v>0.56037401324260372</v>
      </c>
      <c r="BK118" s="765">
        <f t="shared" si="416"/>
        <v>67.244881589112453</v>
      </c>
      <c r="BL118" s="765">
        <f t="shared" si="416"/>
        <v>2.0329999999999999</v>
      </c>
      <c r="BM118" s="765">
        <f t="shared" si="416"/>
        <v>0.17674455622712879</v>
      </c>
      <c r="BN118" s="765">
        <f t="shared" si="416"/>
        <v>21.209346747255449</v>
      </c>
      <c r="BO118" s="765">
        <f t="shared" si="416"/>
        <v>0.57399999999999995</v>
      </c>
      <c r="BP118" s="765">
        <f t="shared" si="416"/>
        <v>21.962945856000015</v>
      </c>
      <c r="BQ118" s="765">
        <f t="shared" si="416"/>
        <v>2635.5535027200017</v>
      </c>
      <c r="BR118" s="765">
        <f t="shared" si="416"/>
        <v>72.232538229885506</v>
      </c>
      <c r="BS118" s="765">
        <f t="shared" si="416"/>
        <v>45.872913542000099</v>
      </c>
      <c r="BT118" s="765">
        <f t="shared" si="416"/>
        <v>5504.7496250400127</v>
      </c>
      <c r="BU118" s="765">
        <f t="shared" si="416"/>
        <v>155.97361516239039</v>
      </c>
      <c r="BV118" s="765">
        <f t="shared" si="416"/>
        <v>41.253839542000108</v>
      </c>
      <c r="BW118" s="765">
        <f t="shared" si="416"/>
        <v>4947.7996250400138</v>
      </c>
      <c r="BX118" s="765">
        <f t="shared" si="416"/>
        <v>145.81429118808245</v>
      </c>
      <c r="BY118" s="765">
        <f t="shared" si="416"/>
        <v>0</v>
      </c>
      <c r="BZ118" s="765">
        <f t="shared" si="416"/>
        <v>0</v>
      </c>
      <c r="CA118" s="765">
        <f t="shared" si="416"/>
        <v>0</v>
      </c>
      <c r="CB118" s="1291">
        <f>CB82+CB93+CB95+CB97+CB99+CB113+CB115+CB117</f>
        <v>18.668999600000003</v>
      </c>
      <c r="CC118" s="1291">
        <f t="shared" si="416"/>
        <v>2240.2799520000003</v>
      </c>
      <c r="CD118" s="1291">
        <f t="shared" si="416"/>
        <v>66.784388670704004</v>
      </c>
      <c r="CE118" s="1291">
        <f t="shared" si="416"/>
        <v>4.9420000000000002</v>
      </c>
      <c r="CF118" s="1291">
        <f t="shared" si="416"/>
        <v>593.03999999999985</v>
      </c>
      <c r="CG118" s="1291">
        <f t="shared" ref="CG118:DK118" si="417">CG82+CG93+CG95+CG97+CG99+CG113+CG115+CG117</f>
        <v>16.959510819999995</v>
      </c>
      <c r="CH118" s="1291">
        <f t="shared" si="417"/>
        <v>4.2949999999999999</v>
      </c>
      <c r="CI118" s="1291">
        <f t="shared" si="417"/>
        <v>515.4</v>
      </c>
      <c r="CJ118" s="1291">
        <f t="shared" si="417"/>
        <v>14.315320899999998</v>
      </c>
      <c r="CK118" s="1291">
        <f t="shared" si="417"/>
        <v>3.3939995999999999</v>
      </c>
      <c r="CL118" s="1291">
        <f t="shared" si="417"/>
        <v>407.27995199999987</v>
      </c>
      <c r="CM118" s="1291">
        <f t="shared" si="417"/>
        <v>12.806375050703998</v>
      </c>
      <c r="CN118" s="1291">
        <f t="shared" si="417"/>
        <v>6.0380000000000003</v>
      </c>
      <c r="CO118" s="1291">
        <f t="shared" si="417"/>
        <v>724.56000000000006</v>
      </c>
      <c r="CP118" s="1291">
        <f t="shared" si="417"/>
        <v>22.703181900000004</v>
      </c>
      <c r="CQ118" s="1291">
        <f t="shared" si="417"/>
        <v>22.678312000000002</v>
      </c>
      <c r="CR118" s="1291">
        <f t="shared" si="417"/>
        <v>2721.3974400000002</v>
      </c>
      <c r="CS118" s="1291">
        <f t="shared" si="417"/>
        <v>81.641907504350002</v>
      </c>
      <c r="CT118" s="1291">
        <f t="shared" si="417"/>
        <v>19.163193999999997</v>
      </c>
      <c r="CU118" s="1291">
        <f t="shared" si="417"/>
        <v>2299.5832799999998</v>
      </c>
      <c r="CV118" s="1291">
        <f t="shared" si="417"/>
        <v>71.809470348439987</v>
      </c>
      <c r="CW118" s="1291">
        <f t="shared" si="417"/>
        <v>19.675697999999997</v>
      </c>
      <c r="CX118" s="1291">
        <f t="shared" si="417"/>
        <v>2361.0837599999995</v>
      </c>
      <c r="CY118" s="1291">
        <f t="shared" si="417"/>
        <v>75.469287790679985</v>
      </c>
      <c r="CZ118" s="1291">
        <f t="shared" si="417"/>
        <v>19.987966</v>
      </c>
      <c r="DA118" s="1291">
        <f t="shared" si="417"/>
        <v>2398.5559199999998</v>
      </c>
      <c r="DB118" s="1291">
        <f t="shared" si="417"/>
        <v>78.478750905799998</v>
      </c>
      <c r="DC118" s="765">
        <f t="shared" si="417"/>
        <v>0</v>
      </c>
      <c r="DD118" s="765">
        <f t="shared" si="417"/>
        <v>0</v>
      </c>
      <c r="DE118" s="765">
        <f t="shared" si="417"/>
        <v>0</v>
      </c>
      <c r="DF118" s="765">
        <f t="shared" si="417"/>
        <v>308.77642823000002</v>
      </c>
      <c r="DG118" s="765">
        <f t="shared" si="417"/>
        <v>461.25769323477459</v>
      </c>
      <c r="DH118" s="765">
        <f t="shared" si="417"/>
        <v>738.95213011053374</v>
      </c>
      <c r="DI118" s="765">
        <f t="shared" si="417"/>
        <v>544.23598216237258</v>
      </c>
      <c r="DJ118" s="765">
        <f t="shared" si="417"/>
        <v>818.80799999999999</v>
      </c>
      <c r="DK118" s="765">
        <f t="shared" si="417"/>
        <v>1162.6345380000002</v>
      </c>
      <c r="DL118" s="1291"/>
      <c r="DM118" s="1716"/>
      <c r="DN118" s="765">
        <f>DN82+DN93+DN95+DN97+DN99+DN113+DN115+DN117</f>
        <v>4905.5980102729072</v>
      </c>
    </row>
    <row r="119" spans="1:118" ht="18" customHeight="1">
      <c r="A119" s="1016" t="s">
        <v>406</v>
      </c>
      <c r="B119" s="1017"/>
      <c r="C119" s="1017"/>
      <c r="D119" s="1017"/>
      <c r="E119" s="1017"/>
      <c r="F119" s="1017"/>
      <c r="G119" s="1017"/>
      <c r="H119" s="1017"/>
      <c r="I119" s="1017"/>
      <c r="J119" s="1648"/>
      <c r="K119" s="1648"/>
      <c r="L119" s="1017"/>
      <c r="M119" s="1017"/>
      <c r="N119" s="1017"/>
      <c r="O119" s="1017"/>
      <c r="P119" s="1017"/>
      <c r="Q119" s="1017"/>
      <c r="R119" s="1017"/>
      <c r="S119" s="1017"/>
      <c r="T119" s="1017"/>
      <c r="U119" s="1017"/>
      <c r="V119" s="1017"/>
      <c r="W119" s="1017"/>
      <c r="X119" s="1017"/>
      <c r="Y119" s="1017"/>
      <c r="Z119" s="1017"/>
      <c r="AA119" s="1017"/>
      <c r="AB119" s="1017"/>
      <c r="AC119" s="1017"/>
      <c r="AD119" s="1017"/>
      <c r="AE119" s="1017"/>
      <c r="AF119" s="1017"/>
      <c r="AG119" s="1017"/>
      <c r="AH119" s="1017"/>
      <c r="AI119" s="1017"/>
      <c r="AJ119" s="1017"/>
      <c r="AK119" s="1017"/>
      <c r="AL119" s="1017"/>
      <c r="AM119" s="1017"/>
      <c r="AN119" s="1017"/>
      <c r="AO119" s="1017"/>
      <c r="AP119" s="1017"/>
      <c r="AQ119" s="1017"/>
      <c r="AR119" s="1017"/>
      <c r="AS119" s="1017"/>
      <c r="AT119" s="1017"/>
      <c r="AU119" s="1017"/>
      <c r="AV119" s="1017"/>
      <c r="AW119" s="1017"/>
      <c r="AX119" s="1017"/>
      <c r="AY119" s="1017"/>
      <c r="AZ119" s="1026"/>
      <c r="BA119" s="1018"/>
      <c r="BB119" s="1018"/>
      <c r="BC119" s="1018"/>
      <c r="BD119" s="1018"/>
      <c r="BE119" s="1018"/>
      <c r="BF119" s="1018"/>
      <c r="BG119" s="1018"/>
      <c r="BH119" s="1018"/>
      <c r="BI119" s="1018"/>
      <c r="BJ119" s="1018"/>
      <c r="BK119" s="1018"/>
      <c r="BL119" s="1018"/>
      <c r="BM119" s="1018"/>
      <c r="BN119" s="1018"/>
      <c r="BO119" s="1018"/>
      <c r="BP119" s="1017"/>
      <c r="BQ119" s="1017"/>
      <c r="BR119" s="1017"/>
      <c r="BS119" s="1017"/>
      <c r="BT119" s="1017"/>
      <c r="BU119" s="1017"/>
      <c r="BV119" s="1017"/>
      <c r="BW119" s="1017"/>
      <c r="BX119" s="1019"/>
      <c r="BY119" s="798"/>
      <c r="BZ119" s="798"/>
      <c r="CA119" s="798"/>
      <c r="CB119" s="1280"/>
      <c r="CC119" s="1280"/>
      <c r="CD119" s="1280"/>
      <c r="CE119" s="1280"/>
      <c r="CF119" s="1280"/>
      <c r="CG119" s="1280"/>
      <c r="CH119" s="1280"/>
      <c r="CI119" s="1280"/>
      <c r="CJ119" s="1280"/>
      <c r="CK119" s="1280"/>
      <c r="CL119" s="1280"/>
      <c r="CM119" s="1280"/>
      <c r="CN119" s="1280"/>
      <c r="CO119" s="1280"/>
      <c r="CP119" s="1280"/>
      <c r="CQ119" s="1280"/>
      <c r="CR119" s="1280"/>
      <c r="CS119" s="1280"/>
      <c r="CT119" s="1280"/>
      <c r="CU119" s="1280"/>
      <c r="CV119" s="1280"/>
      <c r="CW119" s="1280"/>
      <c r="CX119" s="1280"/>
      <c r="CY119" s="1280"/>
      <c r="CZ119" s="1280"/>
      <c r="DA119" s="1280"/>
      <c r="DB119" s="1280"/>
      <c r="DC119" s="1933"/>
      <c r="DD119" s="1934"/>
      <c r="DE119" s="1934"/>
      <c r="DF119" s="1934"/>
      <c r="DG119" s="1934"/>
      <c r="DH119" s="1934"/>
      <c r="DI119" s="1934"/>
      <c r="DJ119" s="1934"/>
      <c r="DK119" s="1934"/>
      <c r="DL119" s="1935"/>
      <c r="DM119" s="1936"/>
      <c r="DN119" s="1937"/>
    </row>
    <row r="120" spans="1:118" outlineLevel="1">
      <c r="A120" s="1946" t="s">
        <v>485</v>
      </c>
      <c r="B120" s="1946" t="s">
        <v>304</v>
      </c>
      <c r="C120" s="1946">
        <v>1</v>
      </c>
      <c r="D120" s="1958" t="s">
        <v>101</v>
      </c>
      <c r="E120" s="736"/>
      <c r="F120" s="736"/>
      <c r="G120" s="739"/>
      <c r="H120" s="738" t="s">
        <v>576</v>
      </c>
      <c r="I120" s="733"/>
      <c r="J120" s="1651"/>
      <c r="K120" s="1651"/>
      <c r="L120" s="733"/>
      <c r="M120" s="732">
        <f t="shared" ref="M120:AJ120" si="418">SUM(M122:M122)</f>
        <v>0</v>
      </c>
      <c r="N120" s="732">
        <f t="shared" si="418"/>
        <v>0</v>
      </c>
      <c r="O120" s="732">
        <f t="shared" si="418"/>
        <v>0</v>
      </c>
      <c r="P120" s="732">
        <f t="shared" si="418"/>
        <v>0</v>
      </c>
      <c r="Q120" s="732">
        <f t="shared" si="418"/>
        <v>0</v>
      </c>
      <c r="R120" s="732">
        <f t="shared" si="418"/>
        <v>0</v>
      </c>
      <c r="S120" s="732">
        <f t="shared" si="418"/>
        <v>0</v>
      </c>
      <c r="T120" s="732">
        <f t="shared" si="418"/>
        <v>0</v>
      </c>
      <c r="U120" s="732">
        <f t="shared" si="418"/>
        <v>0</v>
      </c>
      <c r="V120" s="732">
        <f t="shared" si="418"/>
        <v>0</v>
      </c>
      <c r="W120" s="732">
        <f t="shared" si="418"/>
        <v>0</v>
      </c>
      <c r="X120" s="732">
        <f t="shared" si="418"/>
        <v>0</v>
      </c>
      <c r="Y120" s="732">
        <f t="shared" si="418"/>
        <v>0</v>
      </c>
      <c r="Z120" s="732">
        <f t="shared" si="418"/>
        <v>0</v>
      </c>
      <c r="AA120" s="732">
        <f t="shared" si="418"/>
        <v>0</v>
      </c>
      <c r="AB120" s="732">
        <f t="shared" si="418"/>
        <v>0</v>
      </c>
      <c r="AC120" s="732">
        <f t="shared" si="418"/>
        <v>0</v>
      </c>
      <c r="AD120" s="732">
        <f t="shared" si="418"/>
        <v>0</v>
      </c>
      <c r="AE120" s="732">
        <f t="shared" si="418"/>
        <v>0</v>
      </c>
      <c r="AF120" s="732">
        <f t="shared" si="418"/>
        <v>0</v>
      </c>
      <c r="AG120" s="732">
        <f t="shared" si="418"/>
        <v>0</v>
      </c>
      <c r="AH120" s="732">
        <f t="shared" si="418"/>
        <v>0</v>
      </c>
      <c r="AI120" s="732">
        <f t="shared" si="418"/>
        <v>0</v>
      </c>
      <c r="AJ120" s="732">
        <f t="shared" si="418"/>
        <v>0</v>
      </c>
      <c r="AK120" s="732">
        <f t="shared" ref="AK120:DK120" si="419">SUM(AK122:AK122)</f>
        <v>0</v>
      </c>
      <c r="AL120" s="732">
        <f t="shared" si="419"/>
        <v>0</v>
      </c>
      <c r="AM120" s="732">
        <f t="shared" si="419"/>
        <v>0</v>
      </c>
      <c r="AN120" s="732">
        <f t="shared" si="419"/>
        <v>0</v>
      </c>
      <c r="AO120" s="732">
        <f t="shared" si="419"/>
        <v>0</v>
      </c>
      <c r="AP120" s="732">
        <f t="shared" si="419"/>
        <v>0</v>
      </c>
      <c r="AQ120" s="732">
        <f t="shared" si="419"/>
        <v>0</v>
      </c>
      <c r="AR120" s="732">
        <f t="shared" si="419"/>
        <v>0</v>
      </c>
      <c r="AS120" s="732">
        <f t="shared" si="419"/>
        <v>0</v>
      </c>
      <c r="AT120" s="732">
        <f t="shared" si="419"/>
        <v>0</v>
      </c>
      <c r="AU120" s="732">
        <f t="shared" si="419"/>
        <v>0</v>
      </c>
      <c r="AV120" s="732">
        <f t="shared" si="419"/>
        <v>0</v>
      </c>
      <c r="AW120" s="732">
        <f t="shared" si="419"/>
        <v>0</v>
      </c>
      <c r="AX120" s="732">
        <f t="shared" si="419"/>
        <v>0</v>
      </c>
      <c r="AY120" s="732">
        <f t="shared" si="419"/>
        <v>0</v>
      </c>
      <c r="AZ120" s="1027"/>
      <c r="BA120" s="732">
        <f t="shared" ref="BA120:BO120" si="420">SUM(BA122:BA122)</f>
        <v>0</v>
      </c>
      <c r="BB120" s="732">
        <f t="shared" si="420"/>
        <v>0</v>
      </c>
      <c r="BC120" s="732">
        <f t="shared" si="420"/>
        <v>0</v>
      </c>
      <c r="BD120" s="732">
        <f t="shared" si="420"/>
        <v>0</v>
      </c>
      <c r="BE120" s="732">
        <f t="shared" si="420"/>
        <v>0</v>
      </c>
      <c r="BF120" s="732">
        <f t="shared" si="420"/>
        <v>0</v>
      </c>
      <c r="BG120" s="732">
        <f t="shared" si="420"/>
        <v>0</v>
      </c>
      <c r="BH120" s="732">
        <f t="shared" si="420"/>
        <v>0</v>
      </c>
      <c r="BI120" s="732">
        <f t="shared" si="420"/>
        <v>0</v>
      </c>
      <c r="BJ120" s="732">
        <f t="shared" si="420"/>
        <v>0</v>
      </c>
      <c r="BK120" s="732">
        <f t="shared" si="420"/>
        <v>0</v>
      </c>
      <c r="BL120" s="732">
        <f t="shared" si="420"/>
        <v>0</v>
      </c>
      <c r="BM120" s="732">
        <f t="shared" si="420"/>
        <v>0</v>
      </c>
      <c r="BN120" s="732">
        <f t="shared" si="420"/>
        <v>0</v>
      </c>
      <c r="BO120" s="732">
        <f t="shared" si="420"/>
        <v>0</v>
      </c>
      <c r="BP120" s="732">
        <f t="shared" si="419"/>
        <v>0</v>
      </c>
      <c r="BQ120" s="732">
        <f t="shared" si="419"/>
        <v>0</v>
      </c>
      <c r="BR120" s="732">
        <f t="shared" si="419"/>
        <v>0</v>
      </c>
      <c r="BS120" s="732">
        <f t="shared" si="419"/>
        <v>0</v>
      </c>
      <c r="BT120" s="732">
        <f t="shared" si="419"/>
        <v>0</v>
      </c>
      <c r="BU120" s="732">
        <f t="shared" si="419"/>
        <v>0</v>
      </c>
      <c r="BV120" s="732">
        <f t="shared" si="419"/>
        <v>0.32688630000000002</v>
      </c>
      <c r="BW120" s="732">
        <f t="shared" si="419"/>
        <v>39.226356000000003</v>
      </c>
      <c r="BX120" s="750">
        <f t="shared" si="419"/>
        <v>1.30291740072</v>
      </c>
      <c r="BY120" s="732">
        <f t="shared" si="419"/>
        <v>0.32688630000000002</v>
      </c>
      <c r="BZ120" s="732">
        <f t="shared" si="419"/>
        <v>39.226356000000003</v>
      </c>
      <c r="CA120" s="750">
        <f t="shared" si="419"/>
        <v>1.30291740072</v>
      </c>
      <c r="CB120" s="1282"/>
      <c r="CC120" s="1282"/>
      <c r="CD120" s="1282"/>
      <c r="CE120" s="1282"/>
      <c r="CF120" s="1282"/>
      <c r="CG120" s="1282"/>
      <c r="CH120" s="1282"/>
      <c r="CI120" s="1282"/>
      <c r="CJ120" s="1282"/>
      <c r="CK120" s="1282"/>
      <c r="CL120" s="1282"/>
      <c r="CM120" s="1282"/>
      <c r="CN120" s="1282"/>
      <c r="CO120" s="1282"/>
      <c r="CP120" s="1282"/>
      <c r="CQ120" s="1282"/>
      <c r="CR120" s="1282"/>
      <c r="CS120" s="1282"/>
      <c r="CT120" s="1282"/>
      <c r="CU120" s="1282"/>
      <c r="CV120" s="1282"/>
      <c r="CW120" s="1282"/>
      <c r="CX120" s="1282"/>
      <c r="CY120" s="1282"/>
      <c r="CZ120" s="1282"/>
      <c r="DA120" s="1282"/>
      <c r="DB120" s="1282"/>
      <c r="DC120" s="750">
        <f t="shared" si="419"/>
        <v>0</v>
      </c>
      <c r="DD120" s="750">
        <f t="shared" si="419"/>
        <v>0</v>
      </c>
      <c r="DE120" s="750">
        <f t="shared" si="419"/>
        <v>1.31657</v>
      </c>
      <c r="DF120" s="750">
        <f t="shared" si="419"/>
        <v>0</v>
      </c>
      <c r="DG120" s="750">
        <f t="shared" si="419"/>
        <v>0</v>
      </c>
      <c r="DH120" s="750">
        <f t="shared" si="419"/>
        <v>0</v>
      </c>
      <c r="DI120" s="750">
        <f t="shared" si="419"/>
        <v>0</v>
      </c>
      <c r="DJ120" s="750">
        <f t="shared" si="419"/>
        <v>0</v>
      </c>
      <c r="DK120" s="750">
        <f t="shared" si="419"/>
        <v>0</v>
      </c>
      <c r="DL120" s="1282"/>
      <c r="DM120" s="1707"/>
      <c r="DN120" s="715">
        <f t="shared" ref="DN120:DN128" si="421">DH120+DI120+DJ120+DK120+DL120</f>
        <v>0</v>
      </c>
    </row>
    <row r="121" spans="1:118" outlineLevel="1">
      <c r="A121" s="1946"/>
      <c r="B121" s="1946"/>
      <c r="C121" s="1946"/>
      <c r="D121" s="1958"/>
      <c r="E121" s="736"/>
      <c r="F121" s="736"/>
      <c r="G121" s="739"/>
      <c r="H121" s="738" t="s">
        <v>214</v>
      </c>
      <c r="I121" s="733"/>
      <c r="J121" s="1651"/>
      <c r="K121" s="1651"/>
      <c r="L121" s="733"/>
      <c r="M121" s="732"/>
      <c r="N121" s="732"/>
      <c r="O121" s="732"/>
      <c r="P121" s="732"/>
      <c r="Q121" s="732"/>
      <c r="R121" s="732"/>
      <c r="S121" s="732"/>
      <c r="T121" s="732"/>
      <c r="U121" s="732"/>
      <c r="V121" s="732"/>
      <c r="W121" s="732"/>
      <c r="X121" s="732"/>
      <c r="Y121" s="732"/>
      <c r="Z121" s="732"/>
      <c r="AA121" s="732"/>
      <c r="AB121" s="760"/>
      <c r="AC121" s="734"/>
      <c r="AD121" s="734"/>
      <c r="AE121" s="734"/>
      <c r="AF121" s="734"/>
      <c r="AG121" s="734"/>
      <c r="AH121" s="734"/>
      <c r="AI121" s="734"/>
      <c r="AJ121" s="734"/>
      <c r="AK121" s="734"/>
      <c r="AL121" s="734"/>
      <c r="AM121" s="734"/>
      <c r="AN121" s="734"/>
      <c r="AO121" s="734"/>
      <c r="AP121" s="734"/>
      <c r="AQ121" s="734"/>
      <c r="AR121" s="734"/>
      <c r="AS121" s="734"/>
      <c r="AT121" s="734"/>
      <c r="AU121" s="734"/>
      <c r="AV121" s="734"/>
      <c r="AW121" s="734"/>
      <c r="AX121" s="734"/>
      <c r="AY121" s="734"/>
      <c r="AZ121" s="1028"/>
      <c r="BA121" s="734"/>
      <c r="BB121" s="734"/>
      <c r="BC121" s="734"/>
      <c r="BD121" s="734"/>
      <c r="BE121" s="734"/>
      <c r="BF121" s="734"/>
      <c r="BG121" s="734"/>
      <c r="BH121" s="734"/>
      <c r="BI121" s="734"/>
      <c r="BJ121" s="734"/>
      <c r="BK121" s="734"/>
      <c r="BL121" s="734"/>
      <c r="BM121" s="734"/>
      <c r="BN121" s="734"/>
      <c r="BO121" s="734"/>
      <c r="BP121" s="734"/>
      <c r="BQ121" s="734"/>
      <c r="BR121" s="734"/>
      <c r="BS121" s="734"/>
      <c r="BT121" s="734"/>
      <c r="BU121" s="734"/>
      <c r="BV121" s="734"/>
      <c r="BW121" s="734"/>
      <c r="BX121" s="751"/>
      <c r="BY121" s="734"/>
      <c r="BZ121" s="734"/>
      <c r="CA121" s="751"/>
      <c r="CB121" s="1283"/>
      <c r="CC121" s="1283"/>
      <c r="CD121" s="1283"/>
      <c r="CE121" s="1283"/>
      <c r="CF121" s="1283"/>
      <c r="CG121" s="1283"/>
      <c r="CH121" s="1283"/>
      <c r="CI121" s="1283"/>
      <c r="CJ121" s="1283"/>
      <c r="CK121" s="1283"/>
      <c r="CL121" s="1283"/>
      <c r="CM121" s="1283"/>
      <c r="CN121" s="1283"/>
      <c r="CO121" s="1283"/>
      <c r="CP121" s="1283"/>
      <c r="CQ121" s="1283"/>
      <c r="CR121" s="1283"/>
      <c r="CS121" s="1283"/>
      <c r="CT121" s="1283"/>
      <c r="CU121" s="1283"/>
      <c r="CV121" s="1283"/>
      <c r="CW121" s="1283"/>
      <c r="CX121" s="1283"/>
      <c r="CY121" s="1283"/>
      <c r="CZ121" s="1283"/>
      <c r="DA121" s="1283"/>
      <c r="DB121" s="1283"/>
      <c r="DC121" s="751"/>
      <c r="DD121" s="751"/>
      <c r="DE121" s="751"/>
      <c r="DF121" s="751"/>
      <c r="DG121" s="751"/>
      <c r="DH121" s="751"/>
      <c r="DI121" s="751"/>
      <c r="DJ121" s="751"/>
      <c r="DK121" s="751"/>
      <c r="DL121" s="1283"/>
      <c r="DM121" s="1712"/>
      <c r="DN121" s="715">
        <f t="shared" si="421"/>
        <v>0</v>
      </c>
    </row>
    <row r="122" spans="1:118" outlineLevel="1">
      <c r="A122" s="945"/>
      <c r="B122" s="945"/>
      <c r="C122" s="945"/>
      <c r="D122" s="1704"/>
      <c r="E122" s="1703"/>
      <c r="F122" s="1703"/>
      <c r="G122" s="929"/>
      <c r="H122" s="928" t="s">
        <v>576</v>
      </c>
      <c r="I122" s="715">
        <f t="shared" ref="I122:I128" si="422">CB122+CQ122+CT122+CW122+CZ122</f>
        <v>0</v>
      </c>
      <c r="J122" s="1649"/>
      <c r="K122" s="1649"/>
      <c r="L122" s="714"/>
      <c r="M122" s="708"/>
      <c r="N122" s="729"/>
      <c r="O122" s="729"/>
      <c r="P122" s="708"/>
      <c r="Q122" s="729"/>
      <c r="R122" s="729"/>
      <c r="S122" s="708"/>
      <c r="T122" s="727"/>
      <c r="U122" s="727"/>
      <c r="V122" s="708"/>
      <c r="W122" s="727"/>
      <c r="X122" s="727"/>
      <c r="Y122" s="727"/>
      <c r="Z122" s="727"/>
      <c r="AA122" s="727"/>
      <c r="AB122" s="716"/>
      <c r="AC122" s="716"/>
      <c r="AD122" s="716"/>
      <c r="AE122" s="716"/>
      <c r="AF122" s="732">
        <f>AE122*0.12*1000</f>
        <v>0</v>
      </c>
      <c r="AG122" s="716"/>
      <c r="AH122" s="717"/>
      <c r="AI122" s="732">
        <f>AH122*0.12*1000</f>
        <v>0</v>
      </c>
      <c r="AJ122" s="717"/>
      <c r="AK122" s="732">
        <f t="shared" ref="AK122:AM122" si="423">AN122+AQ122+AT122+AW122</f>
        <v>0</v>
      </c>
      <c r="AL122" s="732">
        <f t="shared" si="423"/>
        <v>0</v>
      </c>
      <c r="AM122" s="732">
        <f t="shared" si="423"/>
        <v>0</v>
      </c>
      <c r="AN122" s="717"/>
      <c r="AO122" s="732">
        <f>AN122*0.12*1000</f>
        <v>0</v>
      </c>
      <c r="AP122" s="717"/>
      <c r="AQ122" s="717"/>
      <c r="AR122" s="732">
        <f>AQ122*0.12*1000</f>
        <v>0</v>
      </c>
      <c r="AS122" s="717"/>
      <c r="AT122" s="717"/>
      <c r="AU122" s="732">
        <f>AT122*0.12*1000</f>
        <v>0</v>
      </c>
      <c r="AV122" s="717"/>
      <c r="AW122" s="717"/>
      <c r="AX122" s="732">
        <f>AW122*0.12*1000</f>
        <v>0</v>
      </c>
      <c r="AY122" s="717"/>
      <c r="AZ122" s="1028"/>
      <c r="BA122" s="732">
        <f t="shared" ref="BA122" si="424">BD122+BG122+BJ122+BM122</f>
        <v>0</v>
      </c>
      <c r="BB122" s="732">
        <f t="shared" ref="BB122" si="425">BE122+BH122+BK122+BN122</f>
        <v>0</v>
      </c>
      <c r="BC122" s="732">
        <f t="shared" ref="BC122" si="426">BF122+BI122+BL122+BO122</f>
        <v>0</v>
      </c>
      <c r="BD122" s="717"/>
      <c r="BE122" s="732">
        <f>BD122*0.12*1000</f>
        <v>0</v>
      </c>
      <c r="BF122" s="717"/>
      <c r="BG122" s="717"/>
      <c r="BH122" s="732">
        <f>BG122*0.12*1000</f>
        <v>0</v>
      </c>
      <c r="BI122" s="717"/>
      <c r="BJ122" s="717"/>
      <c r="BK122" s="732">
        <f>BJ122*0.12*1000</f>
        <v>0</v>
      </c>
      <c r="BL122" s="717"/>
      <c r="BM122" s="717"/>
      <c r="BN122" s="732">
        <f>BM122*0.12*1000</f>
        <v>0</v>
      </c>
      <c r="BO122" s="717"/>
      <c r="BP122" s="717"/>
      <c r="BQ122" s="732">
        <f>BP122*0.12*1000</f>
        <v>0</v>
      </c>
      <c r="BR122" s="717"/>
      <c r="BS122" s="717"/>
      <c r="BT122" s="732">
        <f>BS122*0.12*1000</f>
        <v>0</v>
      </c>
      <c r="BU122" s="717"/>
      <c r="BV122" s="717">
        <v>0.32688630000000002</v>
      </c>
      <c r="BW122" s="732">
        <f>BV122*0.12*1000</f>
        <v>39.226356000000003</v>
      </c>
      <c r="BX122" s="753">
        <v>1.30291740072</v>
      </c>
      <c r="BY122" s="717">
        <v>0.32688630000000002</v>
      </c>
      <c r="BZ122" s="732">
        <f>BY122*0.12*1000</f>
        <v>39.226356000000003</v>
      </c>
      <c r="CA122" s="753">
        <v>1.30291740072</v>
      </c>
      <c r="CB122" s="1275"/>
      <c r="CC122" s="1275"/>
      <c r="CD122" s="1275"/>
      <c r="CE122" s="1275"/>
      <c r="CF122" s="1275"/>
      <c r="CG122" s="1275"/>
      <c r="CH122" s="1275"/>
      <c r="CI122" s="1275"/>
      <c r="CJ122" s="1275"/>
      <c r="CK122" s="1275"/>
      <c r="CL122" s="1275"/>
      <c r="CM122" s="1275"/>
      <c r="CN122" s="1275"/>
      <c r="CO122" s="1275"/>
      <c r="CP122" s="1275"/>
      <c r="CQ122" s="1275"/>
      <c r="CR122" s="1275"/>
      <c r="CS122" s="1275"/>
      <c r="CT122" s="1305"/>
      <c r="CU122" s="1306">
        <f>CT122*0.12*1000</f>
        <v>0</v>
      </c>
      <c r="CV122" s="1307"/>
      <c r="CW122" s="1305"/>
      <c r="CX122" s="1306">
        <f>CW122*0.12*1000</f>
        <v>0</v>
      </c>
      <c r="CY122" s="1307"/>
      <c r="CZ122" s="1305"/>
      <c r="DA122" s="1306">
        <f>CZ122*0.12*1000</f>
        <v>0</v>
      </c>
      <c r="DB122" s="1307"/>
      <c r="DC122" s="708"/>
      <c r="DD122" s="708"/>
      <c r="DE122" s="753">
        <v>1.31657</v>
      </c>
      <c r="DF122" s="708"/>
      <c r="DG122" s="708"/>
      <c r="DH122" s="708"/>
      <c r="DI122" s="708"/>
      <c r="DJ122" s="753"/>
      <c r="DK122" s="708"/>
      <c r="DL122" s="1276"/>
      <c r="DM122" s="1706"/>
      <c r="DN122" s="715">
        <f t="shared" si="421"/>
        <v>0</v>
      </c>
    </row>
    <row r="123" spans="1:118" ht="17.25" customHeight="1" outlineLevel="1">
      <c r="A123" s="1944" t="s">
        <v>485</v>
      </c>
      <c r="B123" s="1944" t="s">
        <v>304</v>
      </c>
      <c r="C123" s="1944">
        <v>2</v>
      </c>
      <c r="D123" s="1945" t="s">
        <v>102</v>
      </c>
      <c r="E123" s="701"/>
      <c r="F123" s="701"/>
      <c r="G123" s="696"/>
      <c r="H123" s="710" t="s">
        <v>576</v>
      </c>
      <c r="I123" s="715">
        <f t="shared" si="422"/>
        <v>0</v>
      </c>
      <c r="J123" s="1649"/>
      <c r="K123" s="1649"/>
      <c r="L123" s="712"/>
      <c r="M123" s="716"/>
      <c r="N123" s="716"/>
      <c r="O123" s="716"/>
      <c r="P123" s="716"/>
      <c r="Q123" s="716"/>
      <c r="R123" s="716"/>
      <c r="S123" s="716"/>
      <c r="T123" s="716"/>
      <c r="U123" s="716"/>
      <c r="V123" s="716"/>
      <c r="W123" s="716"/>
      <c r="X123" s="716"/>
      <c r="Y123" s="716"/>
      <c r="Z123" s="716"/>
      <c r="AA123" s="716"/>
      <c r="AB123" s="716"/>
      <c r="AC123" s="716"/>
      <c r="AD123" s="716"/>
      <c r="AE123" s="717"/>
      <c r="AF123" s="717"/>
      <c r="AG123" s="717"/>
      <c r="AH123" s="717"/>
      <c r="AI123" s="717"/>
      <c r="AJ123" s="717"/>
      <c r="AK123" s="717"/>
      <c r="AL123" s="717"/>
      <c r="AM123" s="717"/>
      <c r="AN123" s="717"/>
      <c r="AO123" s="717"/>
      <c r="AP123" s="717"/>
      <c r="AQ123" s="717"/>
      <c r="AR123" s="717"/>
      <c r="AS123" s="717"/>
      <c r="AT123" s="717"/>
      <c r="AU123" s="717"/>
      <c r="AV123" s="717"/>
      <c r="AW123" s="717"/>
      <c r="AX123" s="717"/>
      <c r="AY123" s="717"/>
      <c r="AZ123" s="1028"/>
      <c r="BA123" s="717"/>
      <c r="BB123" s="717"/>
      <c r="BC123" s="717"/>
      <c r="BD123" s="717"/>
      <c r="BE123" s="717"/>
      <c r="BF123" s="717"/>
      <c r="BG123" s="717"/>
      <c r="BH123" s="717"/>
      <c r="BI123" s="717"/>
      <c r="BJ123" s="717"/>
      <c r="BK123" s="717"/>
      <c r="BL123" s="717"/>
      <c r="BM123" s="717"/>
      <c r="BN123" s="717"/>
      <c r="BO123" s="717"/>
      <c r="BP123" s="717"/>
      <c r="BQ123" s="717"/>
      <c r="BR123" s="717"/>
      <c r="BS123" s="717"/>
      <c r="BT123" s="717"/>
      <c r="BU123" s="717"/>
      <c r="BV123" s="717"/>
      <c r="BW123" s="717"/>
      <c r="BX123" s="753"/>
      <c r="BY123" s="717"/>
      <c r="BZ123" s="717"/>
      <c r="CA123" s="753"/>
      <c r="CB123" s="1275"/>
      <c r="CC123" s="1275"/>
      <c r="CD123" s="1275"/>
      <c r="CE123" s="1275"/>
      <c r="CF123" s="1275"/>
      <c r="CG123" s="1275"/>
      <c r="CH123" s="1275"/>
      <c r="CI123" s="1275"/>
      <c r="CJ123" s="1275"/>
      <c r="CK123" s="1275"/>
      <c r="CL123" s="1275"/>
      <c r="CM123" s="1275"/>
      <c r="CN123" s="1275"/>
      <c r="CO123" s="1275"/>
      <c r="CP123" s="1275"/>
      <c r="CQ123" s="1275"/>
      <c r="CR123" s="1275"/>
      <c r="CS123" s="1275"/>
      <c r="CT123" s="1275"/>
      <c r="CU123" s="1275"/>
      <c r="CV123" s="1275"/>
      <c r="CW123" s="1275"/>
      <c r="CX123" s="1275"/>
      <c r="CY123" s="1275"/>
      <c r="CZ123" s="1275"/>
      <c r="DA123" s="1275"/>
      <c r="DB123" s="1275"/>
      <c r="DC123" s="708"/>
      <c r="DD123" s="708"/>
      <c r="DE123" s="708"/>
      <c r="DF123" s="708"/>
      <c r="DG123" s="708"/>
      <c r="DH123" s="708"/>
      <c r="DI123" s="708"/>
      <c r="DJ123" s="708"/>
      <c r="DK123" s="708"/>
      <c r="DL123" s="1276"/>
      <c r="DM123" s="1706"/>
      <c r="DN123" s="715">
        <f t="shared" si="421"/>
        <v>0</v>
      </c>
    </row>
    <row r="124" spans="1:118" outlineLevel="1">
      <c r="A124" s="1944"/>
      <c r="B124" s="1944"/>
      <c r="C124" s="1944"/>
      <c r="D124" s="1945"/>
      <c r="E124" s="701"/>
      <c r="F124" s="701"/>
      <c r="G124" s="696"/>
      <c r="H124" s="710" t="s">
        <v>289</v>
      </c>
      <c r="I124" s="715">
        <f t="shared" si="422"/>
        <v>0</v>
      </c>
      <c r="J124" s="1649"/>
      <c r="K124" s="1649"/>
      <c r="L124" s="712"/>
      <c r="M124" s="716"/>
      <c r="N124" s="716"/>
      <c r="O124" s="716"/>
      <c r="P124" s="716"/>
      <c r="Q124" s="716"/>
      <c r="R124" s="716"/>
      <c r="S124" s="716"/>
      <c r="T124" s="716"/>
      <c r="U124" s="716"/>
      <c r="V124" s="716"/>
      <c r="W124" s="716"/>
      <c r="X124" s="716"/>
      <c r="Y124" s="716"/>
      <c r="Z124" s="716"/>
      <c r="AA124" s="716"/>
      <c r="AB124" s="716"/>
      <c r="AC124" s="716"/>
      <c r="AD124" s="716"/>
      <c r="AE124" s="710"/>
      <c r="AF124" s="710"/>
      <c r="AG124" s="710"/>
      <c r="AH124" s="710"/>
      <c r="AI124" s="710"/>
      <c r="AJ124" s="710"/>
      <c r="AK124" s="799"/>
      <c r="AL124" s="799"/>
      <c r="AM124" s="799"/>
      <c r="AN124" s="799"/>
      <c r="AO124" s="799"/>
      <c r="AP124" s="799"/>
      <c r="AQ124" s="799"/>
      <c r="AR124" s="799"/>
      <c r="AS124" s="799"/>
      <c r="AT124" s="799"/>
      <c r="AU124" s="799"/>
      <c r="AV124" s="799"/>
      <c r="AW124" s="799"/>
      <c r="AX124" s="799"/>
      <c r="AY124" s="799"/>
      <c r="AZ124" s="1023"/>
      <c r="BA124" s="953"/>
      <c r="BB124" s="953"/>
      <c r="BC124" s="953"/>
      <c r="BD124" s="953"/>
      <c r="BE124" s="953"/>
      <c r="BF124" s="953"/>
      <c r="BG124" s="953"/>
      <c r="BH124" s="953"/>
      <c r="BI124" s="953"/>
      <c r="BJ124" s="953"/>
      <c r="BK124" s="953"/>
      <c r="BL124" s="953"/>
      <c r="BM124" s="953"/>
      <c r="BN124" s="953"/>
      <c r="BO124" s="953"/>
      <c r="BP124" s="710"/>
      <c r="BQ124" s="710"/>
      <c r="BR124" s="710"/>
      <c r="BS124" s="710"/>
      <c r="BT124" s="710"/>
      <c r="BU124" s="710"/>
      <c r="BV124" s="710"/>
      <c r="BW124" s="710"/>
      <c r="BX124" s="748"/>
      <c r="BY124" s="799"/>
      <c r="BZ124" s="799"/>
      <c r="CA124" s="748"/>
      <c r="CB124" s="1279"/>
      <c r="CC124" s="1279"/>
      <c r="CD124" s="1279"/>
      <c r="CE124" s="1279"/>
      <c r="CF124" s="1279"/>
      <c r="CG124" s="1279"/>
      <c r="CH124" s="1279"/>
      <c r="CI124" s="1279"/>
      <c r="CJ124" s="1279"/>
      <c r="CK124" s="1279"/>
      <c r="CL124" s="1279"/>
      <c r="CM124" s="1279"/>
      <c r="CN124" s="1279"/>
      <c r="CO124" s="1279"/>
      <c r="CP124" s="1279"/>
      <c r="CQ124" s="1279"/>
      <c r="CR124" s="1279"/>
      <c r="CS124" s="1279"/>
      <c r="CT124" s="1279"/>
      <c r="CU124" s="1279"/>
      <c r="CV124" s="1279"/>
      <c r="CW124" s="1279"/>
      <c r="CX124" s="1279"/>
      <c r="CY124" s="1279"/>
      <c r="CZ124" s="1279"/>
      <c r="DA124" s="1279"/>
      <c r="DB124" s="1279"/>
      <c r="DC124" s="708"/>
      <c r="DD124" s="708"/>
      <c r="DE124" s="708"/>
      <c r="DF124" s="708"/>
      <c r="DG124" s="708"/>
      <c r="DH124" s="708"/>
      <c r="DI124" s="708"/>
      <c r="DJ124" s="708"/>
      <c r="DK124" s="708"/>
      <c r="DL124" s="1276"/>
      <c r="DM124" s="1706"/>
      <c r="DN124" s="715">
        <f t="shared" si="421"/>
        <v>0</v>
      </c>
    </row>
    <row r="125" spans="1:118" outlineLevel="1">
      <c r="A125" s="1944" t="s">
        <v>485</v>
      </c>
      <c r="B125" s="1944" t="s">
        <v>304</v>
      </c>
      <c r="C125" s="1944">
        <v>3</v>
      </c>
      <c r="D125" s="1945" t="s">
        <v>103</v>
      </c>
      <c r="E125" s="701"/>
      <c r="F125" s="701"/>
      <c r="G125" s="696"/>
      <c r="H125" s="710" t="s">
        <v>576</v>
      </c>
      <c r="I125" s="715">
        <f t="shared" si="422"/>
        <v>0</v>
      </c>
      <c r="J125" s="1649"/>
      <c r="K125" s="1649"/>
      <c r="L125" s="712"/>
      <c r="M125" s="728"/>
      <c r="N125" s="717"/>
      <c r="O125" s="717"/>
      <c r="P125" s="728"/>
      <c r="Q125" s="717"/>
      <c r="R125" s="717"/>
      <c r="S125" s="728"/>
      <c r="T125" s="717"/>
      <c r="U125" s="717"/>
      <c r="V125" s="728"/>
      <c r="W125" s="717"/>
      <c r="X125" s="717"/>
      <c r="Y125" s="717"/>
      <c r="Z125" s="717"/>
      <c r="AA125" s="717"/>
      <c r="AB125" s="716"/>
      <c r="AC125" s="716"/>
      <c r="AD125" s="716"/>
      <c r="AE125" s="710"/>
      <c r="AF125" s="710"/>
      <c r="AG125" s="710"/>
      <c r="AH125" s="710"/>
      <c r="AI125" s="710"/>
      <c r="AJ125" s="710"/>
      <c r="AK125" s="799"/>
      <c r="AL125" s="799"/>
      <c r="AM125" s="799"/>
      <c r="AN125" s="799"/>
      <c r="AO125" s="799"/>
      <c r="AP125" s="799"/>
      <c r="AQ125" s="799"/>
      <c r="AR125" s="799"/>
      <c r="AS125" s="799"/>
      <c r="AT125" s="799"/>
      <c r="AU125" s="799"/>
      <c r="AV125" s="799"/>
      <c r="AW125" s="799"/>
      <c r="AX125" s="799"/>
      <c r="AY125" s="799"/>
      <c r="AZ125" s="1023"/>
      <c r="BA125" s="953"/>
      <c r="BB125" s="953"/>
      <c r="BC125" s="953"/>
      <c r="BD125" s="953"/>
      <c r="BE125" s="953"/>
      <c r="BF125" s="953"/>
      <c r="BG125" s="953"/>
      <c r="BH125" s="953"/>
      <c r="BI125" s="953"/>
      <c r="BJ125" s="953"/>
      <c r="BK125" s="953"/>
      <c r="BL125" s="953"/>
      <c r="BM125" s="953"/>
      <c r="BN125" s="953"/>
      <c r="BO125" s="953"/>
      <c r="BP125" s="710"/>
      <c r="BQ125" s="710"/>
      <c r="BR125" s="710"/>
      <c r="BS125" s="710"/>
      <c r="BT125" s="710"/>
      <c r="BU125" s="710"/>
      <c r="BV125" s="710"/>
      <c r="BW125" s="710"/>
      <c r="BX125" s="748"/>
      <c r="BY125" s="799"/>
      <c r="BZ125" s="799"/>
      <c r="CA125" s="748"/>
      <c r="CB125" s="1279"/>
      <c r="CC125" s="1279"/>
      <c r="CD125" s="1279"/>
      <c r="CE125" s="1279"/>
      <c r="CF125" s="1279"/>
      <c r="CG125" s="1279"/>
      <c r="CH125" s="1279"/>
      <c r="CI125" s="1279"/>
      <c r="CJ125" s="1279"/>
      <c r="CK125" s="1279"/>
      <c r="CL125" s="1279"/>
      <c r="CM125" s="1279"/>
      <c r="CN125" s="1279"/>
      <c r="CO125" s="1279"/>
      <c r="CP125" s="1279"/>
      <c r="CQ125" s="1279"/>
      <c r="CR125" s="1279"/>
      <c r="CS125" s="1279"/>
      <c r="CT125" s="1279"/>
      <c r="CU125" s="1279"/>
      <c r="CV125" s="1279"/>
      <c r="CW125" s="1279"/>
      <c r="CX125" s="1279"/>
      <c r="CY125" s="1279"/>
      <c r="CZ125" s="1279"/>
      <c r="DA125" s="1279"/>
      <c r="DB125" s="1279"/>
      <c r="DC125" s="708"/>
      <c r="DD125" s="708"/>
      <c r="DE125" s="708"/>
      <c r="DF125" s="708"/>
      <c r="DG125" s="708"/>
      <c r="DH125" s="708"/>
      <c r="DI125" s="708"/>
      <c r="DJ125" s="708"/>
      <c r="DK125" s="708"/>
      <c r="DL125" s="1276"/>
      <c r="DM125" s="1706"/>
      <c r="DN125" s="715">
        <f t="shared" si="421"/>
        <v>0</v>
      </c>
    </row>
    <row r="126" spans="1:118" ht="18" customHeight="1" outlineLevel="1">
      <c r="A126" s="1944"/>
      <c r="B126" s="1944"/>
      <c r="C126" s="1944"/>
      <c r="D126" s="1945"/>
      <c r="E126" s="701"/>
      <c r="F126" s="701"/>
      <c r="G126" s="696"/>
      <c r="H126" s="710" t="s">
        <v>289</v>
      </c>
      <c r="I126" s="715">
        <f t="shared" si="422"/>
        <v>0</v>
      </c>
      <c r="J126" s="1649"/>
      <c r="K126" s="1649"/>
      <c r="L126" s="712"/>
      <c r="M126" s="716"/>
      <c r="N126" s="716"/>
      <c r="O126" s="716"/>
      <c r="P126" s="716"/>
      <c r="Q126" s="716"/>
      <c r="R126" s="716"/>
      <c r="S126" s="716"/>
      <c r="T126" s="716"/>
      <c r="U126" s="716"/>
      <c r="V126" s="716"/>
      <c r="W126" s="716"/>
      <c r="X126" s="716"/>
      <c r="Y126" s="716"/>
      <c r="Z126" s="716"/>
      <c r="AA126" s="716"/>
      <c r="AB126" s="716"/>
      <c r="AC126" s="716"/>
      <c r="AD126" s="716"/>
      <c r="AE126" s="710"/>
      <c r="AF126" s="710"/>
      <c r="AG126" s="710"/>
      <c r="AH126" s="710"/>
      <c r="AI126" s="710"/>
      <c r="AJ126" s="710"/>
      <c r="AK126" s="799"/>
      <c r="AL126" s="799"/>
      <c r="AM126" s="799"/>
      <c r="AN126" s="799"/>
      <c r="AO126" s="799"/>
      <c r="AP126" s="799"/>
      <c r="AQ126" s="799"/>
      <c r="AR126" s="799"/>
      <c r="AS126" s="799"/>
      <c r="AT126" s="799"/>
      <c r="AU126" s="799"/>
      <c r="AV126" s="799"/>
      <c r="AW126" s="799"/>
      <c r="AX126" s="799"/>
      <c r="AY126" s="799"/>
      <c r="AZ126" s="1023"/>
      <c r="BA126" s="953"/>
      <c r="BB126" s="953"/>
      <c r="BC126" s="953"/>
      <c r="BD126" s="953"/>
      <c r="BE126" s="953"/>
      <c r="BF126" s="953"/>
      <c r="BG126" s="953"/>
      <c r="BH126" s="953"/>
      <c r="BI126" s="953"/>
      <c r="BJ126" s="953"/>
      <c r="BK126" s="953"/>
      <c r="BL126" s="953"/>
      <c r="BM126" s="953"/>
      <c r="BN126" s="953"/>
      <c r="BO126" s="953"/>
      <c r="BP126" s="710"/>
      <c r="BQ126" s="710"/>
      <c r="BR126" s="710"/>
      <c r="BS126" s="710"/>
      <c r="BT126" s="710"/>
      <c r="BU126" s="710"/>
      <c r="BV126" s="710"/>
      <c r="BW126" s="710"/>
      <c r="BX126" s="748"/>
      <c r="BY126" s="799"/>
      <c r="BZ126" s="799"/>
      <c r="CA126" s="748"/>
      <c r="CB126" s="1279"/>
      <c r="CC126" s="1279"/>
      <c r="CD126" s="1279"/>
      <c r="CE126" s="1279"/>
      <c r="CF126" s="1279"/>
      <c r="CG126" s="1279"/>
      <c r="CH126" s="1279"/>
      <c r="CI126" s="1279"/>
      <c r="CJ126" s="1279"/>
      <c r="CK126" s="1279"/>
      <c r="CL126" s="1279"/>
      <c r="CM126" s="1279"/>
      <c r="CN126" s="1279"/>
      <c r="CO126" s="1279"/>
      <c r="CP126" s="1279"/>
      <c r="CQ126" s="1279"/>
      <c r="CR126" s="1279"/>
      <c r="CS126" s="1279"/>
      <c r="CT126" s="1279"/>
      <c r="CU126" s="1279"/>
      <c r="CV126" s="1279"/>
      <c r="CW126" s="1279"/>
      <c r="CX126" s="1279"/>
      <c r="CY126" s="1279"/>
      <c r="CZ126" s="1279"/>
      <c r="DA126" s="1279"/>
      <c r="DB126" s="1279"/>
      <c r="DC126" s="708"/>
      <c r="DD126" s="708"/>
      <c r="DE126" s="708"/>
      <c r="DF126" s="708"/>
      <c r="DG126" s="708"/>
      <c r="DH126" s="708"/>
      <c r="DI126" s="708"/>
      <c r="DJ126" s="708"/>
      <c r="DK126" s="708"/>
      <c r="DL126" s="1276"/>
      <c r="DM126" s="1706"/>
      <c r="DN126" s="715">
        <f t="shared" si="421"/>
        <v>0</v>
      </c>
    </row>
    <row r="127" spans="1:118" outlineLevel="1">
      <c r="A127" s="1944" t="s">
        <v>485</v>
      </c>
      <c r="B127" s="1944" t="s">
        <v>304</v>
      </c>
      <c r="C127" s="1944">
        <v>4</v>
      </c>
      <c r="D127" s="1945" t="s">
        <v>104</v>
      </c>
      <c r="E127" s="701"/>
      <c r="F127" s="701"/>
      <c r="G127" s="696"/>
      <c r="H127" s="710" t="s">
        <v>576</v>
      </c>
      <c r="I127" s="715">
        <f t="shared" si="422"/>
        <v>0</v>
      </c>
      <c r="J127" s="1649"/>
      <c r="K127" s="1649"/>
      <c r="L127" s="712"/>
      <c r="M127" s="716"/>
      <c r="N127" s="716"/>
      <c r="O127" s="716"/>
      <c r="P127" s="716"/>
      <c r="Q127" s="716"/>
      <c r="R127" s="716"/>
      <c r="S127" s="716"/>
      <c r="T127" s="716"/>
      <c r="U127" s="716"/>
      <c r="V127" s="716"/>
      <c r="W127" s="716"/>
      <c r="X127" s="716"/>
      <c r="Y127" s="716"/>
      <c r="Z127" s="716"/>
      <c r="AA127" s="716"/>
      <c r="AB127" s="716"/>
      <c r="AC127" s="716"/>
      <c r="AD127" s="716"/>
      <c r="AE127" s="710"/>
      <c r="AF127" s="710"/>
      <c r="AG127" s="710"/>
      <c r="AH127" s="710"/>
      <c r="AI127" s="710"/>
      <c r="AJ127" s="710"/>
      <c r="AK127" s="799"/>
      <c r="AL127" s="799"/>
      <c r="AM127" s="799"/>
      <c r="AN127" s="799"/>
      <c r="AO127" s="799"/>
      <c r="AP127" s="799"/>
      <c r="AQ127" s="799"/>
      <c r="AR127" s="799"/>
      <c r="AS127" s="799"/>
      <c r="AT127" s="799"/>
      <c r="AU127" s="799"/>
      <c r="AV127" s="799"/>
      <c r="AW127" s="799"/>
      <c r="AX127" s="799"/>
      <c r="AY127" s="799"/>
      <c r="AZ127" s="1023"/>
      <c r="BA127" s="953"/>
      <c r="BB127" s="953"/>
      <c r="BC127" s="953"/>
      <c r="BD127" s="953"/>
      <c r="BE127" s="953"/>
      <c r="BF127" s="953"/>
      <c r="BG127" s="953"/>
      <c r="BH127" s="953"/>
      <c r="BI127" s="953"/>
      <c r="BJ127" s="953"/>
      <c r="BK127" s="953"/>
      <c r="BL127" s="953"/>
      <c r="BM127" s="953"/>
      <c r="BN127" s="953"/>
      <c r="BO127" s="953"/>
      <c r="BP127" s="710"/>
      <c r="BQ127" s="710"/>
      <c r="BR127" s="710"/>
      <c r="BS127" s="710"/>
      <c r="BT127" s="710"/>
      <c r="BU127" s="710"/>
      <c r="BV127" s="710"/>
      <c r="BW127" s="710"/>
      <c r="BX127" s="748"/>
      <c r="BY127" s="799"/>
      <c r="BZ127" s="799"/>
      <c r="CA127" s="748"/>
      <c r="CB127" s="1279"/>
      <c r="CC127" s="1279"/>
      <c r="CD127" s="1279"/>
      <c r="CE127" s="1279"/>
      <c r="CF127" s="1279"/>
      <c r="CG127" s="1279"/>
      <c r="CH127" s="1279"/>
      <c r="CI127" s="1279"/>
      <c r="CJ127" s="1279"/>
      <c r="CK127" s="1279"/>
      <c r="CL127" s="1279"/>
      <c r="CM127" s="1279"/>
      <c r="CN127" s="1279"/>
      <c r="CO127" s="1279"/>
      <c r="CP127" s="1279"/>
      <c r="CQ127" s="1279"/>
      <c r="CR127" s="1279"/>
      <c r="CS127" s="1279"/>
      <c r="CT127" s="1279"/>
      <c r="CU127" s="1279"/>
      <c r="CV127" s="1279"/>
      <c r="CW127" s="1279"/>
      <c r="CX127" s="1279"/>
      <c r="CY127" s="1279"/>
      <c r="CZ127" s="1279"/>
      <c r="DA127" s="1279"/>
      <c r="DB127" s="1279"/>
      <c r="DC127" s="708"/>
      <c r="DD127" s="708"/>
      <c r="DE127" s="708"/>
      <c r="DF127" s="708"/>
      <c r="DG127" s="708"/>
      <c r="DH127" s="708"/>
      <c r="DI127" s="708"/>
      <c r="DJ127" s="708"/>
      <c r="DK127" s="708"/>
      <c r="DL127" s="1276"/>
      <c r="DM127" s="1706"/>
      <c r="DN127" s="715">
        <f t="shared" si="421"/>
        <v>0</v>
      </c>
    </row>
    <row r="128" spans="1:118" outlineLevel="1">
      <c r="A128" s="1944"/>
      <c r="B128" s="1944"/>
      <c r="C128" s="1944"/>
      <c r="D128" s="1945"/>
      <c r="E128" s="701"/>
      <c r="F128" s="701"/>
      <c r="G128" s="696"/>
      <c r="H128" s="710" t="s">
        <v>289</v>
      </c>
      <c r="I128" s="715">
        <f t="shared" si="422"/>
        <v>0</v>
      </c>
      <c r="J128" s="1649"/>
      <c r="K128" s="1649"/>
      <c r="L128" s="712"/>
      <c r="M128" s="716"/>
      <c r="N128" s="716"/>
      <c r="O128" s="716"/>
      <c r="P128" s="716"/>
      <c r="Q128" s="716"/>
      <c r="R128" s="716"/>
      <c r="S128" s="716"/>
      <c r="T128" s="716"/>
      <c r="U128" s="716"/>
      <c r="V128" s="716"/>
      <c r="W128" s="716"/>
      <c r="X128" s="716"/>
      <c r="Y128" s="716"/>
      <c r="Z128" s="716"/>
      <c r="AA128" s="716"/>
      <c r="AB128" s="716"/>
      <c r="AC128" s="716"/>
      <c r="AD128" s="716"/>
      <c r="AE128" s="710"/>
      <c r="AF128" s="710"/>
      <c r="AG128" s="710"/>
      <c r="AH128" s="710"/>
      <c r="AI128" s="710"/>
      <c r="AJ128" s="710"/>
      <c r="AK128" s="799"/>
      <c r="AL128" s="799"/>
      <c r="AM128" s="799"/>
      <c r="AN128" s="799"/>
      <c r="AO128" s="799"/>
      <c r="AP128" s="799"/>
      <c r="AQ128" s="799"/>
      <c r="AR128" s="799"/>
      <c r="AS128" s="799"/>
      <c r="AT128" s="799"/>
      <c r="AU128" s="799"/>
      <c r="AV128" s="799"/>
      <c r="AW128" s="799"/>
      <c r="AX128" s="799"/>
      <c r="AY128" s="799"/>
      <c r="AZ128" s="1023"/>
      <c r="BA128" s="953"/>
      <c r="BB128" s="953"/>
      <c r="BC128" s="953"/>
      <c r="BD128" s="953"/>
      <c r="BE128" s="953"/>
      <c r="BF128" s="953"/>
      <c r="BG128" s="953"/>
      <c r="BH128" s="953"/>
      <c r="BI128" s="953"/>
      <c r="BJ128" s="953"/>
      <c r="BK128" s="953"/>
      <c r="BL128" s="953"/>
      <c r="BM128" s="953"/>
      <c r="BN128" s="953"/>
      <c r="BO128" s="953"/>
      <c r="BP128" s="710"/>
      <c r="BQ128" s="710"/>
      <c r="BR128" s="710"/>
      <c r="BS128" s="710"/>
      <c r="BT128" s="710"/>
      <c r="BU128" s="710"/>
      <c r="BV128" s="710"/>
      <c r="BW128" s="710"/>
      <c r="BX128" s="748"/>
      <c r="BY128" s="799"/>
      <c r="BZ128" s="799"/>
      <c r="CA128" s="748"/>
      <c r="CB128" s="1279"/>
      <c r="CC128" s="1279"/>
      <c r="CD128" s="1279"/>
      <c r="CE128" s="1279"/>
      <c r="CF128" s="1279"/>
      <c r="CG128" s="1279"/>
      <c r="CH128" s="1279"/>
      <c r="CI128" s="1279"/>
      <c r="CJ128" s="1279"/>
      <c r="CK128" s="1279"/>
      <c r="CL128" s="1279"/>
      <c r="CM128" s="1279"/>
      <c r="CN128" s="1279"/>
      <c r="CO128" s="1279"/>
      <c r="CP128" s="1279"/>
      <c r="CQ128" s="1279"/>
      <c r="CR128" s="1279"/>
      <c r="CS128" s="1279"/>
      <c r="CT128" s="1279"/>
      <c r="CU128" s="1279"/>
      <c r="CV128" s="1279"/>
      <c r="CW128" s="1279"/>
      <c r="CX128" s="1279"/>
      <c r="CY128" s="1279"/>
      <c r="CZ128" s="1279"/>
      <c r="DA128" s="1279"/>
      <c r="DB128" s="1279"/>
      <c r="DC128" s="708"/>
      <c r="DD128" s="708"/>
      <c r="DE128" s="708"/>
      <c r="DF128" s="708"/>
      <c r="DG128" s="708"/>
      <c r="DH128" s="708"/>
      <c r="DI128" s="708"/>
      <c r="DJ128" s="708"/>
      <c r="DK128" s="708"/>
      <c r="DL128" s="1276"/>
      <c r="DM128" s="1706"/>
      <c r="DN128" s="715">
        <f t="shared" si="421"/>
        <v>0</v>
      </c>
    </row>
    <row r="129" spans="1:120" ht="31.5" outlineLevel="1">
      <c r="A129" s="738" t="s">
        <v>485</v>
      </c>
      <c r="B129" s="738" t="s">
        <v>304</v>
      </c>
      <c r="C129" s="738">
        <v>5</v>
      </c>
      <c r="D129" s="739" t="s">
        <v>105</v>
      </c>
      <c r="E129" s="736"/>
      <c r="F129" s="736"/>
      <c r="G129" s="763"/>
      <c r="H129" s="762" t="s">
        <v>576</v>
      </c>
      <c r="I129" s="732">
        <f t="shared" ref="I129:BT129" si="427">I130+I134</f>
        <v>1.6088499999999999</v>
      </c>
      <c r="J129" s="732">
        <f t="shared" si="427"/>
        <v>193.06199999999995</v>
      </c>
      <c r="K129" s="732">
        <f t="shared" si="427"/>
        <v>6.0261899486175485</v>
      </c>
      <c r="L129" s="732">
        <f t="shared" si="427"/>
        <v>0</v>
      </c>
      <c r="M129" s="732">
        <f t="shared" si="427"/>
        <v>0</v>
      </c>
      <c r="N129" s="732">
        <f t="shared" si="427"/>
        <v>0</v>
      </c>
      <c r="O129" s="732">
        <f t="shared" si="427"/>
        <v>0</v>
      </c>
      <c r="P129" s="732">
        <f t="shared" si="427"/>
        <v>0</v>
      </c>
      <c r="Q129" s="732">
        <f t="shared" si="427"/>
        <v>0</v>
      </c>
      <c r="R129" s="732">
        <f t="shared" si="427"/>
        <v>0</v>
      </c>
      <c r="S129" s="732">
        <f t="shared" si="427"/>
        <v>0</v>
      </c>
      <c r="T129" s="732">
        <f t="shared" si="427"/>
        <v>0</v>
      </c>
      <c r="U129" s="732">
        <f t="shared" si="427"/>
        <v>0</v>
      </c>
      <c r="V129" s="732">
        <f t="shared" si="427"/>
        <v>0</v>
      </c>
      <c r="W129" s="732">
        <f t="shared" si="427"/>
        <v>0</v>
      </c>
      <c r="X129" s="732">
        <f t="shared" si="427"/>
        <v>0</v>
      </c>
      <c r="Y129" s="732">
        <f t="shared" si="427"/>
        <v>0</v>
      </c>
      <c r="Z129" s="732">
        <f t="shared" si="427"/>
        <v>0</v>
      </c>
      <c r="AA129" s="732">
        <f t="shared" si="427"/>
        <v>0</v>
      </c>
      <c r="AB129" s="732">
        <f t="shared" si="427"/>
        <v>0</v>
      </c>
      <c r="AC129" s="732">
        <f t="shared" si="427"/>
        <v>0</v>
      </c>
      <c r="AD129" s="732">
        <f t="shared" si="427"/>
        <v>0</v>
      </c>
      <c r="AE129" s="732">
        <f t="shared" si="427"/>
        <v>0.990621895184296</v>
      </c>
      <c r="AF129" s="732">
        <f t="shared" si="427"/>
        <v>118.87462742211551</v>
      </c>
      <c r="AG129" s="732">
        <f t="shared" si="427"/>
        <v>3.0060720716162557</v>
      </c>
      <c r="AH129" s="732">
        <f t="shared" si="427"/>
        <v>0</v>
      </c>
      <c r="AI129" s="732">
        <f t="shared" si="427"/>
        <v>0</v>
      </c>
      <c r="AJ129" s="732">
        <f t="shared" si="427"/>
        <v>0</v>
      </c>
      <c r="AK129" s="732">
        <f t="shared" si="427"/>
        <v>6.7509999999999986</v>
      </c>
      <c r="AL129" s="732">
        <f t="shared" si="427"/>
        <v>810.11999999999989</v>
      </c>
      <c r="AM129" s="732">
        <f t="shared" si="427"/>
        <v>22.343932037063162</v>
      </c>
      <c r="AN129" s="732">
        <f t="shared" si="427"/>
        <v>0</v>
      </c>
      <c r="AO129" s="732">
        <f t="shared" si="427"/>
        <v>0</v>
      </c>
      <c r="AP129" s="732">
        <f t="shared" si="427"/>
        <v>0</v>
      </c>
      <c r="AQ129" s="732">
        <f t="shared" si="427"/>
        <v>0</v>
      </c>
      <c r="AR129" s="732">
        <f t="shared" si="427"/>
        <v>0</v>
      </c>
      <c r="AS129" s="732">
        <f t="shared" si="427"/>
        <v>0</v>
      </c>
      <c r="AT129" s="732">
        <f t="shared" si="427"/>
        <v>0</v>
      </c>
      <c r="AU129" s="732">
        <f t="shared" si="427"/>
        <v>0</v>
      </c>
      <c r="AV129" s="732">
        <f t="shared" si="427"/>
        <v>0</v>
      </c>
      <c r="AW129" s="732">
        <f t="shared" si="427"/>
        <v>6.7509999999999986</v>
      </c>
      <c r="AX129" s="732">
        <f t="shared" si="427"/>
        <v>810.11999999999989</v>
      </c>
      <c r="AY129" s="732">
        <f t="shared" si="427"/>
        <v>22.343932037063162</v>
      </c>
      <c r="AZ129" s="732">
        <f t="shared" si="427"/>
        <v>0</v>
      </c>
      <c r="BA129" s="732">
        <f t="shared" si="427"/>
        <v>0.20150099999999999</v>
      </c>
      <c r="BB129" s="732">
        <f t="shared" si="427"/>
        <v>16.10304</v>
      </c>
      <c r="BC129" s="732">
        <f t="shared" si="427"/>
        <v>0.66030118232752699</v>
      </c>
      <c r="BD129" s="732">
        <f t="shared" si="427"/>
        <v>0</v>
      </c>
      <c r="BE129" s="732">
        <f t="shared" si="427"/>
        <v>0</v>
      </c>
      <c r="BF129" s="732">
        <f t="shared" si="427"/>
        <v>0</v>
      </c>
      <c r="BG129" s="732">
        <f t="shared" si="427"/>
        <v>6.6622000000000001E-2</v>
      </c>
      <c r="BH129" s="732">
        <f t="shared" si="427"/>
        <v>7.9946400000000004</v>
      </c>
      <c r="BI129" s="732">
        <f t="shared" si="427"/>
        <v>0.201482456</v>
      </c>
      <c r="BJ129" s="732">
        <f t="shared" si="427"/>
        <v>6.7309000000000008E-2</v>
      </c>
      <c r="BK129" s="732">
        <f t="shared" si="427"/>
        <v>0</v>
      </c>
      <c r="BL129" s="732">
        <f t="shared" si="427"/>
        <v>0.23126872632752693</v>
      </c>
      <c r="BM129" s="732">
        <f t="shared" si="427"/>
        <v>6.7570000000000005E-2</v>
      </c>
      <c r="BN129" s="732">
        <f t="shared" si="427"/>
        <v>8.1083999999999996</v>
      </c>
      <c r="BO129" s="732">
        <f t="shared" si="427"/>
        <v>0.22755000000000003</v>
      </c>
      <c r="BP129" s="732">
        <f t="shared" si="427"/>
        <v>5.9829024194198412</v>
      </c>
      <c r="BQ129" s="732">
        <f t="shared" si="427"/>
        <v>717.94829033038093</v>
      </c>
      <c r="BR129" s="732">
        <f t="shared" si="427"/>
        <v>19.490934017695086</v>
      </c>
      <c r="BS129" s="732">
        <f t="shared" si="427"/>
        <v>1.0476078246523699</v>
      </c>
      <c r="BT129" s="732">
        <f t="shared" si="427"/>
        <v>125.7129389582844</v>
      </c>
      <c r="BU129" s="732">
        <f t="shared" ref="BU129:DM129" si="428">BU130+BU134</f>
        <v>3.5370835390549127</v>
      </c>
      <c r="BV129" s="732">
        <f t="shared" si="428"/>
        <v>2.23421564930474</v>
      </c>
      <c r="BW129" s="732">
        <f t="shared" si="428"/>
        <v>268.10587791656883</v>
      </c>
      <c r="BX129" s="732">
        <f t="shared" si="428"/>
        <v>7.8220547719020814</v>
      </c>
      <c r="BY129" s="732">
        <f t="shared" si="428"/>
        <v>0</v>
      </c>
      <c r="BZ129" s="732">
        <f t="shared" si="428"/>
        <v>0</v>
      </c>
      <c r="CA129" s="732">
        <f t="shared" si="428"/>
        <v>0</v>
      </c>
      <c r="CB129" s="732">
        <f t="shared" si="428"/>
        <v>0.25374999999999998</v>
      </c>
      <c r="CC129" s="732">
        <f t="shared" si="428"/>
        <v>30.449999999999996</v>
      </c>
      <c r="CD129" s="732">
        <f t="shared" si="428"/>
        <v>0.83290263970225031</v>
      </c>
      <c r="CE129" s="732">
        <f t="shared" si="428"/>
        <v>0.11674999999999999</v>
      </c>
      <c r="CF129" s="732">
        <f t="shared" si="428"/>
        <v>14.01</v>
      </c>
      <c r="CG129" s="732">
        <f t="shared" si="428"/>
        <v>0.36811222971526614</v>
      </c>
      <c r="CH129" s="732">
        <f t="shared" si="428"/>
        <v>5.7500000000000002E-2</v>
      </c>
      <c r="CI129" s="732">
        <f t="shared" si="428"/>
        <v>6.8999999999999995</v>
      </c>
      <c r="CJ129" s="732">
        <f t="shared" si="428"/>
        <v>0.18040055548896533</v>
      </c>
      <c r="CK129" s="732">
        <f t="shared" si="428"/>
        <v>2.1999999999999999E-2</v>
      </c>
      <c r="CL129" s="732">
        <f t="shared" si="428"/>
        <v>2.64</v>
      </c>
      <c r="CM129" s="732">
        <f t="shared" si="428"/>
        <v>7.9651748868476618E-2</v>
      </c>
      <c r="CN129" s="732">
        <f t="shared" si="428"/>
        <v>5.7500000000000002E-2</v>
      </c>
      <c r="CO129" s="732">
        <f t="shared" si="428"/>
        <v>6.8999999999999995</v>
      </c>
      <c r="CP129" s="732">
        <f t="shared" si="428"/>
        <v>0.20473810562954228</v>
      </c>
      <c r="CQ129" s="732">
        <f t="shared" si="428"/>
        <v>0</v>
      </c>
      <c r="CR129" s="732">
        <f t="shared" si="428"/>
        <v>0</v>
      </c>
      <c r="CS129" s="732">
        <f t="shared" si="428"/>
        <v>0</v>
      </c>
      <c r="CT129" s="732">
        <f t="shared" si="428"/>
        <v>0.22817999999999999</v>
      </c>
      <c r="CU129" s="732">
        <f t="shared" si="428"/>
        <v>27.381599999999999</v>
      </c>
      <c r="CV129" s="732">
        <f t="shared" si="428"/>
        <v>0.82781865988467407</v>
      </c>
      <c r="CW129" s="732">
        <f t="shared" si="428"/>
        <v>0.56345999999999996</v>
      </c>
      <c r="CX129" s="732">
        <f t="shared" si="428"/>
        <v>67.615200000000002</v>
      </c>
      <c r="CY129" s="732">
        <f t="shared" si="428"/>
        <v>2.1309016747347043</v>
      </c>
      <c r="CZ129" s="732">
        <f t="shared" si="428"/>
        <v>0.56345999999999996</v>
      </c>
      <c r="DA129" s="732">
        <f t="shared" si="428"/>
        <v>67.615200000000002</v>
      </c>
      <c r="DB129" s="732">
        <f t="shared" si="428"/>
        <v>2.23456697429592</v>
      </c>
      <c r="DC129" s="732">
        <f t="shared" si="428"/>
        <v>0</v>
      </c>
      <c r="DD129" s="732">
        <f t="shared" si="428"/>
        <v>0</v>
      </c>
      <c r="DE129" s="732">
        <f t="shared" si="428"/>
        <v>0</v>
      </c>
      <c r="DF129" s="732">
        <f t="shared" si="428"/>
        <v>23.33158959</v>
      </c>
      <c r="DG129" s="732">
        <f t="shared" si="428"/>
        <v>57.40754974</v>
      </c>
      <c r="DH129" s="732">
        <f t="shared" si="428"/>
        <v>113.10051</v>
      </c>
      <c r="DI129" s="732">
        <f t="shared" si="428"/>
        <v>125.84957</v>
      </c>
      <c r="DJ129" s="732">
        <f t="shared" si="428"/>
        <v>85.403360000000006</v>
      </c>
      <c r="DK129" s="732">
        <f>DK130+DK134</f>
        <v>192.0487</v>
      </c>
      <c r="DL129" s="732">
        <f t="shared" si="428"/>
        <v>192.41699</v>
      </c>
      <c r="DM129" s="732">
        <f t="shared" si="428"/>
        <v>38.74342</v>
      </c>
      <c r="DN129" s="732">
        <f>DN130+DN134</f>
        <v>747.5625500000001</v>
      </c>
    </row>
    <row r="130" spans="1:120" ht="31.5" outlineLevel="1">
      <c r="A130" s="937" t="s">
        <v>485</v>
      </c>
      <c r="B130" s="937" t="s">
        <v>304</v>
      </c>
      <c r="C130" s="937" t="s">
        <v>87</v>
      </c>
      <c r="D130" s="939" t="s">
        <v>731</v>
      </c>
      <c r="E130" s="940" t="s">
        <v>538</v>
      </c>
      <c r="F130" s="940"/>
      <c r="G130" s="943"/>
      <c r="H130" s="937" t="s">
        <v>576</v>
      </c>
      <c r="I130" s="764">
        <f t="shared" ref="I130:BT130" si="429">SUM(I131:I133)</f>
        <v>0.25374999999999998</v>
      </c>
      <c r="J130" s="764">
        <f t="shared" si="429"/>
        <v>30.449999999999996</v>
      </c>
      <c r="K130" s="764">
        <f t="shared" si="429"/>
        <v>0.83290263970225031</v>
      </c>
      <c r="L130" s="764">
        <f t="shared" si="429"/>
        <v>0</v>
      </c>
      <c r="M130" s="764">
        <f t="shared" si="429"/>
        <v>0</v>
      </c>
      <c r="N130" s="764">
        <f t="shared" si="429"/>
        <v>0</v>
      </c>
      <c r="O130" s="764">
        <f t="shared" si="429"/>
        <v>0</v>
      </c>
      <c r="P130" s="764">
        <f t="shared" si="429"/>
        <v>0</v>
      </c>
      <c r="Q130" s="764">
        <f t="shared" si="429"/>
        <v>0</v>
      </c>
      <c r="R130" s="764">
        <f t="shared" si="429"/>
        <v>0</v>
      </c>
      <c r="S130" s="764">
        <f t="shared" si="429"/>
        <v>0</v>
      </c>
      <c r="T130" s="764">
        <f t="shared" si="429"/>
        <v>0</v>
      </c>
      <c r="U130" s="764">
        <f t="shared" si="429"/>
        <v>0</v>
      </c>
      <c r="V130" s="764">
        <f t="shared" si="429"/>
        <v>0</v>
      </c>
      <c r="W130" s="764">
        <f t="shared" si="429"/>
        <v>0</v>
      </c>
      <c r="X130" s="764">
        <f t="shared" si="429"/>
        <v>0</v>
      </c>
      <c r="Y130" s="764">
        <f t="shared" si="429"/>
        <v>0</v>
      </c>
      <c r="Z130" s="764">
        <f t="shared" si="429"/>
        <v>0</v>
      </c>
      <c r="AA130" s="764">
        <f t="shared" si="429"/>
        <v>0</v>
      </c>
      <c r="AB130" s="764">
        <f t="shared" si="429"/>
        <v>0</v>
      </c>
      <c r="AC130" s="764">
        <f t="shared" si="429"/>
        <v>0</v>
      </c>
      <c r="AD130" s="764">
        <f t="shared" si="429"/>
        <v>0</v>
      </c>
      <c r="AE130" s="764">
        <f t="shared" si="429"/>
        <v>0.990621895184296</v>
      </c>
      <c r="AF130" s="764">
        <f t="shared" si="429"/>
        <v>118.87462742211551</v>
      </c>
      <c r="AG130" s="764">
        <f t="shared" si="429"/>
        <v>3.0060720716162557</v>
      </c>
      <c r="AH130" s="764">
        <f t="shared" si="429"/>
        <v>0</v>
      </c>
      <c r="AI130" s="764">
        <f t="shared" si="429"/>
        <v>0</v>
      </c>
      <c r="AJ130" s="764">
        <f t="shared" si="429"/>
        <v>0</v>
      </c>
      <c r="AK130" s="764">
        <f t="shared" si="429"/>
        <v>6.7509999999999986</v>
      </c>
      <c r="AL130" s="764">
        <f t="shared" si="429"/>
        <v>810.11999999999989</v>
      </c>
      <c r="AM130" s="764">
        <f t="shared" si="429"/>
        <v>22.343932037063162</v>
      </c>
      <c r="AN130" s="764">
        <f t="shared" si="429"/>
        <v>0</v>
      </c>
      <c r="AO130" s="764">
        <f t="shared" si="429"/>
        <v>0</v>
      </c>
      <c r="AP130" s="764">
        <f t="shared" si="429"/>
        <v>0</v>
      </c>
      <c r="AQ130" s="764">
        <f t="shared" si="429"/>
        <v>0</v>
      </c>
      <c r="AR130" s="764">
        <f t="shared" si="429"/>
        <v>0</v>
      </c>
      <c r="AS130" s="764">
        <f t="shared" si="429"/>
        <v>0</v>
      </c>
      <c r="AT130" s="764">
        <f t="shared" si="429"/>
        <v>0</v>
      </c>
      <c r="AU130" s="764">
        <f t="shared" si="429"/>
        <v>0</v>
      </c>
      <c r="AV130" s="764">
        <f t="shared" si="429"/>
        <v>0</v>
      </c>
      <c r="AW130" s="764">
        <f t="shared" si="429"/>
        <v>6.7509999999999986</v>
      </c>
      <c r="AX130" s="764">
        <f t="shared" si="429"/>
        <v>810.11999999999989</v>
      </c>
      <c r="AY130" s="764">
        <f t="shared" si="429"/>
        <v>22.343932037063162</v>
      </c>
      <c r="AZ130" s="764">
        <f t="shared" si="429"/>
        <v>0</v>
      </c>
      <c r="BA130" s="764">
        <f t="shared" si="429"/>
        <v>0.20150099999999999</v>
      </c>
      <c r="BB130" s="764">
        <f t="shared" si="429"/>
        <v>16.10304</v>
      </c>
      <c r="BC130" s="764">
        <f t="shared" si="429"/>
        <v>0.66030118232752699</v>
      </c>
      <c r="BD130" s="764">
        <f t="shared" si="429"/>
        <v>0</v>
      </c>
      <c r="BE130" s="764">
        <f t="shared" si="429"/>
        <v>0</v>
      </c>
      <c r="BF130" s="764">
        <f t="shared" si="429"/>
        <v>0</v>
      </c>
      <c r="BG130" s="764">
        <f t="shared" si="429"/>
        <v>6.6622000000000001E-2</v>
      </c>
      <c r="BH130" s="764">
        <f t="shared" si="429"/>
        <v>7.9946400000000004</v>
      </c>
      <c r="BI130" s="764">
        <f t="shared" si="429"/>
        <v>0.201482456</v>
      </c>
      <c r="BJ130" s="764">
        <f t="shared" si="429"/>
        <v>6.7309000000000008E-2</v>
      </c>
      <c r="BK130" s="764">
        <f t="shared" si="429"/>
        <v>0</v>
      </c>
      <c r="BL130" s="764">
        <f t="shared" si="429"/>
        <v>0.23126872632752693</v>
      </c>
      <c r="BM130" s="764">
        <f t="shared" si="429"/>
        <v>6.7570000000000005E-2</v>
      </c>
      <c r="BN130" s="764">
        <f t="shared" si="429"/>
        <v>8.1083999999999996</v>
      </c>
      <c r="BO130" s="764">
        <f t="shared" si="429"/>
        <v>0.22755000000000003</v>
      </c>
      <c r="BP130" s="764">
        <f t="shared" si="429"/>
        <v>5.9829024194198412</v>
      </c>
      <c r="BQ130" s="764">
        <f t="shared" si="429"/>
        <v>717.94829033038093</v>
      </c>
      <c r="BR130" s="764">
        <f t="shared" si="429"/>
        <v>19.490934017695086</v>
      </c>
      <c r="BS130" s="764">
        <f t="shared" si="429"/>
        <v>1.0476078246523699</v>
      </c>
      <c r="BT130" s="764">
        <f t="shared" si="429"/>
        <v>125.7129389582844</v>
      </c>
      <c r="BU130" s="764">
        <f t="shared" ref="BU130:DM130" si="430">SUM(BU131:BU133)</f>
        <v>3.5370835390549127</v>
      </c>
      <c r="BV130" s="764">
        <f t="shared" si="430"/>
        <v>2.23421564930474</v>
      </c>
      <c r="BW130" s="764">
        <f t="shared" si="430"/>
        <v>268.10587791656883</v>
      </c>
      <c r="BX130" s="764">
        <f t="shared" si="430"/>
        <v>7.8220547719020814</v>
      </c>
      <c r="BY130" s="764">
        <f t="shared" si="430"/>
        <v>0</v>
      </c>
      <c r="BZ130" s="764">
        <f t="shared" si="430"/>
        <v>0</v>
      </c>
      <c r="CA130" s="764">
        <f t="shared" si="430"/>
        <v>0</v>
      </c>
      <c r="CB130" s="764">
        <f t="shared" si="430"/>
        <v>0.25374999999999998</v>
      </c>
      <c r="CC130" s="764">
        <f t="shared" si="430"/>
        <v>30.449999999999996</v>
      </c>
      <c r="CD130" s="764">
        <f t="shared" si="430"/>
        <v>0.83290263970225031</v>
      </c>
      <c r="CE130" s="764">
        <f t="shared" si="430"/>
        <v>0.11674999999999999</v>
      </c>
      <c r="CF130" s="764">
        <f t="shared" si="430"/>
        <v>14.01</v>
      </c>
      <c r="CG130" s="764">
        <f t="shared" si="430"/>
        <v>0.36811222971526614</v>
      </c>
      <c r="CH130" s="764">
        <f t="shared" si="430"/>
        <v>5.7500000000000002E-2</v>
      </c>
      <c r="CI130" s="764">
        <f t="shared" si="430"/>
        <v>6.8999999999999995</v>
      </c>
      <c r="CJ130" s="764">
        <f t="shared" si="430"/>
        <v>0.18040055548896533</v>
      </c>
      <c r="CK130" s="764">
        <f t="shared" si="430"/>
        <v>2.1999999999999999E-2</v>
      </c>
      <c r="CL130" s="764">
        <f t="shared" si="430"/>
        <v>2.64</v>
      </c>
      <c r="CM130" s="764">
        <f t="shared" si="430"/>
        <v>7.9651748868476618E-2</v>
      </c>
      <c r="CN130" s="764">
        <f t="shared" si="430"/>
        <v>5.7500000000000002E-2</v>
      </c>
      <c r="CO130" s="764">
        <f t="shared" si="430"/>
        <v>6.8999999999999995</v>
      </c>
      <c r="CP130" s="764">
        <f t="shared" si="430"/>
        <v>0.20473810562954228</v>
      </c>
      <c r="CQ130" s="764">
        <f t="shared" si="430"/>
        <v>0</v>
      </c>
      <c r="CR130" s="764">
        <f t="shared" si="430"/>
        <v>0</v>
      </c>
      <c r="CS130" s="764">
        <f t="shared" si="430"/>
        <v>0</v>
      </c>
      <c r="CT130" s="764">
        <f t="shared" si="430"/>
        <v>0</v>
      </c>
      <c r="CU130" s="764">
        <f t="shared" si="430"/>
        <v>0</v>
      </c>
      <c r="CV130" s="764">
        <f t="shared" si="430"/>
        <v>0</v>
      </c>
      <c r="CW130" s="764">
        <f t="shared" si="430"/>
        <v>0</v>
      </c>
      <c r="CX130" s="764">
        <f t="shared" si="430"/>
        <v>0</v>
      </c>
      <c r="CY130" s="764">
        <f t="shared" si="430"/>
        <v>0</v>
      </c>
      <c r="CZ130" s="764">
        <f t="shared" si="430"/>
        <v>0</v>
      </c>
      <c r="DA130" s="764">
        <f t="shared" si="430"/>
        <v>0</v>
      </c>
      <c r="DB130" s="764">
        <f t="shared" si="430"/>
        <v>0</v>
      </c>
      <c r="DC130" s="764">
        <f t="shared" si="430"/>
        <v>0</v>
      </c>
      <c r="DD130" s="764">
        <f t="shared" si="430"/>
        <v>0</v>
      </c>
      <c r="DE130" s="764">
        <f t="shared" si="430"/>
        <v>0</v>
      </c>
      <c r="DF130" s="764">
        <f t="shared" si="430"/>
        <v>23.33158959</v>
      </c>
      <c r="DG130" s="764">
        <f t="shared" si="430"/>
        <v>57.40754974</v>
      </c>
      <c r="DH130" s="764">
        <f t="shared" si="430"/>
        <v>113.10051</v>
      </c>
      <c r="DI130" s="764">
        <f t="shared" si="430"/>
        <v>125.84957</v>
      </c>
      <c r="DJ130" s="764">
        <f t="shared" si="430"/>
        <v>27.617360000000001</v>
      </c>
      <c r="DK130" s="764">
        <f t="shared" si="430"/>
        <v>37.981699999999996</v>
      </c>
      <c r="DL130" s="764">
        <f t="shared" si="430"/>
        <v>38.349989999999998</v>
      </c>
      <c r="DM130" s="764">
        <f t="shared" si="430"/>
        <v>38.74342</v>
      </c>
      <c r="DN130" s="764">
        <f>SUM(DN131:DN133)</f>
        <v>381.64255000000003</v>
      </c>
    </row>
    <row r="131" spans="1:120" ht="78.75" outlineLevel="1">
      <c r="A131" s="1647" t="s">
        <v>485</v>
      </c>
      <c r="B131" s="1647" t="s">
        <v>304</v>
      </c>
      <c r="C131" s="1647" t="s">
        <v>556</v>
      </c>
      <c r="D131" s="1717" t="s">
        <v>728</v>
      </c>
      <c r="E131" s="1725">
        <v>3010000992</v>
      </c>
      <c r="F131" s="1725" t="s">
        <v>713</v>
      </c>
      <c r="G131" s="1746"/>
      <c r="H131" s="1647" t="s">
        <v>576</v>
      </c>
      <c r="I131" s="1709">
        <f>CB131+CQ131+CT131+CW131+CZ131</f>
        <v>0.22559999999999999</v>
      </c>
      <c r="J131" s="1709">
        <f t="shared" ref="J131:K132" si="431">CC131+CR131+CU131+CX131+DA131</f>
        <v>27.071999999999996</v>
      </c>
      <c r="K131" s="1709">
        <f t="shared" si="431"/>
        <v>0.742386521143649</v>
      </c>
      <c r="L131" s="1652"/>
      <c r="M131" s="1709"/>
      <c r="N131" s="1650"/>
      <c r="O131" s="1709"/>
      <c r="P131" s="1709"/>
      <c r="Q131" s="1650"/>
      <c r="R131" s="1709"/>
      <c r="S131" s="1709"/>
      <c r="T131" s="1650"/>
      <c r="U131" s="1709"/>
      <c r="V131" s="1709"/>
      <c r="W131" s="1650"/>
      <c r="X131" s="1709"/>
      <c r="Y131" s="1709"/>
      <c r="Z131" s="1650"/>
      <c r="AA131" s="1709"/>
      <c r="AB131" s="1709"/>
      <c r="AC131" s="1650"/>
      <c r="AD131" s="1709"/>
      <c r="AE131" s="1709">
        <v>0.79792844272093</v>
      </c>
      <c r="AF131" s="1650">
        <f t="shared" ref="AF131:AF132" si="432">AE131*0.12*1000</f>
        <v>95.751413126511594</v>
      </c>
      <c r="AG131" s="1709">
        <v>2.4213379680704472</v>
      </c>
      <c r="AH131" s="1721"/>
      <c r="AI131" s="1650">
        <f t="shared" ref="AI131:AI132" si="433">AH131*0.12*1000</f>
        <v>0</v>
      </c>
      <c r="AJ131" s="1721"/>
      <c r="AK131" s="1650">
        <f t="shared" ref="AK131:AM132" si="434">AN131+AQ131+AT131+AW131</f>
        <v>6.1399999999999988</v>
      </c>
      <c r="AL131" s="1650">
        <f t="shared" si="434"/>
        <v>736.79999999999984</v>
      </c>
      <c r="AM131" s="1650">
        <f t="shared" si="434"/>
        <v>20.321692002306001</v>
      </c>
      <c r="AN131" s="1721"/>
      <c r="AO131" s="1650"/>
      <c r="AP131" s="1721"/>
      <c r="AQ131" s="1721"/>
      <c r="AR131" s="1650"/>
      <c r="AS131" s="1721"/>
      <c r="AT131" s="1721"/>
      <c r="AU131" s="1650"/>
      <c r="AV131" s="1721"/>
      <c r="AW131" s="1721">
        <v>6.1399999999999988</v>
      </c>
      <c r="AX131" s="1650">
        <f t="shared" ref="AX131:AX132" si="435">AW131*0.12*1000</f>
        <v>736.79999999999984</v>
      </c>
      <c r="AY131" s="1721">
        <v>20.321692002306001</v>
      </c>
      <c r="AZ131" s="1743"/>
      <c r="BA131" s="1650">
        <f t="shared" ref="BA131:BC132" si="436">BD131+BG131+BJ131+BM131</f>
        <v>7.825E-2</v>
      </c>
      <c r="BB131" s="1650">
        <f t="shared" si="436"/>
        <v>6.2629199999999994</v>
      </c>
      <c r="BC131" s="1650">
        <f t="shared" si="436"/>
        <v>0.2561607851272939</v>
      </c>
      <c r="BD131" s="1721"/>
      <c r="BE131" s="1650"/>
      <c r="BF131" s="1721"/>
      <c r="BG131" s="1101">
        <v>2.5871000000000002E-2</v>
      </c>
      <c r="BH131" s="1650">
        <f t="shared" ref="BH131:BH132" si="437">BG131*0.12*1000</f>
        <v>3.1045199999999999</v>
      </c>
      <c r="BI131" s="1101">
        <v>7.8073995999999993E-2</v>
      </c>
      <c r="BJ131" s="1721">
        <v>2.6058999999999999E-2</v>
      </c>
      <c r="BK131" s="1650"/>
      <c r="BL131" s="1721">
        <v>8.9536789127293889E-2</v>
      </c>
      <c r="BM131" s="1721">
        <v>2.632E-2</v>
      </c>
      <c r="BN131" s="1650">
        <f t="shared" ref="BN131:BN132" si="438">BM131*0.12*1000</f>
        <v>3.1583999999999999</v>
      </c>
      <c r="BO131" s="1721">
        <v>8.8550000000000004E-2</v>
      </c>
      <c r="BP131" s="1721">
        <v>5.1397983782003323</v>
      </c>
      <c r="BQ131" s="1650">
        <f t="shared" ref="BQ131:BQ132" si="439">BP131*0.12*1000</f>
        <v>616.77580538403981</v>
      </c>
      <c r="BR131" s="1721">
        <v>16.744292992074779</v>
      </c>
      <c r="BS131" s="1721">
        <v>0.61756161247868158</v>
      </c>
      <c r="BT131" s="1650">
        <f t="shared" ref="BT131:BT132" si="440">BS131*0.12*1000</f>
        <v>74.107393497441791</v>
      </c>
      <c r="BU131" s="1721">
        <v>2.085099941455093</v>
      </c>
      <c r="BV131" s="1721">
        <v>1.3741232249573634</v>
      </c>
      <c r="BW131" s="1650">
        <f t="shared" ref="BW131:BW132" si="441">BV131*0.12*1000</f>
        <v>164.89478699488362</v>
      </c>
      <c r="BX131" s="1744">
        <v>4.8125350206922182</v>
      </c>
      <c r="BY131" s="1721"/>
      <c r="BZ131" s="1650"/>
      <c r="CA131" s="1744"/>
      <c r="CB131" s="1744">
        <f>CE131+CH131+CK131+CN131</f>
        <v>0.22559999999999999</v>
      </c>
      <c r="CC131" s="1744">
        <f t="shared" ref="CC131:CD132" si="442">CF131+CI131+CL131+CO131</f>
        <v>27.071999999999996</v>
      </c>
      <c r="CD131" s="1744">
        <f t="shared" si="442"/>
        <v>0.742386521143649</v>
      </c>
      <c r="CE131" s="1721">
        <v>9.64E-2</v>
      </c>
      <c r="CF131" s="1744">
        <f>CE131*0.12*1000</f>
        <v>11.568</v>
      </c>
      <c r="CG131" s="1744">
        <v>0.30394877040301205</v>
      </c>
      <c r="CH131" s="1721">
        <v>5.4600000000000003E-2</v>
      </c>
      <c r="CI131" s="1744">
        <f>CH131*0.12*1000</f>
        <v>6.5519999999999996</v>
      </c>
      <c r="CJ131" s="1744">
        <v>0.17150124806723899</v>
      </c>
      <c r="CK131" s="1721">
        <v>0.02</v>
      </c>
      <c r="CL131" s="1744">
        <f>CK131*0.12*1000</f>
        <v>2.4</v>
      </c>
      <c r="CM131" s="1744">
        <v>7.2547157886546004E-2</v>
      </c>
      <c r="CN131" s="1721">
        <v>5.4600000000000003E-2</v>
      </c>
      <c r="CO131" s="1744">
        <f>CN131*0.12*1000</f>
        <v>6.5519999999999996</v>
      </c>
      <c r="CP131" s="1744">
        <v>0.19438934478685199</v>
      </c>
      <c r="CQ131" s="1744"/>
      <c r="CR131" s="1744"/>
      <c r="CS131" s="1744"/>
      <c r="CT131" s="1744"/>
      <c r="CU131" s="1744"/>
      <c r="CV131" s="1744"/>
      <c r="CW131" s="1744"/>
      <c r="CX131" s="1744"/>
      <c r="CY131" s="1744"/>
      <c r="CZ131" s="1744"/>
      <c r="DA131" s="1744"/>
      <c r="DB131" s="1744"/>
      <c r="DC131" s="1706"/>
      <c r="DD131" s="1709"/>
      <c r="DE131" s="1709"/>
      <c r="DF131" s="1709">
        <v>17.963219590000001</v>
      </c>
      <c r="DG131" s="1709">
        <v>48.723359739999999</v>
      </c>
      <c r="DH131" s="1709">
        <v>81.967460000000003</v>
      </c>
      <c r="DI131" s="1709">
        <v>65.955960000000005</v>
      </c>
      <c r="DJ131" s="1709">
        <v>19.991040000000002</v>
      </c>
      <c r="DK131" s="1709">
        <v>29.996949999999998</v>
      </c>
      <c r="DL131" s="1709">
        <v>29.98996</v>
      </c>
      <c r="DM131" s="1709">
        <v>29.990480000000002</v>
      </c>
      <c r="DN131" s="1649">
        <f>SUM(DH131:DM131)</f>
        <v>257.89185000000003</v>
      </c>
    </row>
    <row r="132" spans="1:120" ht="110.25" outlineLevel="1">
      <c r="A132" s="1647" t="s">
        <v>485</v>
      </c>
      <c r="B132" s="1647" t="s">
        <v>304</v>
      </c>
      <c r="C132" s="1647" t="s">
        <v>557</v>
      </c>
      <c r="D132" s="1717" t="s">
        <v>571</v>
      </c>
      <c r="E132" s="1725">
        <v>3010001076</v>
      </c>
      <c r="F132" s="1725" t="s">
        <v>553</v>
      </c>
      <c r="G132" s="1746"/>
      <c r="H132" s="1647" t="s">
        <v>576</v>
      </c>
      <c r="I132" s="1709">
        <f t="shared" ref="I132" si="443">CB132+CQ132+CT132+CW132+CZ132</f>
        <v>2.8150000000000001E-2</v>
      </c>
      <c r="J132" s="1709">
        <f t="shared" si="431"/>
        <v>3.3779999999999997</v>
      </c>
      <c r="K132" s="1709">
        <f t="shared" si="431"/>
        <v>9.0516118558601366E-2</v>
      </c>
      <c r="L132" s="1652"/>
      <c r="M132" s="1709"/>
      <c r="N132" s="1650"/>
      <c r="O132" s="1709"/>
      <c r="P132" s="1709"/>
      <c r="Q132" s="1650"/>
      <c r="R132" s="1709"/>
      <c r="S132" s="1709"/>
      <c r="T132" s="1650"/>
      <c r="U132" s="1709"/>
      <c r="V132" s="1709"/>
      <c r="W132" s="1650"/>
      <c r="X132" s="1709"/>
      <c r="Y132" s="1709"/>
      <c r="Z132" s="1650"/>
      <c r="AA132" s="1709"/>
      <c r="AB132" s="1709"/>
      <c r="AC132" s="1650"/>
      <c r="AD132" s="1709"/>
      <c r="AE132" s="1709">
        <v>0.19269345246336597</v>
      </c>
      <c r="AF132" s="1650">
        <f t="shared" si="432"/>
        <v>23.123214295603916</v>
      </c>
      <c r="AG132" s="1709">
        <v>0.58473410354580824</v>
      </c>
      <c r="AH132" s="1721"/>
      <c r="AI132" s="1650">
        <f t="shared" si="433"/>
        <v>0</v>
      </c>
      <c r="AJ132" s="1721"/>
      <c r="AK132" s="1650">
        <f t="shared" si="434"/>
        <v>0.61099999999999999</v>
      </c>
      <c r="AL132" s="1650">
        <f t="shared" si="434"/>
        <v>73.319999999999993</v>
      </c>
      <c r="AM132" s="1650">
        <f t="shared" si="434"/>
        <v>2.0222400347571607</v>
      </c>
      <c r="AN132" s="1721"/>
      <c r="AO132" s="1650"/>
      <c r="AP132" s="1721"/>
      <c r="AQ132" s="1721"/>
      <c r="AR132" s="1650"/>
      <c r="AS132" s="1721"/>
      <c r="AT132" s="1721"/>
      <c r="AU132" s="1650"/>
      <c r="AV132" s="1721"/>
      <c r="AW132" s="1721">
        <v>0.61099999999999999</v>
      </c>
      <c r="AX132" s="1650">
        <f t="shared" si="435"/>
        <v>73.319999999999993</v>
      </c>
      <c r="AY132" s="1721">
        <v>2.0222400347571607</v>
      </c>
      <c r="AZ132" s="1743"/>
      <c r="BA132" s="1650">
        <f t="shared" si="436"/>
        <v>0.123251</v>
      </c>
      <c r="BB132" s="1650">
        <f t="shared" si="436"/>
        <v>9.8401200000000006</v>
      </c>
      <c r="BC132" s="1650">
        <f t="shared" si="436"/>
        <v>0.40414039720023309</v>
      </c>
      <c r="BD132" s="1721"/>
      <c r="BE132" s="1650"/>
      <c r="BF132" s="1721"/>
      <c r="BG132" s="1101">
        <v>4.0751000000000002E-2</v>
      </c>
      <c r="BH132" s="1650">
        <f t="shared" si="437"/>
        <v>4.8901200000000005</v>
      </c>
      <c r="BI132" s="1101">
        <v>0.12340846000000001</v>
      </c>
      <c r="BJ132" s="1721">
        <v>4.1250000000000002E-2</v>
      </c>
      <c r="BK132" s="1650"/>
      <c r="BL132" s="1721">
        <v>0.14173193720023305</v>
      </c>
      <c r="BM132" s="1721">
        <v>4.1250000000000002E-2</v>
      </c>
      <c r="BN132" s="1650">
        <f t="shared" si="438"/>
        <v>4.95</v>
      </c>
      <c r="BO132" s="1721">
        <v>0.13900000000000001</v>
      </c>
      <c r="BP132" s="1721">
        <v>0.84310404121950888</v>
      </c>
      <c r="BQ132" s="1650">
        <f t="shared" si="439"/>
        <v>101.17248494634107</v>
      </c>
      <c r="BR132" s="1721">
        <v>2.7466410256203067</v>
      </c>
      <c r="BS132" s="1721">
        <v>0.43004621217368838</v>
      </c>
      <c r="BT132" s="1650">
        <f t="shared" si="440"/>
        <v>51.605545460842606</v>
      </c>
      <c r="BU132" s="1721">
        <v>1.4519835975998199</v>
      </c>
      <c r="BV132" s="1721">
        <v>0.86009242434737676</v>
      </c>
      <c r="BW132" s="1650">
        <f t="shared" si="441"/>
        <v>103.21109092168521</v>
      </c>
      <c r="BX132" s="1744">
        <v>3.0095197512098633</v>
      </c>
      <c r="BY132" s="1721"/>
      <c r="BZ132" s="1650"/>
      <c r="CA132" s="1744"/>
      <c r="CB132" s="1744">
        <f>CE132+CH132+CK132+CN132</f>
        <v>2.8150000000000001E-2</v>
      </c>
      <c r="CC132" s="1744">
        <f t="shared" si="442"/>
        <v>3.3779999999999997</v>
      </c>
      <c r="CD132" s="1744">
        <f t="shared" si="442"/>
        <v>9.0516118558601366E-2</v>
      </c>
      <c r="CE132" s="1758">
        <v>2.035E-2</v>
      </c>
      <c r="CF132" s="1744">
        <f>CE132*0.12*1000</f>
        <v>2.4419999999999997</v>
      </c>
      <c r="CG132" s="1744">
        <v>6.4163459312254104E-2</v>
      </c>
      <c r="CH132" s="1758">
        <v>2.8999999999999998E-3</v>
      </c>
      <c r="CI132" s="1744">
        <f>CH132*0.12*1000</f>
        <v>0.34799999999999992</v>
      </c>
      <c r="CJ132" s="1744">
        <v>8.8993074217263574E-3</v>
      </c>
      <c r="CK132" s="1758">
        <v>2E-3</v>
      </c>
      <c r="CL132" s="1744">
        <f>CK132*0.12*1000</f>
        <v>0.24000000000000002</v>
      </c>
      <c r="CM132" s="1744">
        <v>7.1045909819306202E-3</v>
      </c>
      <c r="CN132" s="1758">
        <v>2.8999999999999998E-3</v>
      </c>
      <c r="CO132" s="1744">
        <f>CN132*0.12*1000</f>
        <v>0.34799999999999992</v>
      </c>
      <c r="CP132" s="1744">
        <v>1.0348760842690284E-2</v>
      </c>
      <c r="CQ132" s="1744"/>
      <c r="CR132" s="1744"/>
      <c r="CS132" s="1744"/>
      <c r="CT132" s="1744"/>
      <c r="CU132" s="1744"/>
      <c r="CV132" s="1744"/>
      <c r="CW132" s="1744"/>
      <c r="CX132" s="1744"/>
      <c r="CY132" s="1744"/>
      <c r="CZ132" s="1744"/>
      <c r="DA132" s="1744"/>
      <c r="DB132" s="1744"/>
      <c r="DC132" s="1706"/>
      <c r="DD132" s="1709"/>
      <c r="DE132" s="1709"/>
      <c r="DF132" s="1709">
        <v>5.3683699999999996</v>
      </c>
      <c r="DG132" s="1709">
        <v>8.6841899999999992</v>
      </c>
      <c r="DH132" s="1709">
        <v>16.479749999999999</v>
      </c>
      <c r="DI132" s="1709">
        <v>50.379640000000002</v>
      </c>
      <c r="DJ132" s="1709">
        <v>0</v>
      </c>
      <c r="DK132" s="1709"/>
      <c r="DL132" s="1709"/>
      <c r="DM132" s="1709"/>
      <c r="DN132" s="1649">
        <f>SUM(DH132:DM132)</f>
        <v>66.859390000000005</v>
      </c>
    </row>
    <row r="133" spans="1:120" ht="78.75" outlineLevel="1">
      <c r="A133" s="1647" t="s">
        <v>485</v>
      </c>
      <c r="B133" s="1647" t="s">
        <v>304</v>
      </c>
      <c r="C133" s="1647" t="s">
        <v>558</v>
      </c>
      <c r="D133" s="1717" t="s">
        <v>729</v>
      </c>
      <c r="E133" s="1725">
        <v>3010101692</v>
      </c>
      <c r="F133" s="1725" t="s">
        <v>730</v>
      </c>
      <c r="G133" s="1746"/>
      <c r="H133" s="1647"/>
      <c r="I133" s="1709"/>
      <c r="J133" s="1709"/>
      <c r="K133" s="1709"/>
      <c r="L133" s="1652"/>
      <c r="M133" s="1709"/>
      <c r="N133" s="1650"/>
      <c r="O133" s="1709"/>
      <c r="P133" s="1709"/>
      <c r="Q133" s="1650"/>
      <c r="R133" s="1709"/>
      <c r="S133" s="1709"/>
      <c r="T133" s="1650"/>
      <c r="U133" s="1709"/>
      <c r="V133" s="1709"/>
      <c r="W133" s="1650"/>
      <c r="X133" s="1709"/>
      <c r="Y133" s="1709"/>
      <c r="Z133" s="1650"/>
      <c r="AA133" s="1709"/>
      <c r="AB133" s="1709"/>
      <c r="AC133" s="1650"/>
      <c r="AD133" s="1709"/>
      <c r="AE133" s="1709"/>
      <c r="AF133" s="1650"/>
      <c r="AG133" s="1709"/>
      <c r="AH133" s="1721"/>
      <c r="AI133" s="1650"/>
      <c r="AJ133" s="1721"/>
      <c r="AK133" s="1650"/>
      <c r="AL133" s="1650"/>
      <c r="AM133" s="1650"/>
      <c r="AN133" s="1721"/>
      <c r="AO133" s="1650"/>
      <c r="AP133" s="1721"/>
      <c r="AQ133" s="1721"/>
      <c r="AR133" s="1650"/>
      <c r="AS133" s="1721"/>
      <c r="AT133" s="1721"/>
      <c r="AU133" s="1650"/>
      <c r="AV133" s="1721"/>
      <c r="AW133" s="1721"/>
      <c r="AX133" s="1650"/>
      <c r="AY133" s="1721"/>
      <c r="AZ133" s="1743"/>
      <c r="BA133" s="1650"/>
      <c r="BB133" s="1650"/>
      <c r="BC133" s="1650"/>
      <c r="BD133" s="1721"/>
      <c r="BE133" s="1650"/>
      <c r="BF133" s="1721"/>
      <c r="BG133" s="1759"/>
      <c r="BH133" s="1650"/>
      <c r="BI133" s="1759"/>
      <c r="BJ133" s="1721"/>
      <c r="BK133" s="1650"/>
      <c r="BL133" s="1721"/>
      <c r="BM133" s="1721"/>
      <c r="BN133" s="1650"/>
      <c r="BO133" s="1721"/>
      <c r="BP133" s="1721"/>
      <c r="BQ133" s="1650"/>
      <c r="BR133" s="1721"/>
      <c r="BS133" s="1721"/>
      <c r="BT133" s="1650"/>
      <c r="BU133" s="1721"/>
      <c r="BV133" s="1721"/>
      <c r="BW133" s="1650"/>
      <c r="BX133" s="1744"/>
      <c r="BY133" s="1721"/>
      <c r="BZ133" s="1650"/>
      <c r="CA133" s="1744"/>
      <c r="CB133" s="1744">
        <f>CE133+CH133+CK133+CN133</f>
        <v>0</v>
      </c>
      <c r="CC133" s="1744">
        <f t="shared" ref="CC133" si="444">CF133+CI133+CL133+CO133</f>
        <v>0</v>
      </c>
      <c r="CD133" s="1744">
        <f t="shared" ref="CD133" si="445">CG133+CJ133+CM133+CP133</f>
        <v>0</v>
      </c>
      <c r="CE133" s="1760"/>
      <c r="CF133" s="1744"/>
      <c r="CG133" s="1744"/>
      <c r="CH133" s="1760"/>
      <c r="CI133" s="1744"/>
      <c r="CJ133" s="1744"/>
      <c r="CK133" s="1760"/>
      <c r="CL133" s="1744"/>
      <c r="CM133" s="1744"/>
      <c r="CN133" s="1760"/>
      <c r="CO133" s="1744"/>
      <c r="CP133" s="1744"/>
      <c r="CQ133" s="1744"/>
      <c r="CR133" s="1744"/>
      <c r="CS133" s="1744"/>
      <c r="CT133" s="1744"/>
      <c r="CU133" s="1744"/>
      <c r="CV133" s="1744"/>
      <c r="CW133" s="1744"/>
      <c r="CX133" s="1744"/>
      <c r="CY133" s="1744"/>
      <c r="CZ133" s="1744"/>
      <c r="DA133" s="1744"/>
      <c r="DB133" s="1744"/>
      <c r="DC133" s="1706"/>
      <c r="DD133" s="1709"/>
      <c r="DE133" s="1709"/>
      <c r="DF133" s="1709"/>
      <c r="DG133" s="1709"/>
      <c r="DH133" s="1709">
        <v>14.6533</v>
      </c>
      <c r="DI133" s="1709">
        <v>9.5139700000000005</v>
      </c>
      <c r="DJ133" s="1709">
        <v>7.6263199999999998</v>
      </c>
      <c r="DK133" s="1709">
        <v>7.98475</v>
      </c>
      <c r="DL133" s="1709">
        <v>8.3600300000000001</v>
      </c>
      <c r="DM133" s="1709">
        <v>8.7529400000000006</v>
      </c>
      <c r="DN133" s="1649">
        <f>SUM(DH133:DM133)</f>
        <v>56.891310000000004</v>
      </c>
      <c r="DP133" s="1761"/>
    </row>
    <row r="134" spans="1:120" ht="31.7" customHeight="1" outlineLevel="1">
      <c r="A134" s="937" t="s">
        <v>485</v>
      </c>
      <c r="B134" s="937" t="s">
        <v>304</v>
      </c>
      <c r="C134" s="938" t="s">
        <v>88</v>
      </c>
      <c r="D134" s="939" t="s">
        <v>734</v>
      </c>
      <c r="E134" s="940" t="s">
        <v>538</v>
      </c>
      <c r="F134" s="940"/>
      <c r="G134" s="940"/>
      <c r="H134" s="937" t="s">
        <v>576</v>
      </c>
      <c r="I134" s="764">
        <f>SUM(I135:I136)</f>
        <v>1.3551</v>
      </c>
      <c r="J134" s="764">
        <f t="shared" ref="J134:BU134" si="446">SUM(J135:J136)</f>
        <v>162.61199999999997</v>
      </c>
      <c r="K134" s="764">
        <f t="shared" si="446"/>
        <v>5.1932873089152984</v>
      </c>
      <c r="L134" s="764">
        <f t="shared" si="446"/>
        <v>0</v>
      </c>
      <c r="M134" s="764">
        <f t="shared" si="446"/>
        <v>0</v>
      </c>
      <c r="N134" s="764">
        <f t="shared" si="446"/>
        <v>0</v>
      </c>
      <c r="O134" s="764">
        <f t="shared" si="446"/>
        <v>0</v>
      </c>
      <c r="P134" s="764">
        <f t="shared" si="446"/>
        <v>0</v>
      </c>
      <c r="Q134" s="764">
        <f t="shared" si="446"/>
        <v>0</v>
      </c>
      <c r="R134" s="764">
        <f t="shared" si="446"/>
        <v>0</v>
      </c>
      <c r="S134" s="764">
        <f t="shared" si="446"/>
        <v>0</v>
      </c>
      <c r="T134" s="764">
        <f t="shared" si="446"/>
        <v>0</v>
      </c>
      <c r="U134" s="764">
        <f t="shared" si="446"/>
        <v>0</v>
      </c>
      <c r="V134" s="764">
        <f t="shared" si="446"/>
        <v>0</v>
      </c>
      <c r="W134" s="764">
        <f t="shared" si="446"/>
        <v>0</v>
      </c>
      <c r="X134" s="764">
        <f t="shared" si="446"/>
        <v>0</v>
      </c>
      <c r="Y134" s="764">
        <f t="shared" si="446"/>
        <v>0</v>
      </c>
      <c r="Z134" s="764">
        <f t="shared" si="446"/>
        <v>0</v>
      </c>
      <c r="AA134" s="764">
        <f t="shared" si="446"/>
        <v>0</v>
      </c>
      <c r="AB134" s="764">
        <f t="shared" si="446"/>
        <v>0</v>
      </c>
      <c r="AC134" s="764">
        <f t="shared" si="446"/>
        <v>0</v>
      </c>
      <c r="AD134" s="764">
        <f t="shared" si="446"/>
        <v>0</v>
      </c>
      <c r="AE134" s="764">
        <f t="shared" si="446"/>
        <v>0</v>
      </c>
      <c r="AF134" s="764">
        <f t="shared" si="446"/>
        <v>0</v>
      </c>
      <c r="AG134" s="764">
        <f t="shared" si="446"/>
        <v>0</v>
      </c>
      <c r="AH134" s="764">
        <f t="shared" si="446"/>
        <v>0</v>
      </c>
      <c r="AI134" s="764">
        <f t="shared" si="446"/>
        <v>0</v>
      </c>
      <c r="AJ134" s="764">
        <f t="shared" si="446"/>
        <v>0</v>
      </c>
      <c r="AK134" s="764">
        <f t="shared" si="446"/>
        <v>0</v>
      </c>
      <c r="AL134" s="764">
        <f t="shared" si="446"/>
        <v>0</v>
      </c>
      <c r="AM134" s="764">
        <f t="shared" si="446"/>
        <v>0</v>
      </c>
      <c r="AN134" s="764">
        <f t="shared" si="446"/>
        <v>0</v>
      </c>
      <c r="AO134" s="764">
        <f t="shared" si="446"/>
        <v>0</v>
      </c>
      <c r="AP134" s="764">
        <f t="shared" si="446"/>
        <v>0</v>
      </c>
      <c r="AQ134" s="764">
        <f t="shared" si="446"/>
        <v>0</v>
      </c>
      <c r="AR134" s="764">
        <f t="shared" si="446"/>
        <v>0</v>
      </c>
      <c r="AS134" s="764">
        <f t="shared" si="446"/>
        <v>0</v>
      </c>
      <c r="AT134" s="764">
        <f t="shared" si="446"/>
        <v>0</v>
      </c>
      <c r="AU134" s="764">
        <f t="shared" si="446"/>
        <v>0</v>
      </c>
      <c r="AV134" s="764">
        <f t="shared" si="446"/>
        <v>0</v>
      </c>
      <c r="AW134" s="764">
        <f t="shared" si="446"/>
        <v>0</v>
      </c>
      <c r="AX134" s="764">
        <f t="shared" si="446"/>
        <v>0</v>
      </c>
      <c r="AY134" s="764">
        <f t="shared" si="446"/>
        <v>0</v>
      </c>
      <c r="AZ134" s="764">
        <f t="shared" si="446"/>
        <v>0</v>
      </c>
      <c r="BA134" s="764">
        <f t="shared" si="446"/>
        <v>0</v>
      </c>
      <c r="BB134" s="764">
        <f t="shared" si="446"/>
        <v>0</v>
      </c>
      <c r="BC134" s="764">
        <f t="shared" si="446"/>
        <v>0</v>
      </c>
      <c r="BD134" s="764">
        <f t="shared" si="446"/>
        <v>0</v>
      </c>
      <c r="BE134" s="764">
        <f t="shared" si="446"/>
        <v>0</v>
      </c>
      <c r="BF134" s="764">
        <f t="shared" si="446"/>
        <v>0</v>
      </c>
      <c r="BG134" s="764">
        <f t="shared" si="446"/>
        <v>0</v>
      </c>
      <c r="BH134" s="764">
        <f t="shared" si="446"/>
        <v>0</v>
      </c>
      <c r="BI134" s="764">
        <f t="shared" si="446"/>
        <v>0</v>
      </c>
      <c r="BJ134" s="764">
        <f t="shared" si="446"/>
        <v>0</v>
      </c>
      <c r="BK134" s="764">
        <f t="shared" si="446"/>
        <v>0</v>
      </c>
      <c r="BL134" s="764">
        <f t="shared" si="446"/>
        <v>0</v>
      </c>
      <c r="BM134" s="764">
        <f t="shared" si="446"/>
        <v>0</v>
      </c>
      <c r="BN134" s="764">
        <f t="shared" si="446"/>
        <v>0</v>
      </c>
      <c r="BO134" s="764">
        <f t="shared" si="446"/>
        <v>0</v>
      </c>
      <c r="BP134" s="764">
        <f t="shared" si="446"/>
        <v>0</v>
      </c>
      <c r="BQ134" s="764">
        <f t="shared" si="446"/>
        <v>0</v>
      </c>
      <c r="BR134" s="764">
        <f t="shared" si="446"/>
        <v>0</v>
      </c>
      <c r="BS134" s="764">
        <f t="shared" si="446"/>
        <v>0</v>
      </c>
      <c r="BT134" s="764">
        <f t="shared" si="446"/>
        <v>0</v>
      </c>
      <c r="BU134" s="764">
        <f t="shared" si="446"/>
        <v>0</v>
      </c>
      <c r="BV134" s="764">
        <f t="shared" ref="BV134:DM134" si="447">SUM(BV135:BV136)</f>
        <v>0</v>
      </c>
      <c r="BW134" s="764">
        <f t="shared" si="447"/>
        <v>0</v>
      </c>
      <c r="BX134" s="764">
        <f t="shared" si="447"/>
        <v>0</v>
      </c>
      <c r="BY134" s="764">
        <f t="shared" si="447"/>
        <v>0</v>
      </c>
      <c r="BZ134" s="764">
        <f t="shared" si="447"/>
        <v>0</v>
      </c>
      <c r="CA134" s="764">
        <f t="shared" si="447"/>
        <v>0</v>
      </c>
      <c r="CB134" s="764">
        <f>SUM(CB135:CB136)</f>
        <v>0</v>
      </c>
      <c r="CC134" s="764">
        <f t="shared" si="447"/>
        <v>0</v>
      </c>
      <c r="CD134" s="764">
        <f t="shared" si="447"/>
        <v>0</v>
      </c>
      <c r="CE134" s="764">
        <f t="shared" si="447"/>
        <v>0</v>
      </c>
      <c r="CF134" s="764">
        <f t="shared" si="447"/>
        <v>0</v>
      </c>
      <c r="CG134" s="764">
        <f t="shared" si="447"/>
        <v>0</v>
      </c>
      <c r="CH134" s="764">
        <f t="shared" si="447"/>
        <v>0</v>
      </c>
      <c r="CI134" s="764">
        <f t="shared" si="447"/>
        <v>0</v>
      </c>
      <c r="CJ134" s="764">
        <f t="shared" si="447"/>
        <v>0</v>
      </c>
      <c r="CK134" s="764">
        <f t="shared" si="447"/>
        <v>0</v>
      </c>
      <c r="CL134" s="764">
        <f t="shared" si="447"/>
        <v>0</v>
      </c>
      <c r="CM134" s="764">
        <f t="shared" si="447"/>
        <v>0</v>
      </c>
      <c r="CN134" s="764">
        <f t="shared" si="447"/>
        <v>0</v>
      </c>
      <c r="CO134" s="764">
        <f t="shared" si="447"/>
        <v>0</v>
      </c>
      <c r="CP134" s="764">
        <f t="shared" si="447"/>
        <v>0</v>
      </c>
      <c r="CQ134" s="764">
        <f t="shared" si="447"/>
        <v>0</v>
      </c>
      <c r="CR134" s="764">
        <f t="shared" si="447"/>
        <v>0</v>
      </c>
      <c r="CS134" s="764">
        <f t="shared" si="447"/>
        <v>0</v>
      </c>
      <c r="CT134" s="764">
        <f t="shared" si="447"/>
        <v>0.22817999999999999</v>
      </c>
      <c r="CU134" s="764">
        <f t="shared" si="447"/>
        <v>27.381599999999999</v>
      </c>
      <c r="CV134" s="764">
        <f t="shared" si="447"/>
        <v>0.82781865988467407</v>
      </c>
      <c r="CW134" s="764">
        <f t="shared" si="447"/>
        <v>0.56345999999999996</v>
      </c>
      <c r="CX134" s="764">
        <f t="shared" si="447"/>
        <v>67.615200000000002</v>
      </c>
      <c r="CY134" s="764">
        <f t="shared" si="447"/>
        <v>2.1309016747347043</v>
      </c>
      <c r="CZ134" s="764">
        <f t="shared" si="447"/>
        <v>0.56345999999999996</v>
      </c>
      <c r="DA134" s="764">
        <f t="shared" si="447"/>
        <v>67.615200000000002</v>
      </c>
      <c r="DB134" s="764">
        <f t="shared" si="447"/>
        <v>2.23456697429592</v>
      </c>
      <c r="DC134" s="764">
        <f t="shared" si="447"/>
        <v>0</v>
      </c>
      <c r="DD134" s="764">
        <f t="shared" si="447"/>
        <v>0</v>
      </c>
      <c r="DE134" s="764">
        <f t="shared" si="447"/>
        <v>0</v>
      </c>
      <c r="DF134" s="764">
        <f t="shared" si="447"/>
        <v>0</v>
      </c>
      <c r="DG134" s="764">
        <f t="shared" si="447"/>
        <v>0</v>
      </c>
      <c r="DH134" s="764">
        <f t="shared" si="447"/>
        <v>0</v>
      </c>
      <c r="DI134" s="764">
        <f t="shared" si="447"/>
        <v>0</v>
      </c>
      <c r="DJ134" s="764">
        <f t="shared" si="447"/>
        <v>57.786000000000001</v>
      </c>
      <c r="DK134" s="764">
        <f>SUM(DK135:DK136)</f>
        <v>154.06700000000001</v>
      </c>
      <c r="DL134" s="764">
        <f>SUM(DL135:DL136)</f>
        <v>154.06700000000001</v>
      </c>
      <c r="DM134" s="764">
        <f t="shared" si="447"/>
        <v>0</v>
      </c>
      <c r="DN134" s="764">
        <f>SUM(DN135:DN136)</f>
        <v>365.92</v>
      </c>
    </row>
    <row r="135" spans="1:120" ht="31.5" outlineLevel="1">
      <c r="A135" s="1308" t="s">
        <v>485</v>
      </c>
      <c r="B135" s="1308" t="s">
        <v>304</v>
      </c>
      <c r="C135" s="1308" t="s">
        <v>735</v>
      </c>
      <c r="D135" s="1672" t="s">
        <v>638</v>
      </c>
      <c r="E135" s="1309" t="s">
        <v>538</v>
      </c>
      <c r="F135" s="1309" t="s">
        <v>640</v>
      </c>
      <c r="G135" s="1310"/>
      <c r="H135" s="1308" t="s">
        <v>576</v>
      </c>
      <c r="I135" s="716">
        <f t="shared" ref="I135:I136" si="448">CB135+CQ135+CT135+CW135+CZ135</f>
        <v>0.36947999999999998</v>
      </c>
      <c r="J135" s="716">
        <f t="shared" ref="J135:J136" si="449">CC135+CR135+CU135+CX135+DA135</f>
        <v>44.337599999999995</v>
      </c>
      <c r="K135" s="716">
        <f t="shared" ref="K135:K136" si="450">CD135+CS135+CV135+CY135+DB135</f>
        <v>1.4033186139446951</v>
      </c>
      <c r="L135" s="1311"/>
      <c r="M135" s="1312"/>
      <c r="N135" s="1306"/>
      <c r="O135" s="1312"/>
      <c r="P135" s="1312"/>
      <c r="Q135" s="1306"/>
      <c r="R135" s="1312"/>
      <c r="S135" s="1312"/>
      <c r="T135" s="1306"/>
      <c r="U135" s="1312"/>
      <c r="V135" s="1312"/>
      <c r="W135" s="1306"/>
      <c r="X135" s="1312"/>
      <c r="Y135" s="1312"/>
      <c r="Z135" s="1306"/>
      <c r="AA135" s="1312"/>
      <c r="AB135" s="1312"/>
      <c r="AC135" s="1306"/>
      <c r="AD135" s="1312"/>
      <c r="AE135" s="1312"/>
      <c r="AF135" s="1306"/>
      <c r="AG135" s="1312"/>
      <c r="AH135" s="1305"/>
      <c r="AI135" s="1306"/>
      <c r="AJ135" s="1305"/>
      <c r="AK135" s="1306"/>
      <c r="AL135" s="1306"/>
      <c r="AM135" s="1306"/>
      <c r="AN135" s="1305"/>
      <c r="AO135" s="1306"/>
      <c r="AP135" s="1305"/>
      <c r="AQ135" s="1305"/>
      <c r="AR135" s="1306"/>
      <c r="AS135" s="1305"/>
      <c r="AT135" s="1305"/>
      <c r="AU135" s="1306"/>
      <c r="AV135" s="1305"/>
      <c r="AW135" s="1305"/>
      <c r="AX135" s="1306"/>
      <c r="AY135" s="1305"/>
      <c r="AZ135" s="1313"/>
      <c r="BA135" s="1306"/>
      <c r="BB135" s="1306"/>
      <c r="BC135" s="1306"/>
      <c r="BD135" s="1305"/>
      <c r="BE135" s="1306"/>
      <c r="BF135" s="1305"/>
      <c r="BG135" s="1305"/>
      <c r="BH135" s="1306"/>
      <c r="BI135" s="1305"/>
      <c r="BJ135" s="1305"/>
      <c r="BK135" s="1306"/>
      <c r="BL135" s="1305"/>
      <c r="BM135" s="1305"/>
      <c r="BN135" s="1306"/>
      <c r="BO135" s="1305"/>
      <c r="BP135" s="1305"/>
      <c r="BQ135" s="1306"/>
      <c r="BR135" s="1305"/>
      <c r="BS135" s="1305"/>
      <c r="BT135" s="1306"/>
      <c r="BU135" s="1305"/>
      <c r="BV135" s="1305"/>
      <c r="BW135" s="1306"/>
      <c r="BX135" s="1307"/>
      <c r="BY135" s="1305"/>
      <c r="BZ135" s="1306"/>
      <c r="CA135" s="1307"/>
      <c r="CB135" s="1744">
        <f t="shared" ref="CB135:CB136" si="451">CE135+CH135+CK135+CN135</f>
        <v>0</v>
      </c>
      <c r="CC135" s="1744">
        <f t="shared" ref="CC135:CC136" si="452">CF135+CI135+CL135+CO135</f>
        <v>0</v>
      </c>
      <c r="CD135" s="1744">
        <f t="shared" ref="CD135:CD136" si="453">CG135+CJ135+CM135+CP135</f>
        <v>0</v>
      </c>
      <c r="CE135" s="1307"/>
      <c r="CF135" s="1307"/>
      <c r="CG135" s="1307"/>
      <c r="CH135" s="1307"/>
      <c r="CI135" s="1307"/>
      <c r="CJ135" s="1307"/>
      <c r="CK135" s="1307"/>
      <c r="CL135" s="1307"/>
      <c r="CM135" s="1307"/>
      <c r="CN135" s="1307"/>
      <c r="CO135" s="1307"/>
      <c r="CP135" s="1307"/>
      <c r="CQ135" s="1307"/>
      <c r="CR135" s="1307"/>
      <c r="CS135" s="1307"/>
      <c r="CT135" s="1305">
        <v>0.12168</v>
      </c>
      <c r="CU135" s="1307">
        <f t="shared" ref="CU135:CU136" si="454">CT135*0.12*1000</f>
        <v>14.601599999999999</v>
      </c>
      <c r="CV135" s="1307">
        <v>0.44144523856064133</v>
      </c>
      <c r="CW135" s="1305">
        <v>0.1239</v>
      </c>
      <c r="CX135" s="1307">
        <f t="shared" ref="CX135:CX136" si="455">CW135*0.12*1000</f>
        <v>14.867999999999999</v>
      </c>
      <c r="CY135" s="1307">
        <v>0.47049181780303401</v>
      </c>
      <c r="CZ135" s="1305">
        <v>0.1239</v>
      </c>
      <c r="DA135" s="1307">
        <f>CZ135*0.12*1000</f>
        <v>14.867999999999999</v>
      </c>
      <c r="DB135" s="1307">
        <v>0.49138155758101998</v>
      </c>
      <c r="DC135" s="1314"/>
      <c r="DD135" s="1312"/>
      <c r="DE135" s="1312"/>
      <c r="DF135" s="1312"/>
      <c r="DG135" s="1312"/>
      <c r="DH135" s="1312"/>
      <c r="DI135" s="1312"/>
      <c r="DJ135" s="1312">
        <v>30.239000000000001</v>
      </c>
      <c r="DK135" s="1312">
        <v>124.27800000000001</v>
      </c>
      <c r="DL135" s="1312">
        <v>124.27800000000001</v>
      </c>
      <c r="DM135" s="1709"/>
      <c r="DN135" s="715">
        <f t="shared" ref="DN135:DN142" si="456">DH135+DI135+DJ135+DK135+DL135</f>
        <v>278.79500000000002</v>
      </c>
    </row>
    <row r="136" spans="1:120" ht="31.5" outlineLevel="1">
      <c r="A136" s="1308" t="s">
        <v>485</v>
      </c>
      <c r="B136" s="1308" t="s">
        <v>304</v>
      </c>
      <c r="C136" s="1308" t="s">
        <v>736</v>
      </c>
      <c r="D136" s="1672" t="s">
        <v>639</v>
      </c>
      <c r="E136" s="1309" t="s">
        <v>538</v>
      </c>
      <c r="F136" s="1309" t="s">
        <v>640</v>
      </c>
      <c r="G136" s="1310"/>
      <c r="H136" s="1308" t="s">
        <v>576</v>
      </c>
      <c r="I136" s="716">
        <f t="shared" si="448"/>
        <v>0.98561999999999994</v>
      </c>
      <c r="J136" s="716">
        <f t="shared" si="449"/>
        <v>118.27439999999999</v>
      </c>
      <c r="K136" s="716">
        <f t="shared" si="450"/>
        <v>3.7899686949706028</v>
      </c>
      <c r="L136" s="1311"/>
      <c r="M136" s="1312"/>
      <c r="N136" s="1306"/>
      <c r="O136" s="1312"/>
      <c r="P136" s="1312"/>
      <c r="Q136" s="1306"/>
      <c r="R136" s="1312"/>
      <c r="S136" s="1312"/>
      <c r="T136" s="1306"/>
      <c r="U136" s="1312"/>
      <c r="V136" s="1312"/>
      <c r="W136" s="1306"/>
      <c r="X136" s="1312"/>
      <c r="Y136" s="1312"/>
      <c r="Z136" s="1306"/>
      <c r="AA136" s="1312"/>
      <c r="AB136" s="1312"/>
      <c r="AC136" s="1306"/>
      <c r="AD136" s="1312"/>
      <c r="AE136" s="1312"/>
      <c r="AF136" s="1306"/>
      <c r="AG136" s="1312"/>
      <c r="AH136" s="1305"/>
      <c r="AI136" s="1306"/>
      <c r="AJ136" s="1305"/>
      <c r="AK136" s="1306"/>
      <c r="AL136" s="1306"/>
      <c r="AM136" s="1306"/>
      <c r="AN136" s="1305"/>
      <c r="AO136" s="1306"/>
      <c r="AP136" s="1305"/>
      <c r="AQ136" s="1305"/>
      <c r="AR136" s="1306"/>
      <c r="AS136" s="1305"/>
      <c r="AT136" s="1305"/>
      <c r="AU136" s="1306"/>
      <c r="AV136" s="1305"/>
      <c r="AW136" s="1305"/>
      <c r="AX136" s="1306"/>
      <c r="AY136" s="1305"/>
      <c r="AZ136" s="1313"/>
      <c r="BA136" s="1306"/>
      <c r="BB136" s="1306"/>
      <c r="BC136" s="1306"/>
      <c r="BD136" s="1305"/>
      <c r="BE136" s="1306"/>
      <c r="BF136" s="1305"/>
      <c r="BG136" s="1305"/>
      <c r="BH136" s="1306"/>
      <c r="BI136" s="1305"/>
      <c r="BJ136" s="1305"/>
      <c r="BK136" s="1306"/>
      <c r="BL136" s="1305"/>
      <c r="BM136" s="1305"/>
      <c r="BN136" s="1306"/>
      <c r="BO136" s="1305"/>
      <c r="BP136" s="1305"/>
      <c r="BQ136" s="1306"/>
      <c r="BR136" s="1305"/>
      <c r="BS136" s="1305"/>
      <c r="BT136" s="1306"/>
      <c r="BU136" s="1305"/>
      <c r="BV136" s="1305"/>
      <c r="BW136" s="1306"/>
      <c r="BX136" s="1307"/>
      <c r="BY136" s="1305"/>
      <c r="BZ136" s="1306"/>
      <c r="CA136" s="1307"/>
      <c r="CB136" s="1744">
        <f t="shared" si="451"/>
        <v>0</v>
      </c>
      <c r="CC136" s="1744">
        <f t="shared" si="452"/>
        <v>0</v>
      </c>
      <c r="CD136" s="1744">
        <f t="shared" si="453"/>
        <v>0</v>
      </c>
      <c r="CE136" s="1307"/>
      <c r="CF136" s="1307"/>
      <c r="CG136" s="1307"/>
      <c r="CH136" s="1307"/>
      <c r="CI136" s="1307"/>
      <c r="CJ136" s="1307"/>
      <c r="CK136" s="1307"/>
      <c r="CL136" s="1307"/>
      <c r="CM136" s="1307"/>
      <c r="CN136" s="1307"/>
      <c r="CO136" s="1307"/>
      <c r="CP136" s="1307"/>
      <c r="CQ136" s="1307"/>
      <c r="CR136" s="1307"/>
      <c r="CS136" s="1307"/>
      <c r="CT136" s="1305">
        <v>0.1065</v>
      </c>
      <c r="CU136" s="1307">
        <f t="shared" si="454"/>
        <v>12.78</v>
      </c>
      <c r="CV136" s="1307">
        <v>0.38637342132403274</v>
      </c>
      <c r="CW136" s="1305">
        <v>0.43956000000000001</v>
      </c>
      <c r="CX136" s="1307">
        <f t="shared" si="455"/>
        <v>52.747199999999999</v>
      </c>
      <c r="CY136" s="1307">
        <v>1.6604098569316701</v>
      </c>
      <c r="CZ136" s="1305">
        <v>0.43956000000000001</v>
      </c>
      <c r="DA136" s="1307">
        <f>CZ136*0.12*1000</f>
        <v>52.747199999999999</v>
      </c>
      <c r="DB136" s="1307">
        <v>1.7431854167148999</v>
      </c>
      <c r="DC136" s="1314"/>
      <c r="DD136" s="1312"/>
      <c r="DE136" s="1312"/>
      <c r="DF136" s="1312"/>
      <c r="DG136" s="1312"/>
      <c r="DH136" s="1312"/>
      <c r="DI136" s="1312"/>
      <c r="DJ136" s="1312">
        <v>27.547000000000001</v>
      </c>
      <c r="DK136" s="1312">
        <v>29.789000000000001</v>
      </c>
      <c r="DL136" s="1312">
        <v>29.789000000000001</v>
      </c>
      <c r="DM136" s="1709"/>
      <c r="DN136" s="715">
        <f t="shared" si="456"/>
        <v>87.125</v>
      </c>
    </row>
    <row r="137" spans="1:120" outlineLevel="1">
      <c r="A137" s="945" t="s">
        <v>485</v>
      </c>
      <c r="B137" s="945" t="s">
        <v>304</v>
      </c>
      <c r="C137" s="945" t="s">
        <v>88</v>
      </c>
      <c r="D137" s="720"/>
      <c r="E137" s="944"/>
      <c r="F137" s="944"/>
      <c r="G137" s="703"/>
      <c r="H137" s="931"/>
      <c r="I137" s="715"/>
      <c r="J137" s="1649"/>
      <c r="K137" s="1649"/>
      <c r="L137" s="714"/>
      <c r="M137" s="716"/>
      <c r="N137" s="732"/>
      <c r="O137" s="716"/>
      <c r="P137" s="716"/>
      <c r="Q137" s="732"/>
      <c r="R137" s="716"/>
      <c r="S137" s="716"/>
      <c r="T137" s="732"/>
      <c r="U137" s="716"/>
      <c r="V137" s="716"/>
      <c r="W137" s="732"/>
      <c r="X137" s="716"/>
      <c r="Y137" s="716"/>
      <c r="Z137" s="732"/>
      <c r="AA137" s="716"/>
      <c r="AB137" s="716"/>
      <c r="AC137" s="732"/>
      <c r="AD137" s="716"/>
      <c r="AE137" s="716"/>
      <c r="AF137" s="732"/>
      <c r="AG137" s="716"/>
      <c r="AH137" s="717"/>
      <c r="AI137" s="732"/>
      <c r="AJ137" s="717"/>
      <c r="AK137" s="732"/>
      <c r="AL137" s="732"/>
      <c r="AM137" s="732"/>
      <c r="AN137" s="717"/>
      <c r="AO137" s="732"/>
      <c r="AP137" s="717"/>
      <c r="AQ137" s="717"/>
      <c r="AR137" s="732"/>
      <c r="AS137" s="717"/>
      <c r="AT137" s="717"/>
      <c r="AU137" s="732"/>
      <c r="AV137" s="717"/>
      <c r="AW137" s="717"/>
      <c r="AX137" s="732"/>
      <c r="AY137" s="717"/>
      <c r="AZ137" s="1028"/>
      <c r="BA137" s="732"/>
      <c r="BB137" s="732"/>
      <c r="BC137" s="732"/>
      <c r="BD137" s="717"/>
      <c r="BE137" s="732"/>
      <c r="BF137" s="717"/>
      <c r="BG137" s="717"/>
      <c r="BH137" s="732"/>
      <c r="BI137" s="717"/>
      <c r="BJ137" s="717"/>
      <c r="BK137" s="732"/>
      <c r="BL137" s="717"/>
      <c r="BM137" s="717"/>
      <c r="BN137" s="732"/>
      <c r="BO137" s="717"/>
      <c r="BP137" s="717"/>
      <c r="BQ137" s="732"/>
      <c r="BR137" s="717"/>
      <c r="BS137" s="717"/>
      <c r="BT137" s="732"/>
      <c r="BU137" s="717"/>
      <c r="BV137" s="717"/>
      <c r="BW137" s="732"/>
      <c r="BX137" s="753"/>
      <c r="BY137" s="717"/>
      <c r="BZ137" s="732"/>
      <c r="CA137" s="753"/>
      <c r="CB137" s="1275"/>
      <c r="CC137" s="1275"/>
      <c r="CD137" s="1275"/>
      <c r="CE137" s="1275"/>
      <c r="CF137" s="1275"/>
      <c r="CG137" s="1275"/>
      <c r="CH137" s="1275"/>
      <c r="CI137" s="1275"/>
      <c r="CJ137" s="1275"/>
      <c r="CK137" s="1275"/>
      <c r="CL137" s="1275"/>
      <c r="CM137" s="1275"/>
      <c r="CN137" s="1275"/>
      <c r="CO137" s="1275"/>
      <c r="CP137" s="1275"/>
      <c r="CQ137" s="1275"/>
      <c r="CR137" s="1275"/>
      <c r="CS137" s="1275"/>
      <c r="CT137" s="1275"/>
      <c r="CU137" s="1275"/>
      <c r="CV137" s="1275"/>
      <c r="CW137" s="1275"/>
      <c r="CX137" s="1275"/>
      <c r="CY137" s="1275"/>
      <c r="CZ137" s="1275"/>
      <c r="DA137" s="1275"/>
      <c r="DB137" s="1275"/>
      <c r="DC137" s="708"/>
      <c r="DD137" s="716"/>
      <c r="DE137" s="716"/>
      <c r="DF137" s="716"/>
      <c r="DG137" s="716"/>
      <c r="DH137" s="716"/>
      <c r="DI137" s="716"/>
      <c r="DJ137" s="716"/>
      <c r="DK137" s="716"/>
      <c r="DL137" s="1262"/>
      <c r="DM137" s="1709"/>
      <c r="DN137" s="715"/>
    </row>
    <row r="138" spans="1:120" ht="34.700000000000003" customHeight="1" outlineLevel="1">
      <c r="A138" s="1944" t="s">
        <v>485</v>
      </c>
      <c r="B138" s="1944" t="s">
        <v>304</v>
      </c>
      <c r="C138" s="1944">
        <v>6</v>
      </c>
      <c r="D138" s="1945" t="s">
        <v>106</v>
      </c>
      <c r="E138" s="699"/>
      <c r="F138" s="704"/>
      <c r="G138" s="699"/>
      <c r="H138" s="711" t="s">
        <v>576</v>
      </c>
      <c r="I138" s="715">
        <f t="shared" ref="I138:I143" si="457">CB138+CQ138+CT138+CW138+CZ138</f>
        <v>0</v>
      </c>
      <c r="J138" s="1649"/>
      <c r="K138" s="1649"/>
      <c r="L138" s="714"/>
      <c r="M138" s="716"/>
      <c r="N138" s="716"/>
      <c r="O138" s="716"/>
      <c r="P138" s="716"/>
      <c r="Q138" s="716"/>
      <c r="R138" s="716"/>
      <c r="S138" s="716"/>
      <c r="T138" s="716"/>
      <c r="U138" s="716"/>
      <c r="V138" s="716"/>
      <c r="W138" s="716"/>
      <c r="X138" s="716"/>
      <c r="Y138" s="716"/>
      <c r="Z138" s="716"/>
      <c r="AA138" s="716"/>
      <c r="AB138" s="716"/>
      <c r="AC138" s="711"/>
      <c r="AD138" s="711"/>
      <c r="AE138" s="711"/>
      <c r="AF138" s="711"/>
      <c r="AG138" s="711"/>
      <c r="AH138" s="711"/>
      <c r="AI138" s="711"/>
      <c r="AJ138" s="711"/>
      <c r="AK138" s="799"/>
      <c r="AL138" s="799"/>
      <c r="AM138" s="799"/>
      <c r="AN138" s="799"/>
      <c r="AO138" s="799"/>
      <c r="AP138" s="799"/>
      <c r="AQ138" s="799"/>
      <c r="AR138" s="799"/>
      <c r="AS138" s="799"/>
      <c r="AT138" s="799"/>
      <c r="AU138" s="799"/>
      <c r="AV138" s="799"/>
      <c r="AW138" s="799"/>
      <c r="AX138" s="799"/>
      <c r="AY138" s="799"/>
      <c r="AZ138" s="1023"/>
      <c r="BA138" s="953"/>
      <c r="BB138" s="953"/>
      <c r="BC138" s="953"/>
      <c r="BD138" s="953"/>
      <c r="BE138" s="953"/>
      <c r="BF138" s="953"/>
      <c r="BG138" s="953"/>
      <c r="BH138" s="953"/>
      <c r="BI138" s="953"/>
      <c r="BJ138" s="953"/>
      <c r="BK138" s="953"/>
      <c r="BL138" s="953"/>
      <c r="BM138" s="953"/>
      <c r="BN138" s="953"/>
      <c r="BO138" s="953"/>
      <c r="BP138" s="711"/>
      <c r="BQ138" s="711"/>
      <c r="BR138" s="711"/>
      <c r="BS138" s="711"/>
      <c r="BT138" s="711"/>
      <c r="BU138" s="711"/>
      <c r="BV138" s="711"/>
      <c r="BW138" s="711"/>
      <c r="BX138" s="748"/>
      <c r="BY138" s="799"/>
      <c r="BZ138" s="799"/>
      <c r="CA138" s="748"/>
      <c r="CB138" s="1279"/>
      <c r="CC138" s="1279"/>
      <c r="CD138" s="1279"/>
      <c r="CE138" s="1279"/>
      <c r="CF138" s="1279"/>
      <c r="CG138" s="1279"/>
      <c r="CH138" s="1279"/>
      <c r="CI138" s="1279"/>
      <c r="CJ138" s="1279"/>
      <c r="CK138" s="1279"/>
      <c r="CL138" s="1279"/>
      <c r="CM138" s="1279"/>
      <c r="CN138" s="1279"/>
      <c r="CO138" s="1279"/>
      <c r="CP138" s="1279"/>
      <c r="CQ138" s="1279"/>
      <c r="CR138" s="1279"/>
      <c r="CS138" s="1279"/>
      <c r="CT138" s="1279"/>
      <c r="CU138" s="1279"/>
      <c r="CV138" s="1279"/>
      <c r="CW138" s="1279"/>
      <c r="CX138" s="1279"/>
      <c r="CY138" s="1279"/>
      <c r="CZ138" s="1279"/>
      <c r="DA138" s="1279"/>
      <c r="DB138" s="1279"/>
      <c r="DC138" s="708"/>
      <c r="DD138" s="708"/>
      <c r="DE138" s="708"/>
      <c r="DF138" s="708"/>
      <c r="DG138" s="708"/>
      <c r="DH138" s="708"/>
      <c r="DI138" s="708"/>
      <c r="DJ138" s="708"/>
      <c r="DK138" s="708"/>
      <c r="DL138" s="1276"/>
      <c r="DM138" s="1706"/>
      <c r="DN138" s="715">
        <f t="shared" si="456"/>
        <v>0</v>
      </c>
    </row>
    <row r="139" spans="1:120" outlineLevel="1">
      <c r="A139" s="1944"/>
      <c r="B139" s="1944"/>
      <c r="C139" s="1944"/>
      <c r="D139" s="1945"/>
      <c r="E139" s="696"/>
      <c r="F139" s="701"/>
      <c r="G139" s="696"/>
      <c r="H139" s="710" t="s">
        <v>289</v>
      </c>
      <c r="I139" s="715">
        <f t="shared" si="457"/>
        <v>0</v>
      </c>
      <c r="J139" s="1649"/>
      <c r="K139" s="1649"/>
      <c r="L139" s="712"/>
      <c r="M139" s="716"/>
      <c r="N139" s="716"/>
      <c r="O139" s="716"/>
      <c r="P139" s="716"/>
      <c r="Q139" s="716"/>
      <c r="R139" s="716"/>
      <c r="S139" s="716"/>
      <c r="T139" s="716"/>
      <c r="U139" s="716"/>
      <c r="V139" s="716"/>
      <c r="W139" s="716"/>
      <c r="X139" s="716"/>
      <c r="Y139" s="716"/>
      <c r="Z139" s="716"/>
      <c r="AA139" s="716"/>
      <c r="AB139" s="716"/>
      <c r="AC139" s="710"/>
      <c r="AD139" s="710"/>
      <c r="AE139" s="710"/>
      <c r="AF139" s="710"/>
      <c r="AG139" s="710"/>
      <c r="AH139" s="710"/>
      <c r="AI139" s="710"/>
      <c r="AJ139" s="710"/>
      <c r="AK139" s="799"/>
      <c r="AL139" s="799"/>
      <c r="AM139" s="799"/>
      <c r="AN139" s="799"/>
      <c r="AO139" s="799"/>
      <c r="AP139" s="799"/>
      <c r="AQ139" s="799"/>
      <c r="AR139" s="799"/>
      <c r="AS139" s="799"/>
      <c r="AT139" s="799"/>
      <c r="AU139" s="799"/>
      <c r="AV139" s="799"/>
      <c r="AW139" s="799"/>
      <c r="AX139" s="799"/>
      <c r="AY139" s="799"/>
      <c r="AZ139" s="1023"/>
      <c r="BA139" s="953"/>
      <c r="BB139" s="953"/>
      <c r="BC139" s="953"/>
      <c r="BD139" s="953"/>
      <c r="BE139" s="953"/>
      <c r="BF139" s="953"/>
      <c r="BG139" s="953"/>
      <c r="BH139" s="953"/>
      <c r="BI139" s="953"/>
      <c r="BJ139" s="953"/>
      <c r="BK139" s="953"/>
      <c r="BL139" s="953"/>
      <c r="BM139" s="953"/>
      <c r="BN139" s="953"/>
      <c r="BO139" s="953"/>
      <c r="BP139" s="710"/>
      <c r="BQ139" s="710"/>
      <c r="BR139" s="710"/>
      <c r="BS139" s="710"/>
      <c r="BT139" s="710"/>
      <c r="BU139" s="710"/>
      <c r="BV139" s="710"/>
      <c r="BW139" s="710"/>
      <c r="BX139" s="748"/>
      <c r="BY139" s="799"/>
      <c r="BZ139" s="799"/>
      <c r="CA139" s="748"/>
      <c r="CB139" s="1279"/>
      <c r="CC139" s="1279"/>
      <c r="CD139" s="1279"/>
      <c r="CE139" s="1279"/>
      <c r="CF139" s="1279"/>
      <c r="CG139" s="1279"/>
      <c r="CH139" s="1279"/>
      <c r="CI139" s="1279"/>
      <c r="CJ139" s="1279"/>
      <c r="CK139" s="1279"/>
      <c r="CL139" s="1279"/>
      <c r="CM139" s="1279"/>
      <c r="CN139" s="1279"/>
      <c r="CO139" s="1279"/>
      <c r="CP139" s="1279"/>
      <c r="CQ139" s="1279"/>
      <c r="CR139" s="1279"/>
      <c r="CS139" s="1279"/>
      <c r="CT139" s="1279"/>
      <c r="CU139" s="1279"/>
      <c r="CV139" s="1279"/>
      <c r="CW139" s="1279"/>
      <c r="CX139" s="1279"/>
      <c r="CY139" s="1279"/>
      <c r="CZ139" s="1279"/>
      <c r="DA139" s="1279"/>
      <c r="DB139" s="1279"/>
      <c r="DC139" s="708"/>
      <c r="DD139" s="708"/>
      <c r="DE139" s="708"/>
      <c r="DF139" s="708"/>
      <c r="DG139" s="708"/>
      <c r="DH139" s="708"/>
      <c r="DI139" s="708"/>
      <c r="DJ139" s="708"/>
      <c r="DK139" s="708"/>
      <c r="DL139" s="1276"/>
      <c r="DM139" s="1706"/>
      <c r="DN139" s="715">
        <f t="shared" si="456"/>
        <v>0</v>
      </c>
    </row>
    <row r="140" spans="1:120" ht="20.25" customHeight="1" outlineLevel="1">
      <c r="A140" s="1944" t="s">
        <v>485</v>
      </c>
      <c r="B140" s="1944" t="s">
        <v>304</v>
      </c>
      <c r="C140" s="1944">
        <v>7</v>
      </c>
      <c r="D140" s="1945" t="s">
        <v>107</v>
      </c>
      <c r="E140" s="696"/>
      <c r="F140" s="701"/>
      <c r="G140" s="696"/>
      <c r="H140" s="710" t="s">
        <v>576</v>
      </c>
      <c r="I140" s="715">
        <f t="shared" si="457"/>
        <v>0</v>
      </c>
      <c r="J140" s="1649"/>
      <c r="K140" s="1649"/>
      <c r="L140" s="712"/>
      <c r="M140" s="716"/>
      <c r="N140" s="716"/>
      <c r="O140" s="716"/>
      <c r="P140" s="716"/>
      <c r="Q140" s="716"/>
      <c r="R140" s="716"/>
      <c r="S140" s="716"/>
      <c r="T140" s="716"/>
      <c r="U140" s="716"/>
      <c r="V140" s="716"/>
      <c r="W140" s="716"/>
      <c r="X140" s="716"/>
      <c r="Y140" s="716"/>
      <c r="Z140" s="716"/>
      <c r="AA140" s="716"/>
      <c r="AB140" s="716"/>
      <c r="AC140" s="710"/>
      <c r="AD140" s="710"/>
      <c r="AE140" s="710"/>
      <c r="AF140" s="710"/>
      <c r="AG140" s="710"/>
      <c r="AH140" s="710"/>
      <c r="AI140" s="710"/>
      <c r="AJ140" s="710"/>
      <c r="AK140" s="799"/>
      <c r="AL140" s="799"/>
      <c r="AM140" s="799"/>
      <c r="AN140" s="799"/>
      <c r="AO140" s="799"/>
      <c r="AP140" s="799"/>
      <c r="AQ140" s="799"/>
      <c r="AR140" s="799"/>
      <c r="AS140" s="799"/>
      <c r="AT140" s="799"/>
      <c r="AU140" s="799"/>
      <c r="AV140" s="799"/>
      <c r="AW140" s="799"/>
      <c r="AX140" s="799"/>
      <c r="AY140" s="799"/>
      <c r="AZ140" s="1023"/>
      <c r="BA140" s="953"/>
      <c r="BB140" s="953"/>
      <c r="BC140" s="953"/>
      <c r="BD140" s="953"/>
      <c r="BE140" s="953"/>
      <c r="BF140" s="953"/>
      <c r="BG140" s="953"/>
      <c r="BH140" s="953"/>
      <c r="BI140" s="953"/>
      <c r="BJ140" s="953"/>
      <c r="BK140" s="953"/>
      <c r="BL140" s="953"/>
      <c r="BM140" s="953"/>
      <c r="BN140" s="953"/>
      <c r="BO140" s="953"/>
      <c r="BP140" s="710"/>
      <c r="BQ140" s="710"/>
      <c r="BR140" s="710"/>
      <c r="BS140" s="710"/>
      <c r="BT140" s="710"/>
      <c r="BU140" s="710"/>
      <c r="BV140" s="710"/>
      <c r="BW140" s="710"/>
      <c r="BX140" s="748"/>
      <c r="BY140" s="799"/>
      <c r="BZ140" s="799"/>
      <c r="CA140" s="748"/>
      <c r="CB140" s="1279"/>
      <c r="CC140" s="1279"/>
      <c r="CD140" s="1279"/>
      <c r="CE140" s="1279"/>
      <c r="CF140" s="1279"/>
      <c r="CG140" s="1279"/>
      <c r="CH140" s="1279"/>
      <c r="CI140" s="1279"/>
      <c r="CJ140" s="1279"/>
      <c r="CK140" s="1279"/>
      <c r="CL140" s="1279"/>
      <c r="CM140" s="1279"/>
      <c r="CN140" s="1279"/>
      <c r="CO140" s="1279"/>
      <c r="CP140" s="1279"/>
      <c r="CQ140" s="1279"/>
      <c r="CR140" s="1279"/>
      <c r="CS140" s="1279"/>
      <c r="CT140" s="1279"/>
      <c r="CU140" s="1279"/>
      <c r="CV140" s="1279"/>
      <c r="CW140" s="1279"/>
      <c r="CX140" s="1279"/>
      <c r="CY140" s="1279"/>
      <c r="CZ140" s="1279"/>
      <c r="DA140" s="1279"/>
      <c r="DB140" s="1279"/>
      <c r="DC140" s="708"/>
      <c r="DD140" s="708"/>
      <c r="DE140" s="708"/>
      <c r="DF140" s="708"/>
      <c r="DG140" s="708"/>
      <c r="DH140" s="708"/>
      <c r="DI140" s="708"/>
      <c r="DJ140" s="708"/>
      <c r="DK140" s="708"/>
      <c r="DL140" s="1276"/>
      <c r="DM140" s="1706"/>
      <c r="DN140" s="715">
        <f t="shared" si="456"/>
        <v>0</v>
      </c>
    </row>
    <row r="141" spans="1:120" ht="20.25" customHeight="1" outlineLevel="1">
      <c r="A141" s="1944"/>
      <c r="B141" s="1944"/>
      <c r="C141" s="1944"/>
      <c r="D141" s="1945"/>
      <c r="E141" s="696"/>
      <c r="F141" s="701"/>
      <c r="G141" s="696"/>
      <c r="H141" s="710" t="s">
        <v>289</v>
      </c>
      <c r="I141" s="715">
        <f t="shared" si="457"/>
        <v>0</v>
      </c>
      <c r="J141" s="1649"/>
      <c r="K141" s="1649"/>
      <c r="L141" s="712"/>
      <c r="M141" s="716"/>
      <c r="N141" s="710"/>
      <c r="O141" s="710"/>
      <c r="P141" s="716"/>
      <c r="Q141" s="710"/>
      <c r="R141" s="710"/>
      <c r="S141" s="716"/>
      <c r="T141" s="710"/>
      <c r="U141" s="710"/>
      <c r="V141" s="716"/>
      <c r="W141" s="710"/>
      <c r="X141" s="710"/>
      <c r="Y141" s="710"/>
      <c r="Z141" s="710"/>
      <c r="AA141" s="710"/>
      <c r="AB141" s="716"/>
      <c r="AC141" s="710"/>
      <c r="AD141" s="710"/>
      <c r="AE141" s="710"/>
      <c r="AF141" s="710"/>
      <c r="AG141" s="710"/>
      <c r="AH141" s="710"/>
      <c r="AI141" s="710"/>
      <c r="AJ141" s="710"/>
      <c r="AK141" s="799"/>
      <c r="AL141" s="799"/>
      <c r="AM141" s="799"/>
      <c r="AN141" s="799"/>
      <c r="AO141" s="799"/>
      <c r="AP141" s="799"/>
      <c r="AQ141" s="799"/>
      <c r="AR141" s="799"/>
      <c r="AS141" s="799"/>
      <c r="AT141" s="799"/>
      <c r="AU141" s="799"/>
      <c r="AV141" s="799"/>
      <c r="AW141" s="799"/>
      <c r="AX141" s="799"/>
      <c r="AY141" s="799"/>
      <c r="AZ141" s="1023"/>
      <c r="BA141" s="953"/>
      <c r="BB141" s="953"/>
      <c r="BC141" s="953"/>
      <c r="BD141" s="953"/>
      <c r="BE141" s="953"/>
      <c r="BF141" s="953"/>
      <c r="BG141" s="953"/>
      <c r="BH141" s="953"/>
      <c r="BI141" s="953"/>
      <c r="BJ141" s="953"/>
      <c r="BK141" s="953"/>
      <c r="BL141" s="953"/>
      <c r="BM141" s="953"/>
      <c r="BN141" s="953"/>
      <c r="BO141" s="953"/>
      <c r="BP141" s="710"/>
      <c r="BQ141" s="710"/>
      <c r="BR141" s="710"/>
      <c r="BS141" s="710"/>
      <c r="BT141" s="710"/>
      <c r="BU141" s="710"/>
      <c r="BV141" s="710"/>
      <c r="BW141" s="710"/>
      <c r="BX141" s="748"/>
      <c r="BY141" s="799"/>
      <c r="BZ141" s="799"/>
      <c r="CA141" s="748"/>
      <c r="CB141" s="1279"/>
      <c r="CC141" s="1279"/>
      <c r="CD141" s="1279"/>
      <c r="CE141" s="1279"/>
      <c r="CF141" s="1279"/>
      <c r="CG141" s="1279"/>
      <c r="CH141" s="1279"/>
      <c r="CI141" s="1279"/>
      <c r="CJ141" s="1279"/>
      <c r="CK141" s="1279"/>
      <c r="CL141" s="1279"/>
      <c r="CM141" s="1279"/>
      <c r="CN141" s="1279"/>
      <c r="CO141" s="1279"/>
      <c r="CP141" s="1279"/>
      <c r="CQ141" s="1279"/>
      <c r="CR141" s="1279"/>
      <c r="CS141" s="1279"/>
      <c r="CT141" s="1279"/>
      <c r="CU141" s="1279"/>
      <c r="CV141" s="1279"/>
      <c r="CW141" s="1279"/>
      <c r="CX141" s="1279"/>
      <c r="CY141" s="1279"/>
      <c r="CZ141" s="1279"/>
      <c r="DA141" s="1279"/>
      <c r="DB141" s="1279"/>
      <c r="DC141" s="708"/>
      <c r="DD141" s="708"/>
      <c r="DE141" s="708"/>
      <c r="DF141" s="708"/>
      <c r="DG141" s="708"/>
      <c r="DH141" s="708"/>
      <c r="DI141" s="708"/>
      <c r="DJ141" s="708"/>
      <c r="DK141" s="708"/>
      <c r="DL141" s="1276"/>
      <c r="DM141" s="1706"/>
      <c r="DN141" s="715">
        <f t="shared" si="456"/>
        <v>0</v>
      </c>
    </row>
    <row r="142" spans="1:120" ht="31.5" outlineLevel="1">
      <c r="A142" s="710" t="s">
        <v>485</v>
      </c>
      <c r="B142" s="710" t="s">
        <v>304</v>
      </c>
      <c r="C142" s="710">
        <v>8</v>
      </c>
      <c r="D142" s="696" t="s">
        <v>294</v>
      </c>
      <c r="E142" s="696"/>
      <c r="F142" s="701"/>
      <c r="G142" s="696"/>
      <c r="H142" s="710" t="s">
        <v>289</v>
      </c>
      <c r="I142" s="715">
        <f t="shared" si="457"/>
        <v>0</v>
      </c>
      <c r="J142" s="1649"/>
      <c r="K142" s="1649"/>
      <c r="L142" s="712"/>
      <c r="M142" s="716"/>
      <c r="N142" s="710"/>
      <c r="O142" s="710"/>
      <c r="P142" s="716"/>
      <c r="Q142" s="710"/>
      <c r="R142" s="710"/>
      <c r="S142" s="716"/>
      <c r="T142" s="710"/>
      <c r="U142" s="710"/>
      <c r="V142" s="716"/>
      <c r="W142" s="710"/>
      <c r="X142" s="710"/>
      <c r="Y142" s="710"/>
      <c r="Z142" s="710"/>
      <c r="AA142" s="710"/>
      <c r="AB142" s="716"/>
      <c r="AC142" s="710"/>
      <c r="AD142" s="710"/>
      <c r="AE142" s="710"/>
      <c r="AF142" s="710"/>
      <c r="AG142" s="710"/>
      <c r="AH142" s="710"/>
      <c r="AI142" s="710"/>
      <c r="AJ142" s="710"/>
      <c r="AK142" s="799"/>
      <c r="AL142" s="799"/>
      <c r="AM142" s="799"/>
      <c r="AN142" s="799"/>
      <c r="AO142" s="799"/>
      <c r="AP142" s="799"/>
      <c r="AQ142" s="799"/>
      <c r="AR142" s="799"/>
      <c r="AS142" s="799"/>
      <c r="AT142" s="799"/>
      <c r="AU142" s="799"/>
      <c r="AV142" s="799"/>
      <c r="AW142" s="799"/>
      <c r="AX142" s="799"/>
      <c r="AY142" s="799"/>
      <c r="AZ142" s="1023"/>
      <c r="BA142" s="953"/>
      <c r="BB142" s="953"/>
      <c r="BC142" s="953"/>
      <c r="BD142" s="953"/>
      <c r="BE142" s="953"/>
      <c r="BF142" s="953"/>
      <c r="BG142" s="953"/>
      <c r="BH142" s="953"/>
      <c r="BI142" s="953"/>
      <c r="BJ142" s="953"/>
      <c r="BK142" s="953"/>
      <c r="BL142" s="953"/>
      <c r="BM142" s="953"/>
      <c r="BN142" s="953"/>
      <c r="BO142" s="953"/>
      <c r="BP142" s="710"/>
      <c r="BQ142" s="710"/>
      <c r="BR142" s="710"/>
      <c r="BS142" s="710"/>
      <c r="BT142" s="710"/>
      <c r="BU142" s="710"/>
      <c r="BV142" s="710"/>
      <c r="BW142" s="710"/>
      <c r="BX142" s="748"/>
      <c r="BY142" s="799"/>
      <c r="BZ142" s="799"/>
      <c r="CA142" s="748"/>
      <c r="CB142" s="1279"/>
      <c r="CC142" s="1279"/>
      <c r="CD142" s="1279"/>
      <c r="CE142" s="1279"/>
      <c r="CF142" s="1279"/>
      <c r="CG142" s="1279"/>
      <c r="CH142" s="1279"/>
      <c r="CI142" s="1279"/>
      <c r="CJ142" s="1279"/>
      <c r="CK142" s="1279"/>
      <c r="CL142" s="1279"/>
      <c r="CM142" s="1279"/>
      <c r="CN142" s="1279"/>
      <c r="CO142" s="1279"/>
      <c r="CP142" s="1279"/>
      <c r="CQ142" s="1279"/>
      <c r="CR142" s="1279"/>
      <c r="CS142" s="1279"/>
      <c r="CT142" s="1279"/>
      <c r="CU142" s="1279"/>
      <c r="CV142" s="1279"/>
      <c r="CW142" s="1279"/>
      <c r="CX142" s="1279"/>
      <c r="CY142" s="1279"/>
      <c r="CZ142" s="1279"/>
      <c r="DA142" s="1279"/>
      <c r="DB142" s="1279"/>
      <c r="DC142" s="708"/>
      <c r="DD142" s="708"/>
      <c r="DE142" s="708"/>
      <c r="DF142" s="708"/>
      <c r="DG142" s="708"/>
      <c r="DH142" s="708"/>
      <c r="DI142" s="708"/>
      <c r="DJ142" s="708"/>
      <c r="DK142" s="708"/>
      <c r="DL142" s="1276"/>
      <c r="DM142" s="1706"/>
      <c r="DN142" s="715">
        <f t="shared" si="456"/>
        <v>0</v>
      </c>
    </row>
    <row r="143" spans="1:120" outlineLevel="1">
      <c r="A143" s="710"/>
      <c r="B143" s="710"/>
      <c r="C143" s="708"/>
      <c r="D143" s="700" t="s">
        <v>11</v>
      </c>
      <c r="E143" s="700"/>
      <c r="F143" s="700"/>
      <c r="G143" s="700"/>
      <c r="H143" s="708"/>
      <c r="I143" s="715">
        <f t="shared" si="457"/>
        <v>81.758919999999989</v>
      </c>
      <c r="J143" s="1649"/>
      <c r="K143" s="1649"/>
      <c r="L143" s="721"/>
      <c r="M143" s="716"/>
      <c r="N143" s="710"/>
      <c r="O143" s="710"/>
      <c r="P143" s="716"/>
      <c r="Q143" s="710"/>
      <c r="R143" s="710"/>
      <c r="S143" s="716"/>
      <c r="T143" s="710"/>
      <c r="U143" s="710"/>
      <c r="V143" s="716"/>
      <c r="W143" s="710"/>
      <c r="X143" s="710"/>
      <c r="Y143" s="710"/>
      <c r="Z143" s="710"/>
      <c r="AA143" s="710"/>
      <c r="AB143" s="727"/>
      <c r="AC143" s="727"/>
      <c r="AD143" s="727"/>
      <c r="AE143" s="727">
        <f t="shared" ref="AE143:AY143" si="458">AE140+AE138+AE129+AE127+AE125+AE123+AE120</f>
        <v>0.990621895184296</v>
      </c>
      <c r="AF143" s="727">
        <f t="shared" si="458"/>
        <v>118.87462742211551</v>
      </c>
      <c r="AG143" s="727">
        <f t="shared" si="458"/>
        <v>3.0060720716162557</v>
      </c>
      <c r="AH143" s="727">
        <f t="shared" si="458"/>
        <v>0</v>
      </c>
      <c r="AI143" s="727">
        <f t="shared" si="458"/>
        <v>0</v>
      </c>
      <c r="AJ143" s="727">
        <f t="shared" si="458"/>
        <v>0</v>
      </c>
      <c r="AK143" s="727">
        <f t="shared" si="458"/>
        <v>6.7509999999999986</v>
      </c>
      <c r="AL143" s="727">
        <f t="shared" si="458"/>
        <v>810.11999999999989</v>
      </c>
      <c r="AM143" s="727">
        <f t="shared" si="458"/>
        <v>22.343932037063162</v>
      </c>
      <c r="AN143" s="727">
        <f t="shared" si="458"/>
        <v>0</v>
      </c>
      <c r="AO143" s="727">
        <f t="shared" si="458"/>
        <v>0</v>
      </c>
      <c r="AP143" s="727">
        <f t="shared" si="458"/>
        <v>0</v>
      </c>
      <c r="AQ143" s="727">
        <f t="shared" si="458"/>
        <v>0</v>
      </c>
      <c r="AR143" s="727">
        <f t="shared" si="458"/>
        <v>0</v>
      </c>
      <c r="AS143" s="727">
        <f t="shared" si="458"/>
        <v>0</v>
      </c>
      <c r="AT143" s="727">
        <f t="shared" si="458"/>
        <v>0</v>
      </c>
      <c r="AU143" s="727">
        <f t="shared" si="458"/>
        <v>0</v>
      </c>
      <c r="AV143" s="727">
        <f t="shared" si="458"/>
        <v>0</v>
      </c>
      <c r="AW143" s="727">
        <f t="shared" si="458"/>
        <v>6.7509999999999986</v>
      </c>
      <c r="AX143" s="727">
        <f t="shared" si="458"/>
        <v>810.11999999999989</v>
      </c>
      <c r="AY143" s="727">
        <f t="shared" si="458"/>
        <v>22.343932037063162</v>
      </c>
      <c r="AZ143" s="1032"/>
      <c r="BA143" s="727">
        <f t="shared" ref="BA143:CB143" si="459">BA140+BA138+BA129+BA127+BA125+BA123+BA120</f>
        <v>0.20150099999999999</v>
      </c>
      <c r="BB143" s="727">
        <f t="shared" si="459"/>
        <v>16.10304</v>
      </c>
      <c r="BC143" s="727">
        <f t="shared" si="459"/>
        <v>0.66030118232752699</v>
      </c>
      <c r="BD143" s="727">
        <f t="shared" si="459"/>
        <v>0</v>
      </c>
      <c r="BE143" s="727">
        <f t="shared" si="459"/>
        <v>0</v>
      </c>
      <c r="BF143" s="727">
        <f t="shared" si="459"/>
        <v>0</v>
      </c>
      <c r="BG143" s="727">
        <f t="shared" si="459"/>
        <v>6.6622000000000001E-2</v>
      </c>
      <c r="BH143" s="727">
        <f t="shared" si="459"/>
        <v>7.9946400000000004</v>
      </c>
      <c r="BI143" s="727">
        <f t="shared" si="459"/>
        <v>0.201482456</v>
      </c>
      <c r="BJ143" s="727">
        <f t="shared" si="459"/>
        <v>6.7309000000000008E-2</v>
      </c>
      <c r="BK143" s="727">
        <f t="shared" si="459"/>
        <v>0</v>
      </c>
      <c r="BL143" s="727">
        <f t="shared" si="459"/>
        <v>0.23126872632752693</v>
      </c>
      <c r="BM143" s="727">
        <f t="shared" si="459"/>
        <v>6.7570000000000005E-2</v>
      </c>
      <c r="BN143" s="727">
        <f t="shared" si="459"/>
        <v>8.1083999999999996</v>
      </c>
      <c r="BO143" s="727">
        <f t="shared" si="459"/>
        <v>0.22755000000000003</v>
      </c>
      <c r="BP143" s="727">
        <f t="shared" si="459"/>
        <v>5.9829024194198412</v>
      </c>
      <c r="BQ143" s="727">
        <f t="shared" si="459"/>
        <v>717.94829033038093</v>
      </c>
      <c r="BR143" s="727">
        <f t="shared" si="459"/>
        <v>19.490934017695086</v>
      </c>
      <c r="BS143" s="727">
        <f t="shared" si="459"/>
        <v>1.0476078246523699</v>
      </c>
      <c r="BT143" s="727">
        <f t="shared" si="459"/>
        <v>125.7129389582844</v>
      </c>
      <c r="BU143" s="727">
        <f t="shared" si="459"/>
        <v>3.5370835390549127</v>
      </c>
      <c r="BV143" s="727">
        <f t="shared" si="459"/>
        <v>2.56110194930474</v>
      </c>
      <c r="BW143" s="727">
        <f t="shared" si="459"/>
        <v>307.33223391656884</v>
      </c>
      <c r="BX143" s="758">
        <f t="shared" si="459"/>
        <v>9.1249721726220816</v>
      </c>
      <c r="BY143" s="727">
        <f t="shared" si="459"/>
        <v>0.32688630000000002</v>
      </c>
      <c r="BZ143" s="727">
        <f t="shared" si="459"/>
        <v>39.226356000000003</v>
      </c>
      <c r="CA143" s="758">
        <f t="shared" si="459"/>
        <v>1.30291740072</v>
      </c>
      <c r="CB143" s="1291">
        <f t="shared" si="459"/>
        <v>0.25374999999999998</v>
      </c>
      <c r="CC143" s="1291">
        <f t="shared" ref="CC143:DB143" si="460">CC103+CC116+CC118+CC120+CC122+CC138+CC140+CC142</f>
        <v>2240.2799520000003</v>
      </c>
      <c r="CD143" s="1291">
        <f t="shared" si="460"/>
        <v>66.784388670704004</v>
      </c>
      <c r="CE143" s="1291">
        <f t="shared" si="460"/>
        <v>4.9420000000000002</v>
      </c>
      <c r="CF143" s="1291">
        <f t="shared" si="460"/>
        <v>593.03999999999985</v>
      </c>
      <c r="CG143" s="1291">
        <f t="shared" si="460"/>
        <v>16.959510819999995</v>
      </c>
      <c r="CH143" s="1291">
        <f t="shared" si="460"/>
        <v>4.2949999999999999</v>
      </c>
      <c r="CI143" s="1291">
        <f t="shared" si="460"/>
        <v>515.4</v>
      </c>
      <c r="CJ143" s="1291">
        <f t="shared" si="460"/>
        <v>14.315320899999998</v>
      </c>
      <c r="CK143" s="1291">
        <f t="shared" si="460"/>
        <v>3.3939995999999999</v>
      </c>
      <c r="CL143" s="1291">
        <f t="shared" si="460"/>
        <v>407.27995199999987</v>
      </c>
      <c r="CM143" s="1291">
        <f t="shared" si="460"/>
        <v>12.806375050703998</v>
      </c>
      <c r="CN143" s="1291">
        <f t="shared" si="460"/>
        <v>6.0380000000000003</v>
      </c>
      <c r="CO143" s="1291">
        <f t="shared" si="460"/>
        <v>724.56000000000006</v>
      </c>
      <c r="CP143" s="1291">
        <f t="shared" si="460"/>
        <v>22.703181900000004</v>
      </c>
      <c r="CQ143" s="1291">
        <f t="shared" si="460"/>
        <v>22.678312000000002</v>
      </c>
      <c r="CR143" s="1291">
        <f t="shared" si="460"/>
        <v>2721.3974400000002</v>
      </c>
      <c r="CS143" s="1291">
        <f t="shared" si="460"/>
        <v>81.641907504350002</v>
      </c>
      <c r="CT143" s="1291">
        <f t="shared" si="460"/>
        <v>19.163193999999997</v>
      </c>
      <c r="CU143" s="1291">
        <f t="shared" si="460"/>
        <v>2299.5832799999998</v>
      </c>
      <c r="CV143" s="1291">
        <f t="shared" si="460"/>
        <v>71.809470348439987</v>
      </c>
      <c r="CW143" s="1291">
        <f t="shared" si="460"/>
        <v>19.675697999999997</v>
      </c>
      <c r="CX143" s="1291">
        <f t="shared" si="460"/>
        <v>2361.0837599999995</v>
      </c>
      <c r="CY143" s="1291">
        <f t="shared" si="460"/>
        <v>75.469287790679985</v>
      </c>
      <c r="CZ143" s="1291">
        <f t="shared" si="460"/>
        <v>19.987966</v>
      </c>
      <c r="DA143" s="1291">
        <f t="shared" si="460"/>
        <v>2398.5559199999998</v>
      </c>
      <c r="DB143" s="1291">
        <f t="shared" si="460"/>
        <v>78.478750905799998</v>
      </c>
      <c r="DC143" s="758">
        <f t="shared" ref="DC143:DK143" si="461">DC140+DC138+DC129+DC127+DC125+DC123+DC120</f>
        <v>0</v>
      </c>
      <c r="DD143" s="758">
        <f t="shared" si="461"/>
        <v>0</v>
      </c>
      <c r="DE143" s="758">
        <f t="shared" si="461"/>
        <v>1.31657</v>
      </c>
      <c r="DF143" s="758">
        <f t="shared" si="461"/>
        <v>23.33158959</v>
      </c>
      <c r="DG143" s="758">
        <f t="shared" si="461"/>
        <v>57.40754974</v>
      </c>
      <c r="DH143" s="758">
        <f t="shared" si="461"/>
        <v>113.10051</v>
      </c>
      <c r="DI143" s="758">
        <f t="shared" si="461"/>
        <v>125.84957</v>
      </c>
      <c r="DJ143" s="758">
        <f t="shared" si="461"/>
        <v>85.403360000000006</v>
      </c>
      <c r="DK143" s="758">
        <f t="shared" si="461"/>
        <v>192.0487</v>
      </c>
      <c r="DL143" s="1289"/>
      <c r="DM143" s="1715"/>
      <c r="DN143" s="758"/>
    </row>
  </sheetData>
  <mergeCells count="174">
    <mergeCell ref="BD5:BF5"/>
    <mergeCell ref="A59:A60"/>
    <mergeCell ref="B59:B60"/>
    <mergeCell ref="C59:C60"/>
    <mergeCell ref="D59:D60"/>
    <mergeCell ref="C27:C28"/>
    <mergeCell ref="D27:D28"/>
    <mergeCell ref="A55:A56"/>
    <mergeCell ref="B55:B56"/>
    <mergeCell ref="C55:C56"/>
    <mergeCell ref="D55:D56"/>
    <mergeCell ref="A31:A32"/>
    <mergeCell ref="B31:B32"/>
    <mergeCell ref="A50:A51"/>
    <mergeCell ref="B50:B51"/>
    <mergeCell ref="C50:C51"/>
    <mergeCell ref="D50:D51"/>
    <mergeCell ref="A35:A36"/>
    <mergeCell ref="B35:B36"/>
    <mergeCell ref="C35:C36"/>
    <mergeCell ref="D35:D36"/>
    <mergeCell ref="A48:A49"/>
    <mergeCell ref="B48:B49"/>
    <mergeCell ref="C48:C49"/>
    <mergeCell ref="DC119:DN119"/>
    <mergeCell ref="A115:A116"/>
    <mergeCell ref="B115:B116"/>
    <mergeCell ref="C115:C116"/>
    <mergeCell ref="D115:D116"/>
    <mergeCell ref="A97:A98"/>
    <mergeCell ref="B97:B98"/>
    <mergeCell ref="C97:C98"/>
    <mergeCell ref="A95:A96"/>
    <mergeCell ref="B95:B96"/>
    <mergeCell ref="C95:C96"/>
    <mergeCell ref="D95:D96"/>
    <mergeCell ref="D48:D49"/>
    <mergeCell ref="C63:C64"/>
    <mergeCell ref="D63:D64"/>
    <mergeCell ref="A74:A75"/>
    <mergeCell ref="BP4:CA4"/>
    <mergeCell ref="A93:A94"/>
    <mergeCell ref="B93:B94"/>
    <mergeCell ref="C93:C94"/>
    <mergeCell ref="D93:D94"/>
    <mergeCell ref="B74:B75"/>
    <mergeCell ref="C74:C75"/>
    <mergeCell ref="D74:D75"/>
    <mergeCell ref="A76:A77"/>
    <mergeCell ref="B76:B77"/>
    <mergeCell ref="C76:C77"/>
    <mergeCell ref="D76:D77"/>
    <mergeCell ref="A61:A62"/>
    <mergeCell ref="B61:B62"/>
    <mergeCell ref="C61:C62"/>
    <mergeCell ref="D61:D62"/>
    <mergeCell ref="BM5:BO5"/>
    <mergeCell ref="A82:A83"/>
    <mergeCell ref="B82:B83"/>
    <mergeCell ref="C82:C83"/>
    <mergeCell ref="D82:D83"/>
    <mergeCell ref="A63:A64"/>
    <mergeCell ref="B63:B64"/>
    <mergeCell ref="C9:C10"/>
    <mergeCell ref="A140:A141"/>
    <mergeCell ref="B140:B141"/>
    <mergeCell ref="C140:C141"/>
    <mergeCell ref="D140:D141"/>
    <mergeCell ref="A138:A139"/>
    <mergeCell ref="B138:B139"/>
    <mergeCell ref="C138:C139"/>
    <mergeCell ref="D138:D139"/>
    <mergeCell ref="A125:A126"/>
    <mergeCell ref="B125:B126"/>
    <mergeCell ref="C125:C126"/>
    <mergeCell ref="D125:D126"/>
    <mergeCell ref="A127:A128"/>
    <mergeCell ref="B127:B128"/>
    <mergeCell ref="C127:C128"/>
    <mergeCell ref="D127:D128"/>
    <mergeCell ref="A120:A121"/>
    <mergeCell ref="B120:B121"/>
    <mergeCell ref="C120:C121"/>
    <mergeCell ref="D120:D121"/>
    <mergeCell ref="A123:A124"/>
    <mergeCell ref="B123:B124"/>
    <mergeCell ref="C123:C124"/>
    <mergeCell ref="D123:D124"/>
    <mergeCell ref="D97:D98"/>
    <mergeCell ref="A113:A114"/>
    <mergeCell ref="B113:B114"/>
    <mergeCell ref="C113:C114"/>
    <mergeCell ref="D113:D114"/>
    <mergeCell ref="BV5:BX5"/>
    <mergeCell ref="A13:A14"/>
    <mergeCell ref="B13:B14"/>
    <mergeCell ref="B11:B12"/>
    <mergeCell ref="A4:A6"/>
    <mergeCell ref="B4:B6"/>
    <mergeCell ref="AB5:AD5"/>
    <mergeCell ref="Y5:AA5"/>
    <mergeCell ref="E4:E6"/>
    <mergeCell ref="G4:G6"/>
    <mergeCell ref="I4:I6"/>
    <mergeCell ref="L4:L6"/>
    <mergeCell ref="C4:C6"/>
    <mergeCell ref="AW5:AY5"/>
    <mergeCell ref="A9:A10"/>
    <mergeCell ref="D9:D10"/>
    <mergeCell ref="M4:AJ4"/>
    <mergeCell ref="D11:D12"/>
    <mergeCell ref="C11:C12"/>
    <mergeCell ref="D13:D14"/>
    <mergeCell ref="C13:C14"/>
    <mergeCell ref="BG5:BI5"/>
    <mergeCell ref="BJ5:BL5"/>
    <mergeCell ref="J4:J6"/>
    <mergeCell ref="K4:K6"/>
    <mergeCell ref="A33:A34"/>
    <mergeCell ref="B33:B34"/>
    <mergeCell ref="C33:C34"/>
    <mergeCell ref="D33:D34"/>
    <mergeCell ref="A22:A23"/>
    <mergeCell ref="B22:B23"/>
    <mergeCell ref="D22:D23"/>
    <mergeCell ref="C22:C23"/>
    <mergeCell ref="C31:C32"/>
    <mergeCell ref="D31:D32"/>
    <mergeCell ref="A27:A28"/>
    <mergeCell ref="B27:B28"/>
    <mergeCell ref="A15:A16"/>
    <mergeCell ref="B15:B16"/>
    <mergeCell ref="A20:A21"/>
    <mergeCell ref="B20:B21"/>
    <mergeCell ref="B9:B10"/>
    <mergeCell ref="A11:A12"/>
    <mergeCell ref="D20:D21"/>
    <mergeCell ref="C20:C21"/>
    <mergeCell ref="D15:D16"/>
    <mergeCell ref="C15:C16"/>
    <mergeCell ref="DC26:DN26"/>
    <mergeCell ref="DC54:DN54"/>
    <mergeCell ref="DC81:DN81"/>
    <mergeCell ref="AE5:AG5"/>
    <mergeCell ref="AK5:AM5"/>
    <mergeCell ref="BP5:BR5"/>
    <mergeCell ref="AH5:AJ5"/>
    <mergeCell ref="D4:D6"/>
    <mergeCell ref="H4:H6"/>
    <mergeCell ref="V5:X5"/>
    <mergeCell ref="P5:R5"/>
    <mergeCell ref="M5:O5"/>
    <mergeCell ref="S5:U5"/>
    <mergeCell ref="F4:F6"/>
    <mergeCell ref="DC8:DN8"/>
    <mergeCell ref="BS5:BU5"/>
    <mergeCell ref="DC4:DN5"/>
    <mergeCell ref="BY5:CA5"/>
    <mergeCell ref="AN5:AP5"/>
    <mergeCell ref="AQ5:AS5"/>
    <mergeCell ref="AT5:AV5"/>
    <mergeCell ref="AK4:AY4"/>
    <mergeCell ref="BA4:BO4"/>
    <mergeCell ref="BA5:BC5"/>
    <mergeCell ref="CZ5:DB5"/>
    <mergeCell ref="CB4:DB4"/>
    <mergeCell ref="CB5:CD5"/>
    <mergeCell ref="CE5:CG5"/>
    <mergeCell ref="CH5:CJ5"/>
    <mergeCell ref="CK5:CM5"/>
    <mergeCell ref="CN5:CP5"/>
    <mergeCell ref="CQ5:CS5"/>
    <mergeCell ref="CT5:CV5"/>
    <mergeCell ref="CW5:CY5"/>
  </mergeCells>
  <pageMargins left="0.70866141732283472" right="0.70866141732283472" top="0.74803149606299213" bottom="0.74803149606299213" header="0.31496062992125984" footer="0.31496062992125984"/>
  <pageSetup paperSize="9" scale="42" orientation="landscape" r:id="rId1"/>
  <ignoredErrors>
    <ignoredError sqref="CC47 CB134:CD134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2:X371"/>
  <sheetViews>
    <sheetView view="pageBreakPreview" zoomScale="70" zoomScaleNormal="100" zoomScaleSheetLayoutView="70" workbookViewId="0">
      <pane xSplit="3" ySplit="6" topLeftCell="O7" activePane="bottomRight" state="frozen"/>
      <selection pane="topRight" activeCell="D1" sqref="D1"/>
      <selection pane="bottomLeft" activeCell="A7" sqref="A7"/>
      <selection pane="bottomRight" activeCell="AD7" sqref="AD7"/>
    </sheetView>
  </sheetViews>
  <sheetFormatPr defaultColWidth="9.140625" defaultRowHeight="15" outlineLevelRow="1" outlineLevelCol="1"/>
  <cols>
    <col min="1" max="1" width="7.42578125" style="5" customWidth="1"/>
    <col min="2" max="2" width="40" style="5" customWidth="1"/>
    <col min="3" max="3" width="16.140625" style="5" customWidth="1"/>
    <col min="4" max="4" width="14.5703125" style="5" customWidth="1"/>
    <col min="5" max="5" width="16" style="69" customWidth="1"/>
    <col min="6" max="6" width="14.5703125" style="152" customWidth="1"/>
    <col min="7" max="7" width="13.28515625" style="5" customWidth="1"/>
    <col min="8" max="8" width="13" style="5" customWidth="1"/>
    <col min="9" max="9" width="13.5703125" style="5" customWidth="1"/>
    <col min="10" max="10" width="14.140625" style="69" hidden="1" customWidth="1" outlineLevel="1"/>
    <col min="11" max="13" width="14.28515625" style="69" hidden="1" customWidth="1" outlineLevel="1"/>
    <col min="14" max="14" width="14.140625" style="69" hidden="1" customWidth="1" outlineLevel="1"/>
    <col min="15" max="15" width="14.28515625" style="5" customWidth="1" collapsed="1"/>
    <col min="16" max="19" width="14.28515625" style="69" customWidth="1"/>
    <col min="20" max="21" width="14.28515625" style="5" customWidth="1"/>
    <col min="22" max="23" width="14.28515625" style="69" customWidth="1"/>
    <col min="24" max="16384" width="9.140625" style="5"/>
  </cols>
  <sheetData>
    <row r="2" spans="1:23" ht="15.75">
      <c r="A2" s="7" t="s">
        <v>217</v>
      </c>
      <c r="B2" s="7"/>
      <c r="C2" s="7"/>
      <c r="D2" s="7"/>
      <c r="E2" s="126"/>
      <c r="F2" s="186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23" ht="16.5" thickBot="1">
      <c r="A3" s="7"/>
      <c r="B3" s="7"/>
      <c r="C3" s="7"/>
      <c r="D3" s="7"/>
      <c r="E3" s="7"/>
    </row>
    <row r="4" spans="1:23" ht="15" customHeight="1">
      <c r="A4" s="1967" t="s">
        <v>25</v>
      </c>
      <c r="B4" s="1969" t="s">
        <v>27</v>
      </c>
      <c r="C4" s="1969" t="s">
        <v>26</v>
      </c>
      <c r="D4" s="1971" t="s">
        <v>519</v>
      </c>
      <c r="E4" s="1964" t="s">
        <v>452</v>
      </c>
      <c r="F4" s="1964" t="s">
        <v>450</v>
      </c>
      <c r="G4" s="1964" t="s">
        <v>520</v>
      </c>
      <c r="H4" s="1964" t="s">
        <v>595</v>
      </c>
      <c r="I4" s="1962" t="s">
        <v>712</v>
      </c>
      <c r="J4" s="1960" t="s">
        <v>484</v>
      </c>
      <c r="K4" s="1961"/>
      <c r="L4" s="1961"/>
      <c r="M4" s="1961"/>
      <c r="N4" s="1961"/>
      <c r="O4" s="156">
        <v>2022</v>
      </c>
      <c r="P4" s="1145" t="s">
        <v>622</v>
      </c>
      <c r="Q4" s="1145" t="s">
        <v>623</v>
      </c>
      <c r="R4" s="1145" t="s">
        <v>624</v>
      </c>
      <c r="S4" s="1145" t="s">
        <v>625</v>
      </c>
      <c r="T4" s="671">
        <v>2023</v>
      </c>
      <c r="U4" s="671">
        <v>2024</v>
      </c>
      <c r="V4" s="801">
        <v>2025</v>
      </c>
      <c r="W4" s="1149">
        <v>2026</v>
      </c>
    </row>
    <row r="5" spans="1:23" ht="39.6" customHeight="1" thickBot="1">
      <c r="A5" s="1968"/>
      <c r="B5" s="1970"/>
      <c r="C5" s="1970"/>
      <c r="D5" s="1970"/>
      <c r="E5" s="1966"/>
      <c r="F5" s="1965">
        <f>G5+AQ5+AT5+AW5</f>
        <v>0</v>
      </c>
      <c r="G5" s="1965">
        <f>H5+AR5+AU5+AX5</f>
        <v>0</v>
      </c>
      <c r="H5" s="1965">
        <f>I5+AS5+AV5+AY5</f>
        <v>0</v>
      </c>
      <c r="I5" s="1963"/>
      <c r="J5" s="1050">
        <v>2021</v>
      </c>
      <c r="K5" s="1050" t="s">
        <v>614</v>
      </c>
      <c r="L5" s="1050" t="s">
        <v>615</v>
      </c>
      <c r="M5" s="1050" t="s">
        <v>616</v>
      </c>
      <c r="N5" s="1050" t="s">
        <v>617</v>
      </c>
      <c r="O5" s="57" t="s">
        <v>115</v>
      </c>
      <c r="P5" s="1050" t="s">
        <v>115</v>
      </c>
      <c r="Q5" s="1050" t="s">
        <v>115</v>
      </c>
      <c r="R5" s="1050" t="s">
        <v>115</v>
      </c>
      <c r="S5" s="1050" t="s">
        <v>115</v>
      </c>
      <c r="T5" s="57" t="s">
        <v>115</v>
      </c>
      <c r="U5" s="57" t="s">
        <v>115</v>
      </c>
      <c r="V5" s="57" t="s">
        <v>115</v>
      </c>
      <c r="W5" s="57" t="s">
        <v>115</v>
      </c>
    </row>
    <row r="6" spans="1:23" ht="14.25" customHeight="1" thickBot="1">
      <c r="A6" s="49">
        <v>1</v>
      </c>
      <c r="B6" s="50">
        <v>2</v>
      </c>
      <c r="C6" s="50">
        <v>3</v>
      </c>
      <c r="D6" s="50">
        <v>4</v>
      </c>
      <c r="E6" s="50">
        <v>5</v>
      </c>
      <c r="F6" s="179">
        <v>6</v>
      </c>
      <c r="G6" s="50">
        <v>7</v>
      </c>
      <c r="H6" s="50">
        <v>8</v>
      </c>
      <c r="I6" s="50">
        <v>9</v>
      </c>
      <c r="J6" s="179"/>
      <c r="K6" s="179"/>
      <c r="L6" s="179"/>
      <c r="M6" s="179"/>
      <c r="N6" s="179"/>
      <c r="O6" s="50">
        <v>10</v>
      </c>
      <c r="P6" s="179"/>
      <c r="Q6" s="179"/>
      <c r="R6" s="179"/>
      <c r="S6" s="179"/>
      <c r="T6" s="179">
        <v>11</v>
      </c>
      <c r="U6" s="179">
        <v>12</v>
      </c>
      <c r="V6" s="179">
        <v>13</v>
      </c>
      <c r="W6" s="179">
        <v>13</v>
      </c>
    </row>
    <row r="7" spans="1:23" ht="30" customHeight="1">
      <c r="A7" s="45" t="s">
        <v>147</v>
      </c>
      <c r="B7" s="52" t="s">
        <v>48</v>
      </c>
      <c r="C7" s="53" t="s">
        <v>593</v>
      </c>
      <c r="D7" s="235">
        <f>D79+D151+D228+D300</f>
        <v>28971.599928000003</v>
      </c>
      <c r="E7" s="235">
        <f t="shared" ref="E7:U7" si="0">E79+E151+E228+E300</f>
        <v>27995.120170569997</v>
      </c>
      <c r="F7" s="235">
        <f t="shared" si="0"/>
        <v>27325.959651989</v>
      </c>
      <c r="G7" s="235">
        <f t="shared" si="0"/>
        <v>25973.526230077572</v>
      </c>
      <c r="H7" s="235">
        <f>H79+H151+H228+H300</f>
        <v>25261.290945786204</v>
      </c>
      <c r="I7" s="235">
        <f>I79+I151+I228+I300</f>
        <v>26670.613168756481</v>
      </c>
      <c r="J7" s="1051">
        <f>J79+J151+J228+J300</f>
        <v>26670.618610199999</v>
      </c>
      <c r="K7" s="1051">
        <f>K79+K151+K228+K300</f>
        <v>7163.1975542</v>
      </c>
      <c r="L7" s="1051">
        <f t="shared" ref="L7:N7" si="1">L79+L151+L228+L300</f>
        <v>5954.9210560000001</v>
      </c>
      <c r="M7" s="1051">
        <f t="shared" si="1"/>
        <v>6590.06</v>
      </c>
      <c r="N7" s="1051">
        <f t="shared" si="1"/>
        <v>6962.4400000000005</v>
      </c>
      <c r="O7" s="235">
        <f t="shared" si="0"/>
        <v>26673.381222999997</v>
      </c>
      <c r="P7" s="235">
        <f t="shared" ref="P7:S7" si="2">P79+P151+P228+P300</f>
        <v>7252.9287979999999</v>
      </c>
      <c r="Q7" s="235">
        <f t="shared" si="2"/>
        <v>6099.2170610000003</v>
      </c>
      <c r="R7" s="235">
        <f t="shared" si="2"/>
        <v>6343.4048730000004</v>
      </c>
      <c r="S7" s="235">
        <f t="shared" si="2"/>
        <v>6977.8304909999997</v>
      </c>
      <c r="T7" s="235">
        <f t="shared" si="0"/>
        <v>26824.104186264271</v>
      </c>
      <c r="U7" s="235">
        <f t="shared" si="0"/>
        <v>26995.552021392505</v>
      </c>
      <c r="V7" s="235">
        <f t="shared" ref="V7:W7" si="3">V79+V151+V228+V300</f>
        <v>27123.745278477432</v>
      </c>
      <c r="W7" s="235">
        <f t="shared" si="3"/>
        <v>27253.057085995108</v>
      </c>
    </row>
    <row r="8" spans="1:23">
      <c r="A8" s="46" t="s">
        <v>43</v>
      </c>
      <c r="B8" s="44" t="s">
        <v>68</v>
      </c>
      <c r="C8" s="11" t="s">
        <v>593</v>
      </c>
      <c r="D8" s="235">
        <f t="shared" ref="D8:U8" si="4">D80+D152+D229+D301</f>
        <v>26384.515276000002</v>
      </c>
      <c r="E8" s="235">
        <f t="shared" si="4"/>
        <v>25829.218293354996</v>
      </c>
      <c r="F8" s="235">
        <f t="shared" si="4"/>
        <v>25289.720885175</v>
      </c>
      <c r="G8" s="235">
        <f t="shared" si="4"/>
        <v>24586.927470077491</v>
      </c>
      <c r="H8" s="235">
        <f t="shared" si="4"/>
        <v>23464.265166079203</v>
      </c>
      <c r="I8" s="235">
        <f t="shared" si="4"/>
        <v>25069.945303000004</v>
      </c>
      <c r="J8" s="1051">
        <f t="shared" si="4"/>
        <v>25069.937234000001</v>
      </c>
      <c r="K8" s="1051">
        <f>K80+K152+K229+K301</f>
        <v>6666.0026829999997</v>
      </c>
      <c r="L8" s="1051">
        <f t="shared" ref="L8:N8" si="5">L80+L152+L229+L301</f>
        <v>5550.4345510000003</v>
      </c>
      <c r="M8" s="1051">
        <f t="shared" si="5"/>
        <v>6220.9800000000005</v>
      </c>
      <c r="N8" s="1051">
        <f t="shared" si="5"/>
        <v>6632.52</v>
      </c>
      <c r="O8" s="235">
        <f t="shared" si="4"/>
        <v>24630.250218632402</v>
      </c>
      <c r="P8" s="235">
        <f t="shared" ref="P8:S8" si="6">P80+P152+P229+P301</f>
        <v>6694.8519557029995</v>
      </c>
      <c r="Q8" s="235">
        <f t="shared" si="6"/>
        <v>5643.1777522263992</v>
      </c>
      <c r="R8" s="235">
        <f t="shared" si="6"/>
        <v>5845.4565549999998</v>
      </c>
      <c r="S8" s="235">
        <f t="shared" si="6"/>
        <v>6446.7639557029997</v>
      </c>
      <c r="T8" s="235">
        <f t="shared" si="4"/>
        <v>24760.626480555748</v>
      </c>
      <c r="U8" s="235">
        <f t="shared" si="4"/>
        <v>24909.437331680147</v>
      </c>
      <c r="V8" s="235">
        <f t="shared" ref="V8:W8" si="7">V80+V152+V229+V301</f>
        <v>25016.127033255692</v>
      </c>
      <c r="W8" s="235">
        <f t="shared" si="7"/>
        <v>25123.807837663298</v>
      </c>
    </row>
    <row r="9" spans="1:23">
      <c r="A9" s="46" t="s">
        <v>44</v>
      </c>
      <c r="B9" s="44" t="s">
        <v>69</v>
      </c>
      <c r="C9" s="11" t="s">
        <v>593</v>
      </c>
      <c r="D9" s="235">
        <f t="shared" ref="D9:U9" si="8">D81+D153+D230+D302</f>
        <v>5627.0035382147153</v>
      </c>
      <c r="E9" s="235">
        <f t="shared" si="8"/>
        <v>5350.8670166440579</v>
      </c>
      <c r="F9" s="235">
        <f t="shared" si="8"/>
        <v>5034.5233600599831</v>
      </c>
      <c r="G9" s="235">
        <f t="shared" si="8"/>
        <v>4813.7935416272821</v>
      </c>
      <c r="H9" s="235">
        <f t="shared" si="8"/>
        <v>5089.2654754134383</v>
      </c>
      <c r="I9" s="235">
        <f t="shared" si="8"/>
        <v>6104.5806375314796</v>
      </c>
      <c r="J9" s="1051">
        <f t="shared" si="8"/>
        <v>6104.5877957849998</v>
      </c>
      <c r="K9" s="1051">
        <f>K81+K153+K230+K302</f>
        <v>1640.6977303000001</v>
      </c>
      <c r="L9" s="1051">
        <f t="shared" ref="L9:N9" si="9">L81+L153+L230+L302</f>
        <v>1259.2300654850001</v>
      </c>
      <c r="M9" s="1051">
        <f t="shared" si="9"/>
        <v>1378.8400000000001</v>
      </c>
      <c r="N9" s="1051">
        <f t="shared" si="9"/>
        <v>1825.82</v>
      </c>
      <c r="O9" s="235">
        <f t="shared" si="8"/>
        <v>6195.2576710000003</v>
      </c>
      <c r="P9" s="235">
        <f t="shared" ref="P9:S9" si="10">P81+P153+P230+P302</f>
        <v>1733.347853</v>
      </c>
      <c r="Q9" s="235">
        <f t="shared" si="10"/>
        <v>1345.3652860000002</v>
      </c>
      <c r="R9" s="235">
        <f t="shared" si="10"/>
        <v>1480.030908</v>
      </c>
      <c r="S9" s="235">
        <f t="shared" si="10"/>
        <v>1636.5136239999999</v>
      </c>
      <c r="T9" s="235">
        <f t="shared" si="8"/>
        <v>6179.9342146482077</v>
      </c>
      <c r="U9" s="235">
        <f t="shared" si="8"/>
        <v>6196.1188972650871</v>
      </c>
      <c r="V9" s="235">
        <f t="shared" ref="V9:W9" si="11">V81+V153+V230+V302</f>
        <v>6208.8358071618331</v>
      </c>
      <c r="W9" s="235">
        <f t="shared" si="11"/>
        <v>6221.6514984409951</v>
      </c>
    </row>
    <row r="10" spans="1:23">
      <c r="A10" s="46" t="s">
        <v>45</v>
      </c>
      <c r="B10" s="44" t="s">
        <v>70</v>
      </c>
      <c r="C10" s="11" t="s">
        <v>593</v>
      </c>
      <c r="D10" s="235">
        <f t="shared" ref="D10:U10" si="12">D82+D154+D231+D303</f>
        <v>21199.235670866001</v>
      </c>
      <c r="E10" s="235">
        <f t="shared" si="12"/>
        <v>21694.43902437</v>
      </c>
      <c r="F10" s="235">
        <f t="shared" si="12"/>
        <v>22009.183649541294</v>
      </c>
      <c r="G10" s="235">
        <f t="shared" si="12"/>
        <v>20939.754751305511</v>
      </c>
      <c r="H10" s="235">
        <f t="shared" si="12"/>
        <v>20464.247884829318</v>
      </c>
      <c r="I10" s="235">
        <f t="shared" si="12"/>
        <v>21656.303205341479</v>
      </c>
      <c r="J10" s="1051">
        <f t="shared" si="12"/>
        <v>20656.295542685002</v>
      </c>
      <c r="K10" s="1051">
        <f>K82+K154+K231+K303</f>
        <v>5849.0813770000004</v>
      </c>
      <c r="L10" s="1051">
        <f t="shared" ref="L10:N10" si="13">L82+L154+L231+L303</f>
        <v>4790.1341656849991</v>
      </c>
      <c r="M10" s="1051">
        <f t="shared" si="13"/>
        <v>5351.3200000000006</v>
      </c>
      <c r="N10" s="1051">
        <f t="shared" si="13"/>
        <v>4665.76</v>
      </c>
      <c r="O10" s="235">
        <f t="shared" si="12"/>
        <v>21395.788923</v>
      </c>
      <c r="P10" s="235">
        <f t="shared" ref="P10:S10" si="14">P82+P154+P231+P303</f>
        <v>5905.7802759999995</v>
      </c>
      <c r="Q10" s="235">
        <f t="shared" si="14"/>
        <v>4859.3028320000003</v>
      </c>
      <c r="R10" s="235">
        <f t="shared" si="14"/>
        <v>4995.4262040000003</v>
      </c>
      <c r="S10" s="235">
        <f t="shared" si="14"/>
        <v>5635.2796109999999</v>
      </c>
      <c r="T10" s="235">
        <f t="shared" si="12"/>
        <v>21598.753590724406</v>
      </c>
      <c r="U10" s="235">
        <f t="shared" si="12"/>
        <v>21720.837514201012</v>
      </c>
      <c r="V10" s="235">
        <f t="shared" ref="V10:W10" si="15">V82+V154+V231+V303</f>
        <v>21808.927550581444</v>
      </c>
      <c r="W10" s="235">
        <f t="shared" si="15"/>
        <v>21897.830507935982</v>
      </c>
    </row>
    <row r="11" spans="1:23">
      <c r="A11" s="46" t="s">
        <v>46</v>
      </c>
      <c r="B11" s="44" t="s">
        <v>71</v>
      </c>
      <c r="C11" s="11" t="s">
        <v>593</v>
      </c>
      <c r="D11" s="235">
        <f t="shared" ref="D11:U11" si="16">D83+D155+D232+D304</f>
        <v>6341.6596284759989</v>
      </c>
      <c r="E11" s="235">
        <f t="shared" si="16"/>
        <v>6277.3334584703016</v>
      </c>
      <c r="F11" s="235">
        <f t="shared" si="16"/>
        <v>6063.1047009740787</v>
      </c>
      <c r="G11" s="235">
        <f t="shared" si="16"/>
        <v>5716.7750093503037</v>
      </c>
      <c r="H11" s="235">
        <f t="shared" si="16"/>
        <v>5772.2134551311274</v>
      </c>
      <c r="I11" s="235">
        <f t="shared" si="16"/>
        <v>6087.8443775814803</v>
      </c>
      <c r="J11" s="1051">
        <f t="shared" si="16"/>
        <v>6087.8423068849997</v>
      </c>
      <c r="K11" s="1051">
        <f>K83+K155+K232+K304</f>
        <v>1708.9448212000002</v>
      </c>
      <c r="L11" s="1051">
        <f t="shared" ref="L11:N11" si="17">L83+L155+L232+L304</f>
        <v>1305.9674856849999</v>
      </c>
      <c r="M11" s="1051">
        <f t="shared" si="17"/>
        <v>1475.81</v>
      </c>
      <c r="N11" s="1051">
        <f t="shared" si="17"/>
        <v>1597.12</v>
      </c>
      <c r="O11" s="235">
        <f t="shared" si="16"/>
        <v>6171.4553240000005</v>
      </c>
      <c r="P11" s="235">
        <f t="shared" ref="P11:S11" si="18">P83+P155+P232+P304</f>
        <v>1760.7653589999998</v>
      </c>
      <c r="Q11" s="235">
        <f t="shared" si="18"/>
        <v>1358.1889160000001</v>
      </c>
      <c r="R11" s="235">
        <f t="shared" si="18"/>
        <v>1416.3472760000002</v>
      </c>
      <c r="S11" s="235">
        <f t="shared" si="18"/>
        <v>1636.153773</v>
      </c>
      <c r="T11" s="235">
        <f t="shared" si="16"/>
        <v>6082.5957004823867</v>
      </c>
      <c r="U11" s="235">
        <f t="shared" si="16"/>
        <v>6108.8358939283298</v>
      </c>
      <c r="V11" s="235">
        <f t="shared" ref="V11:W11" si="19">V83+V155+V232+V304</f>
        <v>6127.8637559099634</v>
      </c>
      <c r="W11" s="235">
        <f t="shared" si="19"/>
        <v>6147.0607119339757</v>
      </c>
    </row>
    <row r="12" spans="1:23">
      <c r="A12" s="46" t="s">
        <v>148</v>
      </c>
      <c r="B12" s="24" t="s">
        <v>146</v>
      </c>
      <c r="C12" s="11" t="s">
        <v>593</v>
      </c>
      <c r="D12" s="235">
        <f t="shared" ref="D12:U12" si="20">D84+D156+D233+D305</f>
        <v>25805.9655440815</v>
      </c>
      <c r="E12" s="235">
        <f t="shared" si="20"/>
        <v>3080613.0228557433</v>
      </c>
      <c r="F12" s="235">
        <f t="shared" si="20"/>
        <v>24095.21946146245</v>
      </c>
      <c r="G12" s="235">
        <f t="shared" si="20"/>
        <v>24223.748575999998</v>
      </c>
      <c r="H12" s="235">
        <f t="shared" si="20"/>
        <v>23121.524022517511</v>
      </c>
      <c r="I12" s="235">
        <f t="shared" si="20"/>
        <v>24229.956305470274</v>
      </c>
      <c r="J12" s="1051">
        <f t="shared" si="20"/>
        <v>24187.10215337</v>
      </c>
      <c r="K12" s="1051">
        <f t="shared" ref="K12:N23" si="21">K84+K156+K233+K305</f>
        <v>6370.6641430100008</v>
      </c>
      <c r="L12" s="1051">
        <f t="shared" si="21"/>
        <v>5508.338812</v>
      </c>
      <c r="M12" s="1051">
        <f t="shared" si="21"/>
        <v>6095.0114382600004</v>
      </c>
      <c r="N12" s="1051">
        <f t="shared" si="21"/>
        <v>6213.0877601000002</v>
      </c>
      <c r="O12" s="235">
        <f t="shared" si="20"/>
        <v>24137.750462330299</v>
      </c>
      <c r="P12" s="235">
        <f t="shared" ref="P12:S12" si="22">P84+P156+P233+P305</f>
        <v>6411.4258576948614</v>
      </c>
      <c r="Q12" s="235">
        <f t="shared" si="22"/>
        <v>5544.807027075437</v>
      </c>
      <c r="R12" s="235">
        <f t="shared" si="22"/>
        <v>5995.3995307949936</v>
      </c>
      <c r="S12" s="235">
        <f t="shared" si="22"/>
        <v>6186.1180467650047</v>
      </c>
      <c r="T12" s="235">
        <f t="shared" si="20"/>
        <v>24351.63674816029</v>
      </c>
      <c r="U12" s="235">
        <f t="shared" si="20"/>
        <v>24565.97841162777</v>
      </c>
      <c r="V12" s="235">
        <f t="shared" ref="V12:W12" si="23">V84+V156+V233+V305</f>
        <v>24754.281579940649</v>
      </c>
      <c r="W12" s="235">
        <f t="shared" si="23"/>
        <v>24906.664607318471</v>
      </c>
    </row>
    <row r="13" spans="1:23" ht="15" customHeight="1">
      <c r="A13" s="46" t="s">
        <v>49</v>
      </c>
      <c r="B13" s="44" t="s">
        <v>68</v>
      </c>
      <c r="C13" s="11" t="s">
        <v>593</v>
      </c>
      <c r="D13" s="235">
        <f>D85+D157+D234+D306</f>
        <v>6622.8339910000004</v>
      </c>
      <c r="E13" s="235">
        <f t="shared" ref="E13:U13" si="24">E85+E157+E234+E306</f>
        <v>424738.58799154003</v>
      </c>
      <c r="F13" s="235">
        <f t="shared" si="24"/>
        <v>3976.8764291824523</v>
      </c>
      <c r="G13" s="235">
        <f t="shared" si="24"/>
        <v>4245.0467360431503</v>
      </c>
      <c r="H13" s="235">
        <f t="shared" si="24"/>
        <v>3951.6125039999997</v>
      </c>
      <c r="I13" s="235">
        <f t="shared" si="24"/>
        <v>4378.1233620000003</v>
      </c>
      <c r="J13" s="1051">
        <f t="shared" si="24"/>
        <v>4131.1032849000003</v>
      </c>
      <c r="K13" s="1051">
        <f t="shared" si="21"/>
        <v>1034.7506137999999</v>
      </c>
      <c r="L13" s="1051">
        <f t="shared" si="21"/>
        <v>1002.5678757999999</v>
      </c>
      <c r="M13" s="1051">
        <f t="shared" si="21"/>
        <v>1020.1832773</v>
      </c>
      <c r="N13" s="1051">
        <f t="shared" si="21"/>
        <v>1073.6015179999999</v>
      </c>
      <c r="O13" s="235">
        <f t="shared" si="24"/>
        <v>4172.0292023182174</v>
      </c>
      <c r="P13" s="235">
        <f t="shared" ref="P13:S13" si="25">P85+P157+P234+P306</f>
        <v>1043.03551176</v>
      </c>
      <c r="Q13" s="235">
        <f t="shared" si="25"/>
        <v>1014.8276497900001</v>
      </c>
      <c r="R13" s="235">
        <f t="shared" si="25"/>
        <v>1041.2011223149752</v>
      </c>
      <c r="S13" s="235">
        <f t="shared" si="25"/>
        <v>1072.9649184532423</v>
      </c>
      <c r="T13" s="235">
        <f t="shared" si="24"/>
        <v>4198.3450966881719</v>
      </c>
      <c r="U13" s="235">
        <f t="shared" si="24"/>
        <v>4251.0568013372358</v>
      </c>
      <c r="V13" s="235">
        <f t="shared" ref="V13:W13" si="26">V85+V157+V234+V306</f>
        <v>4327.9033783552477</v>
      </c>
      <c r="W13" s="235">
        <f t="shared" si="26"/>
        <v>4425.6749909793134</v>
      </c>
    </row>
    <row r="14" spans="1:23" ht="14.25" customHeight="1">
      <c r="A14" s="46" t="s">
        <v>50</v>
      </c>
      <c r="B14" s="44" t="s">
        <v>69</v>
      </c>
      <c r="C14" s="11" t="s">
        <v>593</v>
      </c>
      <c r="D14" s="235">
        <f t="shared" ref="D14:U14" si="27">D86+D158+D235+D307</f>
        <v>832.04114452750002</v>
      </c>
      <c r="E14" s="235">
        <f t="shared" si="27"/>
        <v>77482.464550539982</v>
      </c>
      <c r="F14" s="235">
        <f t="shared" si="27"/>
        <v>595.00028350000002</v>
      </c>
      <c r="G14" s="235">
        <f t="shared" si="27"/>
        <v>457.14401995557319</v>
      </c>
      <c r="H14" s="235">
        <f t="shared" si="27"/>
        <v>406.22225164306406</v>
      </c>
      <c r="I14" s="235">
        <f t="shared" si="27"/>
        <v>460.95122100000003</v>
      </c>
      <c r="J14" s="1051">
        <f t="shared" si="27"/>
        <v>413.56330260000004</v>
      </c>
      <c r="K14" s="1051">
        <f t="shared" si="21"/>
        <v>109.88315240000001</v>
      </c>
      <c r="L14" s="1051">
        <f t="shared" si="21"/>
        <v>86.980532199999999</v>
      </c>
      <c r="M14" s="1051">
        <f t="shared" si="21"/>
        <v>106.31065700000001</v>
      </c>
      <c r="N14" s="1051">
        <f t="shared" si="21"/>
        <v>110.38896099999999</v>
      </c>
      <c r="O14" s="235">
        <f t="shared" si="27"/>
        <v>414.20467174578698</v>
      </c>
      <c r="P14" s="235">
        <f t="shared" ref="P14:S14" si="28">P86+P158+P235+P307</f>
        <v>110.81176774999999</v>
      </c>
      <c r="Q14" s="235">
        <f t="shared" si="28"/>
        <v>88.409100480000006</v>
      </c>
      <c r="R14" s="235">
        <f t="shared" si="28"/>
        <v>98.789097696910048</v>
      </c>
      <c r="S14" s="235">
        <f t="shared" si="28"/>
        <v>116.19470581887698</v>
      </c>
      <c r="T14" s="235">
        <f t="shared" si="27"/>
        <v>416.76698637202435</v>
      </c>
      <c r="U14" s="235">
        <f t="shared" si="27"/>
        <v>420.82558534414034</v>
      </c>
      <c r="V14" s="235">
        <f t="shared" ref="V14:W14" si="29">V86+V158+V235+V307</f>
        <v>426.80556302817274</v>
      </c>
      <c r="W14" s="235">
        <f t="shared" si="29"/>
        <v>434.2514468122572</v>
      </c>
    </row>
    <row r="15" spans="1:23" ht="13.5" customHeight="1">
      <c r="A15" s="46" t="s">
        <v>51</v>
      </c>
      <c r="B15" s="44" t="s">
        <v>70</v>
      </c>
      <c r="C15" s="11" t="s">
        <v>593</v>
      </c>
      <c r="D15" s="235">
        <f t="shared" ref="D15:U15" si="30">D87+D159+D236+D308</f>
        <v>13557.36495476</v>
      </c>
      <c r="E15" s="235">
        <f t="shared" si="30"/>
        <v>2020308.1442990655</v>
      </c>
      <c r="F15" s="235">
        <f t="shared" si="30"/>
        <v>13906.046760346</v>
      </c>
      <c r="G15" s="235">
        <f t="shared" si="30"/>
        <v>14449.034168162512</v>
      </c>
      <c r="H15" s="235">
        <f t="shared" si="30"/>
        <v>13835.636852003601</v>
      </c>
      <c r="I15" s="235">
        <f t="shared" si="30"/>
        <v>14438.186145000001</v>
      </c>
      <c r="J15" s="1051">
        <f t="shared" si="30"/>
        <v>14549.00288487</v>
      </c>
      <c r="K15" s="1051">
        <f t="shared" si="21"/>
        <v>3831.7393048099998</v>
      </c>
      <c r="L15" s="1051">
        <f t="shared" si="21"/>
        <v>3270.4621790000001</v>
      </c>
      <c r="M15" s="1051">
        <f t="shared" si="21"/>
        <v>3673.1244979600001</v>
      </c>
      <c r="N15" s="1051">
        <f t="shared" si="21"/>
        <v>3773.6769030999999</v>
      </c>
      <c r="O15" s="235">
        <f t="shared" si="30"/>
        <v>14424.010579481312</v>
      </c>
      <c r="P15" s="235">
        <f t="shared" ref="P15:S15" si="31">P87+P159+P236+P308</f>
        <v>3853.9584808699997</v>
      </c>
      <c r="Q15" s="235">
        <f t="shared" si="31"/>
        <v>3287.2753870050005</v>
      </c>
      <c r="R15" s="235">
        <f t="shared" si="31"/>
        <v>3580.9652372951182</v>
      </c>
      <c r="S15" s="235">
        <f t="shared" si="31"/>
        <v>3701.8114743111955</v>
      </c>
      <c r="T15" s="235">
        <f t="shared" si="30"/>
        <v>14528.395717545756</v>
      </c>
      <c r="U15" s="235">
        <f t="shared" si="30"/>
        <v>14730.555729069392</v>
      </c>
      <c r="V15" s="235">
        <f t="shared" ref="V15:W15" si="32">V87+V159+V236+V308</f>
        <v>15010.220923904601</v>
      </c>
      <c r="W15" s="235">
        <f t="shared" si="32"/>
        <v>15364.319029360913</v>
      </c>
    </row>
    <row r="16" spans="1:23" ht="12.95" customHeight="1">
      <c r="A16" s="46" t="s">
        <v>52</v>
      </c>
      <c r="B16" s="44" t="s">
        <v>71</v>
      </c>
      <c r="C16" s="11" t="s">
        <v>593</v>
      </c>
      <c r="D16" s="235">
        <f t="shared" ref="D16:U16" si="33">D88+D160+D237+D309</f>
        <v>5043.972520794</v>
      </c>
      <c r="E16" s="235">
        <f t="shared" si="33"/>
        <v>558337.28493159765</v>
      </c>
      <c r="F16" s="235">
        <f t="shared" si="33"/>
        <v>5617.2959884340007</v>
      </c>
      <c r="G16" s="235">
        <f t="shared" si="33"/>
        <v>5072.5236518387646</v>
      </c>
      <c r="H16" s="235">
        <f t="shared" si="33"/>
        <v>4928.0524148708482</v>
      </c>
      <c r="I16" s="235">
        <f t="shared" si="33"/>
        <v>4952.6955774702737</v>
      </c>
      <c r="J16" s="1051">
        <f t="shared" si="33"/>
        <v>5093.4326810000002</v>
      </c>
      <c r="K16" s="1051">
        <f t="shared" si="21"/>
        <v>1394.291072</v>
      </c>
      <c r="L16" s="1051">
        <f t="shared" si="21"/>
        <v>1148.328225</v>
      </c>
      <c r="M16" s="1051">
        <f t="shared" si="21"/>
        <v>1295.393006</v>
      </c>
      <c r="N16" s="1051">
        <f t="shared" si="21"/>
        <v>1255.4203779999998</v>
      </c>
      <c r="O16" s="235">
        <f t="shared" si="33"/>
        <v>5127.4890617849787</v>
      </c>
      <c r="P16" s="235">
        <f t="shared" ref="P16:S16" si="34">P88+P160+P237+P309</f>
        <v>1405.4025573148617</v>
      </c>
      <c r="Q16" s="235">
        <f t="shared" si="34"/>
        <v>1151.3350248004369</v>
      </c>
      <c r="R16" s="235">
        <f t="shared" si="34"/>
        <v>1274.6040734879903</v>
      </c>
      <c r="S16" s="235">
        <f t="shared" si="34"/>
        <v>1296.14740618169</v>
      </c>
      <c r="T16" s="235">
        <f t="shared" si="33"/>
        <v>5208.1289475543344</v>
      </c>
      <c r="U16" s="235">
        <f t="shared" si="33"/>
        <v>5163.5402958769964</v>
      </c>
      <c r="V16" s="235">
        <f t="shared" ref="V16:W16" si="35">V88+V160+V237+V309</f>
        <v>4989.3517146526256</v>
      </c>
      <c r="W16" s="235">
        <f t="shared" si="35"/>
        <v>4682.4191401659837</v>
      </c>
    </row>
    <row r="17" spans="1:23" ht="60">
      <c r="A17" s="46" t="s">
        <v>149</v>
      </c>
      <c r="B17" s="79" t="s">
        <v>287</v>
      </c>
      <c r="C17" s="11" t="s">
        <v>593</v>
      </c>
      <c r="D17" s="235">
        <f t="shared" ref="D17:U17" si="36">D89+D161+D238+D310</f>
        <v>26765.908688399999</v>
      </c>
      <c r="E17" s="235">
        <f t="shared" si="36"/>
        <v>26252.862886469997</v>
      </c>
      <c r="F17" s="235">
        <f t="shared" si="36"/>
        <v>26608.702913989004</v>
      </c>
      <c r="G17" s="235">
        <f t="shared" si="36"/>
        <v>25900.282018077574</v>
      </c>
      <c r="H17" s="235">
        <f t="shared" si="36"/>
        <v>25139.749087396205</v>
      </c>
      <c r="I17" s="235">
        <f t="shared" si="36"/>
        <v>26524.175711046479</v>
      </c>
      <c r="J17" s="1051">
        <f t="shared" si="36"/>
        <v>26524.166113989999</v>
      </c>
      <c r="K17" s="1051">
        <f t="shared" si="21"/>
        <v>7133.4422619899997</v>
      </c>
      <c r="L17" s="1051">
        <f t="shared" si="21"/>
        <v>5938.6538520000004</v>
      </c>
      <c r="M17" s="1051">
        <f t="shared" si="21"/>
        <v>6537.1900000000005</v>
      </c>
      <c r="N17" s="1051">
        <f t="shared" si="21"/>
        <v>6914.880000000001</v>
      </c>
      <c r="O17" s="235">
        <f t="shared" si="36"/>
        <v>26638.057664079999</v>
      </c>
      <c r="P17" s="235">
        <f t="shared" ref="P17:S17" si="37">P89+P161+P238+P310</f>
        <v>7242.6217589999987</v>
      </c>
      <c r="Q17" s="235">
        <f t="shared" si="37"/>
        <v>6092.1908500000009</v>
      </c>
      <c r="R17" s="235">
        <f t="shared" si="37"/>
        <v>6334.8349660000003</v>
      </c>
      <c r="S17" s="235">
        <f t="shared" si="37"/>
        <v>6968.41008908</v>
      </c>
      <c r="T17" s="235">
        <f t="shared" si="36"/>
        <v>26824.104186264271</v>
      </c>
      <c r="U17" s="235">
        <f t="shared" si="36"/>
        <v>26995.552021392505</v>
      </c>
      <c r="V17" s="235">
        <f t="shared" ref="V17:W17" si="38">V89+V161+V238+V310</f>
        <v>27123.745278477432</v>
      </c>
      <c r="W17" s="235">
        <f t="shared" si="38"/>
        <v>27253.057085995108</v>
      </c>
    </row>
    <row r="18" spans="1:23" ht="60">
      <c r="A18" s="46" t="s">
        <v>150</v>
      </c>
      <c r="B18" s="18" t="s">
        <v>273</v>
      </c>
      <c r="C18" s="11" t="s">
        <v>593</v>
      </c>
      <c r="D18" s="235">
        <f t="shared" ref="D18:U18" si="39">D90+D162+D239+D311</f>
        <v>28971.602759000001</v>
      </c>
      <c r="E18" s="235">
        <f t="shared" si="39"/>
        <v>27995.120170569997</v>
      </c>
      <c r="F18" s="235">
        <f t="shared" si="39"/>
        <v>27325.959651989</v>
      </c>
      <c r="G18" s="235">
        <f t="shared" si="39"/>
        <v>25973.526230077572</v>
      </c>
      <c r="H18" s="235">
        <f t="shared" si="39"/>
        <v>25261.289288511205</v>
      </c>
      <c r="I18" s="235">
        <f t="shared" si="39"/>
        <v>26670.613168756481</v>
      </c>
      <c r="J18" s="1051">
        <f t="shared" si="39"/>
        <v>22422.818429200001</v>
      </c>
      <c r="K18" s="1051">
        <f t="shared" si="21"/>
        <v>4855.4214012000002</v>
      </c>
      <c r="L18" s="1051">
        <f t="shared" si="21"/>
        <v>4014.8970279999999</v>
      </c>
      <c r="M18" s="1051">
        <f t="shared" si="21"/>
        <v>6590.06</v>
      </c>
      <c r="N18" s="1051">
        <f t="shared" si="21"/>
        <v>6962.4400000000005</v>
      </c>
      <c r="O18" s="235">
        <f t="shared" si="39"/>
        <v>26640.545171079997</v>
      </c>
      <c r="P18" s="235">
        <f t="shared" ref="P18:S18" si="40">P90+P162+P239+P311</f>
        <v>7242.8192749999989</v>
      </c>
      <c r="Q18" s="235">
        <f t="shared" si="40"/>
        <v>6092.6789680000002</v>
      </c>
      <c r="R18" s="235">
        <f t="shared" si="40"/>
        <v>6336.1775860000007</v>
      </c>
      <c r="S18" s="235">
        <f t="shared" si="40"/>
        <v>6968.8693420799991</v>
      </c>
      <c r="T18" s="235">
        <f t="shared" si="39"/>
        <v>26824.104186264271</v>
      </c>
      <c r="U18" s="235">
        <f t="shared" si="39"/>
        <v>26995.552021392505</v>
      </c>
      <c r="V18" s="235">
        <f t="shared" ref="V18:W18" si="41">V90+V162+V239+V311</f>
        <v>27123.745278477432</v>
      </c>
      <c r="W18" s="235">
        <f t="shared" si="41"/>
        <v>27253.057085995108</v>
      </c>
    </row>
    <row r="19" spans="1:23">
      <c r="A19" s="46" t="s">
        <v>59</v>
      </c>
      <c r="B19" s="44" t="s">
        <v>68</v>
      </c>
      <c r="C19" s="11" t="s">
        <v>593</v>
      </c>
      <c r="D19" s="235">
        <f t="shared" ref="D19:U19" si="42">D91+D163+D240+D312</f>
        <v>26869.243984594301</v>
      </c>
      <c r="E19" s="235">
        <f t="shared" si="42"/>
        <v>26092.115245162098</v>
      </c>
      <c r="F19" s="235">
        <f t="shared" si="42"/>
        <v>25289.751757135</v>
      </c>
      <c r="G19" s="235">
        <f t="shared" si="42"/>
        <v>24586.927470077491</v>
      </c>
      <c r="H19" s="235">
        <f t="shared" si="42"/>
        <v>23464.265166079211</v>
      </c>
      <c r="I19" s="235">
        <f t="shared" si="42"/>
        <v>24821.551799000004</v>
      </c>
      <c r="J19" s="1051">
        <f t="shared" si="42"/>
        <v>24821.546531000004</v>
      </c>
      <c r="K19" s="1051">
        <f t="shared" si="21"/>
        <v>6615.7438960000009</v>
      </c>
      <c r="L19" s="1051">
        <f t="shared" si="21"/>
        <v>5515.9926350000005</v>
      </c>
      <c r="M19" s="1051">
        <f t="shared" si="21"/>
        <v>6174.63</v>
      </c>
      <c r="N19" s="1051">
        <f t="shared" si="21"/>
        <v>6515.18</v>
      </c>
      <c r="O19" s="235">
        <f t="shared" si="42"/>
        <v>24601.992605168187</v>
      </c>
      <c r="P19" s="235">
        <f t="shared" ref="P19:S19" si="43">P91+P163+P240+P312</f>
        <v>6692.4128032382305</v>
      </c>
      <c r="Q19" s="235">
        <f t="shared" si="43"/>
        <v>5632.1015548388668</v>
      </c>
      <c r="R19" s="235">
        <f t="shared" si="43"/>
        <v>5837.2734585831577</v>
      </c>
      <c r="S19" s="235">
        <f t="shared" si="43"/>
        <v>6440.2047885079301</v>
      </c>
      <c r="T19" s="235">
        <f t="shared" si="42"/>
        <v>24672.636834906025</v>
      </c>
      <c r="U19" s="235">
        <f t="shared" si="42"/>
        <v>24820.931834854826</v>
      </c>
      <c r="V19" s="235">
        <f t="shared" ref="V19:W19" si="44">V91+V163+V240+V312</f>
        <v>24927.245299240101</v>
      </c>
      <c r="W19" s="235">
        <f t="shared" si="44"/>
        <v>25034.546472657141</v>
      </c>
    </row>
    <row r="20" spans="1:23">
      <c r="A20" s="46" t="s">
        <v>61</v>
      </c>
      <c r="B20" s="44" t="s">
        <v>69</v>
      </c>
      <c r="C20" s="11" t="s">
        <v>593</v>
      </c>
      <c r="D20" s="235">
        <f t="shared" ref="D20:U20" si="45">D92+D164+D241+D313</f>
        <v>5170.6230492213153</v>
      </c>
      <c r="E20" s="235">
        <f t="shared" si="45"/>
        <v>4940.2569696979781</v>
      </c>
      <c r="F20" s="235">
        <f t="shared" si="45"/>
        <v>4664.6783913699828</v>
      </c>
      <c r="G20" s="235">
        <f t="shared" si="45"/>
        <v>4704.9362162507323</v>
      </c>
      <c r="H20" s="235">
        <f t="shared" si="45"/>
        <v>5017.6953721703749</v>
      </c>
      <c r="I20" s="235">
        <f t="shared" si="45"/>
        <v>6060.6691805314795</v>
      </c>
      <c r="J20" s="1051">
        <f t="shared" si="45"/>
        <v>6060.682091785</v>
      </c>
      <c r="K20" s="1051">
        <f t="shared" si="21"/>
        <v>1627.4929413</v>
      </c>
      <c r="L20" s="1051">
        <f t="shared" si="21"/>
        <v>1249.7791504850002</v>
      </c>
      <c r="M20" s="1051">
        <f t="shared" si="21"/>
        <v>1368.08</v>
      </c>
      <c r="N20" s="1051">
        <f t="shared" si="21"/>
        <v>1815.33</v>
      </c>
      <c r="O20" s="235">
        <f t="shared" si="45"/>
        <v>6179.5243657534056</v>
      </c>
      <c r="P20" s="235">
        <f t="shared" ref="P20:S20" si="46">P92+P164+P241+P313</f>
        <v>1720.4276220600764</v>
      </c>
      <c r="Q20" s="235">
        <f t="shared" si="46"/>
        <v>1348.0051296441961</v>
      </c>
      <c r="R20" s="235">
        <f t="shared" si="46"/>
        <v>1487.669857085406</v>
      </c>
      <c r="S20" s="235">
        <f t="shared" si="46"/>
        <v>1623.4217569637281</v>
      </c>
      <c r="T20" s="235">
        <f t="shared" si="45"/>
        <v>6160.7390596350688</v>
      </c>
      <c r="U20" s="235">
        <f t="shared" si="45"/>
        <v>6177.0340798427287</v>
      </c>
      <c r="V20" s="235">
        <f t="shared" ref="V20:W20" si="47">V92+V164+V241+V313</f>
        <v>6189.8147319365571</v>
      </c>
      <c r="W20" s="235">
        <f t="shared" si="47"/>
        <v>6202.695069538795</v>
      </c>
    </row>
    <row r="21" spans="1:23">
      <c r="A21" s="46" t="s">
        <v>85</v>
      </c>
      <c r="B21" s="44" t="s">
        <v>70</v>
      </c>
      <c r="C21" s="11" t="s">
        <v>593</v>
      </c>
      <c r="D21" s="235">
        <f t="shared" ref="D21:U21" si="48">D93+D165+D242+D314</f>
        <v>9491.4006435623942</v>
      </c>
      <c r="E21" s="235">
        <f t="shared" si="48"/>
        <v>9750.0284695815608</v>
      </c>
      <c r="F21" s="235">
        <f t="shared" si="48"/>
        <v>10478.091727426301</v>
      </c>
      <c r="G21" s="235">
        <f t="shared" si="48"/>
        <v>10181.67062052551</v>
      </c>
      <c r="H21" s="235">
        <f t="shared" si="48"/>
        <v>9762.3298472293245</v>
      </c>
      <c r="I21" s="235">
        <f t="shared" si="48"/>
        <v>10321.84454284148</v>
      </c>
      <c r="J21" s="1051">
        <f t="shared" si="48"/>
        <v>10321.852968884999</v>
      </c>
      <c r="K21" s="1051">
        <f t="shared" si="21"/>
        <v>2874.7016822000005</v>
      </c>
      <c r="L21" s="1051">
        <f t="shared" si="21"/>
        <v>2205.8412866849999</v>
      </c>
      <c r="M21" s="1051">
        <f t="shared" si="21"/>
        <v>2485.1000000000004</v>
      </c>
      <c r="N21" s="1051">
        <f t="shared" si="21"/>
        <v>2756.21</v>
      </c>
      <c r="O21" s="235">
        <f t="shared" si="48"/>
        <v>9672.4083369101099</v>
      </c>
      <c r="P21" s="235">
        <f t="shared" ref="P21:S21" si="49">P93+P165+P242+P314</f>
        <v>2715.8908241548256</v>
      </c>
      <c r="Q21" s="235">
        <f t="shared" si="49"/>
        <v>2181.9310629826191</v>
      </c>
      <c r="R21" s="235">
        <f t="shared" si="49"/>
        <v>2269.694310806593</v>
      </c>
      <c r="S21" s="235">
        <f t="shared" si="49"/>
        <v>2504.8921389660732</v>
      </c>
      <c r="T21" s="235">
        <f t="shared" si="48"/>
        <v>10037.956289890461</v>
      </c>
      <c r="U21" s="235">
        <f t="shared" si="48"/>
        <v>10074.746092011379</v>
      </c>
      <c r="V21" s="235">
        <f t="shared" ref="V21:W21" si="50">V93+V165+V242+V314</f>
        <v>10101.941843621047</v>
      </c>
      <c r="W21" s="235">
        <f t="shared" si="50"/>
        <v>10129.375356461371</v>
      </c>
    </row>
    <row r="22" spans="1:23">
      <c r="A22" s="46" t="s">
        <v>86</v>
      </c>
      <c r="B22" s="44" t="s">
        <v>71</v>
      </c>
      <c r="C22" s="11" t="s">
        <v>593</v>
      </c>
      <c r="D22" s="235">
        <f t="shared" ref="D22:U22" si="51">D94+D166+D243+D315</f>
        <v>5374.2694811319998</v>
      </c>
      <c r="E22" s="235">
        <f t="shared" si="51"/>
        <v>5149.6227965138623</v>
      </c>
      <c r="F22" s="235">
        <f t="shared" si="51"/>
        <v>5228.5954635240778</v>
      </c>
      <c r="G22" s="235">
        <f t="shared" si="51"/>
        <v>5024.7446884140327</v>
      </c>
      <c r="H22" s="235">
        <f t="shared" si="51"/>
        <v>5155.7638802311294</v>
      </c>
      <c r="I22" s="235">
        <f t="shared" si="51"/>
        <v>5405.5071375814805</v>
      </c>
      <c r="J22" s="1051">
        <f t="shared" si="51"/>
        <v>5405.5061198849999</v>
      </c>
      <c r="K22" s="1051">
        <f t="shared" si="21"/>
        <v>1537.2475332000001</v>
      </c>
      <c r="L22" s="1051">
        <f t="shared" si="21"/>
        <v>1168.0285866849999</v>
      </c>
      <c r="M22" s="1051">
        <f t="shared" si="21"/>
        <v>1332.98</v>
      </c>
      <c r="N22" s="1051">
        <f t="shared" si="21"/>
        <v>1367.25</v>
      </c>
      <c r="O22" s="235">
        <f t="shared" si="51"/>
        <v>5658.2511251053247</v>
      </c>
      <c r="P22" s="235">
        <f t="shared" ref="P22:S22" si="52">P94+P166+P243+P315</f>
        <v>1568.3170785814709</v>
      </c>
      <c r="Q22" s="235">
        <f t="shared" si="52"/>
        <v>1240.1626044782281</v>
      </c>
      <c r="R22" s="235">
        <f t="shared" si="52"/>
        <v>1335.4518085406391</v>
      </c>
      <c r="S22" s="235">
        <f t="shared" si="52"/>
        <v>1514.3196335049868</v>
      </c>
      <c r="T22" s="235">
        <f t="shared" si="51"/>
        <v>5470.7128404606665</v>
      </c>
      <c r="U22" s="235">
        <f t="shared" si="51"/>
        <v>5491.2000243653274</v>
      </c>
      <c r="V22" s="235">
        <f t="shared" ref="V22:W22" si="53">V94+V166+V243+V315</f>
        <v>5506.1945173834911</v>
      </c>
      <c r="W22" s="235">
        <f t="shared" si="53"/>
        <v>5521.3185234445691</v>
      </c>
    </row>
    <row r="23" spans="1:23">
      <c r="A23" s="1974">
        <v>5</v>
      </c>
      <c r="B23" s="1973" t="s">
        <v>288</v>
      </c>
      <c r="C23" s="42" t="s">
        <v>580</v>
      </c>
      <c r="D23" s="235">
        <f t="shared" ref="D23:U23" si="54">D95+D167+D244+D316</f>
        <v>2915.3874342985009</v>
      </c>
      <c r="E23" s="235">
        <f t="shared" si="54"/>
        <v>2653.8108380685612</v>
      </c>
      <c r="F23" s="235">
        <f t="shared" si="54"/>
        <v>2679.039086094002</v>
      </c>
      <c r="G23" s="235">
        <f t="shared" si="54"/>
        <v>2323.8393709820498</v>
      </c>
      <c r="H23" s="235">
        <f t="shared" si="54"/>
        <v>2139.7651109909712</v>
      </c>
      <c r="I23" s="235">
        <f t="shared" si="54"/>
        <v>2483.5107803864798</v>
      </c>
      <c r="J23" s="1051">
        <f t="shared" si="54"/>
        <v>2483.5156561899998</v>
      </c>
      <c r="K23" s="1051">
        <f t="shared" si="21"/>
        <v>792.53341219000015</v>
      </c>
      <c r="L23" s="1051">
        <f t="shared" si="21"/>
        <v>446.58224399999995</v>
      </c>
      <c r="M23" s="1051">
        <f t="shared" si="21"/>
        <v>495.04999999999995</v>
      </c>
      <c r="N23" s="1051">
        <f t="shared" si="21"/>
        <v>749.35</v>
      </c>
      <c r="O23" s="235">
        <f t="shared" si="54"/>
        <v>2532.9518189999999</v>
      </c>
      <c r="P23" s="235">
        <f t="shared" ref="P23:S23" si="55">P95+P167+P244+P316</f>
        <v>826.85518799999966</v>
      </c>
      <c r="Q23" s="235">
        <f t="shared" si="55"/>
        <v>478.41916300000014</v>
      </c>
      <c r="R23" s="235">
        <f t="shared" si="55"/>
        <v>467.88317800000004</v>
      </c>
      <c r="S23" s="235">
        <f t="shared" si="55"/>
        <v>759.79428999999959</v>
      </c>
      <c r="T23" s="235">
        <f t="shared" si="54"/>
        <v>2469.7872491039793</v>
      </c>
      <c r="U23" s="235">
        <f t="shared" si="54"/>
        <v>2426.8934207647371</v>
      </c>
      <c r="V23" s="235">
        <f t="shared" ref="V23:W23" si="56">V95+V167+V244+V316</f>
        <v>2366.7806675367801</v>
      </c>
      <c r="W23" s="235">
        <f t="shared" si="56"/>
        <v>2343.712289676635</v>
      </c>
    </row>
    <row r="24" spans="1:23" s="72" customFormat="1">
      <c r="A24" s="1974"/>
      <c r="B24" s="1973"/>
      <c r="C24" s="71" t="s">
        <v>79</v>
      </c>
      <c r="D24" s="685">
        <f>IF(D7&gt;0,D23/D7*100,"")</f>
        <v>10.062914859875876</v>
      </c>
      <c r="E24" s="685">
        <f t="shared" ref="E24:U24" si="57">IF(E7&gt;0,E23/E7*100,"")</f>
        <v>9.4795479422817142</v>
      </c>
      <c r="F24" s="685">
        <f t="shared" si="57"/>
        <v>9.8040073256823401</v>
      </c>
      <c r="G24" s="685">
        <f t="shared" si="57"/>
        <v>8.9469537189410318</v>
      </c>
      <c r="H24" s="685">
        <f t="shared" si="57"/>
        <v>8.47052953700255</v>
      </c>
      <c r="I24" s="685">
        <f t="shared" si="57"/>
        <v>9.3117873393919943</v>
      </c>
      <c r="J24" s="685">
        <f t="shared" ref="J24:L24" si="58">IF(J7&gt;0,J23/J7*100,"")</f>
        <v>9.3118037211187747</v>
      </c>
      <c r="K24" s="685">
        <f t="shared" si="58"/>
        <v>11.063961397034399</v>
      </c>
      <c r="L24" s="685">
        <f t="shared" si="58"/>
        <v>7.499381432605845</v>
      </c>
      <c r="M24" s="1052"/>
      <c r="N24" s="1052"/>
      <c r="O24" s="685">
        <f t="shared" si="57"/>
        <v>9.4961782228639215</v>
      </c>
      <c r="P24" s="685">
        <f t="shared" ref="P24:S24" si="59">IF(P7&gt;0,P23/P7*100,"")</f>
        <v>11.400293743790861</v>
      </c>
      <c r="Q24" s="685">
        <f t="shared" si="59"/>
        <v>7.8439438737004163</v>
      </c>
      <c r="R24" s="685">
        <f t="shared" si="59"/>
        <v>7.3758996527478944</v>
      </c>
      <c r="S24" s="685">
        <f t="shared" si="59"/>
        <v>10.888689413994532</v>
      </c>
      <c r="T24" s="685">
        <f t="shared" si="57"/>
        <v>9.2073428881501105</v>
      </c>
      <c r="U24" s="685">
        <f t="shared" si="57"/>
        <v>8.9899751590245547</v>
      </c>
      <c r="V24" s="685">
        <f t="shared" ref="V24:W24" si="60">IF(V7&gt;0,V23/V7*100,"")</f>
        <v>8.7258623145042211</v>
      </c>
      <c r="W24" s="685">
        <f t="shared" si="60"/>
        <v>8.5998142604010095</v>
      </c>
    </row>
    <row r="25" spans="1:23" s="72" customFormat="1">
      <c r="A25" s="1974"/>
      <c r="B25" s="1973"/>
      <c r="C25" s="71" t="s">
        <v>151</v>
      </c>
      <c r="D25" s="685">
        <f>IF(D17&gt;0,D23/D17*100,"")</f>
        <v>10.892166853883023</v>
      </c>
      <c r="E25" s="685">
        <f t="shared" ref="E25:O25" si="61">IF(E17&gt;0,E23/E17*100,"")</f>
        <v>10.108653100215834</v>
      </c>
      <c r="F25" s="685">
        <f t="shared" si="61"/>
        <v>10.068281399337017</v>
      </c>
      <c r="G25" s="685">
        <f t="shared" si="61"/>
        <v>8.9722550872615354</v>
      </c>
      <c r="H25" s="685">
        <f t="shared" si="61"/>
        <v>8.5114815726770345</v>
      </c>
      <c r="I25" s="685">
        <f t="shared" si="61"/>
        <v>9.3631968338687201</v>
      </c>
      <c r="J25" s="685">
        <f t="shared" ref="J25:L25" si="62">IF(J17&gt;0,J23/J17*100,"")</f>
        <v>9.36321860418483</v>
      </c>
      <c r="K25" s="685">
        <f t="shared" si="62"/>
        <v>11.110111823753781</v>
      </c>
      <c r="L25" s="685">
        <f t="shared" si="62"/>
        <v>7.5199237929922695</v>
      </c>
      <c r="M25" s="1052"/>
      <c r="N25" s="1052"/>
      <c r="O25" s="685">
        <f t="shared" si="61"/>
        <v>9.5087706879452796</v>
      </c>
      <c r="P25" s="685">
        <f t="shared" ref="P25:S25" si="63">IF(P17&gt;0,P23/P17*100,"")</f>
        <v>11.41651760251753</v>
      </c>
      <c r="Q25" s="685">
        <f t="shared" si="63"/>
        <v>7.8529904065628555</v>
      </c>
      <c r="R25" s="685">
        <f t="shared" si="63"/>
        <v>7.3858779354347597</v>
      </c>
      <c r="S25" s="685">
        <f t="shared" si="63"/>
        <v>10.903409533699113</v>
      </c>
      <c r="T25" s="685">
        <f t="shared" ref="T25:U25" si="64">IF(T17&gt;0,T23/T17*100,"")</f>
        <v>9.2073428881501105</v>
      </c>
      <c r="U25" s="685">
        <f t="shared" si="64"/>
        <v>8.9899751590245547</v>
      </c>
      <c r="V25" s="685">
        <f t="shared" ref="V25:W25" si="65">IF(V17&gt;0,V23/V17*100,"")</f>
        <v>8.7258623145042211</v>
      </c>
      <c r="W25" s="685">
        <f t="shared" si="65"/>
        <v>8.5998142604010095</v>
      </c>
    </row>
    <row r="26" spans="1:23">
      <c r="A26" s="1974" t="s">
        <v>87</v>
      </c>
      <c r="B26" s="1972" t="s">
        <v>68</v>
      </c>
      <c r="C26" s="42" t="s">
        <v>580</v>
      </c>
      <c r="D26" s="235">
        <f t="shared" ref="D26:U26" si="66">D98+D170+D247+D319</f>
        <v>704.41888008270053</v>
      </c>
      <c r="E26" s="235">
        <f t="shared" si="66"/>
        <v>715.26945224304529</v>
      </c>
      <c r="F26" s="235">
        <f t="shared" si="66"/>
        <v>630.70000636481439</v>
      </c>
      <c r="G26" s="235">
        <f t="shared" si="66"/>
        <v>580.5920043202309</v>
      </c>
      <c r="H26" s="235">
        <f t="shared" si="66"/>
        <v>525.86665184867047</v>
      </c>
      <c r="I26" s="235">
        <f t="shared" si="66"/>
        <v>637.85037279999949</v>
      </c>
      <c r="J26" s="1051">
        <f t="shared" ref="J26:N26" si="67">J98+J170+J247+J319</f>
        <v>637.85598779999975</v>
      </c>
      <c r="K26" s="1051">
        <f t="shared" si="67"/>
        <v>187.98983579999984</v>
      </c>
      <c r="L26" s="1051">
        <f t="shared" si="67"/>
        <v>114.88779499999995</v>
      </c>
      <c r="M26" s="1051">
        <f t="shared" si="67"/>
        <v>137.00334999999995</v>
      </c>
      <c r="N26" s="1051">
        <f t="shared" si="67"/>
        <v>197.97500699999998</v>
      </c>
      <c r="O26" s="235">
        <f t="shared" si="66"/>
        <v>706.64444057135643</v>
      </c>
      <c r="P26" s="235">
        <f t="shared" ref="P26:S26" si="68">P98+P170+P247+P319</f>
        <v>214.35836300000011</v>
      </c>
      <c r="Q26" s="235">
        <f t="shared" si="68"/>
        <v>136.33174957135611</v>
      </c>
      <c r="R26" s="235">
        <f t="shared" si="68"/>
        <v>146.14046800000008</v>
      </c>
      <c r="S26" s="235">
        <f t="shared" si="68"/>
        <v>209.81386000000009</v>
      </c>
      <c r="T26" s="235">
        <f t="shared" si="66"/>
        <v>707.60355296423461</v>
      </c>
      <c r="U26" s="235">
        <f t="shared" si="66"/>
        <v>708.62591213854807</v>
      </c>
      <c r="V26" s="235">
        <f t="shared" ref="V26:W26" si="69">V98+V170+V247+V319</f>
        <v>707.13952875613904</v>
      </c>
      <c r="W26" s="235">
        <f t="shared" si="69"/>
        <v>707.36313917106486</v>
      </c>
    </row>
    <row r="27" spans="1:23" s="72" customFormat="1">
      <c r="A27" s="1974"/>
      <c r="B27" s="1972"/>
      <c r="C27" s="71" t="s">
        <v>152</v>
      </c>
      <c r="D27" s="141">
        <f>IF(D8&gt;0,D26/D8*100,"")</f>
        <v>2.6698192963334715</v>
      </c>
      <c r="E27" s="185">
        <f t="shared" ref="E27:O27" si="70">IF(E8&gt;0,E26/E8*100,"")</f>
        <v>2.7692260916276372</v>
      </c>
      <c r="F27" s="141">
        <f t="shared" si="70"/>
        <v>2.4938986445458751</v>
      </c>
      <c r="G27" s="185">
        <f t="shared" si="70"/>
        <v>2.3613849474555799</v>
      </c>
      <c r="H27" s="185">
        <f t="shared" si="70"/>
        <v>2.2411383784090648</v>
      </c>
      <c r="I27" s="185">
        <f t="shared" si="70"/>
        <v>2.5442830652034605</v>
      </c>
      <c r="J27" s="185">
        <f t="shared" ref="J27:L27" si="71">IF(J8&gt;0,J26/J8*100,"")</f>
        <v>2.5443062814490642</v>
      </c>
      <c r="K27" s="185">
        <f t="shared" si="71"/>
        <v>2.8201284148808052</v>
      </c>
      <c r="L27" s="185">
        <f t="shared" si="71"/>
        <v>2.0698882933283316</v>
      </c>
      <c r="M27" s="1053"/>
      <c r="N27" s="1053"/>
      <c r="O27" s="185">
        <f t="shared" si="70"/>
        <v>2.8690104010262587</v>
      </c>
      <c r="P27" s="185">
        <f t="shared" ref="P27:S27" si="72">IF(P8&gt;0,P26/P8*100,"")</f>
        <v>3.201838732481594</v>
      </c>
      <c r="Q27" s="185">
        <f t="shared" si="72"/>
        <v>2.4158684265716999</v>
      </c>
      <c r="R27" s="185">
        <f t="shared" si="72"/>
        <v>2.5000693551472315</v>
      </c>
      <c r="S27" s="185">
        <f t="shared" si="72"/>
        <v>3.2545609152386059</v>
      </c>
      <c r="T27" s="185">
        <f t="shared" ref="T27:U27" si="73">IF(T8&gt;0,T26/T8*100,"")</f>
        <v>2.8577772598763125</v>
      </c>
      <c r="U27" s="185">
        <f t="shared" si="73"/>
        <v>2.8448089882677055</v>
      </c>
      <c r="V27" s="185">
        <f t="shared" ref="V27:W27" si="74">IF(V8&gt;0,V26/V8*100,"")</f>
        <v>2.8267346412819574</v>
      </c>
      <c r="W27" s="185">
        <f t="shared" si="74"/>
        <v>2.8155092720883306</v>
      </c>
    </row>
    <row r="28" spans="1:23" s="72" customFormat="1">
      <c r="A28" s="1974"/>
      <c r="B28" s="1972"/>
      <c r="C28" s="71" t="s">
        <v>153</v>
      </c>
      <c r="D28" s="141">
        <f>IF(D19&gt;0,D26/D19*100,"")</f>
        <v>2.6216550063209252</v>
      </c>
      <c r="E28" s="185">
        <f t="shared" ref="E28:O28" si="75">IF(E19&gt;0,E26/E19*100,"")</f>
        <v>2.7413241338326064</v>
      </c>
      <c r="F28" s="141">
        <f t="shared" si="75"/>
        <v>2.4938956001688508</v>
      </c>
      <c r="G28" s="185">
        <f t="shared" si="75"/>
        <v>2.3613849474555799</v>
      </c>
      <c r="H28" s="185">
        <f t="shared" si="75"/>
        <v>2.2411383784090639</v>
      </c>
      <c r="I28" s="185">
        <f t="shared" si="75"/>
        <v>2.5697441399521881</v>
      </c>
      <c r="J28" s="185">
        <f t="shared" ref="J28:L28" si="76">IF(J19&gt;0,J26/J19*100,"")</f>
        <v>2.5697673068169697</v>
      </c>
      <c r="K28" s="185">
        <f t="shared" si="76"/>
        <v>2.8415524959129983</v>
      </c>
      <c r="L28" s="185">
        <f t="shared" si="76"/>
        <v>2.0828126975916446</v>
      </c>
      <c r="M28" s="1053"/>
      <c r="N28" s="1053"/>
      <c r="O28" s="185">
        <f t="shared" si="75"/>
        <v>2.8723057189396535</v>
      </c>
      <c r="P28" s="185">
        <f t="shared" ref="P28:S28" si="77">IF(P19&gt;0,P26/P19*100,"")</f>
        <v>3.2030056917032881</v>
      </c>
      <c r="Q28" s="185">
        <f t="shared" si="77"/>
        <v>2.420619519089203</v>
      </c>
      <c r="R28" s="185">
        <f t="shared" si="77"/>
        <v>2.5035741264633469</v>
      </c>
      <c r="S28" s="185">
        <f t="shared" si="77"/>
        <v>3.2578755938692727</v>
      </c>
      <c r="T28" s="185">
        <f t="shared" ref="T28:U28" si="78">IF(T19&gt;0,T26/T19*100,"")</f>
        <v>2.8679689070085153</v>
      </c>
      <c r="U28" s="185">
        <f t="shared" si="78"/>
        <v>2.8549528956179606</v>
      </c>
      <c r="V28" s="185">
        <f t="shared" ref="V28:W28" si="79">IF(V19&gt;0,V26/V19*100,"")</f>
        <v>2.8368137765214509</v>
      </c>
      <c r="W28" s="185">
        <f t="shared" si="79"/>
        <v>2.8255480479490629</v>
      </c>
    </row>
    <row r="29" spans="1:23">
      <c r="A29" s="1974" t="s">
        <v>88</v>
      </c>
      <c r="B29" s="1972" t="s">
        <v>69</v>
      </c>
      <c r="C29" s="42" t="s">
        <v>580</v>
      </c>
      <c r="D29" s="235">
        <f t="shared" ref="D29:U29" si="80">D101+D173+D250+D322</f>
        <v>197.2189150238018</v>
      </c>
      <c r="E29" s="235">
        <f t="shared" si="80"/>
        <v>174.88529487295494</v>
      </c>
      <c r="F29" s="235">
        <f t="shared" si="80"/>
        <v>167.16005275288788</v>
      </c>
      <c r="G29" s="235">
        <f t="shared" si="80"/>
        <v>158.1342615556687</v>
      </c>
      <c r="H29" s="235">
        <f t="shared" si="80"/>
        <v>154.99786412504477</v>
      </c>
      <c r="I29" s="235">
        <f t="shared" si="80"/>
        <v>177.47527911499998</v>
      </c>
      <c r="J29" s="1051">
        <f t="shared" ref="J29:N29" si="81">J101+J173+J250+J322</f>
        <v>177.46628511499998</v>
      </c>
      <c r="K29" s="1051">
        <f t="shared" si="81"/>
        <v>50.192938199999972</v>
      </c>
      <c r="L29" s="1051">
        <f t="shared" si="81"/>
        <v>37.544678999999995</v>
      </c>
      <c r="M29" s="1051">
        <f t="shared" si="81"/>
        <v>32.298121914999996</v>
      </c>
      <c r="N29" s="1051">
        <f t="shared" si="81"/>
        <v>57.430546</v>
      </c>
      <c r="O29" s="235">
        <f t="shared" si="80"/>
        <v>194.03486642231348</v>
      </c>
      <c r="P29" s="235">
        <f t="shared" ref="P29:S29" si="82">P101+P173+P250+P322</f>
        <v>54.223021999999908</v>
      </c>
      <c r="Q29" s="235">
        <f t="shared" si="82"/>
        <v>42.729374822313581</v>
      </c>
      <c r="R29" s="235">
        <f t="shared" si="82"/>
        <v>41.655749000000029</v>
      </c>
      <c r="S29" s="235">
        <f t="shared" si="82"/>
        <v>55.42672059999996</v>
      </c>
      <c r="T29" s="235">
        <f t="shared" si="80"/>
        <v>192.63611029651562</v>
      </c>
      <c r="U29" s="235">
        <f t="shared" si="80"/>
        <v>189.64543494924314</v>
      </c>
      <c r="V29" s="235">
        <f t="shared" ref="V29:W29" si="83">V101+V173+V250+V322</f>
        <v>186.50524246484952</v>
      </c>
      <c r="W29" s="235">
        <f t="shared" si="83"/>
        <v>184.97347947772462</v>
      </c>
    </row>
    <row r="30" spans="1:23" s="72" customFormat="1">
      <c r="A30" s="1974"/>
      <c r="B30" s="1972"/>
      <c r="C30" s="71" t="s">
        <v>154</v>
      </c>
      <c r="D30" s="141">
        <f t="shared" ref="D30:O30" si="84">IF(D9&gt;0,D29/D9*100,"")</f>
        <v>3.5048656657922352</v>
      </c>
      <c r="E30" s="185">
        <f t="shared" si="84"/>
        <v>3.2683543494721161</v>
      </c>
      <c r="F30" s="141">
        <f t="shared" si="84"/>
        <v>3.320275640768827</v>
      </c>
      <c r="G30" s="185">
        <f t="shared" si="84"/>
        <v>3.285023759083197</v>
      </c>
      <c r="H30" s="185">
        <f t="shared" si="84"/>
        <v>3.0455841785784061</v>
      </c>
      <c r="I30" s="185">
        <f t="shared" si="84"/>
        <v>2.9072476825658904</v>
      </c>
      <c r="J30" s="185">
        <f t="shared" ref="J30:L30" si="85">IF(J9&gt;0,J29/J9*100,"")</f>
        <v>2.9070969417056154</v>
      </c>
      <c r="K30" s="185">
        <f t="shared" si="85"/>
        <v>3.059243471423724</v>
      </c>
      <c r="L30" s="185">
        <f t="shared" si="85"/>
        <v>2.9815583370414074</v>
      </c>
      <c r="M30" s="1053"/>
      <c r="N30" s="1053"/>
      <c r="O30" s="185">
        <f t="shared" si="84"/>
        <v>3.1319902532963342</v>
      </c>
      <c r="P30" s="185">
        <f t="shared" ref="P30:S30" si="86">IF(P9&gt;0,P29/P9*100,"")</f>
        <v>3.128225064931609</v>
      </c>
      <c r="Q30" s="185">
        <f t="shared" si="86"/>
        <v>3.1760426158575328</v>
      </c>
      <c r="R30" s="185">
        <f t="shared" si="86"/>
        <v>2.8145188573318651</v>
      </c>
      <c r="S30" s="185">
        <f t="shared" si="86"/>
        <v>3.3868780428802565</v>
      </c>
      <c r="T30" s="185">
        <f t="shared" ref="T30:U30" si="87">IF(T9&gt;0,T29/T9*100,"")</f>
        <v>3.1171223447640117</v>
      </c>
      <c r="U30" s="185">
        <f t="shared" si="87"/>
        <v>3.060713296398347</v>
      </c>
      <c r="V30" s="185">
        <f t="shared" ref="V30:W30" si="88">IF(V9&gt;0,V29/V9*100,"")</f>
        <v>3.0038681688073874</v>
      </c>
      <c r="W30" s="185">
        <f t="shared" si="88"/>
        <v>2.9730607624691738</v>
      </c>
    </row>
    <row r="31" spans="1:23" s="72" customFormat="1">
      <c r="A31" s="1974"/>
      <c r="B31" s="1972"/>
      <c r="C31" s="71" t="s">
        <v>155</v>
      </c>
      <c r="D31" s="141">
        <f t="shared" ref="D31:O31" si="89">IF(D20&gt;0,D29/D20*100,"")</f>
        <v>3.8142195465883466</v>
      </c>
      <c r="E31" s="185">
        <f t="shared" si="89"/>
        <v>3.54000401083684</v>
      </c>
      <c r="F31" s="141">
        <f t="shared" si="89"/>
        <v>3.583527924714959</v>
      </c>
      <c r="G31" s="185">
        <f t="shared" si="89"/>
        <v>3.3610288065006473</v>
      </c>
      <c r="H31" s="185">
        <f t="shared" si="89"/>
        <v>3.0890249931215203</v>
      </c>
      <c r="I31" s="185">
        <f t="shared" si="89"/>
        <v>2.9283116076538036</v>
      </c>
      <c r="J31" s="185">
        <f t="shared" ref="J31:L31" si="90">IF(J20&gt;0,J29/J20*100,"")</f>
        <v>2.9281569702451158</v>
      </c>
      <c r="K31" s="185">
        <f t="shared" si="90"/>
        <v>3.0840648783341038</v>
      </c>
      <c r="L31" s="185">
        <f t="shared" si="90"/>
        <v>3.0041050841206687</v>
      </c>
      <c r="M31" s="1053"/>
      <c r="N31" s="1053"/>
      <c r="O31" s="185">
        <f t="shared" si="89"/>
        <v>3.1399644202010815</v>
      </c>
      <c r="P31" s="185">
        <f t="shared" ref="P31:S31" si="91">IF(P20&gt;0,P29/P20*100,"")</f>
        <v>3.1517177069659064</v>
      </c>
      <c r="Q31" s="185">
        <f t="shared" si="91"/>
        <v>3.1698228651097144</v>
      </c>
      <c r="R31" s="185">
        <f t="shared" si="91"/>
        <v>2.8000667487886464</v>
      </c>
      <c r="S31" s="185">
        <f t="shared" si="91"/>
        <v>3.4141910666310205</v>
      </c>
      <c r="T31" s="185">
        <f t="shared" ref="T31:U31" si="92">IF(T20&gt;0,T29/T20*100,"")</f>
        <v>3.1268344338532401</v>
      </c>
      <c r="U31" s="185">
        <f t="shared" si="92"/>
        <v>3.0701698015250649</v>
      </c>
      <c r="V31" s="185">
        <f t="shared" ref="V31:W31" si="93">IF(V20&gt;0,V29/V20*100,"")</f>
        <v>3.0130989462829874</v>
      </c>
      <c r="W31" s="185">
        <f t="shared" si="93"/>
        <v>2.98214691201124</v>
      </c>
    </row>
    <row r="32" spans="1:23">
      <c r="A32" s="1974" t="s">
        <v>89</v>
      </c>
      <c r="B32" s="1972" t="s">
        <v>70</v>
      </c>
      <c r="C32" s="42" t="s">
        <v>580</v>
      </c>
      <c r="D32" s="235">
        <f t="shared" ref="D32:U32" si="94">D104+D176+D253+D325</f>
        <v>780.79800826999769</v>
      </c>
      <c r="E32" s="235">
        <f t="shared" si="94"/>
        <v>809.39815743869985</v>
      </c>
      <c r="F32" s="235">
        <f t="shared" si="94"/>
        <v>826.02369545222166</v>
      </c>
      <c r="G32" s="235">
        <f t="shared" si="94"/>
        <v>706.29997715536865</v>
      </c>
      <c r="H32" s="235">
        <f t="shared" si="94"/>
        <v>489.31387566811327</v>
      </c>
      <c r="I32" s="235">
        <f t="shared" si="94"/>
        <v>773.84927988999993</v>
      </c>
      <c r="J32" s="1051">
        <f t="shared" ref="J32:N32" si="95">J104+J176+J253+J325</f>
        <v>773.84945088999996</v>
      </c>
      <c r="K32" s="1051">
        <f t="shared" si="95"/>
        <v>242.85249999000007</v>
      </c>
      <c r="L32" s="1051">
        <f t="shared" si="95"/>
        <v>139.382475</v>
      </c>
      <c r="M32" s="1051">
        <f t="shared" si="95"/>
        <v>148.10009100000002</v>
      </c>
      <c r="N32" s="1051">
        <f t="shared" si="95"/>
        <v>243.51438489999995</v>
      </c>
      <c r="O32" s="235">
        <f t="shared" si="94"/>
        <v>749.26874100000032</v>
      </c>
      <c r="P32" s="235">
        <f t="shared" ref="P32:S32" si="96">P104+P176+P253+P325</f>
        <v>242.93175300000004</v>
      </c>
      <c r="Q32" s="235">
        <f t="shared" si="96"/>
        <v>145.94900800000011</v>
      </c>
      <c r="R32" s="235">
        <f t="shared" si="96"/>
        <v>133.06917000000004</v>
      </c>
      <c r="S32" s="235">
        <f t="shared" si="96"/>
        <v>227.3188100000001</v>
      </c>
      <c r="T32" s="235">
        <f t="shared" si="94"/>
        <v>737.74144513047031</v>
      </c>
      <c r="U32" s="235">
        <f t="shared" si="94"/>
        <v>683.57698374851975</v>
      </c>
      <c r="V32" s="235">
        <f t="shared" ref="V32:W32" si="97">V104+V176+V253+V325</f>
        <v>707.97726620142703</v>
      </c>
      <c r="W32" s="235">
        <f t="shared" si="97"/>
        <v>704.76835182308173</v>
      </c>
    </row>
    <row r="33" spans="1:23" s="72" customFormat="1">
      <c r="A33" s="1974"/>
      <c r="B33" s="1972"/>
      <c r="C33" s="71" t="s">
        <v>156</v>
      </c>
      <c r="D33" s="141">
        <f t="shared" ref="D33:O33" si="98">IF(D10&gt;0,D32/D10*100,"")</f>
        <v>3.6831422622611076</v>
      </c>
      <c r="E33" s="185">
        <f t="shared" si="98"/>
        <v>3.7309015297859474</v>
      </c>
      <c r="F33" s="141">
        <f t="shared" si="98"/>
        <v>3.7530864779232163</v>
      </c>
      <c r="G33" s="185">
        <f t="shared" si="98"/>
        <v>3.3730097870956857</v>
      </c>
      <c r="H33" s="185">
        <f t="shared" si="98"/>
        <v>2.391066988740175</v>
      </c>
      <c r="I33" s="185">
        <f t="shared" si="98"/>
        <v>3.5733212291705065</v>
      </c>
      <c r="J33" s="185">
        <f t="shared" ref="J33:L33" si="99">IF(J10&gt;0,J32/J10*100,"")</f>
        <v>3.7463128337357792</v>
      </c>
      <c r="K33" s="185">
        <f t="shared" si="99"/>
        <v>4.1519767692915801</v>
      </c>
      <c r="L33" s="185">
        <f t="shared" si="99"/>
        <v>2.9097822770496036</v>
      </c>
      <c r="M33" s="1053"/>
      <c r="N33" s="1053"/>
      <c r="O33" s="185">
        <f t="shared" si="98"/>
        <v>3.5019449093300459</v>
      </c>
      <c r="P33" s="185">
        <f t="shared" ref="P33:S33" si="100">IF(P10&gt;0,P32/P10*100,"")</f>
        <v>4.1134573527435458</v>
      </c>
      <c r="Q33" s="185">
        <f t="shared" si="100"/>
        <v>3.0034968604730929</v>
      </c>
      <c r="R33" s="185">
        <f t="shared" si="100"/>
        <v>2.6638201539930111</v>
      </c>
      <c r="S33" s="185">
        <f t="shared" si="100"/>
        <v>4.0338514801692611</v>
      </c>
      <c r="T33" s="185">
        <f t="shared" ref="T33:U33" si="101">IF(T10&gt;0,T32/T10*100,"")</f>
        <v>3.4156667514707597</v>
      </c>
      <c r="U33" s="185">
        <f t="shared" si="101"/>
        <v>3.1471023311214372</v>
      </c>
      <c r="V33" s="185">
        <f t="shared" ref="V33:W33" si="102">IF(V10&gt;0,V32/V10*100,"")</f>
        <v>3.2462727227618844</v>
      </c>
      <c r="W33" s="185">
        <f t="shared" si="102"/>
        <v>3.2184391580146126</v>
      </c>
    </row>
    <row r="34" spans="1:23" s="72" customFormat="1">
      <c r="A34" s="1974"/>
      <c r="B34" s="1972"/>
      <c r="C34" s="71" t="s">
        <v>157</v>
      </c>
      <c r="D34" s="141">
        <f t="shared" ref="D34:O34" si="103">IF(D21&gt;0,D32/D21*100,"")</f>
        <v>8.2263728778489522</v>
      </c>
      <c r="E34" s="185">
        <f t="shared" si="103"/>
        <v>8.3014953234637741</v>
      </c>
      <c r="F34" s="141">
        <f t="shared" si="103"/>
        <v>7.8833409454711383</v>
      </c>
      <c r="G34" s="185">
        <f t="shared" si="103"/>
        <v>6.936975310628485</v>
      </c>
      <c r="H34" s="185">
        <f t="shared" si="103"/>
        <v>5.0122653436770204</v>
      </c>
      <c r="I34" s="185">
        <f t="shared" si="103"/>
        <v>7.497199523574384</v>
      </c>
      <c r="J34" s="185">
        <f t="shared" ref="J34:L34" si="104">IF(J21&gt;0,J32/J21*100,"")</f>
        <v>7.4971950600609434</v>
      </c>
      <c r="K34" s="185">
        <f t="shared" si="104"/>
        <v>8.4479200570177362</v>
      </c>
      <c r="L34" s="185">
        <f t="shared" si="104"/>
        <v>6.3187898350324154</v>
      </c>
      <c r="M34" s="1053"/>
      <c r="N34" s="1053"/>
      <c r="O34" s="185">
        <f t="shared" si="103"/>
        <v>7.7464548114741527</v>
      </c>
      <c r="P34" s="185">
        <f t="shared" ref="P34:S34" si="105">IF(P21&gt;0,P32/P21*100,"")</f>
        <v>8.944827635904673</v>
      </c>
      <c r="Q34" s="185">
        <f t="shared" si="105"/>
        <v>6.6889834640556058</v>
      </c>
      <c r="R34" s="185">
        <f t="shared" si="105"/>
        <v>5.8628674956985973</v>
      </c>
      <c r="S34" s="185">
        <f t="shared" si="105"/>
        <v>9.0749939473972283</v>
      </c>
      <c r="T34" s="185">
        <f t="shared" ref="T34:U34" si="106">IF(T21&gt;0,T32/T21*100,"")</f>
        <v>7.349518406186653</v>
      </c>
      <c r="U34" s="185">
        <f t="shared" si="106"/>
        <v>6.7850542088653931</v>
      </c>
      <c r="V34" s="185">
        <f t="shared" ref="V34:W34" si="107">IF(V21&gt;0,V32/V21*100,"")</f>
        <v>7.008328469525738</v>
      </c>
      <c r="W34" s="185">
        <f t="shared" si="107"/>
        <v>6.9576684348410573</v>
      </c>
    </row>
    <row r="35" spans="1:23">
      <c r="A35" s="1974" t="s">
        <v>90</v>
      </c>
      <c r="B35" s="1972" t="s">
        <v>71</v>
      </c>
      <c r="C35" s="42" t="s">
        <v>580</v>
      </c>
      <c r="D35" s="235">
        <f t="shared" ref="D35:U35" si="108">D107+D179+D256+D328</f>
        <v>1232.9474689220001</v>
      </c>
      <c r="E35" s="235">
        <f t="shared" si="108"/>
        <v>954.2579335138613</v>
      </c>
      <c r="F35" s="235">
        <f t="shared" si="108"/>
        <v>1055.1553315240783</v>
      </c>
      <c r="G35" s="235">
        <f t="shared" si="108"/>
        <v>878.81312795078145</v>
      </c>
      <c r="H35" s="235">
        <f t="shared" si="108"/>
        <v>676.23346917141851</v>
      </c>
      <c r="I35" s="235">
        <f t="shared" si="108"/>
        <v>894.33555658148077</v>
      </c>
      <c r="J35" s="1051">
        <f t="shared" ref="J35:N35" si="109">J107+J179+J256+J328</f>
        <v>894.34163386000034</v>
      </c>
      <c r="K35" s="1051">
        <f t="shared" si="109"/>
        <v>311.49813820000008</v>
      </c>
      <c r="L35" s="1051">
        <f t="shared" si="109"/>
        <v>154.76729468499988</v>
      </c>
      <c r="M35" s="1051">
        <f t="shared" si="109"/>
        <v>177.64620497500016</v>
      </c>
      <c r="N35" s="1051">
        <f t="shared" si="109"/>
        <v>250.4299960000001</v>
      </c>
      <c r="O35" s="235">
        <f t="shared" si="108"/>
        <v>883.00377100632943</v>
      </c>
      <c r="P35" s="235">
        <f t="shared" ref="P35:S35" si="110">P107+P179+P256+P328</f>
        <v>315.34204999999969</v>
      </c>
      <c r="Q35" s="235">
        <f t="shared" si="110"/>
        <v>153.40903060633039</v>
      </c>
      <c r="R35" s="235">
        <f t="shared" si="110"/>
        <v>147.01779099999982</v>
      </c>
      <c r="S35" s="235">
        <f t="shared" si="110"/>
        <v>267.23489939999951</v>
      </c>
      <c r="T35" s="235">
        <f t="shared" si="108"/>
        <v>859.03367271275954</v>
      </c>
      <c r="U35" s="235">
        <f t="shared" si="108"/>
        <v>838.83198392842633</v>
      </c>
      <c r="V35" s="235">
        <f t="shared" ref="V35:W35" si="111">V107+V179+V256+V328</f>
        <v>825.74076011436557</v>
      </c>
      <c r="W35" s="235">
        <f t="shared" si="111"/>
        <v>818.78839720476344</v>
      </c>
    </row>
    <row r="36" spans="1:23" s="72" customFormat="1">
      <c r="A36" s="1974"/>
      <c r="B36" s="1972"/>
      <c r="C36" s="71" t="s">
        <v>158</v>
      </c>
      <c r="D36" s="141">
        <f t="shared" ref="D36:O36" si="112">IF(D11&gt;0,D35/D11*100,"")</f>
        <v>19.442031599830546</v>
      </c>
      <c r="E36" s="185">
        <f t="shared" si="112"/>
        <v>15.201644772052633</v>
      </c>
      <c r="F36" s="141">
        <f t="shared" si="112"/>
        <v>17.402888182923189</v>
      </c>
      <c r="G36" s="185">
        <f t="shared" si="112"/>
        <v>15.372533054272782</v>
      </c>
      <c r="H36" s="185">
        <f t="shared" si="112"/>
        <v>11.715323323157607</v>
      </c>
      <c r="I36" s="185">
        <f t="shared" si="112"/>
        <v>14.69051278437531</v>
      </c>
      <c r="J36" s="185">
        <f t="shared" ref="J36:L36" si="113">IF(J11&gt;0,J35/J11*100,"")</f>
        <v>14.690617607630069</v>
      </c>
      <c r="K36" s="185">
        <f t="shared" si="113"/>
        <v>18.227512927027679</v>
      </c>
      <c r="L36" s="185">
        <f t="shared" si="113"/>
        <v>11.850777020212112</v>
      </c>
      <c r="M36" s="1053"/>
      <c r="N36" s="1053"/>
      <c r="O36" s="185">
        <f t="shared" si="112"/>
        <v>14.307869451350328</v>
      </c>
      <c r="P36" s="185">
        <f t="shared" ref="P36:S36" si="114">IF(P11&gt;0,P35/P11*100,"")</f>
        <v>17.909373806575424</v>
      </c>
      <c r="Q36" s="185">
        <f t="shared" si="114"/>
        <v>11.295117254979157</v>
      </c>
      <c r="R36" s="185">
        <f t="shared" si="114"/>
        <v>10.380066632754254</v>
      </c>
      <c r="S36" s="185">
        <f t="shared" si="114"/>
        <v>16.3331163494496</v>
      </c>
      <c r="T36" s="185">
        <f t="shared" ref="T36:U36" si="115">IF(T11&gt;0,T35/T11*100,"")</f>
        <v>14.122813927031727</v>
      </c>
      <c r="U36" s="185">
        <f t="shared" si="115"/>
        <v>13.73145388898325</v>
      </c>
      <c r="V36" s="185">
        <f t="shared" ref="V36:W36" si="116">IF(V11&gt;0,V35/V11*100,"")</f>
        <v>13.475181449946358</v>
      </c>
      <c r="W36" s="185">
        <f t="shared" si="116"/>
        <v>13.319998541988662</v>
      </c>
    </row>
    <row r="37" spans="1:23" s="72" customFormat="1">
      <c r="A37" s="1974"/>
      <c r="B37" s="1972"/>
      <c r="C37" s="71" t="s">
        <v>159</v>
      </c>
      <c r="D37" s="141">
        <f t="shared" ref="D37:O37" si="117">IF(D22&gt;0,D35/D22*100,"")</f>
        <v>22.94167557564122</v>
      </c>
      <c r="E37" s="185">
        <f t="shared" si="117"/>
        <v>18.530637509214557</v>
      </c>
      <c r="F37" s="141">
        <f t="shared" si="117"/>
        <v>20.180473683326472</v>
      </c>
      <c r="G37" s="185">
        <f t="shared" si="117"/>
        <v>17.489707088543884</v>
      </c>
      <c r="H37" s="185">
        <f t="shared" si="117"/>
        <v>13.116067470900228</v>
      </c>
      <c r="I37" s="185">
        <f t="shared" si="117"/>
        <v>16.544896414319087</v>
      </c>
      <c r="J37" s="185">
        <f t="shared" ref="J37:L37" si="118">IF(J22&gt;0,J35/J22*100,"")</f>
        <v>16.545011956790219</v>
      </c>
      <c r="K37" s="185">
        <f t="shared" si="118"/>
        <v>20.263368876681316</v>
      </c>
      <c r="L37" s="185">
        <f t="shared" si="118"/>
        <v>13.250300245154731</v>
      </c>
      <c r="M37" s="1053"/>
      <c r="N37" s="1053"/>
      <c r="O37" s="185">
        <f t="shared" si="117"/>
        <v>15.605595288772072</v>
      </c>
      <c r="P37" s="185">
        <f t="shared" ref="P37:S37" si="119">IF(P22&gt;0,P35/P22*100,"")</f>
        <v>20.107034113613288</v>
      </c>
      <c r="Q37" s="185">
        <f t="shared" si="119"/>
        <v>12.370073896146382</v>
      </c>
      <c r="R37" s="185">
        <f t="shared" si="119"/>
        <v>11.008842854513677</v>
      </c>
      <c r="S37" s="185">
        <f t="shared" si="119"/>
        <v>17.647192408214885</v>
      </c>
      <c r="T37" s="185">
        <f t="shared" ref="T37:U37" si="120">IF(T22&gt;0,T35/T22*100,"")</f>
        <v>15.702408402054308</v>
      </c>
      <c r="U37" s="185">
        <f t="shared" si="120"/>
        <v>15.275932040471945</v>
      </c>
      <c r="V37" s="185">
        <f t="shared" ref="V37:W37" si="121">IF(V22&gt;0,V35/V22*100,"")</f>
        <v>14.996578081421511</v>
      </c>
      <c r="W37" s="185">
        <f t="shared" si="121"/>
        <v>14.829580900432243</v>
      </c>
    </row>
    <row r="38" spans="1:23">
      <c r="A38" s="1976" t="s">
        <v>161</v>
      </c>
      <c r="B38" s="1973" t="s">
        <v>162</v>
      </c>
      <c r="C38" s="42" t="s">
        <v>580</v>
      </c>
      <c r="D38" s="235">
        <f>D110+D182+D259+D331</f>
        <v>2915.3874342985009</v>
      </c>
      <c r="E38" s="235">
        <f t="shared" ref="E38:U38" si="122">E110+E182+E259+E331</f>
        <v>2653.8108380685612</v>
      </c>
      <c r="F38" s="235">
        <f t="shared" si="122"/>
        <v>2679.039086094002</v>
      </c>
      <c r="G38" s="235">
        <f t="shared" si="122"/>
        <v>2323.8393709820498</v>
      </c>
      <c r="H38" s="235">
        <f t="shared" si="122"/>
        <v>2139.7651109909712</v>
      </c>
      <c r="I38" s="235">
        <f t="shared" si="122"/>
        <v>2483.5107803864798</v>
      </c>
      <c r="J38" s="1051">
        <f t="shared" ref="J38:N38" si="123">J110+J182+J259+J331</f>
        <v>2441.7021839800004</v>
      </c>
      <c r="K38" s="1051">
        <f t="shared" si="123"/>
        <v>788.61011619000021</v>
      </c>
      <c r="L38" s="1051">
        <f t="shared" si="123"/>
        <v>449.27436599999999</v>
      </c>
      <c r="M38" s="1051">
        <f t="shared" si="123"/>
        <v>477.15776789000017</v>
      </c>
      <c r="N38" s="1051">
        <f t="shared" si="123"/>
        <v>726.65993390000006</v>
      </c>
      <c r="O38" s="235">
        <f t="shared" si="122"/>
        <v>2532.9518189999999</v>
      </c>
      <c r="P38" s="235">
        <f t="shared" ref="P38:S38" si="124">P110+P182+P259+P331</f>
        <v>826.85518799999966</v>
      </c>
      <c r="Q38" s="235">
        <f t="shared" si="124"/>
        <v>478.41916300000014</v>
      </c>
      <c r="R38" s="235">
        <f t="shared" si="124"/>
        <v>467.88317800000004</v>
      </c>
      <c r="S38" s="235">
        <f t="shared" si="124"/>
        <v>759.79428999999959</v>
      </c>
      <c r="T38" s="235">
        <f t="shared" si="122"/>
        <v>2378.7995681039793</v>
      </c>
      <c r="U38" s="235">
        <f t="shared" si="122"/>
        <v>2316.9755797647372</v>
      </c>
      <c r="V38" s="235">
        <f t="shared" ref="V38:W38" si="125">V110+V182+V259+V331</f>
        <v>2256.0551225367803</v>
      </c>
      <c r="W38" s="235">
        <f t="shared" si="125"/>
        <v>2234.9867446766352</v>
      </c>
    </row>
    <row r="39" spans="1:23" s="72" customFormat="1">
      <c r="A39" s="1974"/>
      <c r="B39" s="1973"/>
      <c r="C39" s="71" t="s">
        <v>79</v>
      </c>
      <c r="D39" s="141">
        <f t="shared" ref="D39:O39" si="126">IF(D7&gt;0,D38/D7*100,"")</f>
        <v>10.062914859875876</v>
      </c>
      <c r="E39" s="185">
        <f t="shared" si="126"/>
        <v>9.4795479422817142</v>
      </c>
      <c r="F39" s="141">
        <f t="shared" si="126"/>
        <v>9.8040073256823401</v>
      </c>
      <c r="G39" s="185">
        <f t="shared" si="126"/>
        <v>8.9469537189410318</v>
      </c>
      <c r="H39" s="185">
        <f t="shared" si="126"/>
        <v>8.47052953700255</v>
      </c>
      <c r="I39" s="185">
        <f t="shared" si="126"/>
        <v>9.3117873393919943</v>
      </c>
      <c r="J39" s="185">
        <f t="shared" ref="J39:L39" si="127">IF(J7&gt;0,J38/J7*100,"")</f>
        <v>9.1550264343931929</v>
      </c>
      <c r="K39" s="185">
        <f t="shared" si="127"/>
        <v>11.009191219745352</v>
      </c>
      <c r="L39" s="185">
        <f t="shared" si="127"/>
        <v>7.544589790108545</v>
      </c>
      <c r="M39" s="1053"/>
      <c r="N39" s="1053"/>
      <c r="O39" s="185">
        <f t="shared" si="126"/>
        <v>9.4961782228639215</v>
      </c>
      <c r="P39" s="185">
        <f t="shared" ref="P39:S39" si="128">IF(P7&gt;0,P38/P7*100,"")</f>
        <v>11.400293743790861</v>
      </c>
      <c r="Q39" s="185">
        <f t="shared" si="128"/>
        <v>7.8439438737004163</v>
      </c>
      <c r="R39" s="185">
        <f t="shared" si="128"/>
        <v>7.3758996527478944</v>
      </c>
      <c r="S39" s="185">
        <f t="shared" si="128"/>
        <v>10.888689413994532</v>
      </c>
      <c r="T39" s="185">
        <f t="shared" ref="T39:U39" si="129">IF(T7&gt;0,T38/T7*100,"")</f>
        <v>8.8681416966836988</v>
      </c>
      <c r="U39" s="185">
        <f t="shared" si="129"/>
        <v>8.582804967013308</v>
      </c>
      <c r="V39" s="185">
        <f t="shared" ref="V39:W39" si="130">IF(V7&gt;0,V38/V7*100,"")</f>
        <v>8.3176386571029681</v>
      </c>
      <c r="W39" s="185">
        <f t="shared" si="130"/>
        <v>8.200866191357143</v>
      </c>
    </row>
    <row r="40" spans="1:23" s="72" customFormat="1">
      <c r="A40" s="1974"/>
      <c r="B40" s="1973"/>
      <c r="C40" s="71" t="s">
        <v>151</v>
      </c>
      <c r="D40" s="141">
        <f t="shared" ref="D40:O40" si="131">IF(D17&gt;0,D38/D17*100,"")</f>
        <v>10.892166853883023</v>
      </c>
      <c r="E40" s="185">
        <f t="shared" si="131"/>
        <v>10.108653100215834</v>
      </c>
      <c r="F40" s="141">
        <f t="shared" si="131"/>
        <v>10.068281399337017</v>
      </c>
      <c r="G40" s="185">
        <f t="shared" si="131"/>
        <v>8.9722550872615354</v>
      </c>
      <c r="H40" s="185">
        <f t="shared" si="131"/>
        <v>8.5114815726770345</v>
      </c>
      <c r="I40" s="185">
        <f t="shared" si="131"/>
        <v>9.3631968338687201</v>
      </c>
      <c r="J40" s="185">
        <f t="shared" ref="J40:L40" si="132">IF(J17&gt;0,J38/J17*100,"")</f>
        <v>9.2055756757311986</v>
      </c>
      <c r="K40" s="185">
        <f t="shared" si="132"/>
        <v>11.055113186967935</v>
      </c>
      <c r="L40" s="185">
        <f t="shared" si="132"/>
        <v>7.5652559855579868</v>
      </c>
      <c r="M40" s="1053"/>
      <c r="N40" s="1053"/>
      <c r="O40" s="185">
        <f t="shared" si="131"/>
        <v>9.5087706879452796</v>
      </c>
      <c r="P40" s="185">
        <f t="shared" ref="P40:S40" si="133">IF(P17&gt;0,P38/P17*100,"")</f>
        <v>11.41651760251753</v>
      </c>
      <c r="Q40" s="185">
        <f t="shared" si="133"/>
        <v>7.8529904065628555</v>
      </c>
      <c r="R40" s="185">
        <f t="shared" si="133"/>
        <v>7.3858779354347597</v>
      </c>
      <c r="S40" s="185">
        <f t="shared" si="133"/>
        <v>10.903409533699113</v>
      </c>
      <c r="T40" s="185">
        <f t="shared" ref="T40:U40" si="134">IF(T17&gt;0,T38/T17*100,"")</f>
        <v>8.8681416966836988</v>
      </c>
      <c r="U40" s="185">
        <f t="shared" si="134"/>
        <v>8.582804967013308</v>
      </c>
      <c r="V40" s="185">
        <f t="shared" ref="V40:W40" si="135">IF(V17&gt;0,V38/V17*100,"")</f>
        <v>8.3176386571029681</v>
      </c>
      <c r="W40" s="185">
        <f t="shared" si="135"/>
        <v>8.200866191357143</v>
      </c>
    </row>
    <row r="41" spans="1:23" s="72" customFormat="1">
      <c r="A41" s="1974"/>
      <c r="B41" s="1973"/>
      <c r="C41" s="68" t="s">
        <v>160</v>
      </c>
      <c r="D41" s="141">
        <f t="shared" ref="D41:O41" si="136">IF(D23&gt;0,D38/D23*100,"")</f>
        <v>100</v>
      </c>
      <c r="E41" s="185">
        <f t="shared" si="136"/>
        <v>100</v>
      </c>
      <c r="F41" s="141">
        <f t="shared" si="136"/>
        <v>100</v>
      </c>
      <c r="G41" s="185">
        <f t="shared" si="136"/>
        <v>100</v>
      </c>
      <c r="H41" s="185">
        <f t="shared" si="136"/>
        <v>100</v>
      </c>
      <c r="I41" s="185">
        <f t="shared" si="136"/>
        <v>100</v>
      </c>
      <c r="J41" s="185">
        <f t="shared" ref="J41:L41" si="137">IF(J23&gt;0,J38/J23*100,"")</f>
        <v>98.316359628908231</v>
      </c>
      <c r="K41" s="185">
        <f t="shared" si="137"/>
        <v>99.504967747774984</v>
      </c>
      <c r="L41" s="185">
        <f t="shared" si="137"/>
        <v>100.60282781865372</v>
      </c>
      <c r="M41" s="1053"/>
      <c r="N41" s="1053"/>
      <c r="O41" s="185">
        <f t="shared" si="136"/>
        <v>100</v>
      </c>
      <c r="P41" s="185">
        <f t="shared" ref="P41:S41" si="138">IF(P23&gt;0,P38/P23*100,"")</f>
        <v>100</v>
      </c>
      <c r="Q41" s="185">
        <f t="shared" si="138"/>
        <v>100</v>
      </c>
      <c r="R41" s="185">
        <f t="shared" si="138"/>
        <v>100</v>
      </c>
      <c r="S41" s="185">
        <f t="shared" si="138"/>
        <v>100</v>
      </c>
      <c r="T41" s="185">
        <f t="shared" ref="T41:U41" si="139">IF(T23&gt;0,T38/T23*100,"")</f>
        <v>96.315970898586116</v>
      </c>
      <c r="U41" s="185">
        <f t="shared" si="139"/>
        <v>95.470841856526036</v>
      </c>
      <c r="V41" s="185">
        <f t="shared" ref="V41:W41" si="140">IF(V23&gt;0,V38/V23*100,"")</f>
        <v>95.321681196794756</v>
      </c>
      <c r="W41" s="185">
        <f t="shared" si="140"/>
        <v>95.360968772536452</v>
      </c>
    </row>
    <row r="42" spans="1:23">
      <c r="A42" s="1974" t="s">
        <v>140</v>
      </c>
      <c r="B42" s="1975" t="s">
        <v>68</v>
      </c>
      <c r="C42" s="42" t="s">
        <v>580</v>
      </c>
      <c r="D42" s="235">
        <f t="shared" ref="D42:U42" si="141">D114+D186+D263+D335</f>
        <v>704.41888008270053</v>
      </c>
      <c r="E42" s="235">
        <f t="shared" si="141"/>
        <v>715.26945224304529</v>
      </c>
      <c r="F42" s="235">
        <f t="shared" si="141"/>
        <v>630.70000636481439</v>
      </c>
      <c r="G42" s="235">
        <f t="shared" si="141"/>
        <v>580.5920043202309</v>
      </c>
      <c r="H42" s="235">
        <f t="shared" si="141"/>
        <v>525.86665184867047</v>
      </c>
      <c r="I42" s="235">
        <f t="shared" si="141"/>
        <v>637.84621679999952</v>
      </c>
      <c r="J42" s="1051">
        <f t="shared" ref="J42:N42" si="142">J114+J186+J263+J335</f>
        <v>637.85598779999975</v>
      </c>
      <c r="K42" s="1051">
        <f t="shared" si="142"/>
        <v>187.98983579999984</v>
      </c>
      <c r="L42" s="1051">
        <f t="shared" si="142"/>
        <v>114.88779499999995</v>
      </c>
      <c r="M42" s="1051">
        <f t="shared" si="142"/>
        <v>137.00334999999995</v>
      </c>
      <c r="N42" s="1051">
        <f t="shared" si="142"/>
        <v>197.97500699999998</v>
      </c>
      <c r="O42" s="235">
        <f t="shared" si="141"/>
        <v>706.64444057135643</v>
      </c>
      <c r="P42" s="235">
        <f t="shared" ref="P42:S42" si="143">P114+P186+P263+P335</f>
        <v>214.35836300000011</v>
      </c>
      <c r="Q42" s="235">
        <f t="shared" si="143"/>
        <v>136.33174957135611</v>
      </c>
      <c r="R42" s="235">
        <f t="shared" si="143"/>
        <v>146.14046800000008</v>
      </c>
      <c r="S42" s="235">
        <f t="shared" si="143"/>
        <v>209.81386000000009</v>
      </c>
      <c r="T42" s="235">
        <f t="shared" si="141"/>
        <v>662.41566896423444</v>
      </c>
      <c r="U42" s="235">
        <f t="shared" si="141"/>
        <v>652.50786813854791</v>
      </c>
      <c r="V42" s="235">
        <f t="shared" ref="V42:W42" si="144">V114+V186+V263+V335</f>
        <v>651.02148475613888</v>
      </c>
      <c r="W42" s="235">
        <f t="shared" si="144"/>
        <v>651.24509517106469</v>
      </c>
    </row>
    <row r="43" spans="1:23" s="72" customFormat="1">
      <c r="A43" s="1974"/>
      <c r="B43" s="1975"/>
      <c r="C43" s="71" t="s">
        <v>152</v>
      </c>
      <c r="D43" s="141">
        <f t="shared" ref="D43:O43" si="145">IF(D8&gt;0,D42/D8*100,"")</f>
        <v>2.6698192963334715</v>
      </c>
      <c r="E43" s="185">
        <f t="shared" si="145"/>
        <v>2.7692260916276372</v>
      </c>
      <c r="F43" s="141">
        <f t="shared" si="145"/>
        <v>2.4938986445458751</v>
      </c>
      <c r="G43" s="185">
        <f t="shared" si="145"/>
        <v>2.3613849474555799</v>
      </c>
      <c r="H43" s="185">
        <f t="shared" si="145"/>
        <v>2.2411383784090648</v>
      </c>
      <c r="I43" s="185">
        <f t="shared" si="145"/>
        <v>2.5442664875845242</v>
      </c>
      <c r="J43" s="185">
        <f t="shared" ref="J43:L43" si="146">IF(J8&gt;0,J42/J8*100,"")</f>
        <v>2.5443062814490642</v>
      </c>
      <c r="K43" s="185">
        <f t="shared" si="146"/>
        <v>2.8201284148808052</v>
      </c>
      <c r="L43" s="185">
        <f t="shared" si="146"/>
        <v>2.0698882933283316</v>
      </c>
      <c r="M43" s="1053"/>
      <c r="N43" s="1053"/>
      <c r="O43" s="185">
        <f t="shared" si="145"/>
        <v>2.8690104010262587</v>
      </c>
      <c r="P43" s="185">
        <f t="shared" ref="P43:S43" si="147">IF(P8&gt;0,P42/P8*100,"")</f>
        <v>3.201838732481594</v>
      </c>
      <c r="Q43" s="185">
        <f t="shared" si="147"/>
        <v>2.4158684265716999</v>
      </c>
      <c r="R43" s="185">
        <f t="shared" si="147"/>
        <v>2.5000693551472315</v>
      </c>
      <c r="S43" s="185">
        <f t="shared" si="147"/>
        <v>3.2545609152386059</v>
      </c>
      <c r="T43" s="185">
        <f t="shared" ref="T43:U43" si="148">IF(T8&gt;0,T42/T8*100,"")</f>
        <v>2.675278307212551</v>
      </c>
      <c r="U43" s="185">
        <f t="shared" si="148"/>
        <v>2.6195207039409114</v>
      </c>
      <c r="V43" s="185">
        <f t="shared" ref="V43:W43" si="149">IF(V8&gt;0,V42/V8*100,"")</f>
        <v>2.6024071747424786</v>
      </c>
      <c r="W43" s="185">
        <f t="shared" si="149"/>
        <v>2.5921432745349136</v>
      </c>
    </row>
    <row r="44" spans="1:23" s="72" customFormat="1">
      <c r="A44" s="1974"/>
      <c r="B44" s="1975"/>
      <c r="C44" s="71" t="s">
        <v>153</v>
      </c>
      <c r="D44" s="141">
        <f t="shared" ref="D44:O44" si="150">IF(D19&gt;0,D42/D19*100,"")</f>
        <v>2.6216550063209252</v>
      </c>
      <c r="E44" s="185">
        <f t="shared" si="150"/>
        <v>2.7413241338326064</v>
      </c>
      <c r="F44" s="141">
        <f t="shared" si="150"/>
        <v>2.4938956001688508</v>
      </c>
      <c r="G44" s="185">
        <f t="shared" si="150"/>
        <v>2.3613849474555799</v>
      </c>
      <c r="H44" s="185">
        <f t="shared" si="150"/>
        <v>2.2411383784090639</v>
      </c>
      <c r="I44" s="185">
        <f t="shared" si="150"/>
        <v>2.5697273964381901</v>
      </c>
      <c r="J44" s="185">
        <f t="shared" ref="J44:L44" si="151">IF(J19&gt;0,J42/J19*100,"")</f>
        <v>2.5697673068169697</v>
      </c>
      <c r="K44" s="185">
        <f t="shared" si="151"/>
        <v>2.8415524959129983</v>
      </c>
      <c r="L44" s="185">
        <f t="shared" si="151"/>
        <v>2.0828126975916446</v>
      </c>
      <c r="M44" s="1053"/>
      <c r="N44" s="1053"/>
      <c r="O44" s="185">
        <f t="shared" si="150"/>
        <v>2.8723057189396535</v>
      </c>
      <c r="P44" s="185">
        <f t="shared" ref="P44:S44" si="152">IF(P19&gt;0,P42/P19*100,"")</f>
        <v>3.2030056917032881</v>
      </c>
      <c r="Q44" s="185">
        <f t="shared" si="152"/>
        <v>2.420619519089203</v>
      </c>
      <c r="R44" s="185">
        <f t="shared" si="152"/>
        <v>2.5035741264633469</v>
      </c>
      <c r="S44" s="185">
        <f t="shared" si="152"/>
        <v>3.2578755938692727</v>
      </c>
      <c r="T44" s="185">
        <f t="shared" ref="T44:U44" si="153">IF(T19&gt;0,T42/T19*100,"")</f>
        <v>2.6848191111339621</v>
      </c>
      <c r="U44" s="185">
        <f t="shared" si="153"/>
        <v>2.6288612872392765</v>
      </c>
      <c r="V44" s="185">
        <f t="shared" ref="V44:W44" si="154">IF(V19&gt;0,V42/V19*100,"")</f>
        <v>2.611686437634507</v>
      </c>
      <c r="W44" s="185">
        <f t="shared" si="154"/>
        <v>2.6013856327789195</v>
      </c>
    </row>
    <row r="45" spans="1:23" s="72" customFormat="1">
      <c r="A45" s="1974"/>
      <c r="B45" s="1975"/>
      <c r="C45" s="68" t="s">
        <v>163</v>
      </c>
      <c r="D45" s="141">
        <f t="shared" ref="D45:O45" si="155">IF(D26&gt;0,D42/D26*100,"")</f>
        <v>100</v>
      </c>
      <c r="E45" s="185">
        <f t="shared" si="155"/>
        <v>100</v>
      </c>
      <c r="F45" s="141">
        <f t="shared" si="155"/>
        <v>100</v>
      </c>
      <c r="G45" s="185">
        <f t="shared" si="155"/>
        <v>100</v>
      </c>
      <c r="H45" s="185">
        <f t="shared" si="155"/>
        <v>100</v>
      </c>
      <c r="I45" s="185">
        <f t="shared" si="155"/>
        <v>99.999348436533523</v>
      </c>
      <c r="J45" s="185">
        <f t="shared" ref="J45:L45" si="156">IF(J26&gt;0,J42/J26*100,"")</f>
        <v>100</v>
      </c>
      <c r="K45" s="185">
        <f t="shared" si="156"/>
        <v>100</v>
      </c>
      <c r="L45" s="185">
        <f t="shared" si="156"/>
        <v>100</v>
      </c>
      <c r="M45" s="1053"/>
      <c r="N45" s="1053"/>
      <c r="O45" s="185">
        <f t="shared" si="155"/>
        <v>100</v>
      </c>
      <c r="P45" s="185">
        <f t="shared" ref="P45:S45" si="157">IF(P26&gt;0,P42/P26*100,"")</f>
        <v>100</v>
      </c>
      <c r="Q45" s="185">
        <f t="shared" si="157"/>
        <v>100</v>
      </c>
      <c r="R45" s="185">
        <f t="shared" si="157"/>
        <v>100</v>
      </c>
      <c r="S45" s="185">
        <f t="shared" si="157"/>
        <v>100</v>
      </c>
      <c r="T45" s="185">
        <f t="shared" ref="T45:U45" si="158">IF(T26&gt;0,T42/T26*100,"")</f>
        <v>93.61395462039404</v>
      </c>
      <c r="U45" s="185">
        <f t="shared" si="158"/>
        <v>92.080723688096214</v>
      </c>
      <c r="V45" s="185">
        <f t="shared" ref="V45:W45" si="159">IF(V26&gt;0,V42/V26*100,"")</f>
        <v>92.064077637024184</v>
      </c>
      <c r="W45" s="185">
        <f t="shared" si="159"/>
        <v>92.066586327107316</v>
      </c>
    </row>
    <row r="46" spans="1:23">
      <c r="A46" s="1974" t="s">
        <v>141</v>
      </c>
      <c r="B46" s="1816" t="s">
        <v>69</v>
      </c>
      <c r="C46" s="42" t="s">
        <v>580</v>
      </c>
      <c r="D46" s="235">
        <f t="shared" ref="D46:U46" si="160">D118+D190+D267+D339</f>
        <v>197.2189150238018</v>
      </c>
      <c r="E46" s="235">
        <f t="shared" si="160"/>
        <v>174.88529487295494</v>
      </c>
      <c r="F46" s="235">
        <f t="shared" si="160"/>
        <v>167.16005275288788</v>
      </c>
      <c r="G46" s="235">
        <f t="shared" si="160"/>
        <v>158.1342615556687</v>
      </c>
      <c r="H46" s="235">
        <f t="shared" si="160"/>
        <v>154.99786412504477</v>
      </c>
      <c r="I46" s="235">
        <f t="shared" si="160"/>
        <v>177.478512115</v>
      </c>
      <c r="J46" s="1051">
        <f t="shared" ref="J46:N46" si="161">J118+J190+J267+J339</f>
        <v>177.46628511499998</v>
      </c>
      <c r="K46" s="1051">
        <f t="shared" si="161"/>
        <v>50.192938199999972</v>
      </c>
      <c r="L46" s="1051">
        <f t="shared" si="161"/>
        <v>37.544678999999995</v>
      </c>
      <c r="M46" s="1051">
        <f t="shared" si="161"/>
        <v>32.298121914999996</v>
      </c>
      <c r="N46" s="1051">
        <f t="shared" si="161"/>
        <v>57.430546</v>
      </c>
      <c r="O46" s="235">
        <f t="shared" si="160"/>
        <v>194.03486642231348</v>
      </c>
      <c r="P46" s="235">
        <f t="shared" ref="P46:S46" si="162">P118+P190+P267+P339</f>
        <v>54.223021999999908</v>
      </c>
      <c r="Q46" s="235">
        <f t="shared" si="162"/>
        <v>42.729374822313581</v>
      </c>
      <c r="R46" s="235">
        <f t="shared" si="162"/>
        <v>41.655749000000029</v>
      </c>
      <c r="S46" s="235">
        <f t="shared" si="162"/>
        <v>55.42672059999996</v>
      </c>
      <c r="T46" s="235">
        <f t="shared" si="160"/>
        <v>157.09776429651572</v>
      </c>
      <c r="U46" s="235">
        <f t="shared" si="160"/>
        <v>154.10708894924323</v>
      </c>
      <c r="V46" s="235">
        <f t="shared" ref="V46:W46" si="163">V118+V190+V267+V339</f>
        <v>150.96689646484961</v>
      </c>
      <c r="W46" s="235">
        <f t="shared" si="163"/>
        <v>149.43513347772472</v>
      </c>
    </row>
    <row r="47" spans="1:23" s="72" customFormat="1">
      <c r="A47" s="1974"/>
      <c r="B47" s="1816"/>
      <c r="C47" s="71" t="s">
        <v>154</v>
      </c>
      <c r="D47" s="141">
        <f t="shared" ref="D47:O47" si="164">IF(D9&gt;0,D46/D9*100,"")</f>
        <v>3.5048656657922352</v>
      </c>
      <c r="E47" s="185">
        <f t="shared" si="164"/>
        <v>3.2683543494721161</v>
      </c>
      <c r="F47" s="141">
        <f t="shared" si="164"/>
        <v>3.320275640768827</v>
      </c>
      <c r="G47" s="185">
        <f t="shared" si="164"/>
        <v>3.285023759083197</v>
      </c>
      <c r="H47" s="185">
        <f t="shared" si="164"/>
        <v>3.0455841785784061</v>
      </c>
      <c r="I47" s="185">
        <f t="shared" si="164"/>
        <v>2.907300642796772</v>
      </c>
      <c r="J47" s="185">
        <f t="shared" ref="J47:L47" si="165">IF(J9&gt;0,J46/J9*100,"")</f>
        <v>2.9070969417056154</v>
      </c>
      <c r="K47" s="185">
        <f t="shared" si="165"/>
        <v>3.059243471423724</v>
      </c>
      <c r="L47" s="185">
        <f t="shared" si="165"/>
        <v>2.9815583370414074</v>
      </c>
      <c r="M47" s="1053"/>
      <c r="N47" s="1053"/>
      <c r="O47" s="185">
        <f t="shared" si="164"/>
        <v>3.1319902532963342</v>
      </c>
      <c r="P47" s="185">
        <f t="shared" ref="P47:S47" si="166">IF(P9&gt;0,P46/P9*100,"")</f>
        <v>3.128225064931609</v>
      </c>
      <c r="Q47" s="185">
        <f t="shared" si="166"/>
        <v>3.1760426158575328</v>
      </c>
      <c r="R47" s="185">
        <f t="shared" si="166"/>
        <v>2.8145188573318651</v>
      </c>
      <c r="S47" s="185">
        <f t="shared" si="166"/>
        <v>3.3868780428802565</v>
      </c>
      <c r="T47" s="185">
        <f t="shared" ref="T47:U47" si="167">IF(T9&gt;0,T46/T9*100,"")</f>
        <v>2.5420620809223049</v>
      </c>
      <c r="U47" s="185">
        <f t="shared" si="167"/>
        <v>2.4871551289512013</v>
      </c>
      <c r="V47" s="185">
        <f t="shared" ref="V47:W47" si="168">IF(V9&gt;0,V46/V9*100,"")</f>
        <v>2.4314847606488601</v>
      </c>
      <c r="W47" s="185">
        <f t="shared" si="168"/>
        <v>2.4018563803384003</v>
      </c>
    </row>
    <row r="48" spans="1:23" s="72" customFormat="1">
      <c r="A48" s="1974"/>
      <c r="B48" s="1816"/>
      <c r="C48" s="71" t="s">
        <v>155</v>
      </c>
      <c r="D48" s="141">
        <f t="shared" ref="D48:O48" si="169">IF(D20&gt;0,D46/D20*100,"")</f>
        <v>3.8142195465883466</v>
      </c>
      <c r="E48" s="185">
        <f t="shared" si="169"/>
        <v>3.54000401083684</v>
      </c>
      <c r="F48" s="141">
        <f t="shared" si="169"/>
        <v>3.583527924714959</v>
      </c>
      <c r="G48" s="185">
        <f t="shared" si="169"/>
        <v>3.3610288065006473</v>
      </c>
      <c r="H48" s="185">
        <f t="shared" si="169"/>
        <v>3.0890249931215203</v>
      </c>
      <c r="I48" s="185">
        <f t="shared" si="169"/>
        <v>2.9283649515982382</v>
      </c>
      <c r="J48" s="185">
        <f t="shared" ref="J48:L48" si="170">IF(J20&gt;0,J46/J20*100,"")</f>
        <v>2.9281569702451158</v>
      </c>
      <c r="K48" s="185">
        <f t="shared" si="170"/>
        <v>3.0840648783341038</v>
      </c>
      <c r="L48" s="185">
        <f t="shared" si="170"/>
        <v>3.0041050841206687</v>
      </c>
      <c r="M48" s="1053"/>
      <c r="N48" s="1053"/>
      <c r="O48" s="185">
        <f t="shared" si="169"/>
        <v>3.1399644202010815</v>
      </c>
      <c r="P48" s="185">
        <f t="shared" ref="P48:S48" si="171">IF(P20&gt;0,P46/P20*100,"")</f>
        <v>3.1517177069659064</v>
      </c>
      <c r="Q48" s="185">
        <f t="shared" si="171"/>
        <v>3.1698228651097144</v>
      </c>
      <c r="R48" s="185">
        <f t="shared" si="171"/>
        <v>2.8000667487886464</v>
      </c>
      <c r="S48" s="185">
        <f t="shared" si="171"/>
        <v>3.4141910666310205</v>
      </c>
      <c r="T48" s="185">
        <f t="shared" ref="T48:U48" si="172">IF(T20&gt;0,T46/T20*100,"")</f>
        <v>2.5499824416491581</v>
      </c>
      <c r="U48" s="185">
        <f t="shared" si="172"/>
        <v>2.4948395452784502</v>
      </c>
      <c r="V48" s="185">
        <f t="shared" ref="V48:W48" si="173">IF(V20&gt;0,V46/V20*100,"")</f>
        <v>2.4389566247585868</v>
      </c>
      <c r="W48" s="185">
        <f t="shared" si="173"/>
        <v>2.4091968378648034</v>
      </c>
    </row>
    <row r="49" spans="1:23" s="72" customFormat="1">
      <c r="A49" s="1974"/>
      <c r="B49" s="1816"/>
      <c r="C49" s="68" t="s">
        <v>164</v>
      </c>
      <c r="D49" s="141">
        <f t="shared" ref="D49:O49" si="174">IF(D29&gt;0,D46/D29*100,"")</f>
        <v>100</v>
      </c>
      <c r="E49" s="185">
        <f t="shared" si="174"/>
        <v>100</v>
      </c>
      <c r="F49" s="141">
        <f t="shared" si="174"/>
        <v>100</v>
      </c>
      <c r="G49" s="185">
        <f t="shared" si="174"/>
        <v>100</v>
      </c>
      <c r="H49" s="185">
        <f t="shared" si="174"/>
        <v>100</v>
      </c>
      <c r="I49" s="185">
        <f t="shared" si="174"/>
        <v>100.00182166215832</v>
      </c>
      <c r="J49" s="185">
        <f t="shared" ref="J49:L49" si="175">IF(J29&gt;0,J46/J29*100,"")</f>
        <v>100</v>
      </c>
      <c r="K49" s="185">
        <f t="shared" si="175"/>
        <v>100</v>
      </c>
      <c r="L49" s="185">
        <f t="shared" si="175"/>
        <v>100</v>
      </c>
      <c r="M49" s="1053"/>
      <c r="N49" s="1053"/>
      <c r="O49" s="185">
        <f t="shared" si="174"/>
        <v>100</v>
      </c>
      <c r="P49" s="185">
        <f t="shared" ref="P49:S49" si="176">IF(P29&gt;0,P46/P29*100,"")</f>
        <v>100</v>
      </c>
      <c r="Q49" s="185">
        <f t="shared" si="176"/>
        <v>100</v>
      </c>
      <c r="R49" s="185">
        <f t="shared" si="176"/>
        <v>100</v>
      </c>
      <c r="S49" s="185">
        <f t="shared" si="176"/>
        <v>100</v>
      </c>
      <c r="T49" s="185">
        <f t="shared" ref="T49:U49" si="177">IF(T29&gt;0,T46/T29*100,"")</f>
        <v>81.551565827768528</v>
      </c>
      <c r="U49" s="185">
        <f t="shared" si="177"/>
        <v>81.260637246811967</v>
      </c>
      <c r="V49" s="185">
        <f t="shared" ref="V49:W49" si="178">IF(V29&gt;0,V46/V29*100,"")</f>
        <v>80.945122222664708</v>
      </c>
      <c r="W49" s="185">
        <f t="shared" si="178"/>
        <v>80.787329026656707</v>
      </c>
    </row>
    <row r="50" spans="1:23">
      <c r="A50" s="1974" t="s">
        <v>142</v>
      </c>
      <c r="B50" s="1816" t="s">
        <v>70</v>
      </c>
      <c r="C50" s="42" t="s">
        <v>580</v>
      </c>
      <c r="D50" s="235">
        <f t="shared" ref="D50:U50" si="179">D122+D194+D271+D343</f>
        <v>780.79800826999769</v>
      </c>
      <c r="E50" s="235">
        <f t="shared" si="179"/>
        <v>809.39815743869985</v>
      </c>
      <c r="F50" s="235">
        <f t="shared" si="179"/>
        <v>826.02369545222166</v>
      </c>
      <c r="G50" s="235">
        <f t="shared" si="179"/>
        <v>706.29997715536865</v>
      </c>
      <c r="H50" s="235">
        <f t="shared" si="179"/>
        <v>636.05574975697573</v>
      </c>
      <c r="I50" s="235">
        <f t="shared" si="179"/>
        <v>773.84927988999993</v>
      </c>
      <c r="J50" s="1051">
        <f t="shared" ref="J50:N50" si="180">J122+J194+J271+J343</f>
        <v>750.81644989000006</v>
      </c>
      <c r="K50" s="1051">
        <f t="shared" si="180"/>
        <v>242.34827199000009</v>
      </c>
      <c r="L50" s="1051">
        <f t="shared" si="180"/>
        <v>139.883702</v>
      </c>
      <c r="M50" s="1051">
        <f t="shared" si="180"/>
        <v>137.53009100000003</v>
      </c>
      <c r="N50" s="1051">
        <f t="shared" si="180"/>
        <v>231.05438489999995</v>
      </c>
      <c r="O50" s="235">
        <f t="shared" si="179"/>
        <v>749.26874100000032</v>
      </c>
      <c r="P50" s="235">
        <f t="shared" ref="P50:S50" si="181">P122+P194+P271+P343</f>
        <v>242.93175300000004</v>
      </c>
      <c r="Q50" s="235">
        <f t="shared" si="181"/>
        <v>145.94900800000011</v>
      </c>
      <c r="R50" s="235">
        <f t="shared" si="181"/>
        <v>133.06917000000004</v>
      </c>
      <c r="S50" s="235">
        <f t="shared" si="181"/>
        <v>227.3188100000001</v>
      </c>
      <c r="T50" s="235">
        <f t="shared" si="179"/>
        <v>739.34249013047031</v>
      </c>
      <c r="U50" s="235">
        <f t="shared" si="179"/>
        <v>725.4963167485198</v>
      </c>
      <c r="V50" s="235">
        <f t="shared" ref="V50:W50" si="182">V122+V194+V271+V343</f>
        <v>709.57831120142703</v>
      </c>
      <c r="W50" s="235">
        <f t="shared" si="182"/>
        <v>706.36939682308173</v>
      </c>
    </row>
    <row r="51" spans="1:23" s="72" customFormat="1">
      <c r="A51" s="1974"/>
      <c r="B51" s="1816"/>
      <c r="C51" s="71" t="s">
        <v>156</v>
      </c>
      <c r="D51" s="141">
        <f t="shared" ref="D51:O51" si="183">IF(D10&gt;0,D50/D10*100,"")</f>
        <v>3.6831422622611076</v>
      </c>
      <c r="E51" s="185">
        <f t="shared" si="183"/>
        <v>3.7309015297859474</v>
      </c>
      <c r="F51" s="141">
        <f t="shared" si="183"/>
        <v>3.7530864779232163</v>
      </c>
      <c r="G51" s="185">
        <f t="shared" si="183"/>
        <v>3.3730097870956857</v>
      </c>
      <c r="H51" s="185">
        <f t="shared" si="183"/>
        <v>3.1081315733499326</v>
      </c>
      <c r="I51" s="185">
        <f t="shared" si="183"/>
        <v>3.5733212291705065</v>
      </c>
      <c r="J51" s="185">
        <f t="shared" ref="J51:L51" si="184">IF(J10&gt;0,J50/J10*100,"")</f>
        <v>3.6348068720186673</v>
      </c>
      <c r="K51" s="185">
        <f t="shared" si="184"/>
        <v>4.1433561335455513</v>
      </c>
      <c r="L51" s="185">
        <f t="shared" si="184"/>
        <v>2.9202460131927501</v>
      </c>
      <c r="M51" s="1053"/>
      <c r="N51" s="1053"/>
      <c r="O51" s="185">
        <f t="shared" si="183"/>
        <v>3.5019449093300459</v>
      </c>
      <c r="P51" s="185">
        <f t="shared" ref="P51:S51" si="185">IF(P10&gt;0,P50/P10*100,"")</f>
        <v>4.1134573527435458</v>
      </c>
      <c r="Q51" s="185">
        <f t="shared" si="185"/>
        <v>3.0034968604730929</v>
      </c>
      <c r="R51" s="185">
        <f t="shared" si="185"/>
        <v>2.6638201539930111</v>
      </c>
      <c r="S51" s="185">
        <f t="shared" si="185"/>
        <v>4.0338514801692611</v>
      </c>
      <c r="T51" s="185">
        <f t="shared" ref="T51:U51" si="186">IF(T10&gt;0,T50/T10*100,"")</f>
        <v>3.4230794245830061</v>
      </c>
      <c r="U51" s="185">
        <f t="shared" si="186"/>
        <v>3.3400936601739817</v>
      </c>
      <c r="V51" s="185">
        <f t="shared" ref="V51:W51" si="187">IF(V10&gt;0,V50/V10*100,"")</f>
        <v>3.2536139594929745</v>
      </c>
      <c r="W51" s="185">
        <f t="shared" si="187"/>
        <v>3.2257505900736914</v>
      </c>
    </row>
    <row r="52" spans="1:23" s="72" customFormat="1">
      <c r="A52" s="1974"/>
      <c r="B52" s="1816"/>
      <c r="C52" s="71" t="s">
        <v>157</v>
      </c>
      <c r="D52" s="141">
        <f t="shared" ref="D52:O52" si="188">IF(D21&gt;0,D50/D21*100,"")</f>
        <v>8.2263728778489522</v>
      </c>
      <c r="E52" s="185">
        <f t="shared" si="188"/>
        <v>8.3014953234637741</v>
      </c>
      <c r="F52" s="141">
        <f t="shared" si="188"/>
        <v>7.8833409454711383</v>
      </c>
      <c r="G52" s="185">
        <f t="shared" si="188"/>
        <v>6.936975310628485</v>
      </c>
      <c r="H52" s="185">
        <f t="shared" si="188"/>
        <v>6.5154093306680938</v>
      </c>
      <c r="I52" s="185">
        <f t="shared" si="188"/>
        <v>7.497199523574384</v>
      </c>
      <c r="J52" s="185">
        <f t="shared" ref="J52:L52" si="189">IF(J21&gt;0,J50/J21*100,"")</f>
        <v>7.2740471323639255</v>
      </c>
      <c r="K52" s="185">
        <f t="shared" si="189"/>
        <v>8.4303798717831384</v>
      </c>
      <c r="L52" s="185">
        <f t="shared" si="189"/>
        <v>6.3415125487210888</v>
      </c>
      <c r="M52" s="1053"/>
      <c r="N52" s="1053"/>
      <c r="O52" s="185">
        <f t="shared" si="188"/>
        <v>7.7464548114741527</v>
      </c>
      <c r="P52" s="185">
        <f t="shared" ref="P52:S52" si="190">IF(P21&gt;0,P50/P21*100,"")</f>
        <v>8.944827635904673</v>
      </c>
      <c r="Q52" s="185">
        <f t="shared" si="190"/>
        <v>6.6889834640556058</v>
      </c>
      <c r="R52" s="185">
        <f t="shared" si="190"/>
        <v>5.8628674956985973</v>
      </c>
      <c r="S52" s="185">
        <f t="shared" si="190"/>
        <v>9.0749939473972283</v>
      </c>
      <c r="T52" s="185">
        <f t="shared" ref="T52:U52" si="191">IF(T21&gt;0,T50/T21*100,"")</f>
        <v>7.3654683162456607</v>
      </c>
      <c r="U52" s="185">
        <f t="shared" si="191"/>
        <v>7.2011374790258129</v>
      </c>
      <c r="V52" s="185">
        <f t="shared" ref="V52:W52" si="192">IF(V21&gt;0,V50/V21*100,"")</f>
        <v>7.0241773530848022</v>
      </c>
      <c r="W52" s="185">
        <f t="shared" si="192"/>
        <v>6.9734743946723201</v>
      </c>
    </row>
    <row r="53" spans="1:23" s="72" customFormat="1">
      <c r="A53" s="1974"/>
      <c r="B53" s="1816"/>
      <c r="C53" s="68" t="s">
        <v>165</v>
      </c>
      <c r="D53" s="141">
        <f t="shared" ref="D53:O53" si="193">IF(D32&gt;0,D50/D32*100,"")</f>
        <v>100</v>
      </c>
      <c r="E53" s="185">
        <f t="shared" si="193"/>
        <v>100</v>
      </c>
      <c r="F53" s="141">
        <f t="shared" si="193"/>
        <v>100</v>
      </c>
      <c r="G53" s="185">
        <f t="shared" si="193"/>
        <v>100</v>
      </c>
      <c r="H53" s="185">
        <f t="shared" si="193"/>
        <v>129.98931389151798</v>
      </c>
      <c r="I53" s="185">
        <f t="shared" si="193"/>
        <v>100</v>
      </c>
      <c r="J53" s="185">
        <f t="shared" ref="J53:L53" si="194">IF(J32&gt;0,J50/J32*100,"")</f>
        <v>97.023581140555208</v>
      </c>
      <c r="K53" s="185">
        <f t="shared" si="194"/>
        <v>99.79237273652906</v>
      </c>
      <c r="L53" s="185">
        <f t="shared" si="194"/>
        <v>100.35960546689961</v>
      </c>
      <c r="M53" s="1053"/>
      <c r="N53" s="1053"/>
      <c r="O53" s="185">
        <f t="shared" si="193"/>
        <v>100</v>
      </c>
      <c r="P53" s="185">
        <f t="shared" ref="P53:S53" si="195">IF(P32&gt;0,P50/P32*100,"")</f>
        <v>100</v>
      </c>
      <c r="Q53" s="185">
        <f t="shared" si="195"/>
        <v>100</v>
      </c>
      <c r="R53" s="185">
        <f t="shared" si="195"/>
        <v>100</v>
      </c>
      <c r="S53" s="185">
        <f t="shared" si="195"/>
        <v>100</v>
      </c>
      <c r="T53" s="185">
        <f t="shared" ref="T53:U53" si="196">IF(T32&gt;0,T50/T32*100,"")</f>
        <v>100.21701979881541</v>
      </c>
      <c r="U53" s="185">
        <f t="shared" si="196"/>
        <v>106.13234997616914</v>
      </c>
      <c r="V53" s="185">
        <f t="shared" ref="V53:W53" si="197">IF(V32&gt;0,V50/V32*100,"")</f>
        <v>100.22614356087875</v>
      </c>
      <c r="W53" s="185">
        <f t="shared" si="197"/>
        <v>100.22717322590584</v>
      </c>
    </row>
    <row r="54" spans="1:23">
      <c r="A54" s="1974" t="s">
        <v>143</v>
      </c>
      <c r="B54" s="1816" t="s">
        <v>71</v>
      </c>
      <c r="C54" s="42" t="s">
        <v>580</v>
      </c>
      <c r="D54" s="235">
        <f t="shared" ref="D54:U54" si="198">D126+D198+D275+D347</f>
        <v>1232.9474689220001</v>
      </c>
      <c r="E54" s="235">
        <f t="shared" si="198"/>
        <v>954.2579335138613</v>
      </c>
      <c r="F54" s="235">
        <f t="shared" si="198"/>
        <v>1055.1553315240783</v>
      </c>
      <c r="G54" s="235">
        <f t="shared" si="198"/>
        <v>878.81312795078145</v>
      </c>
      <c r="H54" s="235">
        <f t="shared" si="198"/>
        <v>830.16770726028005</v>
      </c>
      <c r="I54" s="235">
        <f t="shared" si="198"/>
        <v>894.33555658148077</v>
      </c>
      <c r="J54" s="1051">
        <f t="shared" ref="J54:N54" si="199">J126+J198+J275+J347</f>
        <v>875.5634608600003</v>
      </c>
      <c r="K54" s="1051">
        <f t="shared" si="199"/>
        <v>308.0790702000001</v>
      </c>
      <c r="L54" s="1051">
        <f t="shared" si="199"/>
        <v>156.95818968499989</v>
      </c>
      <c r="M54" s="1051">
        <f t="shared" si="199"/>
        <v>170.32620497500017</v>
      </c>
      <c r="N54" s="1051">
        <f t="shared" si="199"/>
        <v>240.19999600000011</v>
      </c>
      <c r="O54" s="235">
        <f t="shared" si="198"/>
        <v>883.00377100632943</v>
      </c>
      <c r="P54" s="235">
        <f t="shared" ref="P54:S54" si="200">P126+P198+P275+P347</f>
        <v>315.34204999999969</v>
      </c>
      <c r="Q54" s="235">
        <f t="shared" si="200"/>
        <v>153.40903060633039</v>
      </c>
      <c r="R54" s="235">
        <f t="shared" si="200"/>
        <v>147.01779099999982</v>
      </c>
      <c r="S54" s="235">
        <f t="shared" si="200"/>
        <v>267.23489939999951</v>
      </c>
      <c r="T54" s="235">
        <f t="shared" si="198"/>
        <v>847.17117671275969</v>
      </c>
      <c r="U54" s="235">
        <f t="shared" si="198"/>
        <v>818.96948792842647</v>
      </c>
      <c r="V54" s="235">
        <f t="shared" ref="V54:W54" si="201">V126+V198+V275+V347</f>
        <v>805.07056011436566</v>
      </c>
      <c r="W54" s="235">
        <f t="shared" si="201"/>
        <v>800.11819720476353</v>
      </c>
    </row>
    <row r="55" spans="1:23" s="72" customFormat="1">
      <c r="A55" s="1974"/>
      <c r="B55" s="1816"/>
      <c r="C55" s="71" t="s">
        <v>158</v>
      </c>
      <c r="D55" s="141">
        <f t="shared" ref="D55:O55" si="202">IF(D11&gt;0,D54/D11*100,"")</f>
        <v>19.442031599830546</v>
      </c>
      <c r="E55" s="185">
        <f t="shared" si="202"/>
        <v>15.201644772052633</v>
      </c>
      <c r="F55" s="141">
        <f t="shared" si="202"/>
        <v>17.402888182923189</v>
      </c>
      <c r="G55" s="185">
        <f t="shared" si="202"/>
        <v>15.372533054272782</v>
      </c>
      <c r="H55" s="185">
        <f t="shared" si="202"/>
        <v>14.3821380431161</v>
      </c>
      <c r="I55" s="185">
        <f t="shared" si="202"/>
        <v>14.69051278437531</v>
      </c>
      <c r="J55" s="185">
        <f t="shared" ref="J55:L55" si="203">IF(J11&gt;0,J54/J11*100,"")</f>
        <v>14.382163937948727</v>
      </c>
      <c r="K55" s="185">
        <f t="shared" si="203"/>
        <v>18.027443974678523</v>
      </c>
      <c r="L55" s="185">
        <f t="shared" si="203"/>
        <v>12.018537322364724</v>
      </c>
      <c r="M55" s="1053"/>
      <c r="N55" s="1053"/>
      <c r="O55" s="185">
        <f t="shared" si="202"/>
        <v>14.307869451350328</v>
      </c>
      <c r="P55" s="185">
        <f t="shared" ref="P55:S55" si="204">IF(P11&gt;0,P54/P11*100,"")</f>
        <v>17.909373806575424</v>
      </c>
      <c r="Q55" s="185">
        <f t="shared" si="204"/>
        <v>11.295117254979157</v>
      </c>
      <c r="R55" s="185">
        <f t="shared" si="204"/>
        <v>10.380066632754254</v>
      </c>
      <c r="S55" s="185">
        <f t="shared" si="204"/>
        <v>16.3331163494496</v>
      </c>
      <c r="T55" s="185">
        <f t="shared" ref="T55:U55" si="205">IF(T11&gt;0,T54/T11*100,"")</f>
        <v>13.927790345256282</v>
      </c>
      <c r="U55" s="185">
        <f t="shared" si="205"/>
        <v>13.406310173472058</v>
      </c>
      <c r="V55" s="185">
        <f t="shared" ref="V55:W55" si="206">IF(V11&gt;0,V54/V11*100,"")</f>
        <v>13.137866509155375</v>
      </c>
      <c r="W55" s="185">
        <f t="shared" si="206"/>
        <v>13.016272893667777</v>
      </c>
    </row>
    <row r="56" spans="1:23" s="72" customFormat="1">
      <c r="A56" s="1974"/>
      <c r="B56" s="1816"/>
      <c r="C56" s="71" t="s">
        <v>159</v>
      </c>
      <c r="D56" s="141">
        <f t="shared" ref="D56:O56" si="207">IF(D22&gt;0,D54/D22*100,"")</f>
        <v>22.94167557564122</v>
      </c>
      <c r="E56" s="185">
        <f t="shared" si="207"/>
        <v>18.530637509214557</v>
      </c>
      <c r="F56" s="141">
        <f t="shared" si="207"/>
        <v>20.180473683326472</v>
      </c>
      <c r="G56" s="185">
        <f t="shared" si="207"/>
        <v>17.489707088543884</v>
      </c>
      <c r="H56" s="185">
        <f t="shared" si="207"/>
        <v>16.101740237628263</v>
      </c>
      <c r="I56" s="185">
        <f t="shared" si="207"/>
        <v>16.544896414319087</v>
      </c>
      <c r="J56" s="185">
        <f t="shared" ref="J56:L56" si="208">IF(J22&gt;0,J54/J22*100,"")</f>
        <v>16.197622228917716</v>
      </c>
      <c r="K56" s="185">
        <f t="shared" si="208"/>
        <v>20.040953948300672</v>
      </c>
      <c r="L56" s="185">
        <f t="shared" si="208"/>
        <v>13.437872281059951</v>
      </c>
      <c r="M56" s="1053"/>
      <c r="N56" s="1053"/>
      <c r="O56" s="185">
        <f t="shared" si="207"/>
        <v>15.605595288772072</v>
      </c>
      <c r="P56" s="185">
        <f t="shared" ref="P56:S56" si="209">IF(P22&gt;0,P54/P22*100,"")</f>
        <v>20.107034113613288</v>
      </c>
      <c r="Q56" s="185">
        <f t="shared" si="209"/>
        <v>12.370073896146382</v>
      </c>
      <c r="R56" s="185">
        <f t="shared" si="209"/>
        <v>11.008842854513677</v>
      </c>
      <c r="S56" s="185">
        <f t="shared" si="209"/>
        <v>17.647192408214885</v>
      </c>
      <c r="T56" s="185">
        <f t="shared" ref="T56:U56" si="210">IF(T22&gt;0,T54/T22*100,"")</f>
        <v>15.485572016268046</v>
      </c>
      <c r="U56" s="185">
        <f t="shared" si="210"/>
        <v>14.914217007111899</v>
      </c>
      <c r="V56" s="185">
        <f t="shared" ref="V56:W56" si="211">IF(V22&gt;0,V54/V22*100,"")</f>
        <v>14.621179066098996</v>
      </c>
      <c r="W56" s="185">
        <f t="shared" si="211"/>
        <v>14.491433410467252</v>
      </c>
    </row>
    <row r="57" spans="1:23" s="72" customFormat="1">
      <c r="A57" s="1974"/>
      <c r="B57" s="1816"/>
      <c r="C57" s="68" t="s">
        <v>286</v>
      </c>
      <c r="D57" s="141">
        <f t="shared" ref="D57:O57" si="212">IF(D35&gt;0,D54/D35*100,"")</f>
        <v>100</v>
      </c>
      <c r="E57" s="185">
        <f t="shared" si="212"/>
        <v>100</v>
      </c>
      <c r="F57" s="141">
        <f t="shared" si="212"/>
        <v>100</v>
      </c>
      <c r="G57" s="185">
        <f t="shared" si="212"/>
        <v>100</v>
      </c>
      <c r="H57" s="185">
        <f t="shared" si="212"/>
        <v>122.76347520590419</v>
      </c>
      <c r="I57" s="185">
        <f t="shared" si="212"/>
        <v>100</v>
      </c>
      <c r="J57" s="185">
        <f t="shared" ref="J57:L57" si="213">IF(J35&gt;0,J54/J35*100,"")</f>
        <v>97.900335588878605</v>
      </c>
      <c r="K57" s="185">
        <f t="shared" si="213"/>
        <v>98.902379314445625</v>
      </c>
      <c r="L57" s="185">
        <f t="shared" si="213"/>
        <v>101.41560592918495</v>
      </c>
      <c r="M57" s="1053"/>
      <c r="N57" s="1053"/>
      <c r="O57" s="185">
        <f t="shared" si="212"/>
        <v>100</v>
      </c>
      <c r="P57" s="185">
        <f t="shared" ref="P57:S57" si="214">IF(P35&gt;0,P54/P35*100,"")</f>
        <v>100</v>
      </c>
      <c r="Q57" s="185">
        <f t="shared" si="214"/>
        <v>100</v>
      </c>
      <c r="R57" s="185">
        <f t="shared" si="214"/>
        <v>100</v>
      </c>
      <c r="S57" s="185">
        <f t="shared" si="214"/>
        <v>100</v>
      </c>
      <c r="T57" s="185">
        <f t="shared" ref="T57:U57" si="215">IF(T35&gt;0,T54/T35*100,"")</f>
        <v>98.619088357440162</v>
      </c>
      <c r="U57" s="185">
        <f t="shared" si="215"/>
        <v>97.632124623219582</v>
      </c>
      <c r="V57" s="185">
        <f t="shared" ref="V57:W57" si="216">IF(V35&gt;0,V54/V35*100,"")</f>
        <v>97.496768840969281</v>
      </c>
      <c r="W57" s="185">
        <f t="shared" si="216"/>
        <v>97.71977716541447</v>
      </c>
    </row>
    <row r="58" spans="1:23">
      <c r="A58" s="1974">
        <v>7</v>
      </c>
      <c r="B58" s="1973" t="s">
        <v>166</v>
      </c>
      <c r="C58" s="42" t="s">
        <v>580</v>
      </c>
      <c r="D58" s="235">
        <f t="shared" ref="D58:U58" si="217">D130+D202+D279+D351</f>
        <v>0</v>
      </c>
      <c r="E58" s="235">
        <f t="shared" si="217"/>
        <v>0</v>
      </c>
      <c r="F58" s="235">
        <f t="shared" si="217"/>
        <v>0</v>
      </c>
      <c r="G58" s="235">
        <f t="shared" si="217"/>
        <v>0</v>
      </c>
      <c r="H58" s="235">
        <f t="shared" si="217"/>
        <v>0</v>
      </c>
      <c r="I58" s="235">
        <f t="shared" si="217"/>
        <v>0</v>
      </c>
      <c r="J58" s="1051">
        <f t="shared" si="217"/>
        <v>0</v>
      </c>
      <c r="K58" s="1051">
        <f t="shared" si="217"/>
        <v>0</v>
      </c>
      <c r="L58" s="1051">
        <f t="shared" si="217"/>
        <v>0</v>
      </c>
      <c r="M58" s="1051"/>
      <c r="N58" s="1051"/>
      <c r="O58" s="235">
        <f t="shared" si="217"/>
        <v>0</v>
      </c>
      <c r="P58" s="235">
        <f t="shared" ref="P58:S58" si="218">P130+P202+P279+P351</f>
        <v>0</v>
      </c>
      <c r="Q58" s="235">
        <f t="shared" si="218"/>
        <v>0</v>
      </c>
      <c r="R58" s="235">
        <f t="shared" si="218"/>
        <v>0</v>
      </c>
      <c r="S58" s="235">
        <f t="shared" si="218"/>
        <v>0</v>
      </c>
      <c r="T58" s="235">
        <f t="shared" si="217"/>
        <v>90.987681000000009</v>
      </c>
      <c r="U58" s="235">
        <f t="shared" si="217"/>
        <v>109.91784099999997</v>
      </c>
      <c r="V58" s="235">
        <f t="shared" ref="V58:W58" si="219">V130+V202+V279+V351</f>
        <v>110.72554499999997</v>
      </c>
      <c r="W58" s="235">
        <f t="shared" si="219"/>
        <v>108.72554499999997</v>
      </c>
    </row>
    <row r="59" spans="1:23" s="72" customFormat="1">
      <c r="A59" s="1974"/>
      <c r="B59" s="1973"/>
      <c r="C59" s="71" t="s">
        <v>79</v>
      </c>
      <c r="D59" s="235">
        <f t="shared" ref="D59:O59" si="220">IF(D7&gt;0,D58/D7*100,"")</f>
        <v>0</v>
      </c>
      <c r="E59" s="235">
        <f t="shared" si="220"/>
        <v>0</v>
      </c>
      <c r="F59" s="235">
        <f t="shared" si="220"/>
        <v>0</v>
      </c>
      <c r="G59" s="235">
        <f t="shared" si="220"/>
        <v>0</v>
      </c>
      <c r="H59" s="235">
        <f t="shared" si="220"/>
        <v>0</v>
      </c>
      <c r="I59" s="235">
        <f t="shared" si="220"/>
        <v>0</v>
      </c>
      <c r="J59" s="185">
        <f>IF(J7&gt;0,J58/J7*100,"")</f>
        <v>0</v>
      </c>
      <c r="K59" s="185">
        <f t="shared" ref="K59:L59" si="221">IF(K7&gt;0,K58/K7*100,"")</f>
        <v>0</v>
      </c>
      <c r="L59" s="185">
        <f t="shared" si="221"/>
        <v>0</v>
      </c>
      <c r="M59" s="1051"/>
      <c r="N59" s="1051"/>
      <c r="O59" s="235">
        <f t="shared" si="220"/>
        <v>0</v>
      </c>
      <c r="P59" s="235">
        <f t="shared" ref="P59:S59" si="222">IF(P7&gt;0,P58/P7*100,"")</f>
        <v>0</v>
      </c>
      <c r="Q59" s="235">
        <f t="shared" si="222"/>
        <v>0</v>
      </c>
      <c r="R59" s="235">
        <f t="shared" si="222"/>
        <v>0</v>
      </c>
      <c r="S59" s="235">
        <f t="shared" si="222"/>
        <v>0</v>
      </c>
      <c r="T59" s="235">
        <f t="shared" ref="T59:U59" si="223">IF(T7&gt;0,T58/T7*100,"")</f>
        <v>0.33920119146641164</v>
      </c>
      <c r="U59" s="235">
        <f t="shared" si="223"/>
        <v>0.4071701920112471</v>
      </c>
      <c r="V59" s="235">
        <f t="shared" ref="V59:W59" si="224">IF(V7&gt;0,V58/V7*100,"")</f>
        <v>0.40822365740125194</v>
      </c>
      <c r="W59" s="235">
        <f t="shared" si="224"/>
        <v>0.39894806904386593</v>
      </c>
    </row>
    <row r="60" spans="1:23" s="72" customFormat="1">
      <c r="A60" s="1974"/>
      <c r="B60" s="1973"/>
      <c r="C60" s="71" t="s">
        <v>151</v>
      </c>
      <c r="D60" s="235">
        <f t="shared" ref="D60:O60" si="225">IF(D17&gt;0,D58/D17*100,"")</f>
        <v>0</v>
      </c>
      <c r="E60" s="235">
        <f t="shared" si="225"/>
        <v>0</v>
      </c>
      <c r="F60" s="235">
        <f t="shared" si="225"/>
        <v>0</v>
      </c>
      <c r="G60" s="235">
        <f t="shared" si="225"/>
        <v>0</v>
      </c>
      <c r="H60" s="235">
        <f t="shared" si="225"/>
        <v>0</v>
      </c>
      <c r="I60" s="235">
        <f t="shared" si="225"/>
        <v>0</v>
      </c>
      <c r="J60" s="185">
        <f>IF(J17&gt;0,J58/J17*100,"")</f>
        <v>0</v>
      </c>
      <c r="K60" s="185">
        <f t="shared" ref="K60:L60" si="226">IF(K17&gt;0,K58/K17*100,"")</f>
        <v>0</v>
      </c>
      <c r="L60" s="185">
        <f t="shared" si="226"/>
        <v>0</v>
      </c>
      <c r="M60" s="1051"/>
      <c r="N60" s="1051"/>
      <c r="O60" s="235">
        <f t="shared" si="225"/>
        <v>0</v>
      </c>
      <c r="P60" s="235">
        <f t="shared" ref="P60:S60" si="227">IF(P17&gt;0,P58/P17*100,"")</f>
        <v>0</v>
      </c>
      <c r="Q60" s="235">
        <f t="shared" si="227"/>
        <v>0</v>
      </c>
      <c r="R60" s="235">
        <f t="shared" si="227"/>
        <v>0</v>
      </c>
      <c r="S60" s="235">
        <f t="shared" si="227"/>
        <v>0</v>
      </c>
      <c r="T60" s="235">
        <f t="shared" ref="T60:U60" si="228">IF(T17&gt;0,T58/T17*100,"")</f>
        <v>0.33920119146641164</v>
      </c>
      <c r="U60" s="235">
        <f t="shared" si="228"/>
        <v>0.4071701920112471</v>
      </c>
      <c r="V60" s="235">
        <f t="shared" ref="V60:W60" si="229">IF(V17&gt;0,V58/V17*100,"")</f>
        <v>0.40822365740125194</v>
      </c>
      <c r="W60" s="235">
        <f t="shared" si="229"/>
        <v>0.39894806904386593</v>
      </c>
    </row>
    <row r="61" spans="1:23" s="72" customFormat="1">
      <c r="A61" s="1974"/>
      <c r="B61" s="1973"/>
      <c r="C61" s="68" t="s">
        <v>160</v>
      </c>
      <c r="D61" s="235">
        <f t="shared" ref="D61:O61" si="230">IF(D23&gt;0,D58/D23*100,"")</f>
        <v>0</v>
      </c>
      <c r="E61" s="235">
        <f t="shared" si="230"/>
        <v>0</v>
      </c>
      <c r="F61" s="235">
        <f t="shared" si="230"/>
        <v>0</v>
      </c>
      <c r="G61" s="235">
        <f t="shared" si="230"/>
        <v>0</v>
      </c>
      <c r="H61" s="235">
        <f t="shared" si="230"/>
        <v>0</v>
      </c>
      <c r="I61" s="235">
        <f t="shared" si="230"/>
        <v>0</v>
      </c>
      <c r="J61" s="185">
        <f>IF(J23&gt;0,J58/J23*100,"")</f>
        <v>0</v>
      </c>
      <c r="K61" s="185">
        <f t="shared" ref="K61:L61" si="231">IF(K23&gt;0,K58/K23*100,"")</f>
        <v>0</v>
      </c>
      <c r="L61" s="185">
        <f t="shared" si="231"/>
        <v>0</v>
      </c>
      <c r="M61" s="1051"/>
      <c r="N61" s="1051"/>
      <c r="O61" s="235">
        <f t="shared" si="230"/>
        <v>0</v>
      </c>
      <c r="P61" s="235">
        <f t="shared" ref="P61:S61" si="232">IF(P23&gt;0,P58/P23*100,"")</f>
        <v>0</v>
      </c>
      <c r="Q61" s="235">
        <f t="shared" si="232"/>
        <v>0</v>
      </c>
      <c r="R61" s="235">
        <f t="shared" si="232"/>
        <v>0</v>
      </c>
      <c r="S61" s="235">
        <f t="shared" si="232"/>
        <v>0</v>
      </c>
      <c r="T61" s="235">
        <f t="shared" ref="T61:U61" si="233">IF(T23&gt;0,T58/T23*100,"")</f>
        <v>3.6840291014138842</v>
      </c>
      <c r="U61" s="235">
        <f t="shared" si="233"/>
        <v>4.5291581434739649</v>
      </c>
      <c r="V61" s="235">
        <f t="shared" ref="V61:W61" si="234">IF(V23&gt;0,V58/V23*100,"")</f>
        <v>4.6783188032052525</v>
      </c>
      <c r="W61" s="235">
        <f t="shared" si="234"/>
        <v>4.6390312274635459</v>
      </c>
    </row>
    <row r="62" spans="1:23">
      <c r="A62" s="1815" t="s">
        <v>167</v>
      </c>
      <c r="B62" s="1975" t="s">
        <v>68</v>
      </c>
      <c r="C62" s="42" t="s">
        <v>580</v>
      </c>
      <c r="D62" s="235">
        <f t="shared" ref="D62:U62" si="235">D134+D206+D283+D355</f>
        <v>0</v>
      </c>
      <c r="E62" s="235">
        <f t="shared" si="235"/>
        <v>0</v>
      </c>
      <c r="F62" s="235">
        <f t="shared" si="235"/>
        <v>0</v>
      </c>
      <c r="G62" s="235">
        <f t="shared" si="235"/>
        <v>0</v>
      </c>
      <c r="H62" s="235">
        <f t="shared" si="235"/>
        <v>0</v>
      </c>
      <c r="I62" s="235">
        <f t="shared" si="235"/>
        <v>4.1559999999520869E-3</v>
      </c>
      <c r="J62" s="1051">
        <f t="shared" si="235"/>
        <v>0</v>
      </c>
      <c r="K62" s="1051">
        <f t="shared" si="235"/>
        <v>0</v>
      </c>
      <c r="L62" s="1051">
        <f t="shared" si="235"/>
        <v>0</v>
      </c>
      <c r="M62" s="1051"/>
      <c r="N62" s="1051"/>
      <c r="O62" s="235">
        <f t="shared" si="235"/>
        <v>0</v>
      </c>
      <c r="P62" s="235">
        <f t="shared" ref="P62:S62" si="236">P134+P206+P283+P355</f>
        <v>0</v>
      </c>
      <c r="Q62" s="235">
        <f t="shared" si="236"/>
        <v>0</v>
      </c>
      <c r="R62" s="235">
        <f t="shared" si="236"/>
        <v>0</v>
      </c>
      <c r="S62" s="235">
        <f t="shared" si="236"/>
        <v>0</v>
      </c>
      <c r="T62" s="235">
        <f t="shared" si="235"/>
        <v>45.187884000000167</v>
      </c>
      <c r="U62" s="235">
        <f t="shared" si="235"/>
        <v>56.118044000000154</v>
      </c>
      <c r="V62" s="235">
        <f t="shared" ref="V62:W62" si="237">V134+V206+V283+V355</f>
        <v>56.118044000000154</v>
      </c>
      <c r="W62" s="235">
        <f t="shared" si="237"/>
        <v>56.118044000000154</v>
      </c>
    </row>
    <row r="63" spans="1:23" s="72" customFormat="1">
      <c r="A63" s="1815"/>
      <c r="B63" s="1975"/>
      <c r="C63" s="71" t="s">
        <v>152</v>
      </c>
      <c r="D63" s="235">
        <f t="shared" ref="D63:O63" si="238">IF(D8&gt;0,D62/D8*100,"")</f>
        <v>0</v>
      </c>
      <c r="E63" s="235">
        <f t="shared" si="238"/>
        <v>0</v>
      </c>
      <c r="F63" s="235">
        <f t="shared" si="238"/>
        <v>0</v>
      </c>
      <c r="G63" s="235">
        <f t="shared" si="238"/>
        <v>0</v>
      </c>
      <c r="H63" s="235">
        <f t="shared" si="238"/>
        <v>0</v>
      </c>
      <c r="I63" s="235">
        <f t="shared" si="238"/>
        <v>1.657761893662671E-5</v>
      </c>
      <c r="J63" s="185">
        <f>IF(J8&gt;0,J62/J8*100,"")</f>
        <v>0</v>
      </c>
      <c r="K63" s="185">
        <f t="shared" ref="K63:L63" si="239">IF(K8&gt;0,K62/K8*100,"")</f>
        <v>0</v>
      </c>
      <c r="L63" s="185">
        <f t="shared" si="239"/>
        <v>0</v>
      </c>
      <c r="M63" s="1051"/>
      <c r="N63" s="1051"/>
      <c r="O63" s="235">
        <f t="shared" si="238"/>
        <v>0</v>
      </c>
      <c r="P63" s="235">
        <f t="shared" ref="P63:S63" si="240">IF(P8&gt;0,P62/P8*100,"")</f>
        <v>0</v>
      </c>
      <c r="Q63" s="235">
        <f t="shared" si="240"/>
        <v>0</v>
      </c>
      <c r="R63" s="235">
        <f t="shared" si="240"/>
        <v>0</v>
      </c>
      <c r="S63" s="235">
        <f t="shared" si="240"/>
        <v>0</v>
      </c>
      <c r="T63" s="235">
        <f t="shared" ref="T63:U63" si="241">IF(T8&gt;0,T62/T8*100,"")</f>
        <v>0.18249895266376126</v>
      </c>
      <c r="U63" s="235">
        <f t="shared" si="241"/>
        <v>0.22528828432679407</v>
      </c>
      <c r="V63" s="235">
        <f t="shared" ref="V63:W63" si="242">IF(V8&gt;0,V62/V8*100,"")</f>
        <v>0.22432746653947874</v>
      </c>
      <c r="W63" s="235">
        <f t="shared" si="242"/>
        <v>0.22336599755341685</v>
      </c>
    </row>
    <row r="64" spans="1:23" s="72" customFormat="1">
      <c r="A64" s="1815"/>
      <c r="B64" s="1975"/>
      <c r="C64" s="71" t="s">
        <v>153</v>
      </c>
      <c r="D64" s="235">
        <f t="shared" ref="D64:O64" si="243">IF(D19&gt;0,D62/D19*100,"")</f>
        <v>0</v>
      </c>
      <c r="E64" s="235">
        <f t="shared" si="243"/>
        <v>0</v>
      </c>
      <c r="F64" s="235">
        <f t="shared" si="243"/>
        <v>0</v>
      </c>
      <c r="G64" s="235">
        <f t="shared" si="243"/>
        <v>0</v>
      </c>
      <c r="H64" s="235">
        <f t="shared" si="243"/>
        <v>0</v>
      </c>
      <c r="I64" s="235">
        <f t="shared" si="243"/>
        <v>1.6743513997861816E-5</v>
      </c>
      <c r="J64" s="185">
        <f>IF(J19&gt;0,J62/J19*100,"")</f>
        <v>0</v>
      </c>
      <c r="K64" s="185">
        <f t="shared" ref="K64:L64" si="244">IF(K19&gt;0,K62/K19*100,"")</f>
        <v>0</v>
      </c>
      <c r="L64" s="185">
        <f t="shared" si="244"/>
        <v>0</v>
      </c>
      <c r="M64" s="1051"/>
      <c r="N64" s="1051"/>
      <c r="O64" s="235">
        <f t="shared" si="243"/>
        <v>0</v>
      </c>
      <c r="P64" s="235">
        <f t="shared" ref="P64:S64" si="245">IF(P19&gt;0,P62/P19*100,"")</f>
        <v>0</v>
      </c>
      <c r="Q64" s="235">
        <f t="shared" si="245"/>
        <v>0</v>
      </c>
      <c r="R64" s="235">
        <f t="shared" si="245"/>
        <v>0</v>
      </c>
      <c r="S64" s="235">
        <f t="shared" si="245"/>
        <v>0</v>
      </c>
      <c r="T64" s="235">
        <f t="shared" ref="T64:U64" si="246">IF(T19&gt;0,T62/T19*100,"")</f>
        <v>0.18314979587455302</v>
      </c>
      <c r="U64" s="235">
        <f t="shared" si="246"/>
        <v>0.22609160837868428</v>
      </c>
      <c r="V64" s="235">
        <f t="shared" ref="V64:W64" si="247">IF(V19&gt;0,V62/V19*100,"")</f>
        <v>0.22512733888694431</v>
      </c>
      <c r="W64" s="235">
        <f t="shared" si="247"/>
        <v>0.22416241517014324</v>
      </c>
    </row>
    <row r="65" spans="1:23" s="72" customFormat="1">
      <c r="A65" s="1815"/>
      <c r="B65" s="1975"/>
      <c r="C65" s="68" t="s">
        <v>163</v>
      </c>
      <c r="D65" s="235">
        <f t="shared" ref="D65:O65" si="248">IF(D26&gt;0,D62/D26*100,"")</f>
        <v>0</v>
      </c>
      <c r="E65" s="235">
        <f t="shared" si="248"/>
        <v>0</v>
      </c>
      <c r="F65" s="235">
        <f t="shared" si="248"/>
        <v>0</v>
      </c>
      <c r="G65" s="235">
        <f t="shared" si="248"/>
        <v>0</v>
      </c>
      <c r="H65" s="235">
        <f t="shared" si="248"/>
        <v>0</v>
      </c>
      <c r="I65" s="235">
        <f t="shared" si="248"/>
        <v>6.5156346647699101E-4</v>
      </c>
      <c r="J65" s="185">
        <f>IF(J26&gt;0,J62/J26*100,"")</f>
        <v>0</v>
      </c>
      <c r="K65" s="185">
        <f t="shared" ref="K65:L65" si="249">IF(K26&gt;0,K62/K26*100,"")</f>
        <v>0</v>
      </c>
      <c r="L65" s="185">
        <f t="shared" si="249"/>
        <v>0</v>
      </c>
      <c r="M65" s="1051"/>
      <c r="N65" s="1051"/>
      <c r="O65" s="235">
        <f t="shared" si="248"/>
        <v>0</v>
      </c>
      <c r="P65" s="235">
        <f t="shared" ref="P65:S65" si="250">IF(P26&gt;0,P62/P26*100,"")</f>
        <v>0</v>
      </c>
      <c r="Q65" s="235">
        <f t="shared" si="250"/>
        <v>0</v>
      </c>
      <c r="R65" s="235">
        <f t="shared" si="250"/>
        <v>0</v>
      </c>
      <c r="S65" s="235">
        <f t="shared" si="250"/>
        <v>0</v>
      </c>
      <c r="T65" s="235">
        <f t="shared" ref="T65:U65" si="251">IF(T26&gt;0,T62/T26*100,"")</f>
        <v>6.3860453796059673</v>
      </c>
      <c r="U65" s="235">
        <f t="shared" si="251"/>
        <v>7.9192763119037837</v>
      </c>
      <c r="V65" s="235">
        <f t="shared" ref="V65:W65" si="252">IF(V26&gt;0,V62/V26*100,"")</f>
        <v>7.9359223629758047</v>
      </c>
      <c r="W65" s="235">
        <f t="shared" si="252"/>
        <v>7.9334136728926818</v>
      </c>
    </row>
    <row r="66" spans="1:23">
      <c r="A66" s="1815" t="s">
        <v>168</v>
      </c>
      <c r="B66" s="1816" t="s">
        <v>69</v>
      </c>
      <c r="C66" s="42" t="s">
        <v>580</v>
      </c>
      <c r="D66" s="235">
        <f t="shared" ref="D66:U66" si="253">D138+D210+D287+D359</f>
        <v>0</v>
      </c>
      <c r="E66" s="235">
        <f t="shared" si="253"/>
        <v>0</v>
      </c>
      <c r="F66" s="235">
        <f t="shared" si="253"/>
        <v>0</v>
      </c>
      <c r="G66" s="235">
        <f t="shared" si="253"/>
        <v>0</v>
      </c>
      <c r="H66" s="235">
        <f t="shared" si="253"/>
        <v>0</v>
      </c>
      <c r="I66" s="235">
        <f t="shared" si="253"/>
        <v>-3.2330000000264647E-3</v>
      </c>
      <c r="J66" s="1051">
        <f t="shared" si="253"/>
        <v>0</v>
      </c>
      <c r="K66" s="1051">
        <f t="shared" si="253"/>
        <v>0</v>
      </c>
      <c r="L66" s="1051">
        <f t="shared" si="253"/>
        <v>0</v>
      </c>
      <c r="M66" s="1051"/>
      <c r="N66" s="1051"/>
      <c r="O66" s="235">
        <f t="shared" si="253"/>
        <v>0</v>
      </c>
      <c r="P66" s="235">
        <f t="shared" ref="P66:S66" si="254">P138+P210+P287+P359</f>
        <v>0</v>
      </c>
      <c r="Q66" s="235">
        <f t="shared" si="254"/>
        <v>0</v>
      </c>
      <c r="R66" s="235">
        <f t="shared" si="254"/>
        <v>0</v>
      </c>
      <c r="S66" s="235">
        <f t="shared" si="254"/>
        <v>0</v>
      </c>
      <c r="T66" s="235">
        <f t="shared" si="253"/>
        <v>35.538345999999912</v>
      </c>
      <c r="U66" s="235">
        <f t="shared" si="253"/>
        <v>35.538345999999912</v>
      </c>
      <c r="V66" s="235">
        <f t="shared" ref="V66:W66" si="255">V138+V210+V287+V359</f>
        <v>35.538345999999912</v>
      </c>
      <c r="W66" s="235">
        <f t="shared" si="255"/>
        <v>35.538345999999912</v>
      </c>
    </row>
    <row r="67" spans="1:23" s="72" customFormat="1">
      <c r="A67" s="1815"/>
      <c r="B67" s="1816"/>
      <c r="C67" s="71" t="s">
        <v>154</v>
      </c>
      <c r="D67" s="235">
        <f t="shared" ref="D67:O67" si="256">IF(D9&gt;0,D66/D9*100,"")</f>
        <v>0</v>
      </c>
      <c r="E67" s="235">
        <f t="shared" si="256"/>
        <v>0</v>
      </c>
      <c r="F67" s="235">
        <f t="shared" si="256"/>
        <v>0</v>
      </c>
      <c r="G67" s="235">
        <f t="shared" si="256"/>
        <v>0</v>
      </c>
      <c r="H67" s="235">
        <f t="shared" si="256"/>
        <v>0</v>
      </c>
      <c r="I67" s="235">
        <f t="shared" si="256"/>
        <v>-5.2960230882195355E-5</v>
      </c>
      <c r="J67" s="185">
        <f>IF(J9&gt;0,J66/J9*100,"")</f>
        <v>0</v>
      </c>
      <c r="K67" s="185">
        <f t="shared" ref="K67:L67" si="257">IF(K9&gt;0,K66/K9*100,"")</f>
        <v>0</v>
      </c>
      <c r="L67" s="185">
        <f t="shared" si="257"/>
        <v>0</v>
      </c>
      <c r="M67" s="1051"/>
      <c r="N67" s="1051"/>
      <c r="O67" s="235">
        <f t="shared" si="256"/>
        <v>0</v>
      </c>
      <c r="P67" s="235">
        <f t="shared" ref="P67:S67" si="258">IF(P9&gt;0,P66/P9*100,"")</f>
        <v>0</v>
      </c>
      <c r="Q67" s="235">
        <f t="shared" si="258"/>
        <v>0</v>
      </c>
      <c r="R67" s="235">
        <f t="shared" si="258"/>
        <v>0</v>
      </c>
      <c r="S67" s="235">
        <f t="shared" si="258"/>
        <v>0</v>
      </c>
      <c r="T67" s="235">
        <f t="shared" ref="T67:U67" si="259">IF(T9&gt;0,T66/T9*100,"")</f>
        <v>0.57506026384170705</v>
      </c>
      <c r="U67" s="235">
        <f t="shared" si="259"/>
        <v>0.57355816744714549</v>
      </c>
      <c r="V67" s="235">
        <f t="shared" ref="V67:W67" si="260">IF(V9&gt;0,V66/V9*100,"")</f>
        <v>0.5723834081585274</v>
      </c>
      <c r="W67" s="235">
        <f t="shared" si="260"/>
        <v>0.57120438213077374</v>
      </c>
    </row>
    <row r="68" spans="1:23" s="72" customFormat="1">
      <c r="A68" s="1815"/>
      <c r="B68" s="1816"/>
      <c r="C68" s="71" t="s">
        <v>155</v>
      </c>
      <c r="D68" s="235">
        <f t="shared" ref="D68:O68" si="261">IF(D20&gt;0,D66/D20*100,"")</f>
        <v>0</v>
      </c>
      <c r="E68" s="235">
        <f t="shared" si="261"/>
        <v>0</v>
      </c>
      <c r="F68" s="235">
        <f t="shared" si="261"/>
        <v>0</v>
      </c>
      <c r="G68" s="235">
        <f t="shared" si="261"/>
        <v>0</v>
      </c>
      <c r="H68" s="235">
        <f t="shared" si="261"/>
        <v>0</v>
      </c>
      <c r="I68" s="235">
        <f t="shared" si="261"/>
        <v>-5.3343944434580618E-5</v>
      </c>
      <c r="J68" s="185">
        <f>IF(J20&gt;0,J66/J20*100,"")</f>
        <v>0</v>
      </c>
      <c r="K68" s="185">
        <f t="shared" ref="K68:L68" si="262">IF(K20&gt;0,K66/K20*100,"")</f>
        <v>0</v>
      </c>
      <c r="L68" s="185">
        <f t="shared" si="262"/>
        <v>0</v>
      </c>
      <c r="M68" s="1051"/>
      <c r="N68" s="1051"/>
      <c r="O68" s="235">
        <f t="shared" si="261"/>
        <v>0</v>
      </c>
      <c r="P68" s="235">
        <f t="shared" ref="P68:S68" si="263">IF(P20&gt;0,P66/P20*100,"")</f>
        <v>0</v>
      </c>
      <c r="Q68" s="235">
        <f t="shared" si="263"/>
        <v>0</v>
      </c>
      <c r="R68" s="235">
        <f t="shared" si="263"/>
        <v>0</v>
      </c>
      <c r="S68" s="235">
        <f t="shared" si="263"/>
        <v>0</v>
      </c>
      <c r="T68" s="235">
        <f t="shared" ref="T68:U68" si="264">IF(T20&gt;0,T66/T20*100,"")</f>
        <v>0.57685199220408179</v>
      </c>
      <c r="U68" s="235">
        <f t="shared" si="264"/>
        <v>0.57533025624661505</v>
      </c>
      <c r="V68" s="235">
        <f t="shared" ref="V68:W68" si="265">IF(V20&gt;0,V66/V20*100,"")</f>
        <v>0.5741423215244007</v>
      </c>
      <c r="W68" s="235">
        <f t="shared" si="265"/>
        <v>0.57295007414643695</v>
      </c>
    </row>
    <row r="69" spans="1:23" s="72" customFormat="1">
      <c r="A69" s="1815"/>
      <c r="B69" s="1816"/>
      <c r="C69" s="68" t="s">
        <v>164</v>
      </c>
      <c r="D69" s="235">
        <f t="shared" ref="D69:O69" si="266">IF(D29&gt;0,D66/D29*100,"")</f>
        <v>0</v>
      </c>
      <c r="E69" s="235">
        <f t="shared" si="266"/>
        <v>0</v>
      </c>
      <c r="F69" s="235">
        <f t="shared" si="266"/>
        <v>0</v>
      </c>
      <c r="G69" s="235">
        <f t="shared" si="266"/>
        <v>0</v>
      </c>
      <c r="H69" s="235">
        <f t="shared" si="266"/>
        <v>0</v>
      </c>
      <c r="I69" s="235">
        <f t="shared" si="266"/>
        <v>-1.821662158328853E-3</v>
      </c>
      <c r="J69" s="185">
        <f>IF(J29&gt;0,J66/J29*100,"")</f>
        <v>0</v>
      </c>
      <c r="K69" s="185">
        <f t="shared" ref="K69:L69" si="267">IF(K29&gt;0,K66/K29*100,"")</f>
        <v>0</v>
      </c>
      <c r="L69" s="185">
        <f t="shared" si="267"/>
        <v>0</v>
      </c>
      <c r="M69" s="1051"/>
      <c r="N69" s="1051"/>
      <c r="O69" s="235">
        <f t="shared" si="266"/>
        <v>0</v>
      </c>
      <c r="P69" s="235">
        <f t="shared" ref="P69:S69" si="268">IF(P29&gt;0,P66/P29*100,"")</f>
        <v>0</v>
      </c>
      <c r="Q69" s="235">
        <f t="shared" si="268"/>
        <v>0</v>
      </c>
      <c r="R69" s="235">
        <f t="shared" si="268"/>
        <v>0</v>
      </c>
      <c r="S69" s="235">
        <f t="shared" si="268"/>
        <v>0</v>
      </c>
      <c r="T69" s="235">
        <f t="shared" ref="T69:U69" si="269">IF(T29&gt;0,T66/T29*100,"")</f>
        <v>18.44843417223148</v>
      </c>
      <c r="U69" s="235">
        <f t="shared" si="269"/>
        <v>18.739362753188036</v>
      </c>
      <c r="V69" s="235">
        <f t="shared" ref="V69:W69" si="270">IF(V29&gt;0,V66/V29*100,"")</f>
        <v>19.054877777335292</v>
      </c>
      <c r="W69" s="235">
        <f t="shared" si="270"/>
        <v>19.212670973343293</v>
      </c>
    </row>
    <row r="70" spans="1:23">
      <c r="A70" s="1815" t="s">
        <v>169</v>
      </c>
      <c r="B70" s="1816" t="s">
        <v>70</v>
      </c>
      <c r="C70" s="42" t="s">
        <v>580</v>
      </c>
      <c r="D70" s="235">
        <f t="shared" ref="D70:U70" si="271">D142+D214+D291+D363</f>
        <v>0</v>
      </c>
      <c r="E70" s="235">
        <f t="shared" si="271"/>
        <v>0</v>
      </c>
      <c r="F70" s="235">
        <f t="shared" si="271"/>
        <v>0</v>
      </c>
      <c r="G70" s="235">
        <f t="shared" si="271"/>
        <v>0</v>
      </c>
      <c r="H70" s="235">
        <f t="shared" si="271"/>
        <v>-146.74187408886249</v>
      </c>
      <c r="I70" s="235">
        <f t="shared" si="271"/>
        <v>0</v>
      </c>
      <c r="J70" s="1051">
        <f t="shared" si="271"/>
        <v>23.033001000000002</v>
      </c>
      <c r="K70" s="1051">
        <f t="shared" si="271"/>
        <v>0.50422800000000001</v>
      </c>
      <c r="L70" s="1051">
        <f t="shared" si="271"/>
        <v>-0.50122699999999831</v>
      </c>
      <c r="M70" s="1051"/>
      <c r="N70" s="1051"/>
      <c r="O70" s="235">
        <f t="shared" si="271"/>
        <v>0</v>
      </c>
      <c r="P70" s="235">
        <f t="shared" ref="P70:S70" si="272">P142+P214+P291+P363</f>
        <v>0</v>
      </c>
      <c r="Q70" s="235">
        <f t="shared" si="272"/>
        <v>0</v>
      </c>
      <c r="R70" s="235">
        <f t="shared" si="272"/>
        <v>0</v>
      </c>
      <c r="S70" s="235">
        <f t="shared" si="272"/>
        <v>0</v>
      </c>
      <c r="T70" s="235">
        <f t="shared" si="271"/>
        <v>-1.601044999999985</v>
      </c>
      <c r="U70" s="235">
        <f t="shared" si="271"/>
        <v>-41.919333000000023</v>
      </c>
      <c r="V70" s="235">
        <f t="shared" ref="V70:W70" si="273">V142+V214+V291+V363</f>
        <v>-1.601044999999985</v>
      </c>
      <c r="W70" s="235">
        <f t="shared" si="273"/>
        <v>-1.601044999999985</v>
      </c>
    </row>
    <row r="71" spans="1:23" s="72" customFormat="1">
      <c r="A71" s="1815"/>
      <c r="B71" s="1816"/>
      <c r="C71" s="71" t="s">
        <v>156</v>
      </c>
      <c r="D71" s="235">
        <f t="shared" ref="D71:O71" si="274">IF(D10&gt;0,D70/D10*100,"")</f>
        <v>0</v>
      </c>
      <c r="E71" s="235">
        <f t="shared" si="274"/>
        <v>0</v>
      </c>
      <c r="F71" s="235">
        <f t="shared" si="274"/>
        <v>0</v>
      </c>
      <c r="G71" s="235">
        <f t="shared" si="274"/>
        <v>0</v>
      </c>
      <c r="H71" s="235">
        <f t="shared" si="274"/>
        <v>-0.71706458460975786</v>
      </c>
      <c r="I71" s="235">
        <f t="shared" si="274"/>
        <v>0</v>
      </c>
      <c r="J71" s="185">
        <f>IF(J10&gt;0,J70/J10*100,"")</f>
        <v>0.11150596171711274</v>
      </c>
      <c r="K71" s="185">
        <f t="shared" ref="K71:L71" si="275">IF(K10&gt;0,K70/K10*100,"")</f>
        <v>8.6206357460292173E-3</v>
      </c>
      <c r="L71" s="185">
        <f t="shared" si="275"/>
        <v>-1.0463736143146668E-2</v>
      </c>
      <c r="M71" s="1051"/>
      <c r="N71" s="1051"/>
      <c r="O71" s="235">
        <f t="shared" si="274"/>
        <v>0</v>
      </c>
      <c r="P71" s="235">
        <f t="shared" ref="P71:S71" si="276">IF(P10&gt;0,P70/P10*100,"")</f>
        <v>0</v>
      </c>
      <c r="Q71" s="235">
        <f t="shared" si="276"/>
        <v>0</v>
      </c>
      <c r="R71" s="235">
        <f t="shared" si="276"/>
        <v>0</v>
      </c>
      <c r="S71" s="235">
        <f t="shared" si="276"/>
        <v>0</v>
      </c>
      <c r="T71" s="235">
        <f t="shared" ref="T71:U71" si="277">IF(T10&gt;0,T70/T10*100,"")</f>
        <v>-7.4126731122464143E-3</v>
      </c>
      <c r="U71" s="235">
        <f t="shared" si="277"/>
        <v>-0.19299132905254368</v>
      </c>
      <c r="V71" s="235">
        <f t="shared" ref="V71:W71" si="278">IF(V10&gt;0,V70/V10*100,"")</f>
        <v>-7.3412367310895111E-3</v>
      </c>
      <c r="W71" s="235">
        <f t="shared" si="278"/>
        <v>-7.3114320590788717E-3</v>
      </c>
    </row>
    <row r="72" spans="1:23" s="72" customFormat="1">
      <c r="A72" s="1815"/>
      <c r="B72" s="1816"/>
      <c r="C72" s="71" t="s">
        <v>157</v>
      </c>
      <c r="D72" s="235">
        <f t="shared" ref="D72:O72" si="279">IF(D21&gt;0,D70/D21*100,"")</f>
        <v>0</v>
      </c>
      <c r="E72" s="235">
        <f t="shared" si="279"/>
        <v>0</v>
      </c>
      <c r="F72" s="235">
        <f t="shared" si="279"/>
        <v>0</v>
      </c>
      <c r="G72" s="235">
        <f t="shared" si="279"/>
        <v>0</v>
      </c>
      <c r="H72" s="235">
        <f t="shared" si="279"/>
        <v>-1.5031439869910739</v>
      </c>
      <c r="I72" s="235">
        <f t="shared" si="279"/>
        <v>0</v>
      </c>
      <c r="J72" s="185">
        <f>IF(J21&gt;0,J70/J21*100,"")</f>
        <v>0.22314792769701797</v>
      </c>
      <c r="K72" s="185">
        <f t="shared" ref="K72:L72" si="280">IF(K21&gt;0,K70/K21*100,"")</f>
        <v>1.7540185234598528E-2</v>
      </c>
      <c r="L72" s="185">
        <f t="shared" si="280"/>
        <v>-2.2722713688674144E-2</v>
      </c>
      <c r="M72" s="1051"/>
      <c r="N72" s="1051"/>
      <c r="O72" s="235">
        <f t="shared" si="279"/>
        <v>0</v>
      </c>
      <c r="P72" s="235">
        <f t="shared" ref="P72:S72" si="281">IF(P21&gt;0,P70/P21*100,"")</f>
        <v>0</v>
      </c>
      <c r="Q72" s="235">
        <f t="shared" si="281"/>
        <v>0</v>
      </c>
      <c r="R72" s="235">
        <f t="shared" si="281"/>
        <v>0</v>
      </c>
      <c r="S72" s="235">
        <f t="shared" si="281"/>
        <v>0</v>
      </c>
      <c r="T72" s="235">
        <f t="shared" ref="T72:U72" si="282">IF(T21&gt;0,T70/T21*100,"")</f>
        <v>-1.5949910059007203E-2</v>
      </c>
      <c r="U72" s="235">
        <f t="shared" si="282"/>
        <v>-0.41608327016041963</v>
      </c>
      <c r="V72" s="235">
        <f t="shared" ref="V72:W72" si="283">IF(V21&gt;0,V70/V21*100,"")</f>
        <v>-1.5848883559065208E-2</v>
      </c>
      <c r="W72" s="235">
        <f t="shared" si="283"/>
        <v>-1.5805959831261492E-2</v>
      </c>
    </row>
    <row r="73" spans="1:23" s="72" customFormat="1">
      <c r="A73" s="1815"/>
      <c r="B73" s="1816"/>
      <c r="C73" s="68" t="s">
        <v>165</v>
      </c>
      <c r="D73" s="235">
        <f t="shared" ref="D73:O73" si="284">IF(D32&gt;0,D70/D32*100,"")</f>
        <v>0</v>
      </c>
      <c r="E73" s="235">
        <f t="shared" si="284"/>
        <v>0</v>
      </c>
      <c r="F73" s="235">
        <f t="shared" si="284"/>
        <v>0</v>
      </c>
      <c r="G73" s="235">
        <f t="shared" si="284"/>
        <v>0</v>
      </c>
      <c r="H73" s="235">
        <f t="shared" si="284"/>
        <v>-29.989313891517977</v>
      </c>
      <c r="I73" s="235">
        <f t="shared" si="284"/>
        <v>0</v>
      </c>
      <c r="J73" s="185">
        <f>IF(J32&gt;0,J70/J32*100,"")</f>
        <v>2.9764188594448022</v>
      </c>
      <c r="K73" s="185">
        <f t="shared" ref="K73:L73" si="285">IF(K32&gt;0,K70/K32*100,"")</f>
        <v>0.20762726347093918</v>
      </c>
      <c r="L73" s="185">
        <f t="shared" si="285"/>
        <v>-0.35960546689962158</v>
      </c>
      <c r="M73" s="1051"/>
      <c r="N73" s="1051"/>
      <c r="O73" s="235">
        <f t="shared" si="284"/>
        <v>0</v>
      </c>
      <c r="P73" s="235">
        <f t="shared" ref="P73:S73" si="286">IF(P32&gt;0,P70/P32*100,"")</f>
        <v>0</v>
      </c>
      <c r="Q73" s="235">
        <f t="shared" si="286"/>
        <v>0</v>
      </c>
      <c r="R73" s="235">
        <f t="shared" si="286"/>
        <v>0</v>
      </c>
      <c r="S73" s="235">
        <f t="shared" si="286"/>
        <v>0</v>
      </c>
      <c r="T73" s="235">
        <f t="shared" ref="T73:U73" si="287">IF(T32&gt;0,T70/T32*100,"")</f>
        <v>-0.21701979881540187</v>
      </c>
      <c r="U73" s="235">
        <f t="shared" si="287"/>
        <v>-6.1323499761691318</v>
      </c>
      <c r="V73" s="235">
        <f t="shared" ref="V73:W73" si="288">IF(V32&gt;0,V70/V32*100,"")</f>
        <v>-0.2261435608787572</v>
      </c>
      <c r="W73" s="235">
        <f t="shared" si="288"/>
        <v>-0.22717322590584998</v>
      </c>
    </row>
    <row r="74" spans="1:23">
      <c r="A74" s="1815" t="s">
        <v>170</v>
      </c>
      <c r="B74" s="1816" t="s">
        <v>71</v>
      </c>
      <c r="C74" s="42" t="s">
        <v>580</v>
      </c>
      <c r="D74" s="235">
        <f t="shared" ref="D74:U74" si="289">D146+D218+D295+D367</f>
        <v>0</v>
      </c>
      <c r="E74" s="235">
        <f t="shared" si="289"/>
        <v>0</v>
      </c>
      <c r="F74" s="235">
        <f t="shared" si="289"/>
        <v>0</v>
      </c>
      <c r="G74" s="235">
        <f t="shared" si="289"/>
        <v>0</v>
      </c>
      <c r="H74" s="235">
        <f t="shared" si="289"/>
        <v>-153.93423808886158</v>
      </c>
      <c r="I74" s="235">
        <f t="shared" si="289"/>
        <v>0</v>
      </c>
      <c r="J74" s="1051">
        <f t="shared" si="289"/>
        <v>18.778172999999988</v>
      </c>
      <c r="K74" s="1051">
        <f t="shared" si="289"/>
        <v>3.4190680000000002</v>
      </c>
      <c r="L74" s="1051">
        <f t="shared" si="289"/>
        <v>-2.1908950000000136</v>
      </c>
      <c r="M74" s="1051"/>
      <c r="N74" s="1051"/>
      <c r="O74" s="235">
        <f t="shared" si="289"/>
        <v>0</v>
      </c>
      <c r="P74" s="235">
        <f t="shared" ref="P74:S74" si="290">P146+P218+P295+P367</f>
        <v>0</v>
      </c>
      <c r="Q74" s="235">
        <f t="shared" si="290"/>
        <v>0</v>
      </c>
      <c r="R74" s="235">
        <f t="shared" si="290"/>
        <v>0</v>
      </c>
      <c r="S74" s="235">
        <f t="shared" si="290"/>
        <v>0</v>
      </c>
      <c r="T74" s="235">
        <f t="shared" si="289"/>
        <v>11.862495999999922</v>
      </c>
      <c r="U74" s="235">
        <f t="shared" si="289"/>
        <v>19.862495999999897</v>
      </c>
      <c r="V74" s="235">
        <f t="shared" ref="V74:W74" si="291">V146+V218+V295+V367</f>
        <v>20.670199999999898</v>
      </c>
      <c r="W74" s="235">
        <f t="shared" si="291"/>
        <v>18.670199999999898</v>
      </c>
    </row>
    <row r="75" spans="1:23" s="72" customFormat="1">
      <c r="A75" s="1815"/>
      <c r="B75" s="1816"/>
      <c r="C75" s="71" t="s">
        <v>158</v>
      </c>
      <c r="D75" s="235">
        <f t="shared" ref="D75:O75" si="292">IF(D11&gt;0,D74/D11*100,"")</f>
        <v>0</v>
      </c>
      <c r="E75" s="235">
        <f t="shared" si="292"/>
        <v>0</v>
      </c>
      <c r="F75" s="235">
        <f t="shared" si="292"/>
        <v>0</v>
      </c>
      <c r="G75" s="235">
        <f t="shared" si="292"/>
        <v>0</v>
      </c>
      <c r="H75" s="235">
        <f t="shared" si="292"/>
        <v>-2.666814719958492</v>
      </c>
      <c r="I75" s="235">
        <f t="shared" si="292"/>
        <v>0</v>
      </c>
      <c r="J75" s="185">
        <f>IF(J11&gt;0,J74/J11*100,"")</f>
        <v>0.30845366968134103</v>
      </c>
      <c r="K75" s="185">
        <f t="shared" ref="K75:L75" si="293">IF(K11&gt;0,K74/K11*100,"")</f>
        <v>0.20006895234915617</v>
      </c>
      <c r="L75" s="185">
        <f t="shared" si="293"/>
        <v>-0.16776030215261106</v>
      </c>
      <c r="M75" s="1051"/>
      <c r="N75" s="1051"/>
      <c r="O75" s="235">
        <f t="shared" si="292"/>
        <v>0</v>
      </c>
      <c r="P75" s="235">
        <f t="shared" ref="P75:S75" si="294">IF(P11&gt;0,P74/P11*100,"")</f>
        <v>0</v>
      </c>
      <c r="Q75" s="235">
        <f t="shared" si="294"/>
        <v>0</v>
      </c>
      <c r="R75" s="235">
        <f t="shared" si="294"/>
        <v>0</v>
      </c>
      <c r="S75" s="235">
        <f t="shared" si="294"/>
        <v>0</v>
      </c>
      <c r="T75" s="235">
        <f t="shared" ref="T75:U75" si="295">IF(T11&gt;0,T74/T11*100,"")</f>
        <v>0.19502358177544424</v>
      </c>
      <c r="U75" s="235">
        <f t="shared" si="295"/>
        <v>0.32514371551119176</v>
      </c>
      <c r="V75" s="235">
        <f t="shared" ref="V75:W75" si="296">IF(V11&gt;0,V74/V11*100,"")</f>
        <v>0.33731494079098456</v>
      </c>
      <c r="W75" s="235">
        <f t="shared" si="296"/>
        <v>0.30372564832088533</v>
      </c>
    </row>
    <row r="76" spans="1:23" s="72" customFormat="1">
      <c r="A76" s="1815"/>
      <c r="B76" s="1816"/>
      <c r="C76" s="71" t="s">
        <v>159</v>
      </c>
      <c r="D76" s="235">
        <f t="shared" ref="D76:O76" si="297">IF(D22&gt;0,D74/D22*100,"")</f>
        <v>0</v>
      </c>
      <c r="E76" s="235">
        <f t="shared" si="297"/>
        <v>0</v>
      </c>
      <c r="F76" s="235">
        <f t="shared" si="297"/>
        <v>0</v>
      </c>
      <c r="G76" s="235">
        <f t="shared" si="297"/>
        <v>0</v>
      </c>
      <c r="H76" s="235">
        <f t="shared" si="297"/>
        <v>-2.9856727667280372</v>
      </c>
      <c r="I76" s="235">
        <f t="shared" si="297"/>
        <v>0</v>
      </c>
      <c r="J76" s="185">
        <f>IF(J22&gt;0,J74/J22*100,"")</f>
        <v>0.34738972787250283</v>
      </c>
      <c r="K76" s="185">
        <f t="shared" ref="K76:L76" si="298">IF(K22&gt;0,K74/K22*100,"")</f>
        <v>0.22241492838064422</v>
      </c>
      <c r="L76" s="185">
        <f t="shared" si="298"/>
        <v>-0.18757203590521929</v>
      </c>
      <c r="M76" s="1051"/>
      <c r="N76" s="1051"/>
      <c r="O76" s="235">
        <f t="shared" si="297"/>
        <v>0</v>
      </c>
      <c r="P76" s="235">
        <f t="shared" ref="P76:S76" si="299">IF(P22&gt;0,P74/P22*100,"")</f>
        <v>0</v>
      </c>
      <c r="Q76" s="235">
        <f t="shared" si="299"/>
        <v>0</v>
      </c>
      <c r="R76" s="235">
        <f t="shared" si="299"/>
        <v>0</v>
      </c>
      <c r="S76" s="235">
        <f t="shared" si="299"/>
        <v>0</v>
      </c>
      <c r="T76" s="235">
        <f t="shared" ref="T76:U76" si="300">IF(T22&gt;0,T74/T22*100,"")</f>
        <v>0.21683638578626308</v>
      </c>
      <c r="U76" s="235">
        <f t="shared" si="300"/>
        <v>0.36171503336004596</v>
      </c>
      <c r="V76" s="235">
        <f t="shared" ref="V76:W76" si="301">IF(V22&gt;0,V74/V22*100,"")</f>
        <v>0.37539901532251441</v>
      </c>
      <c r="W76" s="235">
        <f t="shared" si="301"/>
        <v>0.33814748996499072</v>
      </c>
    </row>
    <row r="77" spans="1:23" s="72" customFormat="1">
      <c r="A77" s="1815"/>
      <c r="B77" s="1816"/>
      <c r="C77" s="68" t="s">
        <v>286</v>
      </c>
      <c r="D77" s="235">
        <f t="shared" ref="D77:O77" si="302">IF(D35&gt;0,D74/D35*100,"")</f>
        <v>0</v>
      </c>
      <c r="E77" s="235">
        <f t="shared" si="302"/>
        <v>0</v>
      </c>
      <c r="F77" s="235">
        <f t="shared" si="302"/>
        <v>0</v>
      </c>
      <c r="G77" s="235">
        <f t="shared" si="302"/>
        <v>0</v>
      </c>
      <c r="H77" s="235">
        <f t="shared" si="302"/>
        <v>-22.763475205904186</v>
      </c>
      <c r="I77" s="235">
        <f t="shared" si="302"/>
        <v>0</v>
      </c>
      <c r="J77" s="185">
        <f>IF(J35&gt;0,J74/J35*100,"")</f>
        <v>2.0996644111213896</v>
      </c>
      <c r="K77" s="185">
        <f t="shared" ref="K77:L77" si="303">IF(K35&gt;0,K74/K35*100,"")</f>
        <v>1.0976206855543893</v>
      </c>
      <c r="L77" s="185">
        <f t="shared" si="303"/>
        <v>-1.4156059291849572</v>
      </c>
      <c r="M77" s="1051"/>
      <c r="N77" s="1051"/>
      <c r="O77" s="235">
        <f t="shared" si="302"/>
        <v>0</v>
      </c>
      <c r="P77" s="235">
        <f t="shared" ref="P77:S77" si="304">IF(P35&gt;0,P74/P35*100,"")</f>
        <v>0</v>
      </c>
      <c r="Q77" s="235">
        <f t="shared" si="304"/>
        <v>0</v>
      </c>
      <c r="R77" s="235">
        <f t="shared" si="304"/>
        <v>0</v>
      </c>
      <c r="S77" s="235">
        <f t="shared" si="304"/>
        <v>0</v>
      </c>
      <c r="T77" s="235">
        <f t="shared" ref="T77:U77" si="305">IF(T35&gt;0,T74/T35*100,"")</f>
        <v>1.380911642559844</v>
      </c>
      <c r="U77" s="235">
        <f t="shared" si="305"/>
        <v>2.3678753767804199</v>
      </c>
      <c r="V77" s="235">
        <f t="shared" ref="V77:W77" si="306">IF(V35&gt;0,V74/V35*100,"")</f>
        <v>2.5032311590307188</v>
      </c>
      <c r="W77" s="235">
        <f t="shared" si="306"/>
        <v>2.2802228345855315</v>
      </c>
    </row>
    <row r="78" spans="1:23">
      <c r="A78" s="681" t="s">
        <v>403</v>
      </c>
      <c r="B78" s="682"/>
      <c r="C78" s="682"/>
      <c r="D78" s="682"/>
      <c r="E78" s="682"/>
      <c r="F78" s="683"/>
      <c r="G78" s="682"/>
      <c r="H78" s="682"/>
      <c r="I78" s="682"/>
      <c r="J78" s="1054"/>
      <c r="K78" s="1054"/>
      <c r="L78" s="1054"/>
      <c r="M78" s="1054"/>
      <c r="N78" s="1054"/>
      <c r="O78" s="682"/>
      <c r="P78" s="1266"/>
      <c r="Q78" s="1266"/>
      <c r="R78" s="1266"/>
      <c r="S78" s="1266"/>
      <c r="T78" s="682"/>
      <c r="U78" s="684"/>
      <c r="V78" s="684"/>
      <c r="W78" s="684"/>
    </row>
    <row r="79" spans="1:23" ht="30" hidden="1" outlineLevel="1">
      <c r="A79" s="45" t="s">
        <v>147</v>
      </c>
      <c r="B79" s="52" t="s">
        <v>48</v>
      </c>
      <c r="C79" s="53" t="s">
        <v>593</v>
      </c>
      <c r="D79" s="66">
        <f>'Ф1-Целевые показатели программ'!E125</f>
        <v>3511.0692079999999</v>
      </c>
      <c r="E79" s="66">
        <f>'Ф1-Целевые показатели программ'!F125</f>
        <v>3448.14680464</v>
      </c>
      <c r="F79" s="66">
        <f>'Ф1-Целевые показатели программ'!G125</f>
        <v>3448.7274899999998</v>
      </c>
      <c r="G79" s="66">
        <f>'Ф1-Целевые показатели программ'!H125</f>
        <v>3320.3140659999999</v>
      </c>
      <c r="H79" s="66">
        <f>'Ф1-Целевые показатели программ'!I125</f>
        <v>3250.2175363900005</v>
      </c>
      <c r="I79" s="66">
        <f>'Ф1-Целевые показатели программ'!J125</f>
        <v>3382.0050033500002</v>
      </c>
      <c r="J79" s="66">
        <f>K79+L79+M79+N79</f>
        <v>3382.0059182</v>
      </c>
      <c r="K79" s="134">
        <v>942.07644619999996</v>
      </c>
      <c r="L79" s="134">
        <v>746.26947199999995</v>
      </c>
      <c r="M79" s="66">
        <v>848.89</v>
      </c>
      <c r="N79" s="66">
        <v>844.77</v>
      </c>
      <c r="O79" s="66">
        <f>'Ф1-Целевые показатели программ'!K125</f>
        <v>3472.5788430000002</v>
      </c>
      <c r="P79" s="66">
        <f>'Ф1-Целевые показатели программ'!L125</f>
        <v>946.63384299999996</v>
      </c>
      <c r="Q79" s="66">
        <f>'Ф1-Целевые показатели программ'!M125</f>
        <v>751.10500000000002</v>
      </c>
      <c r="R79" s="66">
        <f>'Ф1-Целевые показатели программ'!N125</f>
        <v>885.33999999999992</v>
      </c>
      <c r="S79" s="66">
        <f>'Ф1-Целевые показатели программ'!O125</f>
        <v>889.49999999999977</v>
      </c>
      <c r="T79" s="66">
        <f>'Ф1-Целевые показатели программ'!P125</f>
        <v>3489.9417370000001</v>
      </c>
      <c r="U79" s="66">
        <f>'Ф1-Целевые показатели программ'!Q125</f>
        <v>3507.3914460000001</v>
      </c>
      <c r="V79" s="66">
        <f>'Ф1-Целевые показатели программ'!R125</f>
        <v>3524.9284029999999</v>
      </c>
      <c r="W79" s="66">
        <f>'Ф1-Целевые показатели программ'!S125</f>
        <v>3542.5530450000001</v>
      </c>
    </row>
    <row r="80" spans="1:23" hidden="1" outlineLevel="1">
      <c r="A80" s="670" t="s">
        <v>43</v>
      </c>
      <c r="B80" s="105" t="s">
        <v>68</v>
      </c>
      <c r="C80" s="11" t="s">
        <v>593</v>
      </c>
      <c r="D80" s="66">
        <f>'Ф1-Целевые показатели программ'!E126</f>
        <v>2691.3956120000003</v>
      </c>
      <c r="E80" s="66">
        <f>'Ф1-Целевые показатели программ'!F126</f>
        <v>2678.896921</v>
      </c>
      <c r="F80" s="66">
        <f>'Ф1-Целевые показатели программ'!G126</f>
        <v>2652.0129379999998</v>
      </c>
      <c r="G80" s="66">
        <f>'Ф1-Целевые показатели программ'!H126</f>
        <v>2490.4990290000001</v>
      </c>
      <c r="H80" s="66">
        <f>'Ф1-Целевые показатели программ'!I126</f>
        <v>2400.2615290000003</v>
      </c>
      <c r="I80" s="66">
        <f>'Ф1-Целевые показатели программ'!J126</f>
        <v>2613.8152620000001</v>
      </c>
      <c r="J80" s="66">
        <f t="shared" ref="J80:J95" si="307">K80+L80+M80+N80</f>
        <v>2613.8141880000003</v>
      </c>
      <c r="K80" s="134">
        <v>713.93666399999995</v>
      </c>
      <c r="L80" s="134">
        <v>558.69752399999993</v>
      </c>
      <c r="M80" s="66">
        <v>658.09</v>
      </c>
      <c r="N80" s="66">
        <v>683.09</v>
      </c>
      <c r="O80" s="66">
        <f>'Ф1-Целевые показатели программ'!K126</f>
        <v>2579.6736020000003</v>
      </c>
      <c r="P80" s="66">
        <f>'Ф1-Целевые показатели программ'!L126</f>
        <v>718.49383200000011</v>
      </c>
      <c r="Q80" s="66">
        <f>'Ф1-Целевые показатели программ'!M126</f>
        <v>558.6092799999999</v>
      </c>
      <c r="R80" s="66">
        <f>'Ф1-Целевые показатели программ'!N126</f>
        <v>630.33498999999995</v>
      </c>
      <c r="S80" s="66">
        <f>'Ф1-Целевые показатели программ'!O126</f>
        <v>672.23550000000012</v>
      </c>
      <c r="T80" s="66">
        <f>'Ф1-Целевые показатели программ'!P126</f>
        <v>2582.0129379999998</v>
      </c>
      <c r="U80" s="66">
        <f>'Ф1-Целевые показатели программ'!Q126</f>
        <v>2582.9129379999999</v>
      </c>
      <c r="V80" s="66">
        <f>'Ф1-Целевые показатели программ'!R126</f>
        <v>2583.4129379999999</v>
      </c>
      <c r="W80" s="66">
        <f>'Ф1-Целевые показатели программ'!S126</f>
        <v>2583.9129379999999</v>
      </c>
    </row>
    <row r="81" spans="1:23" hidden="1" outlineLevel="1">
      <c r="A81" s="670" t="s">
        <v>44</v>
      </c>
      <c r="B81" s="105" t="s">
        <v>69</v>
      </c>
      <c r="C81" s="11" t="s">
        <v>593</v>
      </c>
      <c r="D81" s="66">
        <f>'Ф1-Целевые показатели программ'!E127</f>
        <v>1072.6364173080251</v>
      </c>
      <c r="E81" s="66">
        <f>'Ф1-Целевые показатели программ'!F127</f>
        <v>993.74974055423866</v>
      </c>
      <c r="F81" s="66">
        <f>'Ф1-Целевые показатели программ'!G127</f>
        <v>952.98003337499995</v>
      </c>
      <c r="G81" s="66">
        <f>'Ф1-Целевые показатели программ'!H127</f>
        <v>889.23769227499997</v>
      </c>
      <c r="H81" s="66">
        <f>'Ф1-Целевые показатели программ'!I127</f>
        <v>897.77627788999996</v>
      </c>
      <c r="I81" s="66">
        <f>'Ф1-Целевые показатели программ'!J127</f>
        <v>866.63549512499992</v>
      </c>
      <c r="J81" s="66">
        <f t="shared" si="307"/>
        <v>866.63797878500009</v>
      </c>
      <c r="K81" s="134">
        <v>263.46319130000001</v>
      </c>
      <c r="L81" s="134">
        <v>186.22478748500001</v>
      </c>
      <c r="M81" s="66">
        <v>212.86</v>
      </c>
      <c r="N81" s="66">
        <v>204.09</v>
      </c>
      <c r="O81" s="66">
        <f>'Ф1-Целевые показатели программ'!K127</f>
        <v>992.83480800000007</v>
      </c>
      <c r="P81" s="66">
        <f>'Ф1-Целевые показатели программ'!L127</f>
        <v>267.26408700000002</v>
      </c>
      <c r="Q81" s="66">
        <f>'Ф1-Целевые показатели программ'!M127</f>
        <v>189.15740500000004</v>
      </c>
      <c r="R81" s="66">
        <f>'Ф1-Целевые показатели программ'!N127</f>
        <v>290.08599600000002</v>
      </c>
      <c r="S81" s="66">
        <f>'Ф1-Целевые показатели программ'!O127</f>
        <v>246.32731999999999</v>
      </c>
      <c r="T81" s="66">
        <f>'Ф1-Целевые показатели программ'!P127</f>
        <v>993.74974055423866</v>
      </c>
      <c r="U81" s="66">
        <f>'Ф1-Целевые показатели программ'!Q127</f>
        <v>993.98003337499995</v>
      </c>
      <c r="V81" s="66">
        <f>'Ф1-Целевые показатели программ'!R127</f>
        <v>994.48003337499995</v>
      </c>
      <c r="W81" s="66">
        <f>'Ф1-Целевые показатели программ'!S127</f>
        <v>994.98003337499995</v>
      </c>
    </row>
    <row r="82" spans="1:23" hidden="1" outlineLevel="1">
      <c r="A82" s="670" t="s">
        <v>45</v>
      </c>
      <c r="B82" s="105" t="s">
        <v>70</v>
      </c>
      <c r="C82" s="11" t="s">
        <v>593</v>
      </c>
      <c r="D82" s="66">
        <f>'Ф1-Целевые показатели программ'!E128</f>
        <v>2889.0787646030003</v>
      </c>
      <c r="E82" s="66">
        <f>'Ф1-Целевые показатели программ'!F128</f>
        <v>2730.1375634399997</v>
      </c>
      <c r="F82" s="66">
        <f>'Ф1-Целевые показатели программ'!G128</f>
        <v>2714.8388004999997</v>
      </c>
      <c r="G82" s="66">
        <f>'Ф1-Целевые показатели программ'!H128</f>
        <v>2583.8046941000002</v>
      </c>
      <c r="H82" s="66">
        <f>'Ф1-Целевые показатели программ'!I128</f>
        <v>2590.3770189900001</v>
      </c>
      <c r="I82" s="66">
        <f>'Ф1-Целевые показатели программ'!J128</f>
        <v>2722.7415029350004</v>
      </c>
      <c r="J82" s="66">
        <f t="shared" si="307"/>
        <v>2722.7350166850001</v>
      </c>
      <c r="K82" s="134">
        <v>752.45694500000002</v>
      </c>
      <c r="L82" s="134">
        <v>593.46807168499993</v>
      </c>
      <c r="M82" s="66">
        <v>702.86</v>
      </c>
      <c r="N82" s="66">
        <v>673.95</v>
      </c>
      <c r="O82" s="66">
        <f>'Ф1-Целевые показатели программ'!K128</f>
        <v>2780.8684819999999</v>
      </c>
      <c r="P82" s="66">
        <f>'Ф1-Целевые показатели программ'!L128</f>
        <v>756.23783800000001</v>
      </c>
      <c r="Q82" s="66">
        <f>'Ф1-Целевые показатели программ'!M128</f>
        <v>598.45538099999999</v>
      </c>
      <c r="R82" s="66">
        <f>'Ф1-Целевые показатели программ'!N128</f>
        <v>720.26835700000004</v>
      </c>
      <c r="S82" s="66">
        <f>'Ф1-Целевые показатели программ'!O128</f>
        <v>705.90690599999994</v>
      </c>
      <c r="T82" s="66">
        <f>'Ф1-Целевые показатели программ'!P128</f>
        <v>2782.8388005000002</v>
      </c>
      <c r="U82" s="66">
        <f>'Ф1-Целевые показатели программ'!Q128</f>
        <v>2783.2388004999998</v>
      </c>
      <c r="V82" s="66">
        <f>'Ф1-Целевые показатели программ'!R128</f>
        <v>2783.7388004999998</v>
      </c>
      <c r="W82" s="66">
        <f>'Ф1-Целевые показатели программ'!S128</f>
        <v>2784.2388004999998</v>
      </c>
    </row>
    <row r="83" spans="1:23" hidden="1" outlineLevel="1">
      <c r="A83" s="670" t="s">
        <v>46</v>
      </c>
      <c r="B83" s="105" t="s">
        <v>71</v>
      </c>
      <c r="C83" s="11" t="s">
        <v>593</v>
      </c>
      <c r="D83" s="66">
        <f>'Ф1-Целевые показатели программ'!E129</f>
        <v>1845.5403291130001</v>
      </c>
      <c r="E83" s="66">
        <f>'Ф1-Целевые показатели программ'!F129</f>
        <v>1550.6444897403001</v>
      </c>
      <c r="F83" s="66">
        <f>'Ф1-Целевые показатели программ'!G129</f>
        <v>1533.2433355000003</v>
      </c>
      <c r="G83" s="66">
        <f>'Ф1-Целевые показатели программ'!H129</f>
        <v>1461.8258290000001</v>
      </c>
      <c r="H83" s="66">
        <f>'Ф1-Целевые показатели программ'!I129</f>
        <v>1529.69725939</v>
      </c>
      <c r="I83" s="66">
        <f>'Ф1-Целевые показатели программ'!J129</f>
        <v>1598.4081101750003</v>
      </c>
      <c r="J83" s="66">
        <f t="shared" si="307"/>
        <v>1598.4056568850001</v>
      </c>
      <c r="K83" s="134">
        <v>451.70564820000004</v>
      </c>
      <c r="L83" s="134">
        <v>334.10000868500003</v>
      </c>
      <c r="M83" s="66">
        <v>424.52</v>
      </c>
      <c r="N83" s="66">
        <v>388.08</v>
      </c>
      <c r="O83" s="66">
        <f>'Ф1-Целевые показатели программ'!K129</f>
        <v>1648.2050709999999</v>
      </c>
      <c r="P83" s="66">
        <f>'Ф1-Целевые показатели программ'!L129</f>
        <v>457.17408799999998</v>
      </c>
      <c r="Q83" s="66">
        <f>'Ф1-Целевые показатели программ'!M129</f>
        <v>334.303854</v>
      </c>
      <c r="R83" s="66">
        <f>'Ф1-Целевые показатели программ'!N129</f>
        <v>434.54148500000002</v>
      </c>
      <c r="S83" s="66">
        <f>'Ф1-Целевые показатели программ'!O129</f>
        <v>422.18564400000002</v>
      </c>
      <c r="T83" s="66">
        <f>'Ф1-Целевые показатели программ'!P129</f>
        <v>1653.2433355000001</v>
      </c>
      <c r="U83" s="66">
        <f>'Ф1-Целевые показатели программ'!Q129</f>
        <v>1653.9433355000001</v>
      </c>
      <c r="V83" s="66">
        <f>'Ф1-Целевые показатели программ'!R129</f>
        <v>1654.4433355000001</v>
      </c>
      <c r="W83" s="66">
        <f>'Ф1-Целевые показатели программ'!S129</f>
        <v>1654.9433355000001</v>
      </c>
    </row>
    <row r="84" spans="1:23" hidden="1" outlineLevel="1">
      <c r="A84" s="670" t="s">
        <v>148</v>
      </c>
      <c r="B84" s="24" t="s">
        <v>146</v>
      </c>
      <c r="C84" s="11" t="s">
        <v>593</v>
      </c>
      <c r="D84" s="686">
        <v>2735.3042539999997</v>
      </c>
      <c r="E84" s="686">
        <v>2840.50559638</v>
      </c>
      <c r="F84" s="686">
        <v>2843.0660275</v>
      </c>
      <c r="G84" s="686">
        <v>2946.0486370000003</v>
      </c>
      <c r="H84" s="686">
        <v>2771.3303541999999</v>
      </c>
      <c r="I84" s="873">
        <v>2889.3816900000002</v>
      </c>
      <c r="J84" s="66">
        <f t="shared" si="307"/>
        <v>2800.02352737</v>
      </c>
      <c r="K84" s="1087">
        <f>K85+K86+K87+K88</f>
        <v>760.54746001000012</v>
      </c>
      <c r="L84" s="1087">
        <f>L85+L86+L87+L88</f>
        <v>636.60521200000005</v>
      </c>
      <c r="M84" s="873">
        <v>713.91359626000008</v>
      </c>
      <c r="N84" s="873">
        <v>688.95725909999987</v>
      </c>
      <c r="O84" s="873">
        <v>2924.2586439999995</v>
      </c>
      <c r="P84" s="873">
        <v>769.37068199999976</v>
      </c>
      <c r="Q84" s="873">
        <v>645.43747200000007</v>
      </c>
      <c r="R84" s="873">
        <v>772.66596299999992</v>
      </c>
      <c r="S84" s="873">
        <v>736.78452699999968</v>
      </c>
      <c r="T84" s="873">
        <v>2987.3901270000001</v>
      </c>
      <c r="U84" s="873">
        <v>3018.776288</v>
      </c>
      <c r="V84" s="873">
        <v>3049.4155609999993</v>
      </c>
      <c r="W84" s="873">
        <v>3073.7861599999997</v>
      </c>
    </row>
    <row r="85" spans="1:23" hidden="1" outlineLevel="1">
      <c r="A85" s="670" t="s">
        <v>49</v>
      </c>
      <c r="B85" s="105" t="s">
        <v>68</v>
      </c>
      <c r="C85" s="11" t="s">
        <v>593</v>
      </c>
      <c r="D85" s="806">
        <v>476.35658899999999</v>
      </c>
      <c r="E85" s="874">
        <v>554.81610004000004</v>
      </c>
      <c r="F85" s="874">
        <v>589.73831671999983</v>
      </c>
      <c r="G85" s="874">
        <v>606.53672800000004</v>
      </c>
      <c r="H85" s="806">
        <v>521.66768200000001</v>
      </c>
      <c r="I85" s="875">
        <v>571.686286</v>
      </c>
      <c r="J85" s="66">
        <f t="shared" si="307"/>
        <v>518.46697889999996</v>
      </c>
      <c r="K85" s="1086">
        <v>153.57886479999999</v>
      </c>
      <c r="L85" s="1086">
        <v>123.25179979999997</v>
      </c>
      <c r="M85" s="1500">
        <v>109.45481930000001</v>
      </c>
      <c r="N85" s="1500">
        <v>132.18149500000001</v>
      </c>
      <c r="O85" s="1397">
        <v>555.4498309999999</v>
      </c>
      <c r="P85" s="1397">
        <v>153.57886479999999</v>
      </c>
      <c r="Q85" s="1397">
        <v>124.2517998</v>
      </c>
      <c r="R85" s="1397">
        <v>148.435169</v>
      </c>
      <c r="S85" s="1397">
        <v>129.18399739999987</v>
      </c>
      <c r="T85" s="1397">
        <v>555.969831</v>
      </c>
      <c r="U85" s="1397">
        <v>556.01</v>
      </c>
      <c r="V85" s="1397">
        <v>556.13260000000002</v>
      </c>
      <c r="W85" s="1397">
        <v>556.24983099999997</v>
      </c>
    </row>
    <row r="86" spans="1:23" hidden="1" outlineLevel="1">
      <c r="A86" s="670" t="s">
        <v>50</v>
      </c>
      <c r="B86" s="105" t="s">
        <v>69</v>
      </c>
      <c r="C86" s="11" t="s">
        <v>593</v>
      </c>
      <c r="D86" s="806">
        <v>10.028993840000002</v>
      </c>
      <c r="E86" s="874">
        <v>20.146037040000028</v>
      </c>
      <c r="F86" s="874">
        <v>27.500713999999984</v>
      </c>
      <c r="G86" s="874">
        <v>32.450388999999994</v>
      </c>
      <c r="H86" s="806">
        <v>20.1733124</v>
      </c>
      <c r="I86" s="875">
        <v>26.093543</v>
      </c>
      <c r="J86" s="66">
        <f t="shared" si="307"/>
        <v>26.542516600000003</v>
      </c>
      <c r="K86" s="1086">
        <v>7.9831814000000012</v>
      </c>
      <c r="L86" s="1086">
        <v>3.1095552</v>
      </c>
      <c r="M86" s="1500">
        <v>10.262092999999998</v>
      </c>
      <c r="N86" s="1500">
        <v>5.1876869999999995</v>
      </c>
      <c r="O86" s="1397">
        <v>26.125945999999999</v>
      </c>
      <c r="P86" s="1397">
        <v>7.9831814000000003</v>
      </c>
      <c r="Q86" s="1397">
        <v>4.1095552</v>
      </c>
      <c r="R86" s="1397">
        <v>8.2673919999999992</v>
      </c>
      <c r="S86" s="1397">
        <v>5.7658174000000013</v>
      </c>
      <c r="T86" s="1397">
        <v>26.455946000000001</v>
      </c>
      <c r="U86" s="1397">
        <v>26.435946000000001</v>
      </c>
      <c r="V86" s="1397">
        <v>26.675946</v>
      </c>
      <c r="W86" s="1397">
        <v>26.935946000000001</v>
      </c>
    </row>
    <row r="87" spans="1:23" hidden="1" outlineLevel="1">
      <c r="A87" s="670" t="s">
        <v>51</v>
      </c>
      <c r="B87" s="105" t="s">
        <v>70</v>
      </c>
      <c r="C87" s="11" t="s">
        <v>593</v>
      </c>
      <c r="D87" s="806">
        <v>908.18042494999986</v>
      </c>
      <c r="E87" s="874">
        <v>1006.6092322999999</v>
      </c>
      <c r="F87" s="874">
        <v>1003.6113997800001</v>
      </c>
      <c r="G87" s="874">
        <v>967.52418699999987</v>
      </c>
      <c r="H87" s="806">
        <v>903.3810168</v>
      </c>
      <c r="I87" s="875">
        <v>947.33878500000014</v>
      </c>
      <c r="J87" s="66">
        <f t="shared" si="307"/>
        <v>918.31743686999994</v>
      </c>
      <c r="K87" s="1086">
        <v>243.56959980999991</v>
      </c>
      <c r="L87" s="1086">
        <v>220.35933700000001</v>
      </c>
      <c r="M87" s="1500">
        <v>227.19165596000002</v>
      </c>
      <c r="N87" s="1500">
        <v>227.19684409999999</v>
      </c>
      <c r="O87" s="1397">
        <v>950.24007300000005</v>
      </c>
      <c r="P87" s="1397">
        <v>247.56959981</v>
      </c>
      <c r="Q87" s="1397">
        <v>222.35933700000001</v>
      </c>
      <c r="R87" s="1397">
        <v>248.10314970900001</v>
      </c>
      <c r="S87" s="1397">
        <v>232.20798648100006</v>
      </c>
      <c r="T87" s="1397">
        <v>957.53276800000003</v>
      </c>
      <c r="U87" s="1397">
        <v>966.53276800000003</v>
      </c>
      <c r="V87" s="1397">
        <v>967.03327679999995</v>
      </c>
      <c r="W87" s="1397">
        <v>967.12360000000001</v>
      </c>
    </row>
    <row r="88" spans="1:23" hidden="1" outlineLevel="1">
      <c r="A88" s="670" t="s">
        <v>52</v>
      </c>
      <c r="B88" s="105" t="s">
        <v>71</v>
      </c>
      <c r="C88" s="11" t="s">
        <v>593</v>
      </c>
      <c r="D88" s="806">
        <v>1340.7340762099998</v>
      </c>
      <c r="E88" s="874">
        <v>1258.934227</v>
      </c>
      <c r="F88" s="874">
        <v>1222.2155970000001</v>
      </c>
      <c r="G88" s="874">
        <v>1339.537333</v>
      </c>
      <c r="H88" s="806">
        <v>1326.1083430000001</v>
      </c>
      <c r="I88" s="875">
        <v>1344.2630760000002</v>
      </c>
      <c r="J88" s="66">
        <f t="shared" si="307"/>
        <v>1336.6965950000001</v>
      </c>
      <c r="K88" s="1086">
        <v>355.41581400000013</v>
      </c>
      <c r="L88" s="1086">
        <v>289.88452000000007</v>
      </c>
      <c r="M88" s="1500">
        <v>367.00502799999992</v>
      </c>
      <c r="N88" s="1500">
        <v>324.39123299999989</v>
      </c>
      <c r="O88" s="1397">
        <v>1392.4427939999996</v>
      </c>
      <c r="P88" s="1397">
        <v>360.23903598999976</v>
      </c>
      <c r="Q88" s="1397">
        <v>294.71678000000003</v>
      </c>
      <c r="R88" s="1397">
        <v>367.86025229099999</v>
      </c>
      <c r="S88" s="1397">
        <v>369.62672571899981</v>
      </c>
      <c r="T88" s="1397">
        <v>1447.4315820000004</v>
      </c>
      <c r="U88" s="1397">
        <v>1469.7975739999999</v>
      </c>
      <c r="V88" s="1397">
        <v>1499.5737381999993</v>
      </c>
      <c r="W88" s="1397">
        <v>1523.4767829999996</v>
      </c>
    </row>
    <row r="89" spans="1:23" ht="60" hidden="1" outlineLevel="1">
      <c r="A89" s="670" t="s">
        <v>149</v>
      </c>
      <c r="B89" s="79" t="s">
        <v>287</v>
      </c>
      <c r="C89" s="11" t="s">
        <v>593</v>
      </c>
      <c r="D89" s="66">
        <f>'Ф1-Целевые показатели программ'!E130</f>
        <v>3447.0208680000001</v>
      </c>
      <c r="E89" s="66">
        <f>'Ф1-Целевые показатели программ'!F130</f>
        <v>3410.80528964</v>
      </c>
      <c r="F89" s="66">
        <f>'Ф1-Целевые показатели программ'!G130</f>
        <v>3418.9082150000004</v>
      </c>
      <c r="G89" s="66">
        <f>'Ф1-Целевые показатели программ'!H130</f>
        <v>3283.649692</v>
      </c>
      <c r="H89" s="66">
        <f>'Ф1-Целевые показатели программ'!I130</f>
        <v>3218.586863</v>
      </c>
      <c r="I89" s="66">
        <f>'Ф1-Целевые показатели программ'!J130</f>
        <v>3349.7920346400001</v>
      </c>
      <c r="J89" s="66">
        <f t="shared" si="307"/>
        <v>3349.78830199</v>
      </c>
      <c r="K89" s="134">
        <v>931.96692298999994</v>
      </c>
      <c r="L89" s="134">
        <v>739.73137899999995</v>
      </c>
      <c r="M89" s="66">
        <v>842.34</v>
      </c>
      <c r="N89" s="66">
        <v>835.75</v>
      </c>
      <c r="O89" s="66">
        <f>'Ф1-Целевые показатели программ'!K130</f>
        <v>3440.2427910799997</v>
      </c>
      <c r="P89" s="66">
        <f>'Ф1-Целевые показатели программ'!L130</f>
        <v>936.52431999999999</v>
      </c>
      <c r="Q89" s="66">
        <f>'Ф1-Целевые показатели программ'!M130</f>
        <v>744.56690700000001</v>
      </c>
      <c r="R89" s="66">
        <f>'Ф1-Целевые показатели программ'!N130</f>
        <v>878.61271299999987</v>
      </c>
      <c r="S89" s="66">
        <f>'Ф1-Целевые показатели программ'!O130</f>
        <v>880.53885107999974</v>
      </c>
      <c r="T89" s="66">
        <f>'Ф1-Целевые показатели программ'!P130</f>
        <v>3489.9417370000001</v>
      </c>
      <c r="U89" s="66">
        <f>'Ф1-Целевые показатели программ'!Q130</f>
        <v>3507.3914460000001</v>
      </c>
      <c r="V89" s="66">
        <f>'Ф1-Целевые показатели программ'!R130</f>
        <v>3524.9284029999999</v>
      </c>
      <c r="W89" s="66">
        <f>'Ф1-Целевые показатели программ'!S130</f>
        <v>3542.5530450000001</v>
      </c>
    </row>
    <row r="90" spans="1:23" ht="60" hidden="1" outlineLevel="1">
      <c r="A90" s="670" t="s">
        <v>150</v>
      </c>
      <c r="B90" s="18" t="s">
        <v>273</v>
      </c>
      <c r="C90" s="11" t="s">
        <v>593</v>
      </c>
      <c r="D90" s="66">
        <f>'Ф1-Целевые показатели программ'!E131</f>
        <v>3511.0719209999997</v>
      </c>
      <c r="E90" s="66">
        <f>'Ф1-Целевые показатели программ'!F131</f>
        <v>3448.14680464</v>
      </c>
      <c r="F90" s="66">
        <f>'Ф1-Целевые показатели программ'!G131</f>
        <v>3448.7274899999998</v>
      </c>
      <c r="G90" s="66">
        <f>'Ф1-Целевые показатели программ'!H131</f>
        <v>3320.3140659999999</v>
      </c>
      <c r="H90" s="66">
        <f>'Ф1-Целевые показатели программ'!I131</f>
        <v>3250.2158791150005</v>
      </c>
      <c r="I90" s="66">
        <f>'Ф1-Целевые показатели программ'!J131</f>
        <v>3382.0050033500002</v>
      </c>
      <c r="J90" s="66">
        <f t="shared" si="307"/>
        <v>3382.0059182</v>
      </c>
      <c r="K90" s="134">
        <v>942.07644619999996</v>
      </c>
      <c r="L90" s="134">
        <v>746.26947199999995</v>
      </c>
      <c r="M90" s="66">
        <v>848.89</v>
      </c>
      <c r="N90" s="66">
        <v>844.77</v>
      </c>
      <c r="O90" s="66">
        <f>'Ф1-Целевые показатели программ'!K131</f>
        <v>3440.2427910799997</v>
      </c>
      <c r="P90" s="66">
        <f>'Ф1-Целевые показатели программ'!L131</f>
        <v>936.52431999999999</v>
      </c>
      <c r="Q90" s="66">
        <f>'Ф1-Целевые показатели программ'!M131</f>
        <v>744.56690700000001</v>
      </c>
      <c r="R90" s="66">
        <f>'Ф1-Целевые показатели программ'!N131</f>
        <v>878.61271299999987</v>
      </c>
      <c r="S90" s="66">
        <f>'Ф1-Целевые показатели программ'!O131</f>
        <v>880.53885107999974</v>
      </c>
      <c r="T90" s="66">
        <f>'Ф1-Целевые показатели программ'!P131</f>
        <v>3489.9417370000001</v>
      </c>
      <c r="U90" s="66">
        <f>'Ф1-Целевые показатели программ'!Q131</f>
        <v>3507.3914460000001</v>
      </c>
      <c r="V90" s="66">
        <f>'Ф1-Целевые показатели программ'!R131</f>
        <v>3524.9284029999999</v>
      </c>
      <c r="W90" s="66">
        <f>'Ф1-Целевые показатели программ'!S131</f>
        <v>3542.5530450000001</v>
      </c>
    </row>
    <row r="91" spans="1:23" hidden="1" outlineLevel="1">
      <c r="A91" s="670" t="s">
        <v>59</v>
      </c>
      <c r="B91" s="105" t="s">
        <v>68</v>
      </c>
      <c r="C91" s="11" t="s">
        <v>593</v>
      </c>
      <c r="D91" s="66">
        <f>'Ф1-Целевые показатели программ'!E132</f>
        <v>2691.3956120000003</v>
      </c>
      <c r="E91" s="66">
        <f>'Ф1-Целевые показатели программ'!F132</f>
        <v>2678.8969209999996</v>
      </c>
      <c r="F91" s="66">
        <f>'Ф1-Целевые показатели программ'!G132</f>
        <v>2652.0129379999998</v>
      </c>
      <c r="G91" s="66">
        <f>'Ф1-Целевые показатели программ'!H132</f>
        <v>2490.4990290000005</v>
      </c>
      <c r="H91" s="66">
        <f>'Ф1-Целевые показатели программ'!I132</f>
        <v>2400.2615290000003</v>
      </c>
      <c r="I91" s="66">
        <f>'Ф1-Целевые показатели программ'!J132</f>
        <v>2613.8152620000001</v>
      </c>
      <c r="J91" s="66">
        <f t="shared" si="307"/>
        <v>2613.8141880000003</v>
      </c>
      <c r="K91" s="134">
        <v>713.93666399999995</v>
      </c>
      <c r="L91" s="134">
        <v>558.69752399999993</v>
      </c>
      <c r="M91" s="66">
        <v>658.09</v>
      </c>
      <c r="N91" s="66">
        <v>683.09</v>
      </c>
      <c r="O91" s="66">
        <f>'Ф1-Целевые показатели программ'!K132</f>
        <v>2579.6736020000003</v>
      </c>
      <c r="P91" s="66">
        <f>'Ф1-Целевые показатели программ'!L132</f>
        <v>718.49383200000011</v>
      </c>
      <c r="Q91" s="66">
        <f>'Ф1-Целевые показатели программ'!M132</f>
        <v>558.6092799999999</v>
      </c>
      <c r="R91" s="66">
        <f>'Ф1-Целевые показатели программ'!N132</f>
        <v>630.33498999999995</v>
      </c>
      <c r="S91" s="66">
        <f>'Ф1-Целевые показатели программ'!O132</f>
        <v>672.23550000000012</v>
      </c>
      <c r="T91" s="66">
        <f>'Ф1-Целевые показатели программ'!P132</f>
        <v>2582.0129379999998</v>
      </c>
      <c r="U91" s="66">
        <f>'Ф1-Целевые показатели программ'!Q132</f>
        <v>2582.9129379999999</v>
      </c>
      <c r="V91" s="66">
        <f>'Ф1-Целевые показатели программ'!R132</f>
        <v>2583.4129379999999</v>
      </c>
      <c r="W91" s="66">
        <f>'Ф1-Целевые показатели программ'!S132</f>
        <v>2583.9129379999999</v>
      </c>
    </row>
    <row r="92" spans="1:23" hidden="1" outlineLevel="1">
      <c r="A92" s="670" t="s">
        <v>61</v>
      </c>
      <c r="B92" s="105" t="s">
        <v>69</v>
      </c>
      <c r="C92" s="11" t="s">
        <v>593</v>
      </c>
      <c r="D92" s="66">
        <f>'Ф1-Целевые показатели программ'!E133</f>
        <v>1072.6364173080251</v>
      </c>
      <c r="E92" s="66">
        <f>'Ф1-Целевые показатели программ'!F133</f>
        <v>993.74974055423866</v>
      </c>
      <c r="F92" s="66">
        <f>'Ф1-Целевые показатели программ'!G133</f>
        <v>952.98003337499995</v>
      </c>
      <c r="G92" s="66">
        <f>'Ф1-Целевые показатели программ'!H133</f>
        <v>889.23769227499997</v>
      </c>
      <c r="H92" s="66">
        <f>'Ф1-Целевые показатели программ'!I133</f>
        <v>897.77627788999996</v>
      </c>
      <c r="I92" s="66">
        <f>'Ф1-Целевые показатели программ'!J133</f>
        <v>866.63549512499992</v>
      </c>
      <c r="J92" s="66">
        <f t="shared" si="307"/>
        <v>866.63797878500009</v>
      </c>
      <c r="K92" s="134">
        <v>263.46319130000001</v>
      </c>
      <c r="L92" s="134">
        <v>186.22478748500004</v>
      </c>
      <c r="M92" s="66">
        <v>212.86</v>
      </c>
      <c r="N92" s="66">
        <v>204.09</v>
      </c>
      <c r="O92" s="66">
        <f>'Ф1-Целевые показатели программ'!K133</f>
        <v>992.83480800000007</v>
      </c>
      <c r="P92" s="66">
        <f>'Ф1-Целевые показатели программ'!L133</f>
        <v>267.26408700000002</v>
      </c>
      <c r="Q92" s="66">
        <f>'Ф1-Целевые показатели программ'!M133</f>
        <v>189.15740500000004</v>
      </c>
      <c r="R92" s="66">
        <f>'Ф1-Целевые показатели программ'!N133</f>
        <v>290.08599600000002</v>
      </c>
      <c r="S92" s="66">
        <f>'Ф1-Целевые показатели программ'!O133</f>
        <v>246.32731999999999</v>
      </c>
      <c r="T92" s="66">
        <f>'Ф1-Целевые показатели программ'!P133</f>
        <v>993.74974055423866</v>
      </c>
      <c r="U92" s="66">
        <f>'Ф1-Целевые показатели программ'!Q133</f>
        <v>993.98003337499995</v>
      </c>
      <c r="V92" s="66">
        <f>'Ф1-Целевые показатели программ'!R133</f>
        <v>994.48003337499995</v>
      </c>
      <c r="W92" s="66">
        <f>'Ф1-Целевые показатели программ'!S133</f>
        <v>994.98003337499995</v>
      </c>
    </row>
    <row r="93" spans="1:23" hidden="1" outlineLevel="1">
      <c r="A93" s="670" t="s">
        <v>85</v>
      </c>
      <c r="B93" s="105" t="s">
        <v>70</v>
      </c>
      <c r="C93" s="11" t="s">
        <v>593</v>
      </c>
      <c r="D93" s="66">
        <f>'Ф1-Целевые показатели программ'!E134</f>
        <v>2756.4613926030006</v>
      </c>
      <c r="E93" s="66">
        <f>'Ф1-Целевые показатели программ'!F134</f>
        <v>2597.45848514</v>
      </c>
      <c r="F93" s="66">
        <f>'Ф1-Целевые показатели программ'!G134</f>
        <v>2610.3768385000003</v>
      </c>
      <c r="G93" s="66">
        <f>'Ф1-Целевые показатели программ'!H134</f>
        <v>2436.3097780999997</v>
      </c>
      <c r="H93" s="66">
        <f>'Ф1-Целевые показатели программ'!I134</f>
        <v>2426.6266913899999</v>
      </c>
      <c r="I93" s="66">
        <f>'Ф1-Целевые показатели программ'!J134</f>
        <v>2525.0027284350003</v>
      </c>
      <c r="J93" s="66">
        <f t="shared" si="307"/>
        <v>2525.0104968850001</v>
      </c>
      <c r="K93" s="134">
        <v>711.16901120000011</v>
      </c>
      <c r="L93" s="134">
        <v>542.86148568499993</v>
      </c>
      <c r="M93" s="66">
        <v>646.24</v>
      </c>
      <c r="N93" s="66">
        <v>624.74</v>
      </c>
      <c r="O93" s="66">
        <f>'Ф1-Целевые показатели программ'!K134</f>
        <v>2748.5324300799998</v>
      </c>
      <c r="P93" s="66">
        <f>'Ф1-Целевые показатели программ'!L134</f>
        <v>746.12831500000004</v>
      </c>
      <c r="Q93" s="66">
        <f>'Ф1-Целевые показатели программ'!M134</f>
        <v>591.91728799999999</v>
      </c>
      <c r="R93" s="66">
        <f>'Ф1-Целевые показатели программ'!N134</f>
        <v>713.54106999999999</v>
      </c>
      <c r="S93" s="66">
        <f>'Ф1-Целевые показатели программ'!O134</f>
        <v>696.94575707999991</v>
      </c>
      <c r="T93" s="66">
        <f>'Ф1-Целевые показатели программ'!P134</f>
        <v>2782.8388005000002</v>
      </c>
      <c r="U93" s="66">
        <f>'Ф1-Целевые показатели программ'!Q134</f>
        <v>2783.2388004999998</v>
      </c>
      <c r="V93" s="66">
        <f>'Ф1-Целевые показатели программ'!R134</f>
        <v>2783.7388004999998</v>
      </c>
      <c r="W93" s="66">
        <f>'Ф1-Целевые показатели программ'!S134</f>
        <v>2784.2388004999998</v>
      </c>
    </row>
    <row r="94" spans="1:23" hidden="1" outlineLevel="1">
      <c r="A94" s="670" t="s">
        <v>86</v>
      </c>
      <c r="B94" s="105" t="s">
        <v>71</v>
      </c>
      <c r="C94" s="11" t="s">
        <v>593</v>
      </c>
      <c r="D94" s="66">
        <f>'Ф1-Целевые показатели программ'!E135</f>
        <v>1845.5403291130001</v>
      </c>
      <c r="E94" s="66">
        <f>'Ф1-Целевые показатели программ'!F135</f>
        <v>1550.6444897403003</v>
      </c>
      <c r="F94" s="66">
        <f>'Ф1-Целевые показатели программ'!G135</f>
        <v>1533.2433355000003</v>
      </c>
      <c r="G94" s="66">
        <f>'Ф1-Целевые показатели программ'!H135</f>
        <v>1461.8258289999999</v>
      </c>
      <c r="H94" s="66">
        <f>'Ф1-Целевые показатели программ'!I135</f>
        <v>1529.69725939</v>
      </c>
      <c r="I94" s="66">
        <f>'Ф1-Целевые показатели программ'!J135</f>
        <v>1598.4081101750003</v>
      </c>
      <c r="J94" s="66">
        <f t="shared" si="307"/>
        <v>1598.4056568850001</v>
      </c>
      <c r="K94" s="134">
        <v>451.70564820000004</v>
      </c>
      <c r="L94" s="134">
        <v>334.10000868500003</v>
      </c>
      <c r="M94" s="66">
        <v>424.52</v>
      </c>
      <c r="N94" s="66">
        <v>388.08</v>
      </c>
      <c r="O94" s="66">
        <f>'Ф1-Целевые показатели программ'!K135</f>
        <v>1648.2050709999999</v>
      </c>
      <c r="P94" s="66">
        <f>'Ф1-Целевые показатели программ'!L135</f>
        <v>457.17408799999998</v>
      </c>
      <c r="Q94" s="66">
        <f>'Ф1-Целевые показатели программ'!M135</f>
        <v>334.303854</v>
      </c>
      <c r="R94" s="66">
        <f>'Ф1-Целевые показатели программ'!N135</f>
        <v>434.54148500000002</v>
      </c>
      <c r="S94" s="66">
        <f>'Ф1-Целевые показатели программ'!O135</f>
        <v>422.18564400000002</v>
      </c>
      <c r="T94" s="66">
        <f>'Ф1-Целевые показатели программ'!P135</f>
        <v>1653.2433355000001</v>
      </c>
      <c r="U94" s="66">
        <f>'Ф1-Целевые показатели программ'!Q135</f>
        <v>1653.9433355000001</v>
      </c>
      <c r="V94" s="66">
        <f>'Ф1-Целевые показатели программ'!R135</f>
        <v>1654.4433355000001</v>
      </c>
      <c r="W94" s="66">
        <f>'Ф1-Целевые показатели программ'!S135</f>
        <v>1654.9433355000001</v>
      </c>
    </row>
    <row r="95" spans="1:23" hidden="1" outlineLevel="1">
      <c r="A95" s="1974">
        <v>5</v>
      </c>
      <c r="B95" s="1973" t="s">
        <v>288</v>
      </c>
      <c r="C95" s="669" t="s">
        <v>580</v>
      </c>
      <c r="D95" s="688">
        <f>'Ф1-Целевые показатели программ'!E136</f>
        <v>775.76912300000004</v>
      </c>
      <c r="E95" s="688">
        <f>'Ф1-Целевые показатели программ'!F136</f>
        <v>607.64120825999976</v>
      </c>
      <c r="F95" s="688">
        <f>'Ф1-Целевые показатели программ'!G136</f>
        <v>605.67531750000001</v>
      </c>
      <c r="G95" s="688">
        <f>'Ф1-Целевые показатели программ'!H136</f>
        <v>529.53949800000032</v>
      </c>
      <c r="H95" s="688">
        <f>'Ф1-Целевые показатели программ'!I136</f>
        <v>478.88537019000006</v>
      </c>
      <c r="I95" s="688">
        <f>'Ф1-Целевые показатели программ'!J136</f>
        <v>581.98094798000011</v>
      </c>
      <c r="J95" s="66">
        <f t="shared" si="307"/>
        <v>581.98324619000005</v>
      </c>
      <c r="K95" s="686">
        <v>181.52898619000001</v>
      </c>
      <c r="L95" s="686">
        <v>109.66426</v>
      </c>
      <c r="M95" s="688">
        <v>134.97999999999999</v>
      </c>
      <c r="N95" s="688">
        <v>155.81</v>
      </c>
      <c r="O95" s="688">
        <f>'Ф1-Целевые показатели программ'!K136</f>
        <v>548.32019900000023</v>
      </c>
      <c r="P95" s="688">
        <f>'Ф1-Целевые показатели программ'!L136</f>
        <v>177.26316100000017</v>
      </c>
      <c r="Q95" s="688">
        <f>'Ф1-Целевые показатели программ'!M136</f>
        <v>105.66752799999995</v>
      </c>
      <c r="R95" s="688">
        <f>'Ф1-Целевые показатели программ'!N136</f>
        <v>112.674037</v>
      </c>
      <c r="S95" s="688">
        <f>'Ф1-Целевые показатели программ'!O136</f>
        <v>152.71547300000006</v>
      </c>
      <c r="T95" s="688">
        <f>'Ф1-Целевые показатели программ'!P136</f>
        <v>502.55160999999998</v>
      </c>
      <c r="U95" s="688">
        <f>'Ф1-Целевые показатели программ'!Q136</f>
        <v>488.61515800000052</v>
      </c>
      <c r="V95" s="66">
        <f>'Ф1-Целевые показатели программ'!R136</f>
        <v>475.51</v>
      </c>
      <c r="W95" s="66">
        <f>'Ф1-Целевые показатели программ'!S136</f>
        <v>468.76688500000091</v>
      </c>
    </row>
    <row r="96" spans="1:23" hidden="1" outlineLevel="1">
      <c r="A96" s="1974"/>
      <c r="B96" s="1973"/>
      <c r="C96" s="71" t="s">
        <v>79</v>
      </c>
      <c r="D96" s="685">
        <f>IF(D79&gt;0,D95/D79*100,"")</f>
        <v>22.094953902714416</v>
      </c>
      <c r="E96" s="685">
        <f t="shared" ref="E96:U96" si="308">IF(E79&gt;0,E95/E79*100,"")</f>
        <v>17.622254581571966</v>
      </c>
      <c r="F96" s="685">
        <f t="shared" si="308"/>
        <v>17.562284038278712</v>
      </c>
      <c r="G96" s="685">
        <f t="shared" si="308"/>
        <v>15.948476182493765</v>
      </c>
      <c r="H96" s="685">
        <f t="shared" si="308"/>
        <v>14.73394826125686</v>
      </c>
      <c r="I96" s="685">
        <f t="shared" si="308"/>
        <v>17.208163423872129</v>
      </c>
      <c r="J96" s="1074">
        <f t="shared" si="308"/>
        <v>17.208226723025611</v>
      </c>
      <c r="K96" s="1074">
        <f t="shared" ref="K96:L96" si="309">IF(K79&gt;0,K95/K79*100,"")</f>
        <v>19.26902927275415</v>
      </c>
      <c r="L96" s="1074">
        <f t="shared" si="309"/>
        <v>14.694994786012098</v>
      </c>
      <c r="M96" s="1074">
        <f t="shared" ref="M96:N96" si="310">IF(M79&gt;0,M95/M79*100,"")</f>
        <v>15.900764527795118</v>
      </c>
      <c r="N96" s="1074">
        <f t="shared" si="310"/>
        <v>18.444073534808293</v>
      </c>
      <c r="O96" s="685">
        <f t="shared" si="308"/>
        <v>15.78999999108156</v>
      </c>
      <c r="P96" s="685">
        <f t="shared" ref="P96:S96" si="311">IF(P79&gt;0,P95/P79*100,"")</f>
        <v>18.725631067470736</v>
      </c>
      <c r="Q96" s="685">
        <f t="shared" si="311"/>
        <v>14.068276472663602</v>
      </c>
      <c r="R96" s="685">
        <f t="shared" si="311"/>
        <v>12.726640273793119</v>
      </c>
      <c r="S96" s="685">
        <f t="shared" si="311"/>
        <v>17.168687240022496</v>
      </c>
      <c r="T96" s="685">
        <f t="shared" si="308"/>
        <v>14.399999996332316</v>
      </c>
      <c r="U96" s="685">
        <f t="shared" si="308"/>
        <v>13.931012991356898</v>
      </c>
      <c r="V96" s="685">
        <f t="shared" ref="V96:W96" si="312">IF(V79&gt;0,V95/V79*100,"")</f>
        <v>13.489919386598107</v>
      </c>
      <c r="W96" s="685">
        <f t="shared" si="312"/>
        <v>13.23245916279571</v>
      </c>
    </row>
    <row r="97" spans="1:23" hidden="1" outlineLevel="1">
      <c r="A97" s="1974"/>
      <c r="B97" s="1973"/>
      <c r="C97" s="71" t="s">
        <v>151</v>
      </c>
      <c r="D97" s="685">
        <f>IF(D89&gt;0,D95/D89*100,"")</f>
        <v>22.505495403342596</v>
      </c>
      <c r="E97" s="685">
        <f t="shared" ref="E97:U97" si="313">IF(E89&gt;0,E95/E89*100,"")</f>
        <v>17.81518312128965</v>
      </c>
      <c r="F97" s="685">
        <f t="shared" si="313"/>
        <v>17.715460006872398</v>
      </c>
      <c r="G97" s="685">
        <f t="shared" si="313"/>
        <v>16.126552698058035</v>
      </c>
      <c r="H97" s="685">
        <f t="shared" si="313"/>
        <v>14.878746188121756</v>
      </c>
      <c r="I97" s="685">
        <f t="shared" si="313"/>
        <v>17.373644153480868</v>
      </c>
      <c r="J97" s="1074">
        <f t="shared" si="313"/>
        <v>17.373732120452591</v>
      </c>
      <c r="K97" s="1074">
        <f t="shared" ref="K97:L97" si="314">IF(K89&gt;0,K95/K89*100,"")</f>
        <v>19.478050316164261</v>
      </c>
      <c r="L97" s="1074">
        <f t="shared" si="314"/>
        <v>14.824876044632413</v>
      </c>
      <c r="M97" s="1074">
        <f t="shared" ref="M97:N97" si="315">IF(M89&gt;0,M95/M89*100,"")</f>
        <v>16.024408196215305</v>
      </c>
      <c r="N97" s="1074">
        <f t="shared" si="315"/>
        <v>18.643134908764583</v>
      </c>
      <c r="O97" s="685">
        <f t="shared" si="313"/>
        <v>15.938415754309753</v>
      </c>
      <c r="P97" s="685">
        <f t="shared" ref="P97:S97" si="316">IF(P89&gt;0,P95/P89*100,"")</f>
        <v>18.927769115488658</v>
      </c>
      <c r="Q97" s="685">
        <f t="shared" si="316"/>
        <v>14.191810971797588</v>
      </c>
      <c r="R97" s="685">
        <f t="shared" si="316"/>
        <v>12.824084529266312</v>
      </c>
      <c r="S97" s="685">
        <f t="shared" si="316"/>
        <v>17.34341111839543</v>
      </c>
      <c r="T97" s="685">
        <f t="shared" si="313"/>
        <v>14.399999996332316</v>
      </c>
      <c r="U97" s="685">
        <f t="shared" si="313"/>
        <v>13.931012991356898</v>
      </c>
      <c r="V97" s="685">
        <f t="shared" ref="V97:W97" si="317">IF(V89&gt;0,V95/V89*100,"")</f>
        <v>13.489919386598107</v>
      </c>
      <c r="W97" s="685">
        <f t="shared" si="317"/>
        <v>13.23245916279571</v>
      </c>
    </row>
    <row r="98" spans="1:23" hidden="1" outlineLevel="1">
      <c r="A98" s="1974" t="s">
        <v>87</v>
      </c>
      <c r="B98" s="1972" t="s">
        <v>68</v>
      </c>
      <c r="C98" s="669" t="s">
        <v>580</v>
      </c>
      <c r="D98" s="235">
        <f>'Ф1-Целевые показатели программ'!E140</f>
        <v>95.416930767900098</v>
      </c>
      <c r="E98" s="235">
        <f>'Ф1-Целевые показатели программ'!F140</f>
        <v>120.04835074304522</v>
      </c>
      <c r="F98" s="235">
        <f>'Ф1-Целевые показатели программ'!G140</f>
        <v>89.537689</v>
      </c>
      <c r="G98" s="235">
        <f>'Ф1-Целевые показатели программ'!H140</f>
        <v>96.939381499999982</v>
      </c>
      <c r="H98" s="235">
        <f>'Ф1-Целевые показатели программ'!I140</f>
        <v>97.360206000000062</v>
      </c>
      <c r="I98" s="235">
        <f>'Ф1-Целевые показатели программ'!J140</f>
        <v>95.617264799999845</v>
      </c>
      <c r="J98" s="66">
        <f t="shared" ref="J98" si="318">K98+L98+M98+N98</f>
        <v>95.617264799999845</v>
      </c>
      <c r="K98" s="1076">
        <v>24.01174279999989</v>
      </c>
      <c r="L98" s="1076">
        <v>21.467165000000001</v>
      </c>
      <c r="M98" s="1455">
        <v>23.083349999999978</v>
      </c>
      <c r="N98" s="1455">
        <v>27.055006999999982</v>
      </c>
      <c r="O98" s="235">
        <f>'Ф1-Целевые показатели программ'!K140</f>
        <v>92.914152999999999</v>
      </c>
      <c r="P98" s="235">
        <f>'Ф1-Целевые показатели программ'!L140</f>
        <v>24.12474300000008</v>
      </c>
      <c r="Q98" s="235">
        <f>'Ф1-Целевые показатели программ'!M140</f>
        <v>21.464164999999866</v>
      </c>
      <c r="R98" s="235">
        <f>'Ф1-Целевые показатели программ'!N140</f>
        <v>26.531489999999962</v>
      </c>
      <c r="S98" s="235">
        <f>'Ф1-Целевые показатели программ'!O140</f>
        <v>20.79375500000009</v>
      </c>
      <c r="T98" s="235">
        <f>'Ф1-Целевые показатели программ'!P140</f>
        <v>92.616637999999895</v>
      </c>
      <c r="U98" s="235">
        <f>'Ф1-Целевые показатели программ'!Q140</f>
        <v>91.316637999999898</v>
      </c>
      <c r="V98" s="235">
        <f>'Ф1-Целевые показатели программ'!R140</f>
        <v>89.816637999999898</v>
      </c>
      <c r="W98" s="235">
        <f>'Ф1-Целевые показатели программ'!S140</f>
        <v>89.932000000000002</v>
      </c>
    </row>
    <row r="99" spans="1:23" hidden="1" outlineLevel="1">
      <c r="A99" s="1974"/>
      <c r="B99" s="1972"/>
      <c r="C99" s="71" t="s">
        <v>152</v>
      </c>
      <c r="D99" s="141">
        <f>IF(D80&gt;0,D98/D80*100,"")</f>
        <v>3.5452584652538288</v>
      </c>
      <c r="E99" s="141">
        <f t="shared" ref="E99:U99" si="319">IF(E80&gt;0,E98/E80*100,"")</f>
        <v>4.4812605442927094</v>
      </c>
      <c r="F99" s="141">
        <f t="shared" si="319"/>
        <v>3.376216145744912</v>
      </c>
      <c r="G99" s="141">
        <f t="shared" si="319"/>
        <v>3.892367769319053</v>
      </c>
      <c r="H99" s="141">
        <f t="shared" si="319"/>
        <v>4.0562332405736798</v>
      </c>
      <c r="I99" s="141">
        <f t="shared" si="319"/>
        <v>3.6581493034376447</v>
      </c>
      <c r="J99" s="1075">
        <f>IF(J80&gt;0,J98/J80*100,"")</f>
        <v>3.6581508065484507</v>
      </c>
      <c r="K99" s="1075">
        <f t="shared" ref="K99:L99" si="320">IF(K80&gt;0,K98/K80*100,"")</f>
        <v>3.3632875310631047</v>
      </c>
      <c r="L99" s="1075">
        <f t="shared" si="320"/>
        <v>3.8423590722768268</v>
      </c>
      <c r="M99" s="1075">
        <f t="shared" ref="M99:N99" si="321">IF(M80&gt;0,M98/M80*100,"")</f>
        <v>3.5076281359692407</v>
      </c>
      <c r="N99" s="1075">
        <f t="shared" si="321"/>
        <v>3.9606797054560863</v>
      </c>
      <c r="O99" s="141">
        <f t="shared" si="319"/>
        <v>3.6017794238761209</v>
      </c>
      <c r="P99" s="141">
        <f t="shared" ref="P99:S99" si="322">IF(P80&gt;0,P98/P80*100,"")</f>
        <v>3.3576826864117151</v>
      </c>
      <c r="Q99" s="141">
        <f t="shared" si="322"/>
        <v>3.8424290051178298</v>
      </c>
      <c r="R99" s="141">
        <f t="shared" si="322"/>
        <v>4.2091095085805028</v>
      </c>
      <c r="S99" s="141">
        <f t="shared" si="322"/>
        <v>3.0932247701884363</v>
      </c>
      <c r="T99" s="141">
        <f t="shared" si="319"/>
        <v>3.5869935675744431</v>
      </c>
      <c r="U99" s="141">
        <f t="shared" si="319"/>
        <v>3.5354129307474129</v>
      </c>
      <c r="V99" s="141">
        <f t="shared" ref="V99:W99" si="323">IF(V80&gt;0,V98/V80*100,"")</f>
        <v>3.4766659514190259</v>
      </c>
      <c r="W99" s="141">
        <f t="shared" si="323"/>
        <v>3.4804578233819736</v>
      </c>
    </row>
    <row r="100" spans="1:23" hidden="1" outlineLevel="1">
      <c r="A100" s="1974"/>
      <c r="B100" s="1972"/>
      <c r="C100" s="71" t="s">
        <v>153</v>
      </c>
      <c r="D100" s="141">
        <f>IF(D91&gt;0,D98/D91*100,"")</f>
        <v>3.5452584652538288</v>
      </c>
      <c r="E100" s="141">
        <f t="shared" ref="E100:U100" si="324">IF(E91&gt;0,E98/E91*100,"")</f>
        <v>4.4812605442927094</v>
      </c>
      <c r="F100" s="141">
        <f t="shared" si="324"/>
        <v>3.376216145744912</v>
      </c>
      <c r="G100" s="141">
        <f t="shared" si="324"/>
        <v>3.8923677693190522</v>
      </c>
      <c r="H100" s="141">
        <f t="shared" si="324"/>
        <v>4.0562332405736798</v>
      </c>
      <c r="I100" s="141">
        <f t="shared" si="324"/>
        <v>3.6581493034376447</v>
      </c>
      <c r="J100" s="1075">
        <f t="shared" si="324"/>
        <v>3.6581508065484507</v>
      </c>
      <c r="K100" s="1075">
        <f t="shared" ref="K100:L100" si="325">IF(K91&gt;0,K98/K91*100,"")</f>
        <v>3.3632875310631047</v>
      </c>
      <c r="L100" s="1075">
        <f t="shared" si="325"/>
        <v>3.8423590722768268</v>
      </c>
      <c r="M100" s="1075">
        <f t="shared" ref="M100:N100" si="326">IF(M91&gt;0,M98/M91*100,"")</f>
        <v>3.5076281359692407</v>
      </c>
      <c r="N100" s="1075">
        <f t="shared" si="326"/>
        <v>3.9606797054560863</v>
      </c>
      <c r="O100" s="141">
        <f t="shared" si="324"/>
        <v>3.6017794238761209</v>
      </c>
      <c r="P100" s="141">
        <f t="shared" ref="P100:S100" si="327">IF(P91&gt;0,P98/P91*100,"")</f>
        <v>3.3576826864117151</v>
      </c>
      <c r="Q100" s="141">
        <f t="shared" si="327"/>
        <v>3.8424290051178298</v>
      </c>
      <c r="R100" s="141">
        <f t="shared" si="327"/>
        <v>4.2091095085805028</v>
      </c>
      <c r="S100" s="141">
        <f t="shared" si="327"/>
        <v>3.0932247701884363</v>
      </c>
      <c r="T100" s="141">
        <f t="shared" si="324"/>
        <v>3.5869935675744431</v>
      </c>
      <c r="U100" s="141">
        <f t="shared" si="324"/>
        <v>3.5354129307474129</v>
      </c>
      <c r="V100" s="141">
        <f t="shared" ref="V100:W100" si="328">IF(V91&gt;0,V98/V91*100,"")</f>
        <v>3.4766659514190259</v>
      </c>
      <c r="W100" s="141">
        <f t="shared" si="328"/>
        <v>3.4804578233819736</v>
      </c>
    </row>
    <row r="101" spans="1:23" hidden="1" outlineLevel="1">
      <c r="A101" s="1974" t="s">
        <v>88</v>
      </c>
      <c r="B101" s="1972" t="s">
        <v>69</v>
      </c>
      <c r="C101" s="669" t="s">
        <v>580</v>
      </c>
      <c r="D101" s="235">
        <f>'Ф1-Целевые показатели программ'!E144</f>
        <v>40.071422329099896</v>
      </c>
      <c r="E101" s="235">
        <f>'Ф1-Целевые показатели программ'!F144</f>
        <v>22.87882337695482</v>
      </c>
      <c r="F101" s="235">
        <f>'Ф1-Целевые показатели программ'!G144</f>
        <v>19.96475100000001</v>
      </c>
      <c r="G101" s="235">
        <f>'Ф1-Целевые показатели программ'!H144</f>
        <v>21.911622000000083</v>
      </c>
      <c r="H101" s="235">
        <f>'Ф1-Целевые показатели программ'!I144</f>
        <v>20.296058999999978</v>
      </c>
      <c r="I101" s="235">
        <f>'Ф1-Целевые показатели программ'!J144</f>
        <v>18.541977114999991</v>
      </c>
      <c r="J101" s="66">
        <f t="shared" ref="J101" si="329">K101+L101+M101+N101</f>
        <v>18.54197711499998</v>
      </c>
      <c r="K101" s="1076">
        <v>3.9724281999999946</v>
      </c>
      <c r="L101" s="1076">
        <v>4.9708809999999897</v>
      </c>
      <c r="M101" s="1455">
        <v>3.228121914999996</v>
      </c>
      <c r="N101" s="1455">
        <v>6.3705460000000018</v>
      </c>
      <c r="O101" s="235">
        <f>'Ф1-Целевые показатели программ'!K144</f>
        <v>17.430544999999995</v>
      </c>
      <c r="P101" s="235">
        <f>'Ф1-Целевые показатели программ'!L144</f>
        <v>4.0414279999999678</v>
      </c>
      <c r="Q101" s="235">
        <f>'Ф1-Целевые показатели программ'!M144</f>
        <v>5.0638820000000351</v>
      </c>
      <c r="R101" s="235">
        <f>'Ф1-Целевые показатели программ'!N144</f>
        <v>4.2430430000000001</v>
      </c>
      <c r="S101" s="235">
        <f>'Ф1-Целевые показатели программ'!O144</f>
        <v>4.082191999999992</v>
      </c>
      <c r="T101" s="235">
        <f>'Ф1-Целевые показатели программ'!P144</f>
        <v>17.144914</v>
      </c>
      <c r="U101" s="235">
        <f>'Ф1-Целевые показатели программ'!Q144</f>
        <v>15.644914</v>
      </c>
      <c r="V101" s="235">
        <f>'Ф1-Целевые показатели программ'!R144</f>
        <v>14.144914</v>
      </c>
      <c r="W101" s="235">
        <f>'Ф1-Целевые показатели программ'!S144</f>
        <v>14.254913999999999</v>
      </c>
    </row>
    <row r="102" spans="1:23" hidden="1" outlineLevel="1">
      <c r="A102" s="1974"/>
      <c r="B102" s="1972"/>
      <c r="C102" s="71" t="s">
        <v>154</v>
      </c>
      <c r="D102" s="141">
        <f t="shared" ref="D102:U102" si="330">IF(D81&gt;0,D101/D81*100,"")</f>
        <v>3.7357879783409151</v>
      </c>
      <c r="E102" s="141">
        <f t="shared" si="330"/>
        <v>2.3022721358593503</v>
      </c>
      <c r="F102" s="141">
        <f t="shared" si="330"/>
        <v>2.0949810385107863</v>
      </c>
      <c r="G102" s="141">
        <f t="shared" si="330"/>
        <v>2.4640905564790021</v>
      </c>
      <c r="H102" s="141">
        <f t="shared" si="330"/>
        <v>2.2607034179718828</v>
      </c>
      <c r="I102" s="141">
        <f t="shared" si="330"/>
        <v>2.1395358509202964</v>
      </c>
      <c r="J102" s="1075">
        <f t="shared" si="330"/>
        <v>2.1395297193177782</v>
      </c>
      <c r="K102" s="1075">
        <f t="shared" ref="K102:L102" si="331">IF(K81&gt;0,K101/K81*100,"")</f>
        <v>1.5077735073347207</v>
      </c>
      <c r="L102" s="1075">
        <f t="shared" si="331"/>
        <v>2.6692907357461118</v>
      </c>
      <c r="M102" s="1075">
        <f t="shared" ref="M102:N102" si="332">IF(M81&gt;0,M101/M81*100,"")</f>
        <v>1.5165469862820615</v>
      </c>
      <c r="N102" s="1075">
        <f t="shared" si="332"/>
        <v>3.1214395609780006</v>
      </c>
      <c r="O102" s="141">
        <f t="shared" si="330"/>
        <v>1.7556339543647419</v>
      </c>
      <c r="P102" s="141">
        <f t="shared" ref="P102:S102" si="333">IF(P81&gt;0,P101/P81*100,"")</f>
        <v>1.5121477955996265</v>
      </c>
      <c r="Q102" s="141">
        <f t="shared" si="333"/>
        <v>2.6770730968740208</v>
      </c>
      <c r="R102" s="141">
        <f t="shared" si="333"/>
        <v>1.4626845344164769</v>
      </c>
      <c r="S102" s="141">
        <f t="shared" si="333"/>
        <v>1.6572225930927971</v>
      </c>
      <c r="T102" s="141">
        <f t="shared" si="330"/>
        <v>1.7252748152103023</v>
      </c>
      <c r="U102" s="141">
        <f t="shared" si="330"/>
        <v>1.5739666265607597</v>
      </c>
      <c r="V102" s="141">
        <f t="shared" ref="V102:W102" si="334">IF(V81&gt;0,V101/V81*100,"")</f>
        <v>1.4223426841457978</v>
      </c>
      <c r="W102" s="141">
        <f t="shared" si="334"/>
        <v>1.4326834229674876</v>
      </c>
    </row>
    <row r="103" spans="1:23" hidden="1" outlineLevel="1">
      <c r="A103" s="1974"/>
      <c r="B103" s="1972"/>
      <c r="C103" s="71" t="s">
        <v>155</v>
      </c>
      <c r="D103" s="141">
        <f t="shared" ref="D103:U103" si="335">IF(D92&gt;0,D101/D92*100,"")</f>
        <v>3.7357879783409151</v>
      </c>
      <c r="E103" s="141">
        <f t="shared" si="335"/>
        <v>2.3022721358593503</v>
      </c>
      <c r="F103" s="141">
        <f t="shared" si="335"/>
        <v>2.0949810385107863</v>
      </c>
      <c r="G103" s="141">
        <f t="shared" si="335"/>
        <v>2.4640905564790021</v>
      </c>
      <c r="H103" s="141">
        <f t="shared" si="335"/>
        <v>2.2607034179718828</v>
      </c>
      <c r="I103" s="141">
        <f t="shared" si="335"/>
        <v>2.1395358509202964</v>
      </c>
      <c r="J103" s="1075">
        <f t="shared" si="335"/>
        <v>2.1395297193177782</v>
      </c>
      <c r="K103" s="1075">
        <f t="shared" ref="K103:L103" si="336">IF(K92&gt;0,K101/K92*100,"")</f>
        <v>1.5077735073347207</v>
      </c>
      <c r="L103" s="1075">
        <f t="shared" si="336"/>
        <v>2.6692907357461113</v>
      </c>
      <c r="M103" s="1075">
        <f t="shared" ref="M103:N103" si="337">IF(M92&gt;0,M101/M92*100,"")</f>
        <v>1.5165469862820615</v>
      </c>
      <c r="N103" s="1075">
        <f t="shared" si="337"/>
        <v>3.1214395609780006</v>
      </c>
      <c r="O103" s="141">
        <f t="shared" si="335"/>
        <v>1.7556339543647419</v>
      </c>
      <c r="P103" s="141">
        <f t="shared" ref="P103:S103" si="338">IF(P92&gt;0,P101/P92*100,"")</f>
        <v>1.5121477955996265</v>
      </c>
      <c r="Q103" s="141">
        <f t="shared" si="338"/>
        <v>2.6770730968740208</v>
      </c>
      <c r="R103" s="141">
        <f t="shared" si="338"/>
        <v>1.4626845344164769</v>
      </c>
      <c r="S103" s="141">
        <f t="shared" si="338"/>
        <v>1.6572225930927971</v>
      </c>
      <c r="T103" s="141">
        <f t="shared" si="335"/>
        <v>1.7252748152103023</v>
      </c>
      <c r="U103" s="141">
        <f t="shared" si="335"/>
        <v>1.5739666265607597</v>
      </c>
      <c r="V103" s="141">
        <f t="shared" ref="V103:W103" si="339">IF(V92&gt;0,V101/V92*100,"")</f>
        <v>1.4223426841457978</v>
      </c>
      <c r="W103" s="141">
        <f t="shared" si="339"/>
        <v>1.4326834229674876</v>
      </c>
    </row>
    <row r="104" spans="1:23" hidden="1" outlineLevel="1">
      <c r="A104" s="1974" t="s">
        <v>89</v>
      </c>
      <c r="B104" s="1972" t="s">
        <v>70</v>
      </c>
      <c r="C104" s="669" t="s">
        <v>580</v>
      </c>
      <c r="D104" s="235">
        <f>'Ф1-Целевые показатели программ'!E148</f>
        <v>135.52368600000005</v>
      </c>
      <c r="E104" s="235">
        <f>'Ф1-Целевые показатели программ'!F148</f>
        <v>173.00377139969973</v>
      </c>
      <c r="F104" s="235">
        <f>'Ф1-Целевые показатели программ'!G148</f>
        <v>185.13395400000002</v>
      </c>
      <c r="G104" s="235">
        <f>'Ф1-Целевые показатели программ'!H148</f>
        <v>169.05461650000001</v>
      </c>
      <c r="H104" s="235">
        <f>'Ф1-Целевые показатели программ'!I148</f>
        <v>157.63551380000007</v>
      </c>
      <c r="I104" s="235">
        <f>'Ф1-Целевые показатели программ'!J148</f>
        <v>206.11018189000004</v>
      </c>
      <c r="J104" s="66">
        <f t="shared" ref="J104" si="340">K104+L104+M104+N104</f>
        <v>206.11018189000004</v>
      </c>
      <c r="K104" s="1076">
        <v>57.254980990000071</v>
      </c>
      <c r="L104" s="1076">
        <v>39.010725000000001</v>
      </c>
      <c r="M104" s="1455">
        <v>51.150091000000018</v>
      </c>
      <c r="N104" s="1455">
        <v>58.694384899999946</v>
      </c>
      <c r="O104" s="235">
        <f>'Ф1-Целевые показатели программ'!K148</f>
        <v>176.20360300000021</v>
      </c>
      <c r="P104" s="235">
        <f>'Ф1-Целевые показатели программ'!L148</f>
        <v>57.717981000000123</v>
      </c>
      <c r="Q104" s="235">
        <f>'Ф1-Целевые показатели программ'!M148</f>
        <v>39.44972400000006</v>
      </c>
      <c r="R104" s="235">
        <f>'Ф1-Целевые показатели программ'!N148</f>
        <v>28.19959700000004</v>
      </c>
      <c r="S104" s="235">
        <f>'Ф1-Целевые показатели программ'!O148</f>
        <v>50.836300999999992</v>
      </c>
      <c r="T104" s="235">
        <f>'Ф1-Целевые показатели программ'!P148</f>
        <v>169.69637</v>
      </c>
      <c r="U104" s="235">
        <f>'Ф1-Целевые показатели программ'!Q148</f>
        <v>158.39636999999999</v>
      </c>
      <c r="V104" s="235">
        <f>'Ф1-Целевые показатели программ'!R148</f>
        <v>146.09636999999998</v>
      </c>
      <c r="W104" s="235">
        <f>'Ф1-Целевые показатели программ'!S148</f>
        <v>146.49636999999998</v>
      </c>
    </row>
    <row r="105" spans="1:23" hidden="1" outlineLevel="1">
      <c r="A105" s="1974"/>
      <c r="B105" s="1972"/>
      <c r="C105" s="71" t="s">
        <v>156</v>
      </c>
      <c r="D105" s="141">
        <f t="shared" ref="D105:U105" si="341">IF(D82&gt;0,D104/D82*100,"")</f>
        <v>4.6908962005618049</v>
      </c>
      <c r="E105" s="141">
        <f t="shared" si="341"/>
        <v>6.3368151743135357</v>
      </c>
      <c r="F105" s="141">
        <f t="shared" si="341"/>
        <v>6.8193350546597227</v>
      </c>
      <c r="G105" s="141">
        <f t="shared" si="341"/>
        <v>6.5428558468845761</v>
      </c>
      <c r="H105" s="141">
        <f t="shared" si="341"/>
        <v>6.0854274356349434</v>
      </c>
      <c r="I105" s="141">
        <f t="shared" si="341"/>
        <v>7.5699504219486844</v>
      </c>
      <c r="J105" s="1075">
        <f t="shared" si="341"/>
        <v>7.5699684555034104</v>
      </c>
      <c r="K105" s="1075">
        <f t="shared" ref="K105:L105" si="342">IF(K82&gt;0,K104/K82*100,"")</f>
        <v>7.6090707076934576</v>
      </c>
      <c r="L105" s="1075">
        <f t="shared" si="342"/>
        <v>6.5733485694081368</v>
      </c>
      <c r="M105" s="1075">
        <f t="shared" ref="M105:N105" si="343">IF(M82&gt;0,M104/M82*100,"")</f>
        <v>7.2774223885268787</v>
      </c>
      <c r="N105" s="1075">
        <f t="shared" si="343"/>
        <v>8.709011781289405</v>
      </c>
      <c r="O105" s="141">
        <f t="shared" si="341"/>
        <v>6.3362796241724677</v>
      </c>
      <c r="P105" s="141">
        <f t="shared" ref="P105:S105" si="344">IF(P82&gt;0,P104/P82*100,"")</f>
        <v>7.6322524607662023</v>
      </c>
      <c r="Q105" s="141">
        <f t="shared" si="344"/>
        <v>6.5919240184758339</v>
      </c>
      <c r="R105" s="141">
        <f t="shared" si="344"/>
        <v>3.9151514468099888</v>
      </c>
      <c r="S105" s="141">
        <f t="shared" si="344"/>
        <v>7.2015588129123635</v>
      </c>
      <c r="T105" s="141">
        <f t="shared" si="341"/>
        <v>6.0979590326795137</v>
      </c>
      <c r="U105" s="141">
        <f t="shared" si="341"/>
        <v>5.6910808361662895</v>
      </c>
      <c r="V105" s="141">
        <f t="shared" ref="V105:W105" si="345">IF(V82&gt;0,V104/V82*100,"")</f>
        <v>5.2482068351297526</v>
      </c>
      <c r="W105" s="141">
        <f t="shared" si="345"/>
        <v>5.2616309338729081</v>
      </c>
    </row>
    <row r="106" spans="1:23" hidden="1" outlineLevel="1">
      <c r="A106" s="1974"/>
      <c r="B106" s="1972"/>
      <c r="C106" s="71" t="s">
        <v>157</v>
      </c>
      <c r="D106" s="141">
        <f t="shared" ref="D106:U106" si="346">IF(D93&gt;0,D104/D93*100,"")</f>
        <v>4.9165820484074114</v>
      </c>
      <c r="E106" s="141">
        <f t="shared" si="346"/>
        <v>6.6605018863419883</v>
      </c>
      <c r="F106" s="141">
        <f t="shared" si="346"/>
        <v>7.0922309480183507</v>
      </c>
      <c r="G106" s="141">
        <f t="shared" si="346"/>
        <v>6.9389622789200605</v>
      </c>
      <c r="H106" s="141">
        <f t="shared" si="346"/>
        <v>6.4960759872671066</v>
      </c>
      <c r="I106" s="141">
        <f t="shared" si="346"/>
        <v>8.1627706603607262</v>
      </c>
      <c r="J106" s="1075">
        <f t="shared" si="346"/>
        <v>8.1627455467717684</v>
      </c>
      <c r="K106" s="1075">
        <f t="shared" ref="K106:L106" si="347">IF(K93&gt;0,K104/K93*100,"")</f>
        <v>8.0508261873489317</v>
      </c>
      <c r="L106" s="1075">
        <f t="shared" si="347"/>
        <v>7.1861286955686356</v>
      </c>
      <c r="M106" s="1075">
        <f t="shared" ref="M106:N106" si="348">IF(M93&gt;0,M104/M93*100,"")</f>
        <v>7.9150301745481588</v>
      </c>
      <c r="N106" s="1075">
        <f t="shared" si="348"/>
        <v>9.3950099081217697</v>
      </c>
      <c r="O106" s="141">
        <f t="shared" si="346"/>
        <v>6.4108249577710659</v>
      </c>
      <c r="P106" s="141">
        <f t="shared" ref="P106:S106" si="349">IF(P93&gt;0,P104/P93*100,"")</f>
        <v>7.7356642067658452</v>
      </c>
      <c r="Q106" s="141">
        <f t="shared" si="349"/>
        <v>6.6647359014119649</v>
      </c>
      <c r="R106" s="141">
        <f t="shared" si="349"/>
        <v>3.9520636142219594</v>
      </c>
      <c r="S106" s="141">
        <f t="shared" si="349"/>
        <v>7.2941546000637567</v>
      </c>
      <c r="T106" s="141">
        <f t="shared" si="346"/>
        <v>6.0979590326795137</v>
      </c>
      <c r="U106" s="141">
        <f t="shared" si="346"/>
        <v>5.6910808361662895</v>
      </c>
      <c r="V106" s="141">
        <f t="shared" ref="V106:W106" si="350">IF(V93&gt;0,V104/V93*100,"")</f>
        <v>5.2482068351297526</v>
      </c>
      <c r="W106" s="141">
        <f t="shared" si="350"/>
        <v>5.2616309338729081</v>
      </c>
    </row>
    <row r="107" spans="1:23" hidden="1" outlineLevel="1">
      <c r="A107" s="1974" t="s">
        <v>90</v>
      </c>
      <c r="B107" s="1972" t="s">
        <v>71</v>
      </c>
      <c r="C107" s="669" t="s">
        <v>580</v>
      </c>
      <c r="D107" s="235">
        <f>'Ф1-Целевые показатели программ'!E152</f>
        <v>504.75291490300003</v>
      </c>
      <c r="E107" s="235">
        <f>'Ф1-Целевые показатели программ'!F152</f>
        <v>291.71026274030004</v>
      </c>
      <c r="F107" s="235">
        <f>'Ф1-Целевые показатели программ'!G152</f>
        <v>311.03892350000001</v>
      </c>
      <c r="G107" s="235">
        <f>'Ф1-Целевые показатели программ'!H152</f>
        <v>241.63387800000021</v>
      </c>
      <c r="H107" s="235">
        <f>'Ф1-Целевые показатели программ'!I152</f>
        <v>203.58359138999995</v>
      </c>
      <c r="I107" s="235">
        <f>'Ф1-Целевые показатели программ'!J152</f>
        <v>261.71152417500025</v>
      </c>
      <c r="J107" s="66">
        <f t="shared" ref="J107" si="351">K107+L107+M107+N107</f>
        <v>261.71152386000011</v>
      </c>
      <c r="K107" s="1076">
        <v>96.28983419999993</v>
      </c>
      <c r="L107" s="1076">
        <v>44.215488684999897</v>
      </c>
      <c r="M107" s="1455">
        <v>57.516204975000178</v>
      </c>
      <c r="N107" s="1455">
        <v>63.6899960000001</v>
      </c>
      <c r="O107" s="235">
        <f>'Ф1-Целевые показатели программ'!K152</f>
        <v>261.77189799999996</v>
      </c>
      <c r="P107" s="235">
        <f>'Ф1-Целевые показатели программ'!L152</f>
        <v>91.379008999999996</v>
      </c>
      <c r="Q107" s="235">
        <f>'Ф1-Целевые показатели программ'!M152</f>
        <v>39.689756999999986</v>
      </c>
      <c r="R107" s="235">
        <f>'Ф1-Целевые показатели программ'!N152</f>
        <v>53.699906999999996</v>
      </c>
      <c r="S107" s="235">
        <f>'Ф1-Целевые показатели программ'!O152</f>
        <v>77.003224999999986</v>
      </c>
      <c r="T107" s="235">
        <f>'Ф1-Целевые показатели программ'!P152</f>
        <v>237.00147000000038</v>
      </c>
      <c r="U107" s="235">
        <f>'Ф1-Целевые показатели программ'!Q152</f>
        <v>223.2572360000006</v>
      </c>
      <c r="V107" s="235">
        <f>'Ф1-Целевые показатели программ'!R152</f>
        <v>217.60247500000025</v>
      </c>
      <c r="W107" s="235">
        <f>'Ф1-Целевые показатели программ'!S152</f>
        <v>218.08360100000095</v>
      </c>
    </row>
    <row r="108" spans="1:23" hidden="1" outlineLevel="1">
      <c r="A108" s="1974"/>
      <c r="B108" s="1972"/>
      <c r="C108" s="71" t="s">
        <v>158</v>
      </c>
      <c r="D108" s="141">
        <f t="shared" ref="D108:U108" si="352">IF(D83&gt;0,D107/D83*100,"")</f>
        <v>27.349871847319278</v>
      </c>
      <c r="E108" s="141">
        <f t="shared" si="352"/>
        <v>18.812194843523113</v>
      </c>
      <c r="F108" s="141">
        <f t="shared" si="352"/>
        <v>20.286337875948977</v>
      </c>
      <c r="G108" s="141">
        <f t="shared" si="352"/>
        <v>16.529594238001401</v>
      </c>
      <c r="H108" s="141">
        <f t="shared" si="352"/>
        <v>13.308750482509419</v>
      </c>
      <c r="I108" s="141">
        <f t="shared" si="352"/>
        <v>16.373260527710098</v>
      </c>
      <c r="J108" s="1075">
        <f t="shared" si="352"/>
        <v>16.373285638267067</v>
      </c>
      <c r="K108" s="1075">
        <f t="shared" ref="K108:L108" si="353">IF(K83&gt;0,K107/K83*100,"")</f>
        <v>21.316942700120066</v>
      </c>
      <c r="L108" s="1075">
        <f t="shared" si="353"/>
        <v>13.234207583241234</v>
      </c>
      <c r="M108" s="1075">
        <f t="shared" ref="M108:N108" si="354">IF(M83&gt;0,M107/M83*100,"")</f>
        <v>13.548526565297319</v>
      </c>
      <c r="N108" s="1075">
        <f t="shared" si="354"/>
        <v>16.41156359513505</v>
      </c>
      <c r="O108" s="141">
        <f t="shared" si="352"/>
        <v>15.882240784587417</v>
      </c>
      <c r="P108" s="141">
        <f t="shared" ref="P108:S108" si="355">IF(P83&gt;0,P107/P83*100,"")</f>
        <v>19.987792702722032</v>
      </c>
      <c r="Q108" s="141">
        <f t="shared" si="355"/>
        <v>11.872359987809169</v>
      </c>
      <c r="R108" s="141">
        <f t="shared" si="355"/>
        <v>12.3578320721208</v>
      </c>
      <c r="S108" s="141">
        <f t="shared" si="355"/>
        <v>18.239186029736238</v>
      </c>
      <c r="T108" s="141">
        <f t="shared" si="352"/>
        <v>14.335546674278451</v>
      </c>
      <c r="U108" s="141">
        <f t="shared" si="352"/>
        <v>13.498481550609363</v>
      </c>
      <c r="V108" s="141">
        <f t="shared" ref="V108:W108" si="356">IF(V83&gt;0,V107/V83*100,"")</f>
        <v>13.152609722607222</v>
      </c>
      <c r="W108" s="141">
        <f t="shared" si="356"/>
        <v>13.177708041231057</v>
      </c>
    </row>
    <row r="109" spans="1:23" hidden="1" outlineLevel="1">
      <c r="A109" s="1974"/>
      <c r="B109" s="1972"/>
      <c r="C109" s="71" t="s">
        <v>159</v>
      </c>
      <c r="D109" s="141">
        <f t="shared" ref="D109:U109" si="357">IF(D94&gt;0,D107/D94*100,"")</f>
        <v>27.349871847319278</v>
      </c>
      <c r="E109" s="141">
        <f t="shared" si="357"/>
        <v>18.812194843523113</v>
      </c>
      <c r="F109" s="141">
        <f t="shared" si="357"/>
        <v>20.286337875948977</v>
      </c>
      <c r="G109" s="141">
        <f t="shared" si="357"/>
        <v>16.529594238001401</v>
      </c>
      <c r="H109" s="141">
        <f t="shared" si="357"/>
        <v>13.308750482509419</v>
      </c>
      <c r="I109" s="141">
        <f t="shared" si="357"/>
        <v>16.373260527710098</v>
      </c>
      <c r="J109" s="1075">
        <f t="shared" si="357"/>
        <v>16.373285638267067</v>
      </c>
      <c r="K109" s="1075">
        <f t="shared" ref="K109:L109" si="358">IF(K94&gt;0,K107/K94*100,"")</f>
        <v>21.316942700120066</v>
      </c>
      <c r="L109" s="1075">
        <f t="shared" si="358"/>
        <v>13.234207583241234</v>
      </c>
      <c r="M109" s="1075">
        <f t="shared" ref="M109:N109" si="359">IF(M94&gt;0,M107/M94*100,"")</f>
        <v>13.548526565297319</v>
      </c>
      <c r="N109" s="1075">
        <f t="shared" si="359"/>
        <v>16.41156359513505</v>
      </c>
      <c r="O109" s="141">
        <f t="shared" si="357"/>
        <v>15.882240784587417</v>
      </c>
      <c r="P109" s="141">
        <f t="shared" ref="P109:S109" si="360">IF(P94&gt;0,P107/P94*100,"")</f>
        <v>19.987792702722032</v>
      </c>
      <c r="Q109" s="141">
        <f t="shared" si="360"/>
        <v>11.872359987809169</v>
      </c>
      <c r="R109" s="141">
        <f t="shared" si="360"/>
        <v>12.3578320721208</v>
      </c>
      <c r="S109" s="141">
        <f t="shared" si="360"/>
        <v>18.239186029736238</v>
      </c>
      <c r="T109" s="141">
        <f t="shared" si="357"/>
        <v>14.335546674278451</v>
      </c>
      <c r="U109" s="141">
        <f t="shared" si="357"/>
        <v>13.498481550609363</v>
      </c>
      <c r="V109" s="141">
        <f t="shared" ref="V109:W109" si="361">IF(V94&gt;0,V107/V94*100,"")</f>
        <v>13.152609722607222</v>
      </c>
      <c r="W109" s="141">
        <f t="shared" si="361"/>
        <v>13.177708041231057</v>
      </c>
    </row>
    <row r="110" spans="1:23" hidden="1" outlineLevel="1">
      <c r="A110" s="1976" t="s">
        <v>161</v>
      </c>
      <c r="B110" s="1973" t="s">
        <v>162</v>
      </c>
      <c r="C110" s="669" t="s">
        <v>580</v>
      </c>
      <c r="D110" s="855">
        <f>'Ф1-Целевые показатели программ'!E136</f>
        <v>775.76912300000004</v>
      </c>
      <c r="E110" s="855">
        <f>'Ф1-Целевые показатели программ'!F136</f>
        <v>607.64120825999976</v>
      </c>
      <c r="F110" s="855">
        <f>'Ф1-Целевые показатели программ'!G136</f>
        <v>605.67531750000001</v>
      </c>
      <c r="G110" s="855">
        <f>'Ф1-Целевые показатели программ'!H136</f>
        <v>529.53949800000032</v>
      </c>
      <c r="H110" s="855">
        <f>'Ф1-Целевые показатели программ'!I136</f>
        <v>478.88537019000006</v>
      </c>
      <c r="I110" s="855">
        <f>I95</f>
        <v>581.98094798000011</v>
      </c>
      <c r="J110" s="66">
        <f t="shared" ref="J110" si="362">K110+L110+M110+N110</f>
        <v>581.98094798000022</v>
      </c>
      <c r="K110" s="1076">
        <v>181.52898619000001</v>
      </c>
      <c r="L110" s="1076">
        <v>109.66426</v>
      </c>
      <c r="M110" s="1455">
        <v>134.97776789000017</v>
      </c>
      <c r="N110" s="1455">
        <v>155.80993390000003</v>
      </c>
      <c r="O110" s="855">
        <f>'Ф1-Целевые показатели программ'!K136</f>
        <v>548.32019900000023</v>
      </c>
      <c r="P110" s="855">
        <f>'Ф1-Целевые показатели программ'!L136</f>
        <v>177.26316100000017</v>
      </c>
      <c r="Q110" s="855">
        <f>'Ф1-Целевые показатели программ'!M136</f>
        <v>105.66752799999995</v>
      </c>
      <c r="R110" s="855">
        <f>'Ф1-Целевые показатели программ'!N136</f>
        <v>112.674037</v>
      </c>
      <c r="S110" s="855">
        <f>'Ф1-Целевые показатели программ'!O136</f>
        <v>152.71547300000006</v>
      </c>
      <c r="T110" s="855">
        <f>'Ф1-Целевые показатели программ'!P136</f>
        <v>502.55160999999998</v>
      </c>
      <c r="U110" s="855">
        <f>'Ф1-Целевые показатели программ'!Q136</f>
        <v>488.61515800000052</v>
      </c>
      <c r="V110" s="855">
        <f>'Ф1-Целевые показатели программ'!R136</f>
        <v>475.51</v>
      </c>
      <c r="W110" s="855">
        <f>'Ф1-Целевые показатели программ'!S136</f>
        <v>468.76688500000091</v>
      </c>
    </row>
    <row r="111" spans="1:23" hidden="1" outlineLevel="1">
      <c r="A111" s="1974"/>
      <c r="B111" s="1973"/>
      <c r="C111" s="71" t="s">
        <v>79</v>
      </c>
      <c r="D111" s="235">
        <f t="shared" ref="D111:U111" si="363">IF(D79&gt;0,D110/D79*100,"")</f>
        <v>22.094953902714416</v>
      </c>
      <c r="E111" s="235">
        <f t="shared" si="363"/>
        <v>17.622254581571966</v>
      </c>
      <c r="F111" s="235">
        <f t="shared" si="363"/>
        <v>17.562284038278712</v>
      </c>
      <c r="G111" s="235">
        <f t="shared" si="363"/>
        <v>15.948476182493765</v>
      </c>
      <c r="H111" s="235">
        <f t="shared" si="363"/>
        <v>14.73394826125686</v>
      </c>
      <c r="I111" s="235">
        <f t="shared" si="363"/>
        <v>17.208163423872129</v>
      </c>
      <c r="J111" s="1075">
        <f>IF(J79&gt;0,J110/J79*100,"")</f>
        <v>17.208158768975398</v>
      </c>
      <c r="K111" s="1075">
        <f t="shared" ref="K111:L111" si="364">IF(K79&gt;0,K110/K79*100,"")</f>
        <v>19.26902927275415</v>
      </c>
      <c r="L111" s="1075">
        <f t="shared" si="364"/>
        <v>14.694994786012098</v>
      </c>
      <c r="M111" s="1075">
        <f t="shared" ref="M111:N111" si="365">IF(M79&gt;0,M110/M79*100,"")</f>
        <v>15.90050158324402</v>
      </c>
      <c r="N111" s="1075">
        <f t="shared" si="365"/>
        <v>18.444065710193311</v>
      </c>
      <c r="O111" s="235">
        <f t="shared" si="363"/>
        <v>15.78999999108156</v>
      </c>
      <c r="P111" s="235">
        <f t="shared" ref="P111:S111" si="366">IF(P79&gt;0,P110/P79*100,"")</f>
        <v>18.725631067470736</v>
      </c>
      <c r="Q111" s="235">
        <f t="shared" si="366"/>
        <v>14.068276472663602</v>
      </c>
      <c r="R111" s="235">
        <f t="shared" si="366"/>
        <v>12.726640273793119</v>
      </c>
      <c r="S111" s="235">
        <f t="shared" si="366"/>
        <v>17.168687240022496</v>
      </c>
      <c r="T111" s="235">
        <f t="shared" si="363"/>
        <v>14.399999996332316</v>
      </c>
      <c r="U111" s="235">
        <f t="shared" si="363"/>
        <v>13.931012991356898</v>
      </c>
      <c r="V111" s="235">
        <f t="shared" ref="V111:W111" si="367">IF(V79&gt;0,V110/V79*100,"")</f>
        <v>13.489919386598107</v>
      </c>
      <c r="W111" s="235">
        <f t="shared" si="367"/>
        <v>13.23245916279571</v>
      </c>
    </row>
    <row r="112" spans="1:23" hidden="1" outlineLevel="1">
      <c r="A112" s="1974"/>
      <c r="B112" s="1973"/>
      <c r="C112" s="71" t="s">
        <v>151</v>
      </c>
      <c r="D112" s="235">
        <f>IF(D89&gt;0,D110/D89*100,"")</f>
        <v>22.505495403342596</v>
      </c>
      <c r="E112" s="235">
        <f t="shared" ref="E112:U112" si="368">IF(E89&gt;0,E110/E89*100,"")</f>
        <v>17.81518312128965</v>
      </c>
      <c r="F112" s="235">
        <f t="shared" si="368"/>
        <v>17.715460006872398</v>
      </c>
      <c r="G112" s="235">
        <f t="shared" si="368"/>
        <v>16.126552698058035</v>
      </c>
      <c r="H112" s="235">
        <f t="shared" si="368"/>
        <v>14.878746188121756</v>
      </c>
      <c r="I112" s="235">
        <f t="shared" si="368"/>
        <v>17.373644153480868</v>
      </c>
      <c r="J112" s="1075">
        <f>IF(J89&gt;0,J110/J89*100,"")</f>
        <v>17.373663512833463</v>
      </c>
      <c r="K112" s="1075">
        <f t="shared" ref="K112:L112" si="369">IF(K89&gt;0,K110/K89*100,"")</f>
        <v>19.478050316164261</v>
      </c>
      <c r="L112" s="1075">
        <f t="shared" si="369"/>
        <v>14.824876044632413</v>
      </c>
      <c r="M112" s="1075">
        <f t="shared" ref="M112:N112" si="370">IF(M89&gt;0,M110/M89*100,"")</f>
        <v>16.024143207018561</v>
      </c>
      <c r="N112" s="1075">
        <f t="shared" si="370"/>
        <v>18.643126999700872</v>
      </c>
      <c r="O112" s="235">
        <f t="shared" si="368"/>
        <v>15.938415754309753</v>
      </c>
      <c r="P112" s="235">
        <f t="shared" ref="P112:S112" si="371">IF(P89&gt;0,P110/P89*100,"")</f>
        <v>18.927769115488658</v>
      </c>
      <c r="Q112" s="235">
        <f t="shared" si="371"/>
        <v>14.191810971797588</v>
      </c>
      <c r="R112" s="235">
        <f t="shared" si="371"/>
        <v>12.824084529266312</v>
      </c>
      <c r="S112" s="235">
        <f t="shared" si="371"/>
        <v>17.34341111839543</v>
      </c>
      <c r="T112" s="235">
        <f t="shared" si="368"/>
        <v>14.399999996332316</v>
      </c>
      <c r="U112" s="235">
        <f t="shared" si="368"/>
        <v>13.931012991356898</v>
      </c>
      <c r="V112" s="235">
        <f t="shared" ref="V112:W112" si="372">IF(V89&gt;0,V110/V89*100,"")</f>
        <v>13.489919386598107</v>
      </c>
      <c r="W112" s="235">
        <f t="shared" si="372"/>
        <v>13.23245916279571</v>
      </c>
    </row>
    <row r="113" spans="1:23" hidden="1" outlineLevel="1">
      <c r="A113" s="1974"/>
      <c r="B113" s="1973"/>
      <c r="C113" s="68" t="s">
        <v>160</v>
      </c>
      <c r="D113" s="235">
        <f t="shared" ref="D113:U113" si="373">IF(D95&gt;0,D110/D95*100,"")</f>
        <v>100</v>
      </c>
      <c r="E113" s="235">
        <f t="shared" si="373"/>
        <v>100</v>
      </c>
      <c r="F113" s="235">
        <f t="shared" si="373"/>
        <v>100</v>
      </c>
      <c r="G113" s="235">
        <f t="shared" si="373"/>
        <v>100</v>
      </c>
      <c r="H113" s="235">
        <f t="shared" si="373"/>
        <v>100</v>
      </c>
      <c r="I113" s="235">
        <f t="shared" si="373"/>
        <v>100</v>
      </c>
      <c r="J113" s="1075">
        <f>IF(J95&gt;0,J110/J95*100,"")</f>
        <v>99.999605107189097</v>
      </c>
      <c r="K113" s="1075">
        <f t="shared" ref="K113:L113" si="374">IF(K95&gt;0,K110/K95*100,"")</f>
        <v>100</v>
      </c>
      <c r="L113" s="1075">
        <f t="shared" si="374"/>
        <v>100</v>
      </c>
      <c r="M113" s="1075">
        <f t="shared" ref="M113:N113" si="375">IF(M95&gt;0,M110/M95*100,"")</f>
        <v>99.99834634019868</v>
      </c>
      <c r="N113" s="1075">
        <f t="shared" si="375"/>
        <v>99.99995757653555</v>
      </c>
      <c r="O113" s="235">
        <f t="shared" si="373"/>
        <v>100</v>
      </c>
      <c r="P113" s="235">
        <f t="shared" ref="P113:S113" si="376">IF(P95&gt;0,P110/P95*100,"")</f>
        <v>100</v>
      </c>
      <c r="Q113" s="235">
        <f t="shared" si="376"/>
        <v>100</v>
      </c>
      <c r="R113" s="235">
        <f t="shared" si="376"/>
        <v>100</v>
      </c>
      <c r="S113" s="235">
        <f t="shared" si="376"/>
        <v>100</v>
      </c>
      <c r="T113" s="235">
        <f t="shared" si="373"/>
        <v>100</v>
      </c>
      <c r="U113" s="235">
        <f t="shared" si="373"/>
        <v>100</v>
      </c>
      <c r="V113" s="235">
        <f t="shared" ref="V113:W113" si="377">IF(V95&gt;0,V110/V95*100,"")</f>
        <v>100</v>
      </c>
      <c r="W113" s="235">
        <f t="shared" si="377"/>
        <v>100</v>
      </c>
    </row>
    <row r="114" spans="1:23" hidden="1" outlineLevel="1">
      <c r="A114" s="1974" t="s">
        <v>140</v>
      </c>
      <c r="B114" s="1975" t="s">
        <v>68</v>
      </c>
      <c r="C114" s="669" t="s">
        <v>580</v>
      </c>
      <c r="D114" s="855">
        <f>'Ф1-Целевые показатели программ'!E140</f>
        <v>95.416930767900098</v>
      </c>
      <c r="E114" s="855">
        <f>'Ф1-Целевые показатели программ'!F140</f>
        <v>120.04835074304522</v>
      </c>
      <c r="F114" s="855">
        <f>'Ф1-Целевые показатели программ'!G140</f>
        <v>89.537689</v>
      </c>
      <c r="G114" s="855">
        <f>'Ф1-Целевые показатели программ'!H140</f>
        <v>96.939381499999982</v>
      </c>
      <c r="H114" s="855">
        <f>'Ф1-Целевые показатели программ'!I140</f>
        <v>97.360206000000062</v>
      </c>
      <c r="I114" s="855">
        <f>I98</f>
        <v>95.617264799999845</v>
      </c>
      <c r="J114" s="66">
        <f t="shared" ref="J114" si="378">K114+L114+M114+N114</f>
        <v>95.617264799999845</v>
      </c>
      <c r="K114" s="1076">
        <v>24.01174279999989</v>
      </c>
      <c r="L114" s="1076">
        <v>21.467165000000001</v>
      </c>
      <c r="M114" s="1455">
        <v>23.083349999999978</v>
      </c>
      <c r="N114" s="1455">
        <v>27.055006999999982</v>
      </c>
      <c r="O114" s="855">
        <f>'Ф1-Целевые показатели программ'!K140</f>
        <v>92.914152999999999</v>
      </c>
      <c r="P114" s="855">
        <f>'Ф1-Целевые показатели программ'!L140</f>
        <v>24.12474300000008</v>
      </c>
      <c r="Q114" s="855">
        <f>'Ф1-Целевые показатели программ'!M140</f>
        <v>21.464164999999866</v>
      </c>
      <c r="R114" s="855">
        <f>'Ф1-Целевые показатели программ'!N140</f>
        <v>26.531489999999962</v>
      </c>
      <c r="S114" s="855">
        <f>'Ф1-Целевые показатели программ'!O140</f>
        <v>20.79375500000009</v>
      </c>
      <c r="T114" s="863">
        <f>'Ф1-Целевые показатели программ'!P140</f>
        <v>92.616637999999895</v>
      </c>
      <c r="U114" s="855">
        <f>'Ф1-Целевые показатели программ'!Q140</f>
        <v>91.316637999999898</v>
      </c>
      <c r="V114" s="855">
        <f>'Ф1-Целевые показатели программ'!R140</f>
        <v>89.816637999999898</v>
      </c>
      <c r="W114" s="855">
        <f>'Ф1-Целевые показатели программ'!S140</f>
        <v>89.932000000000002</v>
      </c>
    </row>
    <row r="115" spans="1:23" hidden="1" outlineLevel="1">
      <c r="A115" s="1974"/>
      <c r="B115" s="1975"/>
      <c r="C115" s="71" t="s">
        <v>152</v>
      </c>
      <c r="D115" s="235">
        <f t="shared" ref="D115:U115" si="379">IF(D80&gt;0,D114/D80*100,"")</f>
        <v>3.5452584652538288</v>
      </c>
      <c r="E115" s="235">
        <f t="shared" si="379"/>
        <v>4.4812605442927094</v>
      </c>
      <c r="F115" s="235">
        <f t="shared" si="379"/>
        <v>3.376216145744912</v>
      </c>
      <c r="G115" s="235">
        <f t="shared" si="379"/>
        <v>3.892367769319053</v>
      </c>
      <c r="H115" s="235">
        <f t="shared" si="379"/>
        <v>4.0562332405736798</v>
      </c>
      <c r="I115" s="235">
        <f t="shared" si="379"/>
        <v>3.6581493034376447</v>
      </c>
      <c r="J115" s="1075">
        <f>IF(J80&gt;0,J114/J80*100,"")</f>
        <v>3.6581508065484507</v>
      </c>
      <c r="K115" s="1075">
        <f t="shared" ref="K115:L115" si="380">IF(K80&gt;0,K114/K80*100,"")</f>
        <v>3.3632875310631047</v>
      </c>
      <c r="L115" s="1075">
        <f t="shared" si="380"/>
        <v>3.8423590722768268</v>
      </c>
      <c r="M115" s="1075">
        <f t="shared" ref="M115:N115" si="381">IF(M80&gt;0,M114/M80*100,"")</f>
        <v>3.5076281359692407</v>
      </c>
      <c r="N115" s="1075">
        <f t="shared" si="381"/>
        <v>3.9606797054560863</v>
      </c>
      <c r="O115" s="235">
        <f t="shared" si="379"/>
        <v>3.6017794238761209</v>
      </c>
      <c r="P115" s="235">
        <f t="shared" ref="P115:S115" si="382">IF(P80&gt;0,P114/P80*100,"")</f>
        <v>3.3576826864117151</v>
      </c>
      <c r="Q115" s="235">
        <f t="shared" si="382"/>
        <v>3.8424290051178298</v>
      </c>
      <c r="R115" s="235">
        <f t="shared" si="382"/>
        <v>4.2091095085805028</v>
      </c>
      <c r="S115" s="235">
        <f t="shared" si="382"/>
        <v>3.0932247701884363</v>
      </c>
      <c r="T115" s="235">
        <f t="shared" si="379"/>
        <v>3.5869935675744431</v>
      </c>
      <c r="U115" s="235">
        <f t="shared" si="379"/>
        <v>3.5354129307474129</v>
      </c>
      <c r="V115" s="235">
        <f t="shared" ref="V115:W115" si="383">IF(V80&gt;0,V114/V80*100,"")</f>
        <v>3.4766659514190259</v>
      </c>
      <c r="W115" s="235">
        <f t="shared" si="383"/>
        <v>3.4804578233819736</v>
      </c>
    </row>
    <row r="116" spans="1:23" hidden="1" outlineLevel="1">
      <c r="A116" s="1974"/>
      <c r="B116" s="1975"/>
      <c r="C116" s="71" t="s">
        <v>153</v>
      </c>
      <c r="D116" s="235">
        <f t="shared" ref="D116:U116" si="384">IF(D91&gt;0,D114/D91*100,"")</f>
        <v>3.5452584652538288</v>
      </c>
      <c r="E116" s="235">
        <f t="shared" si="384"/>
        <v>4.4812605442927094</v>
      </c>
      <c r="F116" s="235">
        <f t="shared" si="384"/>
        <v>3.376216145744912</v>
      </c>
      <c r="G116" s="235">
        <f t="shared" si="384"/>
        <v>3.8923677693190522</v>
      </c>
      <c r="H116" s="235">
        <f t="shared" si="384"/>
        <v>4.0562332405736798</v>
      </c>
      <c r="I116" s="235">
        <f t="shared" si="384"/>
        <v>3.6581493034376447</v>
      </c>
      <c r="J116" s="1075">
        <f>IF(J91&gt;0,J114/J91*100,"")</f>
        <v>3.6581508065484507</v>
      </c>
      <c r="K116" s="1075">
        <f t="shared" ref="K116:L116" si="385">IF(K91&gt;0,K114/K91*100,"")</f>
        <v>3.3632875310631047</v>
      </c>
      <c r="L116" s="1075">
        <f t="shared" si="385"/>
        <v>3.8423590722768268</v>
      </c>
      <c r="M116" s="1075">
        <f t="shared" ref="M116:N116" si="386">IF(M91&gt;0,M114/M91*100,"")</f>
        <v>3.5076281359692407</v>
      </c>
      <c r="N116" s="1075">
        <f t="shared" si="386"/>
        <v>3.9606797054560863</v>
      </c>
      <c r="O116" s="235">
        <f t="shared" si="384"/>
        <v>3.6017794238761209</v>
      </c>
      <c r="P116" s="235">
        <f t="shared" ref="P116:S116" si="387">IF(P91&gt;0,P114/P91*100,"")</f>
        <v>3.3576826864117151</v>
      </c>
      <c r="Q116" s="235">
        <f t="shared" si="387"/>
        <v>3.8424290051178298</v>
      </c>
      <c r="R116" s="235">
        <f t="shared" si="387"/>
        <v>4.2091095085805028</v>
      </c>
      <c r="S116" s="235">
        <f t="shared" si="387"/>
        <v>3.0932247701884363</v>
      </c>
      <c r="T116" s="235">
        <f t="shared" si="384"/>
        <v>3.5869935675744431</v>
      </c>
      <c r="U116" s="235">
        <f t="shared" si="384"/>
        <v>3.5354129307474129</v>
      </c>
      <c r="V116" s="235">
        <f t="shared" ref="V116:W116" si="388">IF(V91&gt;0,V114/V91*100,"")</f>
        <v>3.4766659514190259</v>
      </c>
      <c r="W116" s="235">
        <f t="shared" si="388"/>
        <v>3.4804578233819736</v>
      </c>
    </row>
    <row r="117" spans="1:23" hidden="1" outlineLevel="1">
      <c r="A117" s="1974"/>
      <c r="B117" s="1975"/>
      <c r="C117" s="68" t="s">
        <v>163</v>
      </c>
      <c r="D117" s="235">
        <f t="shared" ref="D117:U117" si="389">IF(D98&gt;0,D114/D98*100,"")</f>
        <v>100</v>
      </c>
      <c r="E117" s="235">
        <f t="shared" si="389"/>
        <v>100</v>
      </c>
      <c r="F117" s="235">
        <f t="shared" si="389"/>
        <v>100</v>
      </c>
      <c r="G117" s="235">
        <f t="shared" si="389"/>
        <v>100</v>
      </c>
      <c r="H117" s="235">
        <f t="shared" si="389"/>
        <v>100</v>
      </c>
      <c r="I117" s="235">
        <f t="shared" si="389"/>
        <v>100</v>
      </c>
      <c r="J117" s="1075">
        <f>IF(J98&gt;0,J114/J98*100,"")</f>
        <v>100</v>
      </c>
      <c r="K117" s="235">
        <f t="shared" si="389"/>
        <v>100</v>
      </c>
      <c r="L117" s="235">
        <f t="shared" si="389"/>
        <v>100</v>
      </c>
      <c r="M117" s="235">
        <f t="shared" si="389"/>
        <v>100</v>
      </c>
      <c r="N117" s="235">
        <f t="shared" si="389"/>
        <v>100</v>
      </c>
      <c r="O117" s="235">
        <f t="shared" si="389"/>
        <v>100</v>
      </c>
      <c r="P117" s="235">
        <f t="shared" ref="P117:S117" si="390">IF(P98&gt;0,P114/P98*100,"")</f>
        <v>100</v>
      </c>
      <c r="Q117" s="235">
        <f t="shared" si="390"/>
        <v>100</v>
      </c>
      <c r="R117" s="235">
        <f t="shared" si="390"/>
        <v>100</v>
      </c>
      <c r="S117" s="235">
        <f t="shared" si="390"/>
        <v>100</v>
      </c>
      <c r="T117" s="235">
        <f t="shared" si="389"/>
        <v>100</v>
      </c>
      <c r="U117" s="235">
        <f t="shared" si="389"/>
        <v>100</v>
      </c>
      <c r="V117" s="235">
        <f t="shared" ref="V117:W117" si="391">IF(V98&gt;0,V114/V98*100,"")</f>
        <v>100</v>
      </c>
      <c r="W117" s="235">
        <f t="shared" si="391"/>
        <v>100</v>
      </c>
    </row>
    <row r="118" spans="1:23" hidden="1" outlineLevel="1">
      <c r="A118" s="1974" t="s">
        <v>141</v>
      </c>
      <c r="B118" s="1816" t="s">
        <v>69</v>
      </c>
      <c r="C118" s="669" t="s">
        <v>580</v>
      </c>
      <c r="D118" s="855">
        <f>'Ф1-Целевые показатели программ'!E144</f>
        <v>40.071422329099896</v>
      </c>
      <c r="E118" s="855">
        <f>'Ф1-Целевые показатели программ'!F144</f>
        <v>22.87882337695482</v>
      </c>
      <c r="F118" s="855">
        <f>'Ф1-Целевые показатели программ'!G144</f>
        <v>19.96475100000001</v>
      </c>
      <c r="G118" s="855">
        <f>'Ф1-Целевые показатели программ'!H144</f>
        <v>21.911622000000083</v>
      </c>
      <c r="H118" s="855">
        <f>'Ф1-Целевые показатели программ'!I144</f>
        <v>20.296058999999978</v>
      </c>
      <c r="I118" s="855">
        <f>I101</f>
        <v>18.541977114999991</v>
      </c>
      <c r="J118" s="66">
        <f t="shared" ref="J118" si="392">K118+L118+M118+N118</f>
        <v>18.54197711499998</v>
      </c>
      <c r="K118" s="1076">
        <v>3.9724281999999946</v>
      </c>
      <c r="L118" s="1076">
        <v>4.9708809999999897</v>
      </c>
      <c r="M118" s="1455">
        <v>3.228121914999996</v>
      </c>
      <c r="N118" s="1455">
        <v>6.3705460000000018</v>
      </c>
      <c r="O118" s="855">
        <f>'Ф1-Целевые показатели программ'!K144</f>
        <v>17.430544999999995</v>
      </c>
      <c r="P118" s="855">
        <f>'Ф1-Целевые показатели программ'!L144</f>
        <v>4.0414279999999678</v>
      </c>
      <c r="Q118" s="855">
        <f>'Ф1-Целевые показатели программ'!M144</f>
        <v>5.0638820000000351</v>
      </c>
      <c r="R118" s="855">
        <f>'Ф1-Целевые показатели программ'!N144</f>
        <v>4.2430430000000001</v>
      </c>
      <c r="S118" s="855">
        <f>'Ф1-Целевые показатели программ'!O144</f>
        <v>4.082191999999992</v>
      </c>
      <c r="T118" s="855">
        <f>'Ф1-Целевые показатели программ'!P144</f>
        <v>17.144914</v>
      </c>
      <c r="U118" s="855">
        <f>'Ф1-Целевые показатели программ'!Q144</f>
        <v>15.644914</v>
      </c>
      <c r="V118" s="855">
        <f>'Ф1-Целевые показатели программ'!R144</f>
        <v>14.144914</v>
      </c>
      <c r="W118" s="855">
        <f>'Ф1-Целевые показатели программ'!S144</f>
        <v>14.254913999999999</v>
      </c>
    </row>
    <row r="119" spans="1:23" hidden="1" outlineLevel="1">
      <c r="A119" s="1974"/>
      <c r="B119" s="1816"/>
      <c r="C119" s="71" t="s">
        <v>154</v>
      </c>
      <c r="D119" s="235">
        <f t="shared" ref="D119:U119" si="393">IF(D81&gt;0,D118/D81*100,"")</f>
        <v>3.7357879783409151</v>
      </c>
      <c r="E119" s="235">
        <f t="shared" si="393"/>
        <v>2.3022721358593503</v>
      </c>
      <c r="F119" s="235">
        <f t="shared" si="393"/>
        <v>2.0949810385107863</v>
      </c>
      <c r="G119" s="235">
        <f t="shared" si="393"/>
        <v>2.4640905564790021</v>
      </c>
      <c r="H119" s="235">
        <f t="shared" si="393"/>
        <v>2.2607034179718828</v>
      </c>
      <c r="I119" s="235">
        <f t="shared" si="393"/>
        <v>2.1395358509202964</v>
      </c>
      <c r="J119" s="1075">
        <f t="shared" si="393"/>
        <v>2.1395297193177782</v>
      </c>
      <c r="K119" s="1075">
        <f t="shared" ref="K119:L119" si="394">IF(K81&gt;0,K118/K81*100,"")</f>
        <v>1.5077735073347207</v>
      </c>
      <c r="L119" s="1075">
        <f t="shared" si="394"/>
        <v>2.6692907357461118</v>
      </c>
      <c r="M119" s="1075">
        <f t="shared" ref="M119:N119" si="395">IF(M81&gt;0,M118/M81*100,"")</f>
        <v>1.5165469862820615</v>
      </c>
      <c r="N119" s="1075">
        <f t="shared" si="395"/>
        <v>3.1214395609780006</v>
      </c>
      <c r="O119" s="235">
        <f t="shared" si="393"/>
        <v>1.7556339543647419</v>
      </c>
      <c r="P119" s="235">
        <f t="shared" ref="P119:S119" si="396">IF(P81&gt;0,P118/P81*100,"")</f>
        <v>1.5121477955996265</v>
      </c>
      <c r="Q119" s="235">
        <f t="shared" si="396"/>
        <v>2.6770730968740208</v>
      </c>
      <c r="R119" s="235">
        <f t="shared" si="396"/>
        <v>1.4626845344164769</v>
      </c>
      <c r="S119" s="235">
        <f t="shared" si="396"/>
        <v>1.6572225930927971</v>
      </c>
      <c r="T119" s="235">
        <f t="shared" si="393"/>
        <v>1.7252748152103023</v>
      </c>
      <c r="U119" s="235">
        <f t="shared" si="393"/>
        <v>1.5739666265607597</v>
      </c>
      <c r="V119" s="235">
        <f t="shared" ref="V119:W119" si="397">IF(V81&gt;0,V118/V81*100,"")</f>
        <v>1.4223426841457978</v>
      </c>
      <c r="W119" s="235">
        <f t="shared" si="397"/>
        <v>1.4326834229674876</v>
      </c>
    </row>
    <row r="120" spans="1:23" hidden="1" outlineLevel="1">
      <c r="A120" s="1974"/>
      <c r="B120" s="1816"/>
      <c r="C120" s="71" t="s">
        <v>155</v>
      </c>
      <c r="D120" s="235">
        <f t="shared" ref="D120:U120" si="398">IF(D92&gt;0,D118/D92*100,"")</f>
        <v>3.7357879783409151</v>
      </c>
      <c r="E120" s="235">
        <f t="shared" si="398"/>
        <v>2.3022721358593503</v>
      </c>
      <c r="F120" s="235">
        <f t="shared" si="398"/>
        <v>2.0949810385107863</v>
      </c>
      <c r="G120" s="235">
        <f t="shared" si="398"/>
        <v>2.4640905564790021</v>
      </c>
      <c r="H120" s="235">
        <f t="shared" si="398"/>
        <v>2.2607034179718828</v>
      </c>
      <c r="I120" s="235">
        <f t="shared" si="398"/>
        <v>2.1395358509202964</v>
      </c>
      <c r="J120" s="1075">
        <f t="shared" si="398"/>
        <v>2.1395297193177782</v>
      </c>
      <c r="K120" s="1075">
        <f t="shared" ref="K120:L120" si="399">IF(K92&gt;0,K118/K92*100,"")</f>
        <v>1.5077735073347207</v>
      </c>
      <c r="L120" s="1075">
        <f t="shared" si="399"/>
        <v>2.6692907357461113</v>
      </c>
      <c r="M120" s="1075">
        <f t="shared" ref="M120:N120" si="400">IF(M92&gt;0,M118/M92*100,"")</f>
        <v>1.5165469862820615</v>
      </c>
      <c r="N120" s="1075">
        <f t="shared" si="400"/>
        <v>3.1214395609780006</v>
      </c>
      <c r="O120" s="235">
        <f t="shared" si="398"/>
        <v>1.7556339543647419</v>
      </c>
      <c r="P120" s="235">
        <f t="shared" ref="P120:S120" si="401">IF(P92&gt;0,P118/P92*100,"")</f>
        <v>1.5121477955996265</v>
      </c>
      <c r="Q120" s="235">
        <f t="shared" si="401"/>
        <v>2.6770730968740208</v>
      </c>
      <c r="R120" s="235">
        <f t="shared" si="401"/>
        <v>1.4626845344164769</v>
      </c>
      <c r="S120" s="235">
        <f t="shared" si="401"/>
        <v>1.6572225930927971</v>
      </c>
      <c r="T120" s="235">
        <f t="shared" si="398"/>
        <v>1.7252748152103023</v>
      </c>
      <c r="U120" s="235">
        <f t="shared" si="398"/>
        <v>1.5739666265607597</v>
      </c>
      <c r="V120" s="235">
        <f t="shared" ref="V120:W120" si="402">IF(V92&gt;0,V118/V92*100,"")</f>
        <v>1.4223426841457978</v>
      </c>
      <c r="W120" s="235">
        <f t="shared" si="402"/>
        <v>1.4326834229674876</v>
      </c>
    </row>
    <row r="121" spans="1:23" hidden="1" outlineLevel="1">
      <c r="A121" s="1974"/>
      <c r="B121" s="1816"/>
      <c r="C121" s="68" t="s">
        <v>164</v>
      </c>
      <c r="D121" s="235">
        <f t="shared" ref="D121:U121" si="403">IF(D101&gt;0,D118/D101*100,"")</f>
        <v>100</v>
      </c>
      <c r="E121" s="235">
        <f t="shared" si="403"/>
        <v>100</v>
      </c>
      <c r="F121" s="235">
        <f t="shared" si="403"/>
        <v>100</v>
      </c>
      <c r="G121" s="235">
        <f t="shared" si="403"/>
        <v>100</v>
      </c>
      <c r="H121" s="235">
        <f t="shared" si="403"/>
        <v>100</v>
      </c>
      <c r="I121" s="235">
        <f t="shared" si="403"/>
        <v>100</v>
      </c>
      <c r="J121" s="1075">
        <f t="shared" si="403"/>
        <v>100</v>
      </c>
      <c r="K121" s="1075">
        <f t="shared" si="403"/>
        <v>100</v>
      </c>
      <c r="L121" s="1075">
        <f t="shared" si="403"/>
        <v>100</v>
      </c>
      <c r="M121" s="1075">
        <f t="shared" ref="M121:N121" si="404">IF(M101&gt;0,M118/M101*100,"")</f>
        <v>100</v>
      </c>
      <c r="N121" s="1075">
        <f t="shared" si="404"/>
        <v>100</v>
      </c>
      <c r="O121" s="235">
        <f t="shared" si="403"/>
        <v>100</v>
      </c>
      <c r="P121" s="235">
        <f t="shared" ref="P121:S121" si="405">IF(P101&gt;0,P118/P101*100,"")</f>
        <v>100</v>
      </c>
      <c r="Q121" s="235">
        <f t="shared" si="405"/>
        <v>100</v>
      </c>
      <c r="R121" s="235">
        <f t="shared" si="405"/>
        <v>100</v>
      </c>
      <c r="S121" s="235">
        <f t="shared" si="405"/>
        <v>100</v>
      </c>
      <c r="T121" s="235">
        <f t="shared" si="403"/>
        <v>100</v>
      </c>
      <c r="U121" s="235">
        <f t="shared" si="403"/>
        <v>100</v>
      </c>
      <c r="V121" s="235">
        <f t="shared" ref="V121:W121" si="406">IF(V101&gt;0,V118/V101*100,"")</f>
        <v>100</v>
      </c>
      <c r="W121" s="235">
        <f t="shared" si="406"/>
        <v>100</v>
      </c>
    </row>
    <row r="122" spans="1:23" hidden="1" outlineLevel="1">
      <c r="A122" s="1974" t="s">
        <v>142</v>
      </c>
      <c r="B122" s="1816" t="s">
        <v>70</v>
      </c>
      <c r="C122" s="669" t="s">
        <v>580</v>
      </c>
      <c r="D122" s="855">
        <f>'Ф1-Целевые показатели программ'!E148</f>
        <v>135.52368600000005</v>
      </c>
      <c r="E122" s="855">
        <f>'Ф1-Целевые показатели программ'!F148</f>
        <v>173.00377139969973</v>
      </c>
      <c r="F122" s="855">
        <f>'Ф1-Целевые показатели программ'!G148</f>
        <v>185.13395400000002</v>
      </c>
      <c r="G122" s="855">
        <f>'Ф1-Целевые показатели программ'!H148</f>
        <v>169.05461650000001</v>
      </c>
      <c r="H122" s="855">
        <f>'Ф1-Целевые показатели программ'!I148</f>
        <v>157.63551380000007</v>
      </c>
      <c r="I122" s="855">
        <f>I104</f>
        <v>206.11018189000004</v>
      </c>
      <c r="J122" s="66">
        <f t="shared" ref="J122" si="407">K122+L122+M122+N122</f>
        <v>206.11018189000004</v>
      </c>
      <c r="K122" s="1076">
        <v>57.254980990000071</v>
      </c>
      <c r="L122" s="1076">
        <v>39.010725000000001</v>
      </c>
      <c r="M122" s="1455">
        <v>51.150091000000018</v>
      </c>
      <c r="N122" s="1455">
        <v>58.694384899999946</v>
      </c>
      <c r="O122" s="855">
        <f>'Ф1-Целевые показатели программ'!K148</f>
        <v>176.20360300000021</v>
      </c>
      <c r="P122" s="855">
        <f>'Ф1-Целевые показатели программ'!L148</f>
        <v>57.717981000000123</v>
      </c>
      <c r="Q122" s="855">
        <f>'Ф1-Целевые показатели программ'!M148</f>
        <v>39.44972400000006</v>
      </c>
      <c r="R122" s="855">
        <f>'Ф1-Целевые показатели программ'!N148</f>
        <v>28.19959700000004</v>
      </c>
      <c r="S122" s="855">
        <f>'Ф1-Целевые показатели программ'!O148</f>
        <v>50.836300999999992</v>
      </c>
      <c r="T122" s="855">
        <f>'Ф1-Целевые показатели программ'!P148</f>
        <v>169.69637</v>
      </c>
      <c r="U122" s="855">
        <f>'Ф1-Целевые показатели программ'!Q148</f>
        <v>158.39636999999999</v>
      </c>
      <c r="V122" s="855">
        <f>'Ф1-Целевые показатели программ'!R148</f>
        <v>146.09636999999998</v>
      </c>
      <c r="W122" s="855">
        <f>'Ф1-Целевые показатели программ'!S148</f>
        <v>146.49636999999998</v>
      </c>
    </row>
    <row r="123" spans="1:23" hidden="1" outlineLevel="1">
      <c r="A123" s="1974"/>
      <c r="B123" s="1816"/>
      <c r="C123" s="71" t="s">
        <v>156</v>
      </c>
      <c r="D123" s="235">
        <f t="shared" ref="D123:U123" si="408">IF(D82&gt;0,D122/D82*100,"")</f>
        <v>4.6908962005618049</v>
      </c>
      <c r="E123" s="235">
        <f t="shared" si="408"/>
        <v>6.3368151743135357</v>
      </c>
      <c r="F123" s="235">
        <f t="shared" si="408"/>
        <v>6.8193350546597227</v>
      </c>
      <c r="G123" s="235">
        <f t="shared" si="408"/>
        <v>6.5428558468845761</v>
      </c>
      <c r="H123" s="235">
        <f t="shared" si="408"/>
        <v>6.0854274356349434</v>
      </c>
      <c r="I123" s="235">
        <f t="shared" si="408"/>
        <v>7.5699504219486844</v>
      </c>
      <c r="J123" s="1075">
        <f t="shared" si="408"/>
        <v>7.5699684555034104</v>
      </c>
      <c r="K123" s="1075">
        <f t="shared" ref="K123:L123" si="409">IF(K82&gt;0,K122/K82*100,"")</f>
        <v>7.6090707076934576</v>
      </c>
      <c r="L123" s="1075">
        <f t="shared" si="409"/>
        <v>6.5733485694081368</v>
      </c>
      <c r="M123" s="1075">
        <f t="shared" ref="M123:N123" si="410">IF(M82&gt;0,M122/M82*100,"")</f>
        <v>7.2774223885268787</v>
      </c>
      <c r="N123" s="1075">
        <f t="shared" si="410"/>
        <v>8.709011781289405</v>
      </c>
      <c r="O123" s="235">
        <f t="shared" si="408"/>
        <v>6.3362796241724677</v>
      </c>
      <c r="P123" s="235">
        <f t="shared" ref="P123:S123" si="411">IF(P82&gt;0,P122/P82*100,"")</f>
        <v>7.6322524607662023</v>
      </c>
      <c r="Q123" s="235">
        <f t="shared" si="411"/>
        <v>6.5919240184758339</v>
      </c>
      <c r="R123" s="235">
        <f t="shared" si="411"/>
        <v>3.9151514468099888</v>
      </c>
      <c r="S123" s="235">
        <f t="shared" si="411"/>
        <v>7.2015588129123635</v>
      </c>
      <c r="T123" s="235">
        <f t="shared" si="408"/>
        <v>6.0979590326795137</v>
      </c>
      <c r="U123" s="235">
        <f t="shared" si="408"/>
        <v>5.6910808361662895</v>
      </c>
      <c r="V123" s="235">
        <f t="shared" ref="V123:W123" si="412">IF(V82&gt;0,V122/V82*100,"")</f>
        <v>5.2482068351297526</v>
      </c>
      <c r="W123" s="235">
        <f t="shared" si="412"/>
        <v>5.2616309338729081</v>
      </c>
    </row>
    <row r="124" spans="1:23" hidden="1" outlineLevel="1">
      <c r="A124" s="1974"/>
      <c r="B124" s="1816"/>
      <c r="C124" s="71" t="s">
        <v>157</v>
      </c>
      <c r="D124" s="235">
        <f t="shared" ref="D124:U124" si="413">IF(D93&gt;0,D122/D93*100,"")</f>
        <v>4.9165820484074114</v>
      </c>
      <c r="E124" s="235">
        <f t="shared" si="413"/>
        <v>6.6605018863419883</v>
      </c>
      <c r="F124" s="235">
        <f t="shared" si="413"/>
        <v>7.0922309480183507</v>
      </c>
      <c r="G124" s="235">
        <f t="shared" si="413"/>
        <v>6.9389622789200605</v>
      </c>
      <c r="H124" s="235">
        <f t="shared" si="413"/>
        <v>6.4960759872671066</v>
      </c>
      <c r="I124" s="235">
        <f t="shared" si="413"/>
        <v>8.1627706603607262</v>
      </c>
      <c r="J124" s="1075">
        <f t="shared" si="413"/>
        <v>8.1627455467717684</v>
      </c>
      <c r="K124" s="1075">
        <f t="shared" ref="K124:L124" si="414">IF(K93&gt;0,K122/K93*100,"")</f>
        <v>8.0508261873489317</v>
      </c>
      <c r="L124" s="1075">
        <f t="shared" si="414"/>
        <v>7.1861286955686356</v>
      </c>
      <c r="M124" s="1075">
        <f t="shared" ref="M124:N124" si="415">IF(M93&gt;0,M122/M93*100,"")</f>
        <v>7.9150301745481588</v>
      </c>
      <c r="N124" s="1075">
        <f t="shared" si="415"/>
        <v>9.3950099081217697</v>
      </c>
      <c r="O124" s="235">
        <f t="shared" si="413"/>
        <v>6.4108249577710659</v>
      </c>
      <c r="P124" s="235">
        <f t="shared" ref="P124:S124" si="416">IF(P93&gt;0,P122/P93*100,"")</f>
        <v>7.7356642067658452</v>
      </c>
      <c r="Q124" s="235">
        <f t="shared" si="416"/>
        <v>6.6647359014119649</v>
      </c>
      <c r="R124" s="235">
        <f t="shared" si="416"/>
        <v>3.9520636142219594</v>
      </c>
      <c r="S124" s="235">
        <f t="shared" si="416"/>
        <v>7.2941546000637567</v>
      </c>
      <c r="T124" s="235">
        <f t="shared" si="413"/>
        <v>6.0979590326795137</v>
      </c>
      <c r="U124" s="235">
        <f t="shared" si="413"/>
        <v>5.6910808361662895</v>
      </c>
      <c r="V124" s="235">
        <f t="shared" ref="V124:W124" si="417">IF(V93&gt;0,V122/V93*100,"")</f>
        <v>5.2482068351297526</v>
      </c>
      <c r="W124" s="235">
        <f t="shared" si="417"/>
        <v>5.2616309338729081</v>
      </c>
    </row>
    <row r="125" spans="1:23" hidden="1" outlineLevel="1">
      <c r="A125" s="1974"/>
      <c r="B125" s="1816"/>
      <c r="C125" s="68" t="s">
        <v>165</v>
      </c>
      <c r="D125" s="235">
        <f t="shared" ref="D125:U125" si="418">IF(D104&gt;0,D122/D104*100,"")</f>
        <v>100</v>
      </c>
      <c r="E125" s="235">
        <f t="shared" si="418"/>
        <v>100</v>
      </c>
      <c r="F125" s="235">
        <f t="shared" si="418"/>
        <v>100</v>
      </c>
      <c r="G125" s="235">
        <f t="shared" si="418"/>
        <v>100</v>
      </c>
      <c r="H125" s="235">
        <f t="shared" si="418"/>
        <v>100</v>
      </c>
      <c r="I125" s="235">
        <f t="shared" si="418"/>
        <v>100</v>
      </c>
      <c r="J125" s="1075">
        <f t="shared" si="418"/>
        <v>100</v>
      </c>
      <c r="K125" s="1075">
        <f t="shared" si="418"/>
        <v>100</v>
      </c>
      <c r="L125" s="1075">
        <f t="shared" si="418"/>
        <v>100</v>
      </c>
      <c r="M125" s="1075">
        <f t="shared" ref="M125:N125" si="419">IF(M104&gt;0,M122/M104*100,"")</f>
        <v>100</v>
      </c>
      <c r="N125" s="1075">
        <f t="shared" si="419"/>
        <v>100</v>
      </c>
      <c r="O125" s="235">
        <f t="shared" si="418"/>
        <v>100</v>
      </c>
      <c r="P125" s="235">
        <f t="shared" ref="P125:S125" si="420">IF(P104&gt;0,P122/P104*100,"")</f>
        <v>100</v>
      </c>
      <c r="Q125" s="235">
        <f t="shared" si="420"/>
        <v>100</v>
      </c>
      <c r="R125" s="235">
        <f t="shared" si="420"/>
        <v>100</v>
      </c>
      <c r="S125" s="235">
        <f t="shared" si="420"/>
        <v>100</v>
      </c>
      <c r="T125" s="235">
        <f t="shared" si="418"/>
        <v>100</v>
      </c>
      <c r="U125" s="235">
        <f t="shared" si="418"/>
        <v>100</v>
      </c>
      <c r="V125" s="235">
        <f t="shared" ref="V125:W125" si="421">IF(V104&gt;0,V122/V104*100,"")</f>
        <v>100</v>
      </c>
      <c r="W125" s="235">
        <f t="shared" si="421"/>
        <v>100</v>
      </c>
    </row>
    <row r="126" spans="1:23" hidden="1" outlineLevel="1">
      <c r="A126" s="1974" t="s">
        <v>143</v>
      </c>
      <c r="B126" s="1816" t="s">
        <v>71</v>
      </c>
      <c r="C126" s="669" t="s">
        <v>580</v>
      </c>
      <c r="D126" s="855">
        <f>'Ф1-Целевые показатели программ'!E152</f>
        <v>504.75291490300003</v>
      </c>
      <c r="E126" s="855">
        <f>'Ф1-Целевые показатели программ'!F152</f>
        <v>291.71026274030004</v>
      </c>
      <c r="F126" s="855">
        <f>'Ф1-Целевые показатели программ'!G152</f>
        <v>311.03892350000001</v>
      </c>
      <c r="G126" s="855">
        <f>'Ф1-Целевые показатели программ'!H152</f>
        <v>241.63387800000021</v>
      </c>
      <c r="H126" s="855">
        <f>'Ф1-Целевые показатели программ'!I152</f>
        <v>203.58359138999995</v>
      </c>
      <c r="I126" s="855">
        <f>I107</f>
        <v>261.71152417500025</v>
      </c>
      <c r="J126" s="66">
        <f t="shared" ref="J126" si="422">K126+L126+M126+N126</f>
        <v>261.71152386000011</v>
      </c>
      <c r="K126" s="1076">
        <v>96.28983419999993</v>
      </c>
      <c r="L126" s="1076">
        <v>44.215488684999897</v>
      </c>
      <c r="M126" s="1455">
        <v>57.516204975000178</v>
      </c>
      <c r="N126" s="1455">
        <v>63.6899960000001</v>
      </c>
      <c r="O126" s="855">
        <f>'Ф1-Целевые показатели программ'!K152</f>
        <v>261.77189799999996</v>
      </c>
      <c r="P126" s="855">
        <f>'Ф1-Целевые показатели программ'!L152</f>
        <v>91.379008999999996</v>
      </c>
      <c r="Q126" s="855">
        <f>'Ф1-Целевые показатели программ'!M152</f>
        <v>39.689756999999986</v>
      </c>
      <c r="R126" s="855">
        <f>'Ф1-Целевые показатели программ'!N152</f>
        <v>53.699906999999996</v>
      </c>
      <c r="S126" s="855">
        <f>'Ф1-Целевые показатели программ'!O152</f>
        <v>77.003224999999986</v>
      </c>
      <c r="T126" s="855">
        <f>'Ф1-Целевые показатели программ'!P152</f>
        <v>237.00147000000038</v>
      </c>
      <c r="U126" s="855">
        <f>'Ф1-Целевые показатели программ'!Q152</f>
        <v>223.2572360000006</v>
      </c>
      <c r="V126" s="855">
        <f>'Ф1-Целевые показатели программ'!R152</f>
        <v>217.60247500000025</v>
      </c>
      <c r="W126" s="855">
        <f>'Ф1-Целевые показатели программ'!S152</f>
        <v>218.08360100000095</v>
      </c>
    </row>
    <row r="127" spans="1:23" hidden="1" outlineLevel="1">
      <c r="A127" s="1974"/>
      <c r="B127" s="1816"/>
      <c r="C127" s="71" t="s">
        <v>158</v>
      </c>
      <c r="D127" s="235">
        <f t="shared" ref="D127:U127" si="423">IF(D83&gt;0,D126/D83*100,"")</f>
        <v>27.349871847319278</v>
      </c>
      <c r="E127" s="235">
        <f t="shared" si="423"/>
        <v>18.812194843523113</v>
      </c>
      <c r="F127" s="235">
        <f t="shared" si="423"/>
        <v>20.286337875948977</v>
      </c>
      <c r="G127" s="235">
        <f t="shared" si="423"/>
        <v>16.529594238001401</v>
      </c>
      <c r="H127" s="235">
        <f t="shared" si="423"/>
        <v>13.308750482509419</v>
      </c>
      <c r="I127" s="235">
        <f t="shared" si="423"/>
        <v>16.373260527710098</v>
      </c>
      <c r="J127" s="1075">
        <f t="shared" si="423"/>
        <v>16.373285638267067</v>
      </c>
      <c r="K127" s="1075">
        <f t="shared" ref="K127:L127" si="424">IF(K83&gt;0,K126/K83*100,"")</f>
        <v>21.316942700120066</v>
      </c>
      <c r="L127" s="1075">
        <f t="shared" si="424"/>
        <v>13.234207583241234</v>
      </c>
      <c r="M127" s="1075">
        <f t="shared" ref="M127:N127" si="425">IF(M83&gt;0,M126/M83*100,"")</f>
        <v>13.548526565297319</v>
      </c>
      <c r="N127" s="1075">
        <f t="shared" si="425"/>
        <v>16.41156359513505</v>
      </c>
      <c r="O127" s="235">
        <f t="shared" si="423"/>
        <v>15.882240784587417</v>
      </c>
      <c r="P127" s="235">
        <f t="shared" ref="P127:S127" si="426">IF(P83&gt;0,P126/P83*100,"")</f>
        <v>19.987792702722032</v>
      </c>
      <c r="Q127" s="235">
        <f t="shared" si="426"/>
        <v>11.872359987809169</v>
      </c>
      <c r="R127" s="235">
        <f t="shared" si="426"/>
        <v>12.3578320721208</v>
      </c>
      <c r="S127" s="235">
        <f t="shared" si="426"/>
        <v>18.239186029736238</v>
      </c>
      <c r="T127" s="235">
        <f t="shared" si="423"/>
        <v>14.335546674278451</v>
      </c>
      <c r="U127" s="235">
        <f t="shared" si="423"/>
        <v>13.498481550609363</v>
      </c>
      <c r="V127" s="235">
        <f t="shared" ref="V127:W127" si="427">IF(V83&gt;0,V126/V83*100,"")</f>
        <v>13.152609722607222</v>
      </c>
      <c r="W127" s="235">
        <f t="shared" si="427"/>
        <v>13.177708041231057</v>
      </c>
    </row>
    <row r="128" spans="1:23" hidden="1" outlineLevel="1">
      <c r="A128" s="1974"/>
      <c r="B128" s="1816"/>
      <c r="C128" s="71" t="s">
        <v>159</v>
      </c>
      <c r="D128" s="235">
        <f t="shared" ref="D128:U128" si="428">IF(D94&gt;0,D126/D94*100,"")</f>
        <v>27.349871847319278</v>
      </c>
      <c r="E128" s="235">
        <f t="shared" si="428"/>
        <v>18.812194843523113</v>
      </c>
      <c r="F128" s="235">
        <f t="shared" si="428"/>
        <v>20.286337875948977</v>
      </c>
      <c r="G128" s="235">
        <f t="shared" si="428"/>
        <v>16.529594238001401</v>
      </c>
      <c r="H128" s="235">
        <f t="shared" si="428"/>
        <v>13.308750482509419</v>
      </c>
      <c r="I128" s="235">
        <f t="shared" si="428"/>
        <v>16.373260527710098</v>
      </c>
      <c r="J128" s="1075">
        <f t="shared" si="428"/>
        <v>16.373285638267067</v>
      </c>
      <c r="K128" s="1075">
        <f t="shared" ref="K128:L128" si="429">IF(K94&gt;0,K126/K94*100,"")</f>
        <v>21.316942700120066</v>
      </c>
      <c r="L128" s="1075">
        <f t="shared" si="429"/>
        <v>13.234207583241234</v>
      </c>
      <c r="M128" s="1075">
        <f t="shared" ref="M128:N128" si="430">IF(M94&gt;0,M126/M94*100,"")</f>
        <v>13.548526565297319</v>
      </c>
      <c r="N128" s="1075">
        <f t="shared" si="430"/>
        <v>16.41156359513505</v>
      </c>
      <c r="O128" s="235">
        <f t="shared" si="428"/>
        <v>15.882240784587417</v>
      </c>
      <c r="P128" s="235">
        <f t="shared" ref="P128:S128" si="431">IF(P94&gt;0,P126/P94*100,"")</f>
        <v>19.987792702722032</v>
      </c>
      <c r="Q128" s="235">
        <f t="shared" si="431"/>
        <v>11.872359987809169</v>
      </c>
      <c r="R128" s="235">
        <f t="shared" si="431"/>
        <v>12.3578320721208</v>
      </c>
      <c r="S128" s="235">
        <f t="shared" si="431"/>
        <v>18.239186029736238</v>
      </c>
      <c r="T128" s="235">
        <f t="shared" si="428"/>
        <v>14.335546674278451</v>
      </c>
      <c r="U128" s="235">
        <f t="shared" si="428"/>
        <v>13.498481550609363</v>
      </c>
      <c r="V128" s="235">
        <f t="shared" ref="V128:W128" si="432">IF(V94&gt;0,V126/V94*100,"")</f>
        <v>13.152609722607222</v>
      </c>
      <c r="W128" s="235">
        <f t="shared" si="432"/>
        <v>13.177708041231057</v>
      </c>
    </row>
    <row r="129" spans="1:23" hidden="1" outlineLevel="1">
      <c r="A129" s="1974"/>
      <c r="B129" s="1816"/>
      <c r="C129" s="68" t="s">
        <v>286</v>
      </c>
      <c r="D129" s="235">
        <f t="shared" ref="D129:U129" si="433">IF(D107&gt;0,D126/D107*100,"")</f>
        <v>100</v>
      </c>
      <c r="E129" s="235">
        <f t="shared" si="433"/>
        <v>100</v>
      </c>
      <c r="F129" s="235">
        <f t="shared" si="433"/>
        <v>100</v>
      </c>
      <c r="G129" s="235">
        <f t="shared" si="433"/>
        <v>100</v>
      </c>
      <c r="H129" s="235">
        <f t="shared" si="433"/>
        <v>100</v>
      </c>
      <c r="I129" s="235">
        <f t="shared" si="433"/>
        <v>100</v>
      </c>
      <c r="J129" s="1075">
        <f t="shared" si="433"/>
        <v>100</v>
      </c>
      <c r="K129" s="1075">
        <f t="shared" si="433"/>
        <v>100</v>
      </c>
      <c r="L129" s="1075">
        <f t="shared" si="433"/>
        <v>100</v>
      </c>
      <c r="M129" s="1075">
        <f t="shared" ref="M129:N129" si="434">IF(M107&gt;0,M126/M107*100,"")</f>
        <v>100</v>
      </c>
      <c r="N129" s="1075">
        <f t="shared" si="434"/>
        <v>100</v>
      </c>
      <c r="O129" s="235">
        <f t="shared" si="433"/>
        <v>100</v>
      </c>
      <c r="P129" s="235">
        <f t="shared" ref="P129:S129" si="435">IF(P107&gt;0,P126/P107*100,"")</f>
        <v>100</v>
      </c>
      <c r="Q129" s="235">
        <f t="shared" si="435"/>
        <v>100</v>
      </c>
      <c r="R129" s="235">
        <f t="shared" si="435"/>
        <v>100</v>
      </c>
      <c r="S129" s="235">
        <f t="shared" si="435"/>
        <v>100</v>
      </c>
      <c r="T129" s="235">
        <f t="shared" si="433"/>
        <v>100</v>
      </c>
      <c r="U129" s="235">
        <f t="shared" si="433"/>
        <v>100</v>
      </c>
      <c r="V129" s="235">
        <f t="shared" ref="V129:W129" si="436">IF(V107&gt;0,V126/V107*100,"")</f>
        <v>100</v>
      </c>
      <c r="W129" s="235">
        <f t="shared" si="436"/>
        <v>100</v>
      </c>
    </row>
    <row r="130" spans="1:23" hidden="1" outlineLevel="1">
      <c r="A130" s="1974">
        <v>7</v>
      </c>
      <c r="B130" s="1973" t="s">
        <v>166</v>
      </c>
      <c r="C130" s="669" t="s">
        <v>580</v>
      </c>
      <c r="D130" s="235">
        <f>D95-D110</f>
        <v>0</v>
      </c>
      <c r="E130" s="235">
        <f t="shared" ref="E130:U130" si="437">E95-E110</f>
        <v>0</v>
      </c>
      <c r="F130" s="235">
        <f t="shared" si="437"/>
        <v>0</v>
      </c>
      <c r="G130" s="235">
        <f t="shared" si="437"/>
        <v>0</v>
      </c>
      <c r="H130" s="235">
        <f t="shared" si="437"/>
        <v>0</v>
      </c>
      <c r="I130" s="235">
        <f t="shared" si="437"/>
        <v>0</v>
      </c>
      <c r="J130" s="1051"/>
      <c r="K130" s="1051"/>
      <c r="L130" s="1051"/>
      <c r="M130" s="1051"/>
      <c r="N130" s="1051"/>
      <c r="O130" s="235">
        <f t="shared" si="437"/>
        <v>0</v>
      </c>
      <c r="P130" s="235">
        <f t="shared" ref="P130:S130" si="438">P95-P110</f>
        <v>0</v>
      </c>
      <c r="Q130" s="235">
        <f t="shared" si="438"/>
        <v>0</v>
      </c>
      <c r="R130" s="235">
        <f t="shared" si="438"/>
        <v>0</v>
      </c>
      <c r="S130" s="235">
        <f t="shared" si="438"/>
        <v>0</v>
      </c>
      <c r="T130" s="235">
        <f t="shared" si="437"/>
        <v>0</v>
      </c>
      <c r="U130" s="235">
        <f t="shared" si="437"/>
        <v>0</v>
      </c>
      <c r="V130" s="235">
        <f t="shared" ref="V130:W130" si="439">V95-V110</f>
        <v>0</v>
      </c>
      <c r="W130" s="235">
        <f t="shared" si="439"/>
        <v>0</v>
      </c>
    </row>
    <row r="131" spans="1:23" hidden="1" outlineLevel="1">
      <c r="A131" s="1974"/>
      <c r="B131" s="1973"/>
      <c r="C131" s="71" t="s">
        <v>79</v>
      </c>
      <c r="D131" s="235">
        <f>IF(D79&gt;0,D130/D79*100,"")</f>
        <v>0</v>
      </c>
      <c r="E131" s="235">
        <f t="shared" ref="E131:U131" si="440">IF(E79&gt;0,E130/E79*100,"")</f>
        <v>0</v>
      </c>
      <c r="F131" s="235">
        <f t="shared" si="440"/>
        <v>0</v>
      </c>
      <c r="G131" s="235">
        <f t="shared" si="440"/>
        <v>0</v>
      </c>
      <c r="H131" s="235">
        <f t="shared" si="440"/>
        <v>0</v>
      </c>
      <c r="I131" s="235">
        <f t="shared" si="440"/>
        <v>0</v>
      </c>
      <c r="J131" s="1051"/>
      <c r="K131" s="1051"/>
      <c r="L131" s="1051"/>
      <c r="M131" s="1051"/>
      <c r="N131" s="1051"/>
      <c r="O131" s="235">
        <f t="shared" si="440"/>
        <v>0</v>
      </c>
      <c r="P131" s="235">
        <f t="shared" ref="P131:S131" si="441">IF(P79&gt;0,P130/P79*100,"")</f>
        <v>0</v>
      </c>
      <c r="Q131" s="235">
        <f t="shared" si="441"/>
        <v>0</v>
      </c>
      <c r="R131" s="235">
        <f t="shared" si="441"/>
        <v>0</v>
      </c>
      <c r="S131" s="235">
        <f t="shared" si="441"/>
        <v>0</v>
      </c>
      <c r="T131" s="235">
        <f t="shared" si="440"/>
        <v>0</v>
      </c>
      <c r="U131" s="235">
        <f t="shared" si="440"/>
        <v>0</v>
      </c>
      <c r="V131" s="235">
        <f t="shared" ref="V131:W131" si="442">IF(V79&gt;0,V130/V79*100,"")</f>
        <v>0</v>
      </c>
      <c r="W131" s="235">
        <f t="shared" si="442"/>
        <v>0</v>
      </c>
    </row>
    <row r="132" spans="1:23" hidden="1" outlineLevel="1">
      <c r="A132" s="1974"/>
      <c r="B132" s="1973"/>
      <c r="C132" s="71" t="s">
        <v>151</v>
      </c>
      <c r="D132" s="235">
        <f>IF(D89&gt;0,D130/D89*100,"")</f>
        <v>0</v>
      </c>
      <c r="E132" s="235">
        <f t="shared" ref="E132:U132" si="443">IF(E89&gt;0,E130/E89*100,"")</f>
        <v>0</v>
      </c>
      <c r="F132" s="235">
        <f t="shared" si="443"/>
        <v>0</v>
      </c>
      <c r="G132" s="235">
        <f t="shared" si="443"/>
        <v>0</v>
      </c>
      <c r="H132" s="235">
        <f t="shared" si="443"/>
        <v>0</v>
      </c>
      <c r="I132" s="235">
        <f t="shared" si="443"/>
        <v>0</v>
      </c>
      <c r="J132" s="1051"/>
      <c r="K132" s="1051"/>
      <c r="L132" s="1051"/>
      <c r="M132" s="1051"/>
      <c r="N132" s="1051"/>
      <c r="O132" s="235">
        <f t="shared" si="443"/>
        <v>0</v>
      </c>
      <c r="P132" s="235">
        <f t="shared" ref="P132:S132" si="444">IF(P89&gt;0,P130/P89*100,"")</f>
        <v>0</v>
      </c>
      <c r="Q132" s="235">
        <f t="shared" si="444"/>
        <v>0</v>
      </c>
      <c r="R132" s="235">
        <f t="shared" si="444"/>
        <v>0</v>
      </c>
      <c r="S132" s="235">
        <f t="shared" si="444"/>
        <v>0</v>
      </c>
      <c r="T132" s="235">
        <f t="shared" si="443"/>
        <v>0</v>
      </c>
      <c r="U132" s="235">
        <f t="shared" si="443"/>
        <v>0</v>
      </c>
      <c r="V132" s="235">
        <f t="shared" ref="V132:W132" si="445">IF(V89&gt;0,V130/V89*100,"")</f>
        <v>0</v>
      </c>
      <c r="W132" s="235">
        <f t="shared" si="445"/>
        <v>0</v>
      </c>
    </row>
    <row r="133" spans="1:23" hidden="1" outlineLevel="1">
      <c r="A133" s="1974"/>
      <c r="B133" s="1973"/>
      <c r="C133" s="68" t="s">
        <v>160</v>
      </c>
      <c r="D133" s="235">
        <f>IF(D95&gt;0,D130/D95*100,"")</f>
        <v>0</v>
      </c>
      <c r="E133" s="235">
        <f t="shared" ref="E133:U133" si="446">IF(E95&gt;0,E130/E95*100,"")</f>
        <v>0</v>
      </c>
      <c r="F133" s="235">
        <f t="shared" si="446"/>
        <v>0</v>
      </c>
      <c r="G133" s="235">
        <f t="shared" si="446"/>
        <v>0</v>
      </c>
      <c r="H133" s="235">
        <f t="shared" si="446"/>
        <v>0</v>
      </c>
      <c r="I133" s="235">
        <f t="shared" si="446"/>
        <v>0</v>
      </c>
      <c r="J133" s="1051"/>
      <c r="K133" s="1051"/>
      <c r="L133" s="1051"/>
      <c r="M133" s="1051"/>
      <c r="N133" s="1051"/>
      <c r="O133" s="235">
        <f t="shared" si="446"/>
        <v>0</v>
      </c>
      <c r="P133" s="235">
        <f t="shared" ref="P133:S133" si="447">IF(P95&gt;0,P130/P95*100,"")</f>
        <v>0</v>
      </c>
      <c r="Q133" s="235">
        <f t="shared" si="447"/>
        <v>0</v>
      </c>
      <c r="R133" s="235">
        <f t="shared" si="447"/>
        <v>0</v>
      </c>
      <c r="S133" s="235">
        <f t="shared" si="447"/>
        <v>0</v>
      </c>
      <c r="T133" s="235">
        <f t="shared" si="446"/>
        <v>0</v>
      </c>
      <c r="U133" s="235">
        <f t="shared" si="446"/>
        <v>0</v>
      </c>
      <c r="V133" s="235">
        <f t="shared" ref="V133:W133" si="448">IF(V95&gt;0,V130/V95*100,"")</f>
        <v>0</v>
      </c>
      <c r="W133" s="235">
        <f t="shared" si="448"/>
        <v>0</v>
      </c>
    </row>
    <row r="134" spans="1:23" hidden="1" outlineLevel="1">
      <c r="A134" s="1815" t="s">
        <v>167</v>
      </c>
      <c r="B134" s="1975" t="s">
        <v>68</v>
      </c>
      <c r="C134" s="669" t="s">
        <v>580</v>
      </c>
      <c r="D134" s="235">
        <f>D98-D114</f>
        <v>0</v>
      </c>
      <c r="E134" s="235">
        <f t="shared" ref="E134:U134" si="449">E98-E114</f>
        <v>0</v>
      </c>
      <c r="F134" s="235">
        <f t="shared" si="449"/>
        <v>0</v>
      </c>
      <c r="G134" s="235">
        <f t="shared" si="449"/>
        <v>0</v>
      </c>
      <c r="H134" s="235">
        <f t="shared" si="449"/>
        <v>0</v>
      </c>
      <c r="I134" s="235">
        <f t="shared" si="449"/>
        <v>0</v>
      </c>
      <c r="J134" s="1051"/>
      <c r="K134" s="1051"/>
      <c r="L134" s="1051"/>
      <c r="M134" s="1051"/>
      <c r="N134" s="1051"/>
      <c r="O134" s="235">
        <f t="shared" si="449"/>
        <v>0</v>
      </c>
      <c r="P134" s="235">
        <f t="shared" ref="P134:S134" si="450">P98-P114</f>
        <v>0</v>
      </c>
      <c r="Q134" s="235">
        <f t="shared" si="450"/>
        <v>0</v>
      </c>
      <c r="R134" s="235">
        <f t="shared" si="450"/>
        <v>0</v>
      </c>
      <c r="S134" s="235">
        <f t="shared" si="450"/>
        <v>0</v>
      </c>
      <c r="T134" s="235">
        <f t="shared" si="449"/>
        <v>0</v>
      </c>
      <c r="U134" s="235">
        <f t="shared" si="449"/>
        <v>0</v>
      </c>
      <c r="V134" s="235">
        <f t="shared" ref="V134:W134" si="451">V98-V114</f>
        <v>0</v>
      </c>
      <c r="W134" s="235">
        <f t="shared" si="451"/>
        <v>0</v>
      </c>
    </row>
    <row r="135" spans="1:23" hidden="1" outlineLevel="1">
      <c r="A135" s="1815"/>
      <c r="B135" s="1975"/>
      <c r="C135" s="71" t="s">
        <v>152</v>
      </c>
      <c r="D135" s="235">
        <f>IF(D80&gt;0,D134/D80*100,"")</f>
        <v>0</v>
      </c>
      <c r="E135" s="235">
        <f t="shared" ref="E135:U135" si="452">IF(E80&gt;0,E134/E80*100,"")</f>
        <v>0</v>
      </c>
      <c r="F135" s="235">
        <f t="shared" si="452"/>
        <v>0</v>
      </c>
      <c r="G135" s="235">
        <f t="shared" si="452"/>
        <v>0</v>
      </c>
      <c r="H135" s="235">
        <f t="shared" si="452"/>
        <v>0</v>
      </c>
      <c r="I135" s="235">
        <f t="shared" si="452"/>
        <v>0</v>
      </c>
      <c r="J135" s="1051"/>
      <c r="K135" s="1051"/>
      <c r="L135" s="1051"/>
      <c r="M135" s="1051"/>
      <c r="N135" s="1051"/>
      <c r="O135" s="235">
        <f t="shared" si="452"/>
        <v>0</v>
      </c>
      <c r="P135" s="235">
        <f t="shared" ref="P135:S135" si="453">IF(P80&gt;0,P134/P80*100,"")</f>
        <v>0</v>
      </c>
      <c r="Q135" s="235">
        <f t="shared" si="453"/>
        <v>0</v>
      </c>
      <c r="R135" s="235">
        <f t="shared" si="453"/>
        <v>0</v>
      </c>
      <c r="S135" s="235">
        <f t="shared" si="453"/>
        <v>0</v>
      </c>
      <c r="T135" s="235">
        <f t="shared" si="452"/>
        <v>0</v>
      </c>
      <c r="U135" s="235">
        <f t="shared" si="452"/>
        <v>0</v>
      </c>
      <c r="V135" s="235">
        <f t="shared" ref="V135:W135" si="454">IF(V80&gt;0,V134/V80*100,"")</f>
        <v>0</v>
      </c>
      <c r="W135" s="235">
        <f t="shared" si="454"/>
        <v>0</v>
      </c>
    </row>
    <row r="136" spans="1:23" hidden="1" outlineLevel="1">
      <c r="A136" s="1815"/>
      <c r="B136" s="1975"/>
      <c r="C136" s="71" t="s">
        <v>153</v>
      </c>
      <c r="D136" s="235">
        <f>IF(D91&gt;0,D134/D91*100,"")</f>
        <v>0</v>
      </c>
      <c r="E136" s="235">
        <f t="shared" ref="E136:U136" si="455">IF(E91&gt;0,E134/E91*100,"")</f>
        <v>0</v>
      </c>
      <c r="F136" s="235">
        <f t="shared" si="455"/>
        <v>0</v>
      </c>
      <c r="G136" s="235">
        <f t="shared" si="455"/>
        <v>0</v>
      </c>
      <c r="H136" s="235">
        <f t="shared" si="455"/>
        <v>0</v>
      </c>
      <c r="I136" s="235">
        <f t="shared" si="455"/>
        <v>0</v>
      </c>
      <c r="J136" s="1051"/>
      <c r="K136" s="1051"/>
      <c r="L136" s="1051"/>
      <c r="M136" s="1051"/>
      <c r="N136" s="1051"/>
      <c r="O136" s="235">
        <f t="shared" si="455"/>
        <v>0</v>
      </c>
      <c r="P136" s="235">
        <f t="shared" ref="P136:S136" si="456">IF(P91&gt;0,P134/P91*100,"")</f>
        <v>0</v>
      </c>
      <c r="Q136" s="235">
        <f t="shared" si="456"/>
        <v>0</v>
      </c>
      <c r="R136" s="235">
        <f t="shared" si="456"/>
        <v>0</v>
      </c>
      <c r="S136" s="235">
        <f t="shared" si="456"/>
        <v>0</v>
      </c>
      <c r="T136" s="235">
        <f t="shared" si="455"/>
        <v>0</v>
      </c>
      <c r="U136" s="235">
        <f t="shared" si="455"/>
        <v>0</v>
      </c>
      <c r="V136" s="235">
        <f t="shared" ref="V136:W136" si="457">IF(V91&gt;0,V134/V91*100,"")</f>
        <v>0</v>
      </c>
      <c r="W136" s="235">
        <f t="shared" si="457"/>
        <v>0</v>
      </c>
    </row>
    <row r="137" spans="1:23" hidden="1" outlineLevel="1">
      <c r="A137" s="1815"/>
      <c r="B137" s="1975"/>
      <c r="C137" s="68" t="s">
        <v>163</v>
      </c>
      <c r="D137" s="235">
        <f>IF(D98&gt;0,D134/D98*100,"")</f>
        <v>0</v>
      </c>
      <c r="E137" s="235">
        <f t="shared" ref="E137:U137" si="458">IF(E98&gt;0,E134/E98*100,"")</f>
        <v>0</v>
      </c>
      <c r="F137" s="235">
        <f t="shared" si="458"/>
        <v>0</v>
      </c>
      <c r="G137" s="235">
        <f t="shared" si="458"/>
        <v>0</v>
      </c>
      <c r="H137" s="235">
        <f t="shared" si="458"/>
        <v>0</v>
      </c>
      <c r="I137" s="235">
        <f t="shared" si="458"/>
        <v>0</v>
      </c>
      <c r="J137" s="1051"/>
      <c r="K137" s="1051"/>
      <c r="L137" s="1051"/>
      <c r="M137" s="1051"/>
      <c r="N137" s="1051"/>
      <c r="O137" s="235">
        <f t="shared" si="458"/>
        <v>0</v>
      </c>
      <c r="P137" s="235">
        <f t="shared" ref="P137:S137" si="459">IF(P98&gt;0,P134/P98*100,"")</f>
        <v>0</v>
      </c>
      <c r="Q137" s="235">
        <f t="shared" si="459"/>
        <v>0</v>
      </c>
      <c r="R137" s="235">
        <f t="shared" si="459"/>
        <v>0</v>
      </c>
      <c r="S137" s="235">
        <f t="shared" si="459"/>
        <v>0</v>
      </c>
      <c r="T137" s="235">
        <f t="shared" si="458"/>
        <v>0</v>
      </c>
      <c r="U137" s="235">
        <f t="shared" si="458"/>
        <v>0</v>
      </c>
      <c r="V137" s="235">
        <f t="shared" ref="V137:W137" si="460">IF(V98&gt;0,V134/V98*100,"")</f>
        <v>0</v>
      </c>
      <c r="W137" s="235">
        <f t="shared" si="460"/>
        <v>0</v>
      </c>
    </row>
    <row r="138" spans="1:23" hidden="1" outlineLevel="1">
      <c r="A138" s="1815" t="s">
        <v>168</v>
      </c>
      <c r="B138" s="1816" t="s">
        <v>69</v>
      </c>
      <c r="C138" s="669" t="s">
        <v>580</v>
      </c>
      <c r="D138" s="235">
        <f>D101-D118</f>
        <v>0</v>
      </c>
      <c r="E138" s="235">
        <f t="shared" ref="E138:U138" si="461">E101-E118</f>
        <v>0</v>
      </c>
      <c r="F138" s="235">
        <f t="shared" si="461"/>
        <v>0</v>
      </c>
      <c r="G138" s="235">
        <f t="shared" si="461"/>
        <v>0</v>
      </c>
      <c r="H138" s="235">
        <f t="shared" si="461"/>
        <v>0</v>
      </c>
      <c r="I138" s="235">
        <f t="shared" si="461"/>
        <v>0</v>
      </c>
      <c r="J138" s="1051"/>
      <c r="K138" s="1051"/>
      <c r="L138" s="1051"/>
      <c r="M138" s="1051"/>
      <c r="N138" s="1051"/>
      <c r="O138" s="235">
        <f t="shared" si="461"/>
        <v>0</v>
      </c>
      <c r="P138" s="235">
        <f t="shared" ref="P138:S138" si="462">P101-P118</f>
        <v>0</v>
      </c>
      <c r="Q138" s="235">
        <f t="shared" si="462"/>
        <v>0</v>
      </c>
      <c r="R138" s="235">
        <f t="shared" si="462"/>
        <v>0</v>
      </c>
      <c r="S138" s="235">
        <f t="shared" si="462"/>
        <v>0</v>
      </c>
      <c r="T138" s="235">
        <f t="shared" si="461"/>
        <v>0</v>
      </c>
      <c r="U138" s="235">
        <f t="shared" si="461"/>
        <v>0</v>
      </c>
      <c r="V138" s="235">
        <f t="shared" ref="V138:W138" si="463">V101-V118</f>
        <v>0</v>
      </c>
      <c r="W138" s="235">
        <f t="shared" si="463"/>
        <v>0</v>
      </c>
    </row>
    <row r="139" spans="1:23" hidden="1" outlineLevel="1">
      <c r="A139" s="1815"/>
      <c r="B139" s="1816"/>
      <c r="C139" s="71" t="s">
        <v>154</v>
      </c>
      <c r="D139" s="235">
        <f>IF(D81&gt;0,D138/D81*100,"")</f>
        <v>0</v>
      </c>
      <c r="E139" s="235">
        <f t="shared" ref="E139:U139" si="464">IF(E81&gt;0,E138/E81*100,"")</f>
        <v>0</v>
      </c>
      <c r="F139" s="235">
        <f t="shared" si="464"/>
        <v>0</v>
      </c>
      <c r="G139" s="235">
        <f t="shared" si="464"/>
        <v>0</v>
      </c>
      <c r="H139" s="235">
        <f t="shared" si="464"/>
        <v>0</v>
      </c>
      <c r="I139" s="235">
        <f t="shared" si="464"/>
        <v>0</v>
      </c>
      <c r="J139" s="1051"/>
      <c r="K139" s="1051"/>
      <c r="L139" s="1051"/>
      <c r="M139" s="1051"/>
      <c r="N139" s="1051"/>
      <c r="O139" s="235">
        <f t="shared" si="464"/>
        <v>0</v>
      </c>
      <c r="P139" s="235">
        <f t="shared" ref="P139:S139" si="465">IF(P81&gt;0,P138/P81*100,"")</f>
        <v>0</v>
      </c>
      <c r="Q139" s="235">
        <f t="shared" si="465"/>
        <v>0</v>
      </c>
      <c r="R139" s="235">
        <f t="shared" si="465"/>
        <v>0</v>
      </c>
      <c r="S139" s="235">
        <f t="shared" si="465"/>
        <v>0</v>
      </c>
      <c r="T139" s="235">
        <f t="shared" si="464"/>
        <v>0</v>
      </c>
      <c r="U139" s="235">
        <f t="shared" si="464"/>
        <v>0</v>
      </c>
      <c r="V139" s="235">
        <f t="shared" ref="V139:W139" si="466">IF(V81&gt;0,V138/V81*100,"")</f>
        <v>0</v>
      </c>
      <c r="W139" s="235">
        <f t="shared" si="466"/>
        <v>0</v>
      </c>
    </row>
    <row r="140" spans="1:23" hidden="1" outlineLevel="1">
      <c r="A140" s="1815"/>
      <c r="B140" s="1816"/>
      <c r="C140" s="71" t="s">
        <v>155</v>
      </c>
      <c r="D140" s="235">
        <f>IF(D92&gt;0,D138/D92*100,"")</f>
        <v>0</v>
      </c>
      <c r="E140" s="235">
        <f t="shared" ref="E140:U140" si="467">IF(E92&gt;0,E138/E92*100,"")</f>
        <v>0</v>
      </c>
      <c r="F140" s="235">
        <f t="shared" si="467"/>
        <v>0</v>
      </c>
      <c r="G140" s="235">
        <f t="shared" si="467"/>
        <v>0</v>
      </c>
      <c r="H140" s="235">
        <f t="shared" si="467"/>
        <v>0</v>
      </c>
      <c r="I140" s="235">
        <f t="shared" si="467"/>
        <v>0</v>
      </c>
      <c r="J140" s="1051"/>
      <c r="K140" s="1051"/>
      <c r="L140" s="1051"/>
      <c r="M140" s="1051"/>
      <c r="N140" s="1051"/>
      <c r="O140" s="235">
        <f t="shared" si="467"/>
        <v>0</v>
      </c>
      <c r="P140" s="235">
        <f t="shared" ref="P140:S140" si="468">IF(P92&gt;0,P138/P92*100,"")</f>
        <v>0</v>
      </c>
      <c r="Q140" s="235">
        <f t="shared" si="468"/>
        <v>0</v>
      </c>
      <c r="R140" s="235">
        <f t="shared" si="468"/>
        <v>0</v>
      </c>
      <c r="S140" s="235">
        <f t="shared" si="468"/>
        <v>0</v>
      </c>
      <c r="T140" s="235">
        <f t="shared" si="467"/>
        <v>0</v>
      </c>
      <c r="U140" s="235">
        <f t="shared" si="467"/>
        <v>0</v>
      </c>
      <c r="V140" s="235">
        <f t="shared" ref="V140:W140" si="469">IF(V92&gt;0,V138/V92*100,"")</f>
        <v>0</v>
      </c>
      <c r="W140" s="235">
        <f t="shared" si="469"/>
        <v>0</v>
      </c>
    </row>
    <row r="141" spans="1:23" hidden="1" outlineLevel="1">
      <c r="A141" s="1815"/>
      <c r="B141" s="1816"/>
      <c r="C141" s="68" t="s">
        <v>164</v>
      </c>
      <c r="D141" s="235">
        <f>IF(D101&gt;0,D138/D101*100,"")</f>
        <v>0</v>
      </c>
      <c r="E141" s="235">
        <f t="shared" ref="E141:U141" si="470">IF(E101&gt;0,E138/E101*100,"")</f>
        <v>0</v>
      </c>
      <c r="F141" s="235">
        <f t="shared" si="470"/>
        <v>0</v>
      </c>
      <c r="G141" s="235">
        <f t="shared" si="470"/>
        <v>0</v>
      </c>
      <c r="H141" s="235">
        <f t="shared" si="470"/>
        <v>0</v>
      </c>
      <c r="I141" s="235">
        <f t="shared" si="470"/>
        <v>0</v>
      </c>
      <c r="J141" s="1051"/>
      <c r="K141" s="1051"/>
      <c r="L141" s="1051"/>
      <c r="M141" s="1051"/>
      <c r="N141" s="1051"/>
      <c r="O141" s="235">
        <f t="shared" si="470"/>
        <v>0</v>
      </c>
      <c r="P141" s="235">
        <f t="shared" ref="P141:S141" si="471">IF(P101&gt;0,P138/P101*100,"")</f>
        <v>0</v>
      </c>
      <c r="Q141" s="235">
        <f t="shared" si="471"/>
        <v>0</v>
      </c>
      <c r="R141" s="235">
        <f t="shared" si="471"/>
        <v>0</v>
      </c>
      <c r="S141" s="235">
        <f t="shared" si="471"/>
        <v>0</v>
      </c>
      <c r="T141" s="235">
        <f t="shared" si="470"/>
        <v>0</v>
      </c>
      <c r="U141" s="235">
        <f t="shared" si="470"/>
        <v>0</v>
      </c>
      <c r="V141" s="235">
        <f t="shared" ref="V141:W141" si="472">IF(V101&gt;0,V138/V101*100,"")</f>
        <v>0</v>
      </c>
      <c r="W141" s="235">
        <f t="shared" si="472"/>
        <v>0</v>
      </c>
    </row>
    <row r="142" spans="1:23" hidden="1" outlineLevel="1">
      <c r="A142" s="1815" t="s">
        <v>169</v>
      </c>
      <c r="B142" s="1816" t="s">
        <v>70</v>
      </c>
      <c r="C142" s="669" t="s">
        <v>580</v>
      </c>
      <c r="D142" s="235">
        <f>D104-D122</f>
        <v>0</v>
      </c>
      <c r="E142" s="235">
        <f t="shared" ref="E142:U142" si="473">E104-E122</f>
        <v>0</v>
      </c>
      <c r="F142" s="235">
        <f t="shared" si="473"/>
        <v>0</v>
      </c>
      <c r="G142" s="235">
        <f t="shared" si="473"/>
        <v>0</v>
      </c>
      <c r="H142" s="235">
        <f t="shared" si="473"/>
        <v>0</v>
      </c>
      <c r="I142" s="235">
        <f t="shared" si="473"/>
        <v>0</v>
      </c>
      <c r="J142" s="1051"/>
      <c r="K142" s="1051"/>
      <c r="L142" s="1051"/>
      <c r="M142" s="1051"/>
      <c r="N142" s="1051"/>
      <c r="O142" s="235">
        <f t="shared" si="473"/>
        <v>0</v>
      </c>
      <c r="P142" s="235">
        <f t="shared" ref="P142:S142" si="474">P104-P122</f>
        <v>0</v>
      </c>
      <c r="Q142" s="235">
        <f t="shared" si="474"/>
        <v>0</v>
      </c>
      <c r="R142" s="235">
        <f t="shared" si="474"/>
        <v>0</v>
      </c>
      <c r="S142" s="235">
        <f t="shared" si="474"/>
        <v>0</v>
      </c>
      <c r="T142" s="235">
        <f t="shared" si="473"/>
        <v>0</v>
      </c>
      <c r="U142" s="235">
        <f t="shared" si="473"/>
        <v>0</v>
      </c>
      <c r="V142" s="235">
        <f t="shared" ref="V142:W142" si="475">V104-V122</f>
        <v>0</v>
      </c>
      <c r="W142" s="235">
        <f t="shared" si="475"/>
        <v>0</v>
      </c>
    </row>
    <row r="143" spans="1:23" hidden="1" outlineLevel="1">
      <c r="A143" s="1815"/>
      <c r="B143" s="1816"/>
      <c r="C143" s="71" t="s">
        <v>156</v>
      </c>
      <c r="D143" s="235">
        <f>IF(D82&gt;0,D142/D82*100,"")</f>
        <v>0</v>
      </c>
      <c r="E143" s="235">
        <f t="shared" ref="E143:U143" si="476">IF(E82&gt;0,E142/E82*100,"")</f>
        <v>0</v>
      </c>
      <c r="F143" s="235">
        <f t="shared" si="476"/>
        <v>0</v>
      </c>
      <c r="G143" s="235">
        <f t="shared" si="476"/>
        <v>0</v>
      </c>
      <c r="H143" s="235">
        <f t="shared" si="476"/>
        <v>0</v>
      </c>
      <c r="I143" s="235">
        <f t="shared" si="476"/>
        <v>0</v>
      </c>
      <c r="J143" s="1051"/>
      <c r="K143" s="1051"/>
      <c r="L143" s="1051"/>
      <c r="M143" s="1051"/>
      <c r="N143" s="1051"/>
      <c r="O143" s="235">
        <f t="shared" si="476"/>
        <v>0</v>
      </c>
      <c r="P143" s="235">
        <f t="shared" ref="P143:S143" si="477">IF(P82&gt;0,P142/P82*100,"")</f>
        <v>0</v>
      </c>
      <c r="Q143" s="235">
        <f t="shared" si="477"/>
        <v>0</v>
      </c>
      <c r="R143" s="235">
        <f t="shared" si="477"/>
        <v>0</v>
      </c>
      <c r="S143" s="235">
        <f t="shared" si="477"/>
        <v>0</v>
      </c>
      <c r="T143" s="235">
        <f t="shared" si="476"/>
        <v>0</v>
      </c>
      <c r="U143" s="235">
        <f t="shared" si="476"/>
        <v>0</v>
      </c>
      <c r="V143" s="235">
        <f t="shared" ref="V143:W143" si="478">IF(V82&gt;0,V142/V82*100,"")</f>
        <v>0</v>
      </c>
      <c r="W143" s="235">
        <f t="shared" si="478"/>
        <v>0</v>
      </c>
    </row>
    <row r="144" spans="1:23" hidden="1" outlineLevel="1">
      <c r="A144" s="1815"/>
      <c r="B144" s="1816"/>
      <c r="C144" s="71" t="s">
        <v>157</v>
      </c>
      <c r="D144" s="235">
        <f>IF(D93&gt;0,D142/D93*100,"")</f>
        <v>0</v>
      </c>
      <c r="E144" s="235">
        <f t="shared" ref="E144:U144" si="479">IF(E93&gt;0,E142/E93*100,"")</f>
        <v>0</v>
      </c>
      <c r="F144" s="235">
        <f t="shared" si="479"/>
        <v>0</v>
      </c>
      <c r="G144" s="235">
        <f t="shared" si="479"/>
        <v>0</v>
      </c>
      <c r="H144" s="235">
        <f t="shared" si="479"/>
        <v>0</v>
      </c>
      <c r="I144" s="235">
        <f t="shared" si="479"/>
        <v>0</v>
      </c>
      <c r="J144" s="1051"/>
      <c r="K144" s="1051"/>
      <c r="L144" s="1051"/>
      <c r="M144" s="1051"/>
      <c r="N144" s="1051"/>
      <c r="O144" s="235">
        <f t="shared" si="479"/>
        <v>0</v>
      </c>
      <c r="P144" s="235">
        <f t="shared" ref="P144:S144" si="480">IF(P93&gt;0,P142/P93*100,"")</f>
        <v>0</v>
      </c>
      <c r="Q144" s="235">
        <f t="shared" si="480"/>
        <v>0</v>
      </c>
      <c r="R144" s="235">
        <f t="shared" si="480"/>
        <v>0</v>
      </c>
      <c r="S144" s="235">
        <f t="shared" si="480"/>
        <v>0</v>
      </c>
      <c r="T144" s="235">
        <f t="shared" si="479"/>
        <v>0</v>
      </c>
      <c r="U144" s="235">
        <f t="shared" si="479"/>
        <v>0</v>
      </c>
      <c r="V144" s="235">
        <f t="shared" ref="V144:W144" si="481">IF(V93&gt;0,V142/V93*100,"")</f>
        <v>0</v>
      </c>
      <c r="W144" s="235">
        <f t="shared" si="481"/>
        <v>0</v>
      </c>
    </row>
    <row r="145" spans="1:23" hidden="1" outlineLevel="1">
      <c r="A145" s="1815"/>
      <c r="B145" s="1816"/>
      <c r="C145" s="68" t="s">
        <v>165</v>
      </c>
      <c r="D145" s="235">
        <f>IF(D104&gt;0,D142/D104*100,"")</f>
        <v>0</v>
      </c>
      <c r="E145" s="235">
        <f t="shared" ref="E145:U145" si="482">IF(E104&gt;0,E142/E104*100,"")</f>
        <v>0</v>
      </c>
      <c r="F145" s="235">
        <f t="shared" si="482"/>
        <v>0</v>
      </c>
      <c r="G145" s="235">
        <f t="shared" si="482"/>
        <v>0</v>
      </c>
      <c r="H145" s="235">
        <f t="shared" si="482"/>
        <v>0</v>
      </c>
      <c r="I145" s="235">
        <f t="shared" si="482"/>
        <v>0</v>
      </c>
      <c r="J145" s="1051"/>
      <c r="K145" s="1051"/>
      <c r="L145" s="1051"/>
      <c r="M145" s="1051"/>
      <c r="N145" s="1051"/>
      <c r="O145" s="235">
        <f t="shared" si="482"/>
        <v>0</v>
      </c>
      <c r="P145" s="235">
        <f t="shared" ref="P145:S145" si="483">IF(P104&gt;0,P142/P104*100,"")</f>
        <v>0</v>
      </c>
      <c r="Q145" s="235">
        <f t="shared" si="483"/>
        <v>0</v>
      </c>
      <c r="R145" s="235">
        <f t="shared" si="483"/>
        <v>0</v>
      </c>
      <c r="S145" s="235">
        <f t="shared" si="483"/>
        <v>0</v>
      </c>
      <c r="T145" s="235">
        <f t="shared" si="482"/>
        <v>0</v>
      </c>
      <c r="U145" s="235">
        <f t="shared" si="482"/>
        <v>0</v>
      </c>
      <c r="V145" s="235">
        <f t="shared" ref="V145:W145" si="484">IF(V104&gt;0,V142/V104*100,"")</f>
        <v>0</v>
      </c>
      <c r="W145" s="235">
        <f t="shared" si="484"/>
        <v>0</v>
      </c>
    </row>
    <row r="146" spans="1:23" hidden="1" outlineLevel="1">
      <c r="A146" s="1815" t="s">
        <v>170</v>
      </c>
      <c r="B146" s="1816" t="s">
        <v>71</v>
      </c>
      <c r="C146" s="669" t="s">
        <v>580</v>
      </c>
      <c r="D146" s="235">
        <f>D107-D126</f>
        <v>0</v>
      </c>
      <c r="E146" s="235">
        <f t="shared" ref="E146:U146" si="485">E107-E126</f>
        <v>0</v>
      </c>
      <c r="F146" s="235">
        <f t="shared" si="485"/>
        <v>0</v>
      </c>
      <c r="G146" s="235">
        <f t="shared" si="485"/>
        <v>0</v>
      </c>
      <c r="H146" s="235">
        <f t="shared" si="485"/>
        <v>0</v>
      </c>
      <c r="I146" s="235">
        <f t="shared" si="485"/>
        <v>0</v>
      </c>
      <c r="J146" s="1051"/>
      <c r="K146" s="1051"/>
      <c r="L146" s="1051"/>
      <c r="M146" s="1051"/>
      <c r="N146" s="1051"/>
      <c r="O146" s="235">
        <f t="shared" si="485"/>
        <v>0</v>
      </c>
      <c r="P146" s="235">
        <f t="shared" ref="P146:S146" si="486">P107-P126</f>
        <v>0</v>
      </c>
      <c r="Q146" s="235">
        <f t="shared" si="486"/>
        <v>0</v>
      </c>
      <c r="R146" s="235">
        <f t="shared" si="486"/>
        <v>0</v>
      </c>
      <c r="S146" s="235">
        <f t="shared" si="486"/>
        <v>0</v>
      </c>
      <c r="T146" s="235">
        <f t="shared" si="485"/>
        <v>0</v>
      </c>
      <c r="U146" s="235">
        <f t="shared" si="485"/>
        <v>0</v>
      </c>
      <c r="V146" s="235">
        <f t="shared" ref="V146:W146" si="487">V107-V126</f>
        <v>0</v>
      </c>
      <c r="W146" s="235">
        <f t="shared" si="487"/>
        <v>0</v>
      </c>
    </row>
    <row r="147" spans="1:23" hidden="1" outlineLevel="1">
      <c r="A147" s="1815"/>
      <c r="B147" s="1816"/>
      <c r="C147" s="71" t="s">
        <v>158</v>
      </c>
      <c r="D147" s="235">
        <f>IF(D83&gt;0,D146/D83*100,"")</f>
        <v>0</v>
      </c>
      <c r="E147" s="235">
        <f t="shared" ref="E147:U147" si="488">IF(E83&gt;0,E146/E83*100,"")</f>
        <v>0</v>
      </c>
      <c r="F147" s="235">
        <f t="shared" si="488"/>
        <v>0</v>
      </c>
      <c r="G147" s="235">
        <f t="shared" si="488"/>
        <v>0</v>
      </c>
      <c r="H147" s="235">
        <f t="shared" si="488"/>
        <v>0</v>
      </c>
      <c r="I147" s="235">
        <f t="shared" si="488"/>
        <v>0</v>
      </c>
      <c r="J147" s="1051"/>
      <c r="K147" s="1051"/>
      <c r="L147" s="1051"/>
      <c r="M147" s="1051"/>
      <c r="N147" s="1051"/>
      <c r="O147" s="235">
        <f t="shared" si="488"/>
        <v>0</v>
      </c>
      <c r="P147" s="235">
        <f t="shared" ref="P147:S147" si="489">IF(P83&gt;0,P146/P83*100,"")</f>
        <v>0</v>
      </c>
      <c r="Q147" s="235">
        <f t="shared" si="489"/>
        <v>0</v>
      </c>
      <c r="R147" s="235">
        <f t="shared" si="489"/>
        <v>0</v>
      </c>
      <c r="S147" s="235">
        <f t="shared" si="489"/>
        <v>0</v>
      </c>
      <c r="T147" s="235">
        <f t="shared" si="488"/>
        <v>0</v>
      </c>
      <c r="U147" s="235">
        <f t="shared" si="488"/>
        <v>0</v>
      </c>
      <c r="V147" s="235">
        <f t="shared" ref="V147:W147" si="490">IF(V83&gt;0,V146/V83*100,"")</f>
        <v>0</v>
      </c>
      <c r="W147" s="235">
        <f t="shared" si="490"/>
        <v>0</v>
      </c>
    </row>
    <row r="148" spans="1:23" hidden="1" outlineLevel="1">
      <c r="A148" s="1815"/>
      <c r="B148" s="1816"/>
      <c r="C148" s="71" t="s">
        <v>159</v>
      </c>
      <c r="D148" s="235">
        <f>IF(D94&gt;0,D146/D94*100,"")</f>
        <v>0</v>
      </c>
      <c r="E148" s="235">
        <f t="shared" ref="E148:U148" si="491">IF(E94&gt;0,E146/E94*100,"")</f>
        <v>0</v>
      </c>
      <c r="F148" s="235">
        <f t="shared" si="491"/>
        <v>0</v>
      </c>
      <c r="G148" s="235">
        <f t="shared" si="491"/>
        <v>0</v>
      </c>
      <c r="H148" s="235">
        <f t="shared" si="491"/>
        <v>0</v>
      </c>
      <c r="I148" s="235">
        <f t="shared" si="491"/>
        <v>0</v>
      </c>
      <c r="J148" s="1051"/>
      <c r="K148" s="1051"/>
      <c r="L148" s="1051"/>
      <c r="M148" s="1051"/>
      <c r="N148" s="1051"/>
      <c r="O148" s="235">
        <f t="shared" si="491"/>
        <v>0</v>
      </c>
      <c r="P148" s="235">
        <f t="shared" ref="P148:S148" si="492">IF(P94&gt;0,P146/P94*100,"")</f>
        <v>0</v>
      </c>
      <c r="Q148" s="235">
        <f t="shared" si="492"/>
        <v>0</v>
      </c>
      <c r="R148" s="235">
        <f t="shared" si="492"/>
        <v>0</v>
      </c>
      <c r="S148" s="235">
        <f t="shared" si="492"/>
        <v>0</v>
      </c>
      <c r="T148" s="235">
        <f t="shared" si="491"/>
        <v>0</v>
      </c>
      <c r="U148" s="235">
        <f t="shared" si="491"/>
        <v>0</v>
      </c>
      <c r="V148" s="235">
        <f t="shared" ref="V148:W148" si="493">IF(V94&gt;0,V146/V94*100,"")</f>
        <v>0</v>
      </c>
      <c r="W148" s="235">
        <f t="shared" si="493"/>
        <v>0</v>
      </c>
    </row>
    <row r="149" spans="1:23" hidden="1" outlineLevel="1">
      <c r="A149" s="1815"/>
      <c r="B149" s="1816"/>
      <c r="C149" s="68" t="s">
        <v>286</v>
      </c>
      <c r="D149" s="235">
        <f>IF(D107&gt;0,D146/D107*100,"")</f>
        <v>0</v>
      </c>
      <c r="E149" s="235">
        <f t="shared" ref="E149:U149" si="494">IF(E107&gt;0,E146/E107*100,"")</f>
        <v>0</v>
      </c>
      <c r="F149" s="235">
        <f t="shared" si="494"/>
        <v>0</v>
      </c>
      <c r="G149" s="235">
        <f t="shared" si="494"/>
        <v>0</v>
      </c>
      <c r="H149" s="235">
        <f t="shared" si="494"/>
        <v>0</v>
      </c>
      <c r="I149" s="235">
        <f t="shared" si="494"/>
        <v>0</v>
      </c>
      <c r="J149" s="1051"/>
      <c r="K149" s="1051"/>
      <c r="L149" s="1051"/>
      <c r="M149" s="1051"/>
      <c r="N149" s="1051"/>
      <c r="O149" s="235">
        <f t="shared" si="494"/>
        <v>0</v>
      </c>
      <c r="P149" s="235">
        <f t="shared" ref="P149:S149" si="495">IF(P107&gt;0,P146/P107*100,"")</f>
        <v>0</v>
      </c>
      <c r="Q149" s="235">
        <f t="shared" si="495"/>
        <v>0</v>
      </c>
      <c r="R149" s="235">
        <f t="shared" si="495"/>
        <v>0</v>
      </c>
      <c r="S149" s="235">
        <f t="shared" si="495"/>
        <v>0</v>
      </c>
      <c r="T149" s="235">
        <f t="shared" si="494"/>
        <v>0</v>
      </c>
      <c r="U149" s="235">
        <f t="shared" si="494"/>
        <v>0</v>
      </c>
      <c r="V149" s="235">
        <f t="shared" ref="V149:W149" si="496">IF(V107&gt;0,V146/V107*100,"")</f>
        <v>0</v>
      </c>
      <c r="W149" s="235">
        <f t="shared" si="496"/>
        <v>0</v>
      </c>
    </row>
    <row r="150" spans="1:23" s="69" customFormat="1" collapsed="1">
      <c r="A150" s="681" t="s">
        <v>404</v>
      </c>
      <c r="B150" s="682"/>
      <c r="C150" s="682"/>
      <c r="D150" s="682"/>
      <c r="E150" s="682"/>
      <c r="F150" s="683"/>
      <c r="G150" s="682"/>
      <c r="H150" s="682"/>
      <c r="I150" s="682"/>
      <c r="J150" s="1054"/>
      <c r="K150" s="1054"/>
      <c r="L150" s="1054"/>
      <c r="M150" s="1054"/>
      <c r="N150" s="1054"/>
      <c r="O150" s="682"/>
      <c r="P150" s="1266"/>
      <c r="Q150" s="1266"/>
      <c r="R150" s="1266"/>
      <c r="S150" s="1266"/>
      <c r="T150" s="682"/>
      <c r="U150" s="684"/>
      <c r="V150" s="684"/>
      <c r="W150" s="684"/>
    </row>
    <row r="151" spans="1:23" ht="30" hidden="1" outlineLevel="1">
      <c r="A151" s="45" t="s">
        <v>147</v>
      </c>
      <c r="B151" s="52" t="s">
        <v>48</v>
      </c>
      <c r="C151" s="53" t="s">
        <v>593</v>
      </c>
      <c r="D151" s="66">
        <f>'Ф1-Целевые показатели программ'!E242</f>
        <v>10413.236537000001</v>
      </c>
      <c r="E151" s="66">
        <f>'Ф1-Целевые показатели программ'!F242</f>
        <v>9769.4664449999982</v>
      </c>
      <c r="F151" s="66">
        <f>'Ф1-Целевые показатели программ'!G242</f>
        <v>9083.2349510000004</v>
      </c>
      <c r="G151" s="66">
        <f>'Ф1-Целевые показатели программ'!H242</f>
        <v>8666.1974399999999</v>
      </c>
      <c r="H151" s="66">
        <f>'Ф1-Целевые показатели программ'!I242</f>
        <v>8387.9934130000001</v>
      </c>
      <c r="I151" s="66">
        <f>'Ф1-Целевые показатели программ'!J242</f>
        <v>8679.6235400000005</v>
      </c>
      <c r="J151" s="66">
        <f>K151+L151+M151+N151</f>
        <v>8679.6301810000004</v>
      </c>
      <c r="K151" s="134">
        <v>2307.7761530000002</v>
      </c>
      <c r="L151" s="134">
        <v>1940.024028</v>
      </c>
      <c r="M151" s="66">
        <v>2184.52</v>
      </c>
      <c r="N151" s="66">
        <v>2247.31</v>
      </c>
      <c r="O151" s="66">
        <f>'Ф1-Целевые показатели программ'!K242</f>
        <v>8767.8217169999989</v>
      </c>
      <c r="P151" s="66">
        <f>'Ф1-Целевые показатели программ'!L242</f>
        <v>2347.1148399999997</v>
      </c>
      <c r="Q151" s="66">
        <f>'Ф1-Целевые показатели программ'!M242</f>
        <v>2043.7366740000004</v>
      </c>
      <c r="R151" s="66">
        <f>'Ф1-Целевые показатели программ'!N242</f>
        <v>2067.2443000000003</v>
      </c>
      <c r="S151" s="66">
        <f>'Ф1-Целевые показатели программ'!O242</f>
        <v>2309.7259029999996</v>
      </c>
      <c r="T151" s="66">
        <f>'Ф1-Целевые показатели программ'!P242</f>
        <v>8883.4398729999994</v>
      </c>
      <c r="U151" s="66">
        <f>'Ф1-Целевые показатели программ'!Q242</f>
        <v>9020.2956549999999</v>
      </c>
      <c r="V151" s="66">
        <f>'Ф1-Целевые показатели программ'!R242</f>
        <v>9113.7469519999995</v>
      </c>
      <c r="W151" s="66">
        <f>'Ф1-Целевые показатели программ'!S242</f>
        <v>9208.1664149999997</v>
      </c>
    </row>
    <row r="152" spans="1:23" hidden="1" outlineLevel="1">
      <c r="A152" s="670" t="s">
        <v>43</v>
      </c>
      <c r="B152" s="105" t="s">
        <v>68</v>
      </c>
      <c r="C152" s="11" t="s">
        <v>593</v>
      </c>
      <c r="D152" s="66">
        <f>'Ф1-Целевые показатели программ'!E243</f>
        <v>9778.9004010000008</v>
      </c>
      <c r="E152" s="66">
        <f>'Ф1-Целевые показатели программ'!F243</f>
        <v>9384.2709739999991</v>
      </c>
      <c r="F152" s="66">
        <f>'Ф1-Целевые показатели программ'!G243</f>
        <v>8737.2083469999998</v>
      </c>
      <c r="G152" s="66">
        <f>'Ф1-Целевые показатели программ'!H243</f>
        <v>8567.8428200000017</v>
      </c>
      <c r="H152" s="66">
        <f>'Ф1-Целевые показатели программ'!I243</f>
        <v>8069.1108229999991</v>
      </c>
      <c r="I152" s="66">
        <f>'Ф1-Целевые показатели программ'!J243</f>
        <v>8534.146979000001</v>
      </c>
      <c r="J152" s="66">
        <f>K152+L152+M152+N152</f>
        <v>8534.1444119999996</v>
      </c>
      <c r="K152" s="134">
        <v>2268.0480849999999</v>
      </c>
      <c r="L152" s="134">
        <v>1904.526327</v>
      </c>
      <c r="M152" s="66">
        <v>2147.88</v>
      </c>
      <c r="N152" s="66">
        <v>2213.69</v>
      </c>
      <c r="O152" s="66">
        <f>'Ф1-Целевые показатели программ'!K243</f>
        <v>8439.7274149999994</v>
      </c>
      <c r="P152" s="66">
        <f>'Ф1-Целевые показатели программ'!L243</f>
        <v>2254.1598459999996</v>
      </c>
      <c r="Q152" s="66">
        <f>'Ф1-Целевые показатели программ'!M243</f>
        <v>1971.7489700000003</v>
      </c>
      <c r="R152" s="66">
        <f>'Ф1-Целевые показатели программ'!N243</f>
        <v>1991.4080710000001</v>
      </c>
      <c r="S152" s="66">
        <f>'Ф1-Целевые показатели программ'!O243</f>
        <v>2222.4105279999999</v>
      </c>
      <c r="T152" s="66">
        <f>'Ф1-Целевые показатели программ'!P243</f>
        <v>8551.0191077784912</v>
      </c>
      <c r="U152" s="66">
        <f>'Ф1-Целевые показатели программ'!Q243</f>
        <v>8682.7537087463897</v>
      </c>
      <c r="V152" s="66">
        <f>'Ф1-Целевые показатели программ'!R243</f>
        <v>8772.7080324901053</v>
      </c>
      <c r="W152" s="66">
        <f>'Ф1-Целевые показатели программ'!S243</f>
        <v>8863.5942931956142</v>
      </c>
    </row>
    <row r="153" spans="1:23" hidden="1" outlineLevel="1">
      <c r="A153" s="670" t="s">
        <v>44</v>
      </c>
      <c r="B153" s="105" t="s">
        <v>69</v>
      </c>
      <c r="C153" s="11" t="s">
        <v>593</v>
      </c>
      <c r="D153" s="66">
        <f>'Ф1-Целевые показатели программ'!E244</f>
        <v>919.15340099999992</v>
      </c>
      <c r="E153" s="66">
        <f>'Ф1-Целевые показатели программ'!F244</f>
        <v>779.26605200000006</v>
      </c>
      <c r="F153" s="66">
        <f>'Ф1-Целевые показатели программ'!G244</f>
        <v>745.00485299999991</v>
      </c>
      <c r="G153" s="66">
        <f>'Ф1-Целевые показатели программ'!H244</f>
        <v>726.04662400000007</v>
      </c>
      <c r="H153" s="66">
        <f>'Ф1-Целевые показатели программ'!I244</f>
        <v>722.25185499999998</v>
      </c>
      <c r="I153" s="66">
        <f>'Ф1-Целевые показатели программ'!J244</f>
        <v>818.50174400000003</v>
      </c>
      <c r="J153" s="66">
        <f>K153+L153+M153+N153</f>
        <v>818.50428699999998</v>
      </c>
      <c r="K153" s="134">
        <v>210.45111300000002</v>
      </c>
      <c r="L153" s="134">
        <v>159.033174</v>
      </c>
      <c r="M153" s="66">
        <v>181.85</v>
      </c>
      <c r="N153" s="66">
        <v>267.17</v>
      </c>
      <c r="O153" s="66">
        <f>'Ф1-Целевые показатели программ'!K244</f>
        <v>758.02479399999993</v>
      </c>
      <c r="P153" s="66">
        <f>'Ф1-Целевые показатели программ'!L244</f>
        <v>213.51943299999999</v>
      </c>
      <c r="Q153" s="66">
        <f>'Ф1-Целевые показатели программ'!M244</f>
        <v>169.41458299999999</v>
      </c>
      <c r="R153" s="66">
        <f>'Ф1-Целевые показатели программ'!N244</f>
        <v>165.99985000000001</v>
      </c>
      <c r="S153" s="66">
        <f>'Ф1-Целевые показатели программ'!O244</f>
        <v>209.09092800000002</v>
      </c>
      <c r="T153" s="66">
        <f>'Ф1-Целевые показатели программ'!P244</f>
        <v>768.02059817045097</v>
      </c>
      <c r="U153" s="66">
        <f>'Ф1-Целевые показатели программ'!Q244</f>
        <v>779.85250800013159</v>
      </c>
      <c r="V153" s="66">
        <f>'Ф1-Целевые показатели программ'!R244</f>
        <v>787.93186937903693</v>
      </c>
      <c r="W153" s="66">
        <f>'Ф1-Целевые показатели программ'!S244</f>
        <v>796.09493385506221</v>
      </c>
    </row>
    <row r="154" spans="1:23" hidden="1" outlineLevel="1">
      <c r="A154" s="670" t="s">
        <v>45</v>
      </c>
      <c r="B154" s="105" t="s">
        <v>70</v>
      </c>
      <c r="C154" s="11" t="s">
        <v>593</v>
      </c>
      <c r="D154" s="66">
        <f>'Ф1-Целевые показатели программ'!E245</f>
        <v>6009.6443059999992</v>
      </c>
      <c r="E154" s="66">
        <f>'Ф1-Целевые показатели программ'!F245</f>
        <v>6820.2686790000007</v>
      </c>
      <c r="F154" s="66">
        <f>'Ф1-Целевые показатели программ'!G245</f>
        <v>7036.1408660000006</v>
      </c>
      <c r="G154" s="66">
        <f>'Ф1-Целевые показатели программ'!H245</f>
        <v>6747.3367979999994</v>
      </c>
      <c r="H154" s="66">
        <f>'Ф1-Целевые показатели программ'!I245</f>
        <v>6547.2729390000004</v>
      </c>
      <c r="I154" s="66">
        <f>'Ф1-Целевые показатели программ'!J245</f>
        <v>6905.7432870000002</v>
      </c>
      <c r="J154" s="66">
        <f>K154+L154+M154+N154</f>
        <v>6905.7466530000002</v>
      </c>
      <c r="K154" s="134">
        <v>1843.089389</v>
      </c>
      <c r="L154" s="134">
        <v>1529.6772639999999</v>
      </c>
      <c r="M154" s="66">
        <v>1717.65</v>
      </c>
      <c r="N154" s="66">
        <v>1815.33</v>
      </c>
      <c r="O154" s="66">
        <f>'Ф1-Целевые показатели программ'!K245</f>
        <v>6897.4102890000004</v>
      </c>
      <c r="P154" s="66">
        <f>'Ф1-Целевые показатели программ'!L245</f>
        <v>1874.8832480000001</v>
      </c>
      <c r="Q154" s="66">
        <f>'Ф1-Целевые показатели программ'!M245</f>
        <v>1610.8511210000001</v>
      </c>
      <c r="R154" s="66">
        <f>'Ф1-Целевые показатели программ'!N245</f>
        <v>1588.769243</v>
      </c>
      <c r="S154" s="66">
        <f>'Ф1-Целевые показатели программ'!O245</f>
        <v>1822.9066769999999</v>
      </c>
      <c r="T154" s="66">
        <f>'Ф1-Целевые показатели программ'!P245</f>
        <v>6988.3639927281902</v>
      </c>
      <c r="U154" s="66">
        <f>'Ф1-Целевые показатели программ'!Q245</f>
        <v>7096.0247674729271</v>
      </c>
      <c r="V154" s="66">
        <f>'Ф1-Целевые показатели программ'!R245</f>
        <v>7169.5403974951969</v>
      </c>
      <c r="W154" s="66">
        <f>'Ф1-Целевые показатели программ'!S245</f>
        <v>7243.817657754189</v>
      </c>
    </row>
    <row r="155" spans="1:23" hidden="1" outlineLevel="1">
      <c r="A155" s="670" t="s">
        <v>46</v>
      </c>
      <c r="B155" s="105" t="s">
        <v>71</v>
      </c>
      <c r="C155" s="11" t="s">
        <v>593</v>
      </c>
      <c r="D155" s="66">
        <f>'Ф1-Целевые показатели программ'!E246</f>
        <v>1211.6510869999993</v>
      </c>
      <c r="E155" s="66">
        <f>'Ф1-Целевые показатели программ'!F246</f>
        <v>1143.0861490000002</v>
      </c>
      <c r="F155" s="66">
        <f>'Ф1-Целевые показатели программ'!G246</f>
        <v>1416.6870010000002</v>
      </c>
      <c r="G155" s="66">
        <f>'Ф1-Целевые показатели программ'!H246</f>
        <v>1324.8086829999993</v>
      </c>
      <c r="H155" s="66">
        <f>'Ф1-Целевые показатели программ'!I246</f>
        <v>1337.9960259999996</v>
      </c>
      <c r="I155" s="66">
        <f>'Ф1-Целевые показатели программ'!J246</f>
        <v>1509.2147250000007</v>
      </c>
      <c r="J155" s="66">
        <f>K155+L155+M155+N155</f>
        <v>1509.2200070000001</v>
      </c>
      <c r="K155" s="134">
        <v>407.47127500000022</v>
      </c>
      <c r="L155" s="134">
        <v>304.74873200000002</v>
      </c>
      <c r="M155" s="66">
        <v>337.28</v>
      </c>
      <c r="N155" s="66">
        <v>459.72</v>
      </c>
      <c r="O155" s="66">
        <f>'Ф1-Целевые показатели программ'!K246</f>
        <v>1419.0134439999999</v>
      </c>
      <c r="P155" s="66">
        <f>'Ф1-Целевые показатели программ'!L246</f>
        <v>413.47816999999998</v>
      </c>
      <c r="Q155" s="66">
        <f>'Ф1-Целевые показатели программ'!M246</f>
        <v>319.84757000000002</v>
      </c>
      <c r="R155" s="66">
        <f>'Ф1-Целевые показатели программ'!N246</f>
        <v>299.12018599999999</v>
      </c>
      <c r="S155" s="66">
        <f>'Ф1-Целевые показатели программ'!O246</f>
        <v>386.56751800000001</v>
      </c>
      <c r="T155" s="66">
        <f>'Ф1-Целевые показатели программ'!P246</f>
        <v>1437.7254711180224</v>
      </c>
      <c r="U155" s="66">
        <f>'Ф1-Целевые показатели программ'!Q246</f>
        <v>1459.874666301884</v>
      </c>
      <c r="V155" s="66">
        <f>'Ф1-Целевые показатели программ'!R246</f>
        <v>1474.9991351930705</v>
      </c>
      <c r="W155" s="66">
        <f>'Ф1-Целевые показатели программ'!S246</f>
        <v>1490.280295291534</v>
      </c>
    </row>
    <row r="156" spans="1:23" hidden="1" outlineLevel="1">
      <c r="A156" s="670" t="s">
        <v>148</v>
      </c>
      <c r="B156" s="24" t="s">
        <v>146</v>
      </c>
      <c r="C156" s="11" t="s">
        <v>593</v>
      </c>
      <c r="D156" s="134">
        <f>'Ф1-Целевые показатели программ'!E247</f>
        <v>9398.9077370000014</v>
      </c>
      <c r="E156" s="134">
        <f>'Ф1-Целевые показатели программ'!F247</f>
        <v>8832.7922179999987</v>
      </c>
      <c r="F156" s="134">
        <v>8362.993375</v>
      </c>
      <c r="G156" s="134">
        <v>8033.3042450000003</v>
      </c>
      <c r="H156" s="134">
        <v>7800.1471500000007</v>
      </c>
      <c r="I156" s="134">
        <v>8573.3484014702753</v>
      </c>
      <c r="J156" s="66">
        <f t="shared" ref="J156:J167" si="497">K156+L156+M156+N156</f>
        <v>8044.5346870000012</v>
      </c>
      <c r="K156" s="1072">
        <v>2094.4536940000003</v>
      </c>
      <c r="L156" s="1072">
        <v>1829.971462</v>
      </c>
      <c r="M156" s="1501">
        <v>2061.3844290000002</v>
      </c>
      <c r="N156" s="1501">
        <v>2058.7251019999999</v>
      </c>
      <c r="O156" s="66">
        <f>P156+Q156+R156+S156</f>
        <v>8102.9948290000002</v>
      </c>
      <c r="P156" s="1701">
        <v>2110.9137940000001</v>
      </c>
      <c r="Q156" s="1701">
        <v>1843.971462</v>
      </c>
      <c r="R156" s="1501">
        <v>2075.3844290000002</v>
      </c>
      <c r="S156" s="1501">
        <v>2072.725144</v>
      </c>
      <c r="T156" s="134">
        <v>8214.278644</v>
      </c>
      <c r="U156" s="134">
        <v>8357.6541980000002</v>
      </c>
      <c r="V156" s="134">
        <v>8475.6254049999989</v>
      </c>
      <c r="W156" s="134">
        <v>8563.8320669999994</v>
      </c>
    </row>
    <row r="157" spans="1:23" hidden="1" outlineLevel="1">
      <c r="A157" s="670" t="s">
        <v>49</v>
      </c>
      <c r="B157" s="105" t="s">
        <v>68</v>
      </c>
      <c r="C157" s="11" t="s">
        <v>593</v>
      </c>
      <c r="D157" s="62">
        <v>4063.2470980000003</v>
      </c>
      <c r="E157" s="61">
        <v>2402.1165810000002</v>
      </c>
      <c r="F157" s="63">
        <v>1690.445039</v>
      </c>
      <c r="G157" s="63">
        <v>1592.6675930000001</v>
      </c>
      <c r="H157" s="806">
        <v>1494.162055</v>
      </c>
      <c r="I157" s="806">
        <v>1738.2551989999999</v>
      </c>
      <c r="J157" s="66">
        <f t="shared" si="497"/>
        <v>1479.5102869999998</v>
      </c>
      <c r="K157" s="1072">
        <v>357.48329699999999</v>
      </c>
      <c r="L157" s="1072">
        <v>351.61616500000002</v>
      </c>
      <c r="M157" s="1502">
        <v>391.26576399999999</v>
      </c>
      <c r="N157" s="1502">
        <v>379.145061</v>
      </c>
      <c r="O157" s="66">
        <f>P157+Q157+R157+S157</f>
        <v>1481.5034820000001</v>
      </c>
      <c r="P157" s="1701">
        <v>357.48585700000001</v>
      </c>
      <c r="Q157" s="1701">
        <v>351.61630000000002</v>
      </c>
      <c r="R157" s="1702">
        <v>392.255764</v>
      </c>
      <c r="S157" s="1702">
        <v>380.14556099999999</v>
      </c>
      <c r="T157" s="1366">
        <v>1501.8498729999999</v>
      </c>
      <c r="U157" s="134">
        <v>1549.0506190000001</v>
      </c>
      <c r="V157" s="134">
        <v>1620.2873939999999</v>
      </c>
      <c r="W157" s="134">
        <v>1712.438112</v>
      </c>
    </row>
    <row r="158" spans="1:23" hidden="1" outlineLevel="1">
      <c r="A158" s="670" t="s">
        <v>50</v>
      </c>
      <c r="B158" s="105" t="s">
        <v>69</v>
      </c>
      <c r="C158" s="11" t="s">
        <v>593</v>
      </c>
      <c r="D158" s="62">
        <v>312.61129300000005</v>
      </c>
      <c r="E158" s="61">
        <v>213.48226700000001</v>
      </c>
      <c r="F158" s="63">
        <v>99.639834999999991</v>
      </c>
      <c r="G158" s="63">
        <v>97.284059999999982</v>
      </c>
      <c r="H158" s="806">
        <v>97.801441999999994</v>
      </c>
      <c r="I158" s="806">
        <v>132.42798500000001</v>
      </c>
      <c r="J158" s="66">
        <f t="shared" si="497"/>
        <v>99.506119999999996</v>
      </c>
      <c r="K158" s="1072">
        <v>26.433402999999998</v>
      </c>
      <c r="L158" s="1072">
        <v>21.012999000000001</v>
      </c>
      <c r="M158" s="1502">
        <v>25.542445000000001</v>
      </c>
      <c r="N158" s="1502">
        <v>26.517272999999999</v>
      </c>
      <c r="O158" s="66">
        <f>P158+Q158+R158+S158</f>
        <v>102.24612</v>
      </c>
      <c r="P158" s="1701">
        <v>27.433402999999998</v>
      </c>
      <c r="Q158" s="1701">
        <v>21.052999</v>
      </c>
      <c r="R158" s="1702">
        <v>26.242445</v>
      </c>
      <c r="S158" s="1702">
        <v>27.517272999999999</v>
      </c>
      <c r="T158" s="1366">
        <v>103.654488</v>
      </c>
      <c r="U158" s="134">
        <v>106.912183</v>
      </c>
      <c r="V158" s="134">
        <v>111.828794</v>
      </c>
      <c r="W158" s="134">
        <v>118.188841</v>
      </c>
    </row>
    <row r="159" spans="1:23" hidden="1" outlineLevel="1">
      <c r="A159" s="670" t="s">
        <v>51</v>
      </c>
      <c r="B159" s="105" t="s">
        <v>70</v>
      </c>
      <c r="C159" s="11" t="s">
        <v>593</v>
      </c>
      <c r="D159" s="62">
        <v>4319.8318369999997</v>
      </c>
      <c r="E159" s="61">
        <v>5479.1723609999999</v>
      </c>
      <c r="F159" s="63">
        <v>5385.9392950000001</v>
      </c>
      <c r="G159" s="63">
        <v>5212.5401430000002</v>
      </c>
      <c r="H159" s="806">
        <v>5046.7566669999997</v>
      </c>
      <c r="I159" s="806">
        <v>5469.1713550000004</v>
      </c>
      <c r="J159" s="66">
        <f t="shared" si="497"/>
        <v>5266.2873600000003</v>
      </c>
      <c r="K159" s="1072">
        <v>1373.682274</v>
      </c>
      <c r="L159" s="1072">
        <v>1193.4374849999999</v>
      </c>
      <c r="M159" s="1502">
        <v>1355.8304900000001</v>
      </c>
      <c r="N159" s="1502">
        <v>1343.3371109999998</v>
      </c>
      <c r="O159" s="66">
        <f>P159+Q159+R159+S159</f>
        <v>5296.52736</v>
      </c>
      <c r="P159" s="1701">
        <v>1381.922274</v>
      </c>
      <c r="Q159" s="1701">
        <v>1200.4374849999999</v>
      </c>
      <c r="R159" s="1702">
        <v>1363.8304900000001</v>
      </c>
      <c r="S159" s="1702">
        <v>1350.337111</v>
      </c>
      <c r="T159" s="1366">
        <v>5369.2779309999996</v>
      </c>
      <c r="U159" s="134">
        <v>5538.025772</v>
      </c>
      <c r="V159" s="134">
        <v>5792.7050509999999</v>
      </c>
      <c r="W159" s="134">
        <v>6122.1539700000003</v>
      </c>
    </row>
    <row r="160" spans="1:23" hidden="1" outlineLevel="1">
      <c r="A160" s="670" t="s">
        <v>52</v>
      </c>
      <c r="B160" s="105" t="s">
        <v>71</v>
      </c>
      <c r="C160" s="11" t="s">
        <v>593</v>
      </c>
      <c r="D160" s="62">
        <v>953.4687459999999</v>
      </c>
      <c r="E160" s="61">
        <v>991.47992599999998</v>
      </c>
      <c r="F160" s="63">
        <v>1186.9692060000002</v>
      </c>
      <c r="G160" s="63">
        <v>1130.812449</v>
      </c>
      <c r="H160" s="806">
        <v>1161.4269860000013</v>
      </c>
      <c r="I160" s="806">
        <v>1233.4938624702745</v>
      </c>
      <c r="J160" s="66">
        <f t="shared" si="497"/>
        <v>1199.23092</v>
      </c>
      <c r="K160" s="1072">
        <v>336.85471999999999</v>
      </c>
      <c r="L160" s="1072">
        <v>263.90481299999999</v>
      </c>
      <c r="M160" s="1502">
        <v>288.74572999999998</v>
      </c>
      <c r="N160" s="1502">
        <v>309.72565700000001</v>
      </c>
      <c r="O160" s="66">
        <f>P160+Q160+R160+S160</f>
        <v>1222.70092</v>
      </c>
      <c r="P160" s="1701">
        <v>345.85471999999999</v>
      </c>
      <c r="Q160" s="1701">
        <v>267.90481299999999</v>
      </c>
      <c r="R160" s="1702">
        <v>293.21573000000001</v>
      </c>
      <c r="S160" s="1702">
        <v>315.72565700000001</v>
      </c>
      <c r="T160" s="1366">
        <v>1239.4963520000001</v>
      </c>
      <c r="U160" s="134">
        <v>1163.6656240000002</v>
      </c>
      <c r="V160" s="134">
        <v>950.80416599999899</v>
      </c>
      <c r="W160" s="134">
        <v>611.05114399999911</v>
      </c>
    </row>
    <row r="161" spans="1:23" ht="60" hidden="1" outlineLevel="1">
      <c r="A161" s="670" t="s">
        <v>149</v>
      </c>
      <c r="B161" s="79" t="s">
        <v>287</v>
      </c>
      <c r="C161" s="11" t="s">
        <v>593</v>
      </c>
      <c r="D161" s="66">
        <f>'Ф1-Целевые показатели программ'!E247</f>
        <v>9398.9077370000014</v>
      </c>
      <c r="E161" s="66">
        <f>'Ф1-Целевые показатели программ'!F247</f>
        <v>8832.7922179999987</v>
      </c>
      <c r="F161" s="66">
        <f>'Ф1-Целевые показатели программ'!G247</f>
        <v>8849.7560200000007</v>
      </c>
      <c r="G161" s="66">
        <f>'Ф1-Целевые показатели программ'!H247</f>
        <v>8629.6176020000003</v>
      </c>
      <c r="H161" s="66">
        <f>'Ф1-Целевые показатели программ'!I247</f>
        <v>8298.0822279999993</v>
      </c>
      <c r="I161" s="66">
        <f>'Ф1-Целевые показатели программ'!J247</f>
        <v>8565.3990510000003</v>
      </c>
      <c r="J161" s="66">
        <f t="shared" si="497"/>
        <v>8565.3953010000005</v>
      </c>
      <c r="K161" s="1073">
        <v>2288.130384</v>
      </c>
      <c r="L161" s="1073">
        <v>1930.2949169999999</v>
      </c>
      <c r="M161" s="66">
        <v>2138.1999999999998</v>
      </c>
      <c r="N161" s="66">
        <v>2208.77</v>
      </c>
      <c r="O161" s="66">
        <f>'Ф1-Целевые показатели программ'!K247</f>
        <v>8765.3342100000009</v>
      </c>
      <c r="P161" s="66">
        <f>'Ф1-Целевые показатели программ'!L247</f>
        <v>2346.9173239999996</v>
      </c>
      <c r="Q161" s="66">
        <f>'Ф1-Целевые показатели программ'!M247</f>
        <v>2043.2485560000005</v>
      </c>
      <c r="R161" s="66">
        <f>'Ф1-Целевые показатели программ'!N247</f>
        <v>2065.9016800000004</v>
      </c>
      <c r="S161" s="66">
        <f>'Ф1-Целевые показатели программ'!O247</f>
        <v>2309.2666499999996</v>
      </c>
      <c r="T161" s="66">
        <f>'Ф1-Целевые показатели программ'!P247</f>
        <v>8883.4398729999994</v>
      </c>
      <c r="U161" s="66">
        <f>'Ф1-Целевые показатели программ'!Q247</f>
        <v>9020.2956549999999</v>
      </c>
      <c r="V161" s="66">
        <f>'Ф1-Целевые показатели программ'!R247</f>
        <v>9113.7469519999995</v>
      </c>
      <c r="W161" s="66">
        <f>'Ф1-Целевые показатели программ'!S247</f>
        <v>9208.1664149999997</v>
      </c>
    </row>
    <row r="162" spans="1:23" ht="60" hidden="1" outlineLevel="1">
      <c r="A162" s="670" t="s">
        <v>150</v>
      </c>
      <c r="B162" s="18" t="s">
        <v>273</v>
      </c>
      <c r="C162" s="11" t="s">
        <v>593</v>
      </c>
      <c r="D162" s="66">
        <f>'Ф1-Целевые показатели программ'!E248</f>
        <v>10413.236655000001</v>
      </c>
      <c r="E162" s="66">
        <f>'Ф1-Целевые показатели программ'!F248</f>
        <v>9769.4664449999982</v>
      </c>
      <c r="F162" s="66">
        <f>'Ф1-Целевые показатели программ'!G248</f>
        <v>9083.2349510000004</v>
      </c>
      <c r="G162" s="66">
        <f>'Ф1-Целевые показатели программ'!H248</f>
        <v>8666.1974399999981</v>
      </c>
      <c r="H162" s="66">
        <f>'Ф1-Целевые показатели программ'!I248</f>
        <v>8387.9934130000001</v>
      </c>
      <c r="I162" s="66">
        <f>'Ф1-Целевые показатели программ'!J248</f>
        <v>8679.6235400000005</v>
      </c>
      <c r="J162" s="66">
        <f t="shared" si="497"/>
        <v>4431.83</v>
      </c>
      <c r="K162" s="134"/>
      <c r="L162" s="134"/>
      <c r="M162" s="66">
        <v>2184.52</v>
      </c>
      <c r="N162" s="66">
        <v>2247.31</v>
      </c>
      <c r="O162" s="66">
        <f>'Ф1-Целевые показатели программ'!K248</f>
        <v>8767.8217169999989</v>
      </c>
      <c r="P162" s="66">
        <f>'Ф1-Целевые показатели программ'!L248</f>
        <v>2347.1148399999997</v>
      </c>
      <c r="Q162" s="66">
        <f>'Ф1-Целевые показатели программ'!M248</f>
        <v>2043.7366740000004</v>
      </c>
      <c r="R162" s="66">
        <f>'Ф1-Целевые показатели программ'!N248</f>
        <v>2067.2443000000003</v>
      </c>
      <c r="S162" s="66">
        <f>'Ф1-Целевые показатели программ'!O248</f>
        <v>2309.7259029999996</v>
      </c>
      <c r="T162" s="66">
        <f>'Ф1-Целевые показатели программ'!P248</f>
        <v>8883.4398729999994</v>
      </c>
      <c r="U162" s="66">
        <f>'Ф1-Целевые показатели программ'!Q248</f>
        <v>9020.2956549999999</v>
      </c>
      <c r="V162" s="66">
        <f>'Ф1-Целевые показатели программ'!R248</f>
        <v>9113.7469519999995</v>
      </c>
      <c r="W162" s="66">
        <f>'Ф1-Целевые показатели программ'!S248</f>
        <v>9208.1664149999997</v>
      </c>
    </row>
    <row r="163" spans="1:23" hidden="1" outlineLevel="1">
      <c r="A163" s="670" t="s">
        <v>59</v>
      </c>
      <c r="B163" s="105" t="s">
        <v>68</v>
      </c>
      <c r="C163" s="11" t="s">
        <v>593</v>
      </c>
      <c r="D163" s="66">
        <f>'Ф1-Целевые показатели программ'!E249</f>
        <v>10263.629110000002</v>
      </c>
      <c r="E163" s="66">
        <f>'Ф1-Целевые показатели программ'!F249</f>
        <v>9647.1679260000001</v>
      </c>
      <c r="F163" s="66">
        <f>'Ф1-Целевые показатели программ'!G249</f>
        <v>8737.2083469999998</v>
      </c>
      <c r="G163" s="66">
        <f>'Ф1-Целевые показатели программ'!H249</f>
        <v>8567.842819999998</v>
      </c>
      <c r="H163" s="66">
        <f>'Ф1-Целевые показатели программ'!I249</f>
        <v>8069.1108230000009</v>
      </c>
      <c r="I163" s="66">
        <f>'Ф1-Целевые показатели программ'!J249</f>
        <v>8285.7534750000013</v>
      </c>
      <c r="J163" s="66">
        <f t="shared" si="497"/>
        <v>8285.7537090000005</v>
      </c>
      <c r="K163" s="134">
        <v>2217.7892980000001</v>
      </c>
      <c r="L163" s="134">
        <v>1870.084411</v>
      </c>
      <c r="M163" s="66">
        <v>2101.5300000000002</v>
      </c>
      <c r="N163" s="66">
        <v>2096.35</v>
      </c>
      <c r="O163" s="66">
        <f>'Ф1-Целевые показатели программ'!K249</f>
        <v>8411.4698015357862</v>
      </c>
      <c r="P163" s="66">
        <f>'Ф1-Целевые показатели программ'!L249</f>
        <v>2251.7206935352306</v>
      </c>
      <c r="Q163" s="66">
        <f>'Ф1-Целевые показатели программ'!M249</f>
        <v>1960.672772612467</v>
      </c>
      <c r="R163" s="66">
        <f>'Ф1-Целевые показатели программ'!N249</f>
        <v>1983.2249745831582</v>
      </c>
      <c r="S163" s="66">
        <f>'Ф1-Целевые показатели программ'!O249</f>
        <v>2215.8513608049302</v>
      </c>
      <c r="T163" s="66">
        <f>'Ф1-Целевые показатели программ'!P249</f>
        <v>8522.3888711853924</v>
      </c>
      <c r="U163" s="66">
        <f>'Ф1-Целевые показатели программ'!Q249</f>
        <v>8653.6824027619514</v>
      </c>
      <c r="V163" s="66">
        <f>'Ф1-Целевые показатели программ'!R249</f>
        <v>8743.3355444431672</v>
      </c>
      <c r="W163" s="66">
        <f>'Ф1-Целевые показатели программ'!S249</f>
        <v>8833.9175028059653</v>
      </c>
    </row>
    <row r="164" spans="1:23" hidden="1" outlineLevel="1">
      <c r="A164" s="670" t="s">
        <v>61</v>
      </c>
      <c r="B164" s="105" t="s">
        <v>69</v>
      </c>
      <c r="C164" s="11" t="s">
        <v>593</v>
      </c>
      <c r="D164" s="66">
        <f>'Ф1-Целевые показатели программ'!E250</f>
        <v>695.26214599999992</v>
      </c>
      <c r="E164" s="66">
        <f>'Ф1-Целевые показатели программ'!F250</f>
        <v>649.41999300000009</v>
      </c>
      <c r="F164" s="66">
        <f>'Ф1-Целевые показатели программ'!G250</f>
        <v>720.27060000000006</v>
      </c>
      <c r="G164" s="66">
        <f>'Ф1-Целевые показатели программ'!H250</f>
        <v>698.77765800000009</v>
      </c>
      <c r="H164" s="66">
        <f>'Ф1-Целевые показатели программ'!I250</f>
        <v>691.32782799999995</v>
      </c>
      <c r="I164" s="66">
        <f>'Ф1-Целевые показатели программ'!J250</f>
        <v>796.41115300000001</v>
      </c>
      <c r="J164" s="66">
        <f t="shared" si="497"/>
        <v>796.41508499999998</v>
      </c>
      <c r="K164" s="134">
        <v>203.13154100000003</v>
      </c>
      <c r="L164" s="134">
        <v>154.763544</v>
      </c>
      <c r="M164" s="66">
        <v>176.39</v>
      </c>
      <c r="N164" s="66">
        <v>262.13</v>
      </c>
      <c r="O164" s="66">
        <f>'Ф1-Целевые показатели программ'!K250</f>
        <v>767.41048675340642</v>
      </c>
      <c r="P164" s="66">
        <f>'Ф1-Целевые показатели программ'!L250</f>
        <v>205.43307106007654</v>
      </c>
      <c r="Q164" s="66">
        <f>'Ф1-Целевые показатели программ'!M250</f>
        <v>178.87965864419598</v>
      </c>
      <c r="R164" s="66">
        <f>'Ф1-Целевые показатели программ'!N250</f>
        <v>180.93718208540588</v>
      </c>
      <c r="S164" s="66">
        <f>'Ф1-Целевые показатели программ'!O250</f>
        <v>202.16057496372798</v>
      </c>
      <c r="T164" s="66">
        <f>'Ф1-Целевые показатели программ'!P250</f>
        <v>777.53005672612369</v>
      </c>
      <c r="U164" s="66">
        <f>'Ф1-Целевые показатели программ'!Q250</f>
        <v>789.50846660596937</v>
      </c>
      <c r="V164" s="66">
        <f>'Ф1-Целевые показатели программ'!R250</f>
        <v>797.68786482291273</v>
      </c>
      <c r="W164" s="66">
        <f>'Ф1-Целевые показатели программ'!S250</f>
        <v>805.95200252992549</v>
      </c>
    </row>
    <row r="165" spans="1:23" hidden="1" outlineLevel="1">
      <c r="A165" s="670" t="s">
        <v>85</v>
      </c>
      <c r="B165" s="105" t="s">
        <v>70</v>
      </c>
      <c r="C165" s="11" t="s">
        <v>593</v>
      </c>
      <c r="D165" s="66">
        <f>'Ф1-Целевые показатели программ'!E251</f>
        <v>2165.610318</v>
      </c>
      <c r="E165" s="66">
        <f>'Ф1-Целевые показатели программ'!F251</f>
        <v>2331.0523469999994</v>
      </c>
      <c r="F165" s="66">
        <f>'Ф1-Целевые показатели программ'!G251</f>
        <v>2894.235889000001</v>
      </c>
      <c r="G165" s="66">
        <f>'Ф1-Целевые показатели программ'!H251</f>
        <v>2939.5462309999998</v>
      </c>
      <c r="H165" s="66">
        <f>'Ф1-Целевые показатели программ'!I251</f>
        <v>2525.9817580000013</v>
      </c>
      <c r="I165" s="66">
        <f>'Ф1-Целевые показатели программ'!J251</f>
        <v>2539.813924</v>
      </c>
      <c r="J165" s="66">
        <f t="shared" si="497"/>
        <v>2539.8125930000001</v>
      </c>
      <c r="K165" s="134">
        <v>732.89564700000017</v>
      </c>
      <c r="L165" s="134">
        <v>540.20694600000002</v>
      </c>
      <c r="M165" s="66">
        <v>598.61</v>
      </c>
      <c r="N165" s="66">
        <v>668.1</v>
      </c>
      <c r="O165" s="66">
        <f>'Ф1-Целевые показатели программ'!K251</f>
        <v>1962.4753878301108</v>
      </c>
      <c r="P165" s="66">
        <f>'Ф1-Целевые показатели программ'!L251</f>
        <v>525.34771515482532</v>
      </c>
      <c r="Q165" s="66">
        <f>'Ф1-Целевые показатели программ'!M251</f>
        <v>457.44348498261917</v>
      </c>
      <c r="R165" s="66">
        <f>'Ф1-Целевые показатели программ'!N251</f>
        <v>462.70512680659317</v>
      </c>
      <c r="S165" s="66">
        <f>'Ф1-Целевые показатели программ'!O251</f>
        <v>516.97906088607306</v>
      </c>
      <c r="T165" s="66">
        <f>'Ф1-Целевые показатели программ'!P251</f>
        <v>1988.3538548952392</v>
      </c>
      <c r="U165" s="66">
        <f>'Ф1-Целевые показатели программ'!Q251</f>
        <v>2018.9858764538551</v>
      </c>
      <c r="V165" s="66">
        <f>'Ф1-Целевые показатели программ'!R251</f>
        <v>2039.9028015742317</v>
      </c>
      <c r="W165" s="66">
        <f>'Ф1-Целевые показатели программ'!S251</f>
        <v>2061.0364284031584</v>
      </c>
    </row>
    <row r="166" spans="1:23" hidden="1" outlineLevel="1">
      <c r="A166" s="670" t="s">
        <v>86</v>
      </c>
      <c r="B166" s="105" t="s">
        <v>71</v>
      </c>
      <c r="C166" s="11" t="s">
        <v>593</v>
      </c>
      <c r="D166" s="66">
        <f>'Ф1-Целевые показатели программ'!E252</f>
        <v>1006.043768</v>
      </c>
      <c r="E166" s="66">
        <f>'Ф1-Целевые показатели программ'!F252</f>
        <v>989.33744999999965</v>
      </c>
      <c r="F166" s="66">
        <f>'Ф1-Целевые показатели программ'!G252</f>
        <v>1039.3032579999999</v>
      </c>
      <c r="G166" s="66">
        <f>'Ф1-Целевые показатели программ'!H252</f>
        <v>988.11828399999933</v>
      </c>
      <c r="H166" s="66">
        <f>'Ф1-Целевые показатели программ'!I252</f>
        <v>983.72465700000078</v>
      </c>
      <c r="I166" s="66">
        <f>'Ф1-Целевые показатели программ'!J252</f>
        <v>1068.046834</v>
      </c>
      <c r="J166" s="66">
        <f t="shared" si="497"/>
        <v>1068.0434560000001</v>
      </c>
      <c r="K166" s="134">
        <v>311.9125830000001</v>
      </c>
      <c r="L166" s="134">
        <v>230.19087300000001</v>
      </c>
      <c r="M166" s="66">
        <v>247.12</v>
      </c>
      <c r="N166" s="66">
        <v>278.82</v>
      </c>
      <c r="O166" s="66">
        <f>'Ф1-Целевые показатели программ'!K252</f>
        <v>1071.3999021053251</v>
      </c>
      <c r="P166" s="66">
        <f>'Ф1-Целевые показатели программ'!L252</f>
        <v>286.80996158147076</v>
      </c>
      <c r="Q166" s="66">
        <f>'Ф1-Целевые показатели программ'!M252</f>
        <v>249.73811547822822</v>
      </c>
      <c r="R166" s="66">
        <f>'Ф1-Целевые показатели программ'!N252</f>
        <v>252.61067254063917</v>
      </c>
      <c r="S166" s="66">
        <f>'Ф1-Целевые показатели программ'!O252</f>
        <v>282.24115250498687</v>
      </c>
      <c r="T166" s="66">
        <f>'Ф1-Целевые показатели программ'!P252</f>
        <v>1085.5280727066752</v>
      </c>
      <c r="U166" s="66">
        <f>'Ф1-Целевые показатели программ'!Q252</f>
        <v>1102.2514135968133</v>
      </c>
      <c r="V166" s="66">
        <f>'Ф1-Целевые показатели программ'!R252</f>
        <v>1113.67086459492</v>
      </c>
      <c r="W166" s="66">
        <f>'Ф1-Целевые показатели программ'!S252</f>
        <v>1125.2086223961417</v>
      </c>
    </row>
    <row r="167" spans="1:23" ht="14.45" hidden="1" customHeight="1" outlineLevel="1">
      <c r="A167" s="1974">
        <v>5</v>
      </c>
      <c r="B167" s="1973" t="s">
        <v>288</v>
      </c>
      <c r="C167" s="669" t="s">
        <v>580</v>
      </c>
      <c r="D167" s="66">
        <f>'Ф1-Целевые показатели программ'!E253</f>
        <v>764.07768100000044</v>
      </c>
      <c r="E167" s="66">
        <f>'Ф1-Целевые показатели программ'!F253</f>
        <v>683.21530999999879</v>
      </c>
      <c r="F167" s="66">
        <f>'Ф1-Целевые показатели программ'!G253</f>
        <v>720.24157600000001</v>
      </c>
      <c r="G167" s="66">
        <f>'Ф1-Целевые показатели программ'!H253</f>
        <v>632.89319500000079</v>
      </c>
      <c r="H167" s="66">
        <f>'Ф1-Целевые показатели программ'!I253</f>
        <v>587.84626299999957</v>
      </c>
      <c r="I167" s="66">
        <f>'Ф1-Целевые показатели программ'!J253</f>
        <v>635.08885300000009</v>
      </c>
      <c r="J167" s="66">
        <f t="shared" si="497"/>
        <v>635.08502500000009</v>
      </c>
      <c r="K167" s="134">
        <v>213.32245900000009</v>
      </c>
      <c r="L167" s="134">
        <v>110.052566</v>
      </c>
      <c r="M167" s="66">
        <v>123.13</v>
      </c>
      <c r="N167" s="66">
        <v>188.58</v>
      </c>
      <c r="O167" s="66">
        <f>'Ф1-Целевые показатели программ'!K253</f>
        <v>664.83157699999924</v>
      </c>
      <c r="P167" s="66">
        <f>'Ф1-Целевые показатели программ'!L253</f>
        <v>223.18329399999959</v>
      </c>
      <c r="Q167" s="66">
        <f>'Ф1-Целевые показатели программ'!M253</f>
        <v>124.88437100000024</v>
      </c>
      <c r="R167" s="66">
        <f>'Ф1-Целевые показатели программ'!N253</f>
        <v>126.08075999999997</v>
      </c>
      <c r="S167" s="66">
        <f>'Ф1-Целевые показатели программ'!O253</f>
        <v>190.68315199999955</v>
      </c>
      <c r="T167" s="66">
        <f>'Ф1-Целевые показатели программ'!P253</f>
        <v>669.16122899999937</v>
      </c>
      <c r="U167" s="66">
        <f>'Ф1-Целевые показатели программ'!Q253</f>
        <v>662.64145699999972</v>
      </c>
      <c r="V167" s="66">
        <f>'Ф1-Целевые показатели программ'!R253</f>
        <v>638.12154699999883</v>
      </c>
      <c r="W167" s="66">
        <f>'Ф1-Целевые показатели программ'!S253</f>
        <v>644.33434800000032</v>
      </c>
    </row>
    <row r="168" spans="1:23" hidden="1" outlineLevel="1">
      <c r="A168" s="1974"/>
      <c r="B168" s="1973"/>
      <c r="C168" s="71" t="s">
        <v>79</v>
      </c>
      <c r="D168" s="685">
        <f>IF(D151&gt;0,D167/D151*100,"")</f>
        <v>7.337561941334017</v>
      </c>
      <c r="E168" s="685">
        <f t="shared" ref="E168:U168" si="498">IF(E151&gt;0,E167/E151*100,"")</f>
        <v>6.9933738331192856</v>
      </c>
      <c r="F168" s="685">
        <f t="shared" si="498"/>
        <v>7.9293509403354863</v>
      </c>
      <c r="G168" s="685">
        <f t="shared" si="498"/>
        <v>7.3030091846142007</v>
      </c>
      <c r="H168" s="685">
        <f t="shared" si="498"/>
        <v>7.0081869889041064</v>
      </c>
      <c r="I168" s="685">
        <f t="shared" si="498"/>
        <v>7.3170092006087177</v>
      </c>
      <c r="J168" s="1074">
        <f t="shared" si="498"/>
        <v>7.3169594989222277</v>
      </c>
      <c r="K168" s="1074">
        <f t="shared" si="498"/>
        <v>9.2436373745647273</v>
      </c>
      <c r="L168" s="1074">
        <f t="shared" si="498"/>
        <v>5.6727424202809917</v>
      </c>
      <c r="M168" s="1074">
        <f t="shared" ref="M168:N168" si="499">IF(M151&gt;0,M167/M151*100,"")</f>
        <v>5.6364784941314339</v>
      </c>
      <c r="N168" s="1074">
        <f t="shared" si="499"/>
        <v>8.3913656771873946</v>
      </c>
      <c r="O168" s="685">
        <f t="shared" si="498"/>
        <v>7.5826311079176261</v>
      </c>
      <c r="P168" s="685">
        <f t="shared" ref="P168:S168" si="500">IF(P151&gt;0,P167/P151*100,"")</f>
        <v>9.5088357074168393</v>
      </c>
      <c r="Q168" s="685">
        <f t="shared" si="500"/>
        <v>6.1105901062868639</v>
      </c>
      <c r="R168" s="685">
        <f t="shared" si="500"/>
        <v>6.0989772713365298</v>
      </c>
      <c r="S168" s="685">
        <f t="shared" si="500"/>
        <v>8.255661494393328</v>
      </c>
      <c r="T168" s="685">
        <f t="shared" si="498"/>
        <v>7.5326814676128269</v>
      </c>
      <c r="U168" s="685">
        <f t="shared" si="498"/>
        <v>7.3461168274755382</v>
      </c>
      <c r="V168" s="685">
        <f t="shared" ref="V168:W168" si="501">IF(V151&gt;0,V167/V151*100,"")</f>
        <v>7.001747474017411</v>
      </c>
      <c r="W168" s="685">
        <f t="shared" si="501"/>
        <v>6.9974229283083638</v>
      </c>
    </row>
    <row r="169" spans="1:23" hidden="1" outlineLevel="1">
      <c r="A169" s="1974"/>
      <c r="B169" s="1973"/>
      <c r="C169" s="71" t="s">
        <v>151</v>
      </c>
      <c r="D169" s="685">
        <f>IF(D161&gt;0,D167/D161*100,"")</f>
        <v>8.1294305932178812</v>
      </c>
      <c r="E169" s="685">
        <f t="shared" ref="E169:U169" si="502">IF(E161&gt;0,E167/E161*100,"")</f>
        <v>7.7349867758431055</v>
      </c>
      <c r="F169" s="685">
        <f t="shared" si="502"/>
        <v>8.1385472590689574</v>
      </c>
      <c r="G169" s="685">
        <f t="shared" si="502"/>
        <v>7.3339657003262975</v>
      </c>
      <c r="H169" s="685">
        <f t="shared" si="502"/>
        <v>7.0841219314077826</v>
      </c>
      <c r="I169" s="685">
        <f t="shared" si="502"/>
        <v>7.4145856978590414</v>
      </c>
      <c r="J169" s="1074">
        <f t="shared" si="502"/>
        <v>7.4145442525677074</v>
      </c>
      <c r="K169" s="1074">
        <f t="shared" si="502"/>
        <v>9.3230027664367618</v>
      </c>
      <c r="L169" s="1074">
        <f t="shared" si="502"/>
        <v>5.7013342899457058</v>
      </c>
      <c r="M169" s="1074">
        <f t="shared" si="502"/>
        <v>5.7585819848470683</v>
      </c>
      <c r="N169" s="1074">
        <f t="shared" si="502"/>
        <v>8.5377834722492629</v>
      </c>
      <c r="O169" s="685">
        <f t="shared" si="502"/>
        <v>7.5847829765751644</v>
      </c>
      <c r="P169" s="685">
        <f t="shared" ref="P169:S169" si="503">IF(P161&gt;0,P167/P161*100,"")</f>
        <v>9.5096359687530114</v>
      </c>
      <c r="Q169" s="685">
        <f t="shared" si="503"/>
        <v>6.1120498841551711</v>
      </c>
      <c r="R169" s="685">
        <f t="shared" si="503"/>
        <v>6.1029409686137601</v>
      </c>
      <c r="S169" s="685">
        <f t="shared" si="503"/>
        <v>8.2573033304750485</v>
      </c>
      <c r="T169" s="685">
        <f t="shared" si="502"/>
        <v>7.5326814676128269</v>
      </c>
      <c r="U169" s="685">
        <f t="shared" si="502"/>
        <v>7.3461168274755382</v>
      </c>
      <c r="V169" s="685">
        <f t="shared" ref="V169:W169" si="504">IF(V161&gt;0,V167/V161*100,"")</f>
        <v>7.001747474017411</v>
      </c>
      <c r="W169" s="685">
        <f t="shared" si="504"/>
        <v>6.9974229283083638</v>
      </c>
    </row>
    <row r="170" spans="1:23" hidden="1" outlineLevel="1">
      <c r="A170" s="1974" t="s">
        <v>87</v>
      </c>
      <c r="B170" s="1972" t="s">
        <v>68</v>
      </c>
      <c r="C170" s="669" t="s">
        <v>580</v>
      </c>
      <c r="D170" s="66">
        <f>'Ф1-Целевые показатели программ'!E257</f>
        <v>301.12156900000082</v>
      </c>
      <c r="E170" s="66">
        <f>'Ф1-Целевые показатели программ'!F257</f>
        <v>290.05962199999999</v>
      </c>
      <c r="F170" s="66">
        <f>'Ф1-Целевые показатели программ'!G257</f>
        <v>216.80810099999988</v>
      </c>
      <c r="G170" s="66">
        <f>'Ф1-Целевые показатели программ'!H257</f>
        <v>193.47007100000161</v>
      </c>
      <c r="H170" s="66">
        <f>'Ф1-Целевые показатели программ'!I257</f>
        <v>215.64790700000029</v>
      </c>
      <c r="I170" s="66">
        <f>'Ф1-Целевые показатели программ'!J257</f>
        <v>213.87240599999973</v>
      </c>
      <c r="J170" s="66">
        <f t="shared" ref="J170" si="505">K170+L170+M170+N170</f>
        <v>213.87489199999993</v>
      </c>
      <c r="K170" s="66">
        <v>70.881395999999924</v>
      </c>
      <c r="L170" s="66">
        <v>30.983495999999999</v>
      </c>
      <c r="M170" s="66">
        <v>47.15</v>
      </c>
      <c r="N170" s="66">
        <v>64.86</v>
      </c>
      <c r="O170" s="66">
        <f>'Ф1-Целевые показатели программ'!K257</f>
        <v>233.62005857135631</v>
      </c>
      <c r="P170" s="66">
        <f>'Ф1-Целевые показатели программ'!L257</f>
        <v>80.102409000000023</v>
      </c>
      <c r="Q170" s="66">
        <f>'Ф1-Целевые показатели программ'!M257</f>
        <v>40.893127571356246</v>
      </c>
      <c r="R170" s="66">
        <f>'Ф1-Целевые показатели программ'!N257</f>
        <v>46.882467000000112</v>
      </c>
      <c r="S170" s="66">
        <f>'Ф1-Целевые показатели программ'!O257</f>
        <v>65.742054999999951</v>
      </c>
      <c r="T170" s="66">
        <f>'Ф1-Целевые показатели программ'!P257</f>
        <v>239.822012</v>
      </c>
      <c r="U170" s="66">
        <f>'Ф1-Целевые показатели программ'!Q257</f>
        <v>247.268192</v>
      </c>
      <c r="V170" s="66">
        <f>'Ф1-Целевые показатели программ'!R257</f>
        <v>252.41818499999999</v>
      </c>
      <c r="W170" s="66">
        <f>'Ф1-Целевые показатели программ'!S257</f>
        <v>257.67543999999998</v>
      </c>
    </row>
    <row r="171" spans="1:23" hidden="1" outlineLevel="1">
      <c r="A171" s="1974"/>
      <c r="B171" s="1972"/>
      <c r="C171" s="71" t="s">
        <v>152</v>
      </c>
      <c r="D171" s="141">
        <f>IF(D152&gt;0,D170/D152*100,"")</f>
        <v>3.0792988644122792</v>
      </c>
      <c r="E171" s="141">
        <f t="shared" ref="E171:U171" si="506">IF(E152&gt;0,E170/E152*100,"")</f>
        <v>3.0909126857444473</v>
      </c>
      <c r="F171" s="141">
        <f t="shared" si="506"/>
        <v>2.4814344855864965</v>
      </c>
      <c r="G171" s="141">
        <f t="shared" si="506"/>
        <v>2.258095474725359</v>
      </c>
      <c r="H171" s="141">
        <f t="shared" si="506"/>
        <v>2.6725114046683149</v>
      </c>
      <c r="I171" s="141">
        <f t="shared" si="506"/>
        <v>2.5060783054976223</v>
      </c>
      <c r="J171" s="1075">
        <f>IF(J152&gt;0,J170/J152*100,"")</f>
        <v>2.5061081893489749</v>
      </c>
      <c r="K171" s="1075">
        <f t="shared" ref="K171:L171" si="507">IF(K152&gt;0,K170/K152*100,"")</f>
        <v>3.1252157513230112</v>
      </c>
      <c r="L171" s="1075">
        <f t="shared" si="507"/>
        <v>1.6268347441962139</v>
      </c>
      <c r="M171" s="1075">
        <f t="shared" ref="M171:N171" si="508">IF(M152&gt;0,M170/M152*100,"")</f>
        <v>2.1951878130994285</v>
      </c>
      <c r="N171" s="1075">
        <f t="shared" si="508"/>
        <v>2.929949541263682</v>
      </c>
      <c r="O171" s="141">
        <f t="shared" si="506"/>
        <v>2.7680995734073282</v>
      </c>
      <c r="P171" s="141">
        <f t="shared" ref="P171:S171" si="509">IF(P152&gt;0,P170/P152*100,"")</f>
        <v>3.5535372144145643</v>
      </c>
      <c r="Q171" s="141">
        <f t="shared" si="509"/>
        <v>2.0739520189203513</v>
      </c>
      <c r="R171" s="141">
        <f t="shared" si="509"/>
        <v>2.3542370688724659</v>
      </c>
      <c r="S171" s="141">
        <f t="shared" si="509"/>
        <v>2.9581418091626297</v>
      </c>
      <c r="T171" s="141">
        <f t="shared" si="506"/>
        <v>2.8046015214940208</v>
      </c>
      <c r="U171" s="141">
        <f t="shared" si="506"/>
        <v>2.8478084291498398</v>
      </c>
      <c r="V171" s="141">
        <f t="shared" ref="V171:W171" si="510">IF(V152&gt;0,V170/V152*100,"")</f>
        <v>2.8773120462365585</v>
      </c>
      <c r="W171" s="141">
        <f t="shared" si="510"/>
        <v>2.9071213265910845</v>
      </c>
    </row>
    <row r="172" spans="1:23" hidden="1" outlineLevel="1">
      <c r="A172" s="1974"/>
      <c r="B172" s="1972"/>
      <c r="C172" s="71" t="s">
        <v>153</v>
      </c>
      <c r="D172" s="141">
        <f>IF(D163&gt;0,D170/D163*100,"")</f>
        <v>2.9338703276662028</v>
      </c>
      <c r="E172" s="141">
        <f t="shared" ref="E172:U172" si="511">IF(E163&gt;0,E170/E163*100,"")</f>
        <v>3.0066815901303299</v>
      </c>
      <c r="F172" s="141">
        <f t="shared" si="511"/>
        <v>2.4814344855864965</v>
      </c>
      <c r="G172" s="141">
        <f t="shared" si="511"/>
        <v>2.2580954747253599</v>
      </c>
      <c r="H172" s="141">
        <f t="shared" si="511"/>
        <v>2.6725114046683141</v>
      </c>
      <c r="I172" s="141">
        <f t="shared" si="511"/>
        <v>2.5812064846643255</v>
      </c>
      <c r="J172" s="1075">
        <f t="shared" si="511"/>
        <v>2.5812364150733642</v>
      </c>
      <c r="K172" s="1075">
        <f t="shared" si="511"/>
        <v>3.1960383280738478</v>
      </c>
      <c r="L172" s="1075">
        <f t="shared" si="511"/>
        <v>1.6567966567579713</v>
      </c>
      <c r="M172" s="1075">
        <f t="shared" si="511"/>
        <v>2.2436034698529164</v>
      </c>
      <c r="N172" s="1075">
        <f t="shared" si="511"/>
        <v>3.0939490066067212</v>
      </c>
      <c r="O172" s="141">
        <f t="shared" si="511"/>
        <v>2.7773987672012019</v>
      </c>
      <c r="P172" s="141">
        <f t="shared" ref="P172:S172" si="512">IF(P163&gt;0,P170/P163*100,"")</f>
        <v>3.557386545763729</v>
      </c>
      <c r="Q172" s="141">
        <f t="shared" si="512"/>
        <v>2.0856681513901401</v>
      </c>
      <c r="R172" s="141">
        <f t="shared" si="512"/>
        <v>2.363951019215762</v>
      </c>
      <c r="S172" s="141">
        <f t="shared" si="512"/>
        <v>2.9668982388836085</v>
      </c>
      <c r="T172" s="141">
        <f t="shared" si="511"/>
        <v>2.8140233404609098</v>
      </c>
      <c r="U172" s="141">
        <f t="shared" si="511"/>
        <v>2.8573753980280197</v>
      </c>
      <c r="V172" s="141">
        <f t="shared" ref="V172:W172" si="513">IF(V163&gt;0,V170/V163*100,"")</f>
        <v>2.8869781299932442</v>
      </c>
      <c r="W172" s="141">
        <f t="shared" si="513"/>
        <v>2.9168875520758841</v>
      </c>
    </row>
    <row r="173" spans="1:23" hidden="1" outlineLevel="1">
      <c r="A173" s="1974" t="s">
        <v>88</v>
      </c>
      <c r="B173" s="1972" t="s">
        <v>69</v>
      </c>
      <c r="C173" s="669" t="s">
        <v>580</v>
      </c>
      <c r="D173" s="66">
        <f>'Ф1-Целевые показатели программ'!E261</f>
        <v>36.524210000000025</v>
      </c>
      <c r="E173" s="66">
        <f>'Ф1-Целевые показатели программ'!F261</f>
        <v>35.119323999999956</v>
      </c>
      <c r="F173" s="66">
        <f>'Ф1-Целевые показатели программ'!G261</f>
        <v>30.553362000000021</v>
      </c>
      <c r="G173" s="66">
        <f>'Ф1-Целевые показатели программ'!H261</f>
        <v>27.4127930000001</v>
      </c>
      <c r="H173" s="66">
        <f>'Ф1-Целевые показатели программ'!I261</f>
        <v>26.252640000000024</v>
      </c>
      <c r="I173" s="66">
        <f>'Ф1-Целевые показатели программ'!J261</f>
        <v>27.19479299999999</v>
      </c>
      <c r="J173" s="66">
        <f t="shared" ref="J173" si="514">K173+L173+M173+N173</f>
        <v>27.190946000000004</v>
      </c>
      <c r="K173" s="66">
        <v>8.0559480000000043</v>
      </c>
      <c r="L173" s="66">
        <v>5.234998</v>
      </c>
      <c r="M173" s="66">
        <v>1.02</v>
      </c>
      <c r="N173" s="66">
        <v>12.88</v>
      </c>
      <c r="O173" s="66">
        <f>'Ф1-Целевые показатели программ'!K261</f>
        <v>28.858390422313565</v>
      </c>
      <c r="P173" s="66">
        <f>'Ф1-Целевые показатели программ'!L261</f>
        <v>8.0450319999999991</v>
      </c>
      <c r="Q173" s="66">
        <f>'Ф1-Целевые показатели программ'!M261</f>
        <v>5.5818188223135587</v>
      </c>
      <c r="R173" s="66">
        <f>'Ф1-Целевые показатели программ'!N261</f>
        <v>5.1589510000000027</v>
      </c>
      <c r="S173" s="66">
        <f>'Ф1-Целевые показатели программ'!O261</f>
        <v>10.072588600000007</v>
      </c>
      <c r="T173" s="66">
        <f>'Ф1-Целевые показатели программ'!P261</f>
        <v>29.624499</v>
      </c>
      <c r="U173" s="66">
        <f>'Ф1-Целевые показатели программ'!Q261</f>
        <v>30.080886</v>
      </c>
      <c r="V173" s="66">
        <f>'Ф1-Целевые показатели программ'!R261</f>
        <v>30.392527000000001</v>
      </c>
      <c r="W173" s="66">
        <f>'Ф1-Целевые показатели программ'!S261</f>
        <v>30.707397</v>
      </c>
    </row>
    <row r="174" spans="1:23" hidden="1" outlineLevel="1">
      <c r="A174" s="1974"/>
      <c r="B174" s="1972"/>
      <c r="C174" s="71" t="s">
        <v>154</v>
      </c>
      <c r="D174" s="141">
        <f t="shared" ref="D174:U174" si="515">IF(D153&gt;0,D173/D153*100,"")</f>
        <v>3.9736794707241723</v>
      </c>
      <c r="E174" s="141">
        <f t="shared" si="515"/>
        <v>4.5067180727128546</v>
      </c>
      <c r="F174" s="141">
        <f t="shared" si="515"/>
        <v>4.1010957011846507</v>
      </c>
      <c r="G174" s="141">
        <f t="shared" si="515"/>
        <v>3.7756243323569394</v>
      </c>
      <c r="H174" s="141">
        <f t="shared" si="515"/>
        <v>3.6348317859287502</v>
      </c>
      <c r="I174" s="141">
        <f t="shared" si="515"/>
        <v>3.3225088644404877</v>
      </c>
      <c r="J174" s="1075">
        <f t="shared" si="515"/>
        <v>3.3220285381351951</v>
      </c>
      <c r="K174" s="1075">
        <f t="shared" si="515"/>
        <v>3.8279426918497714</v>
      </c>
      <c r="L174" s="1075">
        <f t="shared" si="515"/>
        <v>3.2917647735559878</v>
      </c>
      <c r="M174" s="1075">
        <f t="shared" ref="M174:N174" si="516">IF(M153&gt;0,M173/M153*100,"")</f>
        <v>0.56090184217761896</v>
      </c>
      <c r="N174" s="1075">
        <f t="shared" si="516"/>
        <v>4.8209005502114755</v>
      </c>
      <c r="O174" s="141">
        <f t="shared" si="515"/>
        <v>3.8070509897217915</v>
      </c>
      <c r="P174" s="141">
        <f t="shared" ref="P174:S174" si="517">IF(P153&gt;0,P173/P153*100,"")</f>
        <v>3.7678219199842102</v>
      </c>
      <c r="Q174" s="141">
        <f t="shared" si="517"/>
        <v>3.2947687993976049</v>
      </c>
      <c r="R174" s="141">
        <f t="shared" si="517"/>
        <v>3.1078046154860997</v>
      </c>
      <c r="S174" s="141">
        <f t="shared" si="517"/>
        <v>4.8173245469549997</v>
      </c>
      <c r="T174" s="141">
        <f t="shared" si="515"/>
        <v>3.8572531870330482</v>
      </c>
      <c r="U174" s="141">
        <f t="shared" si="515"/>
        <v>3.8572532230664986</v>
      </c>
      <c r="V174" s="141">
        <f t="shared" ref="V174:W174" si="518">IF(V153&gt;0,V173/V153*100,"")</f>
        <v>3.8572531688497538</v>
      </c>
      <c r="W174" s="141">
        <f t="shared" si="518"/>
        <v>3.857253160913924</v>
      </c>
    </row>
    <row r="175" spans="1:23" hidden="1" outlineLevel="1">
      <c r="A175" s="1974"/>
      <c r="B175" s="1972"/>
      <c r="C175" s="71" t="s">
        <v>155</v>
      </c>
      <c r="D175" s="141">
        <f t="shared" ref="D175:U175" si="519">IF(D164&gt;0,D173/D164*100,"")</f>
        <v>5.2533005298982625</v>
      </c>
      <c r="E175" s="141">
        <f t="shared" si="519"/>
        <v>5.4077984014267866</v>
      </c>
      <c r="F175" s="141">
        <f t="shared" si="519"/>
        <v>4.2419282419690623</v>
      </c>
      <c r="G175" s="141">
        <f t="shared" si="519"/>
        <v>3.9229635759190371</v>
      </c>
      <c r="H175" s="141">
        <f t="shared" si="519"/>
        <v>3.7974227185311604</v>
      </c>
      <c r="I175" s="141">
        <f t="shared" si="519"/>
        <v>3.4146675241249405</v>
      </c>
      <c r="J175" s="1075">
        <f t="shared" si="519"/>
        <v>3.4141676259183371</v>
      </c>
      <c r="K175" s="1075">
        <f t="shared" si="519"/>
        <v>3.9658774606549181</v>
      </c>
      <c r="L175" s="1075">
        <f t="shared" si="519"/>
        <v>3.3825782640387199</v>
      </c>
      <c r="M175" s="1075">
        <f t="shared" ref="M175:N175" si="520">IF(M164&gt;0,M173/M164*100,"")</f>
        <v>0.57826407392709334</v>
      </c>
      <c r="N175" s="1075">
        <f t="shared" si="520"/>
        <v>4.9135924922748258</v>
      </c>
      <c r="O175" s="141">
        <f t="shared" si="519"/>
        <v>3.7604894538777254</v>
      </c>
      <c r="P175" s="141">
        <f t="shared" ref="P175:S175" si="521">IF(P164&gt;0,P173/P164*100,"")</f>
        <v>3.9161328594690201</v>
      </c>
      <c r="Q175" s="141">
        <f t="shared" si="521"/>
        <v>3.1204323983064963</v>
      </c>
      <c r="R175" s="141">
        <f t="shared" si="521"/>
        <v>2.8512387230419431</v>
      </c>
      <c r="S175" s="141">
        <f t="shared" si="521"/>
        <v>4.9824693077803373</v>
      </c>
      <c r="T175" s="141">
        <f t="shared" si="519"/>
        <v>3.8100776611437031</v>
      </c>
      <c r="U175" s="141">
        <f t="shared" si="519"/>
        <v>3.8100776967364522</v>
      </c>
      <c r="V175" s="141">
        <f t="shared" ref="V175:W175" si="522">IF(V164&gt;0,V173/V164*100,"")</f>
        <v>3.8100776431827956</v>
      </c>
      <c r="W175" s="141">
        <f t="shared" si="522"/>
        <v>3.8100776353440247</v>
      </c>
    </row>
    <row r="176" spans="1:23" hidden="1" outlineLevel="1">
      <c r="A176" s="1974" t="s">
        <v>89</v>
      </c>
      <c r="B176" s="1972" t="s">
        <v>70</v>
      </c>
      <c r="C176" s="669" t="s">
        <v>580</v>
      </c>
      <c r="D176" s="66">
        <f>'Ф1-Целевые показатели программ'!E265</f>
        <v>224.37313799999981</v>
      </c>
      <c r="E176" s="66">
        <f>'Ф1-Целевые показатели программ'!F265</f>
        <v>206.43014100000002</v>
      </c>
      <c r="F176" s="66">
        <f>'Ф1-Целевые показатели программ'!G265</f>
        <v>243.16231800000003</v>
      </c>
      <c r="G176" s="66">
        <f>'Ф1-Целевые показатели программ'!H265</f>
        <v>218.01409699999977</v>
      </c>
      <c r="H176" s="66">
        <v>22.634801911137579</v>
      </c>
      <c r="I176" s="66">
        <f>'Ф1-Целевые показатели программ'!J265</f>
        <v>172.21830499999999</v>
      </c>
      <c r="J176" s="66">
        <f t="shared" ref="J176" si="523">K176+L176+M176+N176</f>
        <v>172.21871300000001</v>
      </c>
      <c r="K176" s="66">
        <v>63.768560000000001</v>
      </c>
      <c r="L176" s="66">
        <v>32.990152999999999</v>
      </c>
      <c r="M176" s="66">
        <v>26.43</v>
      </c>
      <c r="N176" s="66">
        <v>49.03</v>
      </c>
      <c r="O176" s="66">
        <f>'Ф1-Целевые показатели программ'!K265</f>
        <v>210.82223400000004</v>
      </c>
      <c r="P176" s="66">
        <f>'Ф1-Целевые показатели программ'!L265</f>
        <v>66.161019999999894</v>
      </c>
      <c r="Q176" s="66">
        <f>'Ф1-Целевые показатели программ'!M265</f>
        <v>36.196128000000044</v>
      </c>
      <c r="R176" s="66">
        <f>'Ф1-Целевые показатели программ'!N265</f>
        <v>40.35060900000002</v>
      </c>
      <c r="S176" s="66">
        <f>'Ф1-Целевые показатели программ'!O265</f>
        <v>68.114477000000079</v>
      </c>
      <c r="T176" s="66">
        <f>'Ф1-Целевые показатели программ'!P265</f>
        <v>216.418969</v>
      </c>
      <c r="U176" s="66">
        <f>'Ф1-Целевые показатели программ'!Q265</f>
        <v>219.75305900000001</v>
      </c>
      <c r="V176" s="66">
        <f>'Ф1-Целевые показатели программ'!R265</f>
        <v>222.02972600000001</v>
      </c>
      <c r="W176" s="66">
        <f>'Ф1-Целевые показатели программ'!S265</f>
        <v>224.32997900000001</v>
      </c>
    </row>
    <row r="177" spans="1:23" hidden="1" outlineLevel="1">
      <c r="A177" s="1974"/>
      <c r="B177" s="1972"/>
      <c r="C177" s="71" t="s">
        <v>156</v>
      </c>
      <c r="D177" s="141">
        <f t="shared" ref="D177:U177" si="524">IF(D154&gt;0,D176/D154*100,"")</f>
        <v>3.7335510485368788</v>
      </c>
      <c r="E177" s="141">
        <f t="shared" si="524"/>
        <v>3.0267156722961706</v>
      </c>
      <c r="F177" s="141">
        <f t="shared" si="524"/>
        <v>3.4559046305483676</v>
      </c>
      <c r="G177" s="141">
        <f t="shared" si="524"/>
        <v>3.2311133048023044</v>
      </c>
      <c r="H177" s="141">
        <f t="shared" si="524"/>
        <v>0.345713430950913</v>
      </c>
      <c r="I177" s="141">
        <f t="shared" si="524"/>
        <v>2.4938416886159001</v>
      </c>
      <c r="J177" s="1075">
        <f t="shared" si="524"/>
        <v>2.4938463811901443</v>
      </c>
      <c r="K177" s="1075">
        <f t="shared" si="524"/>
        <v>3.4598734266816402</v>
      </c>
      <c r="L177" s="1075">
        <f t="shared" si="524"/>
        <v>2.1566740760553005</v>
      </c>
      <c r="M177" s="1075">
        <f t="shared" ref="M177:N177" si="525">IF(M154&gt;0,M176/M154*100,"")</f>
        <v>1.5387302419002706</v>
      </c>
      <c r="N177" s="1075">
        <f t="shared" si="525"/>
        <v>2.7008863402246424</v>
      </c>
      <c r="O177" s="141">
        <f t="shared" si="524"/>
        <v>3.0565418782788614</v>
      </c>
      <c r="P177" s="141">
        <f t="shared" ref="P177:S177" si="526">IF(P154&gt;0,P176/P154*100,"")</f>
        <v>3.5288074641754914</v>
      </c>
      <c r="Q177" s="141">
        <f t="shared" si="526"/>
        <v>2.2470188292466067</v>
      </c>
      <c r="R177" s="141">
        <f t="shared" si="526"/>
        <v>2.5397400646935875</v>
      </c>
      <c r="S177" s="141">
        <f t="shared" si="526"/>
        <v>3.7365860720910664</v>
      </c>
      <c r="T177" s="141">
        <f t="shared" si="524"/>
        <v>3.0968474055615429</v>
      </c>
      <c r="U177" s="141">
        <f t="shared" si="524"/>
        <v>3.096847406837048</v>
      </c>
      <c r="V177" s="141">
        <f t="shared" ref="V177:W177" si="527">IF(V154&gt;0,V176/V154*100,"")</f>
        <v>3.0968474084833937</v>
      </c>
      <c r="W177" s="141">
        <f t="shared" si="527"/>
        <v>3.0968474028313593</v>
      </c>
    </row>
    <row r="178" spans="1:23" hidden="1" outlineLevel="1">
      <c r="A178" s="1974"/>
      <c r="B178" s="1972"/>
      <c r="C178" s="71" t="s">
        <v>157</v>
      </c>
      <c r="D178" s="141">
        <f t="shared" ref="D178:U178" si="528">IF(D165&gt;0,D176/D165*100,"")</f>
        <v>10.360734622247945</v>
      </c>
      <c r="E178" s="141">
        <f t="shared" si="528"/>
        <v>8.8556630341515046</v>
      </c>
      <c r="F178" s="141">
        <f t="shared" si="528"/>
        <v>8.4016067565251564</v>
      </c>
      <c r="G178" s="141">
        <f t="shared" si="528"/>
        <v>7.4165901764312068</v>
      </c>
      <c r="H178" s="141">
        <f t="shared" si="528"/>
        <v>0.89607938930877928</v>
      </c>
      <c r="I178" s="141">
        <f t="shared" si="528"/>
        <v>6.780744973977078</v>
      </c>
      <c r="J178" s="1075">
        <f t="shared" si="528"/>
        <v>6.7807645916337895</v>
      </c>
      <c r="K178" s="1075">
        <f t="shared" si="528"/>
        <v>8.7009058194065094</v>
      </c>
      <c r="L178" s="1075">
        <f t="shared" si="528"/>
        <v>6.1069472068580177</v>
      </c>
      <c r="M178" s="1075">
        <f t="shared" ref="M178:N178" si="529">IF(M165&gt;0,M176/M165*100,"")</f>
        <v>4.4152286129533413</v>
      </c>
      <c r="N178" s="1075">
        <f t="shared" si="529"/>
        <v>7.338721748241281</v>
      </c>
      <c r="O178" s="141">
        <f t="shared" si="528"/>
        <v>10.74266894287546</v>
      </c>
      <c r="P178" s="141">
        <f t="shared" ref="P178:S178" si="530">IF(P165&gt;0,P176/P165*100,"")</f>
        <v>12.593758018058871</v>
      </c>
      <c r="Q178" s="141">
        <f t="shared" si="530"/>
        <v>7.9126994237059334</v>
      </c>
      <c r="R178" s="141">
        <f t="shared" si="530"/>
        <v>8.7205882671938131</v>
      </c>
      <c r="S178" s="141">
        <f t="shared" si="530"/>
        <v>13.175480817976592</v>
      </c>
      <c r="T178" s="141">
        <f t="shared" si="528"/>
        <v>10.884328685620321</v>
      </c>
      <c r="U178" s="141">
        <f t="shared" si="528"/>
        <v>10.884328690103274</v>
      </c>
      <c r="V178" s="141">
        <f t="shared" ref="V178:W178" si="531">IF(V165&gt;0,V176/V165*100,"")</f>
        <v>10.884328695889602</v>
      </c>
      <c r="W178" s="141">
        <f t="shared" si="531"/>
        <v>10.884328676024687</v>
      </c>
    </row>
    <row r="179" spans="1:23" hidden="1" outlineLevel="1">
      <c r="A179" s="1974" t="s">
        <v>90</v>
      </c>
      <c r="B179" s="1972" t="s">
        <v>71</v>
      </c>
      <c r="C179" s="669" t="s">
        <v>580</v>
      </c>
      <c r="D179" s="66">
        <f>'Ф1-Целевые показатели программ'!E269</f>
        <v>202.05877100000009</v>
      </c>
      <c r="E179" s="66">
        <f>'Ф1-Целевые показатели программ'!F269</f>
        <v>151.60622299999929</v>
      </c>
      <c r="F179" s="66">
        <f>'Ф1-Целевые показатели программ'!G269</f>
        <v>229.71779500000019</v>
      </c>
      <c r="G179" s="66">
        <f>'Ф1-Целевые показатели программ'!H269</f>
        <v>193.99623399999928</v>
      </c>
      <c r="H179" s="66">
        <v>22.634801911137579</v>
      </c>
      <c r="I179" s="66">
        <f>'Ф1-Целевые показатели программ'!J269</f>
        <v>221.80334900000057</v>
      </c>
      <c r="J179" s="66">
        <f t="shared" ref="J179" si="532">K179+L179+M179+N179</f>
        <v>221.80047400000018</v>
      </c>
      <c r="K179" s="66">
        <v>70.616555000000162</v>
      </c>
      <c r="L179" s="66">
        <v>40.843919</v>
      </c>
      <c r="M179" s="66">
        <v>48.53</v>
      </c>
      <c r="N179" s="66">
        <v>61.81</v>
      </c>
      <c r="O179" s="66">
        <f>'Ф1-Целевые показатели программ'!K269</f>
        <v>191.53089400632945</v>
      </c>
      <c r="P179" s="66">
        <f>'Ф1-Целевые показатели программ'!L269</f>
        <v>68.874832999999683</v>
      </c>
      <c r="Q179" s="66">
        <f>'Ф1-Целевые показатели программ'!M269</f>
        <v>42.213296606330402</v>
      </c>
      <c r="R179" s="66">
        <f>'Ф1-Целевые показатели программ'!N269</f>
        <v>33.688732999999843</v>
      </c>
      <c r="S179" s="66">
        <f>'Ф1-Целевые показатели программ'!O269</f>
        <v>46.754031399999519</v>
      </c>
      <c r="T179" s="66">
        <f>'Ф1-Целевые показатели программ'!P269</f>
        <v>196.615499</v>
      </c>
      <c r="U179" s="66">
        <f>'Ф1-Целевые показатели программ'!Q269</f>
        <v>199.64450199999999</v>
      </c>
      <c r="V179" s="66">
        <f>'Ф1-Целевые показатели программ'!R269</f>
        <v>201.71284199999999</v>
      </c>
      <c r="W179" s="66">
        <f>'Ф1-Целевые показатели программ'!S269</f>
        <v>203.80260999999999</v>
      </c>
    </row>
    <row r="180" spans="1:23" hidden="1" outlineLevel="1">
      <c r="A180" s="1974"/>
      <c r="B180" s="1972"/>
      <c r="C180" s="71" t="s">
        <v>158</v>
      </c>
      <c r="D180" s="141">
        <f t="shared" ref="D180:U180" si="533">IF(D155&gt;0,D179/D155*100,"")</f>
        <v>16.676316570663069</v>
      </c>
      <c r="E180" s="141">
        <f t="shared" si="533"/>
        <v>13.262886890251286</v>
      </c>
      <c r="F180" s="141">
        <f t="shared" si="533"/>
        <v>16.215141018294705</v>
      </c>
      <c r="G180" s="141">
        <f t="shared" si="533"/>
        <v>14.643339562109389</v>
      </c>
      <c r="H180" s="141">
        <f t="shared" si="533"/>
        <v>1.6916942555356727</v>
      </c>
      <c r="I180" s="141">
        <f t="shared" si="533"/>
        <v>14.69660647526484</v>
      </c>
      <c r="J180" s="1075">
        <f t="shared" si="533"/>
        <v>14.696364544019735</v>
      </c>
      <c r="K180" s="1075">
        <f t="shared" si="533"/>
        <v>17.330437587287626</v>
      </c>
      <c r="L180" s="1075">
        <f t="shared" si="533"/>
        <v>13.402490219385063</v>
      </c>
      <c r="M180" s="1075">
        <f t="shared" ref="M180:N180" si="534">IF(M155&gt;0,M179/M155*100,"")</f>
        <v>14.388638519924099</v>
      </c>
      <c r="N180" s="1075">
        <f t="shared" si="534"/>
        <v>13.445140520316714</v>
      </c>
      <c r="O180" s="141">
        <f t="shared" si="533"/>
        <v>13.497468598072665</v>
      </c>
      <c r="P180" s="141">
        <f t="shared" ref="P180:S180" si="535">IF(P155&gt;0,P179/P155*100,"")</f>
        <v>16.657429097163625</v>
      </c>
      <c r="Q180" s="141">
        <f t="shared" si="535"/>
        <v>13.197941946637393</v>
      </c>
      <c r="R180" s="141">
        <f t="shared" si="535"/>
        <v>11.262607666337786</v>
      </c>
      <c r="S180" s="141">
        <f t="shared" si="535"/>
        <v>12.094661145326628</v>
      </c>
      <c r="T180" s="141">
        <f t="shared" si="533"/>
        <v>13.675454942528448</v>
      </c>
      <c r="U180" s="141">
        <f t="shared" si="533"/>
        <v>13.675454928314783</v>
      </c>
      <c r="V180" s="141">
        <f t="shared" ref="V180:W180" si="536">IF(V155&gt;0,V179/V155*100,"")</f>
        <v>13.675454933307247</v>
      </c>
      <c r="W180" s="141">
        <f t="shared" si="536"/>
        <v>13.675454922399775</v>
      </c>
    </row>
    <row r="181" spans="1:23" hidden="1" outlineLevel="1">
      <c r="A181" s="1974"/>
      <c r="B181" s="1972"/>
      <c r="C181" s="71" t="s">
        <v>159</v>
      </c>
      <c r="D181" s="141">
        <f t="shared" ref="D181:U181" si="537">IF(D166&gt;0,D179/D166*100,"")</f>
        <v>20.084491095421217</v>
      </c>
      <c r="E181" s="141">
        <f t="shared" si="537"/>
        <v>15.324015380192</v>
      </c>
      <c r="F181" s="141">
        <f t="shared" si="537"/>
        <v>22.103057334974718</v>
      </c>
      <c r="G181" s="141">
        <f t="shared" si="537"/>
        <v>19.632895893261239</v>
      </c>
      <c r="H181" s="141">
        <f t="shared" si="537"/>
        <v>2.3009285931863719</v>
      </c>
      <c r="I181" s="141">
        <f t="shared" si="537"/>
        <v>20.767193154752668</v>
      </c>
      <c r="J181" s="1075">
        <f t="shared" si="537"/>
        <v>20.766989653274948</v>
      </c>
      <c r="K181" s="1075">
        <f t="shared" si="537"/>
        <v>22.639854513339763</v>
      </c>
      <c r="L181" s="1075">
        <f t="shared" si="537"/>
        <v>17.743500629584037</v>
      </c>
      <c r="M181" s="1075">
        <f t="shared" ref="M181:N181" si="538">IF(M166&gt;0,M179/M166*100,"")</f>
        <v>19.638232437682099</v>
      </c>
      <c r="N181" s="1075">
        <f t="shared" si="538"/>
        <v>22.168424072878562</v>
      </c>
      <c r="O181" s="141">
        <f t="shared" si="537"/>
        <v>17.876695119158299</v>
      </c>
      <c r="P181" s="141">
        <f t="shared" ref="P181:S181" si="539">IF(P166&gt;0,P179/P166*100,"")</f>
        <v>24.01410070285694</v>
      </c>
      <c r="Q181" s="141">
        <f t="shared" si="539"/>
        <v>16.903025205221624</v>
      </c>
      <c r="R181" s="141">
        <f t="shared" si="539"/>
        <v>13.336227112328402</v>
      </c>
      <c r="S181" s="141">
        <f t="shared" si="539"/>
        <v>16.565277949385298</v>
      </c>
      <c r="T181" s="141">
        <f t="shared" si="537"/>
        <v>18.112428774850141</v>
      </c>
      <c r="U181" s="141">
        <f t="shared" si="537"/>
        <v>18.112428756024883</v>
      </c>
      <c r="V181" s="141">
        <f t="shared" ref="V181:W181" si="540">IF(V166&gt;0,V179/V166*100,"")</f>
        <v>18.112428762637141</v>
      </c>
      <c r="W181" s="141">
        <f t="shared" si="540"/>
        <v>18.112428748190762</v>
      </c>
    </row>
    <row r="182" spans="1:23" ht="14.45" hidden="1" customHeight="1" outlineLevel="1">
      <c r="A182" s="1976" t="s">
        <v>161</v>
      </c>
      <c r="B182" s="1973" t="s">
        <v>162</v>
      </c>
      <c r="C182" s="669" t="s">
        <v>580</v>
      </c>
      <c r="D182" s="855">
        <f>'Ф1-Целевые показатели программ'!E253</f>
        <v>764.07768100000044</v>
      </c>
      <c r="E182" s="855">
        <f>'Ф1-Целевые показатели программ'!F253</f>
        <v>683.21530999999879</v>
      </c>
      <c r="F182" s="855">
        <f>'Ф1-Целевые показатели программ'!G253</f>
        <v>720.24157600000001</v>
      </c>
      <c r="G182" s="855">
        <f>'Ф1-Целевые показатели программ'!H253</f>
        <v>632.89319500000079</v>
      </c>
      <c r="H182" s="855">
        <f>'Ф1-Целевые показатели программ'!I253</f>
        <v>587.84626299999957</v>
      </c>
      <c r="I182" s="855">
        <f>I167</f>
        <v>635.08885300000009</v>
      </c>
      <c r="J182" s="66">
        <f t="shared" ref="J182" si="541">K182+L182+M182+N182</f>
        <v>635.08502500000009</v>
      </c>
      <c r="K182" s="1073">
        <f>K186+K190+K194+K198</f>
        <v>213.32245900000009</v>
      </c>
      <c r="L182" s="1073">
        <f>L186+L190+L194+L198</f>
        <v>110.052566</v>
      </c>
      <c r="M182" s="1048">
        <v>123.13</v>
      </c>
      <c r="N182" s="1048">
        <v>188.58</v>
      </c>
      <c r="O182" s="855">
        <f>'Ф1-Целевые показатели программ'!K253</f>
        <v>664.83157699999924</v>
      </c>
      <c r="P182" s="855">
        <f>'Ф1-Целевые показатели программ'!L253</f>
        <v>223.18329399999959</v>
      </c>
      <c r="Q182" s="855">
        <f>'Ф1-Целевые показатели программ'!M253</f>
        <v>124.88437100000024</v>
      </c>
      <c r="R182" s="855">
        <f>'Ф1-Целевые показатели программ'!N253</f>
        <v>126.08075999999997</v>
      </c>
      <c r="S182" s="855">
        <f>'Ф1-Целевые показатели программ'!O253</f>
        <v>190.68315199999955</v>
      </c>
      <c r="T182" s="855">
        <f>'Ф1-Целевые показатели программ'!P253</f>
        <v>669.16122899999937</v>
      </c>
      <c r="U182" s="855">
        <f>'Ф1-Целевые показатели программ'!Q253</f>
        <v>662.64145699999972</v>
      </c>
      <c r="V182" s="855">
        <f>'Ф1-Целевые показатели программ'!R253</f>
        <v>638.12154699999883</v>
      </c>
      <c r="W182" s="855">
        <f>'Ф1-Целевые показатели программ'!S253</f>
        <v>644.33434800000032</v>
      </c>
    </row>
    <row r="183" spans="1:23" hidden="1" outlineLevel="1">
      <c r="A183" s="1974"/>
      <c r="B183" s="1973"/>
      <c r="C183" s="71" t="s">
        <v>79</v>
      </c>
      <c r="D183" s="235">
        <f t="shared" ref="D183:U183" si="542">IF(D151&gt;0,D182/D151*100,"")</f>
        <v>7.337561941334017</v>
      </c>
      <c r="E183" s="235">
        <f t="shared" si="542"/>
        <v>6.9933738331192856</v>
      </c>
      <c r="F183" s="235">
        <f t="shared" si="542"/>
        <v>7.9293509403354863</v>
      </c>
      <c r="G183" s="235">
        <f t="shared" si="542"/>
        <v>7.3030091846142007</v>
      </c>
      <c r="H183" s="235">
        <f t="shared" si="542"/>
        <v>7.0081869889041064</v>
      </c>
      <c r="I183" s="235">
        <f t="shared" si="542"/>
        <v>7.3170092006087177</v>
      </c>
      <c r="J183" s="1075">
        <f>IF(J151&gt;0,J182/J151*100,"")</f>
        <v>7.3169594989222277</v>
      </c>
      <c r="K183" s="1075">
        <f>IF(K151&gt;0,K182/K151*100,"")</f>
        <v>9.2436373745647273</v>
      </c>
      <c r="L183" s="1075">
        <f>IF(L151&gt;0,L182/L151*100,"")</f>
        <v>5.6727424202809917</v>
      </c>
      <c r="M183" s="1075">
        <f t="shared" ref="M183:N183" si="543">IF(M151&gt;0,M182/M151*100,"")</f>
        <v>5.6364784941314339</v>
      </c>
      <c r="N183" s="1075">
        <f t="shared" si="543"/>
        <v>8.3913656771873946</v>
      </c>
      <c r="O183" s="235">
        <f t="shared" si="542"/>
        <v>7.5826311079176261</v>
      </c>
      <c r="P183" s="235">
        <f t="shared" ref="P183:S183" si="544">IF(P151&gt;0,P182/P151*100,"")</f>
        <v>9.5088357074168393</v>
      </c>
      <c r="Q183" s="235">
        <f t="shared" si="544"/>
        <v>6.1105901062868639</v>
      </c>
      <c r="R183" s="235">
        <f t="shared" si="544"/>
        <v>6.0989772713365298</v>
      </c>
      <c r="S183" s="235">
        <f t="shared" si="544"/>
        <v>8.255661494393328</v>
      </c>
      <c r="T183" s="235">
        <f t="shared" si="542"/>
        <v>7.5326814676128269</v>
      </c>
      <c r="U183" s="235">
        <f t="shared" si="542"/>
        <v>7.3461168274755382</v>
      </c>
      <c r="V183" s="235">
        <f t="shared" ref="V183:W183" si="545">IF(V151&gt;0,V182/V151*100,"")</f>
        <v>7.001747474017411</v>
      </c>
      <c r="W183" s="235">
        <f t="shared" si="545"/>
        <v>6.9974229283083638</v>
      </c>
    </row>
    <row r="184" spans="1:23" hidden="1" outlineLevel="1">
      <c r="A184" s="1974"/>
      <c r="B184" s="1973"/>
      <c r="C184" s="71" t="s">
        <v>151</v>
      </c>
      <c r="D184" s="235">
        <f>IF(D161&gt;0,D182/D161*100,"")</f>
        <v>8.1294305932178812</v>
      </c>
      <c r="E184" s="235">
        <f t="shared" ref="E184:U184" si="546">IF(E161&gt;0,E182/E161*100,"")</f>
        <v>7.7349867758431055</v>
      </c>
      <c r="F184" s="235">
        <f t="shared" si="546"/>
        <v>8.1385472590689574</v>
      </c>
      <c r="G184" s="235">
        <f t="shared" si="546"/>
        <v>7.3339657003262975</v>
      </c>
      <c r="H184" s="235">
        <f t="shared" si="546"/>
        <v>7.0841219314077826</v>
      </c>
      <c r="I184" s="235">
        <f t="shared" si="546"/>
        <v>7.4145856978590414</v>
      </c>
      <c r="J184" s="1075">
        <f>IF(J161&gt;0,J182/J161*100,"")</f>
        <v>7.4145442525677074</v>
      </c>
      <c r="K184" s="1075">
        <f>IF(K161&gt;0,K182/K161*100,"")</f>
        <v>9.3230027664367618</v>
      </c>
      <c r="L184" s="1075">
        <f>IF(L161&gt;0,L182/L161*100,"")</f>
        <v>5.7013342899457058</v>
      </c>
      <c r="M184" s="1075">
        <f t="shared" ref="M184:N184" si="547">IF(M161&gt;0,M182/M161*100,"")</f>
        <v>5.7585819848470683</v>
      </c>
      <c r="N184" s="1075">
        <f t="shared" si="547"/>
        <v>8.5377834722492629</v>
      </c>
      <c r="O184" s="235">
        <f t="shared" si="546"/>
        <v>7.5847829765751644</v>
      </c>
      <c r="P184" s="235">
        <f t="shared" ref="P184:S184" si="548">IF(P161&gt;0,P182/P161*100,"")</f>
        <v>9.5096359687530114</v>
      </c>
      <c r="Q184" s="235">
        <f t="shared" si="548"/>
        <v>6.1120498841551711</v>
      </c>
      <c r="R184" s="235">
        <f t="shared" si="548"/>
        <v>6.1029409686137601</v>
      </c>
      <c r="S184" s="235">
        <f t="shared" si="548"/>
        <v>8.2573033304750485</v>
      </c>
      <c r="T184" s="235">
        <f t="shared" si="546"/>
        <v>7.5326814676128269</v>
      </c>
      <c r="U184" s="235">
        <f t="shared" si="546"/>
        <v>7.3461168274755382</v>
      </c>
      <c r="V184" s="235">
        <f t="shared" ref="V184:W184" si="549">IF(V161&gt;0,V182/V161*100,"")</f>
        <v>7.001747474017411</v>
      </c>
      <c r="W184" s="235">
        <f t="shared" si="549"/>
        <v>6.9974229283083638</v>
      </c>
    </row>
    <row r="185" spans="1:23" hidden="1" outlineLevel="1">
      <c r="A185" s="1974"/>
      <c r="B185" s="1973"/>
      <c r="C185" s="68" t="s">
        <v>160</v>
      </c>
      <c r="D185" s="235">
        <f t="shared" ref="D185:U185" si="550">IF(D167&gt;0,D182/D167*100,"")</f>
        <v>100</v>
      </c>
      <c r="E185" s="235">
        <f t="shared" si="550"/>
        <v>100</v>
      </c>
      <c r="F185" s="235">
        <f t="shared" si="550"/>
        <v>100</v>
      </c>
      <c r="G185" s="235">
        <f t="shared" si="550"/>
        <v>100</v>
      </c>
      <c r="H185" s="235">
        <f t="shared" si="550"/>
        <v>100</v>
      </c>
      <c r="I185" s="235">
        <f t="shared" si="550"/>
        <v>100</v>
      </c>
      <c r="J185" s="1075">
        <f>IF(J167&gt;0,J182/J167*100,"")</f>
        <v>100</v>
      </c>
      <c r="K185" s="1075">
        <f>IF(K167&gt;0,K182/K167*100,"")</f>
        <v>100</v>
      </c>
      <c r="L185" s="1075">
        <f>IF(L167&gt;0,L182/L167*100,"")</f>
        <v>100</v>
      </c>
      <c r="M185" s="1075">
        <f t="shared" ref="M185:N185" si="551">IF(M167&gt;0,M182/M167*100,"")</f>
        <v>100</v>
      </c>
      <c r="N185" s="1075">
        <f t="shared" si="551"/>
        <v>100</v>
      </c>
      <c r="O185" s="235">
        <f t="shared" si="550"/>
        <v>100</v>
      </c>
      <c r="P185" s="235">
        <f t="shared" ref="P185:S185" si="552">IF(P167&gt;0,P182/P167*100,"")</f>
        <v>100</v>
      </c>
      <c r="Q185" s="235">
        <f t="shared" si="552"/>
        <v>100</v>
      </c>
      <c r="R185" s="235">
        <f t="shared" si="552"/>
        <v>100</v>
      </c>
      <c r="S185" s="235">
        <f t="shared" si="552"/>
        <v>100</v>
      </c>
      <c r="T185" s="235">
        <f t="shared" si="550"/>
        <v>100</v>
      </c>
      <c r="U185" s="235">
        <f t="shared" si="550"/>
        <v>100</v>
      </c>
      <c r="V185" s="235">
        <f t="shared" ref="V185:W185" si="553">IF(V167&gt;0,V182/V167*100,"")</f>
        <v>100</v>
      </c>
      <c r="W185" s="235">
        <f t="shared" si="553"/>
        <v>100</v>
      </c>
    </row>
    <row r="186" spans="1:23" hidden="1" outlineLevel="1">
      <c r="A186" s="1974" t="s">
        <v>140</v>
      </c>
      <c r="B186" s="1975" t="s">
        <v>68</v>
      </c>
      <c r="C186" s="669" t="s">
        <v>580</v>
      </c>
      <c r="D186" s="855">
        <f>'Ф1-Целевые показатели программ'!E257</f>
        <v>301.12156900000082</v>
      </c>
      <c r="E186" s="855">
        <f>'Ф1-Целевые показатели программ'!F257</f>
        <v>290.05962199999999</v>
      </c>
      <c r="F186" s="855">
        <f>'Ф1-Целевые показатели программ'!G257</f>
        <v>216.80810099999988</v>
      </c>
      <c r="G186" s="855">
        <f>'Ф1-Целевые показатели программ'!H257</f>
        <v>193.47007100000161</v>
      </c>
      <c r="H186" s="855">
        <f>'Ф1-Целевые показатели программ'!I257</f>
        <v>215.64790700000029</v>
      </c>
      <c r="I186" s="855">
        <f>I170</f>
        <v>213.87240599999973</v>
      </c>
      <c r="J186" s="66">
        <f t="shared" ref="J186" si="554">K186+L186+M186+N186</f>
        <v>213.87489199999993</v>
      </c>
      <c r="K186" s="1073">
        <v>70.881395999999924</v>
      </c>
      <c r="L186" s="1073">
        <v>30.983495999999999</v>
      </c>
      <c r="M186" s="1048">
        <v>47.15</v>
      </c>
      <c r="N186" s="1048">
        <v>64.86</v>
      </c>
      <c r="O186" s="855">
        <f>'Ф1-Целевые показатели программ'!K257</f>
        <v>233.62005857135631</v>
      </c>
      <c r="P186" s="855">
        <f>'Ф1-Целевые показатели программ'!L257</f>
        <v>80.102409000000023</v>
      </c>
      <c r="Q186" s="855">
        <f>'Ф1-Целевые показатели программ'!M257</f>
        <v>40.893127571356246</v>
      </c>
      <c r="R186" s="855">
        <f>'Ф1-Целевые показатели программ'!N257</f>
        <v>46.882467000000112</v>
      </c>
      <c r="S186" s="855">
        <f>'Ф1-Целевые показатели программ'!O257</f>
        <v>65.742054999999951</v>
      </c>
      <c r="T186" s="855">
        <f>'Ф1-Целевые показатели программ'!P257</f>
        <v>239.822012</v>
      </c>
      <c r="U186" s="855">
        <f>'Ф1-Целевые показатели программ'!Q257</f>
        <v>247.268192</v>
      </c>
      <c r="V186" s="855">
        <f>'Ф1-Целевые показатели программ'!R257</f>
        <v>252.41818499999999</v>
      </c>
      <c r="W186" s="855">
        <f>'Ф1-Целевые показатели программ'!S257</f>
        <v>257.67543999999998</v>
      </c>
    </row>
    <row r="187" spans="1:23" hidden="1" outlineLevel="1">
      <c r="A187" s="1974"/>
      <c r="B187" s="1975"/>
      <c r="C187" s="71" t="s">
        <v>152</v>
      </c>
      <c r="D187" s="235">
        <f t="shared" ref="D187:U187" si="555">IF(D152&gt;0,D186/D152*100,"")</f>
        <v>3.0792988644122792</v>
      </c>
      <c r="E187" s="235">
        <f t="shared" si="555"/>
        <v>3.0909126857444473</v>
      </c>
      <c r="F187" s="235">
        <f t="shared" si="555"/>
        <v>2.4814344855864965</v>
      </c>
      <c r="G187" s="235">
        <f t="shared" si="555"/>
        <v>2.258095474725359</v>
      </c>
      <c r="H187" s="235">
        <f t="shared" si="555"/>
        <v>2.6725114046683149</v>
      </c>
      <c r="I187" s="235">
        <f t="shared" si="555"/>
        <v>2.5060783054976223</v>
      </c>
      <c r="J187" s="1075">
        <f>IF(J152&gt;0,J186/J152*100,"")</f>
        <v>2.5061081893489749</v>
      </c>
      <c r="K187" s="1075">
        <f>IF(K152&gt;0,K186/K152*100,"")</f>
        <v>3.1252157513230112</v>
      </c>
      <c r="L187" s="1075">
        <f>IF(L152&gt;0,L186/L152*100,"")</f>
        <v>1.6268347441962139</v>
      </c>
      <c r="M187" s="1075">
        <f t="shared" ref="M187:N187" si="556">IF(M152&gt;0,M186/M152*100,"")</f>
        <v>2.1951878130994285</v>
      </c>
      <c r="N187" s="1075">
        <f t="shared" si="556"/>
        <v>2.929949541263682</v>
      </c>
      <c r="O187" s="235">
        <f t="shared" si="555"/>
        <v>2.7680995734073282</v>
      </c>
      <c r="P187" s="235">
        <f t="shared" ref="P187:S187" si="557">IF(P152&gt;0,P186/P152*100,"")</f>
        <v>3.5535372144145643</v>
      </c>
      <c r="Q187" s="235">
        <f t="shared" si="557"/>
        <v>2.0739520189203513</v>
      </c>
      <c r="R187" s="235">
        <f t="shared" si="557"/>
        <v>2.3542370688724659</v>
      </c>
      <c r="S187" s="235">
        <f t="shared" si="557"/>
        <v>2.9581418091626297</v>
      </c>
      <c r="T187" s="235">
        <f t="shared" si="555"/>
        <v>2.8046015214940208</v>
      </c>
      <c r="U187" s="235">
        <f t="shared" si="555"/>
        <v>2.8478084291498398</v>
      </c>
      <c r="V187" s="235">
        <f t="shared" ref="V187:W187" si="558">IF(V152&gt;0,V186/V152*100,"")</f>
        <v>2.8773120462365585</v>
      </c>
      <c r="W187" s="235">
        <f t="shared" si="558"/>
        <v>2.9071213265910845</v>
      </c>
    </row>
    <row r="188" spans="1:23" hidden="1" outlineLevel="1">
      <c r="A188" s="1974"/>
      <c r="B188" s="1975"/>
      <c r="C188" s="71" t="s">
        <v>153</v>
      </c>
      <c r="D188" s="235">
        <f t="shared" ref="D188:U188" si="559">IF(D163&gt;0,D186/D163*100,"")</f>
        <v>2.9338703276662028</v>
      </c>
      <c r="E188" s="235">
        <f t="shared" si="559"/>
        <v>3.0066815901303299</v>
      </c>
      <c r="F188" s="235">
        <f t="shared" si="559"/>
        <v>2.4814344855864965</v>
      </c>
      <c r="G188" s="235">
        <f t="shared" si="559"/>
        <v>2.2580954747253599</v>
      </c>
      <c r="H188" s="235">
        <f t="shared" si="559"/>
        <v>2.6725114046683141</v>
      </c>
      <c r="I188" s="235">
        <f t="shared" si="559"/>
        <v>2.5812064846643255</v>
      </c>
      <c r="J188" s="1075">
        <f>IF(J163&gt;0,J186/J163*100,"")</f>
        <v>2.5812364150733642</v>
      </c>
      <c r="K188" s="1075">
        <f>IF(K163&gt;0,K186/K163*100,"")</f>
        <v>3.1960383280738478</v>
      </c>
      <c r="L188" s="1075">
        <f>IF(L163&gt;0,L186/L163*100,"")</f>
        <v>1.6567966567579713</v>
      </c>
      <c r="M188" s="1075">
        <f t="shared" ref="M188:N188" si="560">IF(M163&gt;0,M186/M163*100,"")</f>
        <v>2.2436034698529164</v>
      </c>
      <c r="N188" s="1075">
        <f t="shared" si="560"/>
        <v>3.0939490066067212</v>
      </c>
      <c r="O188" s="235">
        <f t="shared" si="559"/>
        <v>2.7773987672012019</v>
      </c>
      <c r="P188" s="235">
        <f t="shared" ref="P188:S188" si="561">IF(P163&gt;0,P186/P163*100,"")</f>
        <v>3.557386545763729</v>
      </c>
      <c r="Q188" s="235">
        <f t="shared" si="561"/>
        <v>2.0856681513901401</v>
      </c>
      <c r="R188" s="235">
        <f t="shared" si="561"/>
        <v>2.363951019215762</v>
      </c>
      <c r="S188" s="235">
        <f t="shared" si="561"/>
        <v>2.9668982388836085</v>
      </c>
      <c r="T188" s="235">
        <f t="shared" si="559"/>
        <v>2.8140233404609098</v>
      </c>
      <c r="U188" s="235">
        <f t="shared" si="559"/>
        <v>2.8573753980280197</v>
      </c>
      <c r="V188" s="235">
        <f t="shared" ref="V188:W188" si="562">IF(V163&gt;0,V186/V163*100,"")</f>
        <v>2.8869781299932442</v>
      </c>
      <c r="W188" s="235">
        <f t="shared" si="562"/>
        <v>2.9168875520758841</v>
      </c>
    </row>
    <row r="189" spans="1:23" hidden="1" outlineLevel="1">
      <c r="A189" s="1974"/>
      <c r="B189" s="1975"/>
      <c r="C189" s="68" t="s">
        <v>163</v>
      </c>
      <c r="D189" s="235">
        <f t="shared" ref="D189:U189" si="563">IF(D170&gt;0,D186/D170*100,"")</f>
        <v>100</v>
      </c>
      <c r="E189" s="235">
        <f t="shared" si="563"/>
        <v>100</v>
      </c>
      <c r="F189" s="235">
        <f t="shared" si="563"/>
        <v>100</v>
      </c>
      <c r="G189" s="235">
        <f t="shared" si="563"/>
        <v>100</v>
      </c>
      <c r="H189" s="235">
        <f t="shared" si="563"/>
        <v>100</v>
      </c>
      <c r="I189" s="235">
        <f t="shared" si="563"/>
        <v>100</v>
      </c>
      <c r="J189" s="1075">
        <f>IF(J170&gt;0,J186/J170*100,"")</f>
        <v>100</v>
      </c>
      <c r="K189" s="1075">
        <f>IF(K170&gt;0,K186/K170*100,"")</f>
        <v>100</v>
      </c>
      <c r="L189" s="1075">
        <f>IF(L170&gt;0,L186/L170*100,"")</f>
        <v>100</v>
      </c>
      <c r="M189" s="1075">
        <f t="shared" ref="M189:N189" si="564">IF(M170&gt;0,M186/M170*100,"")</f>
        <v>100</v>
      </c>
      <c r="N189" s="1075">
        <f t="shared" si="564"/>
        <v>100</v>
      </c>
      <c r="O189" s="235">
        <f t="shared" si="563"/>
        <v>100</v>
      </c>
      <c r="P189" s="235">
        <f t="shared" ref="P189:S189" si="565">IF(P170&gt;0,P186/P170*100,"")</f>
        <v>100</v>
      </c>
      <c r="Q189" s="235">
        <f t="shared" si="565"/>
        <v>100</v>
      </c>
      <c r="R189" s="235">
        <f t="shared" si="565"/>
        <v>100</v>
      </c>
      <c r="S189" s="235">
        <f t="shared" si="565"/>
        <v>100</v>
      </c>
      <c r="T189" s="235">
        <f t="shared" si="563"/>
        <v>100</v>
      </c>
      <c r="U189" s="235">
        <f t="shared" si="563"/>
        <v>100</v>
      </c>
      <c r="V189" s="235">
        <f>IF(V170&gt;0,V186/V170*100,"")</f>
        <v>100</v>
      </c>
      <c r="W189" s="235">
        <f t="shared" ref="W189" si="566">IF(W170&gt;0,W186/W170*100,"")</f>
        <v>100</v>
      </c>
    </row>
    <row r="190" spans="1:23" hidden="1" outlineLevel="1">
      <c r="A190" s="1974" t="s">
        <v>141</v>
      </c>
      <c r="B190" s="1816" t="s">
        <v>69</v>
      </c>
      <c r="C190" s="669" t="s">
        <v>580</v>
      </c>
      <c r="D190" s="855">
        <f>'Ф1-Целевые показатели программ'!E261</f>
        <v>36.524210000000025</v>
      </c>
      <c r="E190" s="855">
        <f>'Ф1-Целевые показатели программ'!F261</f>
        <v>35.119323999999956</v>
      </c>
      <c r="F190" s="855">
        <f>'Ф1-Целевые показатели программ'!G261</f>
        <v>30.553362000000021</v>
      </c>
      <c r="G190" s="855">
        <f>'Ф1-Целевые показатели программ'!H261</f>
        <v>27.4127930000001</v>
      </c>
      <c r="H190" s="855">
        <f>'Ф1-Целевые показатели программ'!I261</f>
        <v>26.252640000000024</v>
      </c>
      <c r="I190" s="855">
        <f>I173</f>
        <v>27.19479299999999</v>
      </c>
      <c r="J190" s="66">
        <f t="shared" ref="J190" si="567">K190+L190+M190+N190</f>
        <v>27.190946000000004</v>
      </c>
      <c r="K190" s="1073">
        <v>8.0559480000000043</v>
      </c>
      <c r="L190" s="1073">
        <v>5.234998</v>
      </c>
      <c r="M190" s="1048">
        <v>1.02</v>
      </c>
      <c r="N190" s="1048">
        <v>12.88</v>
      </c>
      <c r="O190" s="855">
        <f>'Ф1-Целевые показатели программ'!K261</f>
        <v>28.858390422313565</v>
      </c>
      <c r="P190" s="855">
        <f>'Ф1-Целевые показатели программ'!L261</f>
        <v>8.0450319999999991</v>
      </c>
      <c r="Q190" s="855">
        <f>'Ф1-Целевые показатели программ'!M261</f>
        <v>5.5818188223135587</v>
      </c>
      <c r="R190" s="855">
        <f>'Ф1-Целевые показатели программ'!N261</f>
        <v>5.1589510000000027</v>
      </c>
      <c r="S190" s="855">
        <f>'Ф1-Целевые показатели программ'!O261</f>
        <v>10.072588600000007</v>
      </c>
      <c r="T190" s="855">
        <f>'Ф1-Целевые показатели программ'!P261</f>
        <v>29.624499</v>
      </c>
      <c r="U190" s="855">
        <f>'Ф1-Целевые показатели программ'!Q261</f>
        <v>30.080886</v>
      </c>
      <c r="V190" s="855">
        <f>'Ф1-Целевые показатели программ'!R261</f>
        <v>30.392527000000001</v>
      </c>
      <c r="W190" s="855">
        <f>'Ф1-Целевые показатели программ'!S261</f>
        <v>30.707397</v>
      </c>
    </row>
    <row r="191" spans="1:23" hidden="1" outlineLevel="1">
      <c r="A191" s="1974"/>
      <c r="B191" s="1816"/>
      <c r="C191" s="71" t="s">
        <v>154</v>
      </c>
      <c r="D191" s="235">
        <f t="shared" ref="D191:U191" si="568">IF(D153&gt;0,D190/D153*100,"")</f>
        <v>3.9736794707241723</v>
      </c>
      <c r="E191" s="235">
        <f t="shared" si="568"/>
        <v>4.5067180727128546</v>
      </c>
      <c r="F191" s="235">
        <f t="shared" si="568"/>
        <v>4.1010957011846507</v>
      </c>
      <c r="G191" s="235">
        <f t="shared" si="568"/>
        <v>3.7756243323569394</v>
      </c>
      <c r="H191" s="235">
        <f t="shared" si="568"/>
        <v>3.6348317859287502</v>
      </c>
      <c r="I191" s="235">
        <f t="shared" si="568"/>
        <v>3.3225088644404877</v>
      </c>
      <c r="J191" s="1075">
        <f t="shared" si="568"/>
        <v>3.3220285381351951</v>
      </c>
      <c r="K191" s="1075">
        <f t="shared" si="568"/>
        <v>3.8279426918497714</v>
      </c>
      <c r="L191" s="1075">
        <f>IF(L153&gt;0,L190/L153*100,"")</f>
        <v>3.2917647735559878</v>
      </c>
      <c r="M191" s="1075">
        <f t="shared" ref="M191:N191" si="569">IF(M153&gt;0,M190/M153*100,"")</f>
        <v>0.56090184217761896</v>
      </c>
      <c r="N191" s="1075">
        <f t="shared" si="569"/>
        <v>4.8209005502114755</v>
      </c>
      <c r="O191" s="235">
        <f t="shared" si="568"/>
        <v>3.8070509897217915</v>
      </c>
      <c r="P191" s="235">
        <f t="shared" ref="P191:S191" si="570">IF(P153&gt;0,P190/P153*100,"")</f>
        <v>3.7678219199842102</v>
      </c>
      <c r="Q191" s="235">
        <f t="shared" si="570"/>
        <v>3.2947687993976049</v>
      </c>
      <c r="R191" s="235">
        <f t="shared" si="570"/>
        <v>3.1078046154860997</v>
      </c>
      <c r="S191" s="235">
        <f t="shared" si="570"/>
        <v>4.8173245469549997</v>
      </c>
      <c r="T191" s="235">
        <f t="shared" si="568"/>
        <v>3.8572531870330482</v>
      </c>
      <c r="U191" s="235">
        <f t="shared" si="568"/>
        <v>3.8572532230664986</v>
      </c>
      <c r="V191" s="235">
        <f t="shared" ref="V191:W191" si="571">IF(V153&gt;0,V190/V153*100,"")</f>
        <v>3.8572531688497538</v>
      </c>
      <c r="W191" s="235">
        <f t="shared" si="571"/>
        <v>3.857253160913924</v>
      </c>
    </row>
    <row r="192" spans="1:23" hidden="1" outlineLevel="1">
      <c r="A192" s="1974"/>
      <c r="B192" s="1816"/>
      <c r="C192" s="71" t="s">
        <v>155</v>
      </c>
      <c r="D192" s="235">
        <f t="shared" ref="D192:U192" si="572">IF(D164&gt;0,D190/D164*100,"")</f>
        <v>5.2533005298982625</v>
      </c>
      <c r="E192" s="235">
        <f t="shared" si="572"/>
        <v>5.4077984014267866</v>
      </c>
      <c r="F192" s="235">
        <f t="shared" si="572"/>
        <v>4.2419282419690623</v>
      </c>
      <c r="G192" s="235">
        <f t="shared" si="572"/>
        <v>3.9229635759190371</v>
      </c>
      <c r="H192" s="235">
        <f t="shared" si="572"/>
        <v>3.7974227185311604</v>
      </c>
      <c r="I192" s="235">
        <f t="shared" si="572"/>
        <v>3.4146675241249405</v>
      </c>
      <c r="J192" s="1075">
        <f t="shared" si="572"/>
        <v>3.4141676259183371</v>
      </c>
      <c r="K192" s="1075">
        <f t="shared" si="572"/>
        <v>3.9658774606549181</v>
      </c>
      <c r="L192" s="1075">
        <f>IF(L164&gt;0,L190/L164*100,"")</f>
        <v>3.3825782640387199</v>
      </c>
      <c r="M192" s="1075">
        <f t="shared" ref="M192:N192" si="573">IF(M164&gt;0,M190/M164*100,"")</f>
        <v>0.57826407392709334</v>
      </c>
      <c r="N192" s="1075">
        <f t="shared" si="573"/>
        <v>4.9135924922748258</v>
      </c>
      <c r="O192" s="235">
        <f t="shared" si="572"/>
        <v>3.7604894538777254</v>
      </c>
      <c r="P192" s="235">
        <f t="shared" ref="P192:S192" si="574">IF(P164&gt;0,P190/P164*100,"")</f>
        <v>3.9161328594690201</v>
      </c>
      <c r="Q192" s="235">
        <f t="shared" si="574"/>
        <v>3.1204323983064963</v>
      </c>
      <c r="R192" s="235">
        <f t="shared" si="574"/>
        <v>2.8512387230419431</v>
      </c>
      <c r="S192" s="235">
        <f t="shared" si="574"/>
        <v>4.9824693077803373</v>
      </c>
      <c r="T192" s="235">
        <f t="shared" si="572"/>
        <v>3.8100776611437031</v>
      </c>
      <c r="U192" s="235">
        <f t="shared" si="572"/>
        <v>3.8100776967364522</v>
      </c>
      <c r="V192" s="235">
        <f t="shared" ref="V192:W192" si="575">IF(V164&gt;0,V190/V164*100,"")</f>
        <v>3.8100776431827956</v>
      </c>
      <c r="W192" s="235">
        <f t="shared" si="575"/>
        <v>3.8100776353440247</v>
      </c>
    </row>
    <row r="193" spans="1:23" hidden="1" outlineLevel="1">
      <c r="A193" s="1974"/>
      <c r="B193" s="1816"/>
      <c r="C193" s="68" t="s">
        <v>164</v>
      </c>
      <c r="D193" s="235">
        <f t="shared" ref="D193:U193" si="576">IF(D173&gt;0,D190/D173*100,"")</f>
        <v>100</v>
      </c>
      <c r="E193" s="235">
        <f t="shared" si="576"/>
        <v>100</v>
      </c>
      <c r="F193" s="235">
        <f t="shared" si="576"/>
        <v>100</v>
      </c>
      <c r="G193" s="235">
        <f t="shared" si="576"/>
        <v>100</v>
      </c>
      <c r="H193" s="235">
        <f t="shared" si="576"/>
        <v>100</v>
      </c>
      <c r="I193" s="235">
        <f t="shared" si="576"/>
        <v>100</v>
      </c>
      <c r="J193" s="1075">
        <f t="shared" si="576"/>
        <v>100</v>
      </c>
      <c r="K193" s="1075">
        <f t="shared" si="576"/>
        <v>100</v>
      </c>
      <c r="L193" s="1075">
        <f>IF(L173&gt;0,L190/L173*100,"")</f>
        <v>100</v>
      </c>
      <c r="M193" s="1075">
        <f t="shared" ref="M193:N193" si="577">IF(M173&gt;0,M190/M173*100,"")</f>
        <v>100</v>
      </c>
      <c r="N193" s="1075">
        <f t="shared" si="577"/>
        <v>100</v>
      </c>
      <c r="O193" s="235">
        <f t="shared" si="576"/>
        <v>100</v>
      </c>
      <c r="P193" s="235">
        <f t="shared" ref="P193:S193" si="578">IF(P173&gt;0,P190/P173*100,"")</f>
        <v>100</v>
      </c>
      <c r="Q193" s="235">
        <f t="shared" si="578"/>
        <v>100</v>
      </c>
      <c r="R193" s="235">
        <f t="shared" si="578"/>
        <v>100</v>
      </c>
      <c r="S193" s="235">
        <f t="shared" si="578"/>
        <v>100</v>
      </c>
      <c r="T193" s="235">
        <f t="shared" si="576"/>
        <v>100</v>
      </c>
      <c r="U193" s="235">
        <f t="shared" si="576"/>
        <v>100</v>
      </c>
      <c r="V193" s="235">
        <f t="shared" ref="V193:W193" si="579">IF(V173&gt;0,V190/V173*100,"")</f>
        <v>100</v>
      </c>
      <c r="W193" s="235">
        <f t="shared" si="579"/>
        <v>100</v>
      </c>
    </row>
    <row r="194" spans="1:23" hidden="1" outlineLevel="1">
      <c r="A194" s="1974" t="s">
        <v>142</v>
      </c>
      <c r="B194" s="1816" t="s">
        <v>70</v>
      </c>
      <c r="C194" s="669" t="s">
        <v>580</v>
      </c>
      <c r="D194" s="855">
        <f>'Ф1-Целевые показатели программ'!E265</f>
        <v>224.37313799999981</v>
      </c>
      <c r="E194" s="855">
        <f>'Ф1-Целевые показатели программ'!F265</f>
        <v>206.43014100000002</v>
      </c>
      <c r="F194" s="855">
        <f>'Ф1-Целевые показатели программ'!G265</f>
        <v>243.16231800000003</v>
      </c>
      <c r="G194" s="855">
        <f>'Ф1-Целевые показатели программ'!H265</f>
        <v>218.01409699999977</v>
      </c>
      <c r="H194" s="855">
        <f>'Ф1-Целевые показатели программ'!I265</f>
        <v>169.37667600000006</v>
      </c>
      <c r="I194" s="855">
        <f>I176</f>
        <v>172.21830499999999</v>
      </c>
      <c r="J194" s="66">
        <f t="shared" ref="J194" si="580">K194+L194+M194+N194</f>
        <v>172.21871300000001</v>
      </c>
      <c r="K194" s="1073">
        <v>63.768560000000001</v>
      </c>
      <c r="L194" s="1073">
        <v>32.990152999999999</v>
      </c>
      <c r="M194" s="1048">
        <v>26.43</v>
      </c>
      <c r="N194" s="1048">
        <v>49.03</v>
      </c>
      <c r="O194" s="855">
        <f>'Ф1-Целевые показатели программ'!K265</f>
        <v>210.82223400000004</v>
      </c>
      <c r="P194" s="855">
        <f>'Ф1-Целевые показатели программ'!L265</f>
        <v>66.161019999999894</v>
      </c>
      <c r="Q194" s="855">
        <f>'Ф1-Целевые показатели программ'!M265</f>
        <v>36.196128000000044</v>
      </c>
      <c r="R194" s="855">
        <f>'Ф1-Целевые показатели программ'!N265</f>
        <v>40.35060900000002</v>
      </c>
      <c r="S194" s="855">
        <f>'Ф1-Целевые показатели программ'!O265</f>
        <v>68.114477000000079</v>
      </c>
      <c r="T194" s="855">
        <f>'Ф1-Целевые показатели программ'!P265</f>
        <v>216.418969</v>
      </c>
      <c r="U194" s="855">
        <f>'Ф1-Целевые показатели программ'!Q265</f>
        <v>219.75305900000001</v>
      </c>
      <c r="V194" s="855">
        <f>'Ф1-Целевые показатели программ'!R265</f>
        <v>222.02972600000001</v>
      </c>
      <c r="W194" s="855">
        <f>'Ф1-Целевые показатели программ'!S265</f>
        <v>224.32997900000001</v>
      </c>
    </row>
    <row r="195" spans="1:23" hidden="1" outlineLevel="1">
      <c r="A195" s="1974"/>
      <c r="B195" s="1816"/>
      <c r="C195" s="71" t="s">
        <v>156</v>
      </c>
      <c r="D195" s="235">
        <f t="shared" ref="D195:U195" si="581">IF(D154&gt;0,D194/D154*100,"")</f>
        <v>3.7335510485368788</v>
      </c>
      <c r="E195" s="235">
        <f t="shared" si="581"/>
        <v>3.0267156722961706</v>
      </c>
      <c r="F195" s="235">
        <f t="shared" si="581"/>
        <v>3.4559046305483676</v>
      </c>
      <c r="G195" s="235">
        <f t="shared" si="581"/>
        <v>3.2311133048023044</v>
      </c>
      <c r="H195" s="235">
        <f t="shared" si="581"/>
        <v>2.5869805272830106</v>
      </c>
      <c r="I195" s="235">
        <f t="shared" si="581"/>
        <v>2.4938416886159001</v>
      </c>
      <c r="J195" s="1075">
        <f t="shared" si="581"/>
        <v>2.4938463811901443</v>
      </c>
      <c r="K195" s="1075">
        <f t="shared" si="581"/>
        <v>3.4598734266816402</v>
      </c>
      <c r="L195" s="1075">
        <f>IF(L154&gt;0,L194/L154*100,"")</f>
        <v>2.1566740760553005</v>
      </c>
      <c r="M195" s="1075">
        <f t="shared" ref="M195:N195" si="582">IF(M154&gt;0,M194/M154*100,"")</f>
        <v>1.5387302419002706</v>
      </c>
      <c r="N195" s="1075">
        <f t="shared" si="582"/>
        <v>2.7008863402246424</v>
      </c>
      <c r="O195" s="235">
        <f t="shared" si="581"/>
        <v>3.0565418782788614</v>
      </c>
      <c r="P195" s="235">
        <f t="shared" ref="P195:S195" si="583">IF(P154&gt;0,P194/P154*100,"")</f>
        <v>3.5288074641754914</v>
      </c>
      <c r="Q195" s="235">
        <f t="shared" si="583"/>
        <v>2.2470188292466067</v>
      </c>
      <c r="R195" s="235">
        <f t="shared" si="583"/>
        <v>2.5397400646935875</v>
      </c>
      <c r="S195" s="235">
        <f t="shared" si="583"/>
        <v>3.7365860720910664</v>
      </c>
      <c r="T195" s="235">
        <f t="shared" si="581"/>
        <v>3.0968474055615429</v>
      </c>
      <c r="U195" s="235">
        <f t="shared" si="581"/>
        <v>3.096847406837048</v>
      </c>
      <c r="V195" s="235">
        <f t="shared" ref="V195:W195" si="584">IF(V154&gt;0,V194/V154*100,"")</f>
        <v>3.0968474084833937</v>
      </c>
      <c r="W195" s="235">
        <f t="shared" si="584"/>
        <v>3.0968474028313593</v>
      </c>
    </row>
    <row r="196" spans="1:23" hidden="1" outlineLevel="1">
      <c r="A196" s="1974"/>
      <c r="B196" s="1816"/>
      <c r="C196" s="71" t="s">
        <v>157</v>
      </c>
      <c r="D196" s="235">
        <f t="shared" ref="D196:U196" si="585">IF(D165&gt;0,D194/D165*100,"")</f>
        <v>10.360734622247945</v>
      </c>
      <c r="E196" s="235">
        <f t="shared" si="585"/>
        <v>8.8556630341515046</v>
      </c>
      <c r="F196" s="235">
        <f t="shared" si="585"/>
        <v>8.4016067565251564</v>
      </c>
      <c r="G196" s="235">
        <f t="shared" si="585"/>
        <v>7.4165901764312068</v>
      </c>
      <c r="H196" s="235">
        <f t="shared" si="585"/>
        <v>6.7053800156540948</v>
      </c>
      <c r="I196" s="235">
        <f t="shared" si="585"/>
        <v>6.780744973977078</v>
      </c>
      <c r="J196" s="1075">
        <f t="shared" si="585"/>
        <v>6.7807645916337895</v>
      </c>
      <c r="K196" s="1075">
        <f t="shared" si="585"/>
        <v>8.7009058194065094</v>
      </c>
      <c r="L196" s="1075">
        <f>IF(L165&gt;0,L194/L165*100,"")</f>
        <v>6.1069472068580177</v>
      </c>
      <c r="M196" s="1075">
        <f t="shared" ref="M196:N196" si="586">IF(M165&gt;0,M194/M165*100,"")</f>
        <v>4.4152286129533413</v>
      </c>
      <c r="N196" s="1075">
        <f t="shared" si="586"/>
        <v>7.338721748241281</v>
      </c>
      <c r="O196" s="235">
        <f t="shared" si="585"/>
        <v>10.74266894287546</v>
      </c>
      <c r="P196" s="235">
        <f t="shared" ref="P196:S196" si="587">IF(P165&gt;0,P194/P165*100,"")</f>
        <v>12.593758018058871</v>
      </c>
      <c r="Q196" s="235">
        <f t="shared" si="587"/>
        <v>7.9126994237059334</v>
      </c>
      <c r="R196" s="235">
        <f t="shared" si="587"/>
        <v>8.7205882671938131</v>
      </c>
      <c r="S196" s="235">
        <f t="shared" si="587"/>
        <v>13.175480817976592</v>
      </c>
      <c r="T196" s="235">
        <f t="shared" si="585"/>
        <v>10.884328685620321</v>
      </c>
      <c r="U196" s="235">
        <f t="shared" si="585"/>
        <v>10.884328690103274</v>
      </c>
      <c r="V196" s="235">
        <f t="shared" ref="V196:W196" si="588">IF(V165&gt;0,V194/V165*100,"")</f>
        <v>10.884328695889602</v>
      </c>
      <c r="W196" s="235">
        <f t="shared" si="588"/>
        <v>10.884328676024687</v>
      </c>
    </row>
    <row r="197" spans="1:23" hidden="1" outlineLevel="1">
      <c r="A197" s="1974"/>
      <c r="B197" s="1816"/>
      <c r="C197" s="68" t="s">
        <v>165</v>
      </c>
      <c r="D197" s="235">
        <f t="shared" ref="D197:U197" si="589">IF(D176&gt;0,D194/D176*100,"")</f>
        <v>100</v>
      </c>
      <c r="E197" s="235">
        <f t="shared" si="589"/>
        <v>100</v>
      </c>
      <c r="F197" s="235">
        <f t="shared" si="589"/>
        <v>100</v>
      </c>
      <c r="G197" s="235">
        <f t="shared" si="589"/>
        <v>100</v>
      </c>
      <c r="H197" s="235">
        <f t="shared" si="589"/>
        <v>748.30200266368286</v>
      </c>
      <c r="I197" s="235">
        <f t="shared" si="589"/>
        <v>100</v>
      </c>
      <c r="J197" s="1075">
        <f t="shared" si="589"/>
        <v>100</v>
      </c>
      <c r="K197" s="1075">
        <f t="shared" si="589"/>
        <v>100</v>
      </c>
      <c r="L197" s="1075">
        <f>IF(L176&gt;0,L194/L176*100,"")</f>
        <v>100</v>
      </c>
      <c r="M197" s="1075">
        <f t="shared" ref="M197:N197" si="590">IF(M176&gt;0,M194/M176*100,"")</f>
        <v>100</v>
      </c>
      <c r="N197" s="1075">
        <f t="shared" si="590"/>
        <v>100</v>
      </c>
      <c r="O197" s="235">
        <f t="shared" si="589"/>
        <v>100</v>
      </c>
      <c r="P197" s="235">
        <f t="shared" ref="P197:S197" si="591">IF(P176&gt;0,P194/P176*100,"")</f>
        <v>100</v>
      </c>
      <c r="Q197" s="235">
        <f t="shared" si="591"/>
        <v>100</v>
      </c>
      <c r="R197" s="235">
        <f t="shared" si="591"/>
        <v>100</v>
      </c>
      <c r="S197" s="235">
        <f t="shared" si="591"/>
        <v>100</v>
      </c>
      <c r="T197" s="235">
        <f t="shared" si="589"/>
        <v>100</v>
      </c>
      <c r="U197" s="235">
        <f t="shared" si="589"/>
        <v>100</v>
      </c>
      <c r="V197" s="235">
        <f t="shared" ref="V197:W197" si="592">IF(V176&gt;0,V194/V176*100,"")</f>
        <v>100</v>
      </c>
      <c r="W197" s="235">
        <f t="shared" si="592"/>
        <v>100</v>
      </c>
    </row>
    <row r="198" spans="1:23" hidden="1" outlineLevel="1">
      <c r="A198" s="1974" t="s">
        <v>143</v>
      </c>
      <c r="B198" s="1816" t="s">
        <v>71</v>
      </c>
      <c r="C198" s="669" t="s">
        <v>580</v>
      </c>
      <c r="D198" s="855">
        <f>'Ф1-Целевые показатели программ'!E269</f>
        <v>202.05877100000009</v>
      </c>
      <c r="E198" s="855">
        <f>'Ф1-Целевые показатели программ'!F269</f>
        <v>151.60622299999929</v>
      </c>
      <c r="F198" s="855">
        <f>'Ф1-Целевые показатели программ'!G269</f>
        <v>229.71779500000019</v>
      </c>
      <c r="G198" s="855">
        <f>'Ф1-Целевые показатели программ'!H269</f>
        <v>193.99623399999928</v>
      </c>
      <c r="H198" s="855">
        <f>'Ф1-Целевые показатели программ'!I269</f>
        <v>176.56903999999915</v>
      </c>
      <c r="I198" s="855">
        <f>I179</f>
        <v>221.80334900000057</v>
      </c>
      <c r="J198" s="66">
        <f t="shared" ref="J198" si="593">K198+L198+M198+N198</f>
        <v>221.80047400000018</v>
      </c>
      <c r="K198" s="1073">
        <v>70.616555000000162</v>
      </c>
      <c r="L198" s="1073">
        <v>40.843919</v>
      </c>
      <c r="M198" s="1048">
        <v>48.53</v>
      </c>
      <c r="N198" s="1048">
        <v>61.81</v>
      </c>
      <c r="O198" s="855">
        <f>'Ф1-Целевые показатели программ'!K269</f>
        <v>191.53089400632945</v>
      </c>
      <c r="P198" s="855">
        <f>'Ф1-Целевые показатели программ'!L269</f>
        <v>68.874832999999683</v>
      </c>
      <c r="Q198" s="855">
        <f>'Ф1-Целевые показатели программ'!M269</f>
        <v>42.213296606330402</v>
      </c>
      <c r="R198" s="855">
        <f>'Ф1-Целевые показатели программ'!N269</f>
        <v>33.688732999999843</v>
      </c>
      <c r="S198" s="855">
        <f>'Ф1-Целевые показатели программ'!O269</f>
        <v>46.754031399999519</v>
      </c>
      <c r="T198" s="855">
        <f>'Ф1-Целевые показатели программ'!P269</f>
        <v>196.615499</v>
      </c>
      <c r="U198" s="855">
        <f>'Ф1-Целевые показатели программ'!Q269</f>
        <v>199.64450199999999</v>
      </c>
      <c r="V198" s="855">
        <f>'Ф1-Целевые показатели программ'!R269</f>
        <v>201.71284199999999</v>
      </c>
      <c r="W198" s="855">
        <f>'Ф1-Целевые показатели программ'!S269</f>
        <v>203.80260999999999</v>
      </c>
    </row>
    <row r="199" spans="1:23" hidden="1" outlineLevel="1">
      <c r="A199" s="1974"/>
      <c r="B199" s="1816"/>
      <c r="C199" s="71" t="s">
        <v>158</v>
      </c>
      <c r="D199" s="235">
        <f t="shared" ref="D199:U199" si="594">IF(D155&gt;0,D198/D155*100,"")</f>
        <v>16.676316570663069</v>
      </c>
      <c r="E199" s="235">
        <f t="shared" si="594"/>
        <v>13.262886890251286</v>
      </c>
      <c r="F199" s="235">
        <f t="shared" si="594"/>
        <v>16.215141018294705</v>
      </c>
      <c r="G199" s="235">
        <f t="shared" si="594"/>
        <v>14.643339562109389</v>
      </c>
      <c r="H199" s="235">
        <f t="shared" si="594"/>
        <v>13.196529479079274</v>
      </c>
      <c r="I199" s="235">
        <f t="shared" si="594"/>
        <v>14.69660647526484</v>
      </c>
      <c r="J199" s="1075">
        <f t="shared" si="594"/>
        <v>14.696364544019735</v>
      </c>
      <c r="K199" s="1075">
        <f t="shared" si="594"/>
        <v>17.330437587287626</v>
      </c>
      <c r="L199" s="1075">
        <f>IF(L155&gt;0,L198/L155*100,"")</f>
        <v>13.402490219385063</v>
      </c>
      <c r="M199" s="1075">
        <f t="shared" ref="M199:N199" si="595">IF(M155&gt;0,M198/M155*100,"")</f>
        <v>14.388638519924099</v>
      </c>
      <c r="N199" s="1075">
        <f t="shared" si="595"/>
        <v>13.445140520316714</v>
      </c>
      <c r="O199" s="235">
        <f t="shared" si="594"/>
        <v>13.497468598072665</v>
      </c>
      <c r="P199" s="235">
        <f t="shared" ref="P199:S199" si="596">IF(P155&gt;0,P198/P155*100,"")</f>
        <v>16.657429097163625</v>
      </c>
      <c r="Q199" s="235">
        <f t="shared" si="596"/>
        <v>13.197941946637393</v>
      </c>
      <c r="R199" s="235">
        <f t="shared" si="596"/>
        <v>11.262607666337786</v>
      </c>
      <c r="S199" s="235">
        <f t="shared" si="596"/>
        <v>12.094661145326628</v>
      </c>
      <c r="T199" s="235">
        <f t="shared" si="594"/>
        <v>13.675454942528448</v>
      </c>
      <c r="U199" s="235">
        <f t="shared" si="594"/>
        <v>13.675454928314783</v>
      </c>
      <c r="V199" s="235">
        <f t="shared" ref="V199:W199" si="597">IF(V155&gt;0,V198/V155*100,"")</f>
        <v>13.675454933307247</v>
      </c>
      <c r="W199" s="235">
        <f t="shared" si="597"/>
        <v>13.675454922399775</v>
      </c>
    </row>
    <row r="200" spans="1:23" hidden="1" outlineLevel="1">
      <c r="A200" s="1974"/>
      <c r="B200" s="1816"/>
      <c r="C200" s="71" t="s">
        <v>159</v>
      </c>
      <c r="D200" s="235">
        <f t="shared" ref="D200:U200" si="598">IF(D166&gt;0,D198/D166*100,"")</f>
        <v>20.084491095421217</v>
      </c>
      <c r="E200" s="235">
        <f t="shared" si="598"/>
        <v>15.324015380192</v>
      </c>
      <c r="F200" s="235">
        <f t="shared" si="598"/>
        <v>22.103057334974718</v>
      </c>
      <c r="G200" s="235">
        <f t="shared" si="598"/>
        <v>19.632895893261239</v>
      </c>
      <c r="H200" s="235">
        <f t="shared" si="598"/>
        <v>17.949030630020999</v>
      </c>
      <c r="I200" s="235">
        <f t="shared" si="598"/>
        <v>20.767193154752668</v>
      </c>
      <c r="J200" s="1075">
        <f t="shared" si="598"/>
        <v>20.766989653274948</v>
      </c>
      <c r="K200" s="1075">
        <f t="shared" si="598"/>
        <v>22.639854513339763</v>
      </c>
      <c r="L200" s="1075">
        <f>IF(L166&gt;0,L198/L166*100,"")</f>
        <v>17.743500629584037</v>
      </c>
      <c r="M200" s="1075">
        <f t="shared" ref="M200:N200" si="599">IF(M166&gt;0,M198/M166*100,"")</f>
        <v>19.638232437682099</v>
      </c>
      <c r="N200" s="1075">
        <f t="shared" si="599"/>
        <v>22.168424072878562</v>
      </c>
      <c r="O200" s="235">
        <f t="shared" si="598"/>
        <v>17.876695119158299</v>
      </c>
      <c r="P200" s="235">
        <f t="shared" ref="P200:S200" si="600">IF(P166&gt;0,P198/P166*100,"")</f>
        <v>24.01410070285694</v>
      </c>
      <c r="Q200" s="235">
        <f t="shared" si="600"/>
        <v>16.903025205221624</v>
      </c>
      <c r="R200" s="235">
        <f t="shared" si="600"/>
        <v>13.336227112328402</v>
      </c>
      <c r="S200" s="235">
        <f t="shared" si="600"/>
        <v>16.565277949385298</v>
      </c>
      <c r="T200" s="235">
        <f t="shared" si="598"/>
        <v>18.112428774850141</v>
      </c>
      <c r="U200" s="235">
        <f t="shared" si="598"/>
        <v>18.112428756024883</v>
      </c>
      <c r="V200" s="235">
        <f t="shared" ref="V200:W200" si="601">IF(V166&gt;0,V198/V166*100,"")</f>
        <v>18.112428762637141</v>
      </c>
      <c r="W200" s="235">
        <f t="shared" si="601"/>
        <v>18.112428748190762</v>
      </c>
    </row>
    <row r="201" spans="1:23" hidden="1" outlineLevel="1">
      <c r="A201" s="1974"/>
      <c r="B201" s="1816"/>
      <c r="C201" s="68" t="s">
        <v>286</v>
      </c>
      <c r="D201" s="235">
        <f t="shared" ref="D201:U201" si="602">IF(D179&gt;0,D198/D179*100,"")</f>
        <v>100</v>
      </c>
      <c r="E201" s="235">
        <f t="shared" si="602"/>
        <v>100</v>
      </c>
      <c r="F201" s="235">
        <f t="shared" si="602"/>
        <v>100</v>
      </c>
      <c r="G201" s="235">
        <f t="shared" si="602"/>
        <v>100</v>
      </c>
      <c r="H201" s="235">
        <f t="shared" si="602"/>
        <v>780.07769051037008</v>
      </c>
      <c r="I201" s="235">
        <f t="shared" si="602"/>
        <v>100</v>
      </c>
      <c r="J201" s="1075">
        <f t="shared" si="602"/>
        <v>100</v>
      </c>
      <c r="K201" s="1075">
        <f t="shared" si="602"/>
        <v>100</v>
      </c>
      <c r="L201" s="1075">
        <f>IF(L179&gt;0,L198/L179*100,"")</f>
        <v>100</v>
      </c>
      <c r="M201" s="1075">
        <f t="shared" ref="M201:N201" si="603">IF(M179&gt;0,M198/M179*100,"")</f>
        <v>100</v>
      </c>
      <c r="N201" s="1075">
        <f t="shared" si="603"/>
        <v>100</v>
      </c>
      <c r="O201" s="235">
        <f t="shared" si="602"/>
        <v>100</v>
      </c>
      <c r="P201" s="235">
        <f t="shared" ref="P201:S201" si="604">IF(P179&gt;0,P198/P179*100,"")</f>
        <v>100</v>
      </c>
      <c r="Q201" s="235">
        <f t="shared" si="604"/>
        <v>100</v>
      </c>
      <c r="R201" s="235">
        <f t="shared" si="604"/>
        <v>100</v>
      </c>
      <c r="S201" s="235">
        <f t="shared" si="604"/>
        <v>100</v>
      </c>
      <c r="T201" s="235">
        <f t="shared" si="602"/>
        <v>100</v>
      </c>
      <c r="U201" s="235">
        <f t="shared" si="602"/>
        <v>100</v>
      </c>
      <c r="V201" s="235">
        <f t="shared" ref="V201:W201" si="605">IF(V179&gt;0,V198/V179*100,"")</f>
        <v>100</v>
      </c>
      <c r="W201" s="235">
        <f t="shared" si="605"/>
        <v>100</v>
      </c>
    </row>
    <row r="202" spans="1:23" ht="14.45" hidden="1" customHeight="1" outlineLevel="1">
      <c r="A202" s="1974">
        <v>7</v>
      </c>
      <c r="B202" s="1973" t="s">
        <v>166</v>
      </c>
      <c r="C202" s="669" t="s">
        <v>580</v>
      </c>
      <c r="D202" s="235">
        <f>D167-D182</f>
        <v>0</v>
      </c>
      <c r="E202" s="235">
        <f t="shared" ref="E202:U202" si="606">E167-E182</f>
        <v>0</v>
      </c>
      <c r="F202" s="235">
        <f>F167-F182</f>
        <v>0</v>
      </c>
      <c r="G202" s="235">
        <f t="shared" si="606"/>
        <v>0</v>
      </c>
      <c r="H202" s="235">
        <f t="shared" si="606"/>
        <v>0</v>
      </c>
      <c r="I202" s="235">
        <f>I167-I182</f>
        <v>0</v>
      </c>
      <c r="J202" s="1051"/>
      <c r="K202" s="1051"/>
      <c r="L202" s="1051"/>
      <c r="M202" s="1051"/>
      <c r="N202" s="1051"/>
      <c r="O202" s="235">
        <f t="shared" si="606"/>
        <v>0</v>
      </c>
      <c r="P202" s="235">
        <f t="shared" ref="P202:S202" si="607">P167-P182</f>
        <v>0</v>
      </c>
      <c r="Q202" s="235">
        <f t="shared" si="607"/>
        <v>0</v>
      </c>
      <c r="R202" s="235">
        <f t="shared" si="607"/>
        <v>0</v>
      </c>
      <c r="S202" s="235">
        <f t="shared" si="607"/>
        <v>0</v>
      </c>
      <c r="T202" s="235">
        <f t="shared" si="606"/>
        <v>0</v>
      </c>
      <c r="U202" s="235">
        <f t="shared" si="606"/>
        <v>0</v>
      </c>
      <c r="V202" s="235">
        <f t="shared" ref="V202:W202" si="608">V167-V182</f>
        <v>0</v>
      </c>
      <c r="W202" s="235">
        <f t="shared" si="608"/>
        <v>0</v>
      </c>
    </row>
    <row r="203" spans="1:23" hidden="1" outlineLevel="1">
      <c r="A203" s="1974"/>
      <c r="B203" s="1973"/>
      <c r="C203" s="71" t="s">
        <v>79</v>
      </c>
      <c r="D203" s="235">
        <f>IF(D151&gt;0,D202/D151*100,"")</f>
        <v>0</v>
      </c>
      <c r="E203" s="235">
        <f t="shared" ref="E203" si="609">IF(E151&gt;0,E202/E151*100,"")</f>
        <v>0</v>
      </c>
      <c r="F203" s="235">
        <f t="shared" ref="F203" si="610">IF(F151&gt;0,F202/F151*100,"")</f>
        <v>0</v>
      </c>
      <c r="G203" s="235">
        <f t="shared" ref="G203" si="611">IF(G151&gt;0,G202/G151*100,"")</f>
        <v>0</v>
      </c>
      <c r="H203" s="235">
        <f t="shared" ref="H203" si="612">IF(H151&gt;0,H202/H151*100,"")</f>
        <v>0</v>
      </c>
      <c r="I203" s="235">
        <f t="shared" ref="I203" si="613">IF(I151&gt;0,I202/I151*100,"")</f>
        <v>0</v>
      </c>
      <c r="J203" s="1051"/>
      <c r="K203" s="1051"/>
      <c r="L203" s="1051"/>
      <c r="M203" s="1051"/>
      <c r="N203" s="1051"/>
      <c r="O203" s="235">
        <f t="shared" ref="O203:S203" si="614">IF(O151&gt;0,O202/O151*100,"")</f>
        <v>0</v>
      </c>
      <c r="P203" s="235">
        <f t="shared" si="614"/>
        <v>0</v>
      </c>
      <c r="Q203" s="235">
        <f t="shared" si="614"/>
        <v>0</v>
      </c>
      <c r="R203" s="235">
        <f t="shared" si="614"/>
        <v>0</v>
      </c>
      <c r="S203" s="235">
        <f t="shared" si="614"/>
        <v>0</v>
      </c>
      <c r="T203" s="235">
        <f t="shared" ref="T203" si="615">IF(T151&gt;0,T202/T151*100,"")</f>
        <v>0</v>
      </c>
      <c r="U203" s="235">
        <f t="shared" ref="U203:V203" si="616">IF(U151&gt;0,U202/U151*100,"")</f>
        <v>0</v>
      </c>
      <c r="V203" s="235">
        <f t="shared" si="616"/>
        <v>0</v>
      </c>
      <c r="W203" s="235">
        <f t="shared" ref="W203" si="617">IF(W151&gt;0,W202/W151*100,"")</f>
        <v>0</v>
      </c>
    </row>
    <row r="204" spans="1:23" hidden="1" outlineLevel="1">
      <c r="A204" s="1974"/>
      <c r="B204" s="1973"/>
      <c r="C204" s="71" t="s">
        <v>151</v>
      </c>
      <c r="D204" s="235">
        <f>IF(D161&gt;0,D202/D161*100,"")</f>
        <v>0</v>
      </c>
      <c r="E204" s="235">
        <f t="shared" ref="E204:U204" si="618">IF(E161&gt;0,E202/E161*100,"")</f>
        <v>0</v>
      </c>
      <c r="F204" s="235">
        <f t="shared" si="618"/>
        <v>0</v>
      </c>
      <c r="G204" s="235">
        <f t="shared" si="618"/>
        <v>0</v>
      </c>
      <c r="H204" s="235">
        <f t="shared" si="618"/>
        <v>0</v>
      </c>
      <c r="I204" s="235">
        <f t="shared" si="618"/>
        <v>0</v>
      </c>
      <c r="J204" s="1051"/>
      <c r="K204" s="1051"/>
      <c r="L204" s="1051"/>
      <c r="M204" s="1051"/>
      <c r="N204" s="1051"/>
      <c r="O204" s="235">
        <f t="shared" si="618"/>
        <v>0</v>
      </c>
      <c r="P204" s="235">
        <f t="shared" ref="P204:S204" si="619">IF(P161&gt;0,P202/P161*100,"")</f>
        <v>0</v>
      </c>
      <c r="Q204" s="235">
        <f t="shared" si="619"/>
        <v>0</v>
      </c>
      <c r="R204" s="235">
        <f t="shared" si="619"/>
        <v>0</v>
      </c>
      <c r="S204" s="235">
        <f t="shared" si="619"/>
        <v>0</v>
      </c>
      <c r="T204" s="235">
        <f t="shared" si="618"/>
        <v>0</v>
      </c>
      <c r="U204" s="235">
        <f t="shared" si="618"/>
        <v>0</v>
      </c>
      <c r="V204" s="235">
        <f t="shared" ref="V204:W204" si="620">IF(V161&gt;0,V202/V161*100,"")</f>
        <v>0</v>
      </c>
      <c r="W204" s="235">
        <f t="shared" si="620"/>
        <v>0</v>
      </c>
    </row>
    <row r="205" spans="1:23" hidden="1" outlineLevel="1">
      <c r="A205" s="1974"/>
      <c r="B205" s="1973"/>
      <c r="C205" s="68" t="s">
        <v>160</v>
      </c>
      <c r="D205" s="235">
        <f>IF(D167&gt;0,D202/D167*100,"")</f>
        <v>0</v>
      </c>
      <c r="E205" s="235">
        <f t="shared" ref="E205:U205" si="621">IF(E167&gt;0,E202/E167*100,"")</f>
        <v>0</v>
      </c>
      <c r="F205" s="235">
        <f t="shared" si="621"/>
        <v>0</v>
      </c>
      <c r="G205" s="235">
        <f t="shared" si="621"/>
        <v>0</v>
      </c>
      <c r="H205" s="235">
        <f t="shared" si="621"/>
        <v>0</v>
      </c>
      <c r="I205" s="235">
        <f t="shared" si="621"/>
        <v>0</v>
      </c>
      <c r="J205" s="1051"/>
      <c r="K205" s="1051"/>
      <c r="L205" s="1051"/>
      <c r="M205" s="1051"/>
      <c r="N205" s="1051"/>
      <c r="O205" s="235">
        <f t="shared" si="621"/>
        <v>0</v>
      </c>
      <c r="P205" s="235">
        <f t="shared" ref="P205:S205" si="622">IF(P167&gt;0,P202/P167*100,"")</f>
        <v>0</v>
      </c>
      <c r="Q205" s="235">
        <f t="shared" si="622"/>
        <v>0</v>
      </c>
      <c r="R205" s="235">
        <f t="shared" si="622"/>
        <v>0</v>
      </c>
      <c r="S205" s="235">
        <f t="shared" si="622"/>
        <v>0</v>
      </c>
      <c r="T205" s="235">
        <f t="shared" si="621"/>
        <v>0</v>
      </c>
      <c r="U205" s="235">
        <f t="shared" si="621"/>
        <v>0</v>
      </c>
      <c r="V205" s="235">
        <f t="shared" ref="V205:W205" si="623">IF(V167&gt;0,V202/V167*100,"")</f>
        <v>0</v>
      </c>
      <c r="W205" s="235">
        <f t="shared" si="623"/>
        <v>0</v>
      </c>
    </row>
    <row r="206" spans="1:23" hidden="1" outlineLevel="1">
      <c r="A206" s="1815" t="s">
        <v>167</v>
      </c>
      <c r="B206" s="1975" t="s">
        <v>68</v>
      </c>
      <c r="C206" s="669" t="s">
        <v>580</v>
      </c>
      <c r="D206" s="235">
        <f t="shared" ref="D206:E206" si="624">D170-D186-D223</f>
        <v>0</v>
      </c>
      <c r="E206" s="235">
        <f t="shared" si="624"/>
        <v>0</v>
      </c>
      <c r="F206" s="235">
        <f>F170-F186-F223</f>
        <v>0</v>
      </c>
      <c r="G206" s="235">
        <f t="shared" ref="G206:T206" si="625">G170-G186-G223</f>
        <v>0</v>
      </c>
      <c r="H206" s="235">
        <f t="shared" si="625"/>
        <v>0</v>
      </c>
      <c r="I206" s="235">
        <f t="shared" si="625"/>
        <v>0</v>
      </c>
      <c r="J206" s="1051"/>
      <c r="K206" s="1048"/>
      <c r="L206" s="1048"/>
      <c r="M206" s="1051"/>
      <c r="N206" s="1051"/>
      <c r="O206" s="235">
        <f t="shared" si="625"/>
        <v>0</v>
      </c>
      <c r="P206" s="235">
        <f t="shared" ref="P206:S206" si="626">P170-P186-P223</f>
        <v>0</v>
      </c>
      <c r="Q206" s="235">
        <f t="shared" si="626"/>
        <v>0</v>
      </c>
      <c r="R206" s="235">
        <f t="shared" si="626"/>
        <v>0</v>
      </c>
      <c r="S206" s="235">
        <f t="shared" si="626"/>
        <v>0</v>
      </c>
      <c r="T206" s="235">
        <f t="shared" si="625"/>
        <v>0</v>
      </c>
      <c r="U206" s="235">
        <f>U170-U186-U223</f>
        <v>0</v>
      </c>
      <c r="V206" s="235">
        <f t="shared" ref="V206:W206" si="627">V170-V186-V223</f>
        <v>0</v>
      </c>
      <c r="W206" s="235">
        <f t="shared" si="627"/>
        <v>0</v>
      </c>
    </row>
    <row r="207" spans="1:23" hidden="1" outlineLevel="1">
      <c r="A207" s="1815"/>
      <c r="B207" s="1975"/>
      <c r="C207" s="71" t="s">
        <v>152</v>
      </c>
      <c r="D207" s="235">
        <f>IF(D152&gt;0,D206/D152*100,"")</f>
        <v>0</v>
      </c>
      <c r="E207" s="235">
        <f t="shared" ref="E207" si="628">IF(E152&gt;0,E206/E152*100,"")</f>
        <v>0</v>
      </c>
      <c r="F207" s="235">
        <f t="shared" ref="F207" si="629">IF(F152&gt;0,F206/F152*100,"")</f>
        <v>0</v>
      </c>
      <c r="G207" s="235">
        <f t="shared" ref="G207" si="630">IF(G152&gt;0,G206/G152*100,"")</f>
        <v>0</v>
      </c>
      <c r="H207" s="235">
        <f t="shared" ref="H207" si="631">IF(H152&gt;0,H206/H152*100,"")</f>
        <v>0</v>
      </c>
      <c r="I207" s="235">
        <f t="shared" ref="I207" si="632">IF(I152&gt;0,I206/I152*100,"")</f>
        <v>0</v>
      </c>
      <c r="J207" s="1051"/>
      <c r="K207" s="1051"/>
      <c r="L207" s="1051"/>
      <c r="M207" s="1051"/>
      <c r="N207" s="1051"/>
      <c r="O207" s="235">
        <f t="shared" ref="O207:S207" si="633">IF(O152&gt;0,O206/O152*100,"")</f>
        <v>0</v>
      </c>
      <c r="P207" s="235">
        <f t="shared" si="633"/>
        <v>0</v>
      </c>
      <c r="Q207" s="235">
        <f t="shared" si="633"/>
        <v>0</v>
      </c>
      <c r="R207" s="235">
        <f t="shared" si="633"/>
        <v>0</v>
      </c>
      <c r="S207" s="235">
        <f t="shared" si="633"/>
        <v>0</v>
      </c>
      <c r="T207" s="235">
        <f t="shared" ref="T207" si="634">IF(T152&gt;0,T206/T152*100,"")</f>
        <v>0</v>
      </c>
      <c r="U207" s="235">
        <f t="shared" ref="U207:V207" si="635">IF(U152&gt;0,U206/U152*100,"")</f>
        <v>0</v>
      </c>
      <c r="V207" s="235">
        <f t="shared" si="635"/>
        <v>0</v>
      </c>
      <c r="W207" s="235">
        <f t="shared" ref="W207" si="636">IF(W152&gt;0,W206/W152*100,"")</f>
        <v>0</v>
      </c>
    </row>
    <row r="208" spans="1:23" hidden="1" outlineLevel="1">
      <c r="A208" s="1815"/>
      <c r="B208" s="1975"/>
      <c r="C208" s="71" t="s">
        <v>153</v>
      </c>
      <c r="D208" s="235">
        <f>IF(D163&gt;0,D206/D163*100,"")</f>
        <v>0</v>
      </c>
      <c r="E208" s="235">
        <f t="shared" ref="E208:U208" si="637">IF(E163&gt;0,E206/E163*100,"")</f>
        <v>0</v>
      </c>
      <c r="F208" s="235">
        <f t="shared" si="637"/>
        <v>0</v>
      </c>
      <c r="G208" s="235">
        <f t="shared" si="637"/>
        <v>0</v>
      </c>
      <c r="H208" s="235">
        <f t="shared" si="637"/>
        <v>0</v>
      </c>
      <c r="I208" s="235">
        <f t="shared" si="637"/>
        <v>0</v>
      </c>
      <c r="J208" s="1051"/>
      <c r="K208" s="1051"/>
      <c r="L208" s="1051"/>
      <c r="M208" s="1051"/>
      <c r="N208" s="1051"/>
      <c r="O208" s="235">
        <f t="shared" si="637"/>
        <v>0</v>
      </c>
      <c r="P208" s="235">
        <f t="shared" ref="P208:S208" si="638">IF(P163&gt;0,P206/P163*100,"")</f>
        <v>0</v>
      </c>
      <c r="Q208" s="235">
        <f t="shared" si="638"/>
        <v>0</v>
      </c>
      <c r="R208" s="235">
        <f t="shared" si="638"/>
        <v>0</v>
      </c>
      <c r="S208" s="235">
        <f t="shared" si="638"/>
        <v>0</v>
      </c>
      <c r="T208" s="235">
        <f t="shared" si="637"/>
        <v>0</v>
      </c>
      <c r="U208" s="235">
        <f t="shared" si="637"/>
        <v>0</v>
      </c>
      <c r="V208" s="235">
        <f t="shared" ref="V208:W208" si="639">IF(V163&gt;0,V206/V163*100,"")</f>
        <v>0</v>
      </c>
      <c r="W208" s="235">
        <f t="shared" si="639"/>
        <v>0</v>
      </c>
    </row>
    <row r="209" spans="1:23" hidden="1" outlineLevel="1">
      <c r="A209" s="1815"/>
      <c r="B209" s="1975"/>
      <c r="C209" s="68" t="s">
        <v>163</v>
      </c>
      <c r="D209" s="235">
        <f>IF(D170&gt;0,D206/D170*100,"")</f>
        <v>0</v>
      </c>
      <c r="E209" s="235">
        <f t="shared" ref="E209:U209" si="640">IF(E170&gt;0,E206/E170*100,"")</f>
        <v>0</v>
      </c>
      <c r="F209" s="235">
        <f t="shared" si="640"/>
        <v>0</v>
      </c>
      <c r="G209" s="235">
        <f t="shared" si="640"/>
        <v>0</v>
      </c>
      <c r="H209" s="235">
        <f t="shared" si="640"/>
        <v>0</v>
      </c>
      <c r="I209" s="235">
        <f t="shared" si="640"/>
        <v>0</v>
      </c>
      <c r="J209" s="1051"/>
      <c r="K209" s="1051"/>
      <c r="L209" s="1051"/>
      <c r="M209" s="1051"/>
      <c r="N209" s="1051"/>
      <c r="O209" s="235">
        <f t="shared" si="640"/>
        <v>0</v>
      </c>
      <c r="P209" s="235">
        <f t="shared" ref="P209:S209" si="641">IF(P170&gt;0,P206/P170*100,"")</f>
        <v>0</v>
      </c>
      <c r="Q209" s="235">
        <f t="shared" si="641"/>
        <v>0</v>
      </c>
      <c r="R209" s="235">
        <f t="shared" si="641"/>
        <v>0</v>
      </c>
      <c r="S209" s="235">
        <f t="shared" si="641"/>
        <v>0</v>
      </c>
      <c r="T209" s="235">
        <f t="shared" si="640"/>
        <v>0</v>
      </c>
      <c r="U209" s="235">
        <f t="shared" si="640"/>
        <v>0</v>
      </c>
      <c r="V209" s="235">
        <f t="shared" ref="V209:W209" si="642">IF(V170&gt;0,V206/V170*100,"")</f>
        <v>0</v>
      </c>
      <c r="W209" s="235">
        <f t="shared" si="642"/>
        <v>0</v>
      </c>
    </row>
    <row r="210" spans="1:23" hidden="1" outlineLevel="1">
      <c r="A210" s="1815" t="s">
        <v>168</v>
      </c>
      <c r="B210" s="1816" t="s">
        <v>69</v>
      </c>
      <c r="C210" s="669" t="s">
        <v>580</v>
      </c>
      <c r="D210" s="235">
        <f t="shared" ref="D210:E210" si="643">D173-D190-D224</f>
        <v>0</v>
      </c>
      <c r="E210" s="235">
        <f t="shared" si="643"/>
        <v>0</v>
      </c>
      <c r="F210" s="235">
        <f>F173-F190-F224</f>
        <v>0</v>
      </c>
      <c r="G210" s="235">
        <f t="shared" ref="G210:U210" si="644">G173-G190-G224</f>
        <v>0</v>
      </c>
      <c r="H210" s="235">
        <f t="shared" si="644"/>
        <v>0</v>
      </c>
      <c r="I210" s="235">
        <f t="shared" si="644"/>
        <v>0</v>
      </c>
      <c r="J210" s="1051"/>
      <c r="K210" s="1048"/>
      <c r="L210" s="1048"/>
      <c r="M210" s="1051"/>
      <c r="N210" s="1051"/>
      <c r="O210" s="235">
        <f t="shared" si="644"/>
        <v>0</v>
      </c>
      <c r="P210" s="235">
        <f t="shared" ref="P210:S210" si="645">P173-P190-P224</f>
        <v>0</v>
      </c>
      <c r="Q210" s="235">
        <f t="shared" si="645"/>
        <v>0</v>
      </c>
      <c r="R210" s="235">
        <f t="shared" si="645"/>
        <v>0</v>
      </c>
      <c r="S210" s="235">
        <f t="shared" si="645"/>
        <v>0</v>
      </c>
      <c r="T210" s="235">
        <f t="shared" si="644"/>
        <v>0</v>
      </c>
      <c r="U210" s="235">
        <f t="shared" si="644"/>
        <v>0</v>
      </c>
      <c r="V210" s="235">
        <f t="shared" ref="V210:W210" si="646">V173-V190-V224</f>
        <v>0</v>
      </c>
      <c r="W210" s="235">
        <f t="shared" si="646"/>
        <v>0</v>
      </c>
    </row>
    <row r="211" spans="1:23" hidden="1" outlineLevel="1">
      <c r="A211" s="1815"/>
      <c r="B211" s="1816"/>
      <c r="C211" s="71" t="s">
        <v>154</v>
      </c>
      <c r="D211" s="235">
        <f>IF(D153&gt;0,D210/D153*100,"")</f>
        <v>0</v>
      </c>
      <c r="E211" s="235">
        <f t="shared" ref="E211" si="647">IF(E153&gt;0,E210/E153*100,"")</f>
        <v>0</v>
      </c>
      <c r="F211" s="235">
        <f t="shared" ref="F211" si="648">IF(F153&gt;0,F210/F153*100,"")</f>
        <v>0</v>
      </c>
      <c r="G211" s="235">
        <f t="shared" ref="G211" si="649">IF(G153&gt;0,G210/G153*100,"")</f>
        <v>0</v>
      </c>
      <c r="H211" s="235">
        <f t="shared" ref="H211" si="650">IF(H153&gt;0,H210/H153*100,"")</f>
        <v>0</v>
      </c>
      <c r="I211" s="235">
        <f t="shared" ref="I211" si="651">IF(I153&gt;0,I210/I153*100,"")</f>
        <v>0</v>
      </c>
      <c r="J211" s="1051"/>
      <c r="K211" s="1051"/>
      <c r="L211" s="1051"/>
      <c r="M211" s="1051"/>
      <c r="N211" s="1051"/>
      <c r="O211" s="235">
        <f t="shared" ref="O211:S211" si="652">IF(O153&gt;0,O210/O153*100,"")</f>
        <v>0</v>
      </c>
      <c r="P211" s="235">
        <f t="shared" si="652"/>
        <v>0</v>
      </c>
      <c r="Q211" s="235">
        <f t="shared" si="652"/>
        <v>0</v>
      </c>
      <c r="R211" s="235">
        <f t="shared" si="652"/>
        <v>0</v>
      </c>
      <c r="S211" s="235">
        <f t="shared" si="652"/>
        <v>0</v>
      </c>
      <c r="T211" s="235">
        <f t="shared" ref="T211" si="653">IF(T153&gt;0,T210/T153*100,"")</f>
        <v>0</v>
      </c>
      <c r="U211" s="235">
        <f t="shared" ref="U211:V211" si="654">IF(U153&gt;0,U210/U153*100,"")</f>
        <v>0</v>
      </c>
      <c r="V211" s="235">
        <f t="shared" si="654"/>
        <v>0</v>
      </c>
      <c r="W211" s="235">
        <f t="shared" ref="W211" si="655">IF(W153&gt;0,W210/W153*100,"")</f>
        <v>0</v>
      </c>
    </row>
    <row r="212" spans="1:23" hidden="1" outlineLevel="1">
      <c r="A212" s="1815"/>
      <c r="B212" s="1816"/>
      <c r="C212" s="71" t="s">
        <v>155</v>
      </c>
      <c r="D212" s="235">
        <f>IF(D164&gt;0,D210/D164*100,"")</f>
        <v>0</v>
      </c>
      <c r="E212" s="235">
        <f t="shared" ref="E212:U212" si="656">IF(E164&gt;0,E210/E164*100,"")</f>
        <v>0</v>
      </c>
      <c r="F212" s="235">
        <f t="shared" si="656"/>
        <v>0</v>
      </c>
      <c r="G212" s="235">
        <f t="shared" si="656"/>
        <v>0</v>
      </c>
      <c r="H212" s="235">
        <f t="shared" si="656"/>
        <v>0</v>
      </c>
      <c r="I212" s="235">
        <f t="shared" si="656"/>
        <v>0</v>
      </c>
      <c r="J212" s="1051"/>
      <c r="K212" s="1051"/>
      <c r="L212" s="1051"/>
      <c r="M212" s="1051"/>
      <c r="N212" s="1051"/>
      <c r="O212" s="235">
        <f t="shared" si="656"/>
        <v>0</v>
      </c>
      <c r="P212" s="235">
        <f t="shared" ref="P212:S212" si="657">IF(P164&gt;0,P210/P164*100,"")</f>
        <v>0</v>
      </c>
      <c r="Q212" s="235">
        <f t="shared" si="657"/>
        <v>0</v>
      </c>
      <c r="R212" s="235">
        <f t="shared" si="657"/>
        <v>0</v>
      </c>
      <c r="S212" s="235">
        <f t="shared" si="657"/>
        <v>0</v>
      </c>
      <c r="T212" s="235">
        <f t="shared" si="656"/>
        <v>0</v>
      </c>
      <c r="U212" s="235">
        <f t="shared" si="656"/>
        <v>0</v>
      </c>
      <c r="V212" s="235">
        <f t="shared" ref="V212:W212" si="658">IF(V164&gt;0,V210/V164*100,"")</f>
        <v>0</v>
      </c>
      <c r="W212" s="235">
        <f t="shared" si="658"/>
        <v>0</v>
      </c>
    </row>
    <row r="213" spans="1:23" hidden="1" outlineLevel="1">
      <c r="A213" s="1815"/>
      <c r="B213" s="1816"/>
      <c r="C213" s="68" t="s">
        <v>164</v>
      </c>
      <c r="D213" s="235">
        <f>IF(D173&gt;0,D210/D173*100,"")</f>
        <v>0</v>
      </c>
      <c r="E213" s="235">
        <f t="shared" ref="E213:T213" si="659">IF(E173&gt;0,E210/E173*100,"")</f>
        <v>0</v>
      </c>
      <c r="F213" s="235">
        <f t="shared" si="659"/>
        <v>0</v>
      </c>
      <c r="G213" s="235">
        <f t="shared" si="659"/>
        <v>0</v>
      </c>
      <c r="H213" s="235">
        <f t="shared" si="659"/>
        <v>0</v>
      </c>
      <c r="I213" s="235">
        <f t="shared" si="659"/>
        <v>0</v>
      </c>
      <c r="J213" s="1051"/>
      <c r="K213" s="1051"/>
      <c r="L213" s="1051"/>
      <c r="M213" s="1051"/>
      <c r="N213" s="1051"/>
      <c r="O213" s="235">
        <f t="shared" si="659"/>
        <v>0</v>
      </c>
      <c r="P213" s="235">
        <f t="shared" ref="P213:S213" si="660">IF(P173&gt;0,P210/P173*100,"")</f>
        <v>0</v>
      </c>
      <c r="Q213" s="235">
        <f t="shared" si="660"/>
        <v>0</v>
      </c>
      <c r="R213" s="235">
        <f t="shared" si="660"/>
        <v>0</v>
      </c>
      <c r="S213" s="235">
        <f t="shared" si="660"/>
        <v>0</v>
      </c>
      <c r="T213" s="235">
        <f t="shared" si="659"/>
        <v>0</v>
      </c>
      <c r="U213" s="235">
        <f>IF(U173&gt;0,U210/U173*100,"")</f>
        <v>0</v>
      </c>
      <c r="V213" s="235">
        <f t="shared" ref="V213:W213" si="661">IF(V173&gt;0,V210/V173*100,"")</f>
        <v>0</v>
      </c>
      <c r="W213" s="235">
        <f t="shared" si="661"/>
        <v>0</v>
      </c>
    </row>
    <row r="214" spans="1:23" hidden="1" outlineLevel="1">
      <c r="A214" s="1815" t="s">
        <v>169</v>
      </c>
      <c r="B214" s="1816" t="s">
        <v>70</v>
      </c>
      <c r="C214" s="669" t="s">
        <v>580</v>
      </c>
      <c r="D214" s="235">
        <f t="shared" ref="D214:E214" si="662">D176-D194-D225</f>
        <v>0</v>
      </c>
      <c r="E214" s="235">
        <f t="shared" si="662"/>
        <v>0</v>
      </c>
      <c r="F214" s="235">
        <f>F176-F194-F225</f>
        <v>0</v>
      </c>
      <c r="G214" s="235">
        <f t="shared" ref="G214:U214" si="663">G176-G194-G225</f>
        <v>0</v>
      </c>
      <c r="H214" s="235">
        <f t="shared" si="663"/>
        <v>-146.74187408886249</v>
      </c>
      <c r="I214" s="235">
        <f t="shared" si="663"/>
        <v>0</v>
      </c>
      <c r="J214" s="1051"/>
      <c r="K214" s="1048"/>
      <c r="L214" s="1048"/>
      <c r="M214" s="1051"/>
      <c r="N214" s="1051"/>
      <c r="O214" s="235">
        <f t="shared" si="663"/>
        <v>0</v>
      </c>
      <c r="P214" s="235">
        <f t="shared" ref="P214:S214" si="664">P176-P194-P225</f>
        <v>0</v>
      </c>
      <c r="Q214" s="235">
        <f t="shared" si="664"/>
        <v>0</v>
      </c>
      <c r="R214" s="235">
        <f t="shared" si="664"/>
        <v>0</v>
      </c>
      <c r="S214" s="235">
        <f t="shared" si="664"/>
        <v>0</v>
      </c>
      <c r="T214" s="235">
        <f t="shared" si="663"/>
        <v>0</v>
      </c>
      <c r="U214" s="235">
        <f t="shared" si="663"/>
        <v>0</v>
      </c>
      <c r="V214" s="235">
        <f t="shared" ref="V214:W214" si="665">V176-V194-V225</f>
        <v>0</v>
      </c>
      <c r="W214" s="235">
        <f t="shared" si="665"/>
        <v>0</v>
      </c>
    </row>
    <row r="215" spans="1:23" hidden="1" outlineLevel="1">
      <c r="A215" s="1815"/>
      <c r="B215" s="1816"/>
      <c r="C215" s="71" t="s">
        <v>156</v>
      </c>
      <c r="D215" s="235">
        <f>IF(D154&gt;0,D214/D154*100,"")</f>
        <v>0</v>
      </c>
      <c r="E215" s="235">
        <f t="shared" ref="E215" si="666">IF(E154&gt;0,E214/E154*100,"")</f>
        <v>0</v>
      </c>
      <c r="F215" s="235">
        <f t="shared" ref="F215" si="667">IF(F154&gt;0,F214/F154*100,"")</f>
        <v>0</v>
      </c>
      <c r="G215" s="235">
        <f t="shared" ref="G215" si="668">IF(G154&gt;0,G214/G154*100,"")</f>
        <v>0</v>
      </c>
      <c r="H215" s="235">
        <f t="shared" ref="H215" si="669">IF(H154&gt;0,H214/H154*100,"")</f>
        <v>-2.2412670963320975</v>
      </c>
      <c r="I215" s="235">
        <f t="shared" ref="I215" si="670">IF(I154&gt;0,I214/I154*100,"")</f>
        <v>0</v>
      </c>
      <c r="J215" s="1051"/>
      <c r="K215" s="1051"/>
      <c r="L215" s="1051"/>
      <c r="M215" s="1051"/>
      <c r="N215" s="1051"/>
      <c r="O215" s="235">
        <f t="shared" ref="O215:S215" si="671">IF(O154&gt;0,O214/O154*100,"")</f>
        <v>0</v>
      </c>
      <c r="P215" s="235">
        <f t="shared" si="671"/>
        <v>0</v>
      </c>
      <c r="Q215" s="235">
        <f t="shared" si="671"/>
        <v>0</v>
      </c>
      <c r="R215" s="235">
        <f t="shared" si="671"/>
        <v>0</v>
      </c>
      <c r="S215" s="235">
        <f t="shared" si="671"/>
        <v>0</v>
      </c>
      <c r="T215" s="235">
        <f t="shared" ref="T215" si="672">IF(T154&gt;0,T214/T154*100,"")</f>
        <v>0</v>
      </c>
      <c r="U215" s="235">
        <f t="shared" ref="U215:V215" si="673">IF(U154&gt;0,U214/U154*100,"")</f>
        <v>0</v>
      </c>
      <c r="V215" s="235">
        <f t="shared" si="673"/>
        <v>0</v>
      </c>
      <c r="W215" s="235">
        <f t="shared" ref="W215" si="674">IF(W154&gt;0,W214/W154*100,"")</f>
        <v>0</v>
      </c>
    </row>
    <row r="216" spans="1:23" hidden="1" outlineLevel="1">
      <c r="A216" s="1815"/>
      <c r="B216" s="1816"/>
      <c r="C216" s="71" t="s">
        <v>157</v>
      </c>
      <c r="D216" s="235">
        <f>IF(D165&gt;0,D214/D165*100,"")</f>
        <v>0</v>
      </c>
      <c r="E216" s="235">
        <f t="shared" ref="E216:U216" si="675">IF(E165&gt;0,E214/E165*100,"")</f>
        <v>0</v>
      </c>
      <c r="F216" s="235">
        <f t="shared" si="675"/>
        <v>0</v>
      </c>
      <c r="G216" s="235">
        <f t="shared" si="675"/>
        <v>0</v>
      </c>
      <c r="H216" s="235">
        <f t="shared" si="675"/>
        <v>-5.8093006263453155</v>
      </c>
      <c r="I216" s="235">
        <f t="shared" si="675"/>
        <v>0</v>
      </c>
      <c r="J216" s="1051"/>
      <c r="K216" s="1051"/>
      <c r="L216" s="1051"/>
      <c r="M216" s="1051"/>
      <c r="N216" s="1051"/>
      <c r="O216" s="235">
        <f t="shared" si="675"/>
        <v>0</v>
      </c>
      <c r="P216" s="235">
        <f t="shared" ref="P216:S216" si="676">IF(P165&gt;0,P214/P165*100,"")</f>
        <v>0</v>
      </c>
      <c r="Q216" s="235">
        <f t="shared" si="676"/>
        <v>0</v>
      </c>
      <c r="R216" s="235">
        <f t="shared" si="676"/>
        <v>0</v>
      </c>
      <c r="S216" s="235">
        <f t="shared" si="676"/>
        <v>0</v>
      </c>
      <c r="T216" s="235">
        <f t="shared" si="675"/>
        <v>0</v>
      </c>
      <c r="U216" s="235">
        <f t="shared" si="675"/>
        <v>0</v>
      </c>
      <c r="V216" s="235">
        <f t="shared" ref="V216:W216" si="677">IF(V165&gt;0,V214/V165*100,"")</f>
        <v>0</v>
      </c>
      <c r="W216" s="235">
        <f t="shared" si="677"/>
        <v>0</v>
      </c>
    </row>
    <row r="217" spans="1:23" hidden="1" outlineLevel="1">
      <c r="A217" s="1815"/>
      <c r="B217" s="1816"/>
      <c r="C217" s="68" t="s">
        <v>165</v>
      </c>
      <c r="D217" s="235">
        <f>IF(D176&gt;0,D214/D176*100,"")</f>
        <v>0</v>
      </c>
      <c r="E217" s="235">
        <f t="shared" ref="E217:U217" si="678">IF(E176&gt;0,E214/E176*100,"")</f>
        <v>0</v>
      </c>
      <c r="F217" s="235">
        <f t="shared" si="678"/>
        <v>0</v>
      </c>
      <c r="G217" s="235">
        <f t="shared" si="678"/>
        <v>0</v>
      </c>
      <c r="H217" s="235">
        <f t="shared" si="678"/>
        <v>-648.30200266368286</v>
      </c>
      <c r="I217" s="235">
        <f t="shared" si="678"/>
        <v>0</v>
      </c>
      <c r="J217" s="1051"/>
      <c r="K217" s="1051"/>
      <c r="L217" s="1051"/>
      <c r="M217" s="1051"/>
      <c r="N217" s="1051"/>
      <c r="O217" s="235">
        <f t="shared" si="678"/>
        <v>0</v>
      </c>
      <c r="P217" s="235">
        <f t="shared" ref="P217:S217" si="679">IF(P176&gt;0,P214/P176*100,"")</f>
        <v>0</v>
      </c>
      <c r="Q217" s="235">
        <f t="shared" si="679"/>
        <v>0</v>
      </c>
      <c r="R217" s="235">
        <f t="shared" si="679"/>
        <v>0</v>
      </c>
      <c r="S217" s="235">
        <f t="shared" si="679"/>
        <v>0</v>
      </c>
      <c r="T217" s="235">
        <f t="shared" si="678"/>
        <v>0</v>
      </c>
      <c r="U217" s="235">
        <f t="shared" si="678"/>
        <v>0</v>
      </c>
      <c r="V217" s="235">
        <f t="shared" ref="V217:W217" si="680">IF(V176&gt;0,V214/V176*100,"")</f>
        <v>0</v>
      </c>
      <c r="W217" s="235">
        <f t="shared" si="680"/>
        <v>0</v>
      </c>
    </row>
    <row r="218" spans="1:23" hidden="1" outlineLevel="1">
      <c r="A218" s="1815" t="s">
        <v>170</v>
      </c>
      <c r="B218" s="1816" t="s">
        <v>71</v>
      </c>
      <c r="C218" s="669" t="s">
        <v>580</v>
      </c>
      <c r="D218" s="235">
        <f t="shared" ref="D218:E218" si="681">D179-D198-D226</f>
        <v>0</v>
      </c>
      <c r="E218" s="235">
        <f t="shared" si="681"/>
        <v>0</v>
      </c>
      <c r="F218" s="235">
        <f>F179-F198-F226</f>
        <v>0</v>
      </c>
      <c r="G218" s="235">
        <f t="shared" ref="G218:U218" si="682">G179-G198-G226</f>
        <v>0</v>
      </c>
      <c r="H218" s="235">
        <f t="shared" si="682"/>
        <v>-153.93423808886158</v>
      </c>
      <c r="I218" s="235">
        <f t="shared" si="682"/>
        <v>0</v>
      </c>
      <c r="J218" s="1051"/>
      <c r="K218" s="1048"/>
      <c r="L218" s="1048"/>
      <c r="M218" s="1051"/>
      <c r="N218" s="1051"/>
      <c r="O218" s="235">
        <f t="shared" si="682"/>
        <v>0</v>
      </c>
      <c r="P218" s="235">
        <f t="shared" ref="P218:S218" si="683">P179-P198-P226</f>
        <v>0</v>
      </c>
      <c r="Q218" s="235">
        <f t="shared" si="683"/>
        <v>0</v>
      </c>
      <c r="R218" s="235">
        <f t="shared" si="683"/>
        <v>0</v>
      </c>
      <c r="S218" s="235">
        <f t="shared" si="683"/>
        <v>0</v>
      </c>
      <c r="T218" s="235">
        <f t="shared" si="682"/>
        <v>0</v>
      </c>
      <c r="U218" s="235">
        <f t="shared" si="682"/>
        <v>0</v>
      </c>
      <c r="V218" s="235">
        <f t="shared" ref="V218:W218" si="684">V179-V198-V226</f>
        <v>0</v>
      </c>
      <c r="W218" s="235">
        <f t="shared" si="684"/>
        <v>0</v>
      </c>
    </row>
    <row r="219" spans="1:23" hidden="1" outlineLevel="1">
      <c r="A219" s="1815"/>
      <c r="B219" s="1816"/>
      <c r="C219" s="71" t="s">
        <v>158</v>
      </c>
      <c r="D219" s="235">
        <f>IF(D155&gt;0,D218/D155*100,"")</f>
        <v>0</v>
      </c>
      <c r="E219" s="235">
        <f t="shared" ref="E219" si="685">IF(E155&gt;0,E218/E155*100,"")</f>
        <v>0</v>
      </c>
      <c r="F219" s="235">
        <f t="shared" ref="F219" si="686">IF(F155&gt;0,F218/F155*100,"")</f>
        <v>0</v>
      </c>
      <c r="G219" s="235">
        <f t="shared" ref="G219" si="687">IF(G155&gt;0,G218/G155*100,"")</f>
        <v>0</v>
      </c>
      <c r="H219" s="235">
        <f t="shared" ref="H219" si="688">IF(H155&gt;0,H218/H155*100,"")</f>
        <v>-11.504835223543603</v>
      </c>
      <c r="I219" s="235">
        <f t="shared" ref="I219" si="689">IF(I155&gt;0,I218/I155*100,"")</f>
        <v>0</v>
      </c>
      <c r="J219" s="1051"/>
      <c r="K219" s="1051"/>
      <c r="L219" s="1051"/>
      <c r="M219" s="1051"/>
      <c r="N219" s="1051"/>
      <c r="O219" s="235">
        <f t="shared" ref="O219:S219" si="690">IF(O155&gt;0,O218/O155*100,"")</f>
        <v>0</v>
      </c>
      <c r="P219" s="235">
        <f t="shared" si="690"/>
        <v>0</v>
      </c>
      <c r="Q219" s="235">
        <f t="shared" si="690"/>
        <v>0</v>
      </c>
      <c r="R219" s="235">
        <f t="shared" si="690"/>
        <v>0</v>
      </c>
      <c r="S219" s="235">
        <f t="shared" si="690"/>
        <v>0</v>
      </c>
      <c r="T219" s="235">
        <f t="shared" ref="T219" si="691">IF(T155&gt;0,T218/T155*100,"")</f>
        <v>0</v>
      </c>
      <c r="U219" s="235">
        <f t="shared" ref="U219:V219" si="692">IF(U155&gt;0,U218/U155*100,"")</f>
        <v>0</v>
      </c>
      <c r="V219" s="235">
        <f t="shared" si="692"/>
        <v>0</v>
      </c>
      <c r="W219" s="235">
        <f t="shared" ref="W219" si="693">IF(W155&gt;0,W218/W155*100,"")</f>
        <v>0</v>
      </c>
    </row>
    <row r="220" spans="1:23" hidden="1" outlineLevel="1">
      <c r="A220" s="1815"/>
      <c r="B220" s="1816"/>
      <c r="C220" s="71" t="s">
        <v>159</v>
      </c>
      <c r="D220" s="235">
        <f>IF(D166&gt;0,D218/D166*100,"")</f>
        <v>0</v>
      </c>
      <c r="E220" s="235">
        <f t="shared" ref="E220:U220" si="694">IF(E166&gt;0,E218/E166*100,"")</f>
        <v>0</v>
      </c>
      <c r="F220" s="235">
        <f t="shared" si="694"/>
        <v>0</v>
      </c>
      <c r="G220" s="235">
        <f t="shared" si="694"/>
        <v>0</v>
      </c>
      <c r="H220" s="235">
        <f t="shared" si="694"/>
        <v>-15.648102036834628</v>
      </c>
      <c r="I220" s="235">
        <f t="shared" si="694"/>
        <v>0</v>
      </c>
      <c r="J220" s="1051"/>
      <c r="K220" s="1051"/>
      <c r="L220" s="1051"/>
      <c r="M220" s="1051"/>
      <c r="N220" s="1051"/>
      <c r="O220" s="235">
        <f t="shared" si="694"/>
        <v>0</v>
      </c>
      <c r="P220" s="235">
        <f t="shared" ref="P220:S220" si="695">IF(P166&gt;0,P218/P166*100,"")</f>
        <v>0</v>
      </c>
      <c r="Q220" s="235">
        <f t="shared" si="695"/>
        <v>0</v>
      </c>
      <c r="R220" s="235">
        <f t="shared" si="695"/>
        <v>0</v>
      </c>
      <c r="S220" s="235">
        <f t="shared" si="695"/>
        <v>0</v>
      </c>
      <c r="T220" s="235">
        <f t="shared" si="694"/>
        <v>0</v>
      </c>
      <c r="U220" s="235">
        <f t="shared" si="694"/>
        <v>0</v>
      </c>
      <c r="V220" s="235">
        <f t="shared" ref="V220:W220" si="696">IF(V166&gt;0,V218/V166*100,"")</f>
        <v>0</v>
      </c>
      <c r="W220" s="235">
        <f t="shared" si="696"/>
        <v>0</v>
      </c>
    </row>
    <row r="221" spans="1:23" hidden="1" outlineLevel="1">
      <c r="A221" s="1815"/>
      <c r="B221" s="1816"/>
      <c r="C221" s="68" t="s">
        <v>286</v>
      </c>
      <c r="D221" s="235">
        <f>IF(D179&gt;0,D218/D179*100,"")</f>
        <v>0</v>
      </c>
      <c r="E221" s="235">
        <f t="shared" ref="E221:U221" si="697">IF(E179&gt;0,E218/E179*100,"")</f>
        <v>0</v>
      </c>
      <c r="F221" s="235">
        <f t="shared" si="697"/>
        <v>0</v>
      </c>
      <c r="G221" s="235">
        <f t="shared" si="697"/>
        <v>0</v>
      </c>
      <c r="H221" s="235">
        <f t="shared" si="697"/>
        <v>-680.07769051037008</v>
      </c>
      <c r="I221" s="235">
        <f t="shared" si="697"/>
        <v>0</v>
      </c>
      <c r="J221" s="1051"/>
      <c r="K221" s="1051"/>
      <c r="L221" s="1051"/>
      <c r="M221" s="1051"/>
      <c r="N221" s="1051"/>
      <c r="O221" s="235">
        <f t="shared" si="697"/>
        <v>0</v>
      </c>
      <c r="P221" s="235">
        <f t="shared" ref="P221:S221" si="698">IF(P179&gt;0,P218/P179*100,"")</f>
        <v>0</v>
      </c>
      <c r="Q221" s="235">
        <f t="shared" si="698"/>
        <v>0</v>
      </c>
      <c r="R221" s="235">
        <f t="shared" si="698"/>
        <v>0</v>
      </c>
      <c r="S221" s="235">
        <f t="shared" si="698"/>
        <v>0</v>
      </c>
      <c r="T221" s="235">
        <f t="shared" si="697"/>
        <v>0</v>
      </c>
      <c r="U221" s="235">
        <f t="shared" si="697"/>
        <v>0</v>
      </c>
      <c r="V221" s="235">
        <f t="shared" ref="V221:W221" si="699">IF(V179&gt;0,V218/V179*100,"")</f>
        <v>0</v>
      </c>
      <c r="W221" s="235">
        <f t="shared" si="699"/>
        <v>0</v>
      </c>
    </row>
    <row r="222" spans="1:23" s="69" customFormat="1" ht="45" hidden="1" outlineLevel="1">
      <c r="A222" s="689" t="s">
        <v>521</v>
      </c>
      <c r="B222" s="693" t="s">
        <v>523</v>
      </c>
      <c r="C222" s="690" t="s">
        <v>590</v>
      </c>
      <c r="D222" s="235"/>
      <c r="E222" s="235"/>
      <c r="F222" s="235">
        <f>F223+F224+F225+F226</f>
        <v>0</v>
      </c>
      <c r="G222" s="235">
        <f t="shared" ref="G222" si="700">G223+G224+G225+G226</f>
        <v>0</v>
      </c>
      <c r="H222" s="235"/>
      <c r="I222" s="235"/>
      <c r="J222" s="1051"/>
      <c r="K222" s="1051"/>
      <c r="L222" s="1051"/>
      <c r="M222" s="1051"/>
      <c r="N222" s="1051"/>
      <c r="O222" s="235"/>
      <c r="P222" s="235"/>
      <c r="Q222" s="235"/>
      <c r="R222" s="235"/>
      <c r="S222" s="235"/>
      <c r="T222" s="235"/>
      <c r="U222" s="235"/>
      <c r="V222" s="235"/>
      <c r="W222" s="235"/>
    </row>
    <row r="223" spans="1:23" s="69" customFormat="1" hidden="1" outlineLevel="1">
      <c r="A223" s="691" t="s">
        <v>225</v>
      </c>
      <c r="B223" s="690" t="s">
        <v>68</v>
      </c>
      <c r="C223" s="690" t="s">
        <v>590</v>
      </c>
      <c r="D223" s="235"/>
      <c r="E223" s="235"/>
      <c r="F223" s="235">
        <f>F170-F186</f>
        <v>0</v>
      </c>
      <c r="G223" s="235">
        <f>G170-G186</f>
        <v>0</v>
      </c>
      <c r="H223" s="235"/>
      <c r="I223" s="235"/>
      <c r="J223" s="1051"/>
      <c r="K223" s="1048"/>
      <c r="L223" s="1048"/>
      <c r="M223" s="1051"/>
      <c r="N223" s="1051"/>
      <c r="O223" s="235"/>
      <c r="P223" s="235"/>
      <c r="Q223" s="235"/>
      <c r="R223" s="235"/>
      <c r="S223" s="235"/>
      <c r="T223" s="235"/>
      <c r="U223" s="235"/>
      <c r="V223" s="235"/>
      <c r="W223" s="235"/>
    </row>
    <row r="224" spans="1:23" s="69" customFormat="1" hidden="1" outlineLevel="1">
      <c r="A224" s="690" t="s">
        <v>228</v>
      </c>
      <c r="B224" s="690" t="s">
        <v>69</v>
      </c>
      <c r="C224" s="690" t="s">
        <v>590</v>
      </c>
      <c r="D224" s="235"/>
      <c r="E224" s="235"/>
      <c r="F224" s="235">
        <f>F173-F190</f>
        <v>0</v>
      </c>
      <c r="G224" s="235">
        <f>G173-G190</f>
        <v>0</v>
      </c>
      <c r="H224" s="235"/>
      <c r="I224" s="235"/>
      <c r="J224" s="1051"/>
      <c r="K224" s="1048"/>
      <c r="L224" s="1048"/>
      <c r="M224" s="1051"/>
      <c r="N224" s="1051"/>
      <c r="O224" s="235"/>
      <c r="P224" s="235"/>
      <c r="Q224" s="235"/>
      <c r="R224" s="235"/>
      <c r="S224" s="235"/>
      <c r="T224" s="235"/>
      <c r="U224" s="235"/>
      <c r="V224" s="235"/>
      <c r="W224" s="235"/>
    </row>
    <row r="225" spans="1:24" s="69" customFormat="1" hidden="1" outlineLevel="1">
      <c r="A225" s="690" t="s">
        <v>237</v>
      </c>
      <c r="B225" s="690" t="s">
        <v>70</v>
      </c>
      <c r="C225" s="690" t="s">
        <v>590</v>
      </c>
      <c r="D225" s="235"/>
      <c r="E225" s="235"/>
      <c r="F225" s="235">
        <f>F176-F194</f>
        <v>0</v>
      </c>
      <c r="G225" s="235">
        <f>G176-G194</f>
        <v>0</v>
      </c>
      <c r="H225" s="235"/>
      <c r="I225" s="235"/>
      <c r="J225" s="1051"/>
      <c r="K225" s="1048"/>
      <c r="L225" s="1048"/>
      <c r="M225" s="1051"/>
      <c r="N225" s="1051"/>
      <c r="O225" s="235"/>
      <c r="P225" s="235"/>
      <c r="Q225" s="235"/>
      <c r="R225" s="235"/>
      <c r="S225" s="235"/>
      <c r="T225" s="235"/>
      <c r="U225" s="235"/>
      <c r="V225" s="235"/>
      <c r="W225" s="235"/>
    </row>
    <row r="226" spans="1:24" s="69" customFormat="1" hidden="1" outlineLevel="1">
      <c r="A226" s="690" t="s">
        <v>522</v>
      </c>
      <c r="B226" s="692" t="s">
        <v>71</v>
      </c>
      <c r="C226" s="690" t="s">
        <v>590</v>
      </c>
      <c r="D226" s="235"/>
      <c r="E226" s="235"/>
      <c r="F226" s="235">
        <f>F179-F198</f>
        <v>0</v>
      </c>
      <c r="G226" s="235">
        <f>G179-G198</f>
        <v>0</v>
      </c>
      <c r="H226" s="235"/>
      <c r="I226" s="235"/>
      <c r="J226" s="1051"/>
      <c r="K226" s="1048"/>
      <c r="L226" s="1048"/>
      <c r="M226" s="1051"/>
      <c r="N226" s="1051"/>
      <c r="O226" s="235"/>
      <c r="P226" s="235"/>
      <c r="Q226" s="235"/>
      <c r="R226" s="235"/>
      <c r="S226" s="235"/>
      <c r="T226" s="235"/>
      <c r="U226" s="235"/>
      <c r="V226" s="235"/>
      <c r="W226" s="235"/>
    </row>
    <row r="227" spans="1:24" s="69" customFormat="1" collapsed="1">
      <c r="A227" s="681" t="s">
        <v>405</v>
      </c>
      <c r="B227" s="682"/>
      <c r="C227" s="682"/>
      <c r="D227" s="682"/>
      <c r="E227" s="682"/>
      <c r="F227" s="683"/>
      <c r="G227" s="682"/>
      <c r="H227" s="682"/>
      <c r="I227" s="682"/>
      <c r="J227" s="1054"/>
      <c r="K227" s="1054"/>
      <c r="L227" s="1054"/>
      <c r="M227" s="1054"/>
      <c r="N227" s="1054"/>
      <c r="O227" s="682"/>
      <c r="P227" s="682"/>
      <c r="Q227" s="682"/>
      <c r="R227" s="682"/>
      <c r="S227" s="682"/>
      <c r="T227" s="682"/>
      <c r="U227" s="684"/>
      <c r="V227" s="684"/>
      <c r="W227" s="684"/>
    </row>
    <row r="228" spans="1:24" s="69" customFormat="1" ht="30" hidden="1" outlineLevel="1">
      <c r="A228" s="45" t="s">
        <v>147</v>
      </c>
      <c r="B228" s="52" t="s">
        <v>48</v>
      </c>
      <c r="C228" s="53" t="s">
        <v>593</v>
      </c>
      <c r="D228" s="66">
        <f>'Ф1-Целевые показатели программ'!E359</f>
        <v>14516.885028999999</v>
      </c>
      <c r="E228" s="66">
        <f>'Ф1-Целевые показатели программ'!F359</f>
        <v>14165.284358929999</v>
      </c>
      <c r="F228" s="66">
        <f>'Ф1-Целевые показатели программ'!G359</f>
        <v>14045.638529988999</v>
      </c>
      <c r="G228" s="66">
        <f>'Ф1-Целевые показатели программ'!H359</f>
        <v>13222.979713077571</v>
      </c>
      <c r="H228" s="66">
        <f>'Ф1-Целевые показатели программ'!I359</f>
        <v>12939.017995396207</v>
      </c>
      <c r="I228" s="66">
        <f>'Ф1-Целевые показатели программ'!J359</f>
        <v>13785.437523999999</v>
      </c>
      <c r="J228" s="66">
        <f>K228+L228+M228+N228</f>
        <v>13785.429726999999</v>
      </c>
      <c r="K228" s="134">
        <v>3696.2849849999998</v>
      </c>
      <c r="L228" s="134">
        <v>3072.7547420000001</v>
      </c>
      <c r="M228" s="134">
        <v>3372.05</v>
      </c>
      <c r="N228" s="134">
        <v>3644.34</v>
      </c>
      <c r="O228" s="66">
        <f>'Ф1-Целевые показатели программ'!K359</f>
        <v>13589.307282</v>
      </c>
      <c r="P228" s="66">
        <f>'Ф1-Целевые показатели программ'!L359</f>
        <v>3737.7783489999997</v>
      </c>
      <c r="Q228" s="66">
        <f>'Ф1-Целевые показатели программ'!M359</f>
        <v>3104.7637919999997</v>
      </c>
      <c r="R228" s="66">
        <f>'Ф1-Целевые показатели программ'!N359</f>
        <v>3186.160903</v>
      </c>
      <c r="S228" s="66">
        <f>'Ф1-Целевые показатели программ'!O359</f>
        <v>3560.6042379999999</v>
      </c>
      <c r="T228" s="66">
        <f>'Ф1-Целевые показатели программ'!P359</f>
        <v>13607.04919526427</v>
      </c>
      <c r="U228" s="66">
        <f>'Ф1-Целевые показатели программ'!Q359</f>
        <v>13624.191539392505</v>
      </c>
      <c r="V228" s="66">
        <f>'Ф1-Целевые показатели программ'!R359</f>
        <v>13641.396542477432</v>
      </c>
      <c r="W228" s="66">
        <f>'Ф1-Целевые показатели программ'!S359</f>
        <v>13658.664244995107</v>
      </c>
      <c r="X228" s="69">
        <v>13589.3</v>
      </c>
    </row>
    <row r="229" spans="1:24" s="69" customFormat="1" hidden="1" outlineLevel="1">
      <c r="A229" s="670" t="s">
        <v>43</v>
      </c>
      <c r="B229" s="105" t="s">
        <v>68</v>
      </c>
      <c r="C229" s="11" t="s">
        <v>593</v>
      </c>
      <c r="D229" s="66">
        <f>'Ф1-Целевые показатели программ'!E360</f>
        <v>13396.800754</v>
      </c>
      <c r="E229" s="66">
        <f>'Ф1-Целевые показатели программ'!F360</f>
        <v>13165.381673354999</v>
      </c>
      <c r="F229" s="66">
        <f>'Ф1-Целевые показатели программ'!G360</f>
        <v>13163.570128175001</v>
      </c>
      <c r="G229" s="66">
        <f>'Ф1-Целевые показатели программ'!H360</f>
        <v>12776.297682077489</v>
      </c>
      <c r="H229" s="66">
        <f>'Ф1-Целевые показатели программ'!I360</f>
        <v>12326.843493079208</v>
      </c>
      <c r="I229" s="66">
        <f>'Ф1-Целевые показатели программ'!J360</f>
        <v>13141.893039</v>
      </c>
      <c r="J229" s="66">
        <f t="shared" ref="J229:J244" si="701">K229+L229+M229+N229</f>
        <v>13141.892611000001</v>
      </c>
      <c r="K229" s="134">
        <v>3478.7612840000002</v>
      </c>
      <c r="L229" s="134">
        <v>2902.2613270000002</v>
      </c>
      <c r="M229" s="134">
        <v>3238.79</v>
      </c>
      <c r="N229" s="134">
        <v>3522.08</v>
      </c>
      <c r="O229" s="66">
        <f>'Ф1-Целевые показатели программ'!K360</f>
        <v>12823.452405</v>
      </c>
      <c r="P229" s="66">
        <f>'Ф1-Целевые показатели программ'!L360</f>
        <v>3515.7457259999996</v>
      </c>
      <c r="Q229" s="66">
        <f>'Ф1-Целевые показатели программ'!M360</f>
        <v>2926.8178629999998</v>
      </c>
      <c r="R229" s="66">
        <f>'Ф1-Целевые показатели программ'!N360</f>
        <v>3028.9183499999999</v>
      </c>
      <c r="S229" s="66">
        <f>'Ф1-Целевые показатели программ'!O360</f>
        <v>3351.9704660000002</v>
      </c>
      <c r="T229" s="66">
        <f>'Ф1-Целевые показатели программ'!P360</f>
        <v>12840.194434777255</v>
      </c>
      <c r="U229" s="66">
        <f>'Ф1-Целевые показатели программ'!Q360</f>
        <v>12856.370684933756</v>
      </c>
      <c r="V229" s="66">
        <f>'Ф1-Целевые показатели программ'!R360</f>
        <v>12872.606062765586</v>
      </c>
      <c r="W229" s="66">
        <f>'Ф1-Целевые показатели программ'!S360</f>
        <v>12888.900606467683</v>
      </c>
    </row>
    <row r="230" spans="1:24" s="69" customFormat="1" hidden="1" outlineLevel="1">
      <c r="A230" s="670" t="s">
        <v>44</v>
      </c>
      <c r="B230" s="105" t="s">
        <v>69</v>
      </c>
      <c r="C230" s="11" t="s">
        <v>593</v>
      </c>
      <c r="D230" s="66">
        <f>'Ф1-Целевые показатели программ'!E361</f>
        <v>3504.7146629066901</v>
      </c>
      <c r="E230" s="66">
        <f>'Ф1-Целевые показатели программ'!F361</f>
        <v>3410.9933426089174</v>
      </c>
      <c r="F230" s="66">
        <f>'Ф1-Целевые показатели программ'!G361</f>
        <v>3087.5443686849835</v>
      </c>
      <c r="G230" s="66">
        <f>'Ф1-Целевые показатели программ'!H361</f>
        <v>2985.6847623522817</v>
      </c>
      <c r="H230" s="66">
        <f>'Ф1-Целевые показатели программ'!I361</f>
        <v>3267.3549475234386</v>
      </c>
      <c r="I230" s="66">
        <f>'Ф1-Целевые показатели программ'!J361</f>
        <v>3655.3819119999998</v>
      </c>
      <c r="J230" s="66">
        <f t="shared" si="701"/>
        <v>3655.3827879999999</v>
      </c>
      <c r="K230" s="134">
        <v>940.10741500000006</v>
      </c>
      <c r="L230" s="134">
        <v>719.585373</v>
      </c>
      <c r="M230" s="134">
        <v>844.44</v>
      </c>
      <c r="N230" s="134">
        <v>1151.25</v>
      </c>
      <c r="O230" s="66">
        <f>'Ф1-Целевые показатели программ'!K361</f>
        <v>3298.5272100000002</v>
      </c>
      <c r="P230" s="66">
        <f>'Ф1-Целевые показатели программ'!L361</f>
        <v>941.904584</v>
      </c>
      <c r="Q230" s="66">
        <f>'Ф1-Целевые показатели программ'!M361</f>
        <v>720.66840400000001</v>
      </c>
      <c r="R230" s="66">
        <f>'Ф1-Целевые показатели программ'!N361</f>
        <v>759.10543799999994</v>
      </c>
      <c r="S230" s="66">
        <f>'Ф1-Целевые показатели программ'!O361</f>
        <v>876.84878400000002</v>
      </c>
      <c r="T230" s="66">
        <f>'Ф1-Целевые показатели программ'!P361</f>
        <v>3272.2938759235185</v>
      </c>
      <c r="U230" s="66">
        <f>'Ф1-Целевые показатели программ'!Q361</f>
        <v>3276.4163558899554</v>
      </c>
      <c r="V230" s="66">
        <f>'Ф1-Целевые показатели программ'!R361</f>
        <v>3280.5539044077964</v>
      </c>
      <c r="W230" s="66">
        <f>'Ф1-Целевые показатели программ'!S361</f>
        <v>3284.706531210933</v>
      </c>
    </row>
    <row r="231" spans="1:24" s="69" customFormat="1" hidden="1" outlineLevel="1">
      <c r="A231" s="670" t="s">
        <v>45</v>
      </c>
      <c r="B231" s="105" t="s">
        <v>70</v>
      </c>
      <c r="C231" s="11" t="s">
        <v>593</v>
      </c>
      <c r="D231" s="66">
        <f>'Ф1-Целевые показатели программ'!E362</f>
        <v>11813.606495263</v>
      </c>
      <c r="E231" s="66">
        <f>'Ф1-Целевые показатели программ'!F362</f>
        <v>11580.88065793</v>
      </c>
      <c r="F231" s="66">
        <f>'Ф1-Целевые показатели программ'!G362</f>
        <v>11583.483066041297</v>
      </c>
      <c r="G231" s="66">
        <f>'Ф1-Целевые показатели программ'!H362</f>
        <v>10917.164154205511</v>
      </c>
      <c r="H231" s="66">
        <f>'Ф1-Целевые показатели программ'!I362</f>
        <v>10689.38562883932</v>
      </c>
      <c r="I231" s="66">
        <f>'Ф1-Целевые показатели программ'!J362</f>
        <v>11318.28362</v>
      </c>
      <c r="J231" s="66">
        <f t="shared" si="701"/>
        <v>10318.278985999999</v>
      </c>
      <c r="K231" s="134">
        <v>3074.312758</v>
      </c>
      <c r="L231" s="134">
        <v>2498.226228</v>
      </c>
      <c r="M231" s="134">
        <v>2764.84</v>
      </c>
      <c r="N231" s="134">
        <v>1980.9</v>
      </c>
      <c r="O231" s="66">
        <f>'Ф1-Целевые показатели программ'!K362</f>
        <v>11021.090509</v>
      </c>
      <c r="P231" s="66">
        <f>'Ф1-Целевые показатели программ'!L362</f>
        <v>3095.4369049999996</v>
      </c>
      <c r="Q231" s="66">
        <f>'Ф1-Целевые показатели программ'!M362</f>
        <v>2481.2337280000002</v>
      </c>
      <c r="R231" s="66">
        <f>'Ф1-Целевые показатели программ'!N362</f>
        <v>2513.5090750000004</v>
      </c>
      <c r="S231" s="66">
        <f>'Ф1-Целевые показатели программ'!O362</f>
        <v>2930.910801</v>
      </c>
      <c r="T231" s="66">
        <f>'Ф1-Целевые показатели программ'!P362</f>
        <v>11131.130797496216</v>
      </c>
      <c r="U231" s="66">
        <f>'Ф1-Целевые показатели программ'!Q362</f>
        <v>11145.153946228087</v>
      </c>
      <c r="V231" s="66">
        <f>'Ф1-Целевые показатели программ'!R362</f>
        <v>11159.228352586249</v>
      </c>
      <c r="W231" s="66">
        <f>'Ф1-Целевые показатели программ'!S362</f>
        <v>11173.354049681795</v>
      </c>
    </row>
    <row r="232" spans="1:24" s="69" customFormat="1" hidden="1" outlineLevel="1">
      <c r="A232" s="670" t="s">
        <v>46</v>
      </c>
      <c r="B232" s="105" t="s">
        <v>71</v>
      </c>
      <c r="C232" s="11" t="s">
        <v>593</v>
      </c>
      <c r="D232" s="66">
        <f>'Ф1-Целевые показатели программ'!E363</f>
        <v>3125.3625213630003</v>
      </c>
      <c r="E232" s="66">
        <f>'Ф1-Целевые показатели программ'!F363</f>
        <v>3279.2294277300007</v>
      </c>
      <c r="F232" s="66">
        <f>'Ф1-Целевые показатели программ'!G363</f>
        <v>2813.2325258992778</v>
      </c>
      <c r="G232" s="66">
        <f>'Ф1-Целевые показатели программ'!H363</f>
        <v>2649.6699133503043</v>
      </c>
      <c r="H232" s="66">
        <f>'Ф1-Целевые показатели программ'!I363</f>
        <v>2609.8866947411279</v>
      </c>
      <c r="I232" s="66">
        <f>'Ф1-Целевые показатели программ'!J363</f>
        <v>2675.9353529999998</v>
      </c>
      <c r="J232" s="66">
        <f t="shared" si="701"/>
        <v>2675.9374440000001</v>
      </c>
      <c r="K232" s="134">
        <v>768.92110500000001</v>
      </c>
      <c r="L232" s="134">
        <v>600.66633899999999</v>
      </c>
      <c r="M232" s="134">
        <v>632.29999999999995</v>
      </c>
      <c r="N232" s="134">
        <v>674.05</v>
      </c>
      <c r="O232" s="66">
        <f>'Ф1-Целевые показатели программ'!K363</f>
        <v>2804.2769720000001</v>
      </c>
      <c r="P232" s="66">
        <f>'Ф1-Целевые показатели программ'!L363</f>
        <v>809.26630799999998</v>
      </c>
      <c r="Q232" s="66">
        <f>'Ф1-Целевые показатели программ'!M363</f>
        <v>637.58508600000005</v>
      </c>
      <c r="R232" s="66">
        <f>'Ф1-Целевые показатели программ'!N363</f>
        <v>607.95351399999993</v>
      </c>
      <c r="S232" s="66">
        <f>'Ф1-Целевые показатели программ'!O363</f>
        <v>749.47206400000005</v>
      </c>
      <c r="T232" s="66">
        <f>'Ф1-Целевые показатели программ'!P363</f>
        <v>2691.6668938643643</v>
      </c>
      <c r="U232" s="66">
        <f>'Ф1-Целевые показатели программ'!Q363</f>
        <v>2695.0578921264459</v>
      </c>
      <c r="V232" s="66">
        <f>'Ф1-Целевые показатели программ'!R363</f>
        <v>2698.461285216893</v>
      </c>
      <c r="W232" s="66">
        <f>'Ф1-Целевые показатели программ'!S363</f>
        <v>2701.8770811424415</v>
      </c>
    </row>
    <row r="233" spans="1:24" s="69" customFormat="1" hidden="1" outlineLevel="1">
      <c r="A233" s="670" t="s">
        <v>148</v>
      </c>
      <c r="B233" s="24" t="s">
        <v>146</v>
      </c>
      <c r="C233" s="11" t="s">
        <v>593</v>
      </c>
      <c r="D233" s="134">
        <v>13237.059458081501</v>
      </c>
      <c r="E233" s="134">
        <v>3068462.9756713635</v>
      </c>
      <c r="F233" s="134">
        <v>12290.474977962451</v>
      </c>
      <c r="G233" s="134">
        <v>12614.307729999997</v>
      </c>
      <c r="H233" s="134">
        <v>11977.755841317512</v>
      </c>
      <c r="I233" s="134">
        <v>12139.697565</v>
      </c>
      <c r="J233" s="66">
        <f t="shared" si="701"/>
        <v>12715.015867999999</v>
      </c>
      <c r="K233" s="134">
        <v>3361.6785410000002</v>
      </c>
      <c r="L233" s="134">
        <v>2889.197032</v>
      </c>
      <c r="M233" s="134">
        <v>3171.632474</v>
      </c>
      <c r="N233" s="134">
        <v>3292.5078210000001</v>
      </c>
      <c r="O233" s="134">
        <f>P233+Q233+R233+S233</f>
        <v>12489.181943330299</v>
      </c>
      <c r="P233" s="134">
        <v>3378.4869336948614</v>
      </c>
      <c r="Q233" s="134">
        <v>2903.643017075437</v>
      </c>
      <c r="R233" s="134">
        <v>3002.5411997949936</v>
      </c>
      <c r="S233" s="134">
        <v>3204.5107927650051</v>
      </c>
      <c r="T233" s="134">
        <v>12526.649489160289</v>
      </c>
      <c r="U233" s="134">
        <v>12564.229437627768</v>
      </c>
      <c r="V233" s="134">
        <v>12601.922125940651</v>
      </c>
      <c r="W233" s="134">
        <v>12639.727892318473</v>
      </c>
    </row>
    <row r="234" spans="1:24" s="69" customFormat="1" hidden="1" outlineLevel="1">
      <c r="A234" s="670" t="s">
        <v>49</v>
      </c>
      <c r="B234" s="105" t="s">
        <v>68</v>
      </c>
      <c r="C234" s="11" t="s">
        <v>593</v>
      </c>
      <c r="D234" s="134">
        <v>1824.0575959999996</v>
      </c>
      <c r="E234" s="134">
        <v>421642.4520775</v>
      </c>
      <c r="F234" s="134">
        <v>1433.2206144624522</v>
      </c>
      <c r="G234" s="134">
        <v>1753.6772310431497</v>
      </c>
      <c r="H234" s="134">
        <v>1700.249014</v>
      </c>
      <c r="I234" s="134">
        <v>1781.411877</v>
      </c>
      <c r="J234" s="66">
        <f t="shared" si="701"/>
        <v>1846.352253</v>
      </c>
      <c r="K234" s="134">
        <v>456.46759200000002</v>
      </c>
      <c r="L234" s="134">
        <v>451.927798</v>
      </c>
      <c r="M234" s="134">
        <v>463.937634</v>
      </c>
      <c r="N234" s="134">
        <v>474.019229</v>
      </c>
      <c r="O234" s="134">
        <f t="shared" ref="O234:O237" si="702">P234+Q234+R234+S234</f>
        <v>1818.1421233182177</v>
      </c>
      <c r="P234" s="134">
        <v>458.74992996000003</v>
      </c>
      <c r="Q234" s="134">
        <v>454.18743699000004</v>
      </c>
      <c r="R234" s="134">
        <v>439.82512931497524</v>
      </c>
      <c r="S234" s="134">
        <v>465.37962705324247</v>
      </c>
      <c r="T234" s="134">
        <v>1823.5965496881722</v>
      </c>
      <c r="U234" s="134">
        <v>1829.0673393372365</v>
      </c>
      <c r="V234" s="134">
        <v>1834.5545413552481</v>
      </c>
      <c r="W234" s="134">
        <v>1840.0582049793138</v>
      </c>
    </row>
    <row r="235" spans="1:24" s="69" customFormat="1" hidden="1" outlineLevel="1">
      <c r="A235" s="670" t="s">
        <v>50</v>
      </c>
      <c r="B235" s="105" t="s">
        <v>69</v>
      </c>
      <c r="C235" s="11" t="s">
        <v>593</v>
      </c>
      <c r="D235" s="134">
        <v>492.55793868749993</v>
      </c>
      <c r="E235" s="134">
        <v>77233.169314499988</v>
      </c>
      <c r="F235" s="134">
        <v>454.76828050000006</v>
      </c>
      <c r="G235" s="134">
        <v>314.57552795557319</v>
      </c>
      <c r="H235" s="134">
        <v>273.85162824306406</v>
      </c>
      <c r="I235" s="134">
        <v>288.51827300000002</v>
      </c>
      <c r="J235" s="66">
        <f t="shared" si="701"/>
        <v>273.60527400000001</v>
      </c>
      <c r="K235" s="134">
        <v>71.723070000000007</v>
      </c>
      <c r="L235" s="134">
        <v>59.713656</v>
      </c>
      <c r="M235" s="134">
        <v>66.866061000000002</v>
      </c>
      <c r="N235" s="134">
        <v>75.302486999999999</v>
      </c>
      <c r="O235" s="134">
        <f t="shared" si="702"/>
        <v>272.81620874578698</v>
      </c>
      <c r="P235" s="134">
        <v>72.081685350000001</v>
      </c>
      <c r="Q235" s="134">
        <v>60.012224279999998</v>
      </c>
      <c r="R235" s="134">
        <v>61.012202696910052</v>
      </c>
      <c r="S235" s="134">
        <v>79.710096418876972</v>
      </c>
      <c r="T235" s="134">
        <v>273.63465737202432</v>
      </c>
      <c r="U235" s="134">
        <v>274.45556134414034</v>
      </c>
      <c r="V235" s="134">
        <v>275.27892802817274</v>
      </c>
      <c r="W235" s="134">
        <v>276.10476481225726</v>
      </c>
    </row>
    <row r="236" spans="1:24" s="69" customFormat="1" hidden="1" outlineLevel="1">
      <c r="A236" s="670" t="s">
        <v>51</v>
      </c>
      <c r="B236" s="105" t="s">
        <v>70</v>
      </c>
      <c r="C236" s="11" t="s">
        <v>593</v>
      </c>
      <c r="D236" s="134">
        <v>8300.5397298099997</v>
      </c>
      <c r="E236" s="134">
        <v>2013730.7291437655</v>
      </c>
      <c r="F236" s="134">
        <v>7447.9543775659995</v>
      </c>
      <c r="G236" s="134">
        <v>8193.4120501625112</v>
      </c>
      <c r="H236" s="134">
        <v>7806.2969862035998</v>
      </c>
      <c r="I236" s="134">
        <v>7950.4026470000008</v>
      </c>
      <c r="J236" s="66">
        <f t="shared" si="701"/>
        <v>8293.1259329999993</v>
      </c>
      <c r="K236" s="134">
        <v>2195.835212</v>
      </c>
      <c r="L236" s="134">
        <v>1840.6476010000001</v>
      </c>
      <c r="M236" s="134">
        <v>2072.8058900000001</v>
      </c>
      <c r="N236" s="134">
        <v>2183.8372300000001</v>
      </c>
      <c r="O236" s="134">
        <f t="shared" si="702"/>
        <v>8113.051021481313</v>
      </c>
      <c r="P236" s="134">
        <v>2206.8143880599996</v>
      </c>
      <c r="Q236" s="134">
        <v>1849.8508390050001</v>
      </c>
      <c r="R236" s="134">
        <v>1953.7051355861181</v>
      </c>
      <c r="S236" s="134">
        <v>2102.6806588301956</v>
      </c>
      <c r="T236" s="134">
        <v>8137.3901745457561</v>
      </c>
      <c r="U236" s="134">
        <v>8161.8023450693918</v>
      </c>
      <c r="V236" s="134">
        <v>8186.2877521046003</v>
      </c>
      <c r="W236" s="134">
        <v>8210.8466153609133</v>
      </c>
    </row>
    <row r="237" spans="1:24" s="69" customFormat="1" hidden="1" outlineLevel="1">
      <c r="A237" s="670" t="s">
        <v>52</v>
      </c>
      <c r="B237" s="105" t="s">
        <v>71</v>
      </c>
      <c r="C237" s="11" t="s">
        <v>593</v>
      </c>
      <c r="D237" s="134">
        <v>2619.9041935840005</v>
      </c>
      <c r="E237" s="134">
        <v>555856.62513559766</v>
      </c>
      <c r="F237" s="134">
        <v>2954.5317054340003</v>
      </c>
      <c r="G237" s="134">
        <v>2352.6429208387644</v>
      </c>
      <c r="H237" s="134">
        <v>2197.3582128708472</v>
      </c>
      <c r="I237" s="134">
        <v>2119.3647679999999</v>
      </c>
      <c r="J237" s="66">
        <f t="shared" si="701"/>
        <v>2301.9324080000001</v>
      </c>
      <c r="K237" s="134">
        <v>637.65266700000006</v>
      </c>
      <c r="L237" s="134">
        <v>536.90797699999996</v>
      </c>
      <c r="M237" s="134">
        <v>568.02288899999996</v>
      </c>
      <c r="N237" s="134">
        <v>559.34887500000002</v>
      </c>
      <c r="O237" s="134">
        <f t="shared" si="702"/>
        <v>2285.1725897849792</v>
      </c>
      <c r="P237" s="134">
        <v>640.84093032486203</v>
      </c>
      <c r="Q237" s="134">
        <v>539.5925168004369</v>
      </c>
      <c r="R237" s="134">
        <v>547.99873219699009</v>
      </c>
      <c r="S237" s="134">
        <v>556.74041046269031</v>
      </c>
      <c r="T237" s="134">
        <v>2292.0281075543339</v>
      </c>
      <c r="U237" s="134">
        <v>2298.9041918769963</v>
      </c>
      <c r="V237" s="134">
        <v>2305.8009044526275</v>
      </c>
      <c r="W237" s="134">
        <v>2312.7183071659852</v>
      </c>
    </row>
    <row r="238" spans="1:24" s="69" customFormat="1" ht="60" hidden="1" outlineLevel="1">
      <c r="A238" s="670" t="s">
        <v>149</v>
      </c>
      <c r="B238" s="79" t="s">
        <v>287</v>
      </c>
      <c r="C238" s="11" t="s">
        <v>593</v>
      </c>
      <c r="D238" s="66">
        <f>'Ф1-Целевые показатели программ'!E364</f>
        <v>13389.570929399999</v>
      </c>
      <c r="E238" s="66">
        <f>'Ф1-Целевые показатели программ'!F364</f>
        <v>13397.042816829999</v>
      </c>
      <c r="F238" s="66">
        <f>'Ф1-Целевые показатели программ'!G364</f>
        <v>13591.679997989002</v>
      </c>
      <c r="G238" s="66">
        <f>'Ф1-Целевые показатели программ'!H364</f>
        <v>13222.979713077571</v>
      </c>
      <c r="H238" s="66">
        <f>'Ф1-Целевые показатели программ'!I364</f>
        <v>12939.017995396207</v>
      </c>
      <c r="I238" s="66">
        <f>'Ф1-Целевые показатели программ'!J364</f>
        <v>13785.437523999999</v>
      </c>
      <c r="J238" s="66">
        <f t="shared" si="701"/>
        <v>13785.429726999999</v>
      </c>
      <c r="K238" s="134">
        <v>3696.2849849999998</v>
      </c>
      <c r="L238" s="134">
        <v>3072.7547420000001</v>
      </c>
      <c r="M238" s="66">
        <v>3372.05</v>
      </c>
      <c r="N238" s="66">
        <v>3644.34</v>
      </c>
      <c r="O238" s="66">
        <f>'Ф1-Целевые показатели программ'!K364</f>
        <v>13588.807282</v>
      </c>
      <c r="P238" s="66">
        <f>'Ф1-Целевые показатели программ'!L364</f>
        <v>3737.7783489999997</v>
      </c>
      <c r="Q238" s="66">
        <f>'Ф1-Целевые показатели программ'!M364</f>
        <v>3104.7637919999997</v>
      </c>
      <c r="R238" s="66">
        <f>'Ф1-Целевые показатели программ'!N364</f>
        <v>3185.660903</v>
      </c>
      <c r="S238" s="66">
        <f>'Ф1-Целевые показатели программ'!O364</f>
        <v>3560.6042379999999</v>
      </c>
      <c r="T238" s="66">
        <f>'Ф1-Целевые показатели программ'!P364</f>
        <v>13607.04919526427</v>
      </c>
      <c r="U238" s="66">
        <f>'Ф1-Целевые показатели программ'!Q364</f>
        <v>13624.191539392505</v>
      </c>
      <c r="V238" s="66">
        <f>'Ф1-Целевые показатели программ'!R364</f>
        <v>13641.396542477432</v>
      </c>
      <c r="W238" s="66">
        <f>'Ф1-Целевые показатели программ'!S364</f>
        <v>13658.664244995107</v>
      </c>
    </row>
    <row r="239" spans="1:24" s="69" customFormat="1" ht="60" hidden="1" outlineLevel="1">
      <c r="A239" s="670" t="s">
        <v>150</v>
      </c>
      <c r="B239" s="18" t="s">
        <v>273</v>
      </c>
      <c r="C239" s="11" t="s">
        <v>593</v>
      </c>
      <c r="D239" s="66">
        <f>'Ф1-Целевые показатели программ'!E365</f>
        <v>14516.885028999999</v>
      </c>
      <c r="E239" s="66">
        <f>'Ф1-Целевые показатели программ'!F365</f>
        <v>14165.284358930001</v>
      </c>
      <c r="F239" s="66">
        <f>'Ф1-Целевые показатели программ'!G365</f>
        <v>14045.638529988999</v>
      </c>
      <c r="G239" s="66">
        <f>'Ф1-Целевые показатели программ'!H365</f>
        <v>13222.979713077571</v>
      </c>
      <c r="H239" s="66">
        <f>'Ф1-Целевые показатели программ'!I365</f>
        <v>12939.017995396207</v>
      </c>
      <c r="I239" s="66">
        <f>'Ф1-Целевые показатели программ'!J365</f>
        <v>13785.437523999999</v>
      </c>
      <c r="J239" s="66">
        <f t="shared" si="701"/>
        <v>13785.429726999999</v>
      </c>
      <c r="K239" s="134">
        <v>3696.2849849999998</v>
      </c>
      <c r="L239" s="134">
        <v>3072.7547420000001</v>
      </c>
      <c r="M239" s="66">
        <v>3372.05</v>
      </c>
      <c r="N239" s="66">
        <v>3644.34</v>
      </c>
      <c r="O239" s="66">
        <f>'Ф1-Целевые показатели программ'!K365</f>
        <v>13588.807282</v>
      </c>
      <c r="P239" s="66">
        <f>'Ф1-Целевые показатели программ'!L365</f>
        <v>3737.7783489999997</v>
      </c>
      <c r="Q239" s="66">
        <f>'Ф1-Целевые показатели программ'!M365</f>
        <v>3104.7637919999997</v>
      </c>
      <c r="R239" s="66">
        <f>'Ф1-Целевые показатели программ'!N365</f>
        <v>3185.660903</v>
      </c>
      <c r="S239" s="66">
        <f>'Ф1-Целевые показатели программ'!O365</f>
        <v>3560.6042379999999</v>
      </c>
      <c r="T239" s="66">
        <f>'Ф1-Целевые показатели программ'!P365</f>
        <v>13607.04919526427</v>
      </c>
      <c r="U239" s="66">
        <f>'Ф1-Целевые показатели программ'!Q365</f>
        <v>13624.191539392505</v>
      </c>
      <c r="V239" s="66">
        <f>'Ф1-Целевые показатели программ'!R365</f>
        <v>13641.396542477432</v>
      </c>
      <c r="W239" s="66">
        <f>'Ф1-Целевые показатели программ'!S365</f>
        <v>13658.664244995107</v>
      </c>
    </row>
    <row r="240" spans="1:24" s="69" customFormat="1" hidden="1" outlineLevel="1">
      <c r="A240" s="670" t="s">
        <v>59</v>
      </c>
      <c r="B240" s="105" t="s">
        <v>68</v>
      </c>
      <c r="C240" s="11" t="s">
        <v>593</v>
      </c>
      <c r="D240" s="66">
        <f>'Ф1-Целевые показатели программ'!E366</f>
        <v>13396.8007535943</v>
      </c>
      <c r="E240" s="66">
        <f>'Ф1-Целевые показатели программ'!F366</f>
        <v>13165.381673162101</v>
      </c>
      <c r="F240" s="66">
        <f>'Ф1-Целевые показатели программ'!G366</f>
        <v>13163.601000134999</v>
      </c>
      <c r="G240" s="66">
        <f>'Ф1-Целевые показатели программ'!H366</f>
        <v>12776.297682077489</v>
      </c>
      <c r="H240" s="66">
        <f>'Ф1-Целевые показатели программ'!I366</f>
        <v>12326.843493079208</v>
      </c>
      <c r="I240" s="66">
        <f>'Ф1-Целевые показатели программ'!J366</f>
        <v>13141.893039</v>
      </c>
      <c r="J240" s="66">
        <f t="shared" si="701"/>
        <v>13141.892611000001</v>
      </c>
      <c r="K240" s="134">
        <v>3478.7612840000002</v>
      </c>
      <c r="L240" s="134">
        <v>2902.2613270000002</v>
      </c>
      <c r="M240" s="66">
        <v>3238.79</v>
      </c>
      <c r="N240" s="66">
        <v>3522.08</v>
      </c>
      <c r="O240" s="66">
        <f>'Ф1-Целевые показатели программ'!K366</f>
        <v>12823.452405</v>
      </c>
      <c r="P240" s="66">
        <f>'Ф1-Целевые показатели программ'!L366</f>
        <v>3515.7457259999996</v>
      </c>
      <c r="Q240" s="66">
        <f>'Ф1-Целевые показатели программ'!M366</f>
        <v>2926.8178629999998</v>
      </c>
      <c r="R240" s="66">
        <f>'Ф1-Целевые показатели программ'!N366</f>
        <v>3028.9183499999999</v>
      </c>
      <c r="S240" s="66">
        <f>'Ф1-Целевые показатели программ'!O366</f>
        <v>3351.9704660000002</v>
      </c>
      <c r="T240" s="66">
        <f>'Ф1-Целевые показатели программ'!P366</f>
        <v>12780.835025720631</v>
      </c>
      <c r="U240" s="66">
        <f>'Ф1-Целевые показатели программ'!Q366</f>
        <v>12796.936494092875</v>
      </c>
      <c r="V240" s="66">
        <f>'Ф1-Целевые показатели программ'!R366</f>
        <v>12813.096816796933</v>
      </c>
      <c r="W240" s="66">
        <f>'Ф1-Целевые показатели программ'!S366</f>
        <v>12829.316031851175</v>
      </c>
    </row>
    <row r="241" spans="1:23" s="69" customFormat="1" hidden="1" outlineLevel="1">
      <c r="A241" s="670" t="s">
        <v>61</v>
      </c>
      <c r="B241" s="105" t="s">
        <v>69</v>
      </c>
      <c r="C241" s="11" t="s">
        <v>593</v>
      </c>
      <c r="D241" s="66">
        <f>'Ф1-Целевые показатели программ'!E367</f>
        <v>3272.2254289132902</v>
      </c>
      <c r="E241" s="66">
        <f>'Ф1-Целевые показатели программ'!F367</f>
        <v>3130.2293546628375</v>
      </c>
      <c r="F241" s="66">
        <f>'Ф1-Целевые показатели программ'!G367</f>
        <v>2742.4336529949833</v>
      </c>
      <c r="G241" s="66">
        <f>'Ф1-Целевые показатели программ'!H367</f>
        <v>2904.096402975732</v>
      </c>
      <c r="H241" s="66">
        <f>'Ф1-Целевые показатели программ'!I367</f>
        <v>3226.7088712803748</v>
      </c>
      <c r="I241" s="66">
        <f>'Ф1-Целевые показатели программ'!J367</f>
        <v>3633.5610459999998</v>
      </c>
      <c r="J241" s="66">
        <f t="shared" si="701"/>
        <v>3633.5662860000002</v>
      </c>
      <c r="K241" s="134">
        <v>934.22219799999993</v>
      </c>
      <c r="L241" s="134">
        <v>714.404088</v>
      </c>
      <c r="M241" s="66">
        <v>839.14</v>
      </c>
      <c r="N241" s="66">
        <v>1145.8</v>
      </c>
      <c r="O241" s="66">
        <f>'Ф1-Целевые показатели программ'!K367</f>
        <v>3273.4082119999998</v>
      </c>
      <c r="P241" s="66">
        <f>'Ф1-Целевые показатели программ'!L367</f>
        <v>937.07071499999995</v>
      </c>
      <c r="Q241" s="66">
        <f>'Ф1-Целевые показатели программ'!M367</f>
        <v>713.84317199999998</v>
      </c>
      <c r="R241" s="66">
        <f>'Ф1-Целевые показатели программ'!N367</f>
        <v>751.8070550000001</v>
      </c>
      <c r="S241" s="66">
        <f>'Ф1-Целевые показатели программ'!O367</f>
        <v>870.68727000000001</v>
      </c>
      <c r="T241" s="66">
        <f>'Ф1-Целевые показатели программ'!P367</f>
        <v>3243.5892623547065</v>
      </c>
      <c r="U241" s="66">
        <f>'Ф1-Целевые показатели программ'!Q367</f>
        <v>3247.6755798617592</v>
      </c>
      <c r="V241" s="66">
        <f>'Ф1-Целевые показатели программ'!R367</f>
        <v>3251.7768337386447</v>
      </c>
      <c r="W241" s="66">
        <f>'Ф1-Целевые показатели программ'!S367</f>
        <v>3255.8930336338694</v>
      </c>
    </row>
    <row r="242" spans="1:23" s="69" customFormat="1" hidden="1" outlineLevel="1">
      <c r="A242" s="670" t="s">
        <v>85</v>
      </c>
      <c r="B242" s="105" t="s">
        <v>70</v>
      </c>
      <c r="C242" s="11" t="s">
        <v>593</v>
      </c>
      <c r="D242" s="66">
        <f>'Ф1-Целевые показатели программ'!E368</f>
        <v>4358.4384549593951</v>
      </c>
      <c r="E242" s="66">
        <f>'Ф1-Целевые показатели программ'!F368</f>
        <v>4413.2356784415624</v>
      </c>
      <c r="F242" s="66">
        <f>'Ф1-Целевые показатели программ'!G368</f>
        <v>4575.3219959262988</v>
      </c>
      <c r="G242" s="66">
        <f>'Ф1-Целевые показатели программ'!H368</f>
        <v>4419.364733425512</v>
      </c>
      <c r="H242" s="66">
        <f>'Ф1-Целевые показатели программ'!I368</f>
        <v>4422.4387218393222</v>
      </c>
      <c r="I242" s="66">
        <f>'Ф1-Целевые показатели программ'!J368</f>
        <v>4756.539006</v>
      </c>
      <c r="J242" s="66">
        <f t="shared" si="701"/>
        <v>4756.5398789999999</v>
      </c>
      <c r="K242" s="134">
        <v>1322.3770239999999</v>
      </c>
      <c r="L242" s="134">
        <v>1032.922855</v>
      </c>
      <c r="M242" s="66">
        <v>1133.45</v>
      </c>
      <c r="N242" s="66">
        <v>1267.79</v>
      </c>
      <c r="O242" s="66">
        <f>'Ф1-Целевые показатели программ'!K368</f>
        <v>4565.5012939999997</v>
      </c>
      <c r="P242" s="66">
        <f>'Ф1-Целевые показатели программ'!L368</f>
        <v>1336.1568670000001</v>
      </c>
      <c r="Q242" s="66">
        <f>'Ф1-Целевые показатели программ'!M368</f>
        <v>1042.724123</v>
      </c>
      <c r="R242" s="66">
        <f>'Ф1-Целевые показатели программ'!N368</f>
        <v>997.161925</v>
      </c>
      <c r="S242" s="66">
        <f>'Ф1-Целевые показатели программ'!O368</f>
        <v>1189.4583789999999</v>
      </c>
      <c r="T242" s="66">
        <f>'Ф1-Целевые показатели программ'!P368</f>
        <v>4570.3436344952215</v>
      </c>
      <c r="U242" s="66">
        <f>'Ф1-Целевые показатели программ'!Q368</f>
        <v>4576.1014150575247</v>
      </c>
      <c r="V242" s="66">
        <f>'Ф1-Целевые показатели программ'!R368</f>
        <v>4581.8802415468153</v>
      </c>
      <c r="W242" s="66">
        <f>'Ф1-Целевые показатели программ'!S368</f>
        <v>4587.6801275582129</v>
      </c>
    </row>
    <row r="243" spans="1:23" s="69" customFormat="1" hidden="1" outlineLevel="1">
      <c r="A243" s="670" t="s">
        <v>86</v>
      </c>
      <c r="B243" s="105" t="s">
        <v>71</v>
      </c>
      <c r="C243" s="11" t="s">
        <v>593</v>
      </c>
      <c r="D243" s="66">
        <f>'Ф1-Целевые показатели программ'!E369</f>
        <v>2372.1424240189999</v>
      </c>
      <c r="E243" s="66">
        <f>'Ф1-Целевые показатели программ'!F369</f>
        <v>2336.9823317735627</v>
      </c>
      <c r="F243" s="66">
        <f>'Ф1-Целевые показатели программ'!G369</f>
        <v>2374.5474074492777</v>
      </c>
      <c r="G243" s="66">
        <f>'Ф1-Целевые показатели программ'!H369</f>
        <v>2309.2398984140327</v>
      </c>
      <c r="H243" s="66">
        <f>'Ф1-Целевые показатели программ'!I369</f>
        <v>2361.6964968411285</v>
      </c>
      <c r="I243" s="66">
        <f>'Ф1-Целевые показатели программ'!J369</f>
        <v>2443.5727820000002</v>
      </c>
      <c r="J243" s="66">
        <f t="shared" si="701"/>
        <v>2443.5770069999999</v>
      </c>
      <c r="K243" s="134">
        <v>695.939302</v>
      </c>
      <c r="L243" s="134">
        <v>540.15770499999996</v>
      </c>
      <c r="M243" s="66">
        <v>582.4</v>
      </c>
      <c r="N243" s="66">
        <v>625.08000000000004</v>
      </c>
      <c r="O243" s="66">
        <f>'Ф1-Целевые показатели программ'!K369</f>
        <v>2651.8747579999999</v>
      </c>
      <c r="P243" s="66">
        <f>'Ф1-Целевые показатели программ'!L369</f>
        <v>746.64184699999998</v>
      </c>
      <c r="Q243" s="66">
        <f>'Ф1-Целевые показатели программ'!M369</f>
        <v>592.54019499999993</v>
      </c>
      <c r="R243" s="66">
        <f>'Ф1-Целевые показатели программ'!N369</f>
        <v>577.04289500000004</v>
      </c>
      <c r="S243" s="66">
        <f>'Ф1-Целевые показатели программ'!O369</f>
        <v>735.64982099999997</v>
      </c>
      <c r="T243" s="66">
        <f>'Ф1-Целевые показатели программ'!P369</f>
        <v>2431.9814322539914</v>
      </c>
      <c r="U243" s="66">
        <f>'Ф1-Целевые показатели программ'!Q369</f>
        <v>2435.0452752685142</v>
      </c>
      <c r="V243" s="66">
        <f>'Ф1-Целевые показатели программ'!R369</f>
        <v>2438.1203172885707</v>
      </c>
      <c r="W243" s="66">
        <f>'Ф1-Целевые показатели программ'!S369</f>
        <v>2441.2065655484275</v>
      </c>
    </row>
    <row r="244" spans="1:23" s="69" customFormat="1" ht="14.45" hidden="1" customHeight="1" outlineLevel="1">
      <c r="A244" s="1974">
        <v>5</v>
      </c>
      <c r="B244" s="1973" t="s">
        <v>288</v>
      </c>
      <c r="C244" s="669" t="s">
        <v>580</v>
      </c>
      <c r="D244" s="66">
        <f>'Ф1-Целевые показатели программ'!E370</f>
        <v>1279.8255712985001</v>
      </c>
      <c r="E244" s="66">
        <f>'Ф1-Целевые показатели программ'!F370</f>
        <v>1227.4811278085624</v>
      </c>
      <c r="F244" s="66">
        <f>'Ф1-Целевые показатели программ'!G370</f>
        <v>1203.4485925940019</v>
      </c>
      <c r="G244" s="66">
        <f>'Ф1-Целевые показатели программ'!H370</f>
        <v>1027.4596309820488</v>
      </c>
      <c r="H244" s="66">
        <f>'Ф1-Целевые показатели программ'!I370</f>
        <v>961.26215380097142</v>
      </c>
      <c r="I244" s="66">
        <f>'Ф1-Целевые показатели программ'!J370</f>
        <v>1070.4216569999999</v>
      </c>
      <c r="J244" s="66">
        <f t="shared" si="701"/>
        <v>1070.4241549999999</v>
      </c>
      <c r="K244" s="134">
        <v>334.60644500000001</v>
      </c>
      <c r="L244" s="134">
        <v>183.55770999999999</v>
      </c>
      <c r="M244" s="66">
        <v>200.42</v>
      </c>
      <c r="N244" s="66">
        <v>351.84</v>
      </c>
      <c r="O244" s="66">
        <f>'Ф1-Целевые показатели программ'!K370</f>
        <v>1100.1253390000002</v>
      </c>
      <c r="P244" s="66">
        <f>'Ф1-Целевые показатели программ'!L370</f>
        <v>359.29141499999997</v>
      </c>
      <c r="Q244" s="66">
        <f>'Ф1-Целевые показатели программ'!M370</f>
        <v>201.12077499999998</v>
      </c>
      <c r="R244" s="66">
        <f>'Ф1-Целевые показатели программ'!N370</f>
        <v>183.61970300000002</v>
      </c>
      <c r="S244" s="66">
        <f>'Ф1-Целевые показатели программ'!O370</f>
        <v>356.09344599999997</v>
      </c>
      <c r="T244" s="66">
        <f>'Ф1-Целевые показатели программ'!P370</f>
        <v>1080.39970610398</v>
      </c>
      <c r="U244" s="66">
        <f>'Ф1-Целевые показатели программ'!Q370</f>
        <v>1059.9621017647369</v>
      </c>
      <c r="V244" s="66">
        <f>'Ф1-Целевые показатели программ'!R370</f>
        <v>1039.4744165367811</v>
      </c>
      <c r="W244" s="66">
        <f>'Ф1-Целевые показатели программ'!S370</f>
        <v>1018.9363526766338</v>
      </c>
    </row>
    <row r="245" spans="1:23" s="69" customFormat="1" hidden="1" outlineLevel="1">
      <c r="A245" s="1974"/>
      <c r="B245" s="1973"/>
      <c r="C245" s="71" t="s">
        <v>79</v>
      </c>
      <c r="D245" s="685">
        <f>IF(D228&gt;0,D244/D228*100,"")</f>
        <v>8.8161170164386249</v>
      </c>
      <c r="E245" s="685">
        <f t="shared" ref="E245:U245" si="703">IF(E228&gt;0,E244/E228*100,"")</f>
        <v>8.6654181921504492</v>
      </c>
      <c r="F245" s="685">
        <f t="shared" si="703"/>
        <v>8.5681301709744648</v>
      </c>
      <c r="G245" s="685">
        <f t="shared" si="703"/>
        <v>7.7702579394104925</v>
      </c>
      <c r="H245" s="685">
        <f t="shared" si="703"/>
        <v>7.4291739461448705</v>
      </c>
      <c r="I245" s="685">
        <f t="shared" si="703"/>
        <v>7.7648725703223453</v>
      </c>
      <c r="J245" s="1074">
        <f t="shared" si="703"/>
        <v>7.764895082693565</v>
      </c>
      <c r="K245" s="1074">
        <f t="shared" ref="K245:L245" si="704">IF(K228&gt;0,K244/K228*100,"")</f>
        <v>9.0525066751583285</v>
      </c>
      <c r="L245" s="1074">
        <f t="shared" si="704"/>
        <v>5.9737182239453848</v>
      </c>
      <c r="M245" s="1074">
        <f t="shared" ref="M245:N245" si="705">IF(M228&gt;0,M244/M228*100,"")</f>
        <v>5.9435654868700043</v>
      </c>
      <c r="N245" s="1074">
        <f t="shared" si="705"/>
        <v>9.6544230230988326</v>
      </c>
      <c r="O245" s="685">
        <f t="shared" si="703"/>
        <v>8.0955218405959073</v>
      </c>
      <c r="P245" s="1265">
        <f t="shared" si="703"/>
        <v>9.6124323449014657</v>
      </c>
      <c r="Q245" s="1265">
        <f t="shared" si="703"/>
        <v>6.477812435143214</v>
      </c>
      <c r="R245" s="1265">
        <f t="shared" si="703"/>
        <v>5.7630392371932269</v>
      </c>
      <c r="S245" s="1265">
        <f t="shared" si="703"/>
        <v>10.000927432474734</v>
      </c>
      <c r="T245" s="685">
        <f t="shared" si="703"/>
        <v>7.9399999999999773</v>
      </c>
      <c r="U245" s="685">
        <f t="shared" si="703"/>
        <v>7.7799999999999994</v>
      </c>
      <c r="V245" s="685">
        <f t="shared" ref="V245:W245" si="706">IF(V228&gt;0,V244/V228*100,"")</f>
        <v>7.6200000000000063</v>
      </c>
      <c r="W245" s="685">
        <f t="shared" si="706"/>
        <v>7.459999999999992</v>
      </c>
    </row>
    <row r="246" spans="1:23" s="69" customFormat="1" hidden="1" outlineLevel="1">
      <c r="A246" s="1974"/>
      <c r="B246" s="1973"/>
      <c r="C246" s="71" t="s">
        <v>151</v>
      </c>
      <c r="D246" s="685">
        <f>IF(D238&gt;0,D244/D238*100,"")</f>
        <v>9.5583762769301117</v>
      </c>
      <c r="E246" s="685">
        <f t="shared" ref="E246:U246" si="707">IF(E238&gt;0,E244/E238*100,"")</f>
        <v>9.1623289153524432</v>
      </c>
      <c r="F246" s="685">
        <f t="shared" si="707"/>
        <v>8.8543034619124477</v>
      </c>
      <c r="G246" s="685">
        <f t="shared" si="707"/>
        <v>7.7702579394104925</v>
      </c>
      <c r="H246" s="685">
        <f t="shared" si="707"/>
        <v>7.4291739461448705</v>
      </c>
      <c r="I246" s="685">
        <f t="shared" si="707"/>
        <v>7.7648725703223453</v>
      </c>
      <c r="J246" s="1074">
        <f t="shared" si="707"/>
        <v>7.764895082693565</v>
      </c>
      <c r="K246" s="1074">
        <f t="shared" ref="K246:L246" si="708">IF(K238&gt;0,K244/K238*100,"")</f>
        <v>9.0525066751583285</v>
      </c>
      <c r="L246" s="1074">
        <f t="shared" si="708"/>
        <v>5.9737182239453848</v>
      </c>
      <c r="M246" s="1074">
        <f t="shared" ref="M246:N246" si="709">IF(M238&gt;0,M244/M238*100,"")</f>
        <v>5.9435654868700043</v>
      </c>
      <c r="N246" s="1074">
        <f t="shared" si="709"/>
        <v>9.6544230230988326</v>
      </c>
      <c r="O246" s="685">
        <f t="shared" si="707"/>
        <v>8.0958197152243656</v>
      </c>
      <c r="P246" s="1265">
        <f t="shared" si="707"/>
        <v>9.6124323449014657</v>
      </c>
      <c r="Q246" s="1265">
        <f t="shared" si="707"/>
        <v>6.477812435143214</v>
      </c>
      <c r="R246" s="1265">
        <f t="shared" si="707"/>
        <v>5.7639437652350791</v>
      </c>
      <c r="S246" s="1265">
        <f t="shared" si="707"/>
        <v>10.000927432474734</v>
      </c>
      <c r="T246" s="685">
        <f t="shared" si="707"/>
        <v>7.9399999999999773</v>
      </c>
      <c r="U246" s="685">
        <f t="shared" si="707"/>
        <v>7.7799999999999994</v>
      </c>
      <c r="V246" s="685">
        <f t="shared" ref="V246:W246" si="710">IF(V238&gt;0,V244/V238*100,"")</f>
        <v>7.6200000000000063</v>
      </c>
      <c r="W246" s="685">
        <f t="shared" si="710"/>
        <v>7.459999999999992</v>
      </c>
    </row>
    <row r="247" spans="1:23" s="69" customFormat="1" hidden="1" outlineLevel="1">
      <c r="A247" s="1974" t="s">
        <v>87</v>
      </c>
      <c r="B247" s="1972" t="s">
        <v>68</v>
      </c>
      <c r="C247" s="669" t="s">
        <v>580</v>
      </c>
      <c r="D247" s="66">
        <f>'Ф1-Целевые показатели программ'!E374</f>
        <v>272.26236631479958</v>
      </c>
      <c r="E247" s="66">
        <f>'Ф1-Целевые показатели программ'!F374</f>
        <v>266.61138650000021</v>
      </c>
      <c r="F247" s="66">
        <f>'Ф1-Целевые показатели программ'!G374</f>
        <v>268.62199936481454</v>
      </c>
      <c r="G247" s="66">
        <f>'Ф1-Целевые показатели программ'!H374</f>
        <v>227.61163282022937</v>
      </c>
      <c r="H247" s="66">
        <f>'Ф1-Целевые показатели программ'!I374</f>
        <v>173.5883958486701</v>
      </c>
      <c r="I247" s="66">
        <f>'Ф1-Целевые показатели программ'!J374</f>
        <v>241.72654600000001</v>
      </c>
      <c r="J247" s="66">
        <f t="shared" ref="J247" si="711">K247+L247+M247+N247</f>
        <v>241.72739000000001</v>
      </c>
      <c r="K247" s="134">
        <v>63.765523999999999</v>
      </c>
      <c r="L247" s="134">
        <v>41.331866000000005</v>
      </c>
      <c r="M247" s="66">
        <v>53.38</v>
      </c>
      <c r="N247" s="66">
        <v>83.25</v>
      </c>
      <c r="O247" s="66">
        <f>'Ф1-Целевые показатели программ'!K374</f>
        <v>275.80752799999999</v>
      </c>
      <c r="P247" s="66">
        <f>'Ф1-Целевые показатели программ'!L374</f>
        <v>79.604135999999997</v>
      </c>
      <c r="Q247" s="66">
        <f>'Ф1-Целевые показатели программ'!M374</f>
        <v>53.102461000000005</v>
      </c>
      <c r="R247" s="66">
        <f>'Ф1-Целевые показатели программ'!N374</f>
        <v>50.868307000000001</v>
      </c>
      <c r="S247" s="66">
        <f>'Ф1-Целевые показатели программ'!O374</f>
        <v>92.232624000000001</v>
      </c>
      <c r="T247" s="66">
        <f>'Ф1-Целевые показатели программ'!P374</f>
        <v>270.86220196423466</v>
      </c>
      <c r="U247" s="66">
        <f>'Ф1-Целевые показатели программ'!Q374</f>
        <v>265.73838113854811</v>
      </c>
      <c r="V247" s="66">
        <f>'Ф1-Целевые показатели программ'!R374</f>
        <v>260.60200475613902</v>
      </c>
      <c r="W247" s="66">
        <f>'Ф1-Целевые показатели программ'!S374</f>
        <v>255.45299817106485</v>
      </c>
    </row>
    <row r="248" spans="1:23" s="69" customFormat="1" hidden="1" outlineLevel="1">
      <c r="A248" s="1974"/>
      <c r="B248" s="1972"/>
      <c r="C248" s="71" t="s">
        <v>152</v>
      </c>
      <c r="D248" s="141">
        <f>IF(D229&gt;0,D247/D229*100,"")</f>
        <v>2.0322939134069591</v>
      </c>
      <c r="E248" s="141">
        <f t="shared" ref="E248:U248" si="712">IF(E229&gt;0,E247/E229*100,"")</f>
        <v>2.0250942442450159</v>
      </c>
      <c r="F248" s="141">
        <f t="shared" si="712"/>
        <v>2.0406470034285169</v>
      </c>
      <c r="G248" s="141">
        <f t="shared" si="712"/>
        <v>1.7815147899968045</v>
      </c>
      <c r="H248" s="141">
        <f t="shared" si="712"/>
        <v>1.4082144869132938</v>
      </c>
      <c r="I248" s="141">
        <f t="shared" si="712"/>
        <v>1.8393586470583052</v>
      </c>
      <c r="J248" s="1075">
        <f>IF(J229&gt;0,J247/J229*100,"")</f>
        <v>1.8393651291722612</v>
      </c>
      <c r="K248" s="1075">
        <f t="shared" ref="K248:L248" si="713">IF(K229&gt;0,K247/K229*100,"")</f>
        <v>1.8329951035524976</v>
      </c>
      <c r="L248" s="1075">
        <f t="shared" si="713"/>
        <v>1.4241262706251125</v>
      </c>
      <c r="M248" s="1075">
        <f t="shared" ref="M248:N248" si="714">IF(M229&gt;0,M247/M229*100,"")</f>
        <v>1.6481463756526358</v>
      </c>
      <c r="N248" s="1075">
        <f t="shared" si="714"/>
        <v>2.3636601099350387</v>
      </c>
      <c r="O248" s="141">
        <f t="shared" si="712"/>
        <v>2.1508055653753564</v>
      </c>
      <c r="P248" s="1267">
        <f t="shared" si="712"/>
        <v>2.2642176711274482</v>
      </c>
      <c r="Q248" s="1267">
        <f t="shared" si="712"/>
        <v>1.8143411543063968</v>
      </c>
      <c r="R248" s="1267">
        <f t="shared" si="712"/>
        <v>1.6794215334328837</v>
      </c>
      <c r="S248" s="1267">
        <f t="shared" si="712"/>
        <v>2.7515941723097508</v>
      </c>
      <c r="T248" s="141">
        <f t="shared" si="712"/>
        <v>2.1094867631491083</v>
      </c>
      <c r="U248" s="141">
        <f t="shared" si="712"/>
        <v>2.0669782137657569</v>
      </c>
      <c r="V248" s="141">
        <f t="shared" ref="V248:W248" si="715">IF(V229&gt;0,V247/V229*100,"")</f>
        <v>2.0244696643824009</v>
      </c>
      <c r="W248" s="141">
        <f t="shared" si="715"/>
        <v>1.9819611149990393</v>
      </c>
    </row>
    <row r="249" spans="1:23" s="69" customFormat="1" hidden="1" outlineLevel="1">
      <c r="A249" s="1974"/>
      <c r="B249" s="1972"/>
      <c r="C249" s="71" t="s">
        <v>153</v>
      </c>
      <c r="D249" s="141">
        <f>IF(D240&gt;0,D247/D240*100,"")</f>
        <v>2.0322939134685036</v>
      </c>
      <c r="E249" s="141">
        <f t="shared" ref="E249:U249" si="716">IF(E240&gt;0,E247/E240*100,"")</f>
        <v>2.0250942442746873</v>
      </c>
      <c r="F249" s="141">
        <f t="shared" si="716"/>
        <v>2.0406422175972949</v>
      </c>
      <c r="G249" s="141">
        <f t="shared" si="716"/>
        <v>1.7815147899968045</v>
      </c>
      <c r="H249" s="141">
        <f t="shared" si="716"/>
        <v>1.4082144869132938</v>
      </c>
      <c r="I249" s="141">
        <f t="shared" si="716"/>
        <v>1.8393586470583052</v>
      </c>
      <c r="J249" s="1075">
        <f t="shared" si="716"/>
        <v>1.8393651291722612</v>
      </c>
      <c r="K249" s="1075">
        <f t="shared" ref="K249:L249" si="717">IF(K240&gt;0,K247/K240*100,"")</f>
        <v>1.8329951035524976</v>
      </c>
      <c r="L249" s="1075">
        <f t="shared" si="717"/>
        <v>1.4241262706251125</v>
      </c>
      <c r="M249" s="1075">
        <f t="shared" ref="M249:N249" si="718">IF(M240&gt;0,M247/M240*100,"")</f>
        <v>1.6481463756526358</v>
      </c>
      <c r="N249" s="1075">
        <f t="shared" si="718"/>
        <v>2.3636601099350387</v>
      </c>
      <c r="O249" s="141">
        <f t="shared" si="716"/>
        <v>2.1508055653753564</v>
      </c>
      <c r="P249" s="1267">
        <f t="shared" si="716"/>
        <v>2.2642176711274482</v>
      </c>
      <c r="Q249" s="1267">
        <f t="shared" si="716"/>
        <v>1.8143411543063968</v>
      </c>
      <c r="R249" s="1267">
        <f t="shared" si="716"/>
        <v>1.6794215334328837</v>
      </c>
      <c r="S249" s="1267">
        <f t="shared" si="716"/>
        <v>2.7515941723097508</v>
      </c>
      <c r="T249" s="141">
        <f t="shared" si="716"/>
        <v>2.1192840797893209</v>
      </c>
      <c r="U249" s="141">
        <f t="shared" si="716"/>
        <v>2.0765781033703976</v>
      </c>
      <c r="V249" s="141">
        <f t="shared" ref="V249:W249" si="719">IF(V240&gt;0,V247/V240*100,"")</f>
        <v>2.0338721269514708</v>
      </c>
      <c r="W249" s="141">
        <f t="shared" si="719"/>
        <v>1.9911661505325386</v>
      </c>
    </row>
    <row r="250" spans="1:23" s="69" customFormat="1" hidden="1" outlineLevel="1">
      <c r="A250" s="1974" t="s">
        <v>88</v>
      </c>
      <c r="B250" s="1972" t="s">
        <v>69</v>
      </c>
      <c r="C250" s="669" t="s">
        <v>580</v>
      </c>
      <c r="D250" s="66">
        <f>'Ф1-Целевые показатели программ'!E378</f>
        <v>112.74521569470187</v>
      </c>
      <c r="E250" s="66">
        <f>'Ф1-Целевые показатели программ'!F378</f>
        <v>106.37265149600016</v>
      </c>
      <c r="F250" s="66">
        <f>'Ф1-Целевые показатели программ'!G378</f>
        <v>98.742566752887853</v>
      </c>
      <c r="G250" s="66">
        <f>'Ф1-Целевые показатели программ'!H378</f>
        <v>98.799365555668516</v>
      </c>
      <c r="H250" s="66">
        <f>'Ф1-Целевые показатели программ'!I378</f>
        <v>100.87857612504476</v>
      </c>
      <c r="I250" s="66">
        <f>'Ф1-Целевые показатели программ'!J378</f>
        <v>104.37174200000001</v>
      </c>
      <c r="J250" s="66">
        <f t="shared" ref="J250" si="720">K250+L250+M250+N250</f>
        <v>104.36904800000001</v>
      </c>
      <c r="K250" s="134">
        <v>29.664211999999999</v>
      </c>
      <c r="L250" s="134">
        <v>21.334835999999999</v>
      </c>
      <c r="M250" s="66">
        <v>22.81</v>
      </c>
      <c r="N250" s="66">
        <v>30.56</v>
      </c>
      <c r="O250" s="66">
        <f>'Ф1-Целевые показатели программ'!K378</f>
        <v>104.807422</v>
      </c>
      <c r="P250" s="66">
        <f>'Ф1-Целевые показатели программ'!L378</f>
        <v>30.490317999999998</v>
      </c>
      <c r="Q250" s="66">
        <f>'Ф1-Целевые показатели программ'!M378</f>
        <v>22.107657</v>
      </c>
      <c r="R250" s="66">
        <f>'Ф1-Целевые показатели программ'!N378</f>
        <v>22.332342000000001</v>
      </c>
      <c r="S250" s="66">
        <f>'Ф1-Целевые показатели программ'!O378</f>
        <v>29.877105</v>
      </c>
      <c r="T250" s="66">
        <f>'Ф1-Целевые показатели программ'!P378</f>
        <v>102.92818829651569</v>
      </c>
      <c r="U250" s="66">
        <f>'Ф1-Целевые показатели программ'!Q378</f>
        <v>100.98112594924322</v>
      </c>
      <c r="V250" s="66">
        <f>'Ф1-Целевые показатели программ'!R378</f>
        <v>99.02929246484959</v>
      </c>
      <c r="W250" s="66">
        <f>'Ф1-Целевые показатели программ'!S378</f>
        <v>97.072659477724685</v>
      </c>
    </row>
    <row r="251" spans="1:23" s="69" customFormat="1" hidden="1" outlineLevel="1">
      <c r="A251" s="1974"/>
      <c r="B251" s="1972"/>
      <c r="C251" s="71" t="s">
        <v>154</v>
      </c>
      <c r="D251" s="141">
        <f t="shared" ref="D251:U251" si="721">IF(D230&gt;0,D250/D230*100,"")</f>
        <v>3.2169584841807022</v>
      </c>
      <c r="E251" s="141">
        <f t="shared" si="721"/>
        <v>3.1185241603151428</v>
      </c>
      <c r="F251" s="141">
        <f t="shared" si="721"/>
        <v>3.1980938558931</v>
      </c>
      <c r="G251" s="141">
        <f t="shared" si="721"/>
        <v>3.3091023808497821</v>
      </c>
      <c r="H251" s="141">
        <f t="shared" si="721"/>
        <v>3.0874691530379286</v>
      </c>
      <c r="I251" s="141">
        <f t="shared" si="721"/>
        <v>2.855289666378368</v>
      </c>
      <c r="J251" s="1075">
        <f t="shared" si="721"/>
        <v>2.8552152825861588</v>
      </c>
      <c r="K251" s="1075">
        <f t="shared" ref="K251:L251" si="722">IF(K230&gt;0,K250/K230*100,"")</f>
        <v>3.1554066616951424</v>
      </c>
      <c r="L251" s="1075">
        <f t="shared" si="722"/>
        <v>2.9648790540382479</v>
      </c>
      <c r="M251" s="1075">
        <f t="shared" ref="M251:N251" si="723">IF(M230&gt;0,M250/M230*100,"")</f>
        <v>2.7011984273601435</v>
      </c>
      <c r="N251" s="1075">
        <f t="shared" si="723"/>
        <v>2.6545059717698152</v>
      </c>
      <c r="O251" s="141">
        <f t="shared" si="721"/>
        <v>3.1774005587178404</v>
      </c>
      <c r="P251" s="1267">
        <f t="shared" si="721"/>
        <v>3.2370920067631817</v>
      </c>
      <c r="Q251" s="1267">
        <f t="shared" si="721"/>
        <v>3.0676600885086116</v>
      </c>
      <c r="R251" s="1267">
        <f t="shared" si="721"/>
        <v>2.9419288654865361</v>
      </c>
      <c r="S251" s="1267">
        <f t="shared" si="721"/>
        <v>3.4073269582135843</v>
      </c>
      <c r="T251" s="141">
        <f t="shared" si="721"/>
        <v>3.1454445168824243</v>
      </c>
      <c r="U251" s="141">
        <f t="shared" si="721"/>
        <v>3.0820602445019314</v>
      </c>
      <c r="V251" s="141">
        <f t="shared" ref="V251:W251" si="724">IF(V230&gt;0,V250/V230*100,"")</f>
        <v>3.0186759721214305</v>
      </c>
      <c r="W251" s="141">
        <f t="shared" si="724"/>
        <v>2.9552916997409229</v>
      </c>
    </row>
    <row r="252" spans="1:23" s="69" customFormat="1" hidden="1" outlineLevel="1">
      <c r="A252" s="1974"/>
      <c r="B252" s="1972"/>
      <c r="C252" s="71" t="s">
        <v>155</v>
      </c>
      <c r="D252" s="141">
        <f t="shared" ref="D252:U252" si="725">IF(D241&gt;0,D250/D241*100,"")</f>
        <v>3.4455210419944899</v>
      </c>
      <c r="E252" s="141">
        <f t="shared" si="725"/>
        <v>3.3982382580862911</v>
      </c>
      <c r="F252" s="141">
        <f t="shared" si="725"/>
        <v>3.6005453275069073</v>
      </c>
      <c r="G252" s="141">
        <f t="shared" si="725"/>
        <v>3.402069072308759</v>
      </c>
      <c r="H252" s="141">
        <f t="shared" si="725"/>
        <v>3.1263612600109041</v>
      </c>
      <c r="I252" s="141">
        <f t="shared" si="725"/>
        <v>2.8724367274604479</v>
      </c>
      <c r="J252" s="1075">
        <f t="shared" si="725"/>
        <v>2.8723584430571747</v>
      </c>
      <c r="K252" s="1075">
        <f t="shared" ref="K252:L252" si="726">IF(K241&gt;0,K250/K241*100,"")</f>
        <v>3.1752844305675558</v>
      </c>
      <c r="L252" s="1075">
        <f t="shared" si="726"/>
        <v>2.9863821271974582</v>
      </c>
      <c r="M252" s="1075">
        <f t="shared" ref="M252:N252" si="727">IF(M241&gt;0,M250/M241*100,"")</f>
        <v>2.7182591701027241</v>
      </c>
      <c r="N252" s="1075">
        <f t="shared" si="727"/>
        <v>2.667132134753011</v>
      </c>
      <c r="O252" s="141">
        <f t="shared" si="725"/>
        <v>3.2017828273230964</v>
      </c>
      <c r="P252" s="1267">
        <f t="shared" si="725"/>
        <v>3.253790510356521</v>
      </c>
      <c r="Q252" s="1267">
        <f t="shared" si="725"/>
        <v>3.0969907491109265</v>
      </c>
      <c r="R252" s="1267">
        <f t="shared" si="725"/>
        <v>2.9704884852404048</v>
      </c>
      <c r="S252" s="1267">
        <f t="shared" si="725"/>
        <v>3.4314392812932706</v>
      </c>
      <c r="T252" s="141">
        <f t="shared" si="725"/>
        <v>3.1732805842930381</v>
      </c>
      <c r="U252" s="141">
        <f t="shared" si="725"/>
        <v>3.1093353836020037</v>
      </c>
      <c r="V252" s="141">
        <f t="shared" ref="V252:W252" si="728">IF(V241&gt;0,V250/V241*100,"")</f>
        <v>3.0453901829109618</v>
      </c>
      <c r="W252" s="141">
        <f t="shared" si="728"/>
        <v>2.9814449822199123</v>
      </c>
    </row>
    <row r="253" spans="1:23" s="69" customFormat="1" hidden="1" outlineLevel="1">
      <c r="A253" s="1974" t="s">
        <v>89</v>
      </c>
      <c r="B253" s="1972" t="s">
        <v>70</v>
      </c>
      <c r="C253" s="669" t="s">
        <v>580</v>
      </c>
      <c r="D253" s="66">
        <f>'Ф1-Целевые показатели программ'!E382</f>
        <v>389.35966126999779</v>
      </c>
      <c r="E253" s="66">
        <f>'Ф1-Целевые показатели программ'!F382</f>
        <v>385.96852403900004</v>
      </c>
      <c r="F253" s="66">
        <f>'Ф1-Целевые показатели программ'!G382</f>
        <v>349.60739602702159</v>
      </c>
      <c r="G253" s="66">
        <f>'Ф1-Целевые показатели программ'!H382</f>
        <v>273.89534465536883</v>
      </c>
      <c r="H253" s="66">
        <f>'Ф1-Целевые показатели программ'!I382</f>
        <v>274.26669995697563</v>
      </c>
      <c r="I253" s="66">
        <f>'Ф1-Целевые показатели программ'!J382</f>
        <v>350.320424</v>
      </c>
      <c r="J253" s="66">
        <f t="shared" ref="J253" si="729">K253+L253+M253+N253</f>
        <v>350.32091700000001</v>
      </c>
      <c r="K253" s="134">
        <v>109.908271</v>
      </c>
      <c r="L253" s="134">
        <v>57.132646000000001</v>
      </c>
      <c r="M253" s="66">
        <v>59.95</v>
      </c>
      <c r="N253" s="66">
        <v>123.33</v>
      </c>
      <c r="O253" s="66">
        <f>'Ф1-Целевые показатели программ'!K382</f>
        <v>321.46706800000004</v>
      </c>
      <c r="P253" s="66">
        <f>'Ф1-Целевые показатели программ'!L382</f>
        <v>107.132064</v>
      </c>
      <c r="Q253" s="66">
        <f>'Ф1-Целевые показатели программ'!M382</f>
        <v>60.054205000000003</v>
      </c>
      <c r="R253" s="66">
        <f>'Ф1-Целевые показатели программ'!N382</f>
        <v>55.385027999999998</v>
      </c>
      <c r="S253" s="66">
        <f>'Ф1-Целевые показатели программ'!O382</f>
        <v>98.895770999999996</v>
      </c>
      <c r="T253" s="66">
        <f>'Ф1-Целевые показатели программ'!P382</f>
        <v>310.85027013047034</v>
      </c>
      <c r="U253" s="66">
        <f>'Ф1-Целевые показатели программ'!Q382</f>
        <v>304.97000674851978</v>
      </c>
      <c r="V253" s="66">
        <f>'Ф1-Целевые показатели программ'!R382</f>
        <v>299.0753342014271</v>
      </c>
      <c r="W253" s="66">
        <f>'Ф1-Целевые показатели программ'!S382</f>
        <v>293.16616682308165</v>
      </c>
    </row>
    <row r="254" spans="1:23" s="69" customFormat="1" hidden="1" outlineLevel="1">
      <c r="A254" s="1974"/>
      <c r="B254" s="1972"/>
      <c r="C254" s="71" t="s">
        <v>156</v>
      </c>
      <c r="D254" s="141">
        <f t="shared" ref="D254:U254" si="730">IF(D231&gt;0,D253/D231*100,"")</f>
        <v>3.2958577164909171</v>
      </c>
      <c r="E254" s="141">
        <f t="shared" si="730"/>
        <v>3.332808060453575</v>
      </c>
      <c r="F254" s="141">
        <f t="shared" si="730"/>
        <v>3.0181543326285651</v>
      </c>
      <c r="G254" s="141">
        <f t="shared" si="730"/>
        <v>2.5088506574288236</v>
      </c>
      <c r="H254" s="141">
        <f t="shared" si="730"/>
        <v>2.5657854387535663</v>
      </c>
      <c r="I254" s="141">
        <f t="shared" si="730"/>
        <v>3.095172693684451</v>
      </c>
      <c r="J254" s="1075">
        <f t="shared" si="730"/>
        <v>3.3951487207829993</v>
      </c>
      <c r="K254" s="1075">
        <f t="shared" ref="K254:L254" si="731">IF(K231&gt;0,K253/K231*100,"")</f>
        <v>3.5750517156719295</v>
      </c>
      <c r="L254" s="1075">
        <f t="shared" si="731"/>
        <v>2.2869284358502062</v>
      </c>
      <c r="M254" s="1075">
        <f t="shared" ref="M254:N254" si="732">IF(M231&gt;0,M253/M231*100,"")</f>
        <v>2.1682990697472548</v>
      </c>
      <c r="N254" s="1075">
        <f t="shared" si="732"/>
        <v>6.2259578979251851</v>
      </c>
      <c r="O254" s="141">
        <f t="shared" si="730"/>
        <v>2.9168353870017203</v>
      </c>
      <c r="P254" s="1267">
        <f t="shared" si="730"/>
        <v>3.4609674591315893</v>
      </c>
      <c r="Q254" s="1267">
        <f t="shared" si="730"/>
        <v>2.4203364770640423</v>
      </c>
      <c r="R254" s="1267">
        <f t="shared" si="730"/>
        <v>2.2034942523531562</v>
      </c>
      <c r="S254" s="1267">
        <f t="shared" si="730"/>
        <v>3.3742333941468869</v>
      </c>
      <c r="T254" s="141">
        <f t="shared" si="730"/>
        <v>2.7926207659009048</v>
      </c>
      <c r="U254" s="141">
        <f t="shared" si="730"/>
        <v>2.7363462920288542</v>
      </c>
      <c r="V254" s="141">
        <f t="shared" ref="V254:W254" si="733">IF(V231&gt;0,V253/V231*100,"")</f>
        <v>2.6800718181567968</v>
      </c>
      <c r="W254" s="141">
        <f t="shared" si="733"/>
        <v>2.6237973442847333</v>
      </c>
    </row>
    <row r="255" spans="1:23" s="69" customFormat="1" hidden="1" outlineLevel="1">
      <c r="A255" s="1974"/>
      <c r="B255" s="1972"/>
      <c r="C255" s="71" t="s">
        <v>157</v>
      </c>
      <c r="D255" s="141">
        <f t="shared" ref="D255:U255" si="734">IF(D242&gt;0,D253/D242*100,"")</f>
        <v>8.9334670041503479</v>
      </c>
      <c r="E255" s="141">
        <f t="shared" si="734"/>
        <v>8.7457038817219122</v>
      </c>
      <c r="F255" s="141">
        <f t="shared" si="734"/>
        <v>7.6411539196213809</v>
      </c>
      <c r="G255" s="141">
        <f t="shared" si="734"/>
        <v>6.1976180102036675</v>
      </c>
      <c r="H255" s="141">
        <f t="shared" si="734"/>
        <v>6.2017071848291492</v>
      </c>
      <c r="I255" s="141">
        <f t="shared" si="734"/>
        <v>7.3650278817875421</v>
      </c>
      <c r="J255" s="1075">
        <f t="shared" si="734"/>
        <v>7.3650368947111691</v>
      </c>
      <c r="K255" s="1075">
        <f t="shared" ref="K255:L255" si="735">IF(K242&gt;0,K253/K242*100,"")</f>
        <v>8.3114171681192186</v>
      </c>
      <c r="L255" s="1075">
        <f t="shared" si="735"/>
        <v>5.5311629250376111</v>
      </c>
      <c r="M255" s="1075">
        <f t="shared" ref="M255:N255" si="736">IF(M242&gt;0,M253/M242*100,"")</f>
        <v>5.2891614098548683</v>
      </c>
      <c r="N255" s="1075">
        <f t="shared" si="736"/>
        <v>9.7279517901229706</v>
      </c>
      <c r="O255" s="141">
        <f t="shared" si="734"/>
        <v>7.0412217037912868</v>
      </c>
      <c r="P255" s="1267">
        <f t="shared" si="734"/>
        <v>8.0179256377686965</v>
      </c>
      <c r="Q255" s="1267">
        <f t="shared" si="734"/>
        <v>5.7593570221833268</v>
      </c>
      <c r="R255" s="1267">
        <f t="shared" si="734"/>
        <v>5.5542662241140022</v>
      </c>
      <c r="S255" s="1267">
        <f t="shared" si="734"/>
        <v>8.3143532170619991</v>
      </c>
      <c r="T255" s="141">
        <f t="shared" si="734"/>
        <v>6.8014638502078988</v>
      </c>
      <c r="U255" s="141">
        <f t="shared" si="734"/>
        <v>6.6644066441583893</v>
      </c>
      <c r="V255" s="141">
        <f t="shared" ref="V255:W255" si="737">IF(V242&gt;0,V253/V242*100,"")</f>
        <v>6.527349438108863</v>
      </c>
      <c r="W255" s="141">
        <f t="shared" si="737"/>
        <v>6.3902922320593216</v>
      </c>
    </row>
    <row r="256" spans="1:23" s="69" customFormat="1" hidden="1" outlineLevel="1">
      <c r="A256" s="1974" t="s">
        <v>90</v>
      </c>
      <c r="B256" s="1972" t="s">
        <v>71</v>
      </c>
      <c r="C256" s="669" t="s">
        <v>580</v>
      </c>
      <c r="D256" s="66">
        <f>'Ф1-Целевые показатели программ'!E386</f>
        <v>505.45832801899985</v>
      </c>
      <c r="E256" s="66">
        <f>'Ф1-Целевые показатели программ'!F386</f>
        <v>468.52856577356204</v>
      </c>
      <c r="F256" s="66">
        <f>'Ф1-Целевые показатели программ'!G386</f>
        <v>486.47663044927799</v>
      </c>
      <c r="G256" s="66">
        <f>'Ф1-Целевые показатели программ'!H386</f>
        <v>427.15328795078199</v>
      </c>
      <c r="H256" s="66">
        <f>'Ф1-Целевые показатели программ'!I386</f>
        <v>412.52848187028098</v>
      </c>
      <c r="I256" s="66">
        <f>'Ф1-Целевые показатели программ'!J386</f>
        <v>374.00294500000001</v>
      </c>
      <c r="J256" s="66">
        <f t="shared" ref="J256" si="738">K256+L256+M256+N256</f>
        <v>374.0068</v>
      </c>
      <c r="K256" s="134">
        <v>131.268438</v>
      </c>
      <c r="L256" s="134">
        <v>63.758361999999998</v>
      </c>
      <c r="M256" s="66">
        <v>64.28</v>
      </c>
      <c r="N256" s="66">
        <v>114.7</v>
      </c>
      <c r="O256" s="66">
        <f>'Ф1-Целевые показатели программ'!K386</f>
        <v>398.04332099999999</v>
      </c>
      <c r="P256" s="66">
        <f>'Ф1-Целевые показатели программ'!L386</f>
        <v>142.064897</v>
      </c>
      <c r="Q256" s="66">
        <f>'Ф1-Целевые показатели программ'!M386</f>
        <v>65.856452000000004</v>
      </c>
      <c r="R256" s="66">
        <f>'Ф1-Целевые показатели программ'!N386</f>
        <v>55.034025999999997</v>
      </c>
      <c r="S256" s="66">
        <f>'Ф1-Целевые показатели программ'!O386</f>
        <v>135.08794599999999</v>
      </c>
      <c r="T256" s="66">
        <f>'Ф1-Целевые показатели программ'!P386</f>
        <v>395.75904571275925</v>
      </c>
      <c r="U256" s="66">
        <f>'Ф1-Целевые показатели программ'!Q386</f>
        <v>388.27258792842576</v>
      </c>
      <c r="V256" s="66">
        <f>'Ф1-Целевые показатели программ'!R386</f>
        <v>380.76778511436532</v>
      </c>
      <c r="W256" s="66">
        <f>'Ф1-Целевые показатели программ'!S386</f>
        <v>373.24452820476256</v>
      </c>
    </row>
    <row r="257" spans="1:23" s="69" customFormat="1" hidden="1" outlineLevel="1">
      <c r="A257" s="1974"/>
      <c r="B257" s="1972"/>
      <c r="C257" s="71" t="s">
        <v>158</v>
      </c>
      <c r="D257" s="141">
        <f t="shared" ref="D257:U257" si="739">IF(D232&gt;0,D256/D232*100,"")</f>
        <v>16.172790342368497</v>
      </c>
      <c r="E257" s="141">
        <f t="shared" si="739"/>
        <v>14.287764125668211</v>
      </c>
      <c r="F257" s="141">
        <f t="shared" si="739"/>
        <v>17.29244298047389</v>
      </c>
      <c r="G257" s="141">
        <f t="shared" si="739"/>
        <v>16.121000046027596</v>
      </c>
      <c r="H257" s="141">
        <f t="shared" si="739"/>
        <v>15.80637514653483</v>
      </c>
      <c r="I257" s="141">
        <f t="shared" si="739"/>
        <v>13.976531405390796</v>
      </c>
      <c r="J257" s="1075">
        <f t="shared" si="739"/>
        <v>13.97666454567538</v>
      </c>
      <c r="K257" s="1075">
        <f t="shared" ref="K257:L257" si="740">IF(K232&gt;0,K256/K232*100,"")</f>
        <v>17.071769411245384</v>
      </c>
      <c r="L257" s="1075">
        <f t="shared" si="740"/>
        <v>10.614605457356916</v>
      </c>
      <c r="M257" s="1075">
        <f t="shared" ref="M257:N257" si="741">IF(M232&gt;0,M256/M232*100,"")</f>
        <v>10.166060414360272</v>
      </c>
      <c r="N257" s="1075">
        <f t="shared" si="741"/>
        <v>17.016541799569769</v>
      </c>
      <c r="O257" s="141">
        <f t="shared" si="739"/>
        <v>14.194151468430629</v>
      </c>
      <c r="P257" s="1267">
        <f t="shared" si="739"/>
        <v>17.554777159955609</v>
      </c>
      <c r="Q257" s="1267">
        <f t="shared" si="739"/>
        <v>10.329045243696305</v>
      </c>
      <c r="R257" s="1267">
        <f t="shared" si="739"/>
        <v>9.05234113014766</v>
      </c>
      <c r="S257" s="1267">
        <f t="shared" si="739"/>
        <v>18.024413782552941</v>
      </c>
      <c r="T257" s="141">
        <f t="shared" si="739"/>
        <v>14.70312120028259</v>
      </c>
      <c r="U257" s="141">
        <f t="shared" si="739"/>
        <v>14.406836642090539</v>
      </c>
      <c r="V257" s="141">
        <f t="shared" ref="V257:W257" si="742">IF(V232&gt;0,V256/V232*100,"")</f>
        <v>14.110552083898456</v>
      </c>
      <c r="W257" s="141">
        <f t="shared" si="742"/>
        <v>13.814267525706336</v>
      </c>
    </row>
    <row r="258" spans="1:23" s="69" customFormat="1" hidden="1" outlineLevel="1">
      <c r="A258" s="1974"/>
      <c r="B258" s="1972"/>
      <c r="C258" s="71" t="s">
        <v>159</v>
      </c>
      <c r="D258" s="141">
        <f t="shared" ref="D258:U258" si="743">IF(D243&gt;0,D256/D243*100,"")</f>
        <v>21.308093599313803</v>
      </c>
      <c r="E258" s="141">
        <f t="shared" si="743"/>
        <v>20.048442788952979</v>
      </c>
      <c r="F258" s="141">
        <f t="shared" si="743"/>
        <v>20.487130681119893</v>
      </c>
      <c r="G258" s="141">
        <f t="shared" si="743"/>
        <v>18.49757092124328</v>
      </c>
      <c r="H258" s="141">
        <f t="shared" si="743"/>
        <v>17.467463851602258</v>
      </c>
      <c r="I258" s="141">
        <f t="shared" si="743"/>
        <v>15.30557828090917</v>
      </c>
      <c r="J258" s="1075">
        <f t="shared" si="743"/>
        <v>15.305709577746079</v>
      </c>
      <c r="K258" s="1075">
        <f t="shared" ref="K258:L258" si="744">IF(K243&gt;0,K256/K243*100,"")</f>
        <v>18.862052713901768</v>
      </c>
      <c r="L258" s="1075">
        <f t="shared" si="744"/>
        <v>11.803656859805416</v>
      </c>
      <c r="M258" s="1075">
        <f t="shared" ref="M258:N258" si="745">IF(M243&gt;0,M256/M243*100,"")</f>
        <v>11.037087912087912</v>
      </c>
      <c r="N258" s="1075">
        <f t="shared" si="745"/>
        <v>18.349651244640686</v>
      </c>
      <c r="O258" s="141">
        <f t="shared" si="743"/>
        <v>15.009883849122559</v>
      </c>
      <c r="P258" s="1267">
        <f t="shared" si="743"/>
        <v>19.02718118075158</v>
      </c>
      <c r="Q258" s="1267">
        <f t="shared" si="743"/>
        <v>11.114259008201124</v>
      </c>
      <c r="R258" s="1267">
        <f t="shared" si="743"/>
        <v>9.5372504326563092</v>
      </c>
      <c r="S258" s="1267">
        <f t="shared" si="743"/>
        <v>18.363077396847487</v>
      </c>
      <c r="T258" s="141">
        <f t="shared" si="743"/>
        <v>16.2731113183691</v>
      </c>
      <c r="U258" s="141">
        <f t="shared" si="743"/>
        <v>15.945189679711834</v>
      </c>
      <c r="V258" s="141">
        <f t="shared" ref="V258:W258" si="746">IF(V243&gt;0,V256/V243*100,"")</f>
        <v>15.617268041054533</v>
      </c>
      <c r="W258" s="141">
        <f t="shared" si="746"/>
        <v>15.289346402397191</v>
      </c>
    </row>
    <row r="259" spans="1:23" s="69" customFormat="1" ht="14.45" hidden="1" customHeight="1" outlineLevel="1">
      <c r="A259" s="1976" t="s">
        <v>161</v>
      </c>
      <c r="B259" s="1973" t="s">
        <v>162</v>
      </c>
      <c r="C259" s="669" t="s">
        <v>580</v>
      </c>
      <c r="D259" s="855">
        <f>'Ф1-Целевые показатели программ'!E370</f>
        <v>1279.8255712985001</v>
      </c>
      <c r="E259" s="855">
        <f>'Ф1-Целевые показатели программ'!F370</f>
        <v>1227.4811278085624</v>
      </c>
      <c r="F259" s="855">
        <f>'Ф1-Целевые показатели программ'!G370</f>
        <v>1203.4485925940019</v>
      </c>
      <c r="G259" s="855">
        <f>'Ф1-Целевые показатели программ'!H370</f>
        <v>1027.4596309820488</v>
      </c>
      <c r="H259" s="855">
        <f>'Ф1-Целевые показатели программ'!I370</f>
        <v>961.26215380097142</v>
      </c>
      <c r="I259" s="855">
        <f>I244</f>
        <v>1070.4216569999999</v>
      </c>
      <c r="J259" s="66">
        <f t="shared" ref="J259" si="747">K259+L259+M259+N259</f>
        <v>1070.4241549999999</v>
      </c>
      <c r="K259" s="1088">
        <v>334.60644500000001</v>
      </c>
      <c r="L259" s="1088">
        <v>183.55770999999999</v>
      </c>
      <c r="M259" s="1048">
        <v>200.42</v>
      </c>
      <c r="N259" s="1048">
        <v>351.84</v>
      </c>
      <c r="O259" s="855">
        <f>'Ф1-Целевые показатели программ'!K370</f>
        <v>1100.1253390000002</v>
      </c>
      <c r="P259" s="855">
        <f>'Ф1-Целевые показатели программ'!L370</f>
        <v>359.29141499999997</v>
      </c>
      <c r="Q259" s="855">
        <f>'Ф1-Целевые показатели программ'!M370</f>
        <v>201.12077499999998</v>
      </c>
      <c r="R259" s="855">
        <f>'Ф1-Целевые показатели программ'!N370</f>
        <v>183.61970300000002</v>
      </c>
      <c r="S259" s="855">
        <f>'Ф1-Целевые показатели программ'!O370</f>
        <v>356.09344599999997</v>
      </c>
      <c r="T259" s="1444">
        <v>1080.39970610398</v>
      </c>
      <c r="U259" s="1444">
        <v>1059.9621017647369</v>
      </c>
      <c r="V259" s="1444">
        <v>1039.4744165367811</v>
      </c>
      <c r="W259" s="1444">
        <v>1018.9363526766338</v>
      </c>
    </row>
    <row r="260" spans="1:23" s="69" customFormat="1" hidden="1" outlineLevel="1">
      <c r="A260" s="1974"/>
      <c r="B260" s="1973"/>
      <c r="C260" s="71" t="s">
        <v>79</v>
      </c>
      <c r="D260" s="235">
        <f t="shared" ref="D260:U260" si="748">IF(D228&gt;0,D259/D228*100,"")</f>
        <v>8.8161170164386249</v>
      </c>
      <c r="E260" s="235">
        <f t="shared" si="748"/>
        <v>8.6654181921504492</v>
      </c>
      <c r="F260" s="235">
        <f t="shared" si="748"/>
        <v>8.5681301709744648</v>
      </c>
      <c r="G260" s="235">
        <f t="shared" si="748"/>
        <v>7.7702579394104925</v>
      </c>
      <c r="H260" s="235">
        <f t="shared" si="748"/>
        <v>7.4291739461448705</v>
      </c>
      <c r="I260" s="235">
        <f t="shared" si="748"/>
        <v>7.7648725703223453</v>
      </c>
      <c r="J260" s="1075">
        <f>IF(J228&gt;0,J259/J228*100,"")</f>
        <v>7.764895082693565</v>
      </c>
      <c r="K260" s="1075">
        <f t="shared" ref="K260:L260" si="749">IF(K228&gt;0,K259/K228*100,"")</f>
        <v>9.0525066751583285</v>
      </c>
      <c r="L260" s="1075">
        <f t="shared" si="749"/>
        <v>5.9737182239453848</v>
      </c>
      <c r="M260" s="1075">
        <f t="shared" ref="M260:N260" si="750">IF(M228&gt;0,M259/M228*100,"")</f>
        <v>5.9435654868700043</v>
      </c>
      <c r="N260" s="1075">
        <f t="shared" si="750"/>
        <v>9.6544230230988326</v>
      </c>
      <c r="O260" s="235">
        <f t="shared" si="748"/>
        <v>8.0955218405959073</v>
      </c>
      <c r="P260" s="1264">
        <f t="shared" si="748"/>
        <v>9.6124323449014657</v>
      </c>
      <c r="Q260" s="1264">
        <f t="shared" si="748"/>
        <v>6.477812435143214</v>
      </c>
      <c r="R260" s="1264">
        <f t="shared" si="748"/>
        <v>5.7630392371932269</v>
      </c>
      <c r="S260" s="1264">
        <f t="shared" si="748"/>
        <v>10.000927432474734</v>
      </c>
      <c r="T260" s="235">
        <f t="shared" si="748"/>
        <v>7.9399999999999773</v>
      </c>
      <c r="U260" s="235">
        <f t="shared" si="748"/>
        <v>7.7799999999999994</v>
      </c>
      <c r="V260" s="235">
        <f t="shared" ref="V260:W260" si="751">IF(V228&gt;0,V259/V228*100,"")</f>
        <v>7.6200000000000063</v>
      </c>
      <c r="W260" s="235">
        <f t="shared" si="751"/>
        <v>7.459999999999992</v>
      </c>
    </row>
    <row r="261" spans="1:23" s="69" customFormat="1" hidden="1" outlineLevel="1">
      <c r="A261" s="1974"/>
      <c r="B261" s="1973"/>
      <c r="C261" s="71" t="s">
        <v>151</v>
      </c>
      <c r="D261" s="235">
        <f>IF(D238&gt;0,D259/D238*100,"")</f>
        <v>9.5583762769301117</v>
      </c>
      <c r="E261" s="235">
        <f t="shared" ref="E261:U261" si="752">IF(E238&gt;0,E259/E238*100,"")</f>
        <v>9.1623289153524432</v>
      </c>
      <c r="F261" s="235">
        <f t="shared" si="752"/>
        <v>8.8543034619124477</v>
      </c>
      <c r="G261" s="235">
        <f t="shared" si="752"/>
        <v>7.7702579394104925</v>
      </c>
      <c r="H261" s="235">
        <f t="shared" si="752"/>
        <v>7.4291739461448705</v>
      </c>
      <c r="I261" s="235">
        <f t="shared" si="752"/>
        <v>7.7648725703223453</v>
      </c>
      <c r="J261" s="1075">
        <f>IF(J238&gt;0,J259/J238*100,"")</f>
        <v>7.764895082693565</v>
      </c>
      <c r="K261" s="1075">
        <f t="shared" ref="K261:L261" si="753">IF(K238&gt;0,K259/K238*100,"")</f>
        <v>9.0525066751583285</v>
      </c>
      <c r="L261" s="1075">
        <f t="shared" si="753"/>
        <v>5.9737182239453848</v>
      </c>
      <c r="M261" s="1075">
        <f t="shared" ref="M261:N261" si="754">IF(M238&gt;0,M259/M238*100,"")</f>
        <v>5.9435654868700043</v>
      </c>
      <c r="N261" s="1075">
        <f t="shared" si="754"/>
        <v>9.6544230230988326</v>
      </c>
      <c r="O261" s="235">
        <f t="shared" si="752"/>
        <v>8.0958197152243656</v>
      </c>
      <c r="P261" s="1264">
        <f t="shared" si="752"/>
        <v>9.6124323449014657</v>
      </c>
      <c r="Q261" s="1264">
        <f t="shared" si="752"/>
        <v>6.477812435143214</v>
      </c>
      <c r="R261" s="1264">
        <f t="shared" si="752"/>
        <v>5.7639437652350791</v>
      </c>
      <c r="S261" s="1264">
        <f t="shared" si="752"/>
        <v>10.000927432474734</v>
      </c>
      <c r="T261" s="235">
        <f t="shared" si="752"/>
        <v>7.9399999999999773</v>
      </c>
      <c r="U261" s="235">
        <f t="shared" si="752"/>
        <v>7.7799999999999994</v>
      </c>
      <c r="V261" s="235">
        <f t="shared" ref="V261:W261" si="755">IF(V238&gt;0,V259/V238*100,"")</f>
        <v>7.6200000000000063</v>
      </c>
      <c r="W261" s="235">
        <f t="shared" si="755"/>
        <v>7.459999999999992</v>
      </c>
    </row>
    <row r="262" spans="1:23" s="69" customFormat="1" hidden="1" outlineLevel="1">
      <c r="A262" s="1974"/>
      <c r="B262" s="1973"/>
      <c r="C262" s="68" t="s">
        <v>160</v>
      </c>
      <c r="D262" s="235">
        <f t="shared" ref="D262:U262" si="756">IF(D244&gt;0,D259/D244*100,"")</f>
        <v>100</v>
      </c>
      <c r="E262" s="235">
        <f t="shared" si="756"/>
        <v>100</v>
      </c>
      <c r="F262" s="235">
        <f t="shared" si="756"/>
        <v>100</v>
      </c>
      <c r="G262" s="235">
        <f t="shared" si="756"/>
        <v>100</v>
      </c>
      <c r="H262" s="235">
        <f t="shared" si="756"/>
        <v>100</v>
      </c>
      <c r="I262" s="235">
        <f t="shared" si="756"/>
        <v>100</v>
      </c>
      <c r="J262" s="1075">
        <f>IF(J244&gt;0,J259/J244*100,"")</f>
        <v>100</v>
      </c>
      <c r="K262" s="1075">
        <f t="shared" ref="K262:L262" si="757">IF(K244&gt;0,K259/K244*100,"")</f>
        <v>100</v>
      </c>
      <c r="L262" s="1075">
        <f t="shared" si="757"/>
        <v>100</v>
      </c>
      <c r="M262" s="1075">
        <f t="shared" ref="M262:N262" si="758">IF(M244&gt;0,M259/M244*100,"")</f>
        <v>100</v>
      </c>
      <c r="N262" s="1075">
        <f t="shared" si="758"/>
        <v>100</v>
      </c>
      <c r="O262" s="235">
        <f t="shared" si="756"/>
        <v>100</v>
      </c>
      <c r="P262" s="1264">
        <f t="shared" si="756"/>
        <v>100</v>
      </c>
      <c r="Q262" s="1264">
        <f t="shared" si="756"/>
        <v>100</v>
      </c>
      <c r="R262" s="1264">
        <f t="shared" si="756"/>
        <v>100</v>
      </c>
      <c r="S262" s="1264">
        <f t="shared" si="756"/>
        <v>100</v>
      </c>
      <c r="T262" s="235">
        <f t="shared" si="756"/>
        <v>100</v>
      </c>
      <c r="U262" s="235">
        <f t="shared" si="756"/>
        <v>100</v>
      </c>
      <c r="V262" s="235">
        <f t="shared" ref="V262:W262" si="759">IF(V244&gt;0,V259/V244*100,"")</f>
        <v>100</v>
      </c>
      <c r="W262" s="235">
        <f t="shared" si="759"/>
        <v>100</v>
      </c>
    </row>
    <row r="263" spans="1:23" s="69" customFormat="1" hidden="1" outlineLevel="1">
      <c r="A263" s="1974" t="s">
        <v>140</v>
      </c>
      <c r="B263" s="1975" t="s">
        <v>68</v>
      </c>
      <c r="C263" s="669" t="s">
        <v>580</v>
      </c>
      <c r="D263" s="855">
        <f>'Ф1-Целевые показатели программ'!E374</f>
        <v>272.26236631479958</v>
      </c>
      <c r="E263" s="855">
        <f>'Ф1-Целевые показатели программ'!F374</f>
        <v>266.61138650000021</v>
      </c>
      <c r="F263" s="855">
        <f>'Ф1-Целевые показатели программ'!G374</f>
        <v>268.62199936481454</v>
      </c>
      <c r="G263" s="855">
        <f>'Ф1-Целевые показатели программ'!H374</f>
        <v>227.61163282022937</v>
      </c>
      <c r="H263" s="855">
        <f>'Ф1-Целевые показатели программ'!I374</f>
        <v>173.5883958486701</v>
      </c>
      <c r="I263" s="855">
        <f>I247</f>
        <v>241.72654600000001</v>
      </c>
      <c r="J263" s="66">
        <f t="shared" ref="J263" si="760">K263+L263+M263+N263</f>
        <v>241.72739000000001</v>
      </c>
      <c r="K263" s="1088">
        <v>63.765523999999999</v>
      </c>
      <c r="L263" s="1088">
        <v>41.331866000000005</v>
      </c>
      <c r="M263" s="1048">
        <v>53.38</v>
      </c>
      <c r="N263" s="1048">
        <v>83.25</v>
      </c>
      <c r="O263" s="855">
        <f>'Ф1-Целевые показатели программ'!K374</f>
        <v>275.80752799999999</v>
      </c>
      <c r="P263" s="1420">
        <v>79.604135999999997</v>
      </c>
      <c r="Q263" s="1420">
        <v>53.102461000000005</v>
      </c>
      <c r="R263" s="1420">
        <v>50.868307000000001</v>
      </c>
      <c r="S263" s="1420">
        <v>92.232624000000001</v>
      </c>
      <c r="T263" s="1445">
        <v>270.86220196423466</v>
      </c>
      <c r="U263" s="1445">
        <v>265.73838113854811</v>
      </c>
      <c r="V263" s="1445">
        <v>260.60200475613902</v>
      </c>
      <c r="W263" s="1445">
        <v>255.45299817106485</v>
      </c>
    </row>
    <row r="264" spans="1:23" s="69" customFormat="1" hidden="1" outlineLevel="1">
      <c r="A264" s="1974"/>
      <c r="B264" s="1975"/>
      <c r="C264" s="71" t="s">
        <v>152</v>
      </c>
      <c r="D264" s="235">
        <f t="shared" ref="D264:U264" si="761">IF(D229&gt;0,D263/D229*100,"")</f>
        <v>2.0322939134069591</v>
      </c>
      <c r="E264" s="235">
        <f t="shared" si="761"/>
        <v>2.0250942442450159</v>
      </c>
      <c r="F264" s="235">
        <f t="shared" si="761"/>
        <v>2.0406470034285169</v>
      </c>
      <c r="G264" s="235">
        <f t="shared" si="761"/>
        <v>1.7815147899968045</v>
      </c>
      <c r="H264" s="235">
        <f t="shared" si="761"/>
        <v>1.4082144869132938</v>
      </c>
      <c r="I264" s="235">
        <f t="shared" si="761"/>
        <v>1.8393586470583052</v>
      </c>
      <c r="J264" s="1075">
        <f>IF(J229&gt;0,J263/J229*100,"")</f>
        <v>1.8393651291722612</v>
      </c>
      <c r="K264" s="1075">
        <f t="shared" ref="K264:L264" si="762">IF(K229&gt;0,K263/K229*100,"")</f>
        <v>1.8329951035524976</v>
      </c>
      <c r="L264" s="1075">
        <f t="shared" si="762"/>
        <v>1.4241262706251125</v>
      </c>
      <c r="M264" s="1075">
        <f t="shared" ref="M264:N264" si="763">IF(M229&gt;0,M263/M229*100,"")</f>
        <v>1.6481463756526358</v>
      </c>
      <c r="N264" s="1075">
        <f t="shared" si="763"/>
        <v>2.3636601099350387</v>
      </c>
      <c r="O264" s="235">
        <f t="shared" si="761"/>
        <v>2.1508055653753564</v>
      </c>
      <c r="P264" s="1264">
        <f t="shared" si="761"/>
        <v>2.2642176711274482</v>
      </c>
      <c r="Q264" s="1264">
        <f t="shared" si="761"/>
        <v>1.8143411543063968</v>
      </c>
      <c r="R264" s="1264">
        <f t="shared" si="761"/>
        <v>1.6794215334328837</v>
      </c>
      <c r="S264" s="1264">
        <f t="shared" si="761"/>
        <v>2.7515941723097508</v>
      </c>
      <c r="T264" s="235">
        <f t="shared" si="761"/>
        <v>2.1094867631491083</v>
      </c>
      <c r="U264" s="235">
        <f t="shared" si="761"/>
        <v>2.0669782137657569</v>
      </c>
      <c r="V264" s="235">
        <f t="shared" ref="V264:W264" si="764">IF(V229&gt;0,V263/V229*100,"")</f>
        <v>2.0244696643824009</v>
      </c>
      <c r="W264" s="235">
        <f t="shared" si="764"/>
        <v>1.9819611149990393</v>
      </c>
    </row>
    <row r="265" spans="1:23" s="69" customFormat="1" hidden="1" outlineLevel="1">
      <c r="A265" s="1974"/>
      <c r="B265" s="1975"/>
      <c r="C265" s="71" t="s">
        <v>153</v>
      </c>
      <c r="D265" s="235">
        <f t="shared" ref="D265:U265" si="765">IF(D240&gt;0,D263/D240*100,"")</f>
        <v>2.0322939134685036</v>
      </c>
      <c r="E265" s="235">
        <f t="shared" si="765"/>
        <v>2.0250942442746873</v>
      </c>
      <c r="F265" s="235">
        <f t="shared" si="765"/>
        <v>2.0406422175972949</v>
      </c>
      <c r="G265" s="235">
        <f t="shared" si="765"/>
        <v>1.7815147899968045</v>
      </c>
      <c r="H265" s="235">
        <f t="shared" si="765"/>
        <v>1.4082144869132938</v>
      </c>
      <c r="I265" s="235">
        <f t="shared" si="765"/>
        <v>1.8393586470583052</v>
      </c>
      <c r="J265" s="1075">
        <f>IF(J240&gt;0,J263/J240*100,"")</f>
        <v>1.8393651291722612</v>
      </c>
      <c r="K265" s="1075">
        <f t="shared" ref="K265:L265" si="766">IF(K240&gt;0,K263/K240*100,"")</f>
        <v>1.8329951035524976</v>
      </c>
      <c r="L265" s="1075">
        <f t="shared" si="766"/>
        <v>1.4241262706251125</v>
      </c>
      <c r="M265" s="1075">
        <f t="shared" ref="M265:N265" si="767">IF(M240&gt;0,M263/M240*100,"")</f>
        <v>1.6481463756526358</v>
      </c>
      <c r="N265" s="1075">
        <f t="shared" si="767"/>
        <v>2.3636601099350387</v>
      </c>
      <c r="O265" s="235">
        <f t="shared" si="765"/>
        <v>2.1508055653753564</v>
      </c>
      <c r="P265" s="1264">
        <f t="shared" si="765"/>
        <v>2.2642176711274482</v>
      </c>
      <c r="Q265" s="1264">
        <f t="shared" si="765"/>
        <v>1.8143411543063968</v>
      </c>
      <c r="R265" s="1264">
        <f t="shared" si="765"/>
        <v>1.6794215334328837</v>
      </c>
      <c r="S265" s="1264">
        <f t="shared" si="765"/>
        <v>2.7515941723097508</v>
      </c>
      <c r="T265" s="235">
        <f t="shared" si="765"/>
        <v>2.1192840797893209</v>
      </c>
      <c r="U265" s="235">
        <f t="shared" si="765"/>
        <v>2.0765781033703976</v>
      </c>
      <c r="V265" s="235">
        <f t="shared" ref="V265:W265" si="768">IF(V240&gt;0,V263/V240*100,"")</f>
        <v>2.0338721269514708</v>
      </c>
      <c r="W265" s="235">
        <f t="shared" si="768"/>
        <v>1.9911661505325386</v>
      </c>
    </row>
    <row r="266" spans="1:23" s="69" customFormat="1" hidden="1" outlineLevel="1">
      <c r="A266" s="1974"/>
      <c r="B266" s="1975"/>
      <c r="C266" s="68" t="s">
        <v>163</v>
      </c>
      <c r="D266" s="235">
        <f t="shared" ref="D266:U266" si="769">IF(D247&gt;0,D263/D247*100,"")</f>
        <v>100</v>
      </c>
      <c r="E266" s="235">
        <f t="shared" si="769"/>
        <v>100</v>
      </c>
      <c r="F266" s="235">
        <f t="shared" si="769"/>
        <v>100</v>
      </c>
      <c r="G266" s="235">
        <f t="shared" si="769"/>
        <v>100</v>
      </c>
      <c r="H266" s="235">
        <f t="shared" si="769"/>
        <v>100</v>
      </c>
      <c r="I266" s="235">
        <f t="shared" si="769"/>
        <v>100</v>
      </c>
      <c r="J266" s="1075">
        <f>IF(J247&gt;0,J263/J247*100,"")</f>
        <v>100</v>
      </c>
      <c r="K266" s="1075">
        <f t="shared" ref="K266:L266" si="770">IF(K247&gt;0,K263/K247*100,"")</f>
        <v>100</v>
      </c>
      <c r="L266" s="1075">
        <f t="shared" si="770"/>
        <v>100</v>
      </c>
      <c r="M266" s="1075">
        <f t="shared" ref="M266:N266" si="771">IF(M247&gt;0,M263/M247*100,"")</f>
        <v>100</v>
      </c>
      <c r="N266" s="1075">
        <f t="shared" si="771"/>
        <v>100</v>
      </c>
      <c r="O266" s="235">
        <f t="shared" si="769"/>
        <v>100</v>
      </c>
      <c r="P266" s="1264">
        <f t="shared" si="769"/>
        <v>100</v>
      </c>
      <c r="Q266" s="1264">
        <f t="shared" si="769"/>
        <v>100</v>
      </c>
      <c r="R266" s="1264">
        <f t="shared" si="769"/>
        <v>100</v>
      </c>
      <c r="S266" s="1264">
        <f t="shared" si="769"/>
        <v>100</v>
      </c>
      <c r="T266" s="235">
        <f t="shared" si="769"/>
        <v>100</v>
      </c>
      <c r="U266" s="235">
        <f t="shared" si="769"/>
        <v>100</v>
      </c>
      <c r="V266" s="235">
        <f t="shared" ref="V266:W266" si="772">IF(V247&gt;0,V263/V247*100,"")</f>
        <v>100</v>
      </c>
      <c r="W266" s="235">
        <f t="shared" si="772"/>
        <v>100</v>
      </c>
    </row>
    <row r="267" spans="1:23" s="69" customFormat="1" hidden="1" outlineLevel="1">
      <c r="A267" s="1974" t="s">
        <v>141</v>
      </c>
      <c r="B267" s="1816" t="s">
        <v>69</v>
      </c>
      <c r="C267" s="669" t="s">
        <v>580</v>
      </c>
      <c r="D267" s="855">
        <f>'Ф1-Целевые показатели программ'!E378</f>
        <v>112.74521569470187</v>
      </c>
      <c r="E267" s="855">
        <f>'Ф1-Целевые показатели программ'!F378</f>
        <v>106.37265149600016</v>
      </c>
      <c r="F267" s="855">
        <f>'Ф1-Целевые показатели программ'!G378</f>
        <v>98.742566752887853</v>
      </c>
      <c r="G267" s="855">
        <f>'Ф1-Целевые показатели программ'!H378</f>
        <v>98.799365555668516</v>
      </c>
      <c r="H267" s="855">
        <f>'Ф1-Целевые показатели программ'!I378</f>
        <v>100.87857612504476</v>
      </c>
      <c r="I267" s="855">
        <f>I250</f>
        <v>104.37174200000001</v>
      </c>
      <c r="J267" s="66">
        <f t="shared" ref="J267" si="773">K267+L267+M267+N267</f>
        <v>104.36904800000001</v>
      </c>
      <c r="K267" s="1088">
        <v>29.664211999999999</v>
      </c>
      <c r="L267" s="1088">
        <v>21.334835999999999</v>
      </c>
      <c r="M267" s="1048">
        <v>22.81</v>
      </c>
      <c r="N267" s="1048">
        <v>30.56</v>
      </c>
      <c r="O267" s="855">
        <f>'Ф1-Целевые показатели программ'!K378</f>
        <v>104.807422</v>
      </c>
      <c r="P267" s="1420">
        <v>30.490317999999998</v>
      </c>
      <c r="Q267" s="1420">
        <v>22.107657</v>
      </c>
      <c r="R267" s="1420">
        <v>22.332342000000001</v>
      </c>
      <c r="S267" s="1420">
        <v>29.877105</v>
      </c>
      <c r="T267" s="1445">
        <v>102.92818829651569</v>
      </c>
      <c r="U267" s="1445">
        <v>100.98112594924322</v>
      </c>
      <c r="V267" s="1445">
        <v>99.02929246484959</v>
      </c>
      <c r="W267" s="1445">
        <v>97.072659477724685</v>
      </c>
    </row>
    <row r="268" spans="1:23" s="69" customFormat="1" hidden="1" outlineLevel="1">
      <c r="A268" s="1974"/>
      <c r="B268" s="1816"/>
      <c r="C268" s="71" t="s">
        <v>154</v>
      </c>
      <c r="D268" s="235">
        <f t="shared" ref="D268:U268" si="774">IF(D230&gt;0,D267/D230*100,"")</f>
        <v>3.2169584841807022</v>
      </c>
      <c r="E268" s="235">
        <f t="shared" si="774"/>
        <v>3.1185241603151428</v>
      </c>
      <c r="F268" s="235">
        <f t="shared" si="774"/>
        <v>3.1980938558931</v>
      </c>
      <c r="G268" s="235">
        <f t="shared" si="774"/>
        <v>3.3091023808497821</v>
      </c>
      <c r="H268" s="235">
        <f t="shared" si="774"/>
        <v>3.0874691530379286</v>
      </c>
      <c r="I268" s="235">
        <f t="shared" si="774"/>
        <v>2.855289666378368</v>
      </c>
      <c r="J268" s="1075">
        <f t="shared" si="774"/>
        <v>2.8552152825861588</v>
      </c>
      <c r="K268" s="1075">
        <f t="shared" ref="K268:L268" si="775">IF(K230&gt;0,K267/K230*100,"")</f>
        <v>3.1554066616951424</v>
      </c>
      <c r="L268" s="1075">
        <f t="shared" si="775"/>
        <v>2.9648790540382479</v>
      </c>
      <c r="M268" s="1075">
        <f t="shared" ref="M268:N268" si="776">IF(M230&gt;0,M267/M230*100,"")</f>
        <v>2.7011984273601435</v>
      </c>
      <c r="N268" s="1075">
        <f t="shared" si="776"/>
        <v>2.6545059717698152</v>
      </c>
      <c r="O268" s="235">
        <f t="shared" si="774"/>
        <v>3.1774005587178404</v>
      </c>
      <c r="P268" s="1264">
        <f t="shared" si="774"/>
        <v>3.2370920067631817</v>
      </c>
      <c r="Q268" s="1264">
        <f t="shared" si="774"/>
        <v>3.0676600885086116</v>
      </c>
      <c r="R268" s="1264">
        <f t="shared" si="774"/>
        <v>2.9419288654865361</v>
      </c>
      <c r="S268" s="1264">
        <f t="shared" si="774"/>
        <v>3.4073269582135843</v>
      </c>
      <c r="T268" s="235">
        <f t="shared" si="774"/>
        <v>3.1454445168824243</v>
      </c>
      <c r="U268" s="235">
        <f t="shared" si="774"/>
        <v>3.0820602445019314</v>
      </c>
      <c r="V268" s="235">
        <f t="shared" ref="V268:W268" si="777">IF(V230&gt;0,V267/V230*100,"")</f>
        <v>3.0186759721214305</v>
      </c>
      <c r="W268" s="235">
        <f t="shared" si="777"/>
        <v>2.9552916997409229</v>
      </c>
    </row>
    <row r="269" spans="1:23" s="69" customFormat="1" hidden="1" outlineLevel="1">
      <c r="A269" s="1974"/>
      <c r="B269" s="1816"/>
      <c r="C269" s="71" t="s">
        <v>155</v>
      </c>
      <c r="D269" s="235">
        <f t="shared" ref="D269:U269" si="778">IF(D241&gt;0,D267/D241*100,"")</f>
        <v>3.4455210419944899</v>
      </c>
      <c r="E269" s="235">
        <f t="shared" si="778"/>
        <v>3.3982382580862911</v>
      </c>
      <c r="F269" s="235">
        <f t="shared" si="778"/>
        <v>3.6005453275069073</v>
      </c>
      <c r="G269" s="235">
        <f t="shared" si="778"/>
        <v>3.402069072308759</v>
      </c>
      <c r="H269" s="235">
        <f t="shared" si="778"/>
        <v>3.1263612600109041</v>
      </c>
      <c r="I269" s="235">
        <f t="shared" si="778"/>
        <v>2.8724367274604479</v>
      </c>
      <c r="J269" s="1075">
        <f t="shared" si="778"/>
        <v>2.8723584430571747</v>
      </c>
      <c r="K269" s="1075">
        <f t="shared" ref="K269:L269" si="779">IF(K241&gt;0,K267/K241*100,"")</f>
        <v>3.1752844305675558</v>
      </c>
      <c r="L269" s="1075">
        <f t="shared" si="779"/>
        <v>2.9863821271974582</v>
      </c>
      <c r="M269" s="1075">
        <f t="shared" ref="M269:N269" si="780">IF(M241&gt;0,M267/M241*100,"")</f>
        <v>2.7182591701027241</v>
      </c>
      <c r="N269" s="1075">
        <f t="shared" si="780"/>
        <v>2.667132134753011</v>
      </c>
      <c r="O269" s="235">
        <f t="shared" si="778"/>
        <v>3.2017828273230964</v>
      </c>
      <c r="P269" s="1264">
        <f t="shared" si="778"/>
        <v>3.253790510356521</v>
      </c>
      <c r="Q269" s="1264">
        <f t="shared" si="778"/>
        <v>3.0969907491109265</v>
      </c>
      <c r="R269" s="1264">
        <f t="shared" si="778"/>
        <v>2.9704884852404048</v>
      </c>
      <c r="S269" s="1264">
        <f t="shared" si="778"/>
        <v>3.4314392812932706</v>
      </c>
      <c r="T269" s="235">
        <f t="shared" si="778"/>
        <v>3.1732805842930381</v>
      </c>
      <c r="U269" s="235">
        <f t="shared" si="778"/>
        <v>3.1093353836020037</v>
      </c>
      <c r="V269" s="235">
        <f t="shared" ref="V269:W269" si="781">IF(V241&gt;0,V267/V241*100,"")</f>
        <v>3.0453901829109618</v>
      </c>
      <c r="W269" s="235">
        <f t="shared" si="781"/>
        <v>2.9814449822199123</v>
      </c>
    </row>
    <row r="270" spans="1:23" s="69" customFormat="1" hidden="1" outlineLevel="1">
      <c r="A270" s="1974"/>
      <c r="B270" s="1816"/>
      <c r="C270" s="68" t="s">
        <v>164</v>
      </c>
      <c r="D270" s="235">
        <f t="shared" ref="D270:U270" si="782">IF(D250&gt;0,D267/D250*100,"")</f>
        <v>100</v>
      </c>
      <c r="E270" s="235">
        <f t="shared" si="782"/>
        <v>100</v>
      </c>
      <c r="F270" s="235">
        <f t="shared" si="782"/>
        <v>100</v>
      </c>
      <c r="G270" s="235">
        <f t="shared" si="782"/>
        <v>100</v>
      </c>
      <c r="H270" s="235">
        <f t="shared" si="782"/>
        <v>100</v>
      </c>
      <c r="I270" s="235">
        <f t="shared" si="782"/>
        <v>100</v>
      </c>
      <c r="J270" s="1075">
        <f t="shared" si="782"/>
        <v>100</v>
      </c>
      <c r="K270" s="1075">
        <f t="shared" ref="K270:L270" si="783">IF(K250&gt;0,K267/K250*100,"")</f>
        <v>100</v>
      </c>
      <c r="L270" s="1075">
        <f t="shared" si="783"/>
        <v>100</v>
      </c>
      <c r="M270" s="1075">
        <f t="shared" ref="M270:N270" si="784">IF(M250&gt;0,M267/M250*100,"")</f>
        <v>100</v>
      </c>
      <c r="N270" s="1075">
        <f t="shared" si="784"/>
        <v>100</v>
      </c>
      <c r="O270" s="235">
        <f t="shared" si="782"/>
        <v>100</v>
      </c>
      <c r="P270" s="1264">
        <f t="shared" si="782"/>
        <v>100</v>
      </c>
      <c r="Q270" s="1264">
        <f t="shared" si="782"/>
        <v>100</v>
      </c>
      <c r="R270" s="1264">
        <f t="shared" si="782"/>
        <v>100</v>
      </c>
      <c r="S270" s="1264">
        <f t="shared" si="782"/>
        <v>100</v>
      </c>
      <c r="T270" s="235">
        <f t="shared" si="782"/>
        <v>100</v>
      </c>
      <c r="U270" s="235">
        <f t="shared" si="782"/>
        <v>100</v>
      </c>
      <c r="V270" s="235">
        <f t="shared" ref="V270:W270" si="785">IF(V250&gt;0,V267/V250*100,"")</f>
        <v>100</v>
      </c>
      <c r="W270" s="235">
        <f t="shared" si="785"/>
        <v>100</v>
      </c>
    </row>
    <row r="271" spans="1:23" s="69" customFormat="1" hidden="1" outlineLevel="1">
      <c r="A271" s="1974" t="s">
        <v>142</v>
      </c>
      <c r="B271" s="1816" t="s">
        <v>70</v>
      </c>
      <c r="C271" s="669" t="s">
        <v>580</v>
      </c>
      <c r="D271" s="855">
        <f>'Ф1-Целевые показатели программ'!E382</f>
        <v>389.35966126999779</v>
      </c>
      <c r="E271" s="855">
        <f>'Ф1-Целевые показатели программ'!F382</f>
        <v>385.96852403900004</v>
      </c>
      <c r="F271" s="855">
        <f>'Ф1-Целевые показатели программ'!G382</f>
        <v>349.60739602702159</v>
      </c>
      <c r="G271" s="855">
        <f>'Ф1-Целевые показатели программ'!H382</f>
        <v>273.89534465536883</v>
      </c>
      <c r="H271" s="855">
        <f>'Ф1-Целевые показатели программ'!I382</f>
        <v>274.26669995697563</v>
      </c>
      <c r="I271" s="855">
        <f>I253</f>
        <v>350.320424</v>
      </c>
      <c r="J271" s="66">
        <f t="shared" ref="J271" si="786">K271+L271+M271+N271</f>
        <v>350.32091700000001</v>
      </c>
      <c r="K271" s="1088">
        <v>109.908271</v>
      </c>
      <c r="L271" s="1088">
        <v>57.132646000000001</v>
      </c>
      <c r="M271" s="1048">
        <v>59.95</v>
      </c>
      <c r="N271" s="1048">
        <v>123.33</v>
      </c>
      <c r="O271" s="855">
        <f>'Ф1-Целевые показатели программ'!K382</f>
        <v>321.46706800000004</v>
      </c>
      <c r="P271" s="855">
        <f>'Ф1-Целевые показатели программ'!L382</f>
        <v>107.132064</v>
      </c>
      <c r="Q271" s="855">
        <f>'Ф1-Целевые показатели программ'!M382</f>
        <v>60.054205000000003</v>
      </c>
      <c r="R271" s="855">
        <f>'Ф1-Целевые показатели программ'!N382</f>
        <v>55.385027999999998</v>
      </c>
      <c r="S271" s="855">
        <f>'Ф1-Целевые показатели программ'!O382</f>
        <v>98.895770999999996</v>
      </c>
      <c r="T271" s="1445">
        <v>310.85027013047034</v>
      </c>
      <c r="U271" s="1445">
        <v>304.97000674851978</v>
      </c>
      <c r="V271" s="1445">
        <v>299.0753342014271</v>
      </c>
      <c r="W271" s="1445">
        <v>293.16616682308165</v>
      </c>
    </row>
    <row r="272" spans="1:23" s="69" customFormat="1" hidden="1" outlineLevel="1">
      <c r="A272" s="1974"/>
      <c r="B272" s="1816"/>
      <c r="C272" s="71" t="s">
        <v>156</v>
      </c>
      <c r="D272" s="235">
        <f t="shared" ref="D272:U272" si="787">IF(D231&gt;0,D271/D231*100,"")</f>
        <v>3.2958577164909171</v>
      </c>
      <c r="E272" s="235">
        <f t="shared" si="787"/>
        <v>3.332808060453575</v>
      </c>
      <c r="F272" s="235">
        <f t="shared" si="787"/>
        <v>3.0181543326285651</v>
      </c>
      <c r="G272" s="235">
        <f t="shared" si="787"/>
        <v>2.5088506574288236</v>
      </c>
      <c r="H272" s="235">
        <f t="shared" si="787"/>
        <v>2.5657854387535663</v>
      </c>
      <c r="I272" s="235">
        <f t="shared" si="787"/>
        <v>3.095172693684451</v>
      </c>
      <c r="J272" s="1075">
        <f t="shared" si="787"/>
        <v>3.3951487207829993</v>
      </c>
      <c r="K272" s="1075">
        <f t="shared" ref="K272:L272" si="788">IF(K231&gt;0,K271/K231*100,"")</f>
        <v>3.5750517156719295</v>
      </c>
      <c r="L272" s="1075">
        <f t="shared" si="788"/>
        <v>2.2869284358502062</v>
      </c>
      <c r="M272" s="1075">
        <f t="shared" ref="M272:N272" si="789">IF(M231&gt;0,M271/M231*100,"")</f>
        <v>2.1682990697472548</v>
      </c>
      <c r="N272" s="1075">
        <f t="shared" si="789"/>
        <v>6.2259578979251851</v>
      </c>
      <c r="O272" s="235">
        <f t="shared" si="787"/>
        <v>2.9168353870017203</v>
      </c>
      <c r="P272" s="1264">
        <f t="shared" si="787"/>
        <v>3.4609674591315893</v>
      </c>
      <c r="Q272" s="1264">
        <f t="shared" si="787"/>
        <v>2.4203364770640423</v>
      </c>
      <c r="R272" s="1264">
        <f t="shared" si="787"/>
        <v>2.2034942523531562</v>
      </c>
      <c r="S272" s="1264">
        <f t="shared" si="787"/>
        <v>3.3742333941468869</v>
      </c>
      <c r="T272" s="235">
        <f t="shared" si="787"/>
        <v>2.7926207659009048</v>
      </c>
      <c r="U272" s="235">
        <f t="shared" si="787"/>
        <v>2.7363462920288542</v>
      </c>
      <c r="V272" s="235">
        <f t="shared" ref="V272:W272" si="790">IF(V231&gt;0,V271/V231*100,"")</f>
        <v>2.6800718181567968</v>
      </c>
      <c r="W272" s="235">
        <f t="shared" si="790"/>
        <v>2.6237973442847333</v>
      </c>
    </row>
    <row r="273" spans="1:23" s="69" customFormat="1" hidden="1" outlineLevel="1">
      <c r="A273" s="1974"/>
      <c r="B273" s="1816"/>
      <c r="C273" s="71" t="s">
        <v>157</v>
      </c>
      <c r="D273" s="235">
        <f t="shared" ref="D273:U273" si="791">IF(D242&gt;0,D271/D242*100,"")</f>
        <v>8.9334670041503479</v>
      </c>
      <c r="E273" s="235">
        <f t="shared" si="791"/>
        <v>8.7457038817219122</v>
      </c>
      <c r="F273" s="235">
        <f t="shared" si="791"/>
        <v>7.6411539196213809</v>
      </c>
      <c r="G273" s="235">
        <f t="shared" si="791"/>
        <v>6.1976180102036675</v>
      </c>
      <c r="H273" s="235">
        <f t="shared" si="791"/>
        <v>6.2017071848291492</v>
      </c>
      <c r="I273" s="235">
        <f t="shared" si="791"/>
        <v>7.3650278817875421</v>
      </c>
      <c r="J273" s="1075">
        <f t="shared" si="791"/>
        <v>7.3650368947111691</v>
      </c>
      <c r="K273" s="1075">
        <f t="shared" ref="K273:L273" si="792">IF(K242&gt;0,K271/K242*100,"")</f>
        <v>8.3114171681192186</v>
      </c>
      <c r="L273" s="1075">
        <f t="shared" si="792"/>
        <v>5.5311629250376111</v>
      </c>
      <c r="M273" s="1075">
        <f t="shared" ref="M273:N273" si="793">IF(M242&gt;0,M271/M242*100,"")</f>
        <v>5.2891614098548683</v>
      </c>
      <c r="N273" s="1075">
        <f t="shared" si="793"/>
        <v>9.7279517901229706</v>
      </c>
      <c r="O273" s="235">
        <f t="shared" si="791"/>
        <v>7.0412217037912868</v>
      </c>
      <c r="P273" s="1264">
        <f t="shared" si="791"/>
        <v>8.0179256377686965</v>
      </c>
      <c r="Q273" s="1264">
        <f t="shared" si="791"/>
        <v>5.7593570221833268</v>
      </c>
      <c r="R273" s="1264">
        <f t="shared" si="791"/>
        <v>5.5542662241140022</v>
      </c>
      <c r="S273" s="1264">
        <f t="shared" si="791"/>
        <v>8.3143532170619991</v>
      </c>
      <c r="T273" s="235">
        <f t="shared" si="791"/>
        <v>6.8014638502078988</v>
      </c>
      <c r="U273" s="235">
        <f t="shared" si="791"/>
        <v>6.6644066441583893</v>
      </c>
      <c r="V273" s="235">
        <f t="shared" ref="V273:W273" si="794">IF(V242&gt;0,V271/V242*100,"")</f>
        <v>6.527349438108863</v>
      </c>
      <c r="W273" s="235">
        <f t="shared" si="794"/>
        <v>6.3902922320593216</v>
      </c>
    </row>
    <row r="274" spans="1:23" s="69" customFormat="1" hidden="1" outlineLevel="1">
      <c r="A274" s="1974"/>
      <c r="B274" s="1816"/>
      <c r="C274" s="68" t="s">
        <v>165</v>
      </c>
      <c r="D274" s="235">
        <f t="shared" ref="D274:U274" si="795">IF(D253&gt;0,D271/D253*100,"")</f>
        <v>100</v>
      </c>
      <c r="E274" s="235">
        <f t="shared" si="795"/>
        <v>100</v>
      </c>
      <c r="F274" s="235">
        <f t="shared" si="795"/>
        <v>100</v>
      </c>
      <c r="G274" s="235">
        <f t="shared" si="795"/>
        <v>100</v>
      </c>
      <c r="H274" s="235">
        <f t="shared" si="795"/>
        <v>100</v>
      </c>
      <c r="I274" s="235">
        <f t="shared" si="795"/>
        <v>100</v>
      </c>
      <c r="J274" s="1075">
        <f t="shared" si="795"/>
        <v>100</v>
      </c>
      <c r="K274" s="1075">
        <f t="shared" ref="K274:L274" si="796">IF(K253&gt;0,K271/K253*100,"")</f>
        <v>100</v>
      </c>
      <c r="L274" s="1075">
        <f t="shared" si="796"/>
        <v>100</v>
      </c>
      <c r="M274" s="1075">
        <f t="shared" ref="M274:N274" si="797">IF(M253&gt;0,M271/M253*100,"")</f>
        <v>100</v>
      </c>
      <c r="N274" s="1075">
        <f t="shared" si="797"/>
        <v>100</v>
      </c>
      <c r="O274" s="235">
        <f t="shared" si="795"/>
        <v>100</v>
      </c>
      <c r="P274" s="1264">
        <f t="shared" si="795"/>
        <v>100</v>
      </c>
      <c r="Q274" s="1264">
        <f t="shared" si="795"/>
        <v>100</v>
      </c>
      <c r="R274" s="1264">
        <f t="shared" si="795"/>
        <v>100</v>
      </c>
      <c r="S274" s="1264">
        <f t="shared" si="795"/>
        <v>100</v>
      </c>
      <c r="T274" s="235">
        <f t="shared" si="795"/>
        <v>100</v>
      </c>
      <c r="U274" s="235">
        <f t="shared" si="795"/>
        <v>100</v>
      </c>
      <c r="V274" s="235">
        <f t="shared" ref="V274:W274" si="798">IF(V253&gt;0,V271/V253*100,"")</f>
        <v>100</v>
      </c>
      <c r="W274" s="235">
        <f t="shared" si="798"/>
        <v>100</v>
      </c>
    </row>
    <row r="275" spans="1:23" s="69" customFormat="1" hidden="1" outlineLevel="1">
      <c r="A275" s="1974" t="s">
        <v>143</v>
      </c>
      <c r="B275" s="1816" t="s">
        <v>71</v>
      </c>
      <c r="C275" s="669" t="s">
        <v>580</v>
      </c>
      <c r="D275" s="855">
        <f>'Ф1-Целевые показатели программ'!E386</f>
        <v>505.45832801899985</v>
      </c>
      <c r="E275" s="855">
        <f>'Ф1-Целевые показатели программ'!F386</f>
        <v>468.52856577356204</v>
      </c>
      <c r="F275" s="855">
        <f>'Ф1-Целевые показатели программ'!G386</f>
        <v>486.47663044927799</v>
      </c>
      <c r="G275" s="855">
        <f>'Ф1-Целевые показатели программ'!H386</f>
        <v>427.15328795078199</v>
      </c>
      <c r="H275" s="855">
        <f>'Ф1-Целевые показатели программ'!I386</f>
        <v>412.52848187028098</v>
      </c>
      <c r="I275" s="855">
        <f>I256</f>
        <v>374.00294500000001</v>
      </c>
      <c r="J275" s="66">
        <f t="shared" ref="J275" si="799">K275+L275+M275+N275</f>
        <v>374.0068</v>
      </c>
      <c r="K275" s="1088">
        <v>131.268438</v>
      </c>
      <c r="L275" s="1088">
        <v>63.758361999999998</v>
      </c>
      <c r="M275" s="1048">
        <v>64.28</v>
      </c>
      <c r="N275" s="1048">
        <v>114.7</v>
      </c>
      <c r="O275" s="855">
        <f>'Ф1-Целевые показатели программ'!K386</f>
        <v>398.04332099999999</v>
      </c>
      <c r="P275" s="855">
        <f>'Ф1-Целевые показатели программ'!L386</f>
        <v>142.064897</v>
      </c>
      <c r="Q275" s="855">
        <f>'Ф1-Целевые показатели программ'!M386</f>
        <v>65.856452000000004</v>
      </c>
      <c r="R275" s="855">
        <f>'Ф1-Целевые показатели программ'!N386</f>
        <v>55.034025999999997</v>
      </c>
      <c r="S275" s="855">
        <f>'Ф1-Целевые показатели программ'!O386</f>
        <v>135.08794599999999</v>
      </c>
      <c r="T275" s="1445">
        <v>395.75904571275925</v>
      </c>
      <c r="U275" s="1445">
        <v>388.27258792842576</v>
      </c>
      <c r="V275" s="1445">
        <v>380.76778511436532</v>
      </c>
      <c r="W275" s="1445">
        <v>373.24452820476256</v>
      </c>
    </row>
    <row r="276" spans="1:23" s="69" customFormat="1" hidden="1" outlineLevel="1">
      <c r="A276" s="1974"/>
      <c r="B276" s="1816"/>
      <c r="C276" s="71" t="s">
        <v>158</v>
      </c>
      <c r="D276" s="235">
        <f t="shared" ref="D276:U276" si="800">IF(D232&gt;0,D275/D232*100,"")</f>
        <v>16.172790342368497</v>
      </c>
      <c r="E276" s="235">
        <f t="shared" si="800"/>
        <v>14.287764125668211</v>
      </c>
      <c r="F276" s="235">
        <f t="shared" si="800"/>
        <v>17.29244298047389</v>
      </c>
      <c r="G276" s="235">
        <f t="shared" si="800"/>
        <v>16.121000046027596</v>
      </c>
      <c r="H276" s="235">
        <f t="shared" si="800"/>
        <v>15.80637514653483</v>
      </c>
      <c r="I276" s="235">
        <f t="shared" si="800"/>
        <v>13.976531405390796</v>
      </c>
      <c r="J276" s="1075">
        <f t="shared" si="800"/>
        <v>13.97666454567538</v>
      </c>
      <c r="K276" s="1075">
        <f t="shared" ref="K276:L276" si="801">IF(K232&gt;0,K275/K232*100,"")</f>
        <v>17.071769411245384</v>
      </c>
      <c r="L276" s="1075">
        <f t="shared" si="801"/>
        <v>10.614605457356916</v>
      </c>
      <c r="M276" s="1075">
        <f t="shared" ref="M276:N276" si="802">IF(M232&gt;0,M275/M232*100,"")</f>
        <v>10.166060414360272</v>
      </c>
      <c r="N276" s="1075">
        <f t="shared" si="802"/>
        <v>17.016541799569769</v>
      </c>
      <c r="O276" s="235">
        <f t="shared" si="800"/>
        <v>14.194151468430629</v>
      </c>
      <c r="P276" s="1264">
        <f>IF(P232&gt;0,P275/P232*100,"")</f>
        <v>17.554777159955609</v>
      </c>
      <c r="Q276" s="1264">
        <f t="shared" si="800"/>
        <v>10.329045243696305</v>
      </c>
      <c r="R276" s="1264">
        <f t="shared" si="800"/>
        <v>9.05234113014766</v>
      </c>
      <c r="S276" s="1264">
        <f t="shared" si="800"/>
        <v>18.024413782552941</v>
      </c>
      <c r="T276" s="235">
        <f t="shared" si="800"/>
        <v>14.70312120028259</v>
      </c>
      <c r="U276" s="235">
        <f t="shared" si="800"/>
        <v>14.406836642090539</v>
      </c>
      <c r="V276" s="235">
        <f t="shared" ref="V276:W276" si="803">IF(V232&gt;0,V275/V232*100,"")</f>
        <v>14.110552083898456</v>
      </c>
      <c r="W276" s="235">
        <f t="shared" si="803"/>
        <v>13.814267525706336</v>
      </c>
    </row>
    <row r="277" spans="1:23" s="69" customFormat="1" hidden="1" outlineLevel="1">
      <c r="A277" s="1974"/>
      <c r="B277" s="1816"/>
      <c r="C277" s="71" t="s">
        <v>159</v>
      </c>
      <c r="D277" s="235">
        <f t="shared" ref="D277:U277" si="804">IF(D243&gt;0,D275/D243*100,"")</f>
        <v>21.308093599313803</v>
      </c>
      <c r="E277" s="235">
        <f t="shared" si="804"/>
        <v>20.048442788952979</v>
      </c>
      <c r="F277" s="235">
        <f t="shared" si="804"/>
        <v>20.487130681119893</v>
      </c>
      <c r="G277" s="235">
        <f t="shared" si="804"/>
        <v>18.49757092124328</v>
      </c>
      <c r="H277" s="235">
        <f t="shared" si="804"/>
        <v>17.467463851602258</v>
      </c>
      <c r="I277" s="235">
        <f t="shared" si="804"/>
        <v>15.30557828090917</v>
      </c>
      <c r="J277" s="1075">
        <f t="shared" si="804"/>
        <v>15.305709577746079</v>
      </c>
      <c r="K277" s="1075">
        <f t="shared" ref="K277:L277" si="805">IF(K243&gt;0,K275/K243*100,"")</f>
        <v>18.862052713901768</v>
      </c>
      <c r="L277" s="1075">
        <f t="shared" si="805"/>
        <v>11.803656859805416</v>
      </c>
      <c r="M277" s="1075">
        <f t="shared" ref="M277:N277" si="806">IF(M243&gt;0,M275/M243*100,"")</f>
        <v>11.037087912087912</v>
      </c>
      <c r="N277" s="1075">
        <f t="shared" si="806"/>
        <v>18.349651244640686</v>
      </c>
      <c r="O277" s="235">
        <f t="shared" si="804"/>
        <v>15.009883849122559</v>
      </c>
      <c r="P277" s="1264">
        <f t="shared" si="804"/>
        <v>19.02718118075158</v>
      </c>
      <c r="Q277" s="1264">
        <f t="shared" si="804"/>
        <v>11.114259008201124</v>
      </c>
      <c r="R277" s="1264">
        <f t="shared" si="804"/>
        <v>9.5372504326563092</v>
      </c>
      <c r="S277" s="1264">
        <f t="shared" si="804"/>
        <v>18.363077396847487</v>
      </c>
      <c r="T277" s="235">
        <f t="shared" si="804"/>
        <v>16.2731113183691</v>
      </c>
      <c r="U277" s="235">
        <f t="shared" si="804"/>
        <v>15.945189679711834</v>
      </c>
      <c r="V277" s="235">
        <f t="shared" ref="V277:W277" si="807">IF(V243&gt;0,V275/V243*100,"")</f>
        <v>15.617268041054533</v>
      </c>
      <c r="W277" s="235">
        <f t="shared" si="807"/>
        <v>15.289346402397191</v>
      </c>
    </row>
    <row r="278" spans="1:23" s="69" customFormat="1" hidden="1" outlineLevel="1">
      <c r="A278" s="1974"/>
      <c r="B278" s="1816"/>
      <c r="C278" s="68" t="s">
        <v>286</v>
      </c>
      <c r="D278" s="235">
        <f t="shared" ref="D278:U278" si="808">IF(D256&gt;0,D275/D256*100,"")</f>
        <v>100</v>
      </c>
      <c r="E278" s="235">
        <f t="shared" si="808"/>
        <v>100</v>
      </c>
      <c r="F278" s="235">
        <f t="shared" si="808"/>
        <v>100</v>
      </c>
      <c r="G278" s="235">
        <f t="shared" si="808"/>
        <v>100</v>
      </c>
      <c r="H278" s="235">
        <f t="shared" si="808"/>
        <v>100</v>
      </c>
      <c r="I278" s="235">
        <f t="shared" si="808"/>
        <v>100</v>
      </c>
      <c r="J278" s="1075">
        <f t="shared" si="808"/>
        <v>100</v>
      </c>
      <c r="K278" s="1075">
        <f t="shared" ref="K278:L278" si="809">IF(K256&gt;0,K275/K256*100,"")</f>
        <v>100</v>
      </c>
      <c r="L278" s="1075">
        <f t="shared" si="809"/>
        <v>100</v>
      </c>
      <c r="M278" s="1075">
        <f t="shared" ref="M278:N278" si="810">IF(M256&gt;0,M275/M256*100,"")</f>
        <v>100</v>
      </c>
      <c r="N278" s="1075">
        <f t="shared" si="810"/>
        <v>100</v>
      </c>
      <c r="O278" s="235">
        <f t="shared" si="808"/>
        <v>100</v>
      </c>
      <c r="P278" s="1264">
        <f t="shared" si="808"/>
        <v>100</v>
      </c>
      <c r="Q278" s="1264">
        <f t="shared" si="808"/>
        <v>100</v>
      </c>
      <c r="R278" s="1264">
        <f t="shared" si="808"/>
        <v>100</v>
      </c>
      <c r="S278" s="1264">
        <f t="shared" si="808"/>
        <v>100</v>
      </c>
      <c r="T278" s="235">
        <f t="shared" si="808"/>
        <v>100</v>
      </c>
      <c r="U278" s="235">
        <f t="shared" si="808"/>
        <v>100</v>
      </c>
      <c r="V278" s="235">
        <f t="shared" ref="V278:W278" si="811">IF(V256&gt;0,V275/V256*100,"")</f>
        <v>100</v>
      </c>
      <c r="W278" s="235">
        <f t="shared" si="811"/>
        <v>100</v>
      </c>
    </row>
    <row r="279" spans="1:23" s="69" customFormat="1" ht="14.45" hidden="1" customHeight="1" outlineLevel="1">
      <c r="A279" s="1974">
        <v>7</v>
      </c>
      <c r="B279" s="1973" t="s">
        <v>166</v>
      </c>
      <c r="C279" s="669" t="s">
        <v>580</v>
      </c>
      <c r="D279" s="235">
        <f>D244-D259</f>
        <v>0</v>
      </c>
      <c r="E279" s="235">
        <f t="shared" ref="E279:H279" si="812">E244-E259</f>
        <v>0</v>
      </c>
      <c r="F279" s="235">
        <f t="shared" si="812"/>
        <v>0</v>
      </c>
      <c r="G279" s="235">
        <f t="shared" si="812"/>
        <v>0</v>
      </c>
      <c r="H279" s="235">
        <f t="shared" si="812"/>
        <v>0</v>
      </c>
      <c r="I279" s="235">
        <f>I244-I259</f>
        <v>0</v>
      </c>
      <c r="J279" s="1051"/>
      <c r="K279" s="1051"/>
      <c r="L279" s="1051"/>
      <c r="M279" s="1051"/>
      <c r="N279" s="1051"/>
      <c r="O279" s="235">
        <f t="shared" ref="O279:U279" si="813">O244-O259</f>
        <v>0</v>
      </c>
      <c r="P279" s="1264"/>
      <c r="Q279" s="1264"/>
      <c r="R279" s="1264"/>
      <c r="S279" s="1264"/>
      <c r="T279" s="235">
        <f t="shared" si="813"/>
        <v>0</v>
      </c>
      <c r="U279" s="235">
        <f t="shared" si="813"/>
        <v>0</v>
      </c>
      <c r="V279" s="235">
        <f t="shared" ref="V279:W279" si="814">V244-V259</f>
        <v>0</v>
      </c>
      <c r="W279" s="235">
        <f t="shared" si="814"/>
        <v>0</v>
      </c>
    </row>
    <row r="280" spans="1:23" s="69" customFormat="1" hidden="1" outlineLevel="1">
      <c r="A280" s="1974"/>
      <c r="B280" s="1973"/>
      <c r="C280" s="71" t="s">
        <v>79</v>
      </c>
      <c r="D280" s="235">
        <f>IF(D228&gt;0,D279/D228*100,"")</f>
        <v>0</v>
      </c>
      <c r="E280" s="235">
        <f t="shared" ref="E280" si="815">IF(E228&gt;0,E279/E228*100,"")</f>
        <v>0</v>
      </c>
      <c r="F280" s="235">
        <f t="shared" ref="F280" si="816">IF(F228&gt;0,F279/F228*100,"")</f>
        <v>0</v>
      </c>
      <c r="G280" s="235">
        <f t="shared" ref="G280" si="817">IF(G228&gt;0,G279/G228*100,"")</f>
        <v>0</v>
      </c>
      <c r="H280" s="235">
        <f t="shared" ref="H280" si="818">IF(H228&gt;0,H279/H228*100,"")</f>
        <v>0</v>
      </c>
      <c r="I280" s="235">
        <f t="shared" ref="I280" si="819">IF(I228&gt;0,I279/I228*100,"")</f>
        <v>0</v>
      </c>
      <c r="J280" s="1051"/>
      <c r="K280" s="1051"/>
      <c r="L280" s="1051"/>
      <c r="M280" s="1051"/>
      <c r="N280" s="1051"/>
      <c r="O280" s="235">
        <f t="shared" ref="O280:S280" si="820">IF(O228&gt;0,O279/O228*100,"")</f>
        <v>0</v>
      </c>
      <c r="P280" s="1264">
        <f t="shared" si="820"/>
        <v>0</v>
      </c>
      <c r="Q280" s="1264">
        <f t="shared" si="820"/>
        <v>0</v>
      </c>
      <c r="R280" s="1264">
        <f t="shared" si="820"/>
        <v>0</v>
      </c>
      <c r="S280" s="1264">
        <f t="shared" si="820"/>
        <v>0</v>
      </c>
      <c r="T280" s="235">
        <f t="shared" ref="T280" si="821">IF(T228&gt;0,T279/T228*100,"")</f>
        <v>0</v>
      </c>
      <c r="U280" s="235">
        <f t="shared" ref="U280:V280" si="822">IF(U228&gt;0,U279/U228*100,"")</f>
        <v>0</v>
      </c>
      <c r="V280" s="235">
        <f t="shared" si="822"/>
        <v>0</v>
      </c>
      <c r="W280" s="235">
        <f t="shared" ref="W280" si="823">IF(W228&gt;0,W279/W228*100,"")</f>
        <v>0</v>
      </c>
    </row>
    <row r="281" spans="1:23" s="69" customFormat="1" hidden="1" outlineLevel="1">
      <c r="A281" s="1974"/>
      <c r="B281" s="1973"/>
      <c r="C281" s="71" t="s">
        <v>151</v>
      </c>
      <c r="D281" s="235">
        <f>IF(D238&gt;0,D279/D238*100,"")</f>
        <v>0</v>
      </c>
      <c r="E281" s="235">
        <f t="shared" ref="E281:U281" si="824">IF(E238&gt;0,E279/E238*100,"")</f>
        <v>0</v>
      </c>
      <c r="F281" s="235">
        <f t="shared" si="824"/>
        <v>0</v>
      </c>
      <c r="G281" s="235">
        <f t="shared" si="824"/>
        <v>0</v>
      </c>
      <c r="H281" s="235">
        <f t="shared" si="824"/>
        <v>0</v>
      </c>
      <c r="I281" s="235">
        <f t="shared" si="824"/>
        <v>0</v>
      </c>
      <c r="J281" s="1051"/>
      <c r="K281" s="1051"/>
      <c r="L281" s="1051"/>
      <c r="M281" s="1051"/>
      <c r="N281" s="1051"/>
      <c r="O281" s="235">
        <f t="shared" si="824"/>
        <v>0</v>
      </c>
      <c r="P281" s="1264">
        <f t="shared" si="824"/>
        <v>0</v>
      </c>
      <c r="Q281" s="1264">
        <f t="shared" si="824"/>
        <v>0</v>
      </c>
      <c r="R281" s="1264">
        <f t="shared" si="824"/>
        <v>0</v>
      </c>
      <c r="S281" s="1264">
        <f t="shared" si="824"/>
        <v>0</v>
      </c>
      <c r="T281" s="235">
        <f t="shared" si="824"/>
        <v>0</v>
      </c>
      <c r="U281" s="235">
        <f t="shared" si="824"/>
        <v>0</v>
      </c>
      <c r="V281" s="235">
        <f t="shared" ref="V281:W281" si="825">IF(V238&gt;0,V279/V238*100,"")</f>
        <v>0</v>
      </c>
      <c r="W281" s="235">
        <f t="shared" si="825"/>
        <v>0</v>
      </c>
    </row>
    <row r="282" spans="1:23" s="69" customFormat="1" hidden="1" outlineLevel="1">
      <c r="A282" s="1974"/>
      <c r="B282" s="1973"/>
      <c r="C282" s="68" t="s">
        <v>160</v>
      </c>
      <c r="D282" s="235">
        <f>IF(D244&gt;0,D279/D244*100,"")</f>
        <v>0</v>
      </c>
      <c r="E282" s="235">
        <f t="shared" ref="E282:U282" si="826">IF(E244&gt;0,E279/E244*100,"")</f>
        <v>0</v>
      </c>
      <c r="F282" s="235">
        <f t="shared" si="826"/>
        <v>0</v>
      </c>
      <c r="G282" s="235">
        <f t="shared" si="826"/>
        <v>0</v>
      </c>
      <c r="H282" s="235">
        <f t="shared" si="826"/>
        <v>0</v>
      </c>
      <c r="I282" s="235">
        <f t="shared" si="826"/>
        <v>0</v>
      </c>
      <c r="J282" s="1051"/>
      <c r="K282" s="1051"/>
      <c r="L282" s="1051"/>
      <c r="M282" s="1051"/>
      <c r="N282" s="1051"/>
      <c r="O282" s="235">
        <f t="shared" si="826"/>
        <v>0</v>
      </c>
      <c r="P282" s="1264">
        <f t="shared" si="826"/>
        <v>0</v>
      </c>
      <c r="Q282" s="1264">
        <f t="shared" si="826"/>
        <v>0</v>
      </c>
      <c r="R282" s="1264">
        <f t="shared" si="826"/>
        <v>0</v>
      </c>
      <c r="S282" s="1264">
        <f t="shared" si="826"/>
        <v>0</v>
      </c>
      <c r="T282" s="235">
        <f t="shared" si="826"/>
        <v>0</v>
      </c>
      <c r="U282" s="235">
        <f t="shared" si="826"/>
        <v>0</v>
      </c>
      <c r="V282" s="235">
        <f t="shared" ref="V282:W282" si="827">IF(V244&gt;0,V279/V244*100,"")</f>
        <v>0</v>
      </c>
      <c r="W282" s="235">
        <f t="shared" si="827"/>
        <v>0</v>
      </c>
    </row>
    <row r="283" spans="1:23" s="69" customFormat="1" hidden="1" outlineLevel="1">
      <c r="A283" s="1815" t="s">
        <v>167</v>
      </c>
      <c r="B283" s="1975" t="s">
        <v>68</v>
      </c>
      <c r="C283" s="669" t="s">
        <v>580</v>
      </c>
      <c r="D283" s="235">
        <f>D247-D263</f>
        <v>0</v>
      </c>
      <c r="E283" s="235">
        <f t="shared" ref="E283:U283" si="828">E247-E263</f>
        <v>0</v>
      </c>
      <c r="F283" s="235">
        <f t="shared" si="828"/>
        <v>0</v>
      </c>
      <c r="G283" s="235">
        <f t="shared" si="828"/>
        <v>0</v>
      </c>
      <c r="H283" s="235">
        <f t="shared" si="828"/>
        <v>0</v>
      </c>
      <c r="I283" s="235">
        <f t="shared" si="828"/>
        <v>0</v>
      </c>
      <c r="J283" s="1051"/>
      <c r="K283" s="1051"/>
      <c r="L283" s="1051"/>
      <c r="M283" s="1051"/>
      <c r="N283" s="1051"/>
      <c r="O283" s="235">
        <f t="shared" si="828"/>
        <v>0</v>
      </c>
      <c r="P283" s="1264"/>
      <c r="Q283" s="1264"/>
      <c r="R283" s="1264"/>
      <c r="S283" s="1264"/>
      <c r="T283" s="235">
        <f t="shared" si="828"/>
        <v>0</v>
      </c>
      <c r="U283" s="235">
        <f t="shared" si="828"/>
        <v>0</v>
      </c>
      <c r="V283" s="235">
        <f t="shared" ref="V283:W283" si="829">V247-V263</f>
        <v>0</v>
      </c>
      <c r="W283" s="235">
        <f t="shared" si="829"/>
        <v>0</v>
      </c>
    </row>
    <row r="284" spans="1:23" s="69" customFormat="1" hidden="1" outlineLevel="1">
      <c r="A284" s="1815"/>
      <c r="B284" s="1975"/>
      <c r="C284" s="71" t="s">
        <v>152</v>
      </c>
      <c r="D284" s="235">
        <f>IF(D229&gt;0,D283/D229*100,"")</f>
        <v>0</v>
      </c>
      <c r="E284" s="235">
        <f t="shared" ref="E284" si="830">IF(E229&gt;0,E283/E229*100,"")</f>
        <v>0</v>
      </c>
      <c r="F284" s="235">
        <f t="shared" ref="F284" si="831">IF(F229&gt;0,F283/F229*100,"")</f>
        <v>0</v>
      </c>
      <c r="G284" s="235">
        <f t="shared" ref="G284" si="832">IF(G229&gt;0,G283/G229*100,"")</f>
        <v>0</v>
      </c>
      <c r="H284" s="235">
        <f t="shared" ref="H284" si="833">IF(H229&gt;0,H283/H229*100,"")</f>
        <v>0</v>
      </c>
      <c r="I284" s="235">
        <f t="shared" ref="I284" si="834">IF(I229&gt;0,I283/I229*100,"")</f>
        <v>0</v>
      </c>
      <c r="J284" s="1051"/>
      <c r="K284" s="1051"/>
      <c r="L284" s="1051"/>
      <c r="M284" s="1051"/>
      <c r="N284" s="1051"/>
      <c r="O284" s="235">
        <f t="shared" ref="O284:S284" si="835">IF(O229&gt;0,O283/O229*100,"")</f>
        <v>0</v>
      </c>
      <c r="P284" s="1264">
        <f t="shared" si="835"/>
        <v>0</v>
      </c>
      <c r="Q284" s="1264">
        <f t="shared" si="835"/>
        <v>0</v>
      </c>
      <c r="R284" s="1264">
        <f t="shared" si="835"/>
        <v>0</v>
      </c>
      <c r="S284" s="1264">
        <f t="shared" si="835"/>
        <v>0</v>
      </c>
      <c r="T284" s="235">
        <f t="shared" ref="T284" si="836">IF(T229&gt;0,T283/T229*100,"")</f>
        <v>0</v>
      </c>
      <c r="U284" s="235">
        <f t="shared" ref="U284:V284" si="837">IF(U229&gt;0,U283/U229*100,"")</f>
        <v>0</v>
      </c>
      <c r="V284" s="235">
        <f t="shared" si="837"/>
        <v>0</v>
      </c>
      <c r="W284" s="235">
        <f t="shared" ref="W284" si="838">IF(W229&gt;0,W283/W229*100,"")</f>
        <v>0</v>
      </c>
    </row>
    <row r="285" spans="1:23" s="69" customFormat="1" hidden="1" outlineLevel="1">
      <c r="A285" s="1815"/>
      <c r="B285" s="1975"/>
      <c r="C285" s="71" t="s">
        <v>153</v>
      </c>
      <c r="D285" s="235">
        <f>IF(D240&gt;0,D283/D240*100,"")</f>
        <v>0</v>
      </c>
      <c r="E285" s="235">
        <f t="shared" ref="E285:U285" si="839">IF(E240&gt;0,E283/E240*100,"")</f>
        <v>0</v>
      </c>
      <c r="F285" s="235">
        <f t="shared" si="839"/>
        <v>0</v>
      </c>
      <c r="G285" s="235">
        <f t="shared" si="839"/>
        <v>0</v>
      </c>
      <c r="H285" s="235">
        <f t="shared" si="839"/>
        <v>0</v>
      </c>
      <c r="I285" s="235">
        <f t="shared" si="839"/>
        <v>0</v>
      </c>
      <c r="J285" s="1051"/>
      <c r="K285" s="1051"/>
      <c r="L285" s="1051"/>
      <c r="M285" s="1051"/>
      <c r="N285" s="1051"/>
      <c r="O285" s="235">
        <f t="shared" si="839"/>
        <v>0</v>
      </c>
      <c r="P285" s="1264">
        <f t="shared" si="839"/>
        <v>0</v>
      </c>
      <c r="Q285" s="1264">
        <f t="shared" si="839"/>
        <v>0</v>
      </c>
      <c r="R285" s="1264">
        <f t="shared" si="839"/>
        <v>0</v>
      </c>
      <c r="S285" s="1264">
        <f t="shared" si="839"/>
        <v>0</v>
      </c>
      <c r="T285" s="235">
        <f t="shared" si="839"/>
        <v>0</v>
      </c>
      <c r="U285" s="235">
        <f t="shared" si="839"/>
        <v>0</v>
      </c>
      <c r="V285" s="235">
        <f t="shared" ref="V285:W285" si="840">IF(V240&gt;0,V283/V240*100,"")</f>
        <v>0</v>
      </c>
      <c r="W285" s="235">
        <f t="shared" si="840"/>
        <v>0</v>
      </c>
    </row>
    <row r="286" spans="1:23" s="69" customFormat="1" hidden="1" outlineLevel="1">
      <c r="A286" s="1815"/>
      <c r="B286" s="1975"/>
      <c r="C286" s="68" t="s">
        <v>163</v>
      </c>
      <c r="D286" s="235">
        <f>IF(D247&gt;0,D283/D247*100,"")</f>
        <v>0</v>
      </c>
      <c r="E286" s="235">
        <f t="shared" ref="E286:U286" si="841">IF(E247&gt;0,E283/E247*100,"")</f>
        <v>0</v>
      </c>
      <c r="F286" s="235">
        <f t="shared" si="841"/>
        <v>0</v>
      </c>
      <c r="G286" s="235">
        <f t="shared" si="841"/>
        <v>0</v>
      </c>
      <c r="H286" s="235">
        <f t="shared" si="841"/>
        <v>0</v>
      </c>
      <c r="I286" s="235">
        <f t="shared" si="841"/>
        <v>0</v>
      </c>
      <c r="J286" s="1051"/>
      <c r="K286" s="1051"/>
      <c r="L286" s="1051"/>
      <c r="M286" s="1051"/>
      <c r="N286" s="1051"/>
      <c r="O286" s="235">
        <f t="shared" si="841"/>
        <v>0</v>
      </c>
      <c r="P286" s="1264">
        <f t="shared" si="841"/>
        <v>0</v>
      </c>
      <c r="Q286" s="1264">
        <f t="shared" si="841"/>
        <v>0</v>
      </c>
      <c r="R286" s="1264">
        <f t="shared" si="841"/>
        <v>0</v>
      </c>
      <c r="S286" s="1264">
        <f t="shared" si="841"/>
        <v>0</v>
      </c>
      <c r="T286" s="235">
        <f t="shared" si="841"/>
        <v>0</v>
      </c>
      <c r="U286" s="235">
        <f t="shared" si="841"/>
        <v>0</v>
      </c>
      <c r="V286" s="235">
        <f t="shared" ref="V286:W286" si="842">IF(V247&gt;0,V283/V247*100,"")</f>
        <v>0</v>
      </c>
      <c r="W286" s="235">
        <f t="shared" si="842"/>
        <v>0</v>
      </c>
    </row>
    <row r="287" spans="1:23" s="69" customFormat="1" hidden="1" outlineLevel="1">
      <c r="A287" s="1815" t="s">
        <v>168</v>
      </c>
      <c r="B287" s="1816" t="s">
        <v>69</v>
      </c>
      <c r="C287" s="669" t="s">
        <v>580</v>
      </c>
      <c r="D287" s="235">
        <f>D250-D267</f>
        <v>0</v>
      </c>
      <c r="E287" s="235">
        <f t="shared" ref="E287:U287" si="843">E250-E267</f>
        <v>0</v>
      </c>
      <c r="F287" s="235">
        <f t="shared" si="843"/>
        <v>0</v>
      </c>
      <c r="G287" s="235">
        <f t="shared" si="843"/>
        <v>0</v>
      </c>
      <c r="H287" s="235">
        <f t="shared" si="843"/>
        <v>0</v>
      </c>
      <c r="I287" s="235">
        <f t="shared" si="843"/>
        <v>0</v>
      </c>
      <c r="J287" s="1051"/>
      <c r="K287" s="1051"/>
      <c r="L287" s="1051"/>
      <c r="M287" s="1051"/>
      <c r="N287" s="1051"/>
      <c r="O287" s="235">
        <f t="shared" si="843"/>
        <v>0</v>
      </c>
      <c r="P287" s="1264"/>
      <c r="Q287" s="1264"/>
      <c r="R287" s="1264"/>
      <c r="S287" s="1264"/>
      <c r="T287" s="235">
        <f t="shared" si="843"/>
        <v>0</v>
      </c>
      <c r="U287" s="235">
        <f t="shared" si="843"/>
        <v>0</v>
      </c>
      <c r="V287" s="235">
        <f t="shared" ref="V287:W287" si="844">V250-V267</f>
        <v>0</v>
      </c>
      <c r="W287" s="235">
        <f t="shared" si="844"/>
        <v>0</v>
      </c>
    </row>
    <row r="288" spans="1:23" s="69" customFormat="1" hidden="1" outlineLevel="1">
      <c r="A288" s="1815"/>
      <c r="B288" s="1816"/>
      <c r="C288" s="71" t="s">
        <v>154</v>
      </c>
      <c r="D288" s="235">
        <f>IF(D230&gt;0,D287/D230*100,"")</f>
        <v>0</v>
      </c>
      <c r="E288" s="235">
        <f t="shared" ref="E288" si="845">IF(E230&gt;0,E287/E230*100,"")</f>
        <v>0</v>
      </c>
      <c r="F288" s="235">
        <f t="shared" ref="F288" si="846">IF(F230&gt;0,F287/F230*100,"")</f>
        <v>0</v>
      </c>
      <c r="G288" s="235">
        <f t="shared" ref="G288" si="847">IF(G230&gt;0,G287/G230*100,"")</f>
        <v>0</v>
      </c>
      <c r="H288" s="235">
        <f t="shared" ref="H288" si="848">IF(H230&gt;0,H287/H230*100,"")</f>
        <v>0</v>
      </c>
      <c r="I288" s="235">
        <f t="shared" ref="I288" si="849">IF(I230&gt;0,I287/I230*100,"")</f>
        <v>0</v>
      </c>
      <c r="J288" s="1051"/>
      <c r="K288" s="1051"/>
      <c r="L288" s="1051"/>
      <c r="M288" s="1051"/>
      <c r="N288" s="1051"/>
      <c r="O288" s="235">
        <f t="shared" ref="O288:S288" si="850">IF(O230&gt;0,O287/O230*100,"")</f>
        <v>0</v>
      </c>
      <c r="P288" s="1264">
        <f t="shared" si="850"/>
        <v>0</v>
      </c>
      <c r="Q288" s="1264">
        <f t="shared" si="850"/>
        <v>0</v>
      </c>
      <c r="R288" s="1264">
        <f t="shared" si="850"/>
        <v>0</v>
      </c>
      <c r="S288" s="1264">
        <f t="shared" si="850"/>
        <v>0</v>
      </c>
      <c r="T288" s="235">
        <f t="shared" ref="T288" si="851">IF(T230&gt;0,T287/T230*100,"")</f>
        <v>0</v>
      </c>
      <c r="U288" s="235">
        <f t="shared" ref="U288:V288" si="852">IF(U230&gt;0,U287/U230*100,"")</f>
        <v>0</v>
      </c>
      <c r="V288" s="235">
        <f t="shared" si="852"/>
        <v>0</v>
      </c>
      <c r="W288" s="235">
        <f t="shared" ref="W288" si="853">IF(W230&gt;0,W287/W230*100,"")</f>
        <v>0</v>
      </c>
    </row>
    <row r="289" spans="1:23" s="69" customFormat="1" hidden="1" outlineLevel="1">
      <c r="A289" s="1815"/>
      <c r="B289" s="1816"/>
      <c r="C289" s="71" t="s">
        <v>155</v>
      </c>
      <c r="D289" s="235">
        <f>IF(D241&gt;0,D287/D241*100,"")</f>
        <v>0</v>
      </c>
      <c r="E289" s="235">
        <f t="shared" ref="E289:U289" si="854">IF(E241&gt;0,E287/E241*100,"")</f>
        <v>0</v>
      </c>
      <c r="F289" s="235">
        <f t="shared" si="854"/>
        <v>0</v>
      </c>
      <c r="G289" s="235">
        <f t="shared" si="854"/>
        <v>0</v>
      </c>
      <c r="H289" s="235">
        <f t="shared" si="854"/>
        <v>0</v>
      </c>
      <c r="I289" s="235">
        <f t="shared" si="854"/>
        <v>0</v>
      </c>
      <c r="J289" s="1051"/>
      <c r="K289" s="1051"/>
      <c r="L289" s="1051"/>
      <c r="M289" s="1051"/>
      <c r="N289" s="1051"/>
      <c r="O289" s="235">
        <f t="shared" si="854"/>
        <v>0</v>
      </c>
      <c r="P289" s="1264">
        <f t="shared" si="854"/>
        <v>0</v>
      </c>
      <c r="Q289" s="1264">
        <f t="shared" si="854"/>
        <v>0</v>
      </c>
      <c r="R289" s="1264">
        <f t="shared" si="854"/>
        <v>0</v>
      </c>
      <c r="S289" s="1264">
        <f t="shared" si="854"/>
        <v>0</v>
      </c>
      <c r="T289" s="235">
        <f t="shared" si="854"/>
        <v>0</v>
      </c>
      <c r="U289" s="235">
        <f t="shared" si="854"/>
        <v>0</v>
      </c>
      <c r="V289" s="235">
        <f t="shared" ref="V289:W289" si="855">IF(V241&gt;0,V287/V241*100,"")</f>
        <v>0</v>
      </c>
      <c r="W289" s="235">
        <f t="shared" si="855"/>
        <v>0</v>
      </c>
    </row>
    <row r="290" spans="1:23" s="69" customFormat="1" hidden="1" outlineLevel="1">
      <c r="A290" s="1815"/>
      <c r="B290" s="1816"/>
      <c r="C290" s="68" t="s">
        <v>164</v>
      </c>
      <c r="D290" s="235">
        <f>IF(D250&gt;0,D287/D250*100,"")</f>
        <v>0</v>
      </c>
      <c r="E290" s="235">
        <f t="shared" ref="E290:U290" si="856">IF(E250&gt;0,E287/E250*100,"")</f>
        <v>0</v>
      </c>
      <c r="F290" s="235">
        <f t="shared" si="856"/>
        <v>0</v>
      </c>
      <c r="G290" s="235">
        <f t="shared" si="856"/>
        <v>0</v>
      </c>
      <c r="H290" s="235">
        <f t="shared" si="856"/>
        <v>0</v>
      </c>
      <c r="I290" s="235">
        <f t="shared" si="856"/>
        <v>0</v>
      </c>
      <c r="J290" s="1051"/>
      <c r="K290" s="1051"/>
      <c r="L290" s="1051"/>
      <c r="M290" s="1051"/>
      <c r="N290" s="1051"/>
      <c r="O290" s="235">
        <f t="shared" si="856"/>
        <v>0</v>
      </c>
      <c r="P290" s="1264">
        <f t="shared" si="856"/>
        <v>0</v>
      </c>
      <c r="Q290" s="1264">
        <f t="shared" si="856"/>
        <v>0</v>
      </c>
      <c r="R290" s="1264">
        <f t="shared" si="856"/>
        <v>0</v>
      </c>
      <c r="S290" s="1264">
        <f t="shared" si="856"/>
        <v>0</v>
      </c>
      <c r="T290" s="235">
        <f t="shared" si="856"/>
        <v>0</v>
      </c>
      <c r="U290" s="235">
        <f t="shared" si="856"/>
        <v>0</v>
      </c>
      <c r="V290" s="235">
        <f t="shared" ref="V290:W290" si="857">IF(V250&gt;0,V287/V250*100,"")</f>
        <v>0</v>
      </c>
      <c r="W290" s="235">
        <f t="shared" si="857"/>
        <v>0</v>
      </c>
    </row>
    <row r="291" spans="1:23" s="69" customFormat="1" hidden="1" outlineLevel="1">
      <c r="A291" s="1815" t="s">
        <v>169</v>
      </c>
      <c r="B291" s="1816" t="s">
        <v>70</v>
      </c>
      <c r="C291" s="669" t="s">
        <v>580</v>
      </c>
      <c r="D291" s="235">
        <f>D253-D271</f>
        <v>0</v>
      </c>
      <c r="E291" s="235">
        <f t="shared" ref="E291:U291" si="858">E253-E271</f>
        <v>0</v>
      </c>
      <c r="F291" s="235">
        <f t="shared" si="858"/>
        <v>0</v>
      </c>
      <c r="G291" s="235">
        <f t="shared" si="858"/>
        <v>0</v>
      </c>
      <c r="H291" s="235">
        <f t="shared" si="858"/>
        <v>0</v>
      </c>
      <c r="I291" s="235">
        <f t="shared" si="858"/>
        <v>0</v>
      </c>
      <c r="J291" s="1051"/>
      <c r="K291" s="1051"/>
      <c r="L291" s="1051"/>
      <c r="M291" s="1051"/>
      <c r="N291" s="1051"/>
      <c r="O291" s="235">
        <f t="shared" si="858"/>
        <v>0</v>
      </c>
      <c r="P291" s="1264"/>
      <c r="Q291" s="1264"/>
      <c r="R291" s="1264"/>
      <c r="S291" s="1264"/>
      <c r="T291" s="235">
        <f t="shared" si="858"/>
        <v>0</v>
      </c>
      <c r="U291" s="235">
        <f t="shared" si="858"/>
        <v>0</v>
      </c>
      <c r="V291" s="235">
        <f t="shared" ref="V291:W291" si="859">V253-V271</f>
        <v>0</v>
      </c>
      <c r="W291" s="235">
        <f t="shared" si="859"/>
        <v>0</v>
      </c>
    </row>
    <row r="292" spans="1:23" s="69" customFormat="1" hidden="1" outlineLevel="1">
      <c r="A292" s="1815"/>
      <c r="B292" s="1816"/>
      <c r="C292" s="71" t="s">
        <v>156</v>
      </c>
      <c r="D292" s="235">
        <f>IF(D231&gt;0,D291/D231*100,"")</f>
        <v>0</v>
      </c>
      <c r="E292" s="235">
        <f t="shared" ref="E292" si="860">IF(E231&gt;0,E291/E231*100,"")</f>
        <v>0</v>
      </c>
      <c r="F292" s="235">
        <f t="shared" ref="F292" si="861">IF(F231&gt;0,F291/F231*100,"")</f>
        <v>0</v>
      </c>
      <c r="G292" s="235">
        <f t="shared" ref="G292" si="862">IF(G231&gt;0,G291/G231*100,"")</f>
        <v>0</v>
      </c>
      <c r="H292" s="235">
        <f t="shared" ref="H292" si="863">IF(H231&gt;0,H291/H231*100,"")</f>
        <v>0</v>
      </c>
      <c r="I292" s="235">
        <f t="shared" ref="I292" si="864">IF(I231&gt;0,I291/I231*100,"")</f>
        <v>0</v>
      </c>
      <c r="J292" s="1051"/>
      <c r="K292" s="1051"/>
      <c r="L292" s="1051"/>
      <c r="M292" s="1051"/>
      <c r="N292" s="1051"/>
      <c r="O292" s="235">
        <f t="shared" ref="O292:S292" si="865">IF(O231&gt;0,O291/O231*100,"")</f>
        <v>0</v>
      </c>
      <c r="P292" s="1264">
        <f t="shared" si="865"/>
        <v>0</v>
      </c>
      <c r="Q292" s="1264">
        <f t="shared" si="865"/>
        <v>0</v>
      </c>
      <c r="R292" s="1264">
        <f t="shared" si="865"/>
        <v>0</v>
      </c>
      <c r="S292" s="1264">
        <f t="shared" si="865"/>
        <v>0</v>
      </c>
      <c r="T292" s="235">
        <f t="shared" ref="T292" si="866">IF(T231&gt;0,T291/T231*100,"")</f>
        <v>0</v>
      </c>
      <c r="U292" s="235">
        <f t="shared" ref="U292:V292" si="867">IF(U231&gt;0,U291/U231*100,"")</f>
        <v>0</v>
      </c>
      <c r="V292" s="235">
        <f t="shared" si="867"/>
        <v>0</v>
      </c>
      <c r="W292" s="235">
        <f t="shared" ref="W292" si="868">IF(W231&gt;0,W291/W231*100,"")</f>
        <v>0</v>
      </c>
    </row>
    <row r="293" spans="1:23" s="69" customFormat="1" hidden="1" outlineLevel="1">
      <c r="A293" s="1815"/>
      <c r="B293" s="1816"/>
      <c r="C293" s="71" t="s">
        <v>157</v>
      </c>
      <c r="D293" s="235">
        <f>IF(D242&gt;0,D291/D242*100,"")</f>
        <v>0</v>
      </c>
      <c r="E293" s="235">
        <f t="shared" ref="E293:U293" si="869">IF(E242&gt;0,E291/E242*100,"")</f>
        <v>0</v>
      </c>
      <c r="F293" s="235">
        <f t="shared" si="869"/>
        <v>0</v>
      </c>
      <c r="G293" s="235">
        <f t="shared" si="869"/>
        <v>0</v>
      </c>
      <c r="H293" s="235">
        <f t="shared" si="869"/>
        <v>0</v>
      </c>
      <c r="I293" s="235">
        <f t="shared" si="869"/>
        <v>0</v>
      </c>
      <c r="J293" s="1051"/>
      <c r="K293" s="1051"/>
      <c r="L293" s="1051"/>
      <c r="M293" s="1051"/>
      <c r="N293" s="1051"/>
      <c r="O293" s="235">
        <f t="shared" si="869"/>
        <v>0</v>
      </c>
      <c r="P293" s="1264">
        <f t="shared" si="869"/>
        <v>0</v>
      </c>
      <c r="Q293" s="1264">
        <f t="shared" si="869"/>
        <v>0</v>
      </c>
      <c r="R293" s="1264">
        <f t="shared" si="869"/>
        <v>0</v>
      </c>
      <c r="S293" s="1264">
        <f t="shared" si="869"/>
        <v>0</v>
      </c>
      <c r="T293" s="235">
        <f t="shared" si="869"/>
        <v>0</v>
      </c>
      <c r="U293" s="235">
        <f t="shared" si="869"/>
        <v>0</v>
      </c>
      <c r="V293" s="235">
        <f t="shared" ref="V293:W293" si="870">IF(V242&gt;0,V291/V242*100,"")</f>
        <v>0</v>
      </c>
      <c r="W293" s="235">
        <f t="shared" si="870"/>
        <v>0</v>
      </c>
    </row>
    <row r="294" spans="1:23" s="69" customFormat="1" hidden="1" outlineLevel="1">
      <c r="A294" s="1815"/>
      <c r="B294" s="1816"/>
      <c r="C294" s="68" t="s">
        <v>165</v>
      </c>
      <c r="D294" s="235">
        <f>IF(D253&gt;0,D291/D253*100,"")</f>
        <v>0</v>
      </c>
      <c r="E294" s="235">
        <f t="shared" ref="E294:U294" si="871">IF(E253&gt;0,E291/E253*100,"")</f>
        <v>0</v>
      </c>
      <c r="F294" s="235">
        <f t="shared" si="871"/>
        <v>0</v>
      </c>
      <c r="G294" s="235">
        <f t="shared" si="871"/>
        <v>0</v>
      </c>
      <c r="H294" s="235">
        <f t="shared" si="871"/>
        <v>0</v>
      </c>
      <c r="I294" s="235">
        <f t="shared" si="871"/>
        <v>0</v>
      </c>
      <c r="J294" s="1051"/>
      <c r="K294" s="1051"/>
      <c r="L294" s="1051"/>
      <c r="M294" s="1051"/>
      <c r="N294" s="1051"/>
      <c r="O294" s="235">
        <f t="shared" si="871"/>
        <v>0</v>
      </c>
      <c r="P294" s="1264">
        <f t="shared" si="871"/>
        <v>0</v>
      </c>
      <c r="Q294" s="1264">
        <f t="shared" si="871"/>
        <v>0</v>
      </c>
      <c r="R294" s="1264">
        <f t="shared" si="871"/>
        <v>0</v>
      </c>
      <c r="S294" s="1264">
        <f t="shared" si="871"/>
        <v>0</v>
      </c>
      <c r="T294" s="235">
        <f t="shared" si="871"/>
        <v>0</v>
      </c>
      <c r="U294" s="235">
        <f t="shared" si="871"/>
        <v>0</v>
      </c>
      <c r="V294" s="235">
        <f t="shared" ref="V294:W294" si="872">IF(V253&gt;0,V291/V253*100,"")</f>
        <v>0</v>
      </c>
      <c r="W294" s="235">
        <f t="shared" si="872"/>
        <v>0</v>
      </c>
    </row>
    <row r="295" spans="1:23" s="69" customFormat="1" hidden="1" outlineLevel="1">
      <c r="A295" s="1815" t="s">
        <v>170</v>
      </c>
      <c r="B295" s="1816" t="s">
        <v>71</v>
      </c>
      <c r="C295" s="669" t="s">
        <v>580</v>
      </c>
      <c r="D295" s="235">
        <f>D256-D275</f>
        <v>0</v>
      </c>
      <c r="E295" s="235">
        <f t="shared" ref="E295:U295" si="873">E256-E275</f>
        <v>0</v>
      </c>
      <c r="F295" s="235">
        <f t="shared" si="873"/>
        <v>0</v>
      </c>
      <c r="G295" s="235">
        <f t="shared" si="873"/>
        <v>0</v>
      </c>
      <c r="H295" s="235">
        <f t="shared" si="873"/>
        <v>0</v>
      </c>
      <c r="I295" s="235">
        <f t="shared" si="873"/>
        <v>0</v>
      </c>
      <c r="J295" s="1051"/>
      <c r="K295" s="1051"/>
      <c r="L295" s="1051"/>
      <c r="M295" s="1051"/>
      <c r="N295" s="1051"/>
      <c r="O295" s="235">
        <f t="shared" si="873"/>
        <v>0</v>
      </c>
      <c r="P295" s="1264"/>
      <c r="Q295" s="1264"/>
      <c r="R295" s="1264"/>
      <c r="S295" s="1264"/>
      <c r="T295" s="235">
        <f t="shared" si="873"/>
        <v>0</v>
      </c>
      <c r="U295" s="235">
        <f t="shared" si="873"/>
        <v>0</v>
      </c>
      <c r="V295" s="235">
        <f t="shared" ref="V295:W295" si="874">V256-V275</f>
        <v>0</v>
      </c>
      <c r="W295" s="235">
        <f t="shared" si="874"/>
        <v>0</v>
      </c>
    </row>
    <row r="296" spans="1:23" s="69" customFormat="1" hidden="1" outlineLevel="1">
      <c r="A296" s="1815"/>
      <c r="B296" s="1816"/>
      <c r="C296" s="71" t="s">
        <v>158</v>
      </c>
      <c r="D296" s="235">
        <f>IF(D232&gt;0,D295/D232*100,"")</f>
        <v>0</v>
      </c>
      <c r="E296" s="235">
        <f t="shared" ref="E296" si="875">IF(E232&gt;0,E295/E232*100,"")</f>
        <v>0</v>
      </c>
      <c r="F296" s="235">
        <f t="shared" ref="F296" si="876">IF(F232&gt;0,F295/F232*100,"")</f>
        <v>0</v>
      </c>
      <c r="G296" s="235">
        <f t="shared" ref="G296" si="877">IF(G232&gt;0,G295/G232*100,"")</f>
        <v>0</v>
      </c>
      <c r="H296" s="235">
        <f t="shared" ref="H296" si="878">IF(H232&gt;0,H295/H232*100,"")</f>
        <v>0</v>
      </c>
      <c r="I296" s="235">
        <f t="shared" ref="I296" si="879">IF(I232&gt;0,I295/I232*100,"")</f>
        <v>0</v>
      </c>
      <c r="J296" s="1051"/>
      <c r="K296" s="1051"/>
      <c r="L296" s="1051"/>
      <c r="M296" s="1051"/>
      <c r="N296" s="1051"/>
      <c r="O296" s="235">
        <f t="shared" ref="O296:S296" si="880">IF(O232&gt;0,O295/O232*100,"")</f>
        <v>0</v>
      </c>
      <c r="P296" s="1264">
        <f t="shared" si="880"/>
        <v>0</v>
      </c>
      <c r="Q296" s="1264">
        <f t="shared" si="880"/>
        <v>0</v>
      </c>
      <c r="R296" s="1264">
        <f t="shared" si="880"/>
        <v>0</v>
      </c>
      <c r="S296" s="1264">
        <f t="shared" si="880"/>
        <v>0</v>
      </c>
      <c r="T296" s="235">
        <f t="shared" ref="T296" si="881">IF(T232&gt;0,T295/T232*100,"")</f>
        <v>0</v>
      </c>
      <c r="U296" s="235">
        <f t="shared" ref="U296:V296" si="882">IF(U232&gt;0,U295/U232*100,"")</f>
        <v>0</v>
      </c>
      <c r="V296" s="235">
        <f t="shared" si="882"/>
        <v>0</v>
      </c>
      <c r="W296" s="235">
        <f t="shared" ref="W296" si="883">IF(W232&gt;0,W295/W232*100,"")</f>
        <v>0</v>
      </c>
    </row>
    <row r="297" spans="1:23" s="69" customFormat="1" hidden="1" outlineLevel="1">
      <c r="A297" s="1815"/>
      <c r="B297" s="1816"/>
      <c r="C297" s="71" t="s">
        <v>159</v>
      </c>
      <c r="D297" s="235">
        <f>IF(D243&gt;0,D295/D243*100,"")</f>
        <v>0</v>
      </c>
      <c r="E297" s="235">
        <f t="shared" ref="E297:U297" si="884">IF(E243&gt;0,E295/E243*100,"")</f>
        <v>0</v>
      </c>
      <c r="F297" s="235">
        <f t="shared" si="884"/>
        <v>0</v>
      </c>
      <c r="G297" s="235">
        <f t="shared" si="884"/>
        <v>0</v>
      </c>
      <c r="H297" s="235">
        <f t="shared" si="884"/>
        <v>0</v>
      </c>
      <c r="I297" s="235">
        <f t="shared" si="884"/>
        <v>0</v>
      </c>
      <c r="J297" s="1051"/>
      <c r="K297" s="1051"/>
      <c r="L297" s="1051"/>
      <c r="M297" s="1051"/>
      <c r="N297" s="1051"/>
      <c r="O297" s="235">
        <f t="shared" si="884"/>
        <v>0</v>
      </c>
      <c r="P297" s="1264">
        <f t="shared" si="884"/>
        <v>0</v>
      </c>
      <c r="Q297" s="1264">
        <f t="shared" si="884"/>
        <v>0</v>
      </c>
      <c r="R297" s="1264">
        <f t="shared" si="884"/>
        <v>0</v>
      </c>
      <c r="S297" s="1264">
        <f t="shared" si="884"/>
        <v>0</v>
      </c>
      <c r="T297" s="235">
        <f t="shared" si="884"/>
        <v>0</v>
      </c>
      <c r="U297" s="235">
        <f t="shared" si="884"/>
        <v>0</v>
      </c>
      <c r="V297" s="235">
        <f t="shared" ref="V297:W297" si="885">IF(V243&gt;0,V295/V243*100,"")</f>
        <v>0</v>
      </c>
      <c r="W297" s="235">
        <f t="shared" si="885"/>
        <v>0</v>
      </c>
    </row>
    <row r="298" spans="1:23" s="69" customFormat="1" hidden="1" outlineLevel="1">
      <c r="A298" s="1815"/>
      <c r="B298" s="1816"/>
      <c r="C298" s="68" t="s">
        <v>286</v>
      </c>
      <c r="D298" s="235">
        <f>IF(D256&gt;0,D295/D256*100,"")</f>
        <v>0</v>
      </c>
      <c r="E298" s="235">
        <f t="shared" ref="E298:U298" si="886">IF(E256&gt;0,E295/E256*100,"")</f>
        <v>0</v>
      </c>
      <c r="F298" s="235">
        <f t="shared" si="886"/>
        <v>0</v>
      </c>
      <c r="G298" s="235">
        <f t="shared" si="886"/>
        <v>0</v>
      </c>
      <c r="H298" s="235">
        <f t="shared" si="886"/>
        <v>0</v>
      </c>
      <c r="I298" s="235">
        <f t="shared" si="886"/>
        <v>0</v>
      </c>
      <c r="J298" s="1051"/>
      <c r="K298" s="1051"/>
      <c r="L298" s="1051"/>
      <c r="M298" s="1051"/>
      <c r="N298" s="1051"/>
      <c r="O298" s="235">
        <f t="shared" si="886"/>
        <v>0</v>
      </c>
      <c r="P298" s="1264">
        <f t="shared" si="886"/>
        <v>0</v>
      </c>
      <c r="Q298" s="1264">
        <f t="shared" si="886"/>
        <v>0</v>
      </c>
      <c r="R298" s="1264">
        <f t="shared" si="886"/>
        <v>0</v>
      </c>
      <c r="S298" s="1264">
        <f t="shared" si="886"/>
        <v>0</v>
      </c>
      <c r="T298" s="235">
        <f t="shared" si="886"/>
        <v>0</v>
      </c>
      <c r="U298" s="235">
        <f t="shared" si="886"/>
        <v>0</v>
      </c>
      <c r="V298" s="235">
        <f t="shared" ref="V298:W298" si="887">IF(V256&gt;0,V295/V256*100,"")</f>
        <v>0</v>
      </c>
      <c r="W298" s="235">
        <f t="shared" si="887"/>
        <v>0</v>
      </c>
    </row>
    <row r="299" spans="1:23" s="69" customFormat="1" collapsed="1">
      <c r="A299" s="681" t="s">
        <v>406</v>
      </c>
      <c r="B299" s="682"/>
      <c r="C299" s="682"/>
      <c r="D299" s="682"/>
      <c r="E299" s="682"/>
      <c r="F299" s="683"/>
      <c r="G299" s="682"/>
      <c r="H299" s="682"/>
      <c r="I299" s="682"/>
      <c r="J299" s="1054"/>
      <c r="K299" s="1054"/>
      <c r="L299" s="1054"/>
      <c r="M299" s="1054"/>
      <c r="N299" s="1054"/>
      <c r="O299" s="682"/>
      <c r="P299" s="1266"/>
      <c r="Q299" s="1266"/>
      <c r="R299" s="1266"/>
      <c r="S299" s="1266"/>
      <c r="T299" s="682"/>
      <c r="U299" s="684"/>
      <c r="V299" s="684"/>
      <c r="W299" s="684"/>
    </row>
    <row r="300" spans="1:23" s="69" customFormat="1" ht="30" hidden="1" outlineLevel="1">
      <c r="A300" s="45" t="s">
        <v>147</v>
      </c>
      <c r="B300" s="52" t="s">
        <v>48</v>
      </c>
      <c r="C300" s="53" t="s">
        <v>593</v>
      </c>
      <c r="D300" s="66">
        <f>'Ф1-Целевые показатели программ'!E476</f>
        <v>530.40915400000006</v>
      </c>
      <c r="E300" s="66">
        <f>'Ф1-Целевые показатели программ'!F476</f>
        <v>612.22256200000004</v>
      </c>
      <c r="F300" s="66">
        <f>'Ф1-Целевые показатели программ'!G476</f>
        <v>748.35868099999993</v>
      </c>
      <c r="G300" s="66">
        <f>'Ф1-Целевые показатели программ'!H476</f>
        <v>764.03501100000017</v>
      </c>
      <c r="H300" s="66">
        <f>'Ф1-Целевые показатели программ'!I476</f>
        <v>684.06200100000001</v>
      </c>
      <c r="I300" s="66">
        <f>'Ф1-Целевые показатели программ'!J476</f>
        <v>823.54710140647978</v>
      </c>
      <c r="J300" s="66">
        <f>K300+L300+M300+N300</f>
        <v>823.55278399999997</v>
      </c>
      <c r="K300" s="1048">
        <v>217.05996999999999</v>
      </c>
      <c r="L300" s="1048">
        <v>195.87281400000001</v>
      </c>
      <c r="M300" s="66">
        <v>184.6</v>
      </c>
      <c r="N300" s="66">
        <v>226.02</v>
      </c>
      <c r="O300" s="66">
        <f>'Ф1-Целевые показатели программ'!K476</f>
        <v>843.67338100000006</v>
      </c>
      <c r="P300" s="66">
        <f>'Ф1-Целевые показатели программ'!L476</f>
        <v>221.40176600000004</v>
      </c>
      <c r="Q300" s="66">
        <f>'Ф1-Целевые показатели программ'!M476</f>
        <v>199.61159499999997</v>
      </c>
      <c r="R300" s="66">
        <f>'Ф1-Целевые показатели программ'!N476</f>
        <v>204.65967000000006</v>
      </c>
      <c r="S300" s="66">
        <f>'Ф1-Целевые показатели программ'!O476</f>
        <v>218.00035</v>
      </c>
      <c r="T300" s="66">
        <f>'Ф1-Целевые показатели программ'!P476</f>
        <v>843.67338100000006</v>
      </c>
      <c r="U300" s="66">
        <f>'Ф1-Целевые показатели программ'!Q476</f>
        <v>843.67338100000006</v>
      </c>
      <c r="V300" s="881">
        <f>'Ф1-Целевые показатели программ'!R476</f>
        <v>843.67338100000006</v>
      </c>
      <c r="W300" s="881">
        <f>'Ф1-Целевые показатели программ'!S476</f>
        <v>843.67338100000006</v>
      </c>
    </row>
    <row r="301" spans="1:23" s="69" customFormat="1" hidden="1" outlineLevel="1">
      <c r="A301" s="670" t="s">
        <v>43</v>
      </c>
      <c r="B301" s="105" t="s">
        <v>68</v>
      </c>
      <c r="C301" s="11" t="s">
        <v>593</v>
      </c>
      <c r="D301" s="66">
        <f>'Ф1-Целевые показатели программ'!E477</f>
        <v>517.41850899999997</v>
      </c>
      <c r="E301" s="66">
        <f>'Ф1-Целевые показатели программ'!F477</f>
        <v>600.66872499999999</v>
      </c>
      <c r="F301" s="66">
        <f>'Ф1-Целевые показатели программ'!G477</f>
        <v>736.92947200000003</v>
      </c>
      <c r="G301" s="66">
        <f>'Ф1-Целевые показатели программ'!H477</f>
        <v>752.28793900000016</v>
      </c>
      <c r="H301" s="66">
        <f>'Ф1-Целевые показатели программ'!I477</f>
        <v>668.04932099999996</v>
      </c>
      <c r="I301" s="66">
        <f>'Ф1-Целевые показатели программ'!J477</f>
        <v>780.09002299999997</v>
      </c>
      <c r="J301" s="66">
        <f t="shared" ref="J301:J363" si="888">K301+L301+M301+N301</f>
        <v>780.08602299999995</v>
      </c>
      <c r="K301" s="1048">
        <v>205.25665000000004</v>
      </c>
      <c r="L301" s="1048">
        <v>184.94937299999995</v>
      </c>
      <c r="M301" s="66">
        <v>176.22</v>
      </c>
      <c r="N301" s="66">
        <v>213.66</v>
      </c>
      <c r="O301" s="66">
        <f>'Ф1-Целевые показатели программ'!K477</f>
        <v>787.3967966324002</v>
      </c>
      <c r="P301" s="66">
        <f>'Ф1-Целевые показатели программ'!L477</f>
        <v>206.45255170300004</v>
      </c>
      <c r="Q301" s="66">
        <f>'Ф1-Целевые показатели программ'!M477</f>
        <v>186.00163922640002</v>
      </c>
      <c r="R301" s="66">
        <f>'Ф1-Целевые показатели программ'!N477</f>
        <v>194.79514400000005</v>
      </c>
      <c r="S301" s="66">
        <f>'Ф1-Целевые показатели программ'!O477</f>
        <v>200.14746170300006</v>
      </c>
      <c r="T301" s="66">
        <f>'Ф1-Целевые показатели программ'!P477</f>
        <v>787.4</v>
      </c>
      <c r="U301" s="66">
        <f>'Ф1-Целевые показатели программ'!Q477</f>
        <v>787.4</v>
      </c>
      <c r="V301" s="881">
        <f>'Ф1-Целевые показатели программ'!R477</f>
        <v>787.4</v>
      </c>
      <c r="W301" s="881">
        <f>'Ф1-Целевые показатели программ'!S477</f>
        <v>787.4</v>
      </c>
    </row>
    <row r="302" spans="1:23" s="69" customFormat="1" hidden="1" outlineLevel="1">
      <c r="A302" s="670" t="s">
        <v>44</v>
      </c>
      <c r="B302" s="105" t="s">
        <v>69</v>
      </c>
      <c r="C302" s="11" t="s">
        <v>593</v>
      </c>
      <c r="D302" s="66">
        <f>'Ф1-Целевые показатели программ'!E478</f>
        <v>130.49905700000002</v>
      </c>
      <c r="E302" s="66">
        <f>'Ф1-Целевые показатели программ'!F478</f>
        <v>166.85788148090143</v>
      </c>
      <c r="F302" s="66">
        <f>'Ф1-Целевые показатели программ'!G478</f>
        <v>248.99410499999999</v>
      </c>
      <c r="G302" s="66">
        <f>'Ф1-Целевые показатели программ'!H478</f>
        <v>212.82446299999998</v>
      </c>
      <c r="H302" s="66">
        <f>'Ф1-Целевые показатели программ'!I478</f>
        <v>201.882395</v>
      </c>
      <c r="I302" s="66">
        <f>'Ф1-Целевые показатели программ'!J478</f>
        <v>764.06148640647984</v>
      </c>
      <c r="J302" s="66">
        <f t="shared" si="888"/>
        <v>764.06274199999984</v>
      </c>
      <c r="K302" s="1048">
        <v>226.67601099999999</v>
      </c>
      <c r="L302" s="1048">
        <v>194.386731</v>
      </c>
      <c r="M302" s="66">
        <v>139.69</v>
      </c>
      <c r="N302" s="66">
        <v>203.31</v>
      </c>
      <c r="O302" s="66">
        <f>'Ф1-Целевые показатели программ'!K478</f>
        <v>1145.8708589999999</v>
      </c>
      <c r="P302" s="66">
        <f>'Ф1-Целевые показатели программ'!L478</f>
        <v>310.65974899999998</v>
      </c>
      <c r="Q302" s="66">
        <f>'Ф1-Целевые показатели программ'!M478</f>
        <v>266.12489399999998</v>
      </c>
      <c r="R302" s="66">
        <f>'Ф1-Целевые показатели программ'!N478</f>
        <v>264.83962400000001</v>
      </c>
      <c r="S302" s="66">
        <f>'Ф1-Целевые показатели программ'!O478</f>
        <v>304.24659199999996</v>
      </c>
      <c r="T302" s="66">
        <f>'Ф1-Целевые показатели программ'!P478</f>
        <v>1145.8699999999999</v>
      </c>
      <c r="U302" s="66">
        <f>'Ф1-Целевые показатели программ'!Q478</f>
        <v>1145.8699999999999</v>
      </c>
      <c r="V302" s="881">
        <f>'Ф1-Целевые показатели программ'!R478</f>
        <v>1145.8699999999999</v>
      </c>
      <c r="W302" s="881">
        <f>'Ф1-Целевые показатели программ'!S478</f>
        <v>1145.8699999999999</v>
      </c>
    </row>
    <row r="303" spans="1:23" s="69" customFormat="1" hidden="1" outlineLevel="1">
      <c r="A303" s="670" t="s">
        <v>45</v>
      </c>
      <c r="B303" s="105" t="s">
        <v>70</v>
      </c>
      <c r="C303" s="11" t="s">
        <v>593</v>
      </c>
      <c r="D303" s="66">
        <f>'Ф1-Целевые показатели программ'!E479</f>
        <v>486.90610500000003</v>
      </c>
      <c r="E303" s="66">
        <f>'Ф1-Целевые показатели программ'!F479</f>
        <v>563.15212400000007</v>
      </c>
      <c r="F303" s="66">
        <f>'Ф1-Целевые показатели программ'!G479</f>
        <v>674.72091699999999</v>
      </c>
      <c r="G303" s="66">
        <f>'Ф1-Целевые показатели программ'!H479</f>
        <v>691.44910500000003</v>
      </c>
      <c r="H303" s="66">
        <f>'Ф1-Целевые показатели программ'!I479</f>
        <v>637.21229800000003</v>
      </c>
      <c r="I303" s="66">
        <f>'Ф1-Целевые показатели программ'!J479</f>
        <v>709.53479540647982</v>
      </c>
      <c r="J303" s="66">
        <f t="shared" si="888"/>
        <v>709.53488700000003</v>
      </c>
      <c r="K303" s="1048">
        <v>179.222285</v>
      </c>
      <c r="L303" s="1048">
        <v>168.76260199999999</v>
      </c>
      <c r="M303" s="66">
        <v>165.97</v>
      </c>
      <c r="N303" s="66">
        <v>195.58</v>
      </c>
      <c r="O303" s="66">
        <f>'Ф1-Целевые показатели программ'!K479</f>
        <v>696.41964299999995</v>
      </c>
      <c r="P303" s="66">
        <f>'Ф1-Целевые показатели программ'!L479</f>
        <v>179.222285</v>
      </c>
      <c r="Q303" s="66">
        <f>'Ф1-Целевые показатели программ'!M479</f>
        <v>168.76260199999999</v>
      </c>
      <c r="R303" s="66">
        <f>'Ф1-Целевые показатели программ'!N479</f>
        <v>172.87952900000002</v>
      </c>
      <c r="S303" s="66">
        <f>'Ф1-Целевые показатели программ'!O479</f>
        <v>175.555227</v>
      </c>
      <c r="T303" s="66">
        <f>'Ф1-Целевые показатели программ'!P479</f>
        <v>696.42</v>
      </c>
      <c r="U303" s="66">
        <f>'Ф1-Целевые показатели программ'!Q479</f>
        <v>696.42</v>
      </c>
      <c r="V303" s="881">
        <f>'Ф1-Целевые показатели программ'!R479</f>
        <v>696.42</v>
      </c>
      <c r="W303" s="881">
        <f>'Ф1-Целевые показатели программ'!S479</f>
        <v>696.42</v>
      </c>
    </row>
    <row r="304" spans="1:23" s="69" customFormat="1" hidden="1" outlineLevel="1">
      <c r="A304" s="670" t="s">
        <v>46</v>
      </c>
      <c r="B304" s="105" t="s">
        <v>71</v>
      </c>
      <c r="C304" s="11" t="s">
        <v>593</v>
      </c>
      <c r="D304" s="66">
        <f>'Ф1-Целевые показатели программ'!E480</f>
        <v>159.10569100000001</v>
      </c>
      <c r="E304" s="66">
        <f>'Ф1-Целевые показатели программ'!F480</f>
        <v>304.37339200000002</v>
      </c>
      <c r="F304" s="66">
        <f>'Ф1-Целевые показатели программ'!G480</f>
        <v>299.94183857480004</v>
      </c>
      <c r="G304" s="66">
        <f>'Ф1-Целевые показатели программ'!H480</f>
        <v>280.47058400000003</v>
      </c>
      <c r="H304" s="66">
        <f>'Ф1-Целевые показатели программ'!I480</f>
        <v>294.63347499999998</v>
      </c>
      <c r="I304" s="66">
        <f>'Ф1-Целевые показатели программ'!J480</f>
        <v>304.28618940647982</v>
      </c>
      <c r="J304" s="66">
        <f t="shared" si="888"/>
        <v>304.27919899999995</v>
      </c>
      <c r="K304" s="1048">
        <v>80.846793000000019</v>
      </c>
      <c r="L304" s="1048">
        <v>66.452405999999968</v>
      </c>
      <c r="M304" s="66">
        <v>81.709999999999994</v>
      </c>
      <c r="N304" s="66">
        <v>75.27</v>
      </c>
      <c r="O304" s="66">
        <f>'Ф1-Целевые показатели программ'!K480</f>
        <v>299.95983699999999</v>
      </c>
      <c r="P304" s="66">
        <f>'Ф1-Целевые показатели программ'!L480</f>
        <v>80.846792999999991</v>
      </c>
      <c r="Q304" s="66">
        <f>'Ф1-Целевые показатели программ'!M480</f>
        <v>66.452405999999968</v>
      </c>
      <c r="R304" s="66">
        <f>'Ф1-Целевые показатели программ'!N480</f>
        <v>74.732091000000025</v>
      </c>
      <c r="S304" s="66">
        <f>'Ф1-Целевые показатели программ'!O480</f>
        <v>77.92854699999998</v>
      </c>
      <c r="T304" s="66">
        <f>'Ф1-Целевые показатели программ'!P480</f>
        <v>299.95999999999998</v>
      </c>
      <c r="U304" s="66">
        <f>'Ф1-Целевые показатели программ'!Q480</f>
        <v>299.95999999999998</v>
      </c>
      <c r="V304" s="881">
        <f>'Ф1-Целевые показатели программ'!R480</f>
        <v>299.95999999999998</v>
      </c>
      <c r="W304" s="881">
        <f>'Ф1-Целевые показатели программ'!S480</f>
        <v>299.95999999999998</v>
      </c>
    </row>
    <row r="305" spans="1:23" s="69" customFormat="1" hidden="1" outlineLevel="1">
      <c r="A305" s="670" t="s">
        <v>148</v>
      </c>
      <c r="B305" s="24" t="s">
        <v>146</v>
      </c>
      <c r="C305" s="11" t="s">
        <v>593</v>
      </c>
      <c r="D305" s="881">
        <f>SUM(D306:D309)</f>
        <v>434.69409500000006</v>
      </c>
      <c r="E305" s="881">
        <f t="shared" ref="E305:V305" si="889">SUM(E306:E309)</f>
        <v>476.74937</v>
      </c>
      <c r="F305" s="881">
        <f t="shared" si="889"/>
        <v>598.68508099999997</v>
      </c>
      <c r="G305" s="881">
        <f t="shared" si="889"/>
        <v>630.08796400000006</v>
      </c>
      <c r="H305" s="881">
        <v>572.29067699999996</v>
      </c>
      <c r="I305" s="881">
        <f t="shared" si="889"/>
        <v>627.52864900000009</v>
      </c>
      <c r="J305" s="66">
        <f t="shared" si="888"/>
        <v>627.52807099999995</v>
      </c>
      <c r="K305" s="881">
        <f>K306+K307+K308+K309</f>
        <v>153.98444799999999</v>
      </c>
      <c r="L305" s="881">
        <f>L306+L307+L308+L309</f>
        <v>152.56510599999999</v>
      </c>
      <c r="M305" s="881">
        <f t="shared" ref="M305:N305" si="890">M306+M307+M308+M309</f>
        <v>148.080939</v>
      </c>
      <c r="N305" s="881">
        <f t="shared" si="890"/>
        <v>172.89757800000001</v>
      </c>
      <c r="O305" s="881">
        <f>SUM(O306:O309)</f>
        <v>621.31504599999994</v>
      </c>
      <c r="P305" s="881">
        <f t="shared" si="889"/>
        <v>152.654448</v>
      </c>
      <c r="Q305" s="881">
        <f t="shared" si="889"/>
        <v>151.755076</v>
      </c>
      <c r="R305" s="881">
        <f t="shared" si="889"/>
        <v>144.807939</v>
      </c>
      <c r="S305" s="881">
        <f t="shared" si="889"/>
        <v>172.09758300000001</v>
      </c>
      <c r="T305" s="880">
        <f t="shared" si="889"/>
        <v>623.318488</v>
      </c>
      <c r="U305" s="880">
        <f t="shared" si="889"/>
        <v>625.318488</v>
      </c>
      <c r="V305" s="880">
        <f t="shared" si="889"/>
        <v>627.31848799999989</v>
      </c>
      <c r="W305" s="880">
        <f t="shared" ref="W305" si="891">SUM(W306:W309)</f>
        <v>629.31848799999989</v>
      </c>
    </row>
    <row r="306" spans="1:23" s="69" customFormat="1" hidden="1" outlineLevel="1">
      <c r="A306" s="670" t="s">
        <v>49</v>
      </c>
      <c r="B306" s="105" t="s">
        <v>68</v>
      </c>
      <c r="C306" s="11" t="s">
        <v>593</v>
      </c>
      <c r="D306" s="880">
        <v>259.172708</v>
      </c>
      <c r="E306" s="880">
        <v>139.20323299999998</v>
      </c>
      <c r="F306" s="880">
        <v>263.47245900000001</v>
      </c>
      <c r="G306" s="880">
        <v>292.16518400000001</v>
      </c>
      <c r="H306" s="880">
        <v>235.53375299999993</v>
      </c>
      <c r="I306" s="880">
        <v>286.77</v>
      </c>
      <c r="J306" s="66">
        <f t="shared" si="888"/>
        <v>286.77376600000002</v>
      </c>
      <c r="K306" s="880">
        <v>67.220860000000002</v>
      </c>
      <c r="L306" s="880">
        <v>75.772113000000004</v>
      </c>
      <c r="M306" s="880">
        <v>55.525060000000003</v>
      </c>
      <c r="N306" s="880">
        <v>88.255733000000006</v>
      </c>
      <c r="O306" s="881">
        <f>P306+Q306+R306+S306</f>
        <v>316.93376599999999</v>
      </c>
      <c r="P306" s="880">
        <v>73.220860000000002</v>
      </c>
      <c r="Q306" s="880">
        <v>84.772113000000004</v>
      </c>
      <c r="R306" s="880">
        <v>60.68506</v>
      </c>
      <c r="S306" s="880">
        <v>98.255733000000006</v>
      </c>
      <c r="T306" s="880">
        <v>316.92884299999997</v>
      </c>
      <c r="U306" s="880">
        <v>316.92884299999997</v>
      </c>
      <c r="V306" s="880">
        <v>316.92884299999997</v>
      </c>
      <c r="W306" s="880">
        <v>316.92884299999997</v>
      </c>
    </row>
    <row r="307" spans="1:23" s="69" customFormat="1" hidden="1" outlineLevel="1">
      <c r="A307" s="670" t="s">
        <v>50</v>
      </c>
      <c r="B307" s="105" t="s">
        <v>69</v>
      </c>
      <c r="C307" s="11" t="s">
        <v>593</v>
      </c>
      <c r="D307" s="880">
        <v>16.842918999999998</v>
      </c>
      <c r="E307" s="880">
        <v>15.666932000000001</v>
      </c>
      <c r="F307" s="880">
        <v>13.091454000000001</v>
      </c>
      <c r="G307" s="880">
        <v>12.834042999999999</v>
      </c>
      <c r="H307" s="880">
        <v>14.395869000000003</v>
      </c>
      <c r="I307" s="880">
        <v>13.91142</v>
      </c>
      <c r="J307" s="66">
        <f t="shared" si="888"/>
        <v>13.909392</v>
      </c>
      <c r="K307" s="880">
        <v>3.7434980000000002</v>
      </c>
      <c r="L307" s="880">
        <v>3.1443220000000003</v>
      </c>
      <c r="M307" s="880">
        <v>3.6400579999999998</v>
      </c>
      <c r="N307" s="880">
        <v>3.3815139999999997</v>
      </c>
      <c r="O307" s="881">
        <f>P307+Q307+R307+S307</f>
        <v>13.016397</v>
      </c>
      <c r="P307" s="880">
        <v>3.3134980000000001</v>
      </c>
      <c r="Q307" s="880">
        <v>3.2343220000000001</v>
      </c>
      <c r="R307" s="880">
        <v>3.267058</v>
      </c>
      <c r="S307" s="880">
        <v>3.2015189999999998</v>
      </c>
      <c r="T307" s="880">
        <v>13.021895000000001</v>
      </c>
      <c r="U307" s="880">
        <v>13.021895000000001</v>
      </c>
      <c r="V307" s="880">
        <v>13.021895000000001</v>
      </c>
      <c r="W307" s="880">
        <v>13.021895000000001</v>
      </c>
    </row>
    <row r="308" spans="1:23" s="69" customFormat="1" hidden="1" outlineLevel="1">
      <c r="A308" s="670" t="s">
        <v>51</v>
      </c>
      <c r="B308" s="105" t="s">
        <v>70</v>
      </c>
      <c r="C308" s="11" t="s">
        <v>593</v>
      </c>
      <c r="D308" s="880">
        <v>28.812963</v>
      </c>
      <c r="E308" s="880">
        <v>91.633562000000012</v>
      </c>
      <c r="F308" s="880">
        <v>68.541687999999994</v>
      </c>
      <c r="G308" s="880">
        <v>75.557787999999988</v>
      </c>
      <c r="H308" s="880">
        <v>79.202182000000022</v>
      </c>
      <c r="I308" s="880">
        <v>71.273358000000002</v>
      </c>
      <c r="J308" s="66">
        <f t="shared" si="888"/>
        <v>71.272154999999998</v>
      </c>
      <c r="K308" s="880">
        <v>18.652218999999999</v>
      </c>
      <c r="L308" s="880">
        <v>16.017755999999999</v>
      </c>
      <c r="M308" s="880">
        <v>17.296461999999998</v>
      </c>
      <c r="N308" s="880">
        <v>19.305718000000002</v>
      </c>
      <c r="O308" s="881">
        <f>P308+Q308+R308+S308</f>
        <v>64.192125000000004</v>
      </c>
      <c r="P308" s="880">
        <v>17.652218999999999</v>
      </c>
      <c r="Q308" s="880">
        <v>14.627725999999999</v>
      </c>
      <c r="R308" s="880">
        <v>15.326461999999999</v>
      </c>
      <c r="S308" s="880">
        <v>16.585718</v>
      </c>
      <c r="T308" s="880">
        <v>64.194844000000003</v>
      </c>
      <c r="U308" s="880">
        <v>64.194844000000003</v>
      </c>
      <c r="V308" s="880">
        <v>64.194844000000003</v>
      </c>
      <c r="W308" s="880">
        <v>64.194844000000003</v>
      </c>
    </row>
    <row r="309" spans="1:23" s="69" customFormat="1" hidden="1" outlineLevel="1">
      <c r="A309" s="670" t="s">
        <v>52</v>
      </c>
      <c r="B309" s="105" t="s">
        <v>71</v>
      </c>
      <c r="C309" s="11" t="s">
        <v>593</v>
      </c>
      <c r="D309" s="880">
        <v>129.86550500000001</v>
      </c>
      <c r="E309" s="880">
        <v>230.245643</v>
      </c>
      <c r="F309" s="880">
        <v>253.57947999999999</v>
      </c>
      <c r="G309" s="880">
        <v>249.53094900000002</v>
      </c>
      <c r="H309" s="880">
        <v>243.15887300000003</v>
      </c>
      <c r="I309" s="880">
        <v>255.573871</v>
      </c>
      <c r="J309" s="66">
        <f t="shared" si="888"/>
        <v>255.57275799999999</v>
      </c>
      <c r="K309" s="880">
        <v>64.367870999999994</v>
      </c>
      <c r="L309" s="880">
        <v>57.630914999999995</v>
      </c>
      <c r="M309" s="880">
        <v>71.619359000000003</v>
      </c>
      <c r="N309" s="880">
        <v>61.954612999999995</v>
      </c>
      <c r="O309" s="881">
        <f>P309+Q309+R309+S309</f>
        <v>227.17275799999999</v>
      </c>
      <c r="P309" s="880">
        <v>58.467871000000002</v>
      </c>
      <c r="Q309" s="880">
        <v>49.120914999999997</v>
      </c>
      <c r="R309" s="880">
        <v>65.529358999999999</v>
      </c>
      <c r="S309" s="880">
        <v>54.054613000000003</v>
      </c>
      <c r="T309" s="880">
        <v>229.17290600000001</v>
      </c>
      <c r="U309" s="880">
        <v>231.17290600000001</v>
      </c>
      <c r="V309" s="880">
        <v>233.17290599999995</v>
      </c>
      <c r="W309" s="880">
        <v>235.17290599999995</v>
      </c>
    </row>
    <row r="310" spans="1:23" s="69" customFormat="1" ht="60" hidden="1" outlineLevel="1">
      <c r="A310" s="670" t="s">
        <v>149</v>
      </c>
      <c r="B310" s="79" t="s">
        <v>287</v>
      </c>
      <c r="C310" s="11" t="s">
        <v>593</v>
      </c>
      <c r="D310" s="66">
        <f>'Ф1-Целевые показатели программ'!E481</f>
        <v>530.40915400000006</v>
      </c>
      <c r="E310" s="66">
        <f>'Ф1-Целевые показатели программ'!F481</f>
        <v>612.22256200000004</v>
      </c>
      <c r="F310" s="66">
        <f>'Ф1-Целевые показатели программ'!G481</f>
        <v>748.35868100000005</v>
      </c>
      <c r="G310" s="66">
        <f>'Ф1-Целевые показатели программ'!H481</f>
        <v>764.03501100000017</v>
      </c>
      <c r="H310" s="66">
        <f>'Ф1-Целевые показатели программ'!I481</f>
        <v>684.06200100000001</v>
      </c>
      <c r="I310" s="66">
        <f>'Ф1-Целевые показатели программ'!J481</f>
        <v>823.54710140647978</v>
      </c>
      <c r="J310" s="66">
        <f t="shared" si="888"/>
        <v>823.55278399999997</v>
      </c>
      <c r="K310" s="1048">
        <v>217.05996999999999</v>
      </c>
      <c r="L310" s="1048">
        <v>195.87281400000001</v>
      </c>
      <c r="M310" s="66">
        <v>184.6</v>
      </c>
      <c r="N310" s="66">
        <v>226.02</v>
      </c>
      <c r="O310" s="66">
        <f>'Ф1-Целевые показатели программ'!K481</f>
        <v>843.67338100000006</v>
      </c>
      <c r="P310" s="66">
        <f>'Ф1-Целевые показатели программ'!L481</f>
        <v>221.40176600000004</v>
      </c>
      <c r="Q310" s="66">
        <f>'Ф1-Целевые показатели программ'!M481</f>
        <v>199.61159499999997</v>
      </c>
      <c r="R310" s="66">
        <f>'Ф1-Целевые показатели программ'!N481</f>
        <v>204.65967000000006</v>
      </c>
      <c r="S310" s="66">
        <f>'Ф1-Целевые показатели программ'!O481</f>
        <v>218.00035</v>
      </c>
      <c r="T310" s="66">
        <f>'Ф1-Целевые показатели программ'!P481</f>
        <v>843.67338100000006</v>
      </c>
      <c r="U310" s="66">
        <f>'Ф1-Целевые показатели программ'!Q481</f>
        <v>843.67338100000006</v>
      </c>
      <c r="V310" s="66">
        <f>'Ф1-Целевые показатели программ'!R481</f>
        <v>843.67338100000006</v>
      </c>
      <c r="W310" s="66">
        <f>'Ф1-Целевые показатели программ'!S481</f>
        <v>843.67338100000006</v>
      </c>
    </row>
    <row r="311" spans="1:23" s="69" customFormat="1" ht="60" hidden="1" outlineLevel="1">
      <c r="A311" s="670" t="s">
        <v>150</v>
      </c>
      <c r="B311" s="18" t="s">
        <v>273</v>
      </c>
      <c r="C311" s="11" t="s">
        <v>593</v>
      </c>
      <c r="D311" s="66">
        <f>'Ф1-Целевые показатели программ'!E482</f>
        <v>530.40915400000006</v>
      </c>
      <c r="E311" s="66">
        <f>'Ф1-Целевые показатели программ'!F482</f>
        <v>612.22256200000004</v>
      </c>
      <c r="F311" s="66">
        <f>'Ф1-Целевые показатели программ'!G482</f>
        <v>748.35868099999993</v>
      </c>
      <c r="G311" s="66">
        <f>'Ф1-Целевые показатели программ'!H482</f>
        <v>764.03501100000017</v>
      </c>
      <c r="H311" s="66">
        <f>'Ф1-Целевые показатели программ'!I482</f>
        <v>684.06200100000001</v>
      </c>
      <c r="I311" s="66">
        <f>'Ф1-Целевые показатели программ'!J482</f>
        <v>823.54710140647978</v>
      </c>
      <c r="J311" s="66">
        <f t="shared" si="888"/>
        <v>823.55278399999997</v>
      </c>
      <c r="K311" s="1048">
        <v>217.05996999999999</v>
      </c>
      <c r="L311" s="1048">
        <v>195.87281400000001</v>
      </c>
      <c r="M311" s="66">
        <v>184.6</v>
      </c>
      <c r="N311" s="66">
        <v>226.02</v>
      </c>
      <c r="O311" s="66">
        <f>'Ф1-Целевые показатели программ'!K482</f>
        <v>843.67338100000006</v>
      </c>
      <c r="P311" s="66">
        <f>'Ф1-Целевые показатели программ'!L482</f>
        <v>221.40176600000004</v>
      </c>
      <c r="Q311" s="66">
        <f>'Ф1-Целевые показатели программ'!M482</f>
        <v>199.61159499999997</v>
      </c>
      <c r="R311" s="66">
        <f>'Ф1-Целевые показатели программ'!N482</f>
        <v>204.65967000000006</v>
      </c>
      <c r="S311" s="66">
        <f>'Ф1-Целевые показатели программ'!O482</f>
        <v>218.00035</v>
      </c>
      <c r="T311" s="66">
        <f>'Ф1-Целевые показатели программ'!P482</f>
        <v>843.67338100000006</v>
      </c>
      <c r="U311" s="66">
        <f>'Ф1-Целевые показатели программ'!Q482</f>
        <v>843.67338100000006</v>
      </c>
      <c r="V311" s="66">
        <f>'Ф1-Целевые показатели программ'!R482</f>
        <v>843.67338100000006</v>
      </c>
      <c r="W311" s="66">
        <f>'Ф1-Целевые показатели программ'!S482</f>
        <v>843.67338100000006</v>
      </c>
    </row>
    <row r="312" spans="1:23" s="69" customFormat="1" hidden="1" outlineLevel="1">
      <c r="A312" s="670" t="s">
        <v>59</v>
      </c>
      <c r="B312" s="105" t="s">
        <v>68</v>
      </c>
      <c r="C312" s="11" t="s">
        <v>593</v>
      </c>
      <c r="D312" s="66">
        <f>'Ф1-Целевые показатели программ'!E483</f>
        <v>517.41850899999997</v>
      </c>
      <c r="E312" s="66">
        <f>'Ф1-Целевые показатели программ'!F483</f>
        <v>600.66872499999999</v>
      </c>
      <c r="F312" s="66">
        <f>'Ф1-Целевые показатели программ'!G483</f>
        <v>736.92947200000003</v>
      </c>
      <c r="G312" s="66">
        <f>'Ф1-Целевые показатели программ'!H483</f>
        <v>752.28793900000016</v>
      </c>
      <c r="H312" s="66">
        <f>'Ф1-Целевые показатели программ'!I483</f>
        <v>668.04932099999996</v>
      </c>
      <c r="I312" s="66">
        <f>'Ф1-Целевые показатели программ'!J483</f>
        <v>780.09002299999997</v>
      </c>
      <c r="J312" s="66">
        <f t="shared" si="888"/>
        <v>780.08602299999995</v>
      </c>
      <c r="K312" s="1048">
        <v>205.25665000000004</v>
      </c>
      <c r="L312" s="1048">
        <v>184.94937299999995</v>
      </c>
      <c r="M312" s="66">
        <v>176.22</v>
      </c>
      <c r="N312" s="66">
        <v>213.66</v>
      </c>
      <c r="O312" s="66">
        <f>'Ф1-Целевые показатели программ'!K483</f>
        <v>787.3967966324002</v>
      </c>
      <c r="P312" s="66">
        <f>'Ф1-Целевые показатели программ'!L483</f>
        <v>206.45255170300004</v>
      </c>
      <c r="Q312" s="66">
        <f>'Ф1-Целевые показатели программ'!M483</f>
        <v>186.00163922640002</v>
      </c>
      <c r="R312" s="66">
        <f>'Ф1-Целевые показатели программ'!N483</f>
        <v>194.79514400000005</v>
      </c>
      <c r="S312" s="66">
        <f>'Ф1-Целевые показатели программ'!O483</f>
        <v>200.14746170300006</v>
      </c>
      <c r="T312" s="66">
        <f>'Ф1-Целевые показатели программ'!P483</f>
        <v>787.4</v>
      </c>
      <c r="U312" s="66">
        <f>'Ф1-Целевые показатели программ'!Q483</f>
        <v>787.4</v>
      </c>
      <c r="V312" s="66">
        <f>'Ф1-Целевые показатели программ'!R483</f>
        <v>787.4</v>
      </c>
      <c r="W312" s="66">
        <f>'Ф1-Целевые показатели программ'!S483</f>
        <v>787.4</v>
      </c>
    </row>
    <row r="313" spans="1:23" s="69" customFormat="1" hidden="1" outlineLevel="1">
      <c r="A313" s="670" t="s">
        <v>61</v>
      </c>
      <c r="B313" s="105" t="s">
        <v>69</v>
      </c>
      <c r="C313" s="11" t="s">
        <v>593</v>
      </c>
      <c r="D313" s="66">
        <f>'Ф1-Целевые показатели программ'!E484</f>
        <v>130.49905700000002</v>
      </c>
      <c r="E313" s="66">
        <f>'Ф1-Целевые показатели программ'!F484</f>
        <v>166.8578814809014</v>
      </c>
      <c r="F313" s="66">
        <f>'Ф1-Целевые показатели программ'!G484</f>
        <v>248.99410499999999</v>
      </c>
      <c r="G313" s="66">
        <f>'Ф1-Целевые показатели программ'!H484</f>
        <v>212.82446299999998</v>
      </c>
      <c r="H313" s="66">
        <f>'Ф1-Целевые показатели программ'!I484</f>
        <v>201.882395</v>
      </c>
      <c r="I313" s="66">
        <f>'Ф1-Целевые показатели программ'!J484</f>
        <v>764.06148640647984</v>
      </c>
      <c r="J313" s="66">
        <f t="shared" si="888"/>
        <v>764.06274199999984</v>
      </c>
      <c r="K313" s="1048">
        <v>226.67601099999999</v>
      </c>
      <c r="L313" s="1048">
        <v>194.386731</v>
      </c>
      <c r="M313" s="66">
        <v>139.69</v>
      </c>
      <c r="N313" s="66">
        <v>203.31</v>
      </c>
      <c r="O313" s="66">
        <f>'Ф1-Целевые показатели программ'!K484</f>
        <v>1145.8708589999999</v>
      </c>
      <c r="P313" s="66">
        <f>'Ф1-Целевые показатели программ'!L484</f>
        <v>310.65974899999998</v>
      </c>
      <c r="Q313" s="66">
        <f>'Ф1-Целевые показатели программ'!M484</f>
        <v>266.12489399999998</v>
      </c>
      <c r="R313" s="66">
        <f>'Ф1-Целевые показатели программ'!N484</f>
        <v>264.83962400000001</v>
      </c>
      <c r="S313" s="66">
        <f>'Ф1-Целевые показатели программ'!O484</f>
        <v>304.24659199999996</v>
      </c>
      <c r="T313" s="66">
        <f>'Ф1-Целевые показатели программ'!P484</f>
        <v>1145.8699999999999</v>
      </c>
      <c r="U313" s="66">
        <f>'Ф1-Целевые показатели программ'!Q484</f>
        <v>1145.8699999999999</v>
      </c>
      <c r="V313" s="66">
        <f>'Ф1-Целевые показатели программ'!R484</f>
        <v>1145.8699999999999</v>
      </c>
      <c r="W313" s="66">
        <f>'Ф1-Целевые показатели программ'!S484</f>
        <v>1145.8699999999999</v>
      </c>
    </row>
    <row r="314" spans="1:23" s="69" customFormat="1" hidden="1" outlineLevel="1">
      <c r="A314" s="670" t="s">
        <v>85</v>
      </c>
      <c r="B314" s="105" t="s">
        <v>70</v>
      </c>
      <c r="C314" s="11" t="s">
        <v>593</v>
      </c>
      <c r="D314" s="66">
        <f>'Ф1-Целевые показатели программ'!E485</f>
        <v>210.89047800000003</v>
      </c>
      <c r="E314" s="66">
        <f>'Ф1-Целевые показатели программ'!F485</f>
        <v>408.28195899999997</v>
      </c>
      <c r="F314" s="66">
        <f>'Ф1-Целевые показатели программ'!G485</f>
        <v>398.15700400000003</v>
      </c>
      <c r="G314" s="66">
        <f>'Ф1-Целевые показатели программ'!H485</f>
        <v>386.44987800000007</v>
      </c>
      <c r="H314" s="66">
        <f>'Ф1-Целевые показатели программ'!I485</f>
        <v>387.28267599999998</v>
      </c>
      <c r="I314" s="66">
        <f>'Ф1-Целевые показатели программ'!J485</f>
        <v>500.48888440647983</v>
      </c>
      <c r="J314" s="66">
        <f t="shared" si="888"/>
        <v>500.49</v>
      </c>
      <c r="K314" s="1048">
        <v>108.26</v>
      </c>
      <c r="L314" s="1048">
        <v>89.85</v>
      </c>
      <c r="M314" s="66">
        <v>106.8</v>
      </c>
      <c r="N314" s="66">
        <v>195.58</v>
      </c>
      <c r="O314" s="66">
        <f>'Ф1-Целевые показатели программ'!K485</f>
        <v>395.899225</v>
      </c>
      <c r="P314" s="66">
        <f>'Ф1-Целевые показатели программ'!L485</f>
        <v>108.257927</v>
      </c>
      <c r="Q314" s="66">
        <f>'Ф1-Целевые показатели программ'!M485</f>
        <v>89.846166999999966</v>
      </c>
      <c r="R314" s="66">
        <f>'Ф1-Целевые показатели программ'!N485</f>
        <v>96.286188999999993</v>
      </c>
      <c r="S314" s="66">
        <f>'Ф1-Целевые показатели программ'!O485</f>
        <v>101.50894200000002</v>
      </c>
      <c r="T314" s="66">
        <f>'Ф1-Целевые показатели программ'!P485</f>
        <v>696.42</v>
      </c>
      <c r="U314" s="66">
        <f>'Ф1-Целевые показатели программ'!Q485</f>
        <v>696.42</v>
      </c>
      <c r="V314" s="66">
        <f>'Ф1-Целевые показатели программ'!R485</f>
        <v>696.42</v>
      </c>
      <c r="W314" s="66">
        <f>'Ф1-Целевые показатели программ'!S485</f>
        <v>696.42</v>
      </c>
    </row>
    <row r="315" spans="1:23" s="69" customFormat="1" hidden="1" outlineLevel="1">
      <c r="A315" s="670" t="s">
        <v>86</v>
      </c>
      <c r="B315" s="105" t="s">
        <v>71</v>
      </c>
      <c r="C315" s="11" t="s">
        <v>593</v>
      </c>
      <c r="D315" s="66">
        <f>'Ф1-Целевые показатели программ'!E486</f>
        <v>150.54296000000002</v>
      </c>
      <c r="E315" s="66">
        <f>'Ф1-Целевые показатели программ'!F486</f>
        <v>272.65852500000005</v>
      </c>
      <c r="F315" s="66">
        <f>'Ф1-Целевые показатели программ'!G486</f>
        <v>281.50146257480003</v>
      </c>
      <c r="G315" s="66">
        <f>'Ф1-Целевые показатели программ'!H486</f>
        <v>265.56067700000006</v>
      </c>
      <c r="H315" s="66">
        <f>'Ф1-Целевые показатели программ'!I486</f>
        <v>280.645467</v>
      </c>
      <c r="I315" s="66">
        <f>'Ф1-Целевые показатели программ'!J486</f>
        <v>295.47941140647981</v>
      </c>
      <c r="J315" s="66">
        <f t="shared" si="888"/>
        <v>295.47999999999996</v>
      </c>
      <c r="K315" s="1048">
        <v>77.69</v>
      </c>
      <c r="L315" s="1048">
        <v>63.58</v>
      </c>
      <c r="M315" s="66">
        <v>78.94</v>
      </c>
      <c r="N315" s="66">
        <v>75.27</v>
      </c>
      <c r="O315" s="66">
        <f>'Ф1-Целевые показатели программ'!K486</f>
        <v>286.77139399999993</v>
      </c>
      <c r="P315" s="66">
        <f>'Ф1-Целевые показатели программ'!L486</f>
        <v>77.691181999999984</v>
      </c>
      <c r="Q315" s="66">
        <f>'Ф1-Целевые показатели программ'!M486</f>
        <v>63.580439999999975</v>
      </c>
      <c r="R315" s="66">
        <f>'Ф1-Целевые показатели программ'!N486</f>
        <v>71.256756000000024</v>
      </c>
      <c r="S315" s="66">
        <f>'Ф1-Целевые показатели программ'!O486</f>
        <v>74.243015999999969</v>
      </c>
      <c r="T315" s="66">
        <f>'Ф1-Целевые показатели программ'!P486</f>
        <v>299.95999999999998</v>
      </c>
      <c r="U315" s="66">
        <f>'Ф1-Целевые показатели программ'!Q486</f>
        <v>299.95999999999998</v>
      </c>
      <c r="V315" s="66">
        <f>'Ф1-Целевые показатели программ'!R486</f>
        <v>299.95999999999998</v>
      </c>
      <c r="W315" s="66">
        <f>'Ф1-Целевые показатели программ'!S486</f>
        <v>299.95999999999998</v>
      </c>
    </row>
    <row r="316" spans="1:23" s="69" customFormat="1" ht="14.45" hidden="1" customHeight="1" outlineLevel="1">
      <c r="A316" s="1974">
        <v>5</v>
      </c>
      <c r="B316" s="1973" t="s">
        <v>288</v>
      </c>
      <c r="C316" s="669" t="s">
        <v>580</v>
      </c>
      <c r="D316" s="66">
        <f>'Ф1-Целевые показатели программ'!E487</f>
        <v>95.715059000000025</v>
      </c>
      <c r="E316" s="66">
        <f>'Ф1-Целевые показатели программ'!F487</f>
        <v>135.47319199999995</v>
      </c>
      <c r="F316" s="66">
        <f>'Ф1-Целевые показатели программ'!G487</f>
        <v>149.67359999999996</v>
      </c>
      <c r="G316" s="66">
        <f>'Ф1-Целевые показатели программ'!H487</f>
        <v>133.94704700000008</v>
      </c>
      <c r="H316" s="66">
        <f>'Ф1-Целевые показатели программ'!I487</f>
        <v>111.77132400000002</v>
      </c>
      <c r="I316" s="66">
        <f>'Ф1-Целевые показатели программ'!J487</f>
        <v>196.01932240647977</v>
      </c>
      <c r="J316" s="66">
        <f t="shared" si="888"/>
        <v>196.02322999999996</v>
      </c>
      <c r="K316" s="66">
        <f>K319+K322+K325+K328</f>
        <v>63.075521999999992</v>
      </c>
      <c r="L316" s="66">
        <f>L319+L322+L325+L328</f>
        <v>43.307707999999948</v>
      </c>
      <c r="M316" s="66">
        <v>36.520000000000003</v>
      </c>
      <c r="N316" s="66">
        <v>53.12</v>
      </c>
      <c r="O316" s="66">
        <f>'Ф1-Целевые показатели программ'!K487</f>
        <v>219.67470400000002</v>
      </c>
      <c r="P316" s="66">
        <f>'Ф1-Целевые показатели программ'!L487</f>
        <v>67.117317999999955</v>
      </c>
      <c r="Q316" s="66">
        <f>'Ф1-Целевые показатели программ'!M487</f>
        <v>46.746488999999976</v>
      </c>
      <c r="R316" s="66">
        <f>'Ф1-Целевые показатели программ'!N487</f>
        <v>45.508678000000046</v>
      </c>
      <c r="S316" s="66">
        <f>'Ф1-Целевые показатели программ'!O487</f>
        <v>60.302219000000036</v>
      </c>
      <c r="T316" s="66">
        <f>'Ф1-Целевые показатели программ'!P487</f>
        <v>217.67470400000002</v>
      </c>
      <c r="U316" s="66">
        <f>'Ф1-Целевые показатели программ'!Q487</f>
        <v>215.67470400000002</v>
      </c>
      <c r="V316" s="66">
        <f>'Ф1-Целевые показатели программ'!R487</f>
        <v>213.67470400000002</v>
      </c>
      <c r="W316" s="66">
        <f>'Ф1-Целевые показатели программ'!S487</f>
        <v>211.67470400000002</v>
      </c>
    </row>
    <row r="317" spans="1:23" s="69" customFormat="1" hidden="1" outlineLevel="1">
      <c r="A317" s="1974"/>
      <c r="B317" s="1973"/>
      <c r="C317" s="71" t="s">
        <v>79</v>
      </c>
      <c r="D317" s="685">
        <f>IF(D300&gt;0,D316/D300*100,"")</f>
        <v>18.045514161695635</v>
      </c>
      <c r="E317" s="685">
        <f t="shared" ref="E317:V317" si="892">IF(E300&gt;0,E316/E300*100,"")</f>
        <v>22.128095305314794</v>
      </c>
      <c r="F317" s="685">
        <f t="shared" si="892"/>
        <v>20.000249051697708</v>
      </c>
      <c r="G317" s="685">
        <f t="shared" si="892"/>
        <v>17.531532596220263</v>
      </c>
      <c r="H317" s="685">
        <f>IF(H300&gt;0,H316/H300*100,"")</f>
        <v>16.339355765501733</v>
      </c>
      <c r="I317" s="685">
        <f t="shared" si="892"/>
        <v>23.801835022151348</v>
      </c>
      <c r="J317" s="1055">
        <f>IF(J300&gt;0,J316/J300*100,)</f>
        <v>23.802145267230372</v>
      </c>
      <c r="K317" s="1055">
        <f>IF(K300&gt;0,K316/K300*100,)</f>
        <v>29.059030092006367</v>
      </c>
      <c r="L317" s="1055">
        <f>IF(L300&gt;0,L316/L300*100,)</f>
        <v>22.110116823052302</v>
      </c>
      <c r="M317" s="1055">
        <f t="shared" ref="M317:N317" si="893">IF(M300&gt;0,M316/M300*100,)</f>
        <v>19.783315276273026</v>
      </c>
      <c r="N317" s="1055">
        <f t="shared" si="893"/>
        <v>23.502344925227852</v>
      </c>
      <c r="O317" s="685">
        <f t="shared" si="892"/>
        <v>26.037884914612469</v>
      </c>
      <c r="P317" s="685">
        <f t="shared" ref="P317:S317" si="894">IF(P300&gt;0,P316/P300*100,"")</f>
        <v>30.314716640516743</v>
      </c>
      <c r="Q317" s="685">
        <f t="shared" si="894"/>
        <v>23.418724247957631</v>
      </c>
      <c r="R317" s="685">
        <f t="shared" si="894"/>
        <v>22.236270585211063</v>
      </c>
      <c r="S317" s="685">
        <f t="shared" si="894"/>
        <v>27.6615239379203</v>
      </c>
      <c r="T317" s="685">
        <f t="shared" si="892"/>
        <v>25.800826350831613</v>
      </c>
      <c r="U317" s="685">
        <f t="shared" si="892"/>
        <v>25.563767787050757</v>
      </c>
      <c r="V317" s="685">
        <f t="shared" si="892"/>
        <v>25.326709223269901</v>
      </c>
      <c r="W317" s="685">
        <f t="shared" ref="W317" si="895">IF(W300&gt;0,W316/W300*100,"")</f>
        <v>25.089650659489042</v>
      </c>
    </row>
    <row r="318" spans="1:23" s="69" customFormat="1" hidden="1" outlineLevel="1">
      <c r="A318" s="1974"/>
      <c r="B318" s="1973"/>
      <c r="C318" s="71" t="s">
        <v>151</v>
      </c>
      <c r="D318" s="685">
        <f>IF(D310&gt;0,D316/D310*100,"")</f>
        <v>18.045514161695635</v>
      </c>
      <c r="E318" s="685">
        <f t="shared" ref="E318:V318" si="896">IF(E310&gt;0,E316/E310*100,"")</f>
        <v>22.128095305314794</v>
      </c>
      <c r="F318" s="685">
        <f t="shared" si="896"/>
        <v>20.000249051697704</v>
      </c>
      <c r="G318" s="685">
        <f t="shared" si="896"/>
        <v>17.531532596220263</v>
      </c>
      <c r="H318" s="685">
        <f t="shared" ref="H318" si="897">IF(H310&gt;0,H316/H310*100,"")</f>
        <v>16.339355765501733</v>
      </c>
      <c r="I318" s="685">
        <f t="shared" si="896"/>
        <v>23.801835022151348</v>
      </c>
      <c r="J318" s="1055">
        <f>IF(J310&gt;0,J316/J310*100,)</f>
        <v>23.802145267230372</v>
      </c>
      <c r="K318" s="1055">
        <f>IF(K310&gt;0,K316/K310*100,)</f>
        <v>29.059030092006367</v>
      </c>
      <c r="L318" s="1055">
        <f>IF(L310&gt;0,L316/L310*100,)</f>
        <v>22.110116823052302</v>
      </c>
      <c r="M318" s="1055">
        <f t="shared" ref="M318:N318" si="898">IF(M310&gt;0,M316/M310*100,)</f>
        <v>19.783315276273026</v>
      </c>
      <c r="N318" s="1055">
        <f t="shared" si="898"/>
        <v>23.502344925227852</v>
      </c>
      <c r="O318" s="685">
        <f t="shared" si="896"/>
        <v>26.037884914612469</v>
      </c>
      <c r="P318" s="685">
        <f t="shared" ref="P318:S318" si="899">IF(P310&gt;0,P316/P310*100,"")</f>
        <v>30.314716640516743</v>
      </c>
      <c r="Q318" s="685">
        <f t="shared" si="899"/>
        <v>23.418724247957631</v>
      </c>
      <c r="R318" s="685">
        <f t="shared" si="899"/>
        <v>22.236270585211063</v>
      </c>
      <c r="S318" s="685">
        <f t="shared" si="899"/>
        <v>27.6615239379203</v>
      </c>
      <c r="T318" s="685">
        <f t="shared" si="896"/>
        <v>25.800826350831613</v>
      </c>
      <c r="U318" s="685">
        <f t="shared" si="896"/>
        <v>25.563767787050757</v>
      </c>
      <c r="V318" s="685">
        <f t="shared" si="896"/>
        <v>25.326709223269901</v>
      </c>
      <c r="W318" s="685">
        <f t="shared" ref="W318" si="900">IF(W310&gt;0,W316/W310*100,"")</f>
        <v>25.089650659489042</v>
      </c>
    </row>
    <row r="319" spans="1:23" s="69" customFormat="1" hidden="1" outlineLevel="1">
      <c r="A319" s="1974" t="s">
        <v>87</v>
      </c>
      <c r="B319" s="1972" t="s">
        <v>68</v>
      </c>
      <c r="C319" s="669" t="s">
        <v>580</v>
      </c>
      <c r="D319" s="66">
        <f>'Ф1-Целевые показатели программ'!E491</f>
        <v>35.618013999999981</v>
      </c>
      <c r="E319" s="66">
        <f>'Ф1-Целевые показатели программ'!F491</f>
        <v>38.550092999999961</v>
      </c>
      <c r="F319" s="66">
        <f>'Ф1-Целевые показатели программ'!G491</f>
        <v>55.732216999999963</v>
      </c>
      <c r="G319" s="66">
        <f>'Ф1-Целевые показатели программ'!H491</f>
        <v>62.570919000000018</v>
      </c>
      <c r="H319" s="66">
        <f>'Ф1-Целевые показатели программ'!I491</f>
        <v>39.270143000000047</v>
      </c>
      <c r="I319" s="66">
        <f>'Ф1-Целевые показатели программ'!J491</f>
        <v>86.634155999999948</v>
      </c>
      <c r="J319" s="66">
        <f t="shared" si="888"/>
        <v>86.636440999999962</v>
      </c>
      <c r="K319" s="1048">
        <v>29.33117300000001</v>
      </c>
      <c r="L319" s="1048">
        <v>21.105267999999953</v>
      </c>
      <c r="M319" s="66">
        <v>13.39</v>
      </c>
      <c r="N319" s="66">
        <v>22.81</v>
      </c>
      <c r="O319" s="66">
        <f>'Ф1-Целевые показатели программ'!K491</f>
        <v>104.30270100000006</v>
      </c>
      <c r="P319" s="66">
        <f>'Ф1-Целевые показатели программ'!L491</f>
        <v>30.527075000000011</v>
      </c>
      <c r="Q319" s="66">
        <f>'Ф1-Целевые показатели программ'!M491</f>
        <v>20.871995999999985</v>
      </c>
      <c r="R319" s="66">
        <f>'Ф1-Целевые показатели программ'!N491</f>
        <v>21.858204000000026</v>
      </c>
      <c r="S319" s="66">
        <f>'Ф1-Целевые показатели программ'!O491</f>
        <v>31.045426000000035</v>
      </c>
      <c r="T319" s="66">
        <f>'Ф1-Целевые показатели программ'!P491</f>
        <v>104.30270100000006</v>
      </c>
      <c r="U319" s="66">
        <f>'Ф1-Целевые показатели программ'!Q491</f>
        <v>104.30270100000006</v>
      </c>
      <c r="V319" s="66">
        <f>'Ф1-Целевые показатели программ'!R491</f>
        <v>104.30270100000006</v>
      </c>
      <c r="W319" s="66">
        <f>'Ф1-Целевые показатели программ'!S491</f>
        <v>104.30270100000006</v>
      </c>
    </row>
    <row r="320" spans="1:23" s="69" customFormat="1" hidden="1" outlineLevel="1">
      <c r="A320" s="1974"/>
      <c r="B320" s="1972"/>
      <c r="C320" s="71" t="s">
        <v>152</v>
      </c>
      <c r="D320" s="141">
        <f t="shared" ref="D320:V320" si="901">IF(D301&gt;0,D319/D301*100,"")</f>
        <v>6.8837920137101198</v>
      </c>
      <c r="E320" s="141">
        <f t="shared" si="901"/>
        <v>6.4178625248051597</v>
      </c>
      <c r="F320" s="141">
        <f t="shared" si="901"/>
        <v>7.5627613113022516</v>
      </c>
      <c r="G320" s="141">
        <f t="shared" si="901"/>
        <v>8.3174162120921622</v>
      </c>
      <c r="H320" s="141">
        <f t="shared" ref="H320" si="902">IF(H301&gt;0,H319/H301*100,"")</f>
        <v>5.8783299025312612</v>
      </c>
      <c r="I320" s="141">
        <f t="shared" si="901"/>
        <v>11.105661326987635</v>
      </c>
      <c r="J320" s="1056">
        <f>IF(J301&gt;0,J319/J301*100,)</f>
        <v>11.106011189230085</v>
      </c>
      <c r="K320" s="1055">
        <f>IF(K301&gt;0,K319/K301*100,)</f>
        <v>14.289998886759578</v>
      </c>
      <c r="L320" s="1055">
        <f>IF(L301&gt;0,L319/L301*100,)</f>
        <v>11.411375803907136</v>
      </c>
      <c r="M320" s="1055">
        <f t="shared" ref="M320:N320" si="903">IF(M301&gt;0,M319/M301*100,)</f>
        <v>7.5984564748609689</v>
      </c>
      <c r="N320" s="1055">
        <f t="shared" si="903"/>
        <v>10.675840119816531</v>
      </c>
      <c r="O320" s="141">
        <f t="shared" si="901"/>
        <v>13.246523410571386</v>
      </c>
      <c r="P320" s="141">
        <f t="shared" ref="P320:S320" si="904">IF(P301&gt;0,P319/P301*100,"")</f>
        <v>14.786484714374401</v>
      </c>
      <c r="Q320" s="141">
        <f t="shared" si="904"/>
        <v>11.221404331063301</v>
      </c>
      <c r="R320" s="141">
        <f t="shared" si="904"/>
        <v>11.221123664150488</v>
      </c>
      <c r="S320" s="141">
        <f t="shared" si="904"/>
        <v>15.511276403828949</v>
      </c>
      <c r="T320" s="141">
        <f t="shared" si="901"/>
        <v>13.246469519939048</v>
      </c>
      <c r="U320" s="141">
        <f t="shared" si="901"/>
        <v>13.246469519939048</v>
      </c>
      <c r="V320" s="141">
        <f t="shared" si="901"/>
        <v>13.246469519939048</v>
      </c>
      <c r="W320" s="141">
        <f t="shared" ref="W320" si="905">IF(W301&gt;0,W319/W301*100,"")</f>
        <v>13.246469519939048</v>
      </c>
    </row>
    <row r="321" spans="1:23" s="69" customFormat="1" hidden="1" outlineLevel="1">
      <c r="A321" s="1974"/>
      <c r="B321" s="1972"/>
      <c r="C321" s="71" t="s">
        <v>153</v>
      </c>
      <c r="D321" s="141">
        <f>IF(D312&gt;0,D319/D312*100,"")</f>
        <v>6.8837920137101198</v>
      </c>
      <c r="E321" s="141">
        <f>IF(E312&gt;0,E319/E312*100,"")</f>
        <v>6.4178625248051597</v>
      </c>
      <c r="F321" s="141">
        <f>IF(F312&gt;0,F319/F312*100,"")</f>
        <v>7.5627613113022516</v>
      </c>
      <c r="G321" s="141">
        <f>IF(G312&gt;0,G319/G312*100,"")</f>
        <v>8.3174162120921622</v>
      </c>
      <c r="H321" s="141">
        <f>IF(H312&gt;0,H319/H312*100,"")</f>
        <v>5.8783299025312612</v>
      </c>
      <c r="I321" s="141">
        <f t="shared" ref="I321:V321" si="906">IF(I312&gt;0,I319/I312*100,"")</f>
        <v>11.105661326987635</v>
      </c>
      <c r="J321" s="1056">
        <f>IF(J312&gt;0,J319/J312*100,)</f>
        <v>11.106011189230085</v>
      </c>
      <c r="K321" s="1055">
        <f>IF(K312&gt;0,K319/K312*100,)</f>
        <v>14.289998886759578</v>
      </c>
      <c r="L321" s="1055">
        <f>IF(L312&gt;0,L319/L312*100,)</f>
        <v>11.411375803907136</v>
      </c>
      <c r="M321" s="1055">
        <f t="shared" ref="M321:N321" si="907">IF(M312&gt;0,M319/M312*100,)</f>
        <v>7.5984564748609689</v>
      </c>
      <c r="N321" s="1055">
        <f t="shared" si="907"/>
        <v>10.675840119816531</v>
      </c>
      <c r="O321" s="141">
        <f t="shared" si="906"/>
        <v>13.246523410571386</v>
      </c>
      <c r="P321" s="141">
        <f t="shared" ref="P321:S321" si="908">IF(P312&gt;0,P319/P312*100,"")</f>
        <v>14.786484714374401</v>
      </c>
      <c r="Q321" s="141">
        <f t="shared" si="908"/>
        <v>11.221404331063301</v>
      </c>
      <c r="R321" s="141">
        <f t="shared" si="908"/>
        <v>11.221123664150488</v>
      </c>
      <c r="S321" s="141">
        <f t="shared" si="908"/>
        <v>15.511276403828949</v>
      </c>
      <c r="T321" s="141">
        <f t="shared" si="906"/>
        <v>13.246469519939048</v>
      </c>
      <c r="U321" s="141">
        <f t="shared" si="906"/>
        <v>13.246469519939048</v>
      </c>
      <c r="V321" s="141">
        <f t="shared" si="906"/>
        <v>13.246469519939048</v>
      </c>
      <c r="W321" s="141">
        <f t="shared" ref="W321" si="909">IF(W312&gt;0,W319/W312*100,"")</f>
        <v>13.246469519939048</v>
      </c>
    </row>
    <row r="322" spans="1:23" s="69" customFormat="1" hidden="1" outlineLevel="1">
      <c r="A322" s="1974" t="s">
        <v>88</v>
      </c>
      <c r="B322" s="1972" t="s">
        <v>69</v>
      </c>
      <c r="C322" s="669" t="s">
        <v>580</v>
      </c>
      <c r="D322" s="66">
        <f>'Ф1-Целевые показатели программ'!E495</f>
        <v>7.8780670000000121</v>
      </c>
      <c r="E322" s="66">
        <f>'Ф1-Целевые показатели программ'!F495</f>
        <v>10.514496000000008</v>
      </c>
      <c r="F322" s="66">
        <f>'Ф1-Целевые показатели программ'!G495</f>
        <v>17.899373000000004</v>
      </c>
      <c r="G322" s="66">
        <f>'Ф1-Целевые показатели программ'!H495</f>
        <v>10.010481000000002</v>
      </c>
      <c r="H322" s="66">
        <f>'Ф1-Целевые показатели программ'!I495</f>
        <v>7.570589</v>
      </c>
      <c r="I322" s="66">
        <f>'Ф1-Целевые показатели программ'!J495</f>
        <v>27.366766999999975</v>
      </c>
      <c r="J322" s="66">
        <f t="shared" si="888"/>
        <v>27.364313999999982</v>
      </c>
      <c r="K322" s="1048">
        <v>8.5003499999999761</v>
      </c>
      <c r="L322" s="1048">
        <v>6.003964000000007</v>
      </c>
      <c r="M322" s="66">
        <v>5.24</v>
      </c>
      <c r="N322" s="66">
        <v>7.62</v>
      </c>
      <c r="O322" s="66">
        <f>'Ф1-Целевые показатели программ'!K495</f>
        <v>42.938508999999932</v>
      </c>
      <c r="P322" s="66">
        <f>'Ф1-Целевые показатели программ'!L495</f>
        <v>11.646243999999948</v>
      </c>
      <c r="Q322" s="66">
        <f>'Ф1-Целевые показатели программ'!M495</f>
        <v>9.9760169999999917</v>
      </c>
      <c r="R322" s="66">
        <f>'Ф1-Целевые показатели программ'!N495</f>
        <v>9.9214130000000296</v>
      </c>
      <c r="S322" s="66">
        <f>'Ф1-Целевые показатели программ'!O495</f>
        <v>11.394834999999963</v>
      </c>
      <c r="T322" s="66">
        <f>'Ф1-Целевые показатели программ'!P495</f>
        <v>42.938508999999932</v>
      </c>
      <c r="U322" s="66">
        <f>'Ф1-Целевые показатели программ'!Q495</f>
        <v>42.938508999999932</v>
      </c>
      <c r="V322" s="66">
        <f>'Ф1-Целевые показатели программ'!R495</f>
        <v>42.938508999999932</v>
      </c>
      <c r="W322" s="66">
        <f>'Ф1-Целевые показатели программ'!S495</f>
        <v>42.938508999999932</v>
      </c>
    </row>
    <row r="323" spans="1:23" s="69" customFormat="1" hidden="1" outlineLevel="1">
      <c r="A323" s="1974"/>
      <c r="B323" s="1972"/>
      <c r="C323" s="71" t="s">
        <v>154</v>
      </c>
      <c r="D323" s="141">
        <f t="shared" ref="D323:V323" si="910">IF(D302&gt;0,D322/D302*100,"")</f>
        <v>6.0368765729855127</v>
      </c>
      <c r="E323" s="141">
        <f t="shared" si="910"/>
        <v>6.3014679958066591</v>
      </c>
      <c r="F323" s="141">
        <f t="shared" si="910"/>
        <v>7.1886734025289503</v>
      </c>
      <c r="G323" s="141">
        <f t="shared" si="910"/>
        <v>4.7036326834288795</v>
      </c>
      <c r="H323" s="141">
        <f t="shared" ref="H323" si="911">IF(H302&gt;0,H322/H302*100,"")</f>
        <v>3.7499995975379625</v>
      </c>
      <c r="I323" s="141">
        <f t="shared" si="910"/>
        <v>3.5817493077305675</v>
      </c>
      <c r="J323" s="1056">
        <f>IF(J302&gt;0,J322/J302*100,)</f>
        <v>3.5814223748656477</v>
      </c>
      <c r="K323" s="1055">
        <f>IF(K302&gt;0,K322/K302*100,)</f>
        <v>3.7499998180221974</v>
      </c>
      <c r="L323" s="1055">
        <f>IF(L302&gt;0,L322/L302*100,)</f>
        <v>3.0886696685073671</v>
      </c>
      <c r="M323" s="1055">
        <f t="shared" ref="M323:N323" si="912">IF(M302&gt;0,M322/M302*100,)</f>
        <v>3.7511632901424585</v>
      </c>
      <c r="N323" s="1055">
        <f t="shared" si="912"/>
        <v>3.7479710786483698</v>
      </c>
      <c r="O323" s="141">
        <f t="shared" si="910"/>
        <v>3.7472380646342924</v>
      </c>
      <c r="P323" s="141">
        <f t="shared" ref="P323:S323" si="913">IF(P302&gt;0,P322/P302*100,"")</f>
        <v>3.7488744639396296</v>
      </c>
      <c r="Q323" s="141">
        <f t="shared" si="913"/>
        <v>3.7486222540308431</v>
      </c>
      <c r="R323" s="141">
        <f t="shared" si="913"/>
        <v>3.7461966038737575</v>
      </c>
      <c r="S323" s="141">
        <f t="shared" si="913"/>
        <v>3.745262987202159</v>
      </c>
      <c r="T323" s="141">
        <f t="shared" si="910"/>
        <v>3.7472408737465801</v>
      </c>
      <c r="U323" s="141">
        <f t="shared" si="910"/>
        <v>3.7472408737465801</v>
      </c>
      <c r="V323" s="141">
        <f t="shared" si="910"/>
        <v>3.7472408737465801</v>
      </c>
      <c r="W323" s="141">
        <f t="shared" ref="W323" si="914">IF(W302&gt;0,W322/W302*100,"")</f>
        <v>3.7472408737465801</v>
      </c>
    </row>
    <row r="324" spans="1:23" s="69" customFormat="1" hidden="1" outlineLevel="1">
      <c r="A324" s="1974"/>
      <c r="B324" s="1972"/>
      <c r="C324" s="71" t="s">
        <v>155</v>
      </c>
      <c r="D324" s="141">
        <f t="shared" ref="D324:V324" si="915">IF(D313&gt;0,D322/D313*100,"")</f>
        <v>6.0368765729855127</v>
      </c>
      <c r="E324" s="141">
        <f t="shared" si="915"/>
        <v>6.3014679958066591</v>
      </c>
      <c r="F324" s="141">
        <f t="shared" si="915"/>
        <v>7.1886734025289503</v>
      </c>
      <c r="G324" s="141">
        <f t="shared" si="915"/>
        <v>4.7036326834288795</v>
      </c>
      <c r="H324" s="141">
        <f t="shared" ref="H324" si="916">IF(H313&gt;0,H322/H313*100,"")</f>
        <v>3.7499995975379625</v>
      </c>
      <c r="I324" s="141">
        <f t="shared" si="915"/>
        <v>3.5817493077305675</v>
      </c>
      <c r="J324" s="1056">
        <f>IF(J313&gt;0,J322/J313*100,)</f>
        <v>3.5814223748656477</v>
      </c>
      <c r="K324" s="1055">
        <f>IF(K313&gt;0,K322/K313*100,)</f>
        <v>3.7499998180221974</v>
      </c>
      <c r="L324" s="1055">
        <f>IF(L313&gt;0,L322/L313*100,)</f>
        <v>3.0886696685073671</v>
      </c>
      <c r="M324" s="1055">
        <f t="shared" ref="M324:N324" si="917">IF(M313&gt;0,M322/M313*100,)</f>
        <v>3.7511632901424585</v>
      </c>
      <c r="N324" s="1055">
        <f t="shared" si="917"/>
        <v>3.7479710786483698</v>
      </c>
      <c r="O324" s="141">
        <f t="shared" si="915"/>
        <v>3.7472380646342924</v>
      </c>
      <c r="P324" s="141">
        <f t="shared" ref="P324:S324" si="918">IF(P313&gt;0,P322/P313*100,"")</f>
        <v>3.7488744639396296</v>
      </c>
      <c r="Q324" s="141">
        <f t="shared" si="918"/>
        <v>3.7486222540308431</v>
      </c>
      <c r="R324" s="141">
        <f t="shared" si="918"/>
        <v>3.7461966038737575</v>
      </c>
      <c r="S324" s="141">
        <f t="shared" si="918"/>
        <v>3.745262987202159</v>
      </c>
      <c r="T324" s="141">
        <f t="shared" si="915"/>
        <v>3.7472408737465801</v>
      </c>
      <c r="U324" s="141">
        <f t="shared" si="915"/>
        <v>3.7472408737465801</v>
      </c>
      <c r="V324" s="141">
        <f t="shared" si="915"/>
        <v>3.7472408737465801</v>
      </c>
      <c r="W324" s="141">
        <f t="shared" ref="W324" si="919">IF(W313&gt;0,W322/W313*100,"")</f>
        <v>3.7472408737465801</v>
      </c>
    </row>
    <row r="325" spans="1:23" s="69" customFormat="1" hidden="1" outlineLevel="1">
      <c r="A325" s="1974" t="s">
        <v>89</v>
      </c>
      <c r="B325" s="1972" t="s">
        <v>70</v>
      </c>
      <c r="C325" s="669" t="s">
        <v>580</v>
      </c>
      <c r="D325" s="66">
        <f>'Ф1-Целевые показатели программ'!E499</f>
        <v>31.541523000000002</v>
      </c>
      <c r="E325" s="66">
        <f>'Ф1-Целевые показатели программ'!F499</f>
        <v>43.995720999999989</v>
      </c>
      <c r="F325" s="66">
        <f>'Ф1-Целевые показатели программ'!G499</f>
        <v>48.120027425199993</v>
      </c>
      <c r="G325" s="66">
        <f>'Ф1-Целевые показатели программ'!H499</f>
        <v>45.335919000000047</v>
      </c>
      <c r="H325" s="66">
        <f>'Ф1-Целевые показатели программ'!I499</f>
        <v>34.776859999999971</v>
      </c>
      <c r="I325" s="66">
        <f>'Ф1-Целевые показатели программ'!J499</f>
        <v>45.200368999999952</v>
      </c>
      <c r="J325" s="66">
        <f t="shared" si="888"/>
        <v>45.199638999999983</v>
      </c>
      <c r="K325" s="1048">
        <v>11.920687999999981</v>
      </c>
      <c r="L325" s="1048">
        <v>10.248951000000002</v>
      </c>
      <c r="M325" s="66">
        <v>10.57</v>
      </c>
      <c r="N325" s="66">
        <v>12.46</v>
      </c>
      <c r="O325" s="66">
        <f>'Ф1-Целевые показатели программ'!K499</f>
        <v>40.775836000000041</v>
      </c>
      <c r="P325" s="66">
        <f>'Ф1-Целевые показатели программ'!L499</f>
        <v>11.920688000000009</v>
      </c>
      <c r="Q325" s="66">
        <f>'Ф1-Целевые показатели программ'!M499</f>
        <v>10.248951000000002</v>
      </c>
      <c r="R325" s="66">
        <f>'Ф1-Целевые показатели программ'!N499</f>
        <v>9.1339359999999878</v>
      </c>
      <c r="S325" s="66">
        <f>'Ф1-Целевые показатели программ'!O499</f>
        <v>9.4722610000000422</v>
      </c>
      <c r="T325" s="66">
        <f>'Ф1-Целевые показатели программ'!P499</f>
        <v>40.775836000000041</v>
      </c>
      <c r="U325" s="66">
        <f>'Ф1-Целевые показатели программ'!Q513</f>
        <v>0.45754799999999995</v>
      </c>
      <c r="V325" s="66">
        <f>'Ф1-Целевые показатели программ'!R499</f>
        <v>40.775836000000041</v>
      </c>
      <c r="W325" s="66">
        <f>'Ф1-Целевые показатели программ'!S499</f>
        <v>40.775836000000041</v>
      </c>
    </row>
    <row r="326" spans="1:23" s="69" customFormat="1" hidden="1" outlineLevel="1">
      <c r="A326" s="1974"/>
      <c r="B326" s="1972"/>
      <c r="C326" s="71" t="s">
        <v>156</v>
      </c>
      <c r="D326" s="141">
        <f t="shared" ref="D326:U326" si="920">IF(D303&gt;0,D325/D303*100,"")</f>
        <v>6.477947734912874</v>
      </c>
      <c r="E326" s="141">
        <f t="shared" si="920"/>
        <v>7.8124043442300826</v>
      </c>
      <c r="F326" s="141">
        <f t="shared" si="920"/>
        <v>7.1318416567186391</v>
      </c>
      <c r="G326" s="141">
        <f t="shared" si="920"/>
        <v>6.5566530742707432</v>
      </c>
      <c r="H326" s="141">
        <f t="shared" ref="H326" si="921">IF(H303&gt;0,H325/H303*100,"")</f>
        <v>5.4576567510001146</v>
      </c>
      <c r="I326" s="141">
        <f t="shared" si="920"/>
        <v>6.3704231691844608</v>
      </c>
      <c r="J326" s="1056">
        <f>IF(J303&gt;0,J325/J303*100,)</f>
        <v>6.3703194625298218</v>
      </c>
      <c r="K326" s="1055">
        <f>IF(K303&gt;0,K325/K303*100,)</f>
        <v>6.6513424934851049</v>
      </c>
      <c r="L326" s="1055">
        <f>IF(L303&gt;0,L325/L303*100,)</f>
        <v>6.0729989218819957</v>
      </c>
      <c r="M326" s="1055">
        <f t="shared" ref="M326:N326" si="922">IF(M303&gt;0,M325/M303*100,)</f>
        <v>6.3686208350906801</v>
      </c>
      <c r="N326" s="1055">
        <f t="shared" si="922"/>
        <v>6.3707945597709381</v>
      </c>
      <c r="O326" s="141">
        <f t="shared" si="920"/>
        <v>5.8550668996566548</v>
      </c>
      <c r="P326" s="141">
        <f t="shared" ref="P326:S326" si="923">IF(P303&gt;0,P325/P303*100,"")</f>
        <v>6.6513424934851209</v>
      </c>
      <c r="Q326" s="141">
        <f t="shared" si="923"/>
        <v>6.0729989218819957</v>
      </c>
      <c r="R326" s="141">
        <f t="shared" si="923"/>
        <v>5.2834109699593101</v>
      </c>
      <c r="S326" s="141">
        <f t="shared" si="923"/>
        <v>5.3956018068320128</v>
      </c>
      <c r="T326" s="141">
        <f t="shared" si="920"/>
        <v>5.8550638982223431</v>
      </c>
      <c r="U326" s="141">
        <f t="shared" si="920"/>
        <v>6.5700008615490649E-2</v>
      </c>
      <c r="V326" s="141">
        <f t="shared" ref="V326:W326" si="924">IF(V303&gt;0,V325/V303*100,"")</f>
        <v>5.8550638982223431</v>
      </c>
      <c r="W326" s="141">
        <f t="shared" si="924"/>
        <v>5.8550638982223431</v>
      </c>
    </row>
    <row r="327" spans="1:23" s="69" customFormat="1" hidden="1" outlineLevel="1">
      <c r="A327" s="1974"/>
      <c r="B327" s="1972"/>
      <c r="C327" s="71" t="s">
        <v>157</v>
      </c>
      <c r="D327" s="141">
        <f t="shared" ref="D327:U327" si="925">IF(D314&gt;0,D325/D314*100,"")</f>
        <v>14.956352367886424</v>
      </c>
      <c r="E327" s="141">
        <f t="shared" si="925"/>
        <v>10.775818041962513</v>
      </c>
      <c r="F327" s="141">
        <f t="shared" si="925"/>
        <v>12.085691559302568</v>
      </c>
      <c r="G327" s="141">
        <f t="shared" si="925"/>
        <v>11.7313839597072</v>
      </c>
      <c r="H327" s="141">
        <f t="shared" ref="H327" si="926">IF(H314&gt;0,H325/H314*100,"")</f>
        <v>8.9797096940117136</v>
      </c>
      <c r="I327" s="141">
        <f t="shared" si="925"/>
        <v>9.0312433319277812</v>
      </c>
      <c r="J327" s="1056">
        <f>IF(J314&gt;0,J325/J314*100,)</f>
        <v>9.0310773442026768</v>
      </c>
      <c r="K327" s="1055">
        <f>IF(K314&gt;0,K325/K314*100,)</f>
        <v>11.011165712174376</v>
      </c>
      <c r="L327" s="1055">
        <f>IF(L314&gt;0,L325/L314*100,)</f>
        <v>11.406734557595996</v>
      </c>
      <c r="M327" s="1055">
        <f t="shared" ref="M327:N327" si="927">IF(M314&gt;0,M325/M314*100,)</f>
        <v>9.8970037453183526</v>
      </c>
      <c r="N327" s="1055">
        <f t="shared" si="927"/>
        <v>6.3707945597709381</v>
      </c>
      <c r="O327" s="141">
        <f t="shared" si="925"/>
        <v>10.299549336071582</v>
      </c>
      <c r="P327" s="141">
        <f t="shared" ref="P327:S327" si="928">IF(P314&gt;0,P325/P314*100,"")</f>
        <v>11.011376561829056</v>
      </c>
      <c r="Q327" s="141">
        <f t="shared" si="928"/>
        <v>11.407221189524988</v>
      </c>
      <c r="R327" s="141">
        <f t="shared" si="928"/>
        <v>9.4862369098438286</v>
      </c>
      <c r="S327" s="141">
        <f t="shared" si="928"/>
        <v>9.3314547599166584</v>
      </c>
      <c r="T327" s="141">
        <f t="shared" si="925"/>
        <v>5.8550638982223431</v>
      </c>
      <c r="U327" s="141">
        <f t="shared" si="925"/>
        <v>6.5700008615490649E-2</v>
      </c>
      <c r="V327" s="141">
        <f t="shared" ref="V327:W327" si="929">IF(V314&gt;0,V325/V314*100,"")</f>
        <v>5.8550638982223431</v>
      </c>
      <c r="W327" s="141">
        <f t="shared" si="929"/>
        <v>5.8550638982223431</v>
      </c>
    </row>
    <row r="328" spans="1:23" s="69" customFormat="1" hidden="1" outlineLevel="1">
      <c r="A328" s="1974" t="s">
        <v>90</v>
      </c>
      <c r="B328" s="1972" t="s">
        <v>71</v>
      </c>
      <c r="C328" s="669" t="s">
        <v>580</v>
      </c>
      <c r="D328" s="66">
        <f>'Ф1-Целевые показатели программ'!E503</f>
        <v>20.67745500000003</v>
      </c>
      <c r="E328" s="66">
        <f>'Ф1-Целевые показатели программ'!F503</f>
        <v>42.412882000000003</v>
      </c>
      <c r="F328" s="66">
        <f>'Ф1-Целевые показатели программ'!G503</f>
        <v>27.921982574800015</v>
      </c>
      <c r="G328" s="66">
        <f>'Ф1-Целевые показатели программ'!H503</f>
        <v>16.029728000000031</v>
      </c>
      <c r="H328" s="66">
        <f>'Ф1-Целевые показатели программ'!I503</f>
        <v>37.486593999999982</v>
      </c>
      <c r="I328" s="66">
        <f>'Ф1-Целевые показатели программ'!J503</f>
        <v>36.817738406479833</v>
      </c>
      <c r="J328" s="66">
        <f t="shared" si="888"/>
        <v>36.822836000000009</v>
      </c>
      <c r="K328" s="1048">
        <v>13.323311000000016</v>
      </c>
      <c r="L328" s="1048">
        <v>5.9495249999999871</v>
      </c>
      <c r="M328" s="66">
        <v>7.32</v>
      </c>
      <c r="N328" s="66">
        <v>10.23</v>
      </c>
      <c r="O328" s="66">
        <f>'Ф1-Целевые показатели программ'!K503</f>
        <v>31.657657999999998</v>
      </c>
      <c r="P328" s="66">
        <f>'Ф1-Целевые показатели программ'!L503</f>
        <v>13.023311</v>
      </c>
      <c r="Q328" s="66">
        <f>'Ф1-Целевые показатели программ'!M503</f>
        <v>5.6495249999999997</v>
      </c>
      <c r="R328" s="66">
        <f>'Ф1-Целевые показатели программ'!N503</f>
        <v>4.5951250000000003</v>
      </c>
      <c r="S328" s="66">
        <f>'Ф1-Целевые показатели программ'!O503</f>
        <v>8.389697</v>
      </c>
      <c r="T328" s="66">
        <f>'Ф1-Целевые показатели программ'!P503</f>
        <v>29.657657999999998</v>
      </c>
      <c r="U328" s="66">
        <f>'Ф1-Целевые показатели программ'!Q503</f>
        <v>27.657657999999998</v>
      </c>
      <c r="V328" s="66">
        <f>'Ф1-Целевые показатели программ'!R503</f>
        <v>25.657657999999998</v>
      </c>
      <c r="W328" s="66">
        <f>'Ф1-Целевые показатели программ'!S503</f>
        <v>23.657657999999998</v>
      </c>
    </row>
    <row r="329" spans="1:23" s="69" customFormat="1" hidden="1" outlineLevel="1">
      <c r="A329" s="1974"/>
      <c r="B329" s="1972"/>
      <c r="C329" s="71" t="s">
        <v>158</v>
      </c>
      <c r="D329" s="141">
        <f t="shared" ref="D329:U329" si="930">IF(D304&gt;0,D328/D304*100,"")</f>
        <v>12.99604990245134</v>
      </c>
      <c r="E329" s="141">
        <f t="shared" si="930"/>
        <v>13.934490699502405</v>
      </c>
      <c r="F329" s="141">
        <f t="shared" si="930"/>
        <v>9.3091322996064054</v>
      </c>
      <c r="G329" s="141">
        <f t="shared" si="930"/>
        <v>5.7152974017410783</v>
      </c>
      <c r="H329" s="141">
        <f t="shared" ref="H329" si="931">IF(H304&gt;0,H328/H304*100,"")</f>
        <v>12.723127947358998</v>
      </c>
      <c r="I329" s="141">
        <f t="shared" si="930"/>
        <v>12.099707344028342</v>
      </c>
      <c r="J329" s="1056">
        <f>IF(J304&gt;0,J328/J304*100,)</f>
        <v>12.101660619922958</v>
      </c>
      <c r="K329" s="1055">
        <f>IF(K304&gt;0,K328/K304*100,)</f>
        <v>16.479702540581929</v>
      </c>
      <c r="L329" s="1055">
        <f>IF(L304&gt;0,L328/L304*100,)</f>
        <v>8.9530618349619875</v>
      </c>
      <c r="M329" s="1055">
        <f t="shared" ref="M329:N329" si="932">IF(M304&gt;0,M328/M304*100,)</f>
        <v>8.958511810059969</v>
      </c>
      <c r="N329" s="1055">
        <f t="shared" si="932"/>
        <v>13.591072140294941</v>
      </c>
      <c r="O329" s="141">
        <f t="shared" si="930"/>
        <v>10.553965596400827</v>
      </c>
      <c r="P329" s="141">
        <f t="shared" ref="P329:S329" si="933">IF(P304&gt;0,P328/P304*100,"")</f>
        <v>16.108630307698167</v>
      </c>
      <c r="Q329" s="141">
        <f t="shared" si="933"/>
        <v>8.5016109123272408</v>
      </c>
      <c r="R329" s="141">
        <f t="shared" si="933"/>
        <v>6.1487975761309803</v>
      </c>
      <c r="S329" s="141">
        <f t="shared" si="933"/>
        <v>10.765884034768417</v>
      </c>
      <c r="T329" s="141">
        <f t="shared" si="930"/>
        <v>9.8872042939058549</v>
      </c>
      <c r="U329" s="141">
        <f t="shared" si="930"/>
        <v>9.2204487264968655</v>
      </c>
      <c r="V329" s="141">
        <f t="shared" ref="V329:W329" si="934">IF(V304&gt;0,V328/V304*100,"")</f>
        <v>8.553693159087878</v>
      </c>
      <c r="W329" s="141">
        <f t="shared" si="934"/>
        <v>7.8869375916788904</v>
      </c>
    </row>
    <row r="330" spans="1:23" s="69" customFormat="1" hidden="1" outlineLevel="1">
      <c r="A330" s="1974"/>
      <c r="B330" s="1972"/>
      <c r="C330" s="71" t="s">
        <v>159</v>
      </c>
      <c r="D330" s="141">
        <f t="shared" ref="D330:U330" si="935">IF(D315&gt;0,D328/D315*100,"")</f>
        <v>13.73525205031177</v>
      </c>
      <c r="E330" s="141">
        <f t="shared" si="935"/>
        <v>15.555311171730279</v>
      </c>
      <c r="F330" s="141">
        <f t="shared" si="935"/>
        <v>9.918947603116143</v>
      </c>
      <c r="G330" s="141">
        <f t="shared" si="935"/>
        <v>6.0361828344036148</v>
      </c>
      <c r="H330" s="141">
        <f t="shared" ref="H330" si="936">IF(H315&gt;0,H328/H315*100,"")</f>
        <v>13.357277564721892</v>
      </c>
      <c r="I330" s="141">
        <f t="shared" si="935"/>
        <v>12.460339700565827</v>
      </c>
      <c r="J330" s="1056">
        <f>IF(J315&gt;0,J328/J315*100,)</f>
        <v>12.46204007039394</v>
      </c>
      <c r="K330" s="1055">
        <f>IF(K315&gt;0,K328/K315*100,)</f>
        <v>17.149325524520549</v>
      </c>
      <c r="L330" s="1055">
        <f>IF(L315&gt;0,L328/L315*100,)</f>
        <v>9.3575416797734938</v>
      </c>
      <c r="M330" s="1055">
        <f t="shared" ref="M330:N330" si="937">IF(M315&gt;0,M328/M315*100,)</f>
        <v>9.2728654674436299</v>
      </c>
      <c r="N330" s="1055">
        <f t="shared" si="937"/>
        <v>13.591072140294941</v>
      </c>
      <c r="O330" s="141">
        <f t="shared" si="935"/>
        <v>11.039336092218461</v>
      </c>
      <c r="P330" s="141">
        <f t="shared" ref="P330:S330" si="938">IF(P315&gt;0,P328/P315*100,"")</f>
        <v>16.762920404531883</v>
      </c>
      <c r="Q330" s="141">
        <f t="shared" si="938"/>
        <v>8.885633694891073</v>
      </c>
      <c r="R330" s="141">
        <f t="shared" si="938"/>
        <v>6.4486867743459992</v>
      </c>
      <c r="S330" s="141">
        <f t="shared" si="938"/>
        <v>11.300318133627551</v>
      </c>
      <c r="T330" s="141">
        <f t="shared" si="935"/>
        <v>9.8872042939058549</v>
      </c>
      <c r="U330" s="141">
        <f t="shared" si="935"/>
        <v>9.2204487264968655</v>
      </c>
      <c r="V330" s="141">
        <f t="shared" ref="V330:W330" si="939">IF(V315&gt;0,V328/V315*100,"")</f>
        <v>8.553693159087878</v>
      </c>
      <c r="W330" s="141">
        <f t="shared" si="939"/>
        <v>7.8869375916788904</v>
      </c>
    </row>
    <row r="331" spans="1:23" s="69" customFormat="1" ht="14.45" hidden="1" customHeight="1" outlineLevel="1">
      <c r="A331" s="1976" t="s">
        <v>161</v>
      </c>
      <c r="B331" s="1973" t="s">
        <v>162</v>
      </c>
      <c r="C331" s="669" t="s">
        <v>580</v>
      </c>
      <c r="D331" s="855">
        <f>'Ф1-Целевые показатели программ'!E487</f>
        <v>95.715059000000025</v>
      </c>
      <c r="E331" s="855">
        <f>'Ф1-Целевые показатели программ'!F487</f>
        <v>135.47319199999995</v>
      </c>
      <c r="F331" s="855">
        <f>'Ф1-Целевые показатели программ'!G487</f>
        <v>149.67359999999996</v>
      </c>
      <c r="G331" s="855">
        <f>'Ф1-Целевые показатели программ'!H487</f>
        <v>133.94704700000008</v>
      </c>
      <c r="H331" s="855">
        <f>'Ф1-Целевые показатели программ'!I487</f>
        <v>111.77132400000002</v>
      </c>
      <c r="I331" s="855">
        <f>I316</f>
        <v>196.01932240647977</v>
      </c>
      <c r="J331" s="66">
        <f t="shared" si="888"/>
        <v>154.21205599999996</v>
      </c>
      <c r="K331" s="1051">
        <f>K335+K339+K343+K347</f>
        <v>59.152225999999992</v>
      </c>
      <c r="L331" s="1051">
        <f>L335+L339+L343+L347</f>
        <v>45.99982999999996</v>
      </c>
      <c r="M331" s="1048">
        <v>18.63</v>
      </c>
      <c r="N331" s="1048">
        <v>30.43</v>
      </c>
      <c r="O331" s="855">
        <f>'Ф1-Целевые показатели программ'!K487</f>
        <v>219.67470400000002</v>
      </c>
      <c r="P331" s="855">
        <f>'Ф1-Целевые показатели программ'!L487</f>
        <v>67.117317999999955</v>
      </c>
      <c r="Q331" s="855">
        <f>'Ф1-Целевые показатели программ'!M487</f>
        <v>46.746488999999976</v>
      </c>
      <c r="R331" s="855">
        <f>'Ф1-Целевые показатели программ'!N487</f>
        <v>45.508678000000046</v>
      </c>
      <c r="S331" s="855">
        <f>'Ф1-Целевые показатели программ'!O487</f>
        <v>60.302219000000036</v>
      </c>
      <c r="T331" s="781">
        <f t="shared" ref="T331:U331" si="940">T335+T339+T343+T347</f>
        <v>126.68702300000001</v>
      </c>
      <c r="U331" s="781">
        <f t="shared" si="940"/>
        <v>105.75686300000005</v>
      </c>
      <c r="V331" s="781">
        <f>V335+V339+V343+V347</f>
        <v>102.94915900000005</v>
      </c>
      <c r="W331" s="781">
        <f>W335+W339+W343+W347</f>
        <v>102.94915900000005</v>
      </c>
    </row>
    <row r="332" spans="1:23" s="69" customFormat="1" hidden="1" outlineLevel="1">
      <c r="A332" s="1974"/>
      <c r="B332" s="1973"/>
      <c r="C332" s="71" t="s">
        <v>79</v>
      </c>
      <c r="D332" s="235">
        <f t="shared" ref="D332:U332" si="941">IF(D300&gt;0,D331/D300*100,"")</f>
        <v>18.045514161695635</v>
      </c>
      <c r="E332" s="235">
        <f t="shared" si="941"/>
        <v>22.128095305314794</v>
      </c>
      <c r="F332" s="235">
        <f t="shared" si="941"/>
        <v>20.000249051697708</v>
      </c>
      <c r="G332" s="235">
        <f t="shared" si="941"/>
        <v>17.531532596220263</v>
      </c>
      <c r="H332" s="235">
        <f t="shared" si="941"/>
        <v>16.339355765501733</v>
      </c>
      <c r="I332" s="235">
        <f t="shared" si="941"/>
        <v>23.801835022151348</v>
      </c>
      <c r="J332" s="1056">
        <f>IF(J300&gt;0,J331/J300*100,)</f>
        <v>18.725218224749511</v>
      </c>
      <c r="K332" s="1055">
        <f>IF(K300&gt;0,K331/K300*100,)</f>
        <v>27.251559096778642</v>
      </c>
      <c r="L332" s="1055">
        <f>IF(L300&gt;0,L331/L300*100,)</f>
        <v>23.484540330339033</v>
      </c>
      <c r="M332" s="1055">
        <f t="shared" ref="M332:N332" si="942">IF(M300&gt;0,M331/M300*100,)</f>
        <v>10.092091007583965</v>
      </c>
      <c r="N332" s="1055">
        <f t="shared" si="942"/>
        <v>13.463410317671002</v>
      </c>
      <c r="O332" s="235">
        <f t="shared" si="941"/>
        <v>26.037884914612469</v>
      </c>
      <c r="P332" s="235">
        <f t="shared" ref="P332:S332" si="943">IF(P300&gt;0,P331/P300*100,"")</f>
        <v>30.314716640516743</v>
      </c>
      <c r="Q332" s="235">
        <f t="shared" si="943"/>
        <v>23.418724247957631</v>
      </c>
      <c r="R332" s="235">
        <f t="shared" si="943"/>
        <v>22.236270585211063</v>
      </c>
      <c r="S332" s="235">
        <f t="shared" si="943"/>
        <v>27.6615239379203</v>
      </c>
      <c r="T332" s="235">
        <f t="shared" si="941"/>
        <v>15.016121861026216</v>
      </c>
      <c r="U332" s="235">
        <f t="shared" si="941"/>
        <v>12.535285026374449</v>
      </c>
      <c r="V332" s="235">
        <f t="shared" ref="V332:W332" si="944">IF(V300&gt;0,V331/V300*100,"")</f>
        <v>12.202489887493563</v>
      </c>
      <c r="W332" s="235">
        <f t="shared" si="944"/>
        <v>12.202489887493563</v>
      </c>
    </row>
    <row r="333" spans="1:23" s="69" customFormat="1" hidden="1" outlineLevel="1">
      <c r="A333" s="1974"/>
      <c r="B333" s="1973"/>
      <c r="C333" s="71" t="s">
        <v>151</v>
      </c>
      <c r="D333" s="235">
        <f>IF(D310&gt;0,D331/D310*100,"")</f>
        <v>18.045514161695635</v>
      </c>
      <c r="E333" s="235">
        <f t="shared" ref="E333:U333" si="945">IF(E310&gt;0,E331/E310*100,"")</f>
        <v>22.128095305314794</v>
      </c>
      <c r="F333" s="235">
        <f t="shared" si="945"/>
        <v>20.000249051697704</v>
      </c>
      <c r="G333" s="235">
        <f t="shared" si="945"/>
        <v>17.531532596220263</v>
      </c>
      <c r="H333" s="235">
        <f t="shared" si="945"/>
        <v>16.339355765501733</v>
      </c>
      <c r="I333" s="235">
        <f t="shared" si="945"/>
        <v>23.801835022151348</v>
      </c>
      <c r="J333" s="1056">
        <f>IF(J310&gt;0,J331/J310*100,)</f>
        <v>18.725218224749511</v>
      </c>
      <c r="K333" s="1055">
        <f>IF(K310&gt;0,K331/K310*100,)</f>
        <v>27.251559096778642</v>
      </c>
      <c r="L333" s="1055">
        <f>IF(L310&gt;0,L331/L310*100,)</f>
        <v>23.484540330339033</v>
      </c>
      <c r="M333" s="1055">
        <f t="shared" ref="M333:N333" si="946">IF(M310&gt;0,M331/M310*100,)</f>
        <v>10.092091007583965</v>
      </c>
      <c r="N333" s="1055">
        <f t="shared" si="946"/>
        <v>13.463410317671002</v>
      </c>
      <c r="O333" s="235">
        <f t="shared" si="945"/>
        <v>26.037884914612469</v>
      </c>
      <c r="P333" s="235">
        <f t="shared" ref="P333:S333" si="947">IF(P310&gt;0,P331/P310*100,"")</f>
        <v>30.314716640516743</v>
      </c>
      <c r="Q333" s="235">
        <f t="shared" si="947"/>
        <v>23.418724247957631</v>
      </c>
      <c r="R333" s="235">
        <f t="shared" si="947"/>
        <v>22.236270585211063</v>
      </c>
      <c r="S333" s="235">
        <f t="shared" si="947"/>
        <v>27.6615239379203</v>
      </c>
      <c r="T333" s="235">
        <f t="shared" si="945"/>
        <v>15.016121861026216</v>
      </c>
      <c r="U333" s="235">
        <f t="shared" si="945"/>
        <v>12.535285026374449</v>
      </c>
      <c r="V333" s="235">
        <f t="shared" ref="V333:W333" si="948">IF(V310&gt;0,V331/V310*100,"")</f>
        <v>12.202489887493563</v>
      </c>
      <c r="W333" s="235">
        <f t="shared" si="948"/>
        <v>12.202489887493563</v>
      </c>
    </row>
    <row r="334" spans="1:23" s="69" customFormat="1" hidden="1" outlineLevel="1">
      <c r="A334" s="1974"/>
      <c r="B334" s="1973"/>
      <c r="C334" s="68" t="s">
        <v>160</v>
      </c>
      <c r="D334" s="235">
        <f t="shared" ref="D334:U334" si="949">IF(D316&gt;0,D331/D316*100,"")</f>
        <v>100</v>
      </c>
      <c r="E334" s="235">
        <f t="shared" si="949"/>
        <v>100</v>
      </c>
      <c r="F334" s="235">
        <f t="shared" si="949"/>
        <v>100</v>
      </c>
      <c r="G334" s="235">
        <f t="shared" si="949"/>
        <v>100</v>
      </c>
      <c r="H334" s="235">
        <f t="shared" si="949"/>
        <v>100</v>
      </c>
      <c r="I334" s="235">
        <f t="shared" si="949"/>
        <v>100</v>
      </c>
      <c r="J334" s="1056">
        <f>IF(J316&gt;0,J331/J316*100,)</f>
        <v>78.670296372526877</v>
      </c>
      <c r="K334" s="1055">
        <f>IF(K316&gt;0,K331/K316*100,)</f>
        <v>93.780002328002936</v>
      </c>
      <c r="L334" s="1055">
        <f>IF(L316&gt;0,L331/L316*100,)</f>
        <v>106.2162652431295</v>
      </c>
      <c r="M334" s="1055">
        <f t="shared" ref="M334:N334" si="950">IF(M316&gt;0,M331/M316*100,)</f>
        <v>51.013143483022994</v>
      </c>
      <c r="N334" s="1055">
        <f t="shared" si="950"/>
        <v>57.285391566265062</v>
      </c>
      <c r="O334" s="235">
        <f t="shared" si="949"/>
        <v>100</v>
      </c>
      <c r="P334" s="235">
        <f t="shared" ref="P334:S334" si="951">IF(P316&gt;0,P331/P316*100,"")</f>
        <v>100</v>
      </c>
      <c r="Q334" s="235">
        <f t="shared" si="951"/>
        <v>100</v>
      </c>
      <c r="R334" s="235">
        <f t="shared" si="951"/>
        <v>100</v>
      </c>
      <c r="S334" s="235">
        <f t="shared" si="951"/>
        <v>100</v>
      </c>
      <c r="T334" s="235">
        <f t="shared" si="949"/>
        <v>58.200158618339039</v>
      </c>
      <c r="U334" s="235">
        <f t="shared" si="949"/>
        <v>49.03535789714126</v>
      </c>
      <c r="V334" s="235">
        <f t="shared" ref="V334:W334" si="952">IF(V316&gt;0,V331/V316*100,"")</f>
        <v>48.180321335556897</v>
      </c>
      <c r="W334" s="235">
        <f t="shared" si="952"/>
        <v>48.635551180456616</v>
      </c>
    </row>
    <row r="335" spans="1:23" s="69" customFormat="1" hidden="1" outlineLevel="1">
      <c r="A335" s="1974" t="s">
        <v>140</v>
      </c>
      <c r="B335" s="1975" t="s">
        <v>68</v>
      </c>
      <c r="C335" s="669" t="s">
        <v>580</v>
      </c>
      <c r="D335" s="855">
        <f>'Ф1-Целевые показатели программ'!E491</f>
        <v>35.618013999999981</v>
      </c>
      <c r="E335" s="855">
        <f>'Ф1-Целевые показатели программ'!F491</f>
        <v>38.550092999999961</v>
      </c>
      <c r="F335" s="855">
        <f>'Ф1-Целевые показатели программ'!G491</f>
        <v>55.732216999999963</v>
      </c>
      <c r="G335" s="855">
        <f>'Ф1-Целевые показатели программ'!H491</f>
        <v>62.570919000000018</v>
      </c>
      <c r="H335" s="855">
        <f>'Ф1-Целевые показатели программ'!I491</f>
        <v>39.270143000000047</v>
      </c>
      <c r="I335" s="855">
        <v>86.63</v>
      </c>
      <c r="J335" s="66">
        <f t="shared" si="888"/>
        <v>86.636440999999962</v>
      </c>
      <c r="K335" s="1048">
        <v>29.33117300000001</v>
      </c>
      <c r="L335" s="1048">
        <v>21.105267999999953</v>
      </c>
      <c r="M335" s="1048">
        <v>13.39</v>
      </c>
      <c r="N335" s="1048">
        <v>22.81</v>
      </c>
      <c r="O335" s="855">
        <f>'Ф1-Целевые показатели программ'!K491</f>
        <v>104.30270100000006</v>
      </c>
      <c r="P335" s="855">
        <f>'Ф1-Целевые показатели программ'!L491</f>
        <v>30.527075000000011</v>
      </c>
      <c r="Q335" s="855">
        <f>'Ф1-Целевые показатели программ'!M491</f>
        <v>20.871995999999985</v>
      </c>
      <c r="R335" s="855">
        <f>'Ф1-Целевые показатели программ'!N491</f>
        <v>21.858204000000026</v>
      </c>
      <c r="S335" s="855">
        <f>'Ф1-Целевые показатели программ'!O491</f>
        <v>31.045426000000035</v>
      </c>
      <c r="T335" s="159">
        <f>56.4601959999999+2.65462099999999</f>
        <v>59.114816999999888</v>
      </c>
      <c r="U335" s="159">
        <f>59.1148169999999-10.93016</f>
        <v>48.184656999999902</v>
      </c>
      <c r="V335" s="882">
        <v>48.184656999999902</v>
      </c>
      <c r="W335" s="882">
        <v>48.184656999999902</v>
      </c>
    </row>
    <row r="336" spans="1:23" s="69" customFormat="1" hidden="1" outlineLevel="1">
      <c r="A336" s="1974"/>
      <c r="B336" s="1975"/>
      <c r="C336" s="71" t="s">
        <v>152</v>
      </c>
      <c r="D336" s="235">
        <f t="shared" ref="D336:U336" si="953">IF(D301&gt;0,D335/D301*100,"")</f>
        <v>6.8837920137101198</v>
      </c>
      <c r="E336" s="235">
        <f t="shared" si="953"/>
        <v>6.4178625248051597</v>
      </c>
      <c r="F336" s="235">
        <f t="shared" si="953"/>
        <v>7.5627613113022516</v>
      </c>
      <c r="G336" s="235">
        <f t="shared" si="953"/>
        <v>8.3174162120921622</v>
      </c>
      <c r="H336" s="235">
        <f t="shared" si="953"/>
        <v>5.8783299025312612</v>
      </c>
      <c r="I336" s="235">
        <f t="shared" si="953"/>
        <v>11.105128567962726</v>
      </c>
      <c r="J336" s="1056">
        <f>IF(J301&gt;0,J335/J301*100,)</f>
        <v>11.106011189230085</v>
      </c>
      <c r="K336" s="1056">
        <f>IF(K301&gt;0,K335/K301*100,)</f>
        <v>14.289998886759578</v>
      </c>
      <c r="L336" s="1056">
        <f>IF(L301&gt;0,L335/L301*100,)</f>
        <v>11.411375803907136</v>
      </c>
      <c r="M336" s="1056">
        <f t="shared" ref="M336:N336" si="954">IF(M301&gt;0,M335/M301*100,)</f>
        <v>7.5984564748609689</v>
      </c>
      <c r="N336" s="1056">
        <f t="shared" si="954"/>
        <v>10.675840119816531</v>
      </c>
      <c r="O336" s="235">
        <f t="shared" si="953"/>
        <v>13.246523410571386</v>
      </c>
      <c r="P336" s="235">
        <f t="shared" ref="P336:S336" si="955">IF(P301&gt;0,P335/P301*100,"")</f>
        <v>14.786484714374401</v>
      </c>
      <c r="Q336" s="235">
        <f t="shared" si="955"/>
        <v>11.221404331063301</v>
      </c>
      <c r="R336" s="235">
        <f t="shared" si="955"/>
        <v>11.221123664150488</v>
      </c>
      <c r="S336" s="235">
        <f t="shared" si="955"/>
        <v>15.511276403828949</v>
      </c>
      <c r="T336" s="235">
        <f t="shared" si="953"/>
        <v>7.5075967741935337</v>
      </c>
      <c r="U336" s="235">
        <f t="shared" si="953"/>
        <v>6.1194636779273432</v>
      </c>
      <c r="V336" s="235">
        <f t="shared" ref="V336:W336" si="956">IF(V301&gt;0,V335/V301*100,"")</f>
        <v>6.1194636779273432</v>
      </c>
      <c r="W336" s="235">
        <f t="shared" si="956"/>
        <v>6.1194636779273432</v>
      </c>
    </row>
    <row r="337" spans="1:23" s="69" customFormat="1" hidden="1" outlineLevel="1">
      <c r="A337" s="1974"/>
      <c r="B337" s="1975"/>
      <c r="C337" s="71" t="s">
        <v>153</v>
      </c>
      <c r="D337" s="235">
        <f t="shared" ref="D337:U337" si="957">IF(D312&gt;0,D335/D312*100,"")</f>
        <v>6.8837920137101198</v>
      </c>
      <c r="E337" s="235">
        <f t="shared" si="957"/>
        <v>6.4178625248051597</v>
      </c>
      <c r="F337" s="235">
        <f t="shared" si="957"/>
        <v>7.5627613113022516</v>
      </c>
      <c r="G337" s="235">
        <f t="shared" si="957"/>
        <v>8.3174162120921622</v>
      </c>
      <c r="H337" s="235">
        <f t="shared" si="957"/>
        <v>5.8783299025312612</v>
      </c>
      <c r="I337" s="235">
        <f t="shared" si="957"/>
        <v>11.105128567962726</v>
      </c>
      <c r="J337" s="1056">
        <f>IF(J312&gt;0,J335/J312*100,)</f>
        <v>11.106011189230085</v>
      </c>
      <c r="K337" s="1056">
        <f>IF(K312&gt;0,K335/K312*100,)</f>
        <v>14.289998886759578</v>
      </c>
      <c r="L337" s="1056">
        <f>IF(L312&gt;0,L335/L312*100,)</f>
        <v>11.411375803907136</v>
      </c>
      <c r="M337" s="1056">
        <f t="shared" ref="M337:N337" si="958">IF(M312&gt;0,M335/M312*100,)</f>
        <v>7.5984564748609689</v>
      </c>
      <c r="N337" s="1056">
        <f t="shared" si="958"/>
        <v>10.675840119816531</v>
      </c>
      <c r="O337" s="235">
        <f t="shared" si="957"/>
        <v>13.246523410571386</v>
      </c>
      <c r="P337" s="235">
        <f t="shared" ref="P337:S337" si="959">IF(P312&gt;0,P335/P312*100,"")</f>
        <v>14.786484714374401</v>
      </c>
      <c r="Q337" s="235">
        <f t="shared" si="959"/>
        <v>11.221404331063301</v>
      </c>
      <c r="R337" s="235">
        <f t="shared" si="959"/>
        <v>11.221123664150488</v>
      </c>
      <c r="S337" s="235">
        <f t="shared" si="959"/>
        <v>15.511276403828949</v>
      </c>
      <c r="T337" s="235">
        <f t="shared" si="957"/>
        <v>7.5075967741935337</v>
      </c>
      <c r="U337" s="235">
        <f t="shared" si="957"/>
        <v>6.1194636779273432</v>
      </c>
      <c r="V337" s="235">
        <f t="shared" ref="V337:W337" si="960">IF(V312&gt;0,V335/V312*100,"")</f>
        <v>6.1194636779273432</v>
      </c>
      <c r="W337" s="235">
        <f t="shared" si="960"/>
        <v>6.1194636779273432</v>
      </c>
    </row>
    <row r="338" spans="1:23" s="69" customFormat="1" hidden="1" outlineLevel="1">
      <c r="A338" s="1974"/>
      <c r="B338" s="1975"/>
      <c r="C338" s="68" t="s">
        <v>163</v>
      </c>
      <c r="D338" s="235">
        <f t="shared" ref="D338:U338" si="961">IF(D319&gt;0,D335/D319*100,"")</f>
        <v>100</v>
      </c>
      <c r="E338" s="235">
        <f t="shared" si="961"/>
        <v>100</v>
      </c>
      <c r="F338" s="235">
        <f t="shared" si="961"/>
        <v>100</v>
      </c>
      <c r="G338" s="235">
        <f t="shared" si="961"/>
        <v>100</v>
      </c>
      <c r="H338" s="235">
        <f t="shared" si="961"/>
        <v>100</v>
      </c>
      <c r="I338" s="235">
        <f t="shared" si="961"/>
        <v>99.995202815850192</v>
      </c>
      <c r="J338" s="1056">
        <f>IF(J319&gt;0,J335/J319*100,)</f>
        <v>100</v>
      </c>
      <c r="K338" s="1056">
        <f>IF(K319&gt;0,K335/K319*100,)</f>
        <v>100</v>
      </c>
      <c r="L338" s="1056">
        <f>IF(L319&gt;0,L335/L319*100,)</f>
        <v>100</v>
      </c>
      <c r="M338" s="1056">
        <f t="shared" ref="M338:N338" si="962">IF(M319&gt;0,M335/M319*100,)</f>
        <v>100</v>
      </c>
      <c r="N338" s="1056">
        <f t="shared" si="962"/>
        <v>100</v>
      </c>
      <c r="O338" s="235">
        <f t="shared" si="961"/>
        <v>100</v>
      </c>
      <c r="P338" s="235">
        <f t="shared" ref="P338:S338" si="963">IF(P319&gt;0,P335/P319*100,"")</f>
        <v>100</v>
      </c>
      <c r="Q338" s="235">
        <f t="shared" si="963"/>
        <v>100</v>
      </c>
      <c r="R338" s="235">
        <f t="shared" si="963"/>
        <v>100</v>
      </c>
      <c r="S338" s="235">
        <f t="shared" si="963"/>
        <v>100</v>
      </c>
      <c r="T338" s="235">
        <f t="shared" si="961"/>
        <v>56.676209180814837</v>
      </c>
      <c r="U338" s="235">
        <f t="shared" si="961"/>
        <v>46.196940767621996</v>
      </c>
      <c r="V338" s="235">
        <f t="shared" ref="V338:W338" si="964">IF(V319&gt;0,V335/V319*100,"")</f>
        <v>46.196940767621996</v>
      </c>
      <c r="W338" s="235">
        <f t="shared" si="964"/>
        <v>46.196940767621996</v>
      </c>
    </row>
    <row r="339" spans="1:23" s="69" customFormat="1" hidden="1" outlineLevel="1">
      <c r="A339" s="1974" t="s">
        <v>141</v>
      </c>
      <c r="B339" s="1816" t="s">
        <v>69</v>
      </c>
      <c r="C339" s="669" t="s">
        <v>580</v>
      </c>
      <c r="D339" s="855">
        <f>'Ф1-Целевые показатели программ'!E495</f>
        <v>7.8780670000000121</v>
      </c>
      <c r="E339" s="855">
        <f>'Ф1-Целевые показатели программ'!F495</f>
        <v>10.514496000000008</v>
      </c>
      <c r="F339" s="855">
        <f>'Ф1-Целевые показатели программ'!G495</f>
        <v>17.899373000000004</v>
      </c>
      <c r="G339" s="855">
        <f>'Ф1-Целевые показатели программ'!H495</f>
        <v>10.010481000000002</v>
      </c>
      <c r="H339" s="855">
        <f>'Ф1-Целевые показатели программ'!I495</f>
        <v>7.570589</v>
      </c>
      <c r="I339" s="855">
        <v>27.37</v>
      </c>
      <c r="J339" s="66">
        <f t="shared" si="888"/>
        <v>27.364313999999982</v>
      </c>
      <c r="K339" s="1048">
        <v>8.5003499999999761</v>
      </c>
      <c r="L339" s="1048">
        <v>6.003964000000007</v>
      </c>
      <c r="M339" s="1048">
        <v>5.24</v>
      </c>
      <c r="N339" s="1048">
        <v>7.62</v>
      </c>
      <c r="O339" s="855">
        <f>'Ф1-Целевые показатели программ'!K495</f>
        <v>42.938508999999932</v>
      </c>
      <c r="P339" s="855">
        <f>'Ф1-Целевые показатели программ'!L495</f>
        <v>11.646243999999948</v>
      </c>
      <c r="Q339" s="855">
        <f>'Ф1-Целевые показатели программ'!M495</f>
        <v>9.9760169999999917</v>
      </c>
      <c r="R339" s="855">
        <f>'Ф1-Целевые показатели программ'!N495</f>
        <v>9.9214130000000296</v>
      </c>
      <c r="S339" s="855">
        <f>'Ф1-Целевые показатели программ'!O495</f>
        <v>11.394834999999963</v>
      </c>
      <c r="T339" s="883">
        <v>7.4001630000000205</v>
      </c>
      <c r="U339" s="883">
        <v>7.4001630000000205</v>
      </c>
      <c r="V339" s="882">
        <v>7.4001630000000205</v>
      </c>
      <c r="W339" s="882">
        <v>7.4001630000000205</v>
      </c>
    </row>
    <row r="340" spans="1:23" s="69" customFormat="1" hidden="1" outlineLevel="1">
      <c r="A340" s="1974"/>
      <c r="B340" s="1816"/>
      <c r="C340" s="71" t="s">
        <v>154</v>
      </c>
      <c r="D340" s="235">
        <f t="shared" ref="D340:U340" si="965">IF(D302&gt;0,D339/D302*100,"")</f>
        <v>6.0368765729855127</v>
      </c>
      <c r="E340" s="235">
        <f t="shared" si="965"/>
        <v>6.3014679958066591</v>
      </c>
      <c r="F340" s="235">
        <f t="shared" si="965"/>
        <v>7.1886734025289503</v>
      </c>
      <c r="G340" s="235">
        <f t="shared" si="965"/>
        <v>4.7036326834288795</v>
      </c>
      <c r="H340" s="235">
        <f t="shared" si="965"/>
        <v>3.7499995975379625</v>
      </c>
      <c r="I340" s="235">
        <f t="shared" si="965"/>
        <v>3.5821724412162284</v>
      </c>
      <c r="J340" s="1056">
        <f>IF(J302&gt;0,J339/J302*100,)</f>
        <v>3.5814223748656477</v>
      </c>
      <c r="K340" s="1056">
        <f>IF(K302&gt;0,K339/K302*100,)</f>
        <v>3.7499998180221974</v>
      </c>
      <c r="L340" s="1056">
        <f>IF(L302&gt;0,L339/L302*100,)</f>
        <v>3.0886696685073671</v>
      </c>
      <c r="M340" s="1056">
        <f t="shared" ref="M340:N340" si="966">IF(M302&gt;0,M339/M302*100,)</f>
        <v>3.7511632901424585</v>
      </c>
      <c r="N340" s="1056">
        <f t="shared" si="966"/>
        <v>3.7479710786483698</v>
      </c>
      <c r="O340" s="235">
        <f t="shared" si="965"/>
        <v>3.7472380646342924</v>
      </c>
      <c r="P340" s="235">
        <f t="shared" ref="P340:S340" si="967">IF(P302&gt;0,P339/P302*100,"")</f>
        <v>3.7488744639396296</v>
      </c>
      <c r="Q340" s="235">
        <f t="shared" si="967"/>
        <v>3.7486222540308431</v>
      </c>
      <c r="R340" s="235">
        <f t="shared" si="967"/>
        <v>3.7461966038737575</v>
      </c>
      <c r="S340" s="235">
        <f t="shared" si="967"/>
        <v>3.745262987202159</v>
      </c>
      <c r="T340" s="235">
        <f t="shared" si="965"/>
        <v>0.64581174129700758</v>
      </c>
      <c r="U340" s="235">
        <f t="shared" si="965"/>
        <v>0.64581174129700758</v>
      </c>
      <c r="V340" s="235">
        <f t="shared" ref="V340:W340" si="968">IF(V302&gt;0,V339/V302*100,"")</f>
        <v>0.64581174129700758</v>
      </c>
      <c r="W340" s="235">
        <f t="shared" si="968"/>
        <v>0.64581174129700758</v>
      </c>
    </row>
    <row r="341" spans="1:23" s="69" customFormat="1" hidden="1" outlineLevel="1">
      <c r="A341" s="1974"/>
      <c r="B341" s="1816"/>
      <c r="C341" s="71" t="s">
        <v>155</v>
      </c>
      <c r="D341" s="235">
        <f t="shared" ref="D341:U341" si="969">IF(D313&gt;0,D339/D313*100,"")</f>
        <v>6.0368765729855127</v>
      </c>
      <c r="E341" s="235">
        <f t="shared" si="969"/>
        <v>6.3014679958066591</v>
      </c>
      <c r="F341" s="235">
        <f t="shared" si="969"/>
        <v>7.1886734025289503</v>
      </c>
      <c r="G341" s="235">
        <f t="shared" si="969"/>
        <v>4.7036326834288795</v>
      </c>
      <c r="H341" s="235">
        <f t="shared" si="969"/>
        <v>3.7499995975379625</v>
      </c>
      <c r="I341" s="235">
        <f t="shared" si="969"/>
        <v>3.5821724412162284</v>
      </c>
      <c r="J341" s="1056">
        <f>IF(J313&gt;0,J339/J313*100,)</f>
        <v>3.5814223748656477</v>
      </c>
      <c r="K341" s="1056">
        <f>IF(K313&gt;0,K339/K313*100,)</f>
        <v>3.7499998180221974</v>
      </c>
      <c r="L341" s="1056">
        <f>IF(L313&gt;0,L339/L313*100,)</f>
        <v>3.0886696685073671</v>
      </c>
      <c r="M341" s="1056">
        <f t="shared" ref="M341:N341" si="970">IF(M313&gt;0,M339/M313*100,)</f>
        <v>3.7511632901424585</v>
      </c>
      <c r="N341" s="1056">
        <f t="shared" si="970"/>
        <v>3.7479710786483698</v>
      </c>
      <c r="O341" s="235">
        <f t="shared" si="969"/>
        <v>3.7472380646342924</v>
      </c>
      <c r="P341" s="235">
        <f t="shared" ref="P341:S341" si="971">IF(P313&gt;0,P339/P313*100,"")</f>
        <v>3.7488744639396296</v>
      </c>
      <c r="Q341" s="235">
        <f t="shared" si="971"/>
        <v>3.7486222540308431</v>
      </c>
      <c r="R341" s="235">
        <f t="shared" si="971"/>
        <v>3.7461966038737575</v>
      </c>
      <c r="S341" s="235">
        <f t="shared" si="971"/>
        <v>3.745262987202159</v>
      </c>
      <c r="T341" s="235">
        <f t="shared" si="969"/>
        <v>0.64581174129700758</v>
      </c>
      <c r="U341" s="235">
        <f t="shared" si="969"/>
        <v>0.64581174129700758</v>
      </c>
      <c r="V341" s="235">
        <f t="shared" ref="V341:W341" si="972">IF(V313&gt;0,V339/V313*100,"")</f>
        <v>0.64581174129700758</v>
      </c>
      <c r="W341" s="235">
        <f t="shared" si="972"/>
        <v>0.64581174129700758</v>
      </c>
    </row>
    <row r="342" spans="1:23" s="69" customFormat="1" hidden="1" outlineLevel="1">
      <c r="A342" s="1974"/>
      <c r="B342" s="1816"/>
      <c r="C342" s="68" t="s">
        <v>164</v>
      </c>
      <c r="D342" s="235">
        <f t="shared" ref="D342:U342" si="973">IF(D322&gt;0,D339/D322*100,"")</f>
        <v>100</v>
      </c>
      <c r="E342" s="235">
        <f t="shared" si="973"/>
        <v>100</v>
      </c>
      <c r="F342" s="235">
        <f t="shared" si="973"/>
        <v>100</v>
      </c>
      <c r="G342" s="235">
        <f t="shared" si="973"/>
        <v>100</v>
      </c>
      <c r="H342" s="235">
        <f t="shared" si="973"/>
        <v>100</v>
      </c>
      <c r="I342" s="235">
        <f t="shared" si="973"/>
        <v>100.01181359858849</v>
      </c>
      <c r="J342" s="1056">
        <f>IF(J322&gt;0,J339/J322*100,)</f>
        <v>100</v>
      </c>
      <c r="K342" s="1056">
        <f>IF(K322&gt;0,K339/K322*100,)</f>
        <v>100</v>
      </c>
      <c r="L342" s="1056">
        <f>IF(L322&gt;0,L339/L322*100,)</f>
        <v>100</v>
      </c>
      <c r="M342" s="1056">
        <f t="shared" ref="M342:N342" si="974">IF(M322&gt;0,M339/M322*100,)</f>
        <v>100</v>
      </c>
      <c r="N342" s="1056">
        <f t="shared" si="974"/>
        <v>100</v>
      </c>
      <c r="O342" s="235">
        <f t="shared" si="973"/>
        <v>100</v>
      </c>
      <c r="P342" s="235">
        <f t="shared" ref="P342:S342" si="975">IF(P322&gt;0,P339/P322*100,"")</f>
        <v>100</v>
      </c>
      <c r="Q342" s="235">
        <f t="shared" si="975"/>
        <v>100</v>
      </c>
      <c r="R342" s="235">
        <f t="shared" si="975"/>
        <v>100</v>
      </c>
      <c r="S342" s="235">
        <f t="shared" si="975"/>
        <v>100</v>
      </c>
      <c r="T342" s="235">
        <f t="shared" si="973"/>
        <v>17.234326883590747</v>
      </c>
      <c r="U342" s="235">
        <f t="shared" si="973"/>
        <v>17.234326883590747</v>
      </c>
      <c r="V342" s="235">
        <f t="shared" ref="V342:W342" si="976">IF(V322&gt;0,V339/V322*100,"")</f>
        <v>17.234326883590747</v>
      </c>
      <c r="W342" s="235">
        <f t="shared" si="976"/>
        <v>17.234326883590747</v>
      </c>
    </row>
    <row r="343" spans="1:23" s="69" customFormat="1" hidden="1" outlineLevel="1">
      <c r="A343" s="1974" t="s">
        <v>142</v>
      </c>
      <c r="B343" s="1816" t="s">
        <v>70</v>
      </c>
      <c r="C343" s="669" t="s">
        <v>580</v>
      </c>
      <c r="D343" s="855">
        <f>'Ф1-Целевые показатели программ'!E499</f>
        <v>31.541523000000002</v>
      </c>
      <c r="E343" s="855">
        <f>'Ф1-Целевые показатели программ'!F499</f>
        <v>43.995720999999989</v>
      </c>
      <c r="F343" s="855">
        <f>'Ф1-Целевые показатели программ'!G499</f>
        <v>48.120027425199993</v>
      </c>
      <c r="G343" s="855">
        <f>'Ф1-Целевые показатели программ'!H499</f>
        <v>45.335919000000047</v>
      </c>
      <c r="H343" s="855">
        <f>'Ф1-Целевые показатели программ'!I499</f>
        <v>34.776859999999971</v>
      </c>
      <c r="I343" s="855">
        <f>I325</f>
        <v>45.200368999999952</v>
      </c>
      <c r="J343" s="66">
        <f t="shared" si="888"/>
        <v>22.166637999999999</v>
      </c>
      <c r="K343" s="1071">
        <v>11.416459999999999</v>
      </c>
      <c r="L343" s="1071">
        <v>10.750178</v>
      </c>
      <c r="M343" s="1048"/>
      <c r="N343" s="1048"/>
      <c r="O343" s="855">
        <f>'Ф1-Целевые показатели программ'!K499</f>
        <v>40.775836000000041</v>
      </c>
      <c r="P343" s="855">
        <f>'Ф1-Целевые показатели программ'!L499</f>
        <v>11.920688000000009</v>
      </c>
      <c r="Q343" s="855">
        <f>'Ф1-Целевые показатели программ'!M499</f>
        <v>10.248951000000002</v>
      </c>
      <c r="R343" s="855">
        <f>'Ф1-Целевые показатели программ'!N499</f>
        <v>9.1339359999999878</v>
      </c>
      <c r="S343" s="855">
        <f>'Ф1-Целевые показатели программ'!O499</f>
        <v>9.4722610000000422</v>
      </c>
      <c r="T343" s="883">
        <v>42.376881000000026</v>
      </c>
      <c r="U343" s="883">
        <v>42.376881000000026</v>
      </c>
      <c r="V343" s="882">
        <v>42.376881000000026</v>
      </c>
      <c r="W343" s="882">
        <v>42.376881000000026</v>
      </c>
    </row>
    <row r="344" spans="1:23" s="69" customFormat="1" hidden="1" outlineLevel="1">
      <c r="A344" s="1974"/>
      <c r="B344" s="1816"/>
      <c r="C344" s="71" t="s">
        <v>156</v>
      </c>
      <c r="D344" s="235">
        <f t="shared" ref="D344:U344" si="977">IF(D303&gt;0,D343/D303*100,"")</f>
        <v>6.477947734912874</v>
      </c>
      <c r="E344" s="235">
        <f t="shared" si="977"/>
        <v>7.8124043442300826</v>
      </c>
      <c r="F344" s="235">
        <f t="shared" si="977"/>
        <v>7.1318416567186391</v>
      </c>
      <c r="G344" s="235">
        <f t="shared" si="977"/>
        <v>6.5566530742707432</v>
      </c>
      <c r="H344" s="235">
        <f t="shared" si="977"/>
        <v>5.4576567510001146</v>
      </c>
      <c r="I344" s="235">
        <f t="shared" si="977"/>
        <v>6.3704231691844608</v>
      </c>
      <c r="J344" s="1056">
        <f>IF(J303&gt;0,J343/J303*100,)</f>
        <v>3.1241082582596111</v>
      </c>
      <c r="K344" s="1056">
        <f t="shared" ref="K344:L344" si="978">IF(K303&gt;0,K343/K303*100,)</f>
        <v>6.3700002485739979</v>
      </c>
      <c r="L344" s="1056">
        <f t="shared" si="978"/>
        <v>6.3700001496777112</v>
      </c>
      <c r="M344" s="1056">
        <f t="shared" ref="M344:N344" si="979">IF(M303&gt;0,M343/M303*100,)</f>
        <v>0</v>
      </c>
      <c r="N344" s="1056">
        <f t="shared" si="979"/>
        <v>0</v>
      </c>
      <c r="O344" s="235">
        <f t="shared" si="977"/>
        <v>5.8550668996566548</v>
      </c>
      <c r="P344" s="235">
        <f t="shared" ref="P344:S344" si="980">IF(P303&gt;0,P343/P303*100,"")</f>
        <v>6.6513424934851209</v>
      </c>
      <c r="Q344" s="235">
        <f t="shared" si="980"/>
        <v>6.0729989218819957</v>
      </c>
      <c r="R344" s="235">
        <f t="shared" si="980"/>
        <v>5.2834109699593101</v>
      </c>
      <c r="S344" s="235">
        <f t="shared" si="980"/>
        <v>5.3956018068320128</v>
      </c>
      <c r="T344" s="235">
        <f t="shared" si="977"/>
        <v>6.0849603687430038</v>
      </c>
      <c r="U344" s="235">
        <f t="shared" si="977"/>
        <v>6.0849603687430038</v>
      </c>
      <c r="V344" s="235">
        <f t="shared" ref="V344:W344" si="981">IF(V303&gt;0,V343/V303*100,"")</f>
        <v>6.0849603687430038</v>
      </c>
      <c r="W344" s="235">
        <f t="shared" si="981"/>
        <v>6.0849603687430038</v>
      </c>
    </row>
    <row r="345" spans="1:23" s="69" customFormat="1" hidden="1" outlineLevel="1">
      <c r="A345" s="1974"/>
      <c r="B345" s="1816"/>
      <c r="C345" s="71" t="s">
        <v>157</v>
      </c>
      <c r="D345" s="235">
        <f t="shared" ref="D345:U345" si="982">IF(D314&gt;0,D343/D314*100,"")</f>
        <v>14.956352367886424</v>
      </c>
      <c r="E345" s="235">
        <f t="shared" si="982"/>
        <v>10.775818041962513</v>
      </c>
      <c r="F345" s="235">
        <f t="shared" si="982"/>
        <v>12.085691559302568</v>
      </c>
      <c r="G345" s="235">
        <f t="shared" si="982"/>
        <v>11.7313839597072</v>
      </c>
      <c r="H345" s="235">
        <f t="shared" si="982"/>
        <v>8.9797096940117136</v>
      </c>
      <c r="I345" s="235">
        <f t="shared" si="982"/>
        <v>9.0312433319277812</v>
      </c>
      <c r="J345" s="1056">
        <f>IF(J314&gt;0,J343/J314*100,)</f>
        <v>4.4289871925512996</v>
      </c>
      <c r="K345" s="1056">
        <f t="shared" ref="K345:L345" si="983">IF(K314&gt;0,K343/K314*100,)</f>
        <v>10.545409200073895</v>
      </c>
      <c r="L345" s="1056">
        <f t="shared" si="983"/>
        <v>11.964583194212578</v>
      </c>
      <c r="M345" s="1056">
        <f t="shared" ref="M345:N345" si="984">IF(M314&gt;0,M343/M314*100,)</f>
        <v>0</v>
      </c>
      <c r="N345" s="1056">
        <f t="shared" si="984"/>
        <v>0</v>
      </c>
      <c r="O345" s="235">
        <f t="shared" si="982"/>
        <v>10.299549336071582</v>
      </c>
      <c r="P345" s="235">
        <f t="shared" ref="P345:S345" si="985">IF(P314&gt;0,P343/P314*100,"")</f>
        <v>11.011376561829056</v>
      </c>
      <c r="Q345" s="235">
        <f t="shared" si="985"/>
        <v>11.407221189524988</v>
      </c>
      <c r="R345" s="235">
        <f t="shared" si="985"/>
        <v>9.4862369098438286</v>
      </c>
      <c r="S345" s="235">
        <f t="shared" si="985"/>
        <v>9.3314547599166584</v>
      </c>
      <c r="T345" s="235">
        <f t="shared" si="982"/>
        <v>6.0849603687430038</v>
      </c>
      <c r="U345" s="235">
        <f t="shared" si="982"/>
        <v>6.0849603687430038</v>
      </c>
      <c r="V345" s="235">
        <f t="shared" ref="V345:W345" si="986">IF(V314&gt;0,V343/V314*100,"")</f>
        <v>6.0849603687430038</v>
      </c>
      <c r="W345" s="235">
        <f t="shared" si="986"/>
        <v>6.0849603687430038</v>
      </c>
    </row>
    <row r="346" spans="1:23" s="69" customFormat="1" hidden="1" outlineLevel="1">
      <c r="A346" s="1974"/>
      <c r="B346" s="1816"/>
      <c r="C346" s="68" t="s">
        <v>165</v>
      </c>
      <c r="D346" s="235">
        <f t="shared" ref="D346:U346" si="987">IF(D325&gt;0,D343/D325*100,"")</f>
        <v>100</v>
      </c>
      <c r="E346" s="235">
        <f t="shared" si="987"/>
        <v>100</v>
      </c>
      <c r="F346" s="235">
        <f t="shared" si="987"/>
        <v>100</v>
      </c>
      <c r="G346" s="235">
        <f t="shared" si="987"/>
        <v>100</v>
      </c>
      <c r="H346" s="235">
        <f t="shared" si="987"/>
        <v>100</v>
      </c>
      <c r="I346" s="235">
        <f t="shared" si="987"/>
        <v>100</v>
      </c>
      <c r="J346" s="1056">
        <f>IF(J325&gt;0,J343/J325*100,)</f>
        <v>49.041626195288877</v>
      </c>
      <c r="K346" s="1056">
        <f t="shared" ref="K346:L346" si="988">IF(K325&gt;0,K343/K325*100,)</f>
        <v>95.770143468229492</v>
      </c>
      <c r="L346" s="1056">
        <f t="shared" si="988"/>
        <v>104.89052001517032</v>
      </c>
      <c r="M346" s="1056">
        <f t="shared" ref="M346:N346" si="989">IF(M325&gt;0,M343/M325*100,)</f>
        <v>0</v>
      </c>
      <c r="N346" s="1056">
        <f t="shared" si="989"/>
        <v>0</v>
      </c>
      <c r="O346" s="235">
        <f t="shared" si="987"/>
        <v>100</v>
      </c>
      <c r="P346" s="235">
        <f t="shared" ref="P346:S346" si="990">IF(P325&gt;0,P343/P325*100,"")</f>
        <v>100</v>
      </c>
      <c r="Q346" s="235">
        <f t="shared" si="990"/>
        <v>100</v>
      </c>
      <c r="R346" s="235">
        <f t="shared" si="990"/>
        <v>100</v>
      </c>
      <c r="S346" s="235">
        <f t="shared" si="990"/>
        <v>100</v>
      </c>
      <c r="T346" s="235">
        <f t="shared" si="987"/>
        <v>103.92645536439764</v>
      </c>
      <c r="U346" s="235">
        <f t="shared" si="987"/>
        <v>9261.734506543582</v>
      </c>
      <c r="V346" s="235">
        <f t="shared" ref="V346" si="991">IF(V325&gt;0,V343/V325*100,"")</f>
        <v>103.92645536439764</v>
      </c>
      <c r="W346" s="235">
        <f>IF(W325&gt;0,W343/W325*100,"")</f>
        <v>103.92645536439764</v>
      </c>
    </row>
    <row r="347" spans="1:23" s="69" customFormat="1" hidden="1" outlineLevel="1">
      <c r="A347" s="1974" t="s">
        <v>143</v>
      </c>
      <c r="B347" s="1816" t="s">
        <v>71</v>
      </c>
      <c r="C347" s="669" t="s">
        <v>580</v>
      </c>
      <c r="D347" s="855">
        <f>'Ф1-Целевые показатели программ'!E503</f>
        <v>20.67745500000003</v>
      </c>
      <c r="E347" s="855">
        <f>'Ф1-Целевые показатели программ'!F503</f>
        <v>42.412882000000003</v>
      </c>
      <c r="F347" s="855">
        <f>'Ф1-Целевые показатели программ'!G503</f>
        <v>27.921982574800015</v>
      </c>
      <c r="G347" s="855">
        <f>'Ф1-Целевые показатели программ'!H503</f>
        <v>16.029728000000031</v>
      </c>
      <c r="H347" s="855">
        <f>'Ф1-Целевые показатели программ'!I503</f>
        <v>37.486593999999982</v>
      </c>
      <c r="I347" s="855">
        <f>I328</f>
        <v>36.817738406479833</v>
      </c>
      <c r="J347" s="66">
        <f t="shared" si="888"/>
        <v>18.044663</v>
      </c>
      <c r="K347" s="1071">
        <v>9.9042429999999992</v>
      </c>
      <c r="L347" s="1071">
        <v>8.1404200000000007</v>
      </c>
      <c r="M347" s="1048"/>
      <c r="N347" s="1048"/>
      <c r="O347" s="855">
        <f>'Ф1-Целевые показатели программ'!K503</f>
        <v>31.657657999999998</v>
      </c>
      <c r="P347" s="855">
        <f>'Ф1-Целевые показатели программ'!L503</f>
        <v>13.023311</v>
      </c>
      <c r="Q347" s="855">
        <f>'Ф1-Целевые показатели программ'!M503</f>
        <v>5.6495249999999997</v>
      </c>
      <c r="R347" s="855">
        <f>'Ф1-Целевые показатели программ'!N503</f>
        <v>4.5951250000000003</v>
      </c>
      <c r="S347" s="855">
        <f>'Ф1-Целевые показатели программ'!O503</f>
        <v>8.389697</v>
      </c>
      <c r="T347" s="883">
        <v>17.795162000000076</v>
      </c>
      <c r="U347" s="883">
        <f>17.7951620000001-10</f>
        <v>7.7951620000001007</v>
      </c>
      <c r="V347" s="882">
        <f>7.7951620000001-2.807704</f>
        <v>4.9874580000000996</v>
      </c>
      <c r="W347" s="882">
        <f>7.7951620000001-2.807704</f>
        <v>4.9874580000000996</v>
      </c>
    </row>
    <row r="348" spans="1:23" s="69" customFormat="1" hidden="1" outlineLevel="1">
      <c r="A348" s="1974"/>
      <c r="B348" s="1816"/>
      <c r="C348" s="71" t="s">
        <v>158</v>
      </c>
      <c r="D348" s="235">
        <f t="shared" ref="D348:U348" si="992">IF(D304&gt;0,D347/D304*100,"")</f>
        <v>12.99604990245134</v>
      </c>
      <c r="E348" s="235">
        <f t="shared" si="992"/>
        <v>13.934490699502405</v>
      </c>
      <c r="F348" s="235">
        <f t="shared" si="992"/>
        <v>9.3091322996064054</v>
      </c>
      <c r="G348" s="235">
        <f t="shared" si="992"/>
        <v>5.7152974017410783</v>
      </c>
      <c r="H348" s="235">
        <f t="shared" si="992"/>
        <v>12.723127947358998</v>
      </c>
      <c r="I348" s="235">
        <f t="shared" si="992"/>
        <v>12.099707344028342</v>
      </c>
      <c r="J348" s="1056">
        <f>IF(J304&gt;0,J347/J304*100,)</f>
        <v>5.930297916946996</v>
      </c>
      <c r="K348" s="1056">
        <f t="shared" ref="K348:L348" si="993">IF(K304&gt;0,K347/K304*100,)</f>
        <v>12.250631883444031</v>
      </c>
      <c r="L348" s="1056">
        <f t="shared" si="993"/>
        <v>12.250000398781655</v>
      </c>
      <c r="M348" s="1056">
        <f t="shared" ref="M348:N348" si="994">IF(M304&gt;0,M347/M304*100,)</f>
        <v>0</v>
      </c>
      <c r="N348" s="1056">
        <f t="shared" si="994"/>
        <v>0</v>
      </c>
      <c r="O348" s="235">
        <f t="shared" si="992"/>
        <v>10.553965596400827</v>
      </c>
      <c r="P348" s="235">
        <f t="shared" ref="P348:S348" si="995">IF(P304&gt;0,P347/P304*100,"")</f>
        <v>16.108630307698167</v>
      </c>
      <c r="Q348" s="235">
        <f t="shared" si="995"/>
        <v>8.5016109123272408</v>
      </c>
      <c r="R348" s="235">
        <f t="shared" si="995"/>
        <v>6.1487975761309803</v>
      </c>
      <c r="S348" s="235">
        <f t="shared" si="995"/>
        <v>10.765884034768417</v>
      </c>
      <c r="T348" s="235">
        <f t="shared" si="992"/>
        <v>5.932511668222455</v>
      </c>
      <c r="U348" s="235">
        <f t="shared" si="992"/>
        <v>2.5987338311775239</v>
      </c>
      <c r="V348" s="235">
        <f t="shared" ref="V348:W348" si="996">IF(V304&gt;0,V347/V304*100,"")</f>
        <v>1.6627076943592813</v>
      </c>
      <c r="W348" s="235">
        <f t="shared" si="996"/>
        <v>1.6627076943592813</v>
      </c>
    </row>
    <row r="349" spans="1:23" s="69" customFormat="1" hidden="1" outlineLevel="1">
      <c r="A349" s="1974"/>
      <c r="B349" s="1816"/>
      <c r="C349" s="71" t="s">
        <v>159</v>
      </c>
      <c r="D349" s="235">
        <f t="shared" ref="D349:U349" si="997">IF(D315&gt;0,D347/D315*100,"")</f>
        <v>13.73525205031177</v>
      </c>
      <c r="E349" s="235">
        <f t="shared" si="997"/>
        <v>15.555311171730279</v>
      </c>
      <c r="F349" s="235">
        <f t="shared" si="997"/>
        <v>9.918947603116143</v>
      </c>
      <c r="G349" s="235">
        <f t="shared" si="997"/>
        <v>6.0361828344036148</v>
      </c>
      <c r="H349" s="235">
        <f t="shared" si="997"/>
        <v>13.357277564721892</v>
      </c>
      <c r="I349" s="235">
        <f t="shared" si="997"/>
        <v>12.460339700565827</v>
      </c>
      <c r="J349" s="1056">
        <f>IF(J315&gt;0,J347/J315*100,)</f>
        <v>6.1068982672262084</v>
      </c>
      <c r="K349" s="1056">
        <f t="shared" ref="K349:L349" si="998">IF(K315&gt;0,K347/K315*100,)</f>
        <v>12.748414210323078</v>
      </c>
      <c r="L349" s="1056">
        <f t="shared" si="998"/>
        <v>12.803428751179618</v>
      </c>
      <c r="M349" s="1056">
        <f t="shared" ref="M349:N349" si="999">IF(M315&gt;0,M347/M315*100,)</f>
        <v>0</v>
      </c>
      <c r="N349" s="1056">
        <f t="shared" si="999"/>
        <v>0</v>
      </c>
      <c r="O349" s="235">
        <f t="shared" si="997"/>
        <v>11.039336092218461</v>
      </c>
      <c r="P349" s="235">
        <f t="shared" ref="P349:S349" si="1000">IF(P315&gt;0,P347/P315*100,"")</f>
        <v>16.762920404531883</v>
      </c>
      <c r="Q349" s="235">
        <f t="shared" si="1000"/>
        <v>8.885633694891073</v>
      </c>
      <c r="R349" s="235">
        <f t="shared" si="1000"/>
        <v>6.4486867743459992</v>
      </c>
      <c r="S349" s="235">
        <f t="shared" si="1000"/>
        <v>11.300318133627551</v>
      </c>
      <c r="T349" s="235">
        <f t="shared" si="997"/>
        <v>5.932511668222455</v>
      </c>
      <c r="U349" s="235">
        <f t="shared" si="997"/>
        <v>2.5987338311775239</v>
      </c>
      <c r="V349" s="235">
        <f t="shared" ref="V349:W349" si="1001">IF(V315&gt;0,V347/V315*100,"")</f>
        <v>1.6627076943592813</v>
      </c>
      <c r="W349" s="235">
        <f t="shared" si="1001"/>
        <v>1.6627076943592813</v>
      </c>
    </row>
    <row r="350" spans="1:23" s="69" customFormat="1" hidden="1" outlineLevel="1">
      <c r="A350" s="1974"/>
      <c r="B350" s="1816"/>
      <c r="C350" s="68" t="s">
        <v>286</v>
      </c>
      <c r="D350" s="235">
        <f t="shared" ref="D350:U350" si="1002">IF(D328&gt;0,D347/D328*100,"")</f>
        <v>100</v>
      </c>
      <c r="E350" s="235">
        <f t="shared" si="1002"/>
        <v>100</v>
      </c>
      <c r="F350" s="235">
        <f t="shared" si="1002"/>
        <v>100</v>
      </c>
      <c r="G350" s="235">
        <f t="shared" si="1002"/>
        <v>100</v>
      </c>
      <c r="H350" s="235">
        <f t="shared" si="1002"/>
        <v>100</v>
      </c>
      <c r="I350" s="235">
        <f t="shared" si="1002"/>
        <v>100</v>
      </c>
      <c r="J350" s="1056">
        <f>IF(J328&gt;0,J347/J328*100,)</f>
        <v>49.004001212725697</v>
      </c>
      <c r="K350" s="1056">
        <f t="shared" ref="K350:L350" si="1003">IF(K328&gt;0,K347/K328*100,)</f>
        <v>74.337700290866039</v>
      </c>
      <c r="L350" s="1056">
        <f t="shared" si="1003"/>
        <v>136.82470449321616</v>
      </c>
      <c r="M350" s="1056">
        <f t="shared" ref="M350:N350" si="1004">IF(M328&gt;0,M347/M328*100,)</f>
        <v>0</v>
      </c>
      <c r="N350" s="1056">
        <f t="shared" si="1004"/>
        <v>0</v>
      </c>
      <c r="O350" s="235">
        <f t="shared" si="1002"/>
        <v>100</v>
      </c>
      <c r="P350" s="235">
        <f t="shared" ref="P350:S350" si="1005">IF(P328&gt;0,P347/P328*100,"")</f>
        <v>100</v>
      </c>
      <c r="Q350" s="235">
        <f t="shared" si="1005"/>
        <v>100</v>
      </c>
      <c r="R350" s="235">
        <f t="shared" si="1005"/>
        <v>100</v>
      </c>
      <c r="S350" s="235">
        <f t="shared" si="1005"/>
        <v>100</v>
      </c>
      <c r="T350" s="235">
        <f t="shared" si="1002"/>
        <v>60.00191249086518</v>
      </c>
      <c r="U350" s="235">
        <f t="shared" si="1002"/>
        <v>28.184461605534715</v>
      </c>
      <c r="V350" s="235">
        <f t="shared" ref="V350:W350" si="1006">IF(V328&gt;0,V347/V328*100,"")</f>
        <v>19.438477198503854</v>
      </c>
      <c r="W350" s="235">
        <f t="shared" si="1006"/>
        <v>21.081790936364452</v>
      </c>
    </row>
    <row r="351" spans="1:23" s="69" customFormat="1" ht="14.45" hidden="1" customHeight="1" outlineLevel="1">
      <c r="A351" s="1974">
        <v>7</v>
      </c>
      <c r="B351" s="1973" t="s">
        <v>166</v>
      </c>
      <c r="C351" s="669" t="s">
        <v>580</v>
      </c>
      <c r="D351" s="235">
        <f>D316-D331</f>
        <v>0</v>
      </c>
      <c r="E351" s="235">
        <f t="shared" ref="E351:U351" si="1007">E316-E331</f>
        <v>0</v>
      </c>
      <c r="F351" s="235">
        <f t="shared" si="1007"/>
        <v>0</v>
      </c>
      <c r="G351" s="235">
        <f t="shared" si="1007"/>
        <v>0</v>
      </c>
      <c r="H351" s="235">
        <f t="shared" ref="H351" si="1008">H316-H331</f>
        <v>0</v>
      </c>
      <c r="I351" s="235">
        <f t="shared" si="1007"/>
        <v>0</v>
      </c>
      <c r="J351" s="66">
        <f t="shared" si="888"/>
        <v>0</v>
      </c>
      <c r="K351" s="1051"/>
      <c r="L351" s="1051"/>
      <c r="M351" s="1051"/>
      <c r="N351" s="1051"/>
      <c r="O351" s="235">
        <f t="shared" si="1007"/>
        <v>0</v>
      </c>
      <c r="P351" s="235">
        <f t="shared" ref="P351:S351" si="1009">P316-P331</f>
        <v>0</v>
      </c>
      <c r="Q351" s="235">
        <f t="shared" si="1009"/>
        <v>0</v>
      </c>
      <c r="R351" s="235">
        <f t="shared" si="1009"/>
        <v>0</v>
      </c>
      <c r="S351" s="235">
        <f t="shared" si="1009"/>
        <v>0</v>
      </c>
      <c r="T351" s="235">
        <f t="shared" si="1007"/>
        <v>90.987681000000009</v>
      </c>
      <c r="U351" s="235">
        <f t="shared" si="1007"/>
        <v>109.91784099999997</v>
      </c>
      <c r="V351" s="235">
        <f t="shared" ref="V351:W351" si="1010">V316-V331</f>
        <v>110.72554499999997</v>
      </c>
      <c r="W351" s="235">
        <f t="shared" si="1010"/>
        <v>108.72554499999997</v>
      </c>
    </row>
    <row r="352" spans="1:23" s="69" customFormat="1" hidden="1" outlineLevel="1">
      <c r="A352" s="1974"/>
      <c r="B352" s="1973"/>
      <c r="C352" s="71" t="s">
        <v>79</v>
      </c>
      <c r="D352" s="235">
        <f>IF(D300&gt;0,D351/D300*100,"")</f>
        <v>0</v>
      </c>
      <c r="E352" s="235">
        <f t="shared" ref="E352:U352" si="1011">IF(E300&gt;0,E351/E300*100,"")</f>
        <v>0</v>
      </c>
      <c r="F352" s="235">
        <f t="shared" si="1011"/>
        <v>0</v>
      </c>
      <c r="G352" s="235">
        <f t="shared" si="1011"/>
        <v>0</v>
      </c>
      <c r="H352" s="235">
        <f t="shared" ref="H352" si="1012">IF(H300&gt;0,H351/H300*100,"")</f>
        <v>0</v>
      </c>
      <c r="I352" s="235">
        <f t="shared" si="1011"/>
        <v>0</v>
      </c>
      <c r="J352" s="66"/>
      <c r="K352" s="1051"/>
      <c r="L352" s="1051"/>
      <c r="M352" s="1051"/>
      <c r="N352" s="1051"/>
      <c r="O352" s="235">
        <f t="shared" si="1011"/>
        <v>0</v>
      </c>
      <c r="P352" s="235">
        <f t="shared" ref="P352:S352" si="1013">IF(P300&gt;0,P351/P300*100,"")</f>
        <v>0</v>
      </c>
      <c r="Q352" s="235">
        <f t="shared" si="1013"/>
        <v>0</v>
      </c>
      <c r="R352" s="235">
        <f t="shared" si="1013"/>
        <v>0</v>
      </c>
      <c r="S352" s="235">
        <f t="shared" si="1013"/>
        <v>0</v>
      </c>
      <c r="T352" s="235">
        <f t="shared" si="1011"/>
        <v>10.784704489805398</v>
      </c>
      <c r="U352" s="235">
        <f t="shared" si="1011"/>
        <v>13.02848276067631</v>
      </c>
      <c r="V352" s="235">
        <f t="shared" ref="V352:W352" si="1014">IF(V300&gt;0,V351/V300*100,"")</f>
        <v>13.124219335776335</v>
      </c>
      <c r="W352" s="235">
        <f t="shared" si="1014"/>
        <v>12.887160771995479</v>
      </c>
    </row>
    <row r="353" spans="1:23" s="69" customFormat="1" hidden="1" outlineLevel="1">
      <c r="A353" s="1974"/>
      <c r="B353" s="1973"/>
      <c r="C353" s="71" t="s">
        <v>151</v>
      </c>
      <c r="D353" s="235">
        <f>IF(D310&gt;0,D351/D310*100,"")</f>
        <v>0</v>
      </c>
      <c r="E353" s="235">
        <f t="shared" ref="E353:U353" si="1015">IF(E310&gt;0,E351/E310*100,"")</f>
        <v>0</v>
      </c>
      <c r="F353" s="235">
        <f t="shared" si="1015"/>
        <v>0</v>
      </c>
      <c r="G353" s="235">
        <f t="shared" si="1015"/>
        <v>0</v>
      </c>
      <c r="H353" s="235">
        <f t="shared" ref="H353" si="1016">IF(H310&gt;0,H351/H310*100,"")</f>
        <v>0</v>
      </c>
      <c r="I353" s="235">
        <f t="shared" si="1015"/>
        <v>0</v>
      </c>
      <c r="J353" s="66"/>
      <c r="K353" s="1051"/>
      <c r="L353" s="1051"/>
      <c r="M353" s="1051"/>
      <c r="N353" s="1051"/>
      <c r="O353" s="235">
        <f t="shared" si="1015"/>
        <v>0</v>
      </c>
      <c r="P353" s="235">
        <f t="shared" ref="P353:S353" si="1017">IF(P310&gt;0,P351/P310*100,"")</f>
        <v>0</v>
      </c>
      <c r="Q353" s="235">
        <f t="shared" si="1017"/>
        <v>0</v>
      </c>
      <c r="R353" s="235">
        <f t="shared" si="1017"/>
        <v>0</v>
      </c>
      <c r="S353" s="235">
        <f t="shared" si="1017"/>
        <v>0</v>
      </c>
      <c r="T353" s="235">
        <f t="shared" si="1015"/>
        <v>10.784704489805398</v>
      </c>
      <c r="U353" s="235">
        <f t="shared" si="1015"/>
        <v>13.02848276067631</v>
      </c>
      <c r="V353" s="235">
        <f t="shared" ref="V353:W353" si="1018">IF(V310&gt;0,V351/V310*100,"")</f>
        <v>13.124219335776335</v>
      </c>
      <c r="W353" s="235">
        <f t="shared" si="1018"/>
        <v>12.887160771995479</v>
      </c>
    </row>
    <row r="354" spans="1:23" s="69" customFormat="1" hidden="1" outlineLevel="1">
      <c r="A354" s="1974"/>
      <c r="B354" s="1973"/>
      <c r="C354" s="68" t="s">
        <v>160</v>
      </c>
      <c r="D354" s="235">
        <f>IF(D316&gt;0,D351/D316*100,"")</f>
        <v>0</v>
      </c>
      <c r="E354" s="235">
        <f t="shared" ref="E354:U354" si="1019">IF(E316&gt;0,E351/E316*100,"")</f>
        <v>0</v>
      </c>
      <c r="F354" s="235">
        <f t="shared" si="1019"/>
        <v>0</v>
      </c>
      <c r="G354" s="235">
        <f t="shared" si="1019"/>
        <v>0</v>
      </c>
      <c r="H354" s="235">
        <f t="shared" ref="H354" si="1020">IF(H316&gt;0,H351/H316*100,"")</f>
        <v>0</v>
      </c>
      <c r="I354" s="235">
        <f t="shared" si="1019"/>
        <v>0</v>
      </c>
      <c r="J354" s="66"/>
      <c r="K354" s="1051"/>
      <c r="L354" s="1051"/>
      <c r="M354" s="1051"/>
      <c r="N354" s="1051"/>
      <c r="O354" s="235">
        <f t="shared" si="1019"/>
        <v>0</v>
      </c>
      <c r="P354" s="235">
        <f t="shared" ref="P354:S354" si="1021">IF(P316&gt;0,P351/P316*100,"")</f>
        <v>0</v>
      </c>
      <c r="Q354" s="235">
        <f t="shared" si="1021"/>
        <v>0</v>
      </c>
      <c r="R354" s="235">
        <f t="shared" si="1021"/>
        <v>0</v>
      </c>
      <c r="S354" s="235">
        <f t="shared" si="1021"/>
        <v>0</v>
      </c>
      <c r="T354" s="235">
        <f t="shared" si="1019"/>
        <v>41.799841381660954</v>
      </c>
      <c r="U354" s="235">
        <f t="shared" si="1019"/>
        <v>50.96464210285874</v>
      </c>
      <c r="V354" s="235">
        <f t="shared" ref="V354:W354" si="1022">IF(V316&gt;0,V351/V316*100,"")</f>
        <v>51.819678664443103</v>
      </c>
      <c r="W354" s="235">
        <f t="shared" si="1022"/>
        <v>51.364448819543384</v>
      </c>
    </row>
    <row r="355" spans="1:23" s="69" customFormat="1" hidden="1" outlineLevel="1">
      <c r="A355" s="1815" t="s">
        <v>167</v>
      </c>
      <c r="B355" s="1975" t="s">
        <v>68</v>
      </c>
      <c r="C355" s="669" t="s">
        <v>580</v>
      </c>
      <c r="D355" s="235">
        <f>D319-D335</f>
        <v>0</v>
      </c>
      <c r="E355" s="235">
        <f t="shared" ref="E355:U355" si="1023">E319-E335</f>
        <v>0</v>
      </c>
      <c r="F355" s="235">
        <f t="shared" si="1023"/>
        <v>0</v>
      </c>
      <c r="G355" s="235">
        <f t="shared" si="1023"/>
        <v>0</v>
      </c>
      <c r="H355" s="235">
        <f t="shared" ref="H355" si="1024">H319-H335</f>
        <v>0</v>
      </c>
      <c r="I355" s="235">
        <f t="shared" si="1023"/>
        <v>4.1559999999520869E-3</v>
      </c>
      <c r="J355" s="66">
        <f t="shared" si="888"/>
        <v>0</v>
      </c>
      <c r="K355" s="880"/>
      <c r="L355" s="880"/>
      <c r="M355" s="1051"/>
      <c r="N355" s="1051"/>
      <c r="O355" s="235">
        <f t="shared" si="1023"/>
        <v>0</v>
      </c>
      <c r="P355" s="235">
        <f t="shared" ref="P355:S355" si="1025">P319-P335</f>
        <v>0</v>
      </c>
      <c r="Q355" s="235">
        <f t="shared" si="1025"/>
        <v>0</v>
      </c>
      <c r="R355" s="235">
        <f t="shared" si="1025"/>
        <v>0</v>
      </c>
      <c r="S355" s="235">
        <f t="shared" si="1025"/>
        <v>0</v>
      </c>
      <c r="T355" s="235">
        <f t="shared" si="1023"/>
        <v>45.187884000000167</v>
      </c>
      <c r="U355" s="235">
        <f t="shared" si="1023"/>
        <v>56.118044000000154</v>
      </c>
      <c r="V355" s="235">
        <f t="shared" ref="V355:W355" si="1026">V319-V335</f>
        <v>56.118044000000154</v>
      </c>
      <c r="W355" s="235">
        <f t="shared" si="1026"/>
        <v>56.118044000000154</v>
      </c>
    </row>
    <row r="356" spans="1:23" s="69" customFormat="1" hidden="1" outlineLevel="1">
      <c r="A356" s="1815"/>
      <c r="B356" s="1975"/>
      <c r="C356" s="71" t="s">
        <v>152</v>
      </c>
      <c r="D356" s="235">
        <f>IF(D301&gt;0,D355/D301*100,"")</f>
        <v>0</v>
      </c>
      <c r="E356" s="235">
        <f t="shared" ref="E356:U356" si="1027">IF(E301&gt;0,E355/E301*100,"")</f>
        <v>0</v>
      </c>
      <c r="F356" s="235">
        <f t="shared" si="1027"/>
        <v>0</v>
      </c>
      <c r="G356" s="235">
        <f t="shared" si="1027"/>
        <v>0</v>
      </c>
      <c r="H356" s="235">
        <f t="shared" ref="H356" si="1028">IF(H301&gt;0,H355/H301*100,"")</f>
        <v>0</v>
      </c>
      <c r="I356" s="235">
        <f t="shared" si="1027"/>
        <v>5.3275902490962726E-4</v>
      </c>
      <c r="J356" s="66"/>
      <c r="K356" s="1051"/>
      <c r="L356" s="1051"/>
      <c r="M356" s="1051"/>
      <c r="N356" s="1051"/>
      <c r="O356" s="235">
        <f t="shared" si="1027"/>
        <v>0</v>
      </c>
      <c r="P356" s="235">
        <f t="shared" ref="P356:S356" si="1029">IF(P301&gt;0,P355/P301*100,"")</f>
        <v>0</v>
      </c>
      <c r="Q356" s="235">
        <f t="shared" si="1029"/>
        <v>0</v>
      </c>
      <c r="R356" s="235">
        <f t="shared" si="1029"/>
        <v>0</v>
      </c>
      <c r="S356" s="235">
        <f t="shared" si="1029"/>
        <v>0</v>
      </c>
      <c r="T356" s="235">
        <f t="shared" si="1027"/>
        <v>5.7388727457455131</v>
      </c>
      <c r="U356" s="235">
        <f t="shared" si="1027"/>
        <v>7.1270058420117035</v>
      </c>
      <c r="V356" s="235">
        <f t="shared" ref="V356:W356" si="1030">IF(V301&gt;0,V355/V301*100,"")</f>
        <v>7.1270058420117035</v>
      </c>
      <c r="W356" s="235">
        <f t="shared" si="1030"/>
        <v>7.1270058420117035</v>
      </c>
    </row>
    <row r="357" spans="1:23" s="69" customFormat="1" hidden="1" outlineLevel="1">
      <c r="A357" s="1815"/>
      <c r="B357" s="1975"/>
      <c r="C357" s="71" t="s">
        <v>153</v>
      </c>
      <c r="D357" s="235">
        <f>IF(D312&gt;0,D355/D312*100,"")</f>
        <v>0</v>
      </c>
      <c r="E357" s="235">
        <f t="shared" ref="E357:U357" si="1031">IF(E312&gt;0,E355/E312*100,"")</f>
        <v>0</v>
      </c>
      <c r="F357" s="235">
        <f t="shared" si="1031"/>
        <v>0</v>
      </c>
      <c r="G357" s="235">
        <f t="shared" si="1031"/>
        <v>0</v>
      </c>
      <c r="H357" s="235">
        <f t="shared" ref="H357" si="1032">IF(H312&gt;0,H355/H312*100,"")</f>
        <v>0</v>
      </c>
      <c r="I357" s="235">
        <f t="shared" si="1031"/>
        <v>5.3275902490962726E-4</v>
      </c>
      <c r="J357" s="66"/>
      <c r="K357" s="1051"/>
      <c r="L357" s="1051"/>
      <c r="M357" s="1051"/>
      <c r="N357" s="1051"/>
      <c r="O357" s="235">
        <f t="shared" si="1031"/>
        <v>0</v>
      </c>
      <c r="P357" s="235">
        <f t="shared" ref="P357:S357" si="1033">IF(P312&gt;0,P355/P312*100,"")</f>
        <v>0</v>
      </c>
      <c r="Q357" s="235">
        <f t="shared" si="1033"/>
        <v>0</v>
      </c>
      <c r="R357" s="235">
        <f t="shared" si="1033"/>
        <v>0</v>
      </c>
      <c r="S357" s="235">
        <f t="shared" si="1033"/>
        <v>0</v>
      </c>
      <c r="T357" s="235">
        <f t="shared" si="1031"/>
        <v>5.7388727457455131</v>
      </c>
      <c r="U357" s="235">
        <f t="shared" si="1031"/>
        <v>7.1270058420117035</v>
      </c>
      <c r="V357" s="235">
        <f t="shared" ref="V357:W357" si="1034">IF(V312&gt;0,V355/V312*100,"")</f>
        <v>7.1270058420117035</v>
      </c>
      <c r="W357" s="235">
        <f t="shared" si="1034"/>
        <v>7.1270058420117035</v>
      </c>
    </row>
    <row r="358" spans="1:23" s="69" customFormat="1" hidden="1" outlineLevel="1">
      <c r="A358" s="1815"/>
      <c r="B358" s="1975"/>
      <c r="C358" s="68" t="s">
        <v>163</v>
      </c>
      <c r="D358" s="235">
        <f>IF(D319&gt;0,D355/D319*100,"")</f>
        <v>0</v>
      </c>
      <c r="E358" s="235">
        <f t="shared" ref="E358:U358" si="1035">IF(E319&gt;0,E355/E319*100,"")</f>
        <v>0</v>
      </c>
      <c r="F358" s="235">
        <f t="shared" si="1035"/>
        <v>0</v>
      </c>
      <c r="G358" s="235">
        <f t="shared" si="1035"/>
        <v>0</v>
      </c>
      <c r="H358" s="235">
        <f t="shared" ref="H358" si="1036">IF(H319&gt;0,H355/H319*100,"")</f>
        <v>0</v>
      </c>
      <c r="I358" s="235">
        <f t="shared" si="1035"/>
        <v>4.7971841498081766E-3</v>
      </c>
      <c r="J358" s="66"/>
      <c r="K358" s="1051"/>
      <c r="L358" s="1051"/>
      <c r="M358" s="1051"/>
      <c r="N358" s="1051"/>
      <c r="O358" s="235">
        <f t="shared" si="1035"/>
        <v>0</v>
      </c>
      <c r="P358" s="235">
        <f t="shared" ref="P358:S358" si="1037">IF(P319&gt;0,P355/P319*100,"")</f>
        <v>0</v>
      </c>
      <c r="Q358" s="235">
        <f t="shared" si="1037"/>
        <v>0</v>
      </c>
      <c r="R358" s="235">
        <f t="shared" si="1037"/>
        <v>0</v>
      </c>
      <c r="S358" s="235">
        <f t="shared" si="1037"/>
        <v>0</v>
      </c>
      <c r="T358" s="235">
        <f t="shared" si="1035"/>
        <v>43.323790819185156</v>
      </c>
      <c r="U358" s="235">
        <f t="shared" si="1035"/>
        <v>53.803059232378004</v>
      </c>
      <c r="V358" s="235">
        <f t="shared" ref="V358:W358" si="1038">IF(V319&gt;0,V355/V319*100,"")</f>
        <v>53.803059232378004</v>
      </c>
      <c r="W358" s="235">
        <f t="shared" si="1038"/>
        <v>53.803059232378004</v>
      </c>
    </row>
    <row r="359" spans="1:23" s="69" customFormat="1" hidden="1" outlineLevel="1">
      <c r="A359" s="1815" t="s">
        <v>168</v>
      </c>
      <c r="B359" s="1816" t="s">
        <v>69</v>
      </c>
      <c r="C359" s="669" t="s">
        <v>580</v>
      </c>
      <c r="D359" s="235">
        <f>D322-D339</f>
        <v>0</v>
      </c>
      <c r="E359" s="235">
        <f t="shared" ref="E359:U359" si="1039">E322-E339</f>
        <v>0</v>
      </c>
      <c r="F359" s="235">
        <f t="shared" si="1039"/>
        <v>0</v>
      </c>
      <c r="G359" s="235">
        <f t="shared" si="1039"/>
        <v>0</v>
      </c>
      <c r="H359" s="235">
        <f t="shared" ref="H359" si="1040">H322-H339</f>
        <v>0</v>
      </c>
      <c r="I359" s="235">
        <f t="shared" si="1039"/>
        <v>-3.2330000000264647E-3</v>
      </c>
      <c r="J359" s="66">
        <f t="shared" si="888"/>
        <v>0</v>
      </c>
      <c r="K359" s="880"/>
      <c r="L359" s="880"/>
      <c r="M359" s="1051"/>
      <c r="N359" s="1051"/>
      <c r="O359" s="235">
        <f t="shared" si="1039"/>
        <v>0</v>
      </c>
      <c r="P359" s="235">
        <f t="shared" ref="P359:S359" si="1041">P322-P339</f>
        <v>0</v>
      </c>
      <c r="Q359" s="235">
        <f t="shared" si="1041"/>
        <v>0</v>
      </c>
      <c r="R359" s="235">
        <f t="shared" si="1041"/>
        <v>0</v>
      </c>
      <c r="S359" s="235">
        <f t="shared" si="1041"/>
        <v>0</v>
      </c>
      <c r="T359" s="235">
        <f t="shared" si="1039"/>
        <v>35.538345999999912</v>
      </c>
      <c r="U359" s="235">
        <f t="shared" si="1039"/>
        <v>35.538345999999912</v>
      </c>
      <c r="V359" s="235">
        <f t="shared" ref="V359:W359" si="1042">V322-V339</f>
        <v>35.538345999999912</v>
      </c>
      <c r="W359" s="235">
        <f t="shared" si="1042"/>
        <v>35.538345999999912</v>
      </c>
    </row>
    <row r="360" spans="1:23" s="69" customFormat="1" hidden="1" outlineLevel="1">
      <c r="A360" s="1815"/>
      <c r="B360" s="1816"/>
      <c r="C360" s="71" t="s">
        <v>154</v>
      </c>
      <c r="D360" s="235">
        <f>IF(D302&gt;0,D359/D302*100,"")</f>
        <v>0</v>
      </c>
      <c r="E360" s="235">
        <f t="shared" ref="E360:U360" si="1043">IF(E302&gt;0,E359/E302*100,"")</f>
        <v>0</v>
      </c>
      <c r="F360" s="235">
        <f t="shared" si="1043"/>
        <v>0</v>
      </c>
      <c r="G360" s="235">
        <f t="shared" si="1043"/>
        <v>0</v>
      </c>
      <c r="H360" s="235">
        <f t="shared" ref="H360" si="1044">IF(H302&gt;0,H359/H302*100,"")</f>
        <v>0</v>
      </c>
      <c r="I360" s="235">
        <f t="shared" si="1043"/>
        <v>-4.2313348566119357E-4</v>
      </c>
      <c r="J360" s="66"/>
      <c r="K360" s="1051"/>
      <c r="L360" s="1051"/>
      <c r="M360" s="1051"/>
      <c r="N360" s="1051"/>
      <c r="O360" s="235">
        <f t="shared" si="1043"/>
        <v>0</v>
      </c>
      <c r="P360" s="235">
        <f t="shared" ref="P360:S360" si="1045">IF(P302&gt;0,P359/P302*100,"")</f>
        <v>0</v>
      </c>
      <c r="Q360" s="235">
        <f t="shared" si="1045"/>
        <v>0</v>
      </c>
      <c r="R360" s="235">
        <f t="shared" si="1045"/>
        <v>0</v>
      </c>
      <c r="S360" s="235">
        <f t="shared" si="1045"/>
        <v>0</v>
      </c>
      <c r="T360" s="235">
        <f t="shared" si="1043"/>
        <v>3.1014291324495726</v>
      </c>
      <c r="U360" s="235">
        <f t="shared" si="1043"/>
        <v>3.1014291324495726</v>
      </c>
      <c r="V360" s="235">
        <f t="shared" ref="V360:W360" si="1046">IF(V302&gt;0,V359/V302*100,"")</f>
        <v>3.1014291324495726</v>
      </c>
      <c r="W360" s="235">
        <f t="shared" si="1046"/>
        <v>3.1014291324495726</v>
      </c>
    </row>
    <row r="361" spans="1:23" s="69" customFormat="1" hidden="1" outlineLevel="1">
      <c r="A361" s="1815"/>
      <c r="B361" s="1816"/>
      <c r="C361" s="71" t="s">
        <v>155</v>
      </c>
      <c r="D361" s="235">
        <f>IF(D313&gt;0,D359/D313*100,"")</f>
        <v>0</v>
      </c>
      <c r="E361" s="235">
        <f t="shared" ref="E361:U361" si="1047">IF(E313&gt;0,E359/E313*100,"")</f>
        <v>0</v>
      </c>
      <c r="F361" s="235">
        <f t="shared" si="1047"/>
        <v>0</v>
      </c>
      <c r="G361" s="235">
        <f t="shared" si="1047"/>
        <v>0</v>
      </c>
      <c r="H361" s="235">
        <f t="shared" ref="H361" si="1048">IF(H313&gt;0,H359/H313*100,"")</f>
        <v>0</v>
      </c>
      <c r="I361" s="235">
        <f t="shared" si="1047"/>
        <v>-4.2313348566119357E-4</v>
      </c>
      <c r="J361" s="66"/>
      <c r="K361" s="1051"/>
      <c r="L361" s="1051"/>
      <c r="M361" s="1051"/>
      <c r="N361" s="1051"/>
      <c r="O361" s="235">
        <f t="shared" si="1047"/>
        <v>0</v>
      </c>
      <c r="P361" s="235">
        <f t="shared" ref="P361:S361" si="1049">IF(P313&gt;0,P359/P313*100,"")</f>
        <v>0</v>
      </c>
      <c r="Q361" s="235">
        <f t="shared" si="1049"/>
        <v>0</v>
      </c>
      <c r="R361" s="235">
        <f t="shared" si="1049"/>
        <v>0</v>
      </c>
      <c r="S361" s="235">
        <f t="shared" si="1049"/>
        <v>0</v>
      </c>
      <c r="T361" s="235">
        <f t="shared" si="1047"/>
        <v>3.1014291324495726</v>
      </c>
      <c r="U361" s="235">
        <f t="shared" si="1047"/>
        <v>3.1014291324495726</v>
      </c>
      <c r="V361" s="235">
        <f t="shared" ref="V361:W361" si="1050">IF(V313&gt;0,V359/V313*100,"")</f>
        <v>3.1014291324495726</v>
      </c>
      <c r="W361" s="235">
        <f t="shared" si="1050"/>
        <v>3.1014291324495726</v>
      </c>
    </row>
    <row r="362" spans="1:23" s="69" customFormat="1" hidden="1" outlineLevel="1">
      <c r="A362" s="1815"/>
      <c r="B362" s="1816"/>
      <c r="C362" s="68" t="s">
        <v>164</v>
      </c>
      <c r="D362" s="235">
        <f>IF(D322&gt;0,D359/D322*100,"")</f>
        <v>0</v>
      </c>
      <c r="E362" s="235">
        <f t="shared" ref="E362:U362" si="1051">IF(E322&gt;0,E359/E322*100,"")</f>
        <v>0</v>
      </c>
      <c r="F362" s="235">
        <f t="shared" si="1051"/>
        <v>0</v>
      </c>
      <c r="G362" s="235">
        <f t="shared" si="1051"/>
        <v>0</v>
      </c>
      <c r="H362" s="235">
        <f t="shared" ref="H362" si="1052">IF(H322&gt;0,H359/H322*100,"")</f>
        <v>0</v>
      </c>
      <c r="I362" s="235"/>
      <c r="J362" s="66"/>
      <c r="K362" s="1051"/>
      <c r="L362" s="1051"/>
      <c r="M362" s="1051"/>
      <c r="N362" s="1051"/>
      <c r="O362" s="235">
        <f t="shared" si="1051"/>
        <v>0</v>
      </c>
      <c r="P362" s="235">
        <f t="shared" ref="P362:S362" si="1053">IF(P322&gt;0,P359/P322*100,"")</f>
        <v>0</v>
      </c>
      <c r="Q362" s="235">
        <f t="shared" si="1053"/>
        <v>0</v>
      </c>
      <c r="R362" s="235">
        <f t="shared" si="1053"/>
        <v>0</v>
      </c>
      <c r="S362" s="235">
        <f t="shared" si="1053"/>
        <v>0</v>
      </c>
      <c r="T362" s="235">
        <f t="shared" si="1051"/>
        <v>82.765673116409261</v>
      </c>
      <c r="U362" s="235">
        <f t="shared" si="1051"/>
        <v>82.765673116409261</v>
      </c>
      <c r="V362" s="235">
        <f t="shared" ref="V362:W362" si="1054">IF(V322&gt;0,V359/V322*100,"")</f>
        <v>82.765673116409261</v>
      </c>
      <c r="W362" s="235">
        <f t="shared" si="1054"/>
        <v>82.765673116409261</v>
      </c>
    </row>
    <row r="363" spans="1:23" s="69" customFormat="1" hidden="1" outlineLevel="1">
      <c r="A363" s="1815" t="s">
        <v>169</v>
      </c>
      <c r="B363" s="1816" t="s">
        <v>70</v>
      </c>
      <c r="C363" s="669" t="s">
        <v>580</v>
      </c>
      <c r="D363" s="235">
        <f>D325-D343</f>
        <v>0</v>
      </c>
      <c r="E363" s="235">
        <f t="shared" ref="E363:U363" si="1055">E325-E343</f>
        <v>0</v>
      </c>
      <c r="F363" s="235">
        <f t="shared" si="1055"/>
        <v>0</v>
      </c>
      <c r="G363" s="235">
        <f t="shared" si="1055"/>
        <v>0</v>
      </c>
      <c r="H363" s="235">
        <f t="shared" ref="H363" si="1056">H325-H343</f>
        <v>0</v>
      </c>
      <c r="I363" s="235">
        <f t="shared" si="1055"/>
        <v>0</v>
      </c>
      <c r="J363" s="66">
        <f t="shared" si="888"/>
        <v>23.033001000000002</v>
      </c>
      <c r="K363" s="880">
        <v>0.50422800000000001</v>
      </c>
      <c r="L363" s="881">
        <f>L325-L343</f>
        <v>-0.50122699999999831</v>
      </c>
      <c r="M363" s="881">
        <f t="shared" ref="M363:N363" si="1057">M325-M343</f>
        <v>10.57</v>
      </c>
      <c r="N363" s="881">
        <f t="shared" si="1057"/>
        <v>12.46</v>
      </c>
      <c r="O363" s="235">
        <f t="shared" si="1055"/>
        <v>0</v>
      </c>
      <c r="P363" s="235">
        <f t="shared" ref="P363:S363" si="1058">P325-P343</f>
        <v>0</v>
      </c>
      <c r="Q363" s="235">
        <f t="shared" si="1058"/>
        <v>0</v>
      </c>
      <c r="R363" s="235">
        <f t="shared" si="1058"/>
        <v>0</v>
      </c>
      <c r="S363" s="235">
        <f t="shared" si="1058"/>
        <v>0</v>
      </c>
      <c r="T363" s="235">
        <f t="shared" si="1055"/>
        <v>-1.601044999999985</v>
      </c>
      <c r="U363" s="235">
        <f t="shared" si="1055"/>
        <v>-41.919333000000023</v>
      </c>
      <c r="V363" s="235">
        <f t="shared" ref="V363:W363" si="1059">V325-V343</f>
        <v>-1.601044999999985</v>
      </c>
      <c r="W363" s="235">
        <f t="shared" si="1059"/>
        <v>-1.601044999999985</v>
      </c>
    </row>
    <row r="364" spans="1:23" s="69" customFormat="1" hidden="1" outlineLevel="1">
      <c r="A364" s="1815"/>
      <c r="B364" s="1816"/>
      <c r="C364" s="71" t="s">
        <v>156</v>
      </c>
      <c r="D364" s="235">
        <f>IF(D303&gt;0,D363/D303*100,"")</f>
        <v>0</v>
      </c>
      <c r="E364" s="235">
        <f t="shared" ref="E364:U364" si="1060">IF(E303&gt;0,E363/E303*100,"")</f>
        <v>0</v>
      </c>
      <c r="F364" s="235">
        <f t="shared" si="1060"/>
        <v>0</v>
      </c>
      <c r="G364" s="235">
        <f t="shared" si="1060"/>
        <v>0</v>
      </c>
      <c r="H364" s="235">
        <f t="shared" ref="H364" si="1061">IF(H303&gt;0,H363/H303*100,"")</f>
        <v>0</v>
      </c>
      <c r="I364" s="235">
        <f t="shared" si="1060"/>
        <v>0</v>
      </c>
      <c r="J364" s="1056">
        <f>IF(J303&gt;0,J363/J303*100,)</f>
        <v>3.2462112042702143</v>
      </c>
      <c r="K364" s="1056">
        <f t="shared" ref="K364:L364" si="1062">IF(K303&gt;0,K363/K303*100,)</f>
        <v>0.28134224491111698</v>
      </c>
      <c r="L364" s="1056">
        <f t="shared" si="1062"/>
        <v>-0.29700122779571647</v>
      </c>
      <c r="M364" s="1056">
        <f t="shared" ref="M364:N364" si="1063">IF(M303&gt;0,M363/M303*100,)</f>
        <v>6.3686208350906801</v>
      </c>
      <c r="N364" s="1056">
        <f t="shared" si="1063"/>
        <v>6.3707945597709381</v>
      </c>
      <c r="O364" s="235">
        <f t="shared" si="1060"/>
        <v>0</v>
      </c>
      <c r="P364" s="235">
        <f t="shared" ref="P364:S364" si="1064">IF(P303&gt;0,P363/P303*100,"")</f>
        <v>0</v>
      </c>
      <c r="Q364" s="235">
        <f t="shared" si="1064"/>
        <v>0</v>
      </c>
      <c r="R364" s="235">
        <f t="shared" si="1064"/>
        <v>0</v>
      </c>
      <c r="S364" s="235">
        <f t="shared" si="1064"/>
        <v>0</v>
      </c>
      <c r="T364" s="235">
        <f t="shared" si="1060"/>
        <v>-0.22989647052066067</v>
      </c>
      <c r="U364" s="235">
        <f t="shared" si="1060"/>
        <v>-6.0192603601275128</v>
      </c>
      <c r="V364" s="235">
        <f t="shared" ref="V364:W364" si="1065">IF(V303&gt;0,V363/V303*100,"")</f>
        <v>-0.22989647052066067</v>
      </c>
      <c r="W364" s="235">
        <f t="shared" si="1065"/>
        <v>-0.22989647052066067</v>
      </c>
    </row>
    <row r="365" spans="1:23" s="69" customFormat="1" hidden="1" outlineLevel="1">
      <c r="A365" s="1815"/>
      <c r="B365" s="1816"/>
      <c r="C365" s="71" t="s">
        <v>157</v>
      </c>
      <c r="D365" s="235">
        <f>IF(D314&gt;0,D363/D314*100,"")</f>
        <v>0</v>
      </c>
      <c r="E365" s="235">
        <f t="shared" ref="E365:U365" si="1066">IF(E314&gt;0,E363/E314*100,"")</f>
        <v>0</v>
      </c>
      <c r="F365" s="235">
        <f t="shared" si="1066"/>
        <v>0</v>
      </c>
      <c r="G365" s="235">
        <f t="shared" si="1066"/>
        <v>0</v>
      </c>
      <c r="H365" s="235">
        <f t="shared" ref="H365" si="1067">IF(H314&gt;0,H363/H314*100,"")</f>
        <v>0</v>
      </c>
      <c r="I365" s="235">
        <f t="shared" si="1066"/>
        <v>0</v>
      </c>
      <c r="J365" s="1056">
        <f>IF(J314&gt;0,J363/J314*100,)</f>
        <v>4.6020901516513817</v>
      </c>
      <c r="K365" s="1056">
        <f t="shared" ref="K365:L365" si="1068">IF(K314&gt;0,K363/K314*100,)</f>
        <v>0.46575651210049879</v>
      </c>
      <c r="L365" s="1056">
        <f t="shared" si="1068"/>
        <v>-0.55784863661658135</v>
      </c>
      <c r="M365" s="1056">
        <f t="shared" ref="M365:N365" si="1069">IF(M314&gt;0,M363/M314*100,)</f>
        <v>9.8970037453183526</v>
      </c>
      <c r="N365" s="1056">
        <f t="shared" si="1069"/>
        <v>6.3707945597709381</v>
      </c>
      <c r="O365" s="235">
        <f t="shared" si="1066"/>
        <v>0</v>
      </c>
      <c r="P365" s="235">
        <f t="shared" ref="P365:S365" si="1070">IF(P314&gt;0,P363/P314*100,"")</f>
        <v>0</v>
      </c>
      <c r="Q365" s="235">
        <f t="shared" si="1070"/>
        <v>0</v>
      </c>
      <c r="R365" s="235">
        <f t="shared" si="1070"/>
        <v>0</v>
      </c>
      <c r="S365" s="235">
        <f t="shared" si="1070"/>
        <v>0</v>
      </c>
      <c r="T365" s="235">
        <f t="shared" si="1066"/>
        <v>-0.22989647052066067</v>
      </c>
      <c r="U365" s="235">
        <f t="shared" si="1066"/>
        <v>-6.0192603601275128</v>
      </c>
      <c r="V365" s="235">
        <f t="shared" ref="V365:W365" si="1071">IF(V314&gt;0,V363/V314*100,"")</f>
        <v>-0.22989647052066067</v>
      </c>
      <c r="W365" s="235">
        <f t="shared" si="1071"/>
        <v>-0.22989647052066067</v>
      </c>
    </row>
    <row r="366" spans="1:23" s="69" customFormat="1" hidden="1" outlineLevel="1">
      <c r="A366" s="1815"/>
      <c r="B366" s="1816"/>
      <c r="C366" s="68" t="s">
        <v>165</v>
      </c>
      <c r="D366" s="235">
        <f>IF(D325&gt;0,D363/D325*100,"")</f>
        <v>0</v>
      </c>
      <c r="E366" s="235">
        <f t="shared" ref="E366:U366" si="1072">IF(E325&gt;0,E363/E325*100,"")</f>
        <v>0</v>
      </c>
      <c r="F366" s="235">
        <f t="shared" si="1072"/>
        <v>0</v>
      </c>
      <c r="G366" s="235">
        <f t="shared" si="1072"/>
        <v>0</v>
      </c>
      <c r="H366" s="235">
        <f t="shared" ref="H366" si="1073">IF(H325&gt;0,H363/H325*100,"")</f>
        <v>0</v>
      </c>
      <c r="I366" s="235">
        <f t="shared" si="1072"/>
        <v>0</v>
      </c>
      <c r="J366" s="1056">
        <f>IF(J325&gt;0,J363/J325*100,)</f>
        <v>50.958373804711165</v>
      </c>
      <c r="K366" s="1056">
        <f t="shared" ref="K366:L366" si="1074">IF(K325&gt;0,K363/K325*100,)</f>
        <v>4.2298565317706567</v>
      </c>
      <c r="L366" s="1056">
        <f t="shared" si="1074"/>
        <v>-4.8905200151703161</v>
      </c>
      <c r="M366" s="1056">
        <f t="shared" ref="M366:N366" si="1075">IF(M325&gt;0,M363/M325*100,)</f>
        <v>100</v>
      </c>
      <c r="N366" s="1056">
        <f t="shared" si="1075"/>
        <v>100</v>
      </c>
      <c r="O366" s="235">
        <f t="shared" si="1072"/>
        <v>0</v>
      </c>
      <c r="P366" s="235">
        <f t="shared" ref="P366:S366" si="1076">IF(P325&gt;0,P363/P325*100,"")</f>
        <v>0</v>
      </c>
      <c r="Q366" s="235">
        <f t="shared" si="1076"/>
        <v>0</v>
      </c>
      <c r="R366" s="235">
        <f t="shared" si="1076"/>
        <v>0</v>
      </c>
      <c r="S366" s="235">
        <f t="shared" si="1076"/>
        <v>0</v>
      </c>
      <c r="T366" s="235">
        <f t="shared" si="1072"/>
        <v>-3.9264553643976381</v>
      </c>
      <c r="U366" s="235">
        <f t="shared" si="1072"/>
        <v>-9161.734506543582</v>
      </c>
      <c r="V366" s="235">
        <f t="shared" ref="V366:W366" si="1077">IF(V325&gt;0,V363/V325*100,"")</f>
        <v>-3.9264553643976381</v>
      </c>
      <c r="W366" s="235">
        <f t="shared" si="1077"/>
        <v>-3.9264553643976381</v>
      </c>
    </row>
    <row r="367" spans="1:23" s="69" customFormat="1" hidden="1" outlineLevel="1">
      <c r="A367" s="1815" t="s">
        <v>170</v>
      </c>
      <c r="B367" s="1816" t="s">
        <v>71</v>
      </c>
      <c r="C367" s="669" t="s">
        <v>580</v>
      </c>
      <c r="D367" s="235">
        <f>D328-D347</f>
        <v>0</v>
      </c>
      <c r="E367" s="235">
        <f t="shared" ref="E367:U367" si="1078">E328-E347</f>
        <v>0</v>
      </c>
      <c r="F367" s="235">
        <f t="shared" si="1078"/>
        <v>0</v>
      </c>
      <c r="G367" s="235">
        <f t="shared" si="1078"/>
        <v>0</v>
      </c>
      <c r="H367" s="235">
        <f t="shared" ref="H367" si="1079">H328-H347</f>
        <v>0</v>
      </c>
      <c r="I367" s="235">
        <f t="shared" si="1078"/>
        <v>0</v>
      </c>
      <c r="J367" s="66">
        <f t="shared" ref="J367" si="1080">K367+L367+M367+N367</f>
        <v>18.778172999999988</v>
      </c>
      <c r="K367" s="880">
        <v>3.4190680000000002</v>
      </c>
      <c r="L367" s="881">
        <f>L328-L347</f>
        <v>-2.1908950000000136</v>
      </c>
      <c r="M367" s="881">
        <f t="shared" ref="M367:N367" si="1081">M328-M347</f>
        <v>7.32</v>
      </c>
      <c r="N367" s="881">
        <f t="shared" si="1081"/>
        <v>10.23</v>
      </c>
      <c r="O367" s="235">
        <f t="shared" si="1078"/>
        <v>0</v>
      </c>
      <c r="P367" s="235">
        <f t="shared" ref="P367:S367" si="1082">P328-P347</f>
        <v>0</v>
      </c>
      <c r="Q367" s="235">
        <f t="shared" si="1082"/>
        <v>0</v>
      </c>
      <c r="R367" s="235">
        <f t="shared" si="1082"/>
        <v>0</v>
      </c>
      <c r="S367" s="235">
        <f t="shared" si="1082"/>
        <v>0</v>
      </c>
      <c r="T367" s="235">
        <f t="shared" si="1078"/>
        <v>11.862495999999922</v>
      </c>
      <c r="U367" s="235">
        <f t="shared" si="1078"/>
        <v>19.862495999999897</v>
      </c>
      <c r="V367" s="235">
        <f t="shared" ref="V367:W367" si="1083">V328-V347</f>
        <v>20.670199999999898</v>
      </c>
      <c r="W367" s="235">
        <f t="shared" si="1083"/>
        <v>18.670199999999898</v>
      </c>
    </row>
    <row r="368" spans="1:23" s="69" customFormat="1" hidden="1" outlineLevel="1">
      <c r="A368" s="1815"/>
      <c r="B368" s="1816"/>
      <c r="C368" s="71" t="s">
        <v>158</v>
      </c>
      <c r="D368" s="235">
        <f>IF(D304&gt;0,D367/D304*100,"")</f>
        <v>0</v>
      </c>
      <c r="E368" s="235">
        <f t="shared" ref="E368:U368" si="1084">IF(E304&gt;0,E367/E304*100,"")</f>
        <v>0</v>
      </c>
      <c r="F368" s="235">
        <f t="shared" si="1084"/>
        <v>0</v>
      </c>
      <c r="G368" s="235">
        <f t="shared" si="1084"/>
        <v>0</v>
      </c>
      <c r="H368" s="235">
        <f t="shared" ref="H368" si="1085">IF(H304&gt;0,H367/H304*100,"")</f>
        <v>0</v>
      </c>
      <c r="I368" s="235">
        <f t="shared" si="1084"/>
        <v>0</v>
      </c>
      <c r="J368" s="1056">
        <f>IF(J304&gt;0,J367/J304*100,)</f>
        <v>6.1713627029759568</v>
      </c>
      <c r="K368" s="1056">
        <f t="shared" ref="K368:L368" si="1086">IF(K304&gt;0,K367/K304*100,)</f>
        <v>4.2290706571378776</v>
      </c>
      <c r="L368" s="1056">
        <f t="shared" si="1086"/>
        <v>-3.2969385638196673</v>
      </c>
      <c r="M368" s="1056">
        <f t="shared" ref="M368:N368" si="1087">IF(M304&gt;0,M367/M304*100,)</f>
        <v>8.958511810059969</v>
      </c>
      <c r="N368" s="1056">
        <f t="shared" si="1087"/>
        <v>13.591072140294941</v>
      </c>
      <c r="O368" s="235">
        <f t="shared" si="1084"/>
        <v>0</v>
      </c>
      <c r="P368" s="235">
        <f t="shared" ref="P368:S368" si="1088">IF(P304&gt;0,P367/P304*100,"")</f>
        <v>0</v>
      </c>
      <c r="Q368" s="235">
        <f t="shared" si="1088"/>
        <v>0</v>
      </c>
      <c r="R368" s="235">
        <f t="shared" si="1088"/>
        <v>0</v>
      </c>
      <c r="S368" s="235">
        <f t="shared" si="1088"/>
        <v>0</v>
      </c>
      <c r="T368" s="235">
        <f t="shared" si="1084"/>
        <v>3.954692625683399</v>
      </c>
      <c r="U368" s="235">
        <f t="shared" si="1084"/>
        <v>6.6217148953193412</v>
      </c>
      <c r="V368" s="235">
        <f t="shared" ref="V368:W368" si="1089">IF(V304&gt;0,V367/V304*100,"")</f>
        <v>6.8909854647285966</v>
      </c>
      <c r="W368" s="235">
        <f t="shared" si="1089"/>
        <v>6.2242298973196091</v>
      </c>
    </row>
    <row r="369" spans="1:23" s="69" customFormat="1" hidden="1" outlineLevel="1">
      <c r="A369" s="1815"/>
      <c r="B369" s="1816"/>
      <c r="C369" s="71" t="s">
        <v>159</v>
      </c>
      <c r="D369" s="235">
        <f>IF(D315&gt;0,D367/D315*100,"")</f>
        <v>0</v>
      </c>
      <c r="E369" s="235">
        <f t="shared" ref="E369:U369" si="1090">IF(E315&gt;0,E367/E315*100,"")</f>
        <v>0</v>
      </c>
      <c r="F369" s="235">
        <f t="shared" si="1090"/>
        <v>0</v>
      </c>
      <c r="G369" s="235">
        <f t="shared" si="1090"/>
        <v>0</v>
      </c>
      <c r="H369" s="235">
        <f t="shared" ref="H369" si="1091">IF(H315&gt;0,H367/H315*100,"")</f>
        <v>0</v>
      </c>
      <c r="I369" s="235">
        <f t="shared" si="1090"/>
        <v>0</v>
      </c>
      <c r="J369" s="1056">
        <f>IF(J315&gt;0,J367/J315*100,)</f>
        <v>6.355141803167724</v>
      </c>
      <c r="K369" s="1056">
        <f t="shared" ref="K369:L369" si="1092">IF(K315&gt;0,K367/K315*100,)</f>
        <v>4.4009113141974519</v>
      </c>
      <c r="L369" s="1056">
        <f t="shared" si="1092"/>
        <v>-3.4458870714061245</v>
      </c>
      <c r="M369" s="1056">
        <f t="shared" ref="M369:N369" si="1093">IF(M315&gt;0,M367/M315*100,)</f>
        <v>9.2728654674436299</v>
      </c>
      <c r="N369" s="1056">
        <f t="shared" si="1093"/>
        <v>13.591072140294941</v>
      </c>
      <c r="O369" s="235">
        <f t="shared" si="1090"/>
        <v>0</v>
      </c>
      <c r="P369" s="235">
        <f t="shared" ref="P369:S369" si="1094">IF(P315&gt;0,P367/P315*100,"")</f>
        <v>0</v>
      </c>
      <c r="Q369" s="235">
        <f t="shared" si="1094"/>
        <v>0</v>
      </c>
      <c r="R369" s="235">
        <f t="shared" si="1094"/>
        <v>0</v>
      </c>
      <c r="S369" s="235">
        <f t="shared" si="1094"/>
        <v>0</v>
      </c>
      <c r="T369" s="235">
        <f t="shared" si="1090"/>
        <v>3.954692625683399</v>
      </c>
      <c r="U369" s="235">
        <f t="shared" si="1090"/>
        <v>6.6217148953193412</v>
      </c>
      <c r="V369" s="235">
        <f t="shared" ref="V369:W369" si="1095">IF(V315&gt;0,V367/V315*100,"")</f>
        <v>6.8909854647285966</v>
      </c>
      <c r="W369" s="235">
        <f t="shared" si="1095"/>
        <v>6.2242298973196091</v>
      </c>
    </row>
    <row r="370" spans="1:23" s="69" customFormat="1" hidden="1" outlineLevel="1">
      <c r="A370" s="1815"/>
      <c r="B370" s="1816"/>
      <c r="C370" s="68" t="s">
        <v>286</v>
      </c>
      <c r="D370" s="235">
        <f>IF(D328&gt;0,D367/D328*100,"")</f>
        <v>0</v>
      </c>
      <c r="E370" s="235">
        <f t="shared" ref="E370:U370" si="1096">IF(E328&gt;0,E367/E328*100,"")</f>
        <v>0</v>
      </c>
      <c r="F370" s="235">
        <f t="shared" si="1096"/>
        <v>0</v>
      </c>
      <c r="G370" s="235">
        <f t="shared" si="1096"/>
        <v>0</v>
      </c>
      <c r="H370" s="235">
        <f t="shared" ref="H370" si="1097">IF(H328&gt;0,H367/H328*100,"")</f>
        <v>0</v>
      </c>
      <c r="I370" s="235">
        <f t="shared" si="1096"/>
        <v>0</v>
      </c>
      <c r="J370" s="1056">
        <f>IF(J328&gt;0,J367/J328*100,)</f>
        <v>50.995998787274246</v>
      </c>
      <c r="K370" s="1056">
        <f t="shared" ref="K370:L370" si="1098">IF(K328&gt;0,K367/K328*100,)</f>
        <v>25.662299709133833</v>
      </c>
      <c r="L370" s="1056">
        <f t="shared" si="1098"/>
        <v>-36.824704493216153</v>
      </c>
      <c r="M370" s="1056">
        <f t="shared" ref="M370:N370" si="1099">IF(M328&gt;0,M367/M328*100,)</f>
        <v>100</v>
      </c>
      <c r="N370" s="1056">
        <f t="shared" si="1099"/>
        <v>100</v>
      </c>
      <c r="O370" s="235">
        <f t="shared" si="1096"/>
        <v>0</v>
      </c>
      <c r="P370" s="235">
        <f t="shared" ref="P370:S370" si="1100">IF(P328&gt;0,P367/P328*100,"")</f>
        <v>0</v>
      </c>
      <c r="Q370" s="235">
        <f t="shared" si="1100"/>
        <v>0</v>
      </c>
      <c r="R370" s="235">
        <f t="shared" si="1100"/>
        <v>0</v>
      </c>
      <c r="S370" s="235">
        <f t="shared" si="1100"/>
        <v>0</v>
      </c>
      <c r="T370" s="235">
        <f t="shared" si="1096"/>
        <v>39.99808750913482</v>
      </c>
      <c r="U370" s="235">
        <f t="shared" si="1096"/>
        <v>71.815538394465278</v>
      </c>
      <c r="V370" s="235">
        <f t="shared" ref="V370:W370" si="1101">IF(V328&gt;0,V367/V328*100,"")</f>
        <v>80.561522801496139</v>
      </c>
      <c r="W370" s="235">
        <f t="shared" si="1101"/>
        <v>78.918209063635544</v>
      </c>
    </row>
    <row r="371" spans="1:23" collapsed="1"/>
  </sheetData>
  <mergeCells count="160">
    <mergeCell ref="A331:A334"/>
    <mergeCell ref="B331:B334"/>
    <mergeCell ref="A335:A338"/>
    <mergeCell ref="B335:B338"/>
    <mergeCell ref="A339:A342"/>
    <mergeCell ref="B339:B342"/>
    <mergeCell ref="A322:A324"/>
    <mergeCell ref="B322:B324"/>
    <mergeCell ref="A325:A327"/>
    <mergeCell ref="B325:B327"/>
    <mergeCell ref="A328:A330"/>
    <mergeCell ref="B328:B330"/>
    <mergeCell ref="A367:A370"/>
    <mergeCell ref="B367:B370"/>
    <mergeCell ref="A355:A358"/>
    <mergeCell ref="B355:B358"/>
    <mergeCell ref="A359:A362"/>
    <mergeCell ref="B359:B362"/>
    <mergeCell ref="A363:A366"/>
    <mergeCell ref="B363:B366"/>
    <mergeCell ref="A343:A346"/>
    <mergeCell ref="B343:B346"/>
    <mergeCell ref="A347:A350"/>
    <mergeCell ref="B347:B350"/>
    <mergeCell ref="A351:A354"/>
    <mergeCell ref="B351:B354"/>
    <mergeCell ref="A295:A298"/>
    <mergeCell ref="B295:B298"/>
    <mergeCell ref="A316:A318"/>
    <mergeCell ref="B316:B318"/>
    <mergeCell ref="A319:A321"/>
    <mergeCell ref="B319:B321"/>
    <mergeCell ref="A283:A286"/>
    <mergeCell ref="B283:B286"/>
    <mergeCell ref="A287:A290"/>
    <mergeCell ref="B287:B290"/>
    <mergeCell ref="A291:A294"/>
    <mergeCell ref="B291:B294"/>
    <mergeCell ref="A271:A274"/>
    <mergeCell ref="B271:B274"/>
    <mergeCell ref="A275:A278"/>
    <mergeCell ref="B275:B278"/>
    <mergeCell ref="A279:A282"/>
    <mergeCell ref="B279:B282"/>
    <mergeCell ref="A259:A262"/>
    <mergeCell ref="B259:B262"/>
    <mergeCell ref="A263:A266"/>
    <mergeCell ref="B263:B266"/>
    <mergeCell ref="A267:A270"/>
    <mergeCell ref="B267:B270"/>
    <mergeCell ref="A250:A252"/>
    <mergeCell ref="B250:B252"/>
    <mergeCell ref="A253:A255"/>
    <mergeCell ref="B253:B255"/>
    <mergeCell ref="A256:A258"/>
    <mergeCell ref="B256:B258"/>
    <mergeCell ref="A218:A221"/>
    <mergeCell ref="B218:B221"/>
    <mergeCell ref="A244:A246"/>
    <mergeCell ref="B244:B246"/>
    <mergeCell ref="A247:A249"/>
    <mergeCell ref="B247:B249"/>
    <mergeCell ref="A206:A209"/>
    <mergeCell ref="B206:B209"/>
    <mergeCell ref="A210:A213"/>
    <mergeCell ref="B210:B213"/>
    <mergeCell ref="A214:A217"/>
    <mergeCell ref="B214:B217"/>
    <mergeCell ref="A194:A197"/>
    <mergeCell ref="B194:B197"/>
    <mergeCell ref="A198:A201"/>
    <mergeCell ref="B198:B201"/>
    <mergeCell ref="A202:A205"/>
    <mergeCell ref="B202:B205"/>
    <mergeCell ref="A182:A185"/>
    <mergeCell ref="B182:B185"/>
    <mergeCell ref="A186:A189"/>
    <mergeCell ref="B186:B189"/>
    <mergeCell ref="A190:A193"/>
    <mergeCell ref="B190:B193"/>
    <mergeCell ref="A173:A175"/>
    <mergeCell ref="B173:B175"/>
    <mergeCell ref="A176:A178"/>
    <mergeCell ref="B176:B178"/>
    <mergeCell ref="A179:A181"/>
    <mergeCell ref="B179:B181"/>
    <mergeCell ref="A146:A149"/>
    <mergeCell ref="B146:B149"/>
    <mergeCell ref="A167:A169"/>
    <mergeCell ref="B167:B169"/>
    <mergeCell ref="A170:A172"/>
    <mergeCell ref="B170:B172"/>
    <mergeCell ref="A110:A113"/>
    <mergeCell ref="B110:B113"/>
    <mergeCell ref="A114:A117"/>
    <mergeCell ref="B114:B117"/>
    <mergeCell ref="A118:A121"/>
    <mergeCell ref="B118:B121"/>
    <mergeCell ref="A122:A125"/>
    <mergeCell ref="B122:B125"/>
    <mergeCell ref="A134:A137"/>
    <mergeCell ref="B134:B137"/>
    <mergeCell ref="A138:A141"/>
    <mergeCell ref="B138:B141"/>
    <mergeCell ref="A142:A145"/>
    <mergeCell ref="B142:B145"/>
    <mergeCell ref="A101:A103"/>
    <mergeCell ref="B101:B103"/>
    <mergeCell ref="A104:A106"/>
    <mergeCell ref="B104:B106"/>
    <mergeCell ref="A107:A109"/>
    <mergeCell ref="B107:B109"/>
    <mergeCell ref="A126:A129"/>
    <mergeCell ref="B126:B129"/>
    <mergeCell ref="A130:A133"/>
    <mergeCell ref="B130:B133"/>
    <mergeCell ref="A58:A61"/>
    <mergeCell ref="B58:B61"/>
    <mergeCell ref="A38:A41"/>
    <mergeCell ref="B38:B41"/>
    <mergeCell ref="A35:A37"/>
    <mergeCell ref="A46:A49"/>
    <mergeCell ref="A50:A53"/>
    <mergeCell ref="B42:B45"/>
    <mergeCell ref="A42:A45"/>
    <mergeCell ref="B54:B57"/>
    <mergeCell ref="A54:A57"/>
    <mergeCell ref="B46:B49"/>
    <mergeCell ref="B50:B53"/>
    <mergeCell ref="A98:A100"/>
    <mergeCell ref="B98:B100"/>
    <mergeCell ref="B74:B77"/>
    <mergeCell ref="A62:A65"/>
    <mergeCell ref="A66:A69"/>
    <mergeCell ref="A70:A73"/>
    <mergeCell ref="A74:A77"/>
    <mergeCell ref="B62:B65"/>
    <mergeCell ref="B66:B69"/>
    <mergeCell ref="B70:B73"/>
    <mergeCell ref="A95:A97"/>
    <mergeCell ref="B95:B97"/>
    <mergeCell ref="J4:N4"/>
    <mergeCell ref="I4:I5"/>
    <mergeCell ref="F4:F5"/>
    <mergeCell ref="E4:E5"/>
    <mergeCell ref="A4:A5"/>
    <mergeCell ref="B4:B5"/>
    <mergeCell ref="C4:C5"/>
    <mergeCell ref="D4:D5"/>
    <mergeCell ref="B35:B37"/>
    <mergeCell ref="B23:B25"/>
    <mergeCell ref="A23:A25"/>
    <mergeCell ref="A26:A28"/>
    <mergeCell ref="A29:A31"/>
    <mergeCell ref="A32:A34"/>
    <mergeCell ref="B26:B28"/>
    <mergeCell ref="B29:B31"/>
    <mergeCell ref="B32:B34"/>
    <mergeCell ref="G4:G5"/>
    <mergeCell ref="H4:H5"/>
  </mergeCells>
  <pageMargins left="0.70866141732283472" right="0.70866141732283472" top="0.74803149606299213" bottom="0.74803149606299213" header="0.31496062992125984" footer="0.31496062992125984"/>
  <pageSetup paperSize="9" scale="3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2:N496"/>
  <sheetViews>
    <sheetView view="pageBreakPreview" zoomScale="70" zoomScaleNormal="100" zoomScaleSheetLayoutView="7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3" sqref="D3:G3"/>
    </sheetView>
  </sheetViews>
  <sheetFormatPr defaultColWidth="8.85546875" defaultRowHeight="15" outlineLevelRow="1"/>
  <cols>
    <col min="1" max="1" width="9.140625" style="160" customWidth="1"/>
    <col min="2" max="2" width="46.42578125" style="160" customWidth="1"/>
    <col min="3" max="3" width="24" style="160" customWidth="1"/>
    <col min="4" max="4" width="14.42578125" style="160" hidden="1" customWidth="1"/>
    <col min="5" max="5" width="15.7109375" style="160" hidden="1" customWidth="1"/>
    <col min="6" max="6" width="15.42578125" style="160" hidden="1" customWidth="1"/>
    <col min="7" max="7" width="14.42578125" style="160" customWidth="1"/>
    <col min="8" max="8" width="13.28515625" style="160" customWidth="1"/>
    <col min="9" max="9" width="13.140625" style="160" customWidth="1"/>
    <col min="10" max="14" width="13.140625" style="160" hidden="1" customWidth="1"/>
    <col min="15" max="15" width="0" style="160" hidden="1" customWidth="1"/>
    <col min="16" max="16384" width="8.85546875" style="160"/>
  </cols>
  <sheetData>
    <row r="2" spans="1:14">
      <c r="A2" s="72" t="s">
        <v>281</v>
      </c>
      <c r="B2" s="72"/>
      <c r="C2" s="72"/>
      <c r="D2" s="72"/>
    </row>
    <row r="3" spans="1:14">
      <c r="A3" s="72"/>
      <c r="B3" s="72"/>
      <c r="C3" s="72"/>
      <c r="D3" s="1993" t="s">
        <v>484</v>
      </c>
      <c r="E3" s="1993"/>
      <c r="F3" s="1993"/>
      <c r="G3" s="1993"/>
      <c r="H3" s="1997" t="s">
        <v>484</v>
      </c>
      <c r="I3" s="1998"/>
      <c r="J3" s="247" t="s">
        <v>483</v>
      </c>
      <c r="K3" s="247"/>
      <c r="L3" s="777"/>
      <c r="M3" s="247"/>
      <c r="N3" s="247"/>
    </row>
    <row r="4" spans="1:14">
      <c r="A4" s="1995" t="s">
        <v>25</v>
      </c>
      <c r="B4" s="1995" t="s">
        <v>27</v>
      </c>
      <c r="C4" s="1995" t="s">
        <v>26</v>
      </c>
      <c r="D4" s="1995">
        <v>2016</v>
      </c>
      <c r="E4" s="1995">
        <v>2017</v>
      </c>
      <c r="F4" s="1995">
        <v>2018</v>
      </c>
      <c r="G4" s="1995">
        <v>2019</v>
      </c>
      <c r="H4" s="1995">
        <v>2020</v>
      </c>
      <c r="I4" s="1995">
        <v>2021</v>
      </c>
      <c r="J4" s="1995">
        <v>2022</v>
      </c>
      <c r="K4" s="1995">
        <v>2023</v>
      </c>
      <c r="L4" s="1977">
        <v>2024</v>
      </c>
      <c r="M4" s="1995">
        <v>2025</v>
      </c>
      <c r="N4" s="1995">
        <v>2026</v>
      </c>
    </row>
    <row r="5" spans="1:14">
      <c r="A5" s="1995"/>
      <c r="B5" s="1995"/>
      <c r="C5" s="1995"/>
      <c r="D5" s="1995"/>
      <c r="E5" s="1995"/>
      <c r="F5" s="1995"/>
      <c r="G5" s="1995"/>
      <c r="H5" s="1995"/>
      <c r="I5" s="1995"/>
      <c r="J5" s="1995"/>
      <c r="K5" s="1995"/>
      <c r="L5" s="1978"/>
      <c r="M5" s="1995"/>
      <c r="N5" s="1995"/>
    </row>
    <row r="6" spans="1:14">
      <c r="A6" s="199">
        <v>1</v>
      </c>
      <c r="B6" s="199">
        <v>2</v>
      </c>
      <c r="C6" s="199">
        <v>3</v>
      </c>
      <c r="D6" s="199">
        <v>4</v>
      </c>
      <c r="E6" s="199">
        <v>5</v>
      </c>
      <c r="F6" s="199">
        <v>6</v>
      </c>
      <c r="G6" s="199">
        <v>7</v>
      </c>
      <c r="H6" s="199">
        <v>8</v>
      </c>
      <c r="I6" s="199">
        <v>9</v>
      </c>
      <c r="J6" s="199">
        <v>10</v>
      </c>
      <c r="K6" s="199">
        <v>11</v>
      </c>
      <c r="L6" s="847">
        <v>12</v>
      </c>
      <c r="M6" s="218">
        <v>13</v>
      </c>
      <c r="N6" s="1150">
        <v>13</v>
      </c>
    </row>
    <row r="7" spans="1:14" ht="14.45" customHeight="1">
      <c r="A7" s="246" t="s">
        <v>485</v>
      </c>
      <c r="B7" s="245"/>
      <c r="C7" s="245"/>
      <c r="D7" s="245"/>
      <c r="E7" s="245"/>
      <c r="F7" s="245"/>
      <c r="G7" s="245"/>
      <c r="H7" s="245"/>
      <c r="I7" s="245"/>
      <c r="J7" s="245"/>
      <c r="K7" s="245"/>
      <c r="L7" s="848"/>
      <c r="M7" s="245"/>
      <c r="N7" s="245"/>
    </row>
    <row r="8" spans="1:14" outlineLevel="1">
      <c r="A8" s="200" t="s">
        <v>43</v>
      </c>
      <c r="B8" s="189" t="s">
        <v>28</v>
      </c>
      <c r="C8" s="198"/>
      <c r="D8" s="202"/>
      <c r="E8" s="202"/>
      <c r="F8" s="202"/>
      <c r="G8" s="188"/>
      <c r="H8" s="845"/>
      <c r="I8" s="845"/>
      <c r="J8" s="687"/>
      <c r="K8" s="687"/>
      <c r="L8" s="788"/>
      <c r="M8" s="687"/>
      <c r="N8" s="687"/>
    </row>
    <row r="9" spans="1:14" ht="30" outlineLevel="1">
      <c r="A9" s="200" t="s">
        <v>192</v>
      </c>
      <c r="B9" s="201" t="s">
        <v>257</v>
      </c>
      <c r="C9" s="194" t="s">
        <v>10</v>
      </c>
      <c r="D9" s="202">
        <f>D107+D205+D303+D401</f>
        <v>159531.21</v>
      </c>
      <c r="E9" s="202">
        <f t="shared" ref="E9:G9" si="0">E107+E205+E303+E401</f>
        <v>158003.65999999997</v>
      </c>
      <c r="F9" s="202">
        <f t="shared" si="0"/>
        <v>159550.19000000003</v>
      </c>
      <c r="G9" s="202">
        <f t="shared" si="0"/>
        <v>160023.34</v>
      </c>
      <c r="H9" s="202">
        <f t="shared" ref="H9:N9" si="1">H107+H205+H303+H401</f>
        <v>158941.47999999998</v>
      </c>
      <c r="I9" s="202">
        <f t="shared" si="1"/>
        <v>158999.47</v>
      </c>
      <c r="J9" s="202">
        <f t="shared" si="1"/>
        <v>158999.47</v>
      </c>
      <c r="K9" s="202">
        <f t="shared" si="1"/>
        <v>158999.47</v>
      </c>
      <c r="L9" s="202">
        <f t="shared" si="1"/>
        <v>158999.47</v>
      </c>
      <c r="M9" s="202">
        <f t="shared" si="1"/>
        <v>158999.47</v>
      </c>
      <c r="N9" s="202">
        <f t="shared" si="1"/>
        <v>158999.47</v>
      </c>
    </row>
    <row r="10" spans="1:14" outlineLevel="1">
      <c r="A10" s="200"/>
      <c r="B10" s="203" t="s">
        <v>29</v>
      </c>
      <c r="C10" s="197" t="s">
        <v>193</v>
      </c>
      <c r="D10" s="222">
        <f>D15/D9</f>
        <v>0.11996318952260189</v>
      </c>
      <c r="E10" s="222">
        <f t="shared" ref="E10:G10" si="2">E15/E9</f>
        <v>0.11411060553913753</v>
      </c>
      <c r="F10" s="222">
        <f t="shared" si="2"/>
        <v>0.12013420874020894</v>
      </c>
      <c r="G10" s="222">
        <f t="shared" si="2"/>
        <v>0.11978511228424556</v>
      </c>
      <c r="H10" s="222">
        <f t="shared" ref="H10:N10" si="3">H15/H9</f>
        <v>0.11950694702226254</v>
      </c>
      <c r="I10" s="222">
        <f t="shared" si="3"/>
        <v>0.11971178916508338</v>
      </c>
      <c r="J10" s="222">
        <f t="shared" si="3"/>
        <v>0.11971178916508338</v>
      </c>
      <c r="K10" s="222">
        <f t="shared" si="3"/>
        <v>0.11971178916508338</v>
      </c>
      <c r="L10" s="222">
        <f t="shared" si="3"/>
        <v>0.11971178916508338</v>
      </c>
      <c r="M10" s="222">
        <f t="shared" si="3"/>
        <v>0.11971178916508338</v>
      </c>
      <c r="N10" s="222">
        <f t="shared" si="3"/>
        <v>0.11971178916508338</v>
      </c>
    </row>
    <row r="11" spans="1:14" outlineLevel="1">
      <c r="A11" s="200"/>
      <c r="B11" s="204" t="s">
        <v>186</v>
      </c>
      <c r="C11" s="197" t="s">
        <v>193</v>
      </c>
      <c r="D11" s="222">
        <f>D16/D9</f>
        <v>7.6015291051826167E-2</v>
      </c>
      <c r="E11" s="222">
        <f t="shared" ref="E11:G11" si="4">E16/E9</f>
        <v>7.5225531611103208E-2</v>
      </c>
      <c r="F11" s="222">
        <f t="shared" si="4"/>
        <v>7.6347734089191599E-2</v>
      </c>
      <c r="G11" s="222">
        <f t="shared" si="4"/>
        <v>7.6195760568427084E-2</v>
      </c>
      <c r="H11" s="222">
        <f t="shared" ref="H11:N11" si="5">H16/H9</f>
        <v>7.6414704204339864E-2</v>
      </c>
      <c r="I11" s="222">
        <f t="shared" si="5"/>
        <v>7.6317525964080257E-2</v>
      </c>
      <c r="J11" s="222">
        <f t="shared" si="5"/>
        <v>7.6317525964080257E-2</v>
      </c>
      <c r="K11" s="222">
        <f t="shared" si="5"/>
        <v>7.6317525964080257E-2</v>
      </c>
      <c r="L11" s="222">
        <f t="shared" si="5"/>
        <v>7.6317525964080257E-2</v>
      </c>
      <c r="M11" s="222">
        <f t="shared" si="5"/>
        <v>7.6317525964080257E-2</v>
      </c>
      <c r="N11" s="222">
        <f t="shared" si="5"/>
        <v>7.6317525964080257E-2</v>
      </c>
    </row>
    <row r="12" spans="1:14" outlineLevel="1">
      <c r="A12" s="200"/>
      <c r="B12" s="203" t="s">
        <v>30</v>
      </c>
      <c r="C12" s="197" t="s">
        <v>193</v>
      </c>
      <c r="D12" s="222">
        <f>D17/D9</f>
        <v>0.47534459645858634</v>
      </c>
      <c r="E12" s="222">
        <f t="shared" ref="E12:G12" si="6">E17/E9</f>
        <v>0.47934790459917209</v>
      </c>
      <c r="F12" s="222">
        <f t="shared" si="6"/>
        <v>0.47500687307235412</v>
      </c>
      <c r="G12" s="222">
        <f t="shared" si="6"/>
        <v>0.4751625696601508</v>
      </c>
      <c r="H12" s="222">
        <f t="shared" ref="H12:N12" si="7">H17/H9</f>
        <v>0.47485515046166693</v>
      </c>
      <c r="I12" s="222">
        <f t="shared" si="7"/>
        <v>0.47475233974050352</v>
      </c>
      <c r="J12" s="222">
        <f t="shared" si="7"/>
        <v>0.47475233974050352</v>
      </c>
      <c r="K12" s="222">
        <f t="shared" si="7"/>
        <v>0.47475233974050352</v>
      </c>
      <c r="L12" s="222">
        <f t="shared" si="7"/>
        <v>0.47475233974050352</v>
      </c>
      <c r="M12" s="222">
        <f t="shared" si="7"/>
        <v>0.47475233974050352</v>
      </c>
      <c r="N12" s="222">
        <f t="shared" si="7"/>
        <v>0.47475233974050352</v>
      </c>
    </row>
    <row r="13" spans="1:14" outlineLevel="1">
      <c r="A13" s="200"/>
      <c r="B13" s="203" t="s">
        <v>175</v>
      </c>
      <c r="C13" s="197" t="s">
        <v>193</v>
      </c>
      <c r="D13" s="222">
        <f>D18/D9</f>
        <v>0.32867692296698559</v>
      </c>
      <c r="E13" s="222">
        <f t="shared" ref="E13:G13" si="8">E18/E9</f>
        <v>0.33131595825058746</v>
      </c>
      <c r="F13" s="222">
        <f t="shared" si="8"/>
        <v>0.32851118409824515</v>
      </c>
      <c r="G13" s="222">
        <f t="shared" si="8"/>
        <v>0.32885655748717657</v>
      </c>
      <c r="H13" s="222">
        <f t="shared" ref="H13:N13" si="9">H18/H9</f>
        <v>0.33008011747468319</v>
      </c>
      <c r="I13" s="222">
        <f t="shared" si="9"/>
        <v>0.33007432282635912</v>
      </c>
      <c r="J13" s="222">
        <f t="shared" si="9"/>
        <v>0.33007432282635912</v>
      </c>
      <c r="K13" s="222">
        <f t="shared" si="9"/>
        <v>0.33007432282635912</v>
      </c>
      <c r="L13" s="222">
        <f t="shared" si="9"/>
        <v>0.33007432282635912</v>
      </c>
      <c r="M13" s="222">
        <f t="shared" si="9"/>
        <v>0.33007432282635912</v>
      </c>
      <c r="N13" s="222">
        <f t="shared" si="9"/>
        <v>0.33007432282635912</v>
      </c>
    </row>
    <row r="14" spans="1:14" outlineLevel="1">
      <c r="A14" s="200"/>
      <c r="B14" s="201" t="s">
        <v>176</v>
      </c>
      <c r="C14" s="197" t="s">
        <v>190</v>
      </c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</row>
    <row r="15" spans="1:14" outlineLevel="1">
      <c r="A15" s="200"/>
      <c r="B15" s="203" t="s">
        <v>29</v>
      </c>
      <c r="C15" s="197" t="s">
        <v>10</v>
      </c>
      <c r="D15" s="223">
        <f t="shared" ref="D15:G73" si="10">D113+D211+D309+D407</f>
        <v>19137.872780000002</v>
      </c>
      <c r="E15" s="223">
        <f t="shared" si="10"/>
        <v>18029.893319999999</v>
      </c>
      <c r="F15" s="223">
        <f t="shared" si="10"/>
        <v>19167.435830000002</v>
      </c>
      <c r="G15" s="223">
        <f t="shared" si="10"/>
        <v>19168.413750000003</v>
      </c>
      <c r="H15" s="223">
        <f t="shared" ref="H15:N15" si="11">H113+H211+H309+H407</f>
        <v>18994.61103</v>
      </c>
      <c r="I15" s="223">
        <f t="shared" si="11"/>
        <v>19034.11103</v>
      </c>
      <c r="J15" s="223">
        <f t="shared" si="11"/>
        <v>19034.11103</v>
      </c>
      <c r="K15" s="223">
        <f t="shared" si="11"/>
        <v>19034.11103</v>
      </c>
      <c r="L15" s="223">
        <f t="shared" si="11"/>
        <v>19034.11103</v>
      </c>
      <c r="M15" s="223">
        <f t="shared" si="11"/>
        <v>19034.11103</v>
      </c>
      <c r="N15" s="223">
        <f t="shared" si="11"/>
        <v>19034.11103</v>
      </c>
    </row>
    <row r="16" spans="1:14" outlineLevel="1">
      <c r="A16" s="200"/>
      <c r="B16" s="204" t="s">
        <v>186</v>
      </c>
      <c r="C16" s="197" t="s">
        <v>10</v>
      </c>
      <c r="D16" s="223">
        <f t="shared" si="10"/>
        <v>12126.81136</v>
      </c>
      <c r="E16" s="223">
        <f t="shared" si="10"/>
        <v>11885.909320000001</v>
      </c>
      <c r="F16" s="223">
        <f t="shared" si="10"/>
        <v>12181.295479999999</v>
      </c>
      <c r="G16" s="223">
        <f t="shared" si="10"/>
        <v>12193.1001</v>
      </c>
      <c r="H16" s="223">
        <f t="shared" ref="H16:N16" si="12">H114+H212+H310+H408</f>
        <v>12145.466179999999</v>
      </c>
      <c r="I16" s="223">
        <f t="shared" si="12"/>
        <v>12134.446179999999</v>
      </c>
      <c r="J16" s="223">
        <f t="shared" si="12"/>
        <v>12134.446179999999</v>
      </c>
      <c r="K16" s="223">
        <f t="shared" si="12"/>
        <v>12134.446179999999</v>
      </c>
      <c r="L16" s="223">
        <f t="shared" si="12"/>
        <v>12134.446179999999</v>
      </c>
      <c r="M16" s="223">
        <f t="shared" si="12"/>
        <v>12134.446179999999</v>
      </c>
      <c r="N16" s="223">
        <f t="shared" si="12"/>
        <v>12134.446179999999</v>
      </c>
    </row>
    <row r="17" spans="1:14" outlineLevel="1">
      <c r="A17" s="200"/>
      <c r="B17" s="203" t="s">
        <v>30</v>
      </c>
      <c r="C17" s="197" t="s">
        <v>10</v>
      </c>
      <c r="D17" s="223">
        <f t="shared" si="10"/>
        <v>75832.298639999994</v>
      </c>
      <c r="E17" s="223">
        <f t="shared" si="10"/>
        <v>75738.723340000011</v>
      </c>
      <c r="F17" s="223">
        <f t="shared" si="10"/>
        <v>75787.436849999998</v>
      </c>
      <c r="G17" s="223">
        <f t="shared" si="10"/>
        <v>76037.101439999999</v>
      </c>
      <c r="H17" s="223">
        <f t="shared" ref="H17:N17" si="13">H115+H213+H311+H409</f>
        <v>75474.180400000012</v>
      </c>
      <c r="I17" s="223">
        <f t="shared" si="13"/>
        <v>75485.3704</v>
      </c>
      <c r="J17" s="223">
        <f t="shared" si="13"/>
        <v>75485.3704</v>
      </c>
      <c r="K17" s="223">
        <f t="shared" si="13"/>
        <v>75485.3704</v>
      </c>
      <c r="L17" s="223">
        <f t="shared" si="13"/>
        <v>75485.3704</v>
      </c>
      <c r="M17" s="223">
        <f t="shared" si="13"/>
        <v>75485.3704</v>
      </c>
      <c r="N17" s="223">
        <f t="shared" si="13"/>
        <v>75485.3704</v>
      </c>
    </row>
    <row r="18" spans="1:14" outlineLevel="1">
      <c r="A18" s="200"/>
      <c r="B18" s="203" t="s">
        <v>175</v>
      </c>
      <c r="C18" s="197" t="s">
        <v>10</v>
      </c>
      <c r="D18" s="223">
        <f t="shared" si="10"/>
        <v>52434.227220000001</v>
      </c>
      <c r="E18" s="223">
        <f t="shared" si="10"/>
        <v>52349.134020000005</v>
      </c>
      <c r="F18" s="223">
        <f t="shared" si="10"/>
        <v>52414.021840000001</v>
      </c>
      <c r="G18" s="223">
        <f t="shared" si="10"/>
        <v>52624.724710000002</v>
      </c>
      <c r="H18" s="223">
        <f t="shared" ref="H18:N18" si="14">H116+H214+H312+H410</f>
        <v>52463.42239</v>
      </c>
      <c r="I18" s="223">
        <f t="shared" si="14"/>
        <v>52481.642390000001</v>
      </c>
      <c r="J18" s="223">
        <f t="shared" si="14"/>
        <v>52481.642390000001</v>
      </c>
      <c r="K18" s="223">
        <f t="shared" si="14"/>
        <v>52481.642390000001</v>
      </c>
      <c r="L18" s="223">
        <f t="shared" si="14"/>
        <v>52481.642390000001</v>
      </c>
      <c r="M18" s="223">
        <f t="shared" si="14"/>
        <v>52481.642390000001</v>
      </c>
      <c r="N18" s="223">
        <f t="shared" si="14"/>
        <v>52481.642390000001</v>
      </c>
    </row>
    <row r="19" spans="1:14" outlineLevel="1">
      <c r="A19" s="200"/>
      <c r="B19" s="201" t="s">
        <v>176</v>
      </c>
      <c r="C19" s="197" t="s">
        <v>10</v>
      </c>
      <c r="D19" s="223">
        <f t="shared" si="10"/>
        <v>1655.2331637599998</v>
      </c>
      <c r="E19" s="223">
        <f t="shared" si="10"/>
        <v>1667.24864996</v>
      </c>
      <c r="F19" s="223">
        <f t="shared" si="10"/>
        <v>1778.0238182430001</v>
      </c>
      <c r="G19" s="223">
        <f t="shared" si="10"/>
        <v>1827.6512342430001</v>
      </c>
      <c r="H19" s="223">
        <f t="shared" ref="H19:N19" si="15">H117+H215+H313+H411</f>
        <v>4516.9549490999998</v>
      </c>
      <c r="I19" s="223">
        <f t="shared" si="15"/>
        <v>4544.8249490999997</v>
      </c>
      <c r="J19" s="223">
        <f t="shared" si="15"/>
        <v>4544.8249490999997</v>
      </c>
      <c r="K19" s="223">
        <f t="shared" si="15"/>
        <v>4544.8249490999997</v>
      </c>
      <c r="L19" s="223">
        <f t="shared" si="15"/>
        <v>4544.8249490999997</v>
      </c>
      <c r="M19" s="223">
        <f t="shared" si="15"/>
        <v>4544.8249490999997</v>
      </c>
      <c r="N19" s="223">
        <f t="shared" si="15"/>
        <v>4544.8249490999997</v>
      </c>
    </row>
    <row r="20" spans="1:14" ht="30" outlineLevel="1">
      <c r="A20" s="200" t="s">
        <v>194</v>
      </c>
      <c r="B20" s="201" t="s">
        <v>258</v>
      </c>
      <c r="C20" s="194" t="s">
        <v>10</v>
      </c>
      <c r="D20" s="223">
        <f t="shared" si="10"/>
        <v>2463.15</v>
      </c>
      <c r="E20" s="223">
        <f t="shared" si="10"/>
        <v>2661.46</v>
      </c>
      <c r="F20" s="223">
        <f t="shared" si="10"/>
        <v>2721.29</v>
      </c>
      <c r="G20" s="223">
        <f t="shared" si="10"/>
        <v>2747.3988599999998</v>
      </c>
      <c r="H20" s="223">
        <f t="shared" ref="H20:N20" si="16">H118+H216+H314+H412</f>
        <v>2771.2200000000003</v>
      </c>
      <c r="I20" s="223">
        <f t="shared" si="16"/>
        <v>2722.02</v>
      </c>
      <c r="J20" s="223">
        <f t="shared" si="16"/>
        <v>2722.02</v>
      </c>
      <c r="K20" s="223">
        <f t="shared" si="16"/>
        <v>2722.02</v>
      </c>
      <c r="L20" s="223">
        <f t="shared" si="16"/>
        <v>2722.02</v>
      </c>
      <c r="M20" s="223">
        <f t="shared" si="16"/>
        <v>2722.02</v>
      </c>
      <c r="N20" s="223">
        <f t="shared" si="16"/>
        <v>2722.02</v>
      </c>
    </row>
    <row r="21" spans="1:14" outlineLevel="1">
      <c r="A21" s="200"/>
      <c r="B21" s="203" t="s">
        <v>29</v>
      </c>
      <c r="C21" s="197" t="s">
        <v>195</v>
      </c>
      <c r="D21" s="222">
        <f>D25/D20</f>
        <v>7.7561252867263467E-3</v>
      </c>
      <c r="E21" s="222">
        <f t="shared" ref="E21:G21" si="17">E25/E20</f>
        <v>1.0244940746808142E-2</v>
      </c>
      <c r="F21" s="222">
        <f t="shared" si="17"/>
        <v>1.0159711019406237E-2</v>
      </c>
      <c r="G21" s="222">
        <f t="shared" si="17"/>
        <v>9.9099189405647495E-3</v>
      </c>
      <c r="H21" s="222">
        <f t="shared" ref="H21:N21" si="18">H25/H20</f>
        <v>9.9595124169138492E-3</v>
      </c>
      <c r="I21" s="222">
        <f t="shared" si="18"/>
        <v>1.0139528732338485E-2</v>
      </c>
      <c r="J21" s="222">
        <f t="shared" si="18"/>
        <v>1.0139528732338485E-2</v>
      </c>
      <c r="K21" s="222">
        <f t="shared" si="18"/>
        <v>1.0139528732338485E-2</v>
      </c>
      <c r="L21" s="222">
        <f t="shared" si="18"/>
        <v>1.0139528732338485E-2</v>
      </c>
      <c r="M21" s="222">
        <f t="shared" si="18"/>
        <v>1.0139528732338485E-2</v>
      </c>
      <c r="N21" s="222">
        <f t="shared" si="18"/>
        <v>1.0139528732338485E-2</v>
      </c>
    </row>
    <row r="22" spans="1:14" outlineLevel="1">
      <c r="A22" s="200"/>
      <c r="B22" s="203" t="s">
        <v>186</v>
      </c>
      <c r="C22" s="197" t="s">
        <v>195</v>
      </c>
      <c r="D22" s="222">
        <f>D26/D20</f>
        <v>2.9497188559365038E-2</v>
      </c>
      <c r="E22" s="222">
        <f t="shared" ref="E22:G22" si="19">E26/E20</f>
        <v>2.7155264403748318E-2</v>
      </c>
      <c r="F22" s="222">
        <f t="shared" si="19"/>
        <v>2.6562564078065915E-2</v>
      </c>
      <c r="G22" s="222">
        <f t="shared" si="19"/>
        <v>2.6305845522553651E-2</v>
      </c>
      <c r="H22" s="222">
        <f t="shared" ref="H22:N22" si="20">H26/H20</f>
        <v>2.0640728632154791E-2</v>
      </c>
      <c r="I22" s="222">
        <f t="shared" si="20"/>
        <v>2.101013218124775E-2</v>
      </c>
      <c r="J22" s="222">
        <f t="shared" si="20"/>
        <v>2.101013218124775E-2</v>
      </c>
      <c r="K22" s="222">
        <f t="shared" si="20"/>
        <v>2.101013218124775E-2</v>
      </c>
      <c r="L22" s="222">
        <f t="shared" si="20"/>
        <v>2.101013218124775E-2</v>
      </c>
      <c r="M22" s="222">
        <f t="shared" si="20"/>
        <v>2.101013218124775E-2</v>
      </c>
      <c r="N22" s="222">
        <f t="shared" si="20"/>
        <v>2.101013218124775E-2</v>
      </c>
    </row>
    <row r="23" spans="1:14" outlineLevel="1">
      <c r="A23" s="200"/>
      <c r="B23" s="203" t="s">
        <v>30</v>
      </c>
      <c r="C23" s="197" t="s">
        <v>195</v>
      </c>
      <c r="D23" s="222">
        <f>D27/D20</f>
        <v>0.65111592879037006</v>
      </c>
      <c r="E23" s="222">
        <f t="shared" ref="E23:G23" si="21">E27/E20</f>
        <v>0.6724306583604488</v>
      </c>
      <c r="F23" s="222">
        <f t="shared" si="21"/>
        <v>0.67609455074615343</v>
      </c>
      <c r="G23" s="222">
        <f t="shared" si="21"/>
        <v>0.67261807046101796</v>
      </c>
      <c r="H23" s="222">
        <f t="shared" ref="H23:N23" si="22">H27/H20</f>
        <v>0.6841373113646696</v>
      </c>
      <c r="I23" s="222">
        <f t="shared" si="22"/>
        <v>0.68966613030029167</v>
      </c>
      <c r="J23" s="222">
        <f t="shared" si="22"/>
        <v>0.68966613030029167</v>
      </c>
      <c r="K23" s="222">
        <f t="shared" si="22"/>
        <v>0.68966613030029167</v>
      </c>
      <c r="L23" s="222">
        <f t="shared" si="22"/>
        <v>0.68966613030029167</v>
      </c>
      <c r="M23" s="222">
        <f t="shared" si="22"/>
        <v>0.68966613030029167</v>
      </c>
      <c r="N23" s="222">
        <f t="shared" si="22"/>
        <v>0.68966613030029167</v>
      </c>
    </row>
    <row r="24" spans="1:14" outlineLevel="1">
      <c r="A24" s="200"/>
      <c r="B24" s="203" t="s">
        <v>187</v>
      </c>
      <c r="C24" s="197" t="s">
        <v>195</v>
      </c>
      <c r="D24" s="222">
        <f>D28/D20</f>
        <v>0.31163075736353857</v>
      </c>
      <c r="E24" s="222">
        <f t="shared" ref="E24:G24" si="23">E28/E20</f>
        <v>0.29016913648899473</v>
      </c>
      <c r="F24" s="222">
        <f t="shared" si="23"/>
        <v>0.28718317415637434</v>
      </c>
      <c r="G24" s="222">
        <f t="shared" si="23"/>
        <v>0.28691892592544788</v>
      </c>
      <c r="H24" s="222">
        <f t="shared" ref="H24:N24" si="24">H28/H20</f>
        <v>0.28525883906726995</v>
      </c>
      <c r="I24" s="222">
        <f t="shared" si="24"/>
        <v>0.27921727246677097</v>
      </c>
      <c r="J24" s="222">
        <f t="shared" si="24"/>
        <v>0.27921727246677097</v>
      </c>
      <c r="K24" s="222">
        <f t="shared" si="24"/>
        <v>0.27921727246677097</v>
      </c>
      <c r="L24" s="222">
        <f t="shared" si="24"/>
        <v>0.27921727246677097</v>
      </c>
      <c r="M24" s="222">
        <f t="shared" si="24"/>
        <v>0.27921727246677097</v>
      </c>
      <c r="N24" s="222">
        <f t="shared" si="24"/>
        <v>0.27921727246677097</v>
      </c>
    </row>
    <row r="25" spans="1:14" outlineLevel="1">
      <c r="A25" s="200"/>
      <c r="B25" s="203" t="s">
        <v>29</v>
      </c>
      <c r="C25" s="197" t="s">
        <v>10</v>
      </c>
      <c r="D25" s="202">
        <f t="shared" si="10"/>
        <v>19.104500000000002</v>
      </c>
      <c r="E25" s="202">
        <f t="shared" ref="E25:G25" si="25">E123+E221+E319+E417</f>
        <v>27.266499999999997</v>
      </c>
      <c r="F25" s="202">
        <f t="shared" si="25"/>
        <v>27.647519999999997</v>
      </c>
      <c r="G25" s="202">
        <f t="shared" si="25"/>
        <v>27.226499999999998</v>
      </c>
      <c r="H25" s="202">
        <f t="shared" ref="H25:N25" si="26">H123+H221+H319+H417</f>
        <v>27.6</v>
      </c>
      <c r="I25" s="202">
        <f t="shared" si="26"/>
        <v>27.6</v>
      </c>
      <c r="J25" s="202">
        <f t="shared" si="26"/>
        <v>27.6</v>
      </c>
      <c r="K25" s="202">
        <f t="shared" si="26"/>
        <v>27.6</v>
      </c>
      <c r="L25" s="202">
        <f t="shared" si="26"/>
        <v>27.6</v>
      </c>
      <c r="M25" s="202">
        <f t="shared" si="26"/>
        <v>27.6</v>
      </c>
      <c r="N25" s="202">
        <f t="shared" si="26"/>
        <v>27.6</v>
      </c>
    </row>
    <row r="26" spans="1:14" outlineLevel="1">
      <c r="A26" s="200"/>
      <c r="B26" s="203" t="s">
        <v>186</v>
      </c>
      <c r="C26" s="197" t="s">
        <v>10</v>
      </c>
      <c r="D26" s="202">
        <f t="shared" si="10"/>
        <v>72.655999999999992</v>
      </c>
      <c r="E26" s="202">
        <f t="shared" ref="E26:G26" si="27">E124+E222+E320+E418</f>
        <v>72.272649999999999</v>
      </c>
      <c r="F26" s="202">
        <f t="shared" si="27"/>
        <v>72.284439999999989</v>
      </c>
      <c r="G26" s="202">
        <f t="shared" si="27"/>
        <v>72.272649999999999</v>
      </c>
      <c r="H26" s="202">
        <f t="shared" ref="H26:N26" si="28">H124+H222+H320+H418</f>
        <v>57.2</v>
      </c>
      <c r="I26" s="202">
        <f t="shared" si="28"/>
        <v>57.190000000000005</v>
      </c>
      <c r="J26" s="202">
        <f t="shared" si="28"/>
        <v>57.190000000000005</v>
      </c>
      <c r="K26" s="202">
        <f t="shared" si="28"/>
        <v>57.190000000000005</v>
      </c>
      <c r="L26" s="202">
        <f t="shared" si="28"/>
        <v>57.190000000000005</v>
      </c>
      <c r="M26" s="202">
        <f t="shared" si="28"/>
        <v>57.190000000000005</v>
      </c>
      <c r="N26" s="202">
        <f t="shared" si="28"/>
        <v>57.190000000000005</v>
      </c>
    </row>
    <row r="27" spans="1:14" outlineLevel="1">
      <c r="A27" s="200"/>
      <c r="B27" s="203" t="s">
        <v>30</v>
      </c>
      <c r="C27" s="197" t="s">
        <v>10</v>
      </c>
      <c r="D27" s="202">
        <f t="shared" si="10"/>
        <v>1603.7962</v>
      </c>
      <c r="E27" s="202">
        <f t="shared" ref="E27:G27" si="29">E125+E223+E321+E419</f>
        <v>1789.6473000000001</v>
      </c>
      <c r="F27" s="202">
        <f t="shared" si="29"/>
        <v>1839.84934</v>
      </c>
      <c r="G27" s="202">
        <f t="shared" si="29"/>
        <v>1847.9501200000002</v>
      </c>
      <c r="H27" s="202">
        <f t="shared" ref="H27:N27" si="30">H125+H223+H321+H419</f>
        <v>1895.895</v>
      </c>
      <c r="I27" s="202">
        <f t="shared" si="30"/>
        <v>1877.2849999999999</v>
      </c>
      <c r="J27" s="202">
        <f t="shared" si="30"/>
        <v>1877.2849999999999</v>
      </c>
      <c r="K27" s="202">
        <f t="shared" si="30"/>
        <v>1877.2849999999999</v>
      </c>
      <c r="L27" s="202">
        <f t="shared" si="30"/>
        <v>1877.2849999999999</v>
      </c>
      <c r="M27" s="202">
        <f t="shared" si="30"/>
        <v>1877.2849999999999</v>
      </c>
      <c r="N27" s="202">
        <f t="shared" si="30"/>
        <v>1877.2849999999999</v>
      </c>
    </row>
    <row r="28" spans="1:14" outlineLevel="1">
      <c r="A28" s="200"/>
      <c r="B28" s="203" t="s">
        <v>187</v>
      </c>
      <c r="C28" s="197" t="s">
        <v>10</v>
      </c>
      <c r="D28" s="202">
        <f t="shared" si="10"/>
        <v>767.5933</v>
      </c>
      <c r="E28" s="202">
        <f t="shared" ref="E28:G28" si="31">E126+E224+E322+E420</f>
        <v>772.27354999999989</v>
      </c>
      <c r="F28" s="202">
        <f t="shared" si="31"/>
        <v>781.50869999999998</v>
      </c>
      <c r="G28" s="202">
        <f t="shared" si="31"/>
        <v>788.28072999999995</v>
      </c>
      <c r="H28" s="202">
        <f t="shared" ref="H28:N28" si="32">H126+H224+H322+H420</f>
        <v>790.51499999999987</v>
      </c>
      <c r="I28" s="202">
        <f t="shared" si="32"/>
        <v>760.03499999999985</v>
      </c>
      <c r="J28" s="202">
        <f t="shared" si="32"/>
        <v>760.03499999999985</v>
      </c>
      <c r="K28" s="202">
        <f t="shared" si="32"/>
        <v>760.03499999999985</v>
      </c>
      <c r="L28" s="202">
        <f t="shared" si="32"/>
        <v>760.03499999999985</v>
      </c>
      <c r="M28" s="202">
        <f t="shared" si="32"/>
        <v>760.03499999999985</v>
      </c>
      <c r="N28" s="202">
        <f t="shared" si="32"/>
        <v>760.03499999999985</v>
      </c>
    </row>
    <row r="29" spans="1:14" ht="30" outlineLevel="1">
      <c r="A29" s="200" t="s">
        <v>196</v>
      </c>
      <c r="B29" s="201" t="s">
        <v>31</v>
      </c>
      <c r="C29" s="194" t="s">
        <v>12</v>
      </c>
      <c r="D29" s="224">
        <f t="shared" si="10"/>
        <v>34900</v>
      </c>
      <c r="E29" s="224">
        <f t="shared" ref="E29:G29" si="33">E127+E225+E323+E421</f>
        <v>35180</v>
      </c>
      <c r="F29" s="224">
        <f t="shared" si="33"/>
        <v>35327</v>
      </c>
      <c r="G29" s="224">
        <f t="shared" si="33"/>
        <v>35557</v>
      </c>
      <c r="H29" s="224">
        <f t="shared" ref="H29:N29" si="34">H127+H225+H323+H421</f>
        <v>35063</v>
      </c>
      <c r="I29" s="224">
        <f t="shared" si="34"/>
        <v>34901</v>
      </c>
      <c r="J29" s="224">
        <f t="shared" si="34"/>
        <v>34901</v>
      </c>
      <c r="K29" s="224">
        <f t="shared" si="34"/>
        <v>34901</v>
      </c>
      <c r="L29" s="224">
        <f t="shared" si="34"/>
        <v>34901</v>
      </c>
      <c r="M29" s="224">
        <f t="shared" si="34"/>
        <v>34901</v>
      </c>
      <c r="N29" s="224">
        <f t="shared" si="34"/>
        <v>34901</v>
      </c>
    </row>
    <row r="30" spans="1:14" outlineLevel="1">
      <c r="A30" s="200"/>
      <c r="B30" s="203" t="s">
        <v>29</v>
      </c>
      <c r="C30" s="197" t="s">
        <v>197</v>
      </c>
      <c r="D30" s="222">
        <f>D33/D29</f>
        <v>2.8911174785100299E-2</v>
      </c>
      <c r="E30" s="222">
        <f t="shared" ref="E30:G30" si="35">E33/E29</f>
        <v>3.0471859010801593E-2</v>
      </c>
      <c r="F30" s="222">
        <f t="shared" si="35"/>
        <v>2.8250346760268351E-2</v>
      </c>
      <c r="G30" s="222">
        <f t="shared" si="35"/>
        <v>2.812385746829035E-2</v>
      </c>
      <c r="H30" s="222">
        <f t="shared" ref="H30:N30" si="36">H33/H29</f>
        <v>2.8434532127884094E-2</v>
      </c>
      <c r="I30" s="222">
        <f t="shared" si="36"/>
        <v>2.8623821667000945E-2</v>
      </c>
      <c r="J30" s="222">
        <f t="shared" si="36"/>
        <v>2.8623821667000945E-2</v>
      </c>
      <c r="K30" s="222">
        <f t="shared" si="36"/>
        <v>2.8623821667000945E-2</v>
      </c>
      <c r="L30" s="222">
        <f t="shared" si="36"/>
        <v>2.8623821667000945E-2</v>
      </c>
      <c r="M30" s="222">
        <f t="shared" si="36"/>
        <v>2.8623821667000945E-2</v>
      </c>
      <c r="N30" s="222">
        <f t="shared" si="36"/>
        <v>2.8623821667000945E-2</v>
      </c>
    </row>
    <row r="31" spans="1:14" outlineLevel="1">
      <c r="A31" s="200"/>
      <c r="B31" s="203" t="s">
        <v>186</v>
      </c>
      <c r="C31" s="197" t="s">
        <v>197</v>
      </c>
      <c r="D31" s="222">
        <f>D34/D29</f>
        <v>2.4068767908309467E-2</v>
      </c>
      <c r="E31" s="222">
        <f t="shared" ref="E31:G31" si="37">E34/E29</f>
        <v>2.2512791358726549E-2</v>
      </c>
      <c r="F31" s="222">
        <f t="shared" si="37"/>
        <v>2.3692926090525659E-2</v>
      </c>
      <c r="G31" s="222">
        <f t="shared" si="37"/>
        <v>2.3539668700959023E-2</v>
      </c>
      <c r="H31" s="222">
        <f t="shared" ref="H31:N31" si="38">H34/H29</f>
        <v>2.3757236973447796E-2</v>
      </c>
      <c r="I31" s="222">
        <f t="shared" si="38"/>
        <v>2.3810206011289074E-2</v>
      </c>
      <c r="J31" s="222">
        <f t="shared" si="38"/>
        <v>2.3810206011289074E-2</v>
      </c>
      <c r="K31" s="222">
        <f t="shared" si="38"/>
        <v>2.3810206011289074E-2</v>
      </c>
      <c r="L31" s="222">
        <f t="shared" si="38"/>
        <v>2.3810206011289074E-2</v>
      </c>
      <c r="M31" s="222">
        <f t="shared" si="38"/>
        <v>2.3810206011289074E-2</v>
      </c>
      <c r="N31" s="222">
        <f t="shared" si="38"/>
        <v>2.3810206011289074E-2</v>
      </c>
    </row>
    <row r="32" spans="1:14" outlineLevel="1">
      <c r="A32" s="200"/>
      <c r="B32" s="203" t="s">
        <v>30</v>
      </c>
      <c r="C32" s="197" t="s">
        <v>197</v>
      </c>
      <c r="D32" s="222">
        <f>D35/D29</f>
        <v>0.94704871060171925</v>
      </c>
      <c r="E32" s="222">
        <f t="shared" ref="E32:G32" si="39">E35/E29</f>
        <v>0.94698692438885734</v>
      </c>
      <c r="F32" s="222">
        <f t="shared" si="39"/>
        <v>0.9480284201885244</v>
      </c>
      <c r="G32" s="222">
        <f t="shared" si="39"/>
        <v>0.94830834997328228</v>
      </c>
      <c r="H32" s="222">
        <f t="shared" ref="H32:N32" si="40">H35/H29</f>
        <v>0.94780823089866806</v>
      </c>
      <c r="I32" s="222">
        <f t="shared" si="40"/>
        <v>0.94756597232171003</v>
      </c>
      <c r="J32" s="222">
        <f t="shared" si="40"/>
        <v>0.94756597232171003</v>
      </c>
      <c r="K32" s="222">
        <f t="shared" si="40"/>
        <v>0.94756597232171003</v>
      </c>
      <c r="L32" s="222">
        <f t="shared" si="40"/>
        <v>0.94756597232171003</v>
      </c>
      <c r="M32" s="222">
        <f t="shared" si="40"/>
        <v>0.94756597232171003</v>
      </c>
      <c r="N32" s="222">
        <f t="shared" si="40"/>
        <v>0.94756597232171003</v>
      </c>
    </row>
    <row r="33" spans="1:14" outlineLevel="1">
      <c r="A33" s="200"/>
      <c r="B33" s="203" t="s">
        <v>29</v>
      </c>
      <c r="C33" s="197" t="s">
        <v>12</v>
      </c>
      <c r="D33" s="224">
        <f t="shared" si="10"/>
        <v>1009.0000000000005</v>
      </c>
      <c r="E33" s="224">
        <f t="shared" ref="E33:G33" si="41">E131+E229+E327+E425</f>
        <v>1072</v>
      </c>
      <c r="F33" s="224">
        <f t="shared" si="41"/>
        <v>998</v>
      </c>
      <c r="G33" s="224">
        <f t="shared" si="41"/>
        <v>1000</v>
      </c>
      <c r="H33" s="224">
        <f t="shared" ref="H33:N33" si="42">H131+H229+H327+H425</f>
        <v>997</v>
      </c>
      <c r="I33" s="224">
        <f t="shared" si="42"/>
        <v>999</v>
      </c>
      <c r="J33" s="224">
        <f t="shared" si="42"/>
        <v>999</v>
      </c>
      <c r="K33" s="224">
        <f t="shared" si="42"/>
        <v>999</v>
      </c>
      <c r="L33" s="224">
        <f t="shared" si="42"/>
        <v>999</v>
      </c>
      <c r="M33" s="224">
        <f t="shared" si="42"/>
        <v>999</v>
      </c>
      <c r="N33" s="224">
        <f t="shared" si="42"/>
        <v>999</v>
      </c>
    </row>
    <row r="34" spans="1:14" outlineLevel="1">
      <c r="A34" s="200"/>
      <c r="B34" s="203" t="s">
        <v>186</v>
      </c>
      <c r="C34" s="197" t="s">
        <v>12</v>
      </c>
      <c r="D34" s="224">
        <f t="shared" si="10"/>
        <v>840.00000000000045</v>
      </c>
      <c r="E34" s="224">
        <f t="shared" ref="E34:G34" si="43">E132+E230+E328+E426</f>
        <v>792</v>
      </c>
      <c r="F34" s="224">
        <f t="shared" si="43"/>
        <v>837</v>
      </c>
      <c r="G34" s="224">
        <f t="shared" si="43"/>
        <v>837</v>
      </c>
      <c r="H34" s="224">
        <f t="shared" ref="H34:N34" si="44">H132+H230+H328+H426</f>
        <v>833</v>
      </c>
      <c r="I34" s="224">
        <f t="shared" si="44"/>
        <v>831</v>
      </c>
      <c r="J34" s="224">
        <f t="shared" si="44"/>
        <v>831</v>
      </c>
      <c r="K34" s="224">
        <f t="shared" si="44"/>
        <v>831</v>
      </c>
      <c r="L34" s="224">
        <f t="shared" si="44"/>
        <v>831</v>
      </c>
      <c r="M34" s="224">
        <f t="shared" si="44"/>
        <v>831</v>
      </c>
      <c r="N34" s="224">
        <f t="shared" si="44"/>
        <v>831</v>
      </c>
    </row>
    <row r="35" spans="1:14" outlineLevel="1">
      <c r="A35" s="200"/>
      <c r="B35" s="203" t="s">
        <v>30</v>
      </c>
      <c r="C35" s="197" t="s">
        <v>12</v>
      </c>
      <c r="D35" s="224">
        <f t="shared" si="10"/>
        <v>33052</v>
      </c>
      <c r="E35" s="224">
        <f t="shared" ref="E35:G35" si="45">E133+E231+E329+E427</f>
        <v>33315</v>
      </c>
      <c r="F35" s="224">
        <f t="shared" si="45"/>
        <v>33491</v>
      </c>
      <c r="G35" s="224">
        <f t="shared" si="45"/>
        <v>33719</v>
      </c>
      <c r="H35" s="224">
        <f t="shared" ref="H35:N35" si="46">H133+H231+H329+H427</f>
        <v>33233</v>
      </c>
      <c r="I35" s="224">
        <f t="shared" si="46"/>
        <v>33071</v>
      </c>
      <c r="J35" s="224">
        <f t="shared" si="46"/>
        <v>33071</v>
      </c>
      <c r="K35" s="224">
        <f t="shared" si="46"/>
        <v>33071</v>
      </c>
      <c r="L35" s="224">
        <f t="shared" si="46"/>
        <v>33071</v>
      </c>
      <c r="M35" s="224">
        <f t="shared" si="46"/>
        <v>33071</v>
      </c>
      <c r="N35" s="224">
        <f t="shared" si="46"/>
        <v>33071</v>
      </c>
    </row>
    <row r="36" spans="1:14" ht="30" outlineLevel="1">
      <c r="A36" s="200" t="s">
        <v>198</v>
      </c>
      <c r="B36" s="201" t="s">
        <v>32</v>
      </c>
      <c r="C36" s="194" t="s">
        <v>13</v>
      </c>
      <c r="D36" s="202">
        <f t="shared" si="10"/>
        <v>23536.703000000001</v>
      </c>
      <c r="E36" s="202">
        <f t="shared" ref="E36:G36" si="47">E134+E232+E330+E428</f>
        <v>23759.22</v>
      </c>
      <c r="F36" s="202">
        <f t="shared" si="47"/>
        <v>23761.739999999998</v>
      </c>
      <c r="G36" s="202">
        <f t="shared" si="47"/>
        <v>23875.223999999998</v>
      </c>
      <c r="H36" s="202">
        <f t="shared" ref="H36:N36" si="48">H134+H232+H330+H428</f>
        <v>22505.726000000002</v>
      </c>
      <c r="I36" s="202">
        <f t="shared" si="48"/>
        <v>22426.053</v>
      </c>
      <c r="J36" s="202">
        <f t="shared" si="48"/>
        <v>22426.053</v>
      </c>
      <c r="K36" s="202">
        <f t="shared" si="48"/>
        <v>22426.053</v>
      </c>
      <c r="L36" s="202">
        <f t="shared" si="48"/>
        <v>22426.053</v>
      </c>
      <c r="M36" s="202">
        <f t="shared" si="48"/>
        <v>22426.053</v>
      </c>
      <c r="N36" s="202">
        <f t="shared" si="48"/>
        <v>22426.053</v>
      </c>
    </row>
    <row r="37" spans="1:14" outlineLevel="1">
      <c r="A37" s="200"/>
      <c r="B37" s="203" t="s">
        <v>29</v>
      </c>
      <c r="C37" s="194" t="s">
        <v>199</v>
      </c>
      <c r="D37" s="222">
        <f>D40/D36</f>
        <v>0.62831317283478483</v>
      </c>
      <c r="E37" s="222">
        <f t="shared" ref="E37:G37" si="49">E40/E36</f>
        <v>0.61867518209772876</v>
      </c>
      <c r="F37" s="222">
        <f t="shared" si="49"/>
        <v>0.62525817166587982</v>
      </c>
      <c r="G37" s="222">
        <f t="shared" si="49"/>
        <v>0.62438040824245256</v>
      </c>
      <c r="H37" s="222">
        <f t="shared" ref="H37:N37" si="50">H40/H36</f>
        <v>0.62986832730479336</v>
      </c>
      <c r="I37" s="222">
        <f t="shared" si="50"/>
        <v>0.62987650971840659</v>
      </c>
      <c r="J37" s="222">
        <f t="shared" si="50"/>
        <v>0.62987650971840659</v>
      </c>
      <c r="K37" s="222">
        <f t="shared" si="50"/>
        <v>0.62987650971840659</v>
      </c>
      <c r="L37" s="222">
        <f t="shared" si="50"/>
        <v>0.62987650971840659</v>
      </c>
      <c r="M37" s="222">
        <f t="shared" si="50"/>
        <v>0.62987650971840659</v>
      </c>
      <c r="N37" s="222">
        <f t="shared" si="50"/>
        <v>0.62987650971840659</v>
      </c>
    </row>
    <row r="38" spans="1:14" outlineLevel="1">
      <c r="A38" s="200"/>
      <c r="B38" s="203" t="s">
        <v>186</v>
      </c>
      <c r="C38" s="194" t="s">
        <v>199</v>
      </c>
      <c r="D38" s="222">
        <f>D41/D36</f>
        <v>0.14304709032526769</v>
      </c>
      <c r="E38" s="222">
        <f t="shared" ref="E38:G38" si="51">E41/E36</f>
        <v>0.13986231324092288</v>
      </c>
      <c r="F38" s="222">
        <f t="shared" si="51"/>
        <v>0.14112401726472895</v>
      </c>
      <c r="G38" s="222">
        <f t="shared" si="51"/>
        <v>0.1400117630728826</v>
      </c>
      <c r="H38" s="222">
        <f t="shared" ref="H38:N38" si="52">H41/H36</f>
        <v>0.13887027129007079</v>
      </c>
      <c r="I38" s="222">
        <f t="shared" si="52"/>
        <v>0.13914068049335299</v>
      </c>
      <c r="J38" s="222">
        <f t="shared" si="52"/>
        <v>0.13914068049335299</v>
      </c>
      <c r="K38" s="222">
        <f t="shared" si="52"/>
        <v>0.13914068049335299</v>
      </c>
      <c r="L38" s="222">
        <f t="shared" si="52"/>
        <v>0.13914068049335299</v>
      </c>
      <c r="M38" s="222">
        <f t="shared" si="52"/>
        <v>0.13914068049335299</v>
      </c>
      <c r="N38" s="222">
        <f t="shared" si="52"/>
        <v>0.13914068049335299</v>
      </c>
    </row>
    <row r="39" spans="1:14" outlineLevel="1">
      <c r="A39" s="200"/>
      <c r="B39" s="203" t="s">
        <v>30</v>
      </c>
      <c r="C39" s="194" t="s">
        <v>199</v>
      </c>
      <c r="D39" s="222">
        <f>D42/D36</f>
        <v>0.22863973683994737</v>
      </c>
      <c r="E39" s="222">
        <f t="shared" ref="E39:G39" si="53">E42/E36</f>
        <v>0.24146250466134833</v>
      </c>
      <c r="F39" s="222">
        <f t="shared" si="53"/>
        <v>0.23361781106939139</v>
      </c>
      <c r="G39" s="222">
        <f t="shared" si="53"/>
        <v>0.23711658939828167</v>
      </c>
      <c r="H39" s="222">
        <f t="shared" ref="H39:N39" si="54">H42/H36</f>
        <v>0.23126140140513574</v>
      </c>
      <c r="I39" s="222">
        <f t="shared" si="54"/>
        <v>0.23098280978824048</v>
      </c>
      <c r="J39" s="222">
        <f t="shared" si="54"/>
        <v>0.23098280978824048</v>
      </c>
      <c r="K39" s="222">
        <f t="shared" si="54"/>
        <v>0.23098280978824048</v>
      </c>
      <c r="L39" s="222">
        <f t="shared" si="54"/>
        <v>0.23098280978824048</v>
      </c>
      <c r="M39" s="222">
        <f t="shared" si="54"/>
        <v>0.23098280978824048</v>
      </c>
      <c r="N39" s="222">
        <f t="shared" si="54"/>
        <v>0.23098280978824048</v>
      </c>
    </row>
    <row r="40" spans="1:14" outlineLevel="1">
      <c r="A40" s="200"/>
      <c r="B40" s="203" t="s">
        <v>29</v>
      </c>
      <c r="C40" s="194" t="s">
        <v>13</v>
      </c>
      <c r="D40" s="202">
        <f t="shared" si="10"/>
        <v>14788.420539999999</v>
      </c>
      <c r="E40" s="202">
        <f t="shared" ref="E40:G40" si="55">E138+E236+E334+E432</f>
        <v>14699.23976</v>
      </c>
      <c r="F40" s="202">
        <f t="shared" si="55"/>
        <v>14857.222108000002</v>
      </c>
      <c r="G40" s="202">
        <f t="shared" si="55"/>
        <v>14907.222108</v>
      </c>
      <c r="H40" s="202">
        <f t="shared" ref="H40:N40" si="56">H138+H236+H334+H432</f>
        <v>14175.6439904</v>
      </c>
      <c r="I40" s="202">
        <f t="shared" si="56"/>
        <v>14125.6439904</v>
      </c>
      <c r="J40" s="202">
        <f t="shared" si="56"/>
        <v>14125.6439904</v>
      </c>
      <c r="K40" s="202">
        <f t="shared" si="56"/>
        <v>14125.6439904</v>
      </c>
      <c r="L40" s="202">
        <f t="shared" si="56"/>
        <v>14125.6439904</v>
      </c>
      <c r="M40" s="202">
        <f t="shared" si="56"/>
        <v>14125.6439904</v>
      </c>
      <c r="N40" s="202">
        <f t="shared" si="56"/>
        <v>14125.6439904</v>
      </c>
    </row>
    <row r="41" spans="1:14" outlineLevel="1">
      <c r="A41" s="200"/>
      <c r="B41" s="203" t="s">
        <v>186</v>
      </c>
      <c r="C41" s="194" t="s">
        <v>13</v>
      </c>
      <c r="D41" s="202">
        <f t="shared" si="10"/>
        <v>3366.8568799999994</v>
      </c>
      <c r="E41" s="202">
        <f t="shared" ref="E41:G41" si="57">E139+E237+E335+E433</f>
        <v>3323.0194700000002</v>
      </c>
      <c r="F41" s="202">
        <f t="shared" si="57"/>
        <v>3353.352206</v>
      </c>
      <c r="G41" s="202">
        <f t="shared" si="57"/>
        <v>3342.8122060000001</v>
      </c>
      <c r="H41" s="202">
        <f t="shared" ref="H41:N41" si="58">H139+H237+H335+H433</f>
        <v>3125.3762752000002</v>
      </c>
      <c r="I41" s="202">
        <f t="shared" si="58"/>
        <v>3120.3762752000002</v>
      </c>
      <c r="J41" s="202">
        <f t="shared" si="58"/>
        <v>3120.3762752000002</v>
      </c>
      <c r="K41" s="202">
        <f t="shared" si="58"/>
        <v>3120.3762752000002</v>
      </c>
      <c r="L41" s="202">
        <f t="shared" si="58"/>
        <v>3120.3762752000002</v>
      </c>
      <c r="M41" s="202">
        <f t="shared" si="58"/>
        <v>3120.3762752000002</v>
      </c>
      <c r="N41" s="202">
        <f t="shared" si="58"/>
        <v>3120.3762752000002</v>
      </c>
    </row>
    <row r="42" spans="1:14" outlineLevel="1">
      <c r="A42" s="200"/>
      <c r="B42" s="203" t="s">
        <v>30</v>
      </c>
      <c r="C42" s="194" t="s">
        <v>13</v>
      </c>
      <c r="D42" s="202">
        <f t="shared" si="10"/>
        <v>5381.4255800000001</v>
      </c>
      <c r="E42" s="202">
        <f t="shared" ref="E42:G42" si="59">E140+E238+E336+E434</f>
        <v>5736.9607700000006</v>
      </c>
      <c r="F42" s="202">
        <f t="shared" si="59"/>
        <v>5551.1656859999994</v>
      </c>
      <c r="G42" s="202">
        <f t="shared" si="59"/>
        <v>5661.2116859999996</v>
      </c>
      <c r="H42" s="202">
        <f t="shared" ref="H42:N42" si="60">H140+H238+H336+H434</f>
        <v>5204.7057344000004</v>
      </c>
      <c r="I42" s="202">
        <f t="shared" si="60"/>
        <v>5180.0327343999998</v>
      </c>
      <c r="J42" s="202">
        <f t="shared" si="60"/>
        <v>5180.0327343999998</v>
      </c>
      <c r="K42" s="202">
        <f t="shared" si="60"/>
        <v>5180.0327343999998</v>
      </c>
      <c r="L42" s="202">
        <f t="shared" si="60"/>
        <v>5180.0327343999998</v>
      </c>
      <c r="M42" s="202">
        <f t="shared" si="60"/>
        <v>5180.0327343999998</v>
      </c>
      <c r="N42" s="202">
        <f t="shared" si="60"/>
        <v>5180.0327343999998</v>
      </c>
    </row>
    <row r="43" spans="1:14" outlineLevel="1">
      <c r="A43" s="200" t="s">
        <v>44</v>
      </c>
      <c r="B43" s="189" t="s">
        <v>33</v>
      </c>
      <c r="C43" s="198"/>
      <c r="D43" s="790"/>
      <c r="E43" s="188"/>
      <c r="F43" s="188"/>
      <c r="G43" s="188"/>
      <c r="H43" s="188"/>
      <c r="I43" s="188"/>
      <c r="J43" s="188"/>
      <c r="K43" s="188"/>
      <c r="L43" s="188"/>
      <c r="M43" s="188"/>
      <c r="N43" s="188"/>
    </row>
    <row r="44" spans="1:14" ht="30" outlineLevel="1">
      <c r="A44" s="1979"/>
      <c r="B44" s="1988" t="s">
        <v>34</v>
      </c>
      <c r="C44" s="190" t="s">
        <v>39</v>
      </c>
      <c r="D44" s="779">
        <f>D142+D240+D338+D436</f>
        <v>538</v>
      </c>
      <c r="E44" s="779">
        <f t="shared" ref="E44:G44" si="61">E142+E240+E338+E436</f>
        <v>538</v>
      </c>
      <c r="F44" s="779">
        <f t="shared" si="61"/>
        <v>534</v>
      </c>
      <c r="G44" s="779">
        <f t="shared" si="61"/>
        <v>512</v>
      </c>
      <c r="H44" s="779">
        <f t="shared" ref="H44:N44" si="62">H142+H240+H338+H436</f>
        <v>136</v>
      </c>
      <c r="I44" s="779">
        <f t="shared" si="62"/>
        <v>137</v>
      </c>
      <c r="J44" s="779">
        <f t="shared" si="62"/>
        <v>136</v>
      </c>
      <c r="K44" s="779">
        <f t="shared" si="62"/>
        <v>136</v>
      </c>
      <c r="L44" s="779">
        <f t="shared" si="62"/>
        <v>136</v>
      </c>
      <c r="M44" s="779">
        <f t="shared" si="62"/>
        <v>136</v>
      </c>
      <c r="N44" s="779">
        <f t="shared" si="62"/>
        <v>136</v>
      </c>
    </row>
    <row r="45" spans="1:14" ht="30" outlineLevel="1">
      <c r="A45" s="1979"/>
      <c r="B45" s="1988"/>
      <c r="C45" s="190" t="s">
        <v>14</v>
      </c>
      <c r="D45" s="780"/>
      <c r="E45" s="792"/>
      <c r="F45" s="188"/>
      <c r="G45" s="188"/>
      <c r="H45" s="188"/>
      <c r="I45" s="188"/>
      <c r="J45" s="188"/>
      <c r="K45" s="188"/>
      <c r="L45" s="188"/>
      <c r="M45" s="188"/>
      <c r="N45" s="188"/>
    </row>
    <row r="46" spans="1:14" ht="30" outlineLevel="1">
      <c r="A46" s="1979"/>
      <c r="B46" s="1988" t="s">
        <v>35</v>
      </c>
      <c r="C46" s="190" t="s">
        <v>39</v>
      </c>
      <c r="D46" s="779">
        <f t="shared" si="10"/>
        <v>28193</v>
      </c>
      <c r="E46" s="779">
        <f t="shared" si="10"/>
        <v>26225</v>
      </c>
      <c r="F46" s="779">
        <f t="shared" si="10"/>
        <v>26246</v>
      </c>
      <c r="G46" s="779">
        <f t="shared" si="10"/>
        <v>27196</v>
      </c>
      <c r="H46" s="779">
        <f t="shared" ref="H46:N46" si="63">H144+H242+H340+H438</f>
        <v>27050</v>
      </c>
      <c r="I46" s="779">
        <f t="shared" si="63"/>
        <v>27052</v>
      </c>
      <c r="J46" s="779">
        <f t="shared" si="63"/>
        <v>27052</v>
      </c>
      <c r="K46" s="779">
        <f t="shared" si="63"/>
        <v>27052</v>
      </c>
      <c r="L46" s="779">
        <f t="shared" si="63"/>
        <v>27052</v>
      </c>
      <c r="M46" s="779">
        <f t="shared" si="63"/>
        <v>27052</v>
      </c>
      <c r="N46" s="779">
        <f t="shared" si="63"/>
        <v>27052</v>
      </c>
    </row>
    <row r="47" spans="1:14" ht="30" outlineLevel="1">
      <c r="A47" s="1979"/>
      <c r="B47" s="1988"/>
      <c r="C47" s="190" t="s">
        <v>14</v>
      </c>
      <c r="D47" s="780"/>
      <c r="E47" s="792"/>
      <c r="F47" s="188"/>
      <c r="G47" s="188"/>
      <c r="H47" s="188"/>
      <c r="I47" s="188"/>
      <c r="J47" s="188"/>
      <c r="K47" s="188"/>
      <c r="L47" s="188"/>
      <c r="M47" s="188"/>
      <c r="N47" s="188"/>
    </row>
    <row r="48" spans="1:14" ht="30" outlineLevel="1">
      <c r="A48" s="1979"/>
      <c r="B48" s="1988" t="s">
        <v>15</v>
      </c>
      <c r="C48" s="190" t="s">
        <v>39</v>
      </c>
      <c r="D48" s="779">
        <f t="shared" si="10"/>
        <v>3</v>
      </c>
      <c r="E48" s="779">
        <f t="shared" si="10"/>
        <v>3</v>
      </c>
      <c r="F48" s="779">
        <f t="shared" si="10"/>
        <v>3</v>
      </c>
      <c r="G48" s="779">
        <f t="shared" si="10"/>
        <v>3</v>
      </c>
      <c r="H48" s="779">
        <f t="shared" ref="H48:N48" si="64">H146+H244+H342+H440</f>
        <v>3</v>
      </c>
      <c r="I48" s="779">
        <f t="shared" si="64"/>
        <v>3</v>
      </c>
      <c r="J48" s="779">
        <f t="shared" si="64"/>
        <v>3</v>
      </c>
      <c r="K48" s="779">
        <f t="shared" si="64"/>
        <v>3</v>
      </c>
      <c r="L48" s="779">
        <f t="shared" si="64"/>
        <v>3</v>
      </c>
      <c r="M48" s="779">
        <f t="shared" si="64"/>
        <v>3</v>
      </c>
      <c r="N48" s="779">
        <f t="shared" si="64"/>
        <v>3</v>
      </c>
    </row>
    <row r="49" spans="1:14" ht="30" outlineLevel="1">
      <c r="A49" s="1979"/>
      <c r="B49" s="1988"/>
      <c r="C49" s="190" t="s">
        <v>14</v>
      </c>
      <c r="D49" s="780"/>
      <c r="E49" s="792"/>
      <c r="F49" s="188"/>
      <c r="G49" s="188"/>
      <c r="H49" s="188"/>
      <c r="I49" s="188"/>
      <c r="J49" s="188"/>
      <c r="K49" s="188"/>
      <c r="L49" s="188"/>
      <c r="M49" s="188"/>
      <c r="N49" s="188"/>
    </row>
    <row r="50" spans="1:14" ht="30" outlineLevel="1">
      <c r="A50" s="1979"/>
      <c r="B50" s="1988" t="s">
        <v>16</v>
      </c>
      <c r="C50" s="190" t="s">
        <v>39</v>
      </c>
      <c r="D50" s="779">
        <f t="shared" si="10"/>
        <v>24</v>
      </c>
      <c r="E50" s="779">
        <f t="shared" si="10"/>
        <v>24</v>
      </c>
      <c r="F50" s="779">
        <f t="shared" si="10"/>
        <v>24</v>
      </c>
      <c r="G50" s="779">
        <f t="shared" si="10"/>
        <v>3</v>
      </c>
      <c r="H50" s="779">
        <f t="shared" ref="H50:N50" si="65">H148+H246+H344+H442</f>
        <v>3</v>
      </c>
      <c r="I50" s="779">
        <f t="shared" si="65"/>
        <v>4</v>
      </c>
      <c r="J50" s="779">
        <f t="shared" si="65"/>
        <v>3</v>
      </c>
      <c r="K50" s="779">
        <f t="shared" si="65"/>
        <v>3</v>
      </c>
      <c r="L50" s="779">
        <f t="shared" si="65"/>
        <v>3</v>
      </c>
      <c r="M50" s="779">
        <f t="shared" si="65"/>
        <v>3</v>
      </c>
      <c r="N50" s="779">
        <f t="shared" si="65"/>
        <v>3</v>
      </c>
    </row>
    <row r="51" spans="1:14" ht="30" outlineLevel="1">
      <c r="A51" s="1979"/>
      <c r="B51" s="1988"/>
      <c r="C51" s="190" t="s">
        <v>14</v>
      </c>
      <c r="D51" s="780"/>
      <c r="E51" s="244"/>
      <c r="F51" s="188"/>
      <c r="G51" s="188"/>
      <c r="H51" s="188"/>
      <c r="I51" s="188"/>
      <c r="J51" s="188"/>
      <c r="K51" s="188"/>
      <c r="L51" s="188"/>
      <c r="M51" s="188"/>
      <c r="N51" s="188"/>
    </row>
    <row r="52" spans="1:14" ht="30" outlineLevel="1">
      <c r="A52" s="1979"/>
      <c r="B52" s="1988" t="s">
        <v>17</v>
      </c>
      <c r="C52" s="190" t="s">
        <v>39</v>
      </c>
      <c r="D52" s="779">
        <f t="shared" si="10"/>
        <v>45643</v>
      </c>
      <c r="E52" s="779">
        <f t="shared" si="10"/>
        <v>51240</v>
      </c>
      <c r="F52" s="779">
        <f t="shared" si="10"/>
        <v>55080</v>
      </c>
      <c r="G52" s="779">
        <f t="shared" si="10"/>
        <v>59788</v>
      </c>
      <c r="H52" s="779">
        <f t="shared" ref="H52:N52" si="66">H150+H248+H346+H444</f>
        <v>59998</v>
      </c>
      <c r="I52" s="779">
        <f t="shared" si="66"/>
        <v>60000</v>
      </c>
      <c r="J52" s="779">
        <f t="shared" si="66"/>
        <v>60019</v>
      </c>
      <c r="K52" s="779">
        <f t="shared" si="66"/>
        <v>60019</v>
      </c>
      <c r="L52" s="779">
        <f t="shared" si="66"/>
        <v>60019</v>
      </c>
      <c r="M52" s="779">
        <f t="shared" si="66"/>
        <v>60019</v>
      </c>
      <c r="N52" s="779">
        <f t="shared" si="66"/>
        <v>60019</v>
      </c>
    </row>
    <row r="53" spans="1:14" ht="30" outlineLevel="1">
      <c r="A53" s="1979"/>
      <c r="B53" s="1988"/>
      <c r="C53" s="190" t="s">
        <v>14</v>
      </c>
      <c r="D53" s="780"/>
      <c r="E53" s="244"/>
      <c r="F53" s="188"/>
      <c r="G53" s="188"/>
      <c r="H53" s="188"/>
      <c r="I53" s="188"/>
      <c r="J53" s="188"/>
      <c r="K53" s="188"/>
      <c r="L53" s="188"/>
      <c r="M53" s="188"/>
      <c r="N53" s="188"/>
    </row>
    <row r="54" spans="1:14" ht="30" outlineLevel="1">
      <c r="A54" s="1979"/>
      <c r="B54" s="1988" t="s">
        <v>177</v>
      </c>
      <c r="C54" s="190" t="s">
        <v>39</v>
      </c>
      <c r="D54" s="779">
        <f t="shared" si="10"/>
        <v>5794</v>
      </c>
      <c r="E54" s="779">
        <f t="shared" si="10"/>
        <v>5812</v>
      </c>
      <c r="F54" s="779">
        <f t="shared" si="10"/>
        <v>6061</v>
      </c>
      <c r="G54" s="779">
        <f t="shared" si="10"/>
        <v>5780</v>
      </c>
      <c r="H54" s="779">
        <f t="shared" ref="H54:N54" si="67">H152+H250+H348+H446</f>
        <v>5462</v>
      </c>
      <c r="I54" s="779">
        <f t="shared" si="67"/>
        <v>5464</v>
      </c>
      <c r="J54" s="779">
        <f t="shared" si="67"/>
        <v>5473</v>
      </c>
      <c r="K54" s="779">
        <f t="shared" si="67"/>
        <v>5473</v>
      </c>
      <c r="L54" s="779">
        <f t="shared" si="67"/>
        <v>5473</v>
      </c>
      <c r="M54" s="779">
        <f t="shared" si="67"/>
        <v>5473</v>
      </c>
      <c r="N54" s="779">
        <f t="shared" si="67"/>
        <v>5473</v>
      </c>
    </row>
    <row r="55" spans="1:14" ht="30" outlineLevel="1">
      <c r="A55" s="1979"/>
      <c r="B55" s="1988"/>
      <c r="C55" s="190" t="s">
        <v>14</v>
      </c>
      <c r="D55" s="780"/>
      <c r="E55" s="244"/>
      <c r="F55" s="188"/>
      <c r="G55" s="188"/>
      <c r="H55" s="188"/>
      <c r="I55" s="188"/>
      <c r="J55" s="188"/>
      <c r="K55" s="188"/>
      <c r="L55" s="188"/>
      <c r="M55" s="188"/>
      <c r="N55" s="188"/>
    </row>
    <row r="56" spans="1:14" ht="30" outlineLevel="1">
      <c r="A56" s="1979"/>
      <c r="B56" s="1988" t="s">
        <v>36</v>
      </c>
      <c r="C56" s="190" t="s">
        <v>39</v>
      </c>
      <c r="D56" s="779">
        <f t="shared" si="10"/>
        <v>1134361</v>
      </c>
      <c r="E56" s="779">
        <f t="shared" si="10"/>
        <v>1109482</v>
      </c>
      <c r="F56" s="779">
        <f t="shared" si="10"/>
        <v>1113772</v>
      </c>
      <c r="G56" s="779">
        <f t="shared" si="10"/>
        <v>1096497</v>
      </c>
      <c r="H56" s="779">
        <f t="shared" ref="H56:N56" si="68">H154+H252+H350+H448</f>
        <v>1126562</v>
      </c>
      <c r="I56" s="779">
        <f t="shared" si="68"/>
        <v>1126564</v>
      </c>
      <c r="J56" s="779">
        <f t="shared" si="68"/>
        <v>1126569</v>
      </c>
      <c r="K56" s="779">
        <f t="shared" si="68"/>
        <v>1126569</v>
      </c>
      <c r="L56" s="779">
        <f t="shared" si="68"/>
        <v>1126569</v>
      </c>
      <c r="M56" s="779">
        <f t="shared" si="68"/>
        <v>1126569</v>
      </c>
      <c r="N56" s="779">
        <f t="shared" si="68"/>
        <v>1126569</v>
      </c>
    </row>
    <row r="57" spans="1:14" ht="30" outlineLevel="1">
      <c r="A57" s="1979"/>
      <c r="B57" s="1988"/>
      <c r="C57" s="190" t="s">
        <v>14</v>
      </c>
      <c r="D57" s="780"/>
      <c r="E57" s="244"/>
      <c r="F57" s="188"/>
      <c r="G57" s="188"/>
      <c r="H57" s="188"/>
      <c r="I57" s="188"/>
      <c r="J57" s="188"/>
      <c r="K57" s="188"/>
      <c r="L57" s="188"/>
      <c r="M57" s="188"/>
      <c r="N57" s="188"/>
    </row>
    <row r="58" spans="1:14" ht="30" outlineLevel="1">
      <c r="A58" s="1979"/>
      <c r="B58" s="1992" t="s">
        <v>37</v>
      </c>
      <c r="C58" s="190" t="s">
        <v>39</v>
      </c>
      <c r="D58" s="779">
        <f t="shared" si="10"/>
        <v>321054</v>
      </c>
      <c r="E58" s="779">
        <f t="shared" si="10"/>
        <v>285110</v>
      </c>
      <c r="F58" s="779">
        <f t="shared" si="10"/>
        <v>292597</v>
      </c>
      <c r="G58" s="779">
        <f t="shared" si="10"/>
        <v>293917</v>
      </c>
      <c r="H58" s="779">
        <f t="shared" ref="H58:N58" si="69">H156+H254+H352+H450</f>
        <v>346391</v>
      </c>
      <c r="I58" s="779">
        <f t="shared" si="69"/>
        <v>346393</v>
      </c>
      <c r="J58" s="779">
        <f t="shared" si="69"/>
        <v>346394</v>
      </c>
      <c r="K58" s="779">
        <f t="shared" si="69"/>
        <v>346394</v>
      </c>
      <c r="L58" s="779">
        <f t="shared" si="69"/>
        <v>346394</v>
      </c>
      <c r="M58" s="779">
        <f t="shared" si="69"/>
        <v>346394</v>
      </c>
      <c r="N58" s="779">
        <f t="shared" si="69"/>
        <v>346394</v>
      </c>
    </row>
    <row r="59" spans="1:14" ht="30" outlineLevel="1">
      <c r="A59" s="1979"/>
      <c r="B59" s="1992"/>
      <c r="C59" s="190" t="s">
        <v>14</v>
      </c>
      <c r="D59" s="780"/>
      <c r="E59" s="244"/>
      <c r="F59" s="188"/>
      <c r="G59" s="188"/>
      <c r="H59" s="188"/>
      <c r="I59" s="188"/>
      <c r="J59" s="188"/>
      <c r="K59" s="188"/>
      <c r="L59" s="188"/>
      <c r="M59" s="188"/>
      <c r="N59" s="188"/>
    </row>
    <row r="60" spans="1:14" ht="30" outlineLevel="1">
      <c r="A60" s="1979"/>
      <c r="B60" s="1992" t="s">
        <v>38</v>
      </c>
      <c r="C60" s="190" t="s">
        <v>39</v>
      </c>
      <c r="D60" s="779">
        <f t="shared" si="10"/>
        <v>813307</v>
      </c>
      <c r="E60" s="779">
        <f t="shared" si="10"/>
        <v>824372</v>
      </c>
      <c r="F60" s="779">
        <f t="shared" si="10"/>
        <v>805143</v>
      </c>
      <c r="G60" s="779">
        <f t="shared" si="10"/>
        <v>802580</v>
      </c>
      <c r="H60" s="779">
        <f t="shared" ref="H60:N60" si="70">H158+H256+H354+H452</f>
        <v>780171</v>
      </c>
      <c r="I60" s="779">
        <f t="shared" si="70"/>
        <v>780173</v>
      </c>
      <c r="J60" s="779">
        <f t="shared" si="70"/>
        <v>780175</v>
      </c>
      <c r="K60" s="779">
        <f t="shared" si="70"/>
        <v>780175</v>
      </c>
      <c r="L60" s="779">
        <f t="shared" si="70"/>
        <v>780175</v>
      </c>
      <c r="M60" s="779">
        <f t="shared" si="70"/>
        <v>780175</v>
      </c>
      <c r="N60" s="779">
        <f t="shared" si="70"/>
        <v>780175</v>
      </c>
    </row>
    <row r="61" spans="1:14" ht="30" outlineLevel="1">
      <c r="A61" s="1979"/>
      <c r="B61" s="1992"/>
      <c r="C61" s="190" t="s">
        <v>14</v>
      </c>
      <c r="D61" s="780"/>
      <c r="E61" s="244"/>
      <c r="F61" s="188"/>
      <c r="G61" s="188"/>
      <c r="H61" s="188"/>
      <c r="I61" s="188"/>
      <c r="J61" s="188"/>
      <c r="K61" s="188"/>
      <c r="L61" s="188"/>
      <c r="M61" s="188"/>
      <c r="N61" s="188"/>
    </row>
    <row r="62" spans="1:14" ht="30" outlineLevel="1">
      <c r="A62" s="1993"/>
      <c r="B62" s="1994" t="s">
        <v>11</v>
      </c>
      <c r="C62" s="190" t="s">
        <v>39</v>
      </c>
      <c r="D62" s="779">
        <f t="shared" si="10"/>
        <v>1216028</v>
      </c>
      <c r="E62" s="779">
        <f t="shared" si="10"/>
        <v>1193324</v>
      </c>
      <c r="F62" s="779">
        <f t="shared" si="10"/>
        <v>1201720</v>
      </c>
      <c r="G62" s="779">
        <f t="shared" si="10"/>
        <v>1189779</v>
      </c>
      <c r="H62" s="779">
        <f t="shared" ref="H62:N62" si="71">H160+H258+H356+H454</f>
        <v>1219623</v>
      </c>
      <c r="I62" s="779">
        <f t="shared" si="71"/>
        <v>1219625</v>
      </c>
      <c r="J62" s="779">
        <f t="shared" si="71"/>
        <v>1219664</v>
      </c>
      <c r="K62" s="779">
        <f t="shared" si="71"/>
        <v>1219664</v>
      </c>
      <c r="L62" s="779">
        <f t="shared" si="71"/>
        <v>1219664</v>
      </c>
      <c r="M62" s="779">
        <f t="shared" si="71"/>
        <v>1219664</v>
      </c>
      <c r="N62" s="779">
        <f t="shared" si="71"/>
        <v>1219664</v>
      </c>
    </row>
    <row r="63" spans="1:14" ht="30" outlineLevel="1">
      <c r="A63" s="1993"/>
      <c r="B63" s="1994"/>
      <c r="C63" s="190" t="s">
        <v>14</v>
      </c>
      <c r="D63" s="780"/>
      <c r="E63" s="244"/>
      <c r="F63" s="188"/>
      <c r="G63" s="188"/>
      <c r="H63" s="188"/>
      <c r="I63" s="188"/>
      <c r="J63" s="188"/>
      <c r="K63" s="188"/>
      <c r="L63" s="188"/>
      <c r="M63" s="188"/>
      <c r="N63" s="188"/>
    </row>
    <row r="64" spans="1:14" ht="30" outlineLevel="1">
      <c r="A64" s="200" t="s">
        <v>45</v>
      </c>
      <c r="B64" s="189" t="s">
        <v>191</v>
      </c>
      <c r="C64" s="198"/>
      <c r="D64" s="791"/>
      <c r="E64" s="188"/>
      <c r="F64" s="188"/>
      <c r="G64" s="188"/>
      <c r="H64" s="188"/>
      <c r="I64" s="188"/>
      <c r="J64" s="188"/>
      <c r="K64" s="188"/>
      <c r="L64" s="188"/>
      <c r="M64" s="188"/>
      <c r="N64" s="188"/>
    </row>
    <row r="65" spans="1:14" outlineLevel="1">
      <c r="A65" s="200"/>
      <c r="B65" s="205" t="s">
        <v>188</v>
      </c>
      <c r="C65" s="194" t="s">
        <v>12</v>
      </c>
      <c r="D65" s="779">
        <f t="shared" ref="D65" si="72">D163+D261+D359+D457</f>
        <v>2842</v>
      </c>
      <c r="E65" s="272">
        <f t="shared" ref="E65:I65" si="73">E163+E261+E359+E457</f>
        <v>2842</v>
      </c>
      <c r="F65" s="272">
        <f t="shared" si="73"/>
        <v>2842</v>
      </c>
      <c r="G65" s="272">
        <f t="shared" si="73"/>
        <v>2842</v>
      </c>
      <c r="H65" s="272">
        <f t="shared" si="73"/>
        <v>2862</v>
      </c>
      <c r="I65" s="272">
        <f t="shared" si="73"/>
        <v>2862</v>
      </c>
      <c r="J65" s="272">
        <f>J163+J261+J359+J457</f>
        <v>2862</v>
      </c>
      <c r="K65" s="272">
        <f>K163+K261+K359+K457</f>
        <v>2862</v>
      </c>
      <c r="L65" s="272">
        <f>L163+L261+L359+L457</f>
        <v>2862</v>
      </c>
      <c r="M65" s="272">
        <f>M163+M261+M359+M457</f>
        <v>2862</v>
      </c>
      <c r="N65" s="272">
        <f>N163+N261+N359+N457</f>
        <v>2862</v>
      </c>
    </row>
    <row r="66" spans="1:14" ht="17.25" outlineLevel="1">
      <c r="A66" s="209"/>
      <c r="B66" s="210" t="s">
        <v>247</v>
      </c>
      <c r="C66" s="211" t="s">
        <v>41</v>
      </c>
      <c r="D66" s="212">
        <f t="shared" ref="D66" si="74">D164+D262+D360+D458</f>
        <v>667.39545999999984</v>
      </c>
      <c r="E66" s="273">
        <f t="shared" ref="E66:K68" si="75">E164+E262+E360+E458</f>
        <v>667.39545999999984</v>
      </c>
      <c r="F66" s="273">
        <f t="shared" si="75"/>
        <v>667.39545999999984</v>
      </c>
      <c r="G66" s="273">
        <f t="shared" si="75"/>
        <v>667.39545999999984</v>
      </c>
      <c r="H66" s="273">
        <f t="shared" si="75"/>
        <v>667.22028999999998</v>
      </c>
      <c r="I66" s="273">
        <f t="shared" si="75"/>
        <v>667.22028999999998</v>
      </c>
      <c r="J66" s="223">
        <f t="shared" si="75"/>
        <v>667.22028999999998</v>
      </c>
      <c r="K66" s="223">
        <f t="shared" si="75"/>
        <v>667.22028999999998</v>
      </c>
      <c r="L66" s="223">
        <f t="shared" ref="L66" si="76">L164+L262+L360+L458</f>
        <v>667.22028999999998</v>
      </c>
      <c r="M66" s="223">
        <f t="shared" ref="M66:N68" si="77">M164+M262+M360+M458</f>
        <v>667.22028999999998</v>
      </c>
      <c r="N66" s="223">
        <f t="shared" si="77"/>
        <v>667.22028999999998</v>
      </c>
    </row>
    <row r="67" spans="1:14" ht="17.25" outlineLevel="1">
      <c r="A67" s="194"/>
      <c r="B67" s="206" t="s">
        <v>179</v>
      </c>
      <c r="C67" s="195" t="s">
        <v>42</v>
      </c>
      <c r="D67" s="202">
        <f t="shared" ref="D67" si="78">D165+D263+D361+D459</f>
        <v>2608.1135100000001</v>
      </c>
      <c r="E67" s="223">
        <f t="shared" si="75"/>
        <v>2608.1135100000001</v>
      </c>
      <c r="F67" s="223">
        <f t="shared" si="75"/>
        <v>2608.1135100000001</v>
      </c>
      <c r="G67" s="223">
        <f t="shared" si="75"/>
        <v>2608.1135100000001</v>
      </c>
      <c r="H67" s="223">
        <f t="shared" si="75"/>
        <v>2608.1135100000001</v>
      </c>
      <c r="I67" s="223">
        <f t="shared" si="75"/>
        <v>2608.1135100000001</v>
      </c>
      <c r="J67" s="223">
        <f t="shared" si="75"/>
        <v>2608.1135100000001</v>
      </c>
      <c r="K67" s="223">
        <f t="shared" si="75"/>
        <v>2608.1135100000001</v>
      </c>
      <c r="L67" s="223">
        <f t="shared" ref="L67" si="79">L165+L263+L361+L459</f>
        <v>2608.1135100000001</v>
      </c>
      <c r="M67" s="223">
        <f t="shared" si="77"/>
        <v>2608.1135100000001</v>
      </c>
      <c r="N67" s="223">
        <f t="shared" si="77"/>
        <v>2608.1135100000001</v>
      </c>
    </row>
    <row r="68" spans="1:14" ht="17.25" outlineLevel="1">
      <c r="A68" s="266"/>
      <c r="B68" s="264" t="s">
        <v>189</v>
      </c>
      <c r="C68" s="265" t="s">
        <v>42</v>
      </c>
      <c r="D68" s="267">
        <f t="shared" ref="D68" si="80">D166+D264+D362+D460</f>
        <v>2030.9581650000002</v>
      </c>
      <c r="E68" s="273">
        <f t="shared" si="75"/>
        <v>2030.9581650000002</v>
      </c>
      <c r="F68" s="273">
        <f t="shared" si="75"/>
        <v>2030.9581650000002</v>
      </c>
      <c r="G68" s="273">
        <f t="shared" si="75"/>
        <v>2030.9581650000002</v>
      </c>
      <c r="H68" s="273">
        <f t="shared" si="75"/>
        <v>2039.6425700000002</v>
      </c>
      <c r="I68" s="273">
        <f t="shared" si="75"/>
        <v>2039.6425700000002</v>
      </c>
      <c r="J68" s="223">
        <f t="shared" si="75"/>
        <v>2039.6425700000002</v>
      </c>
      <c r="K68" s="223">
        <f t="shared" si="75"/>
        <v>2039.6425700000002</v>
      </c>
      <c r="L68" s="223">
        <f t="shared" ref="L68" si="81">L166+L264+L362+L460</f>
        <v>2039.6425700000002</v>
      </c>
      <c r="M68" s="223">
        <f t="shared" si="77"/>
        <v>2039.6425700000002</v>
      </c>
      <c r="N68" s="223">
        <f t="shared" si="77"/>
        <v>2039.6425700000002</v>
      </c>
    </row>
    <row r="69" spans="1:14" outlineLevel="1">
      <c r="A69" s="200" t="s">
        <v>46</v>
      </c>
      <c r="B69" s="207" t="s">
        <v>40</v>
      </c>
      <c r="C69" s="195"/>
      <c r="D69" s="195"/>
      <c r="E69" s="188"/>
      <c r="F69" s="188"/>
      <c r="G69" s="188"/>
      <c r="H69" s="188"/>
      <c r="I69" s="188"/>
      <c r="J69" s="188"/>
      <c r="K69" s="188"/>
      <c r="L69" s="188"/>
      <c r="M69" s="188"/>
      <c r="N69" s="188"/>
    </row>
    <row r="70" spans="1:14" outlineLevel="1">
      <c r="A70" s="194"/>
      <c r="B70" s="201" t="s">
        <v>23</v>
      </c>
      <c r="C70" s="195" t="s">
        <v>12</v>
      </c>
      <c r="D70" s="779">
        <f t="shared" si="10"/>
        <v>2908</v>
      </c>
      <c r="E70" s="779">
        <f t="shared" ref="E70:G70" si="82">E168+E266+E364+E462</f>
        <v>2663</v>
      </c>
      <c r="F70" s="779">
        <f t="shared" si="82"/>
        <v>2661</v>
      </c>
      <c r="G70" s="779">
        <f t="shared" si="82"/>
        <v>2583</v>
      </c>
      <c r="H70" s="779">
        <f t="shared" ref="H70:N70" si="83">H168+H266+H364+H462</f>
        <v>2712</v>
      </c>
      <c r="I70" s="779">
        <f t="shared" si="83"/>
        <v>2712</v>
      </c>
      <c r="J70" s="779">
        <f t="shared" si="83"/>
        <v>2711</v>
      </c>
      <c r="K70" s="779">
        <f t="shared" si="83"/>
        <v>2711</v>
      </c>
      <c r="L70" s="779">
        <f t="shared" si="83"/>
        <v>2711</v>
      </c>
      <c r="M70" s="779">
        <f t="shared" si="83"/>
        <v>2711</v>
      </c>
      <c r="N70" s="779">
        <f t="shared" si="83"/>
        <v>2711</v>
      </c>
    </row>
    <row r="71" spans="1:14" outlineLevel="1">
      <c r="A71" s="1981"/>
      <c r="B71" s="1983" t="s">
        <v>203</v>
      </c>
      <c r="C71" s="195" t="s">
        <v>12</v>
      </c>
      <c r="D71" s="779">
        <f t="shared" si="10"/>
        <v>1786.6</v>
      </c>
      <c r="E71" s="779">
        <f t="shared" ref="E71:G71" si="84">E169+E267+E365+E463</f>
        <v>1623</v>
      </c>
      <c r="F71" s="779">
        <f t="shared" si="84"/>
        <v>2000</v>
      </c>
      <c r="G71" s="779">
        <f t="shared" si="84"/>
        <v>1910</v>
      </c>
      <c r="H71" s="779">
        <f t="shared" ref="H71:N71" si="85">H169+H267+H365+H463</f>
        <v>2021</v>
      </c>
      <c r="I71" s="779">
        <f t="shared" si="85"/>
        <v>2021</v>
      </c>
      <c r="J71" s="779">
        <f t="shared" si="85"/>
        <v>2021</v>
      </c>
      <c r="K71" s="779">
        <f t="shared" si="85"/>
        <v>2021</v>
      </c>
      <c r="L71" s="779">
        <f t="shared" si="85"/>
        <v>2021</v>
      </c>
      <c r="M71" s="779">
        <f t="shared" si="85"/>
        <v>2021</v>
      </c>
      <c r="N71" s="779">
        <f t="shared" si="85"/>
        <v>2021</v>
      </c>
    </row>
    <row r="72" spans="1:14" outlineLevel="1">
      <c r="A72" s="1982"/>
      <c r="B72" s="1984"/>
      <c r="C72" s="195" t="s">
        <v>204</v>
      </c>
      <c r="D72" s="784"/>
      <c r="E72" s="188"/>
      <c r="F72" s="188"/>
      <c r="G72" s="188"/>
      <c r="H72" s="188"/>
      <c r="I72" s="188"/>
      <c r="J72" s="188"/>
      <c r="K72" s="188"/>
      <c r="L72" s="188"/>
      <c r="M72" s="188"/>
      <c r="N72" s="188"/>
    </row>
    <row r="73" spans="1:14" outlineLevel="1">
      <c r="A73" s="194"/>
      <c r="B73" s="201" t="s">
        <v>24</v>
      </c>
      <c r="C73" s="195" t="s">
        <v>12</v>
      </c>
      <c r="D73" s="779">
        <f t="shared" si="10"/>
        <v>573</v>
      </c>
      <c r="E73" s="779">
        <f t="shared" si="10"/>
        <v>812</v>
      </c>
      <c r="F73" s="779">
        <f t="shared" si="10"/>
        <v>620</v>
      </c>
      <c r="G73" s="779">
        <f t="shared" si="10"/>
        <v>837</v>
      </c>
      <c r="H73" s="779">
        <f t="shared" ref="H73:N73" si="86">H171+H269+H367+H465</f>
        <v>836</v>
      </c>
      <c r="I73" s="779">
        <f t="shared" si="86"/>
        <v>836</v>
      </c>
      <c r="J73" s="779">
        <f t="shared" si="86"/>
        <v>836</v>
      </c>
      <c r="K73" s="779">
        <f t="shared" si="86"/>
        <v>836</v>
      </c>
      <c r="L73" s="779">
        <f t="shared" si="86"/>
        <v>836</v>
      </c>
      <c r="M73" s="779">
        <f t="shared" si="86"/>
        <v>836</v>
      </c>
      <c r="N73" s="779">
        <f t="shared" si="86"/>
        <v>836</v>
      </c>
    </row>
    <row r="74" spans="1:14" outlineLevel="1">
      <c r="A74" s="1981"/>
      <c r="B74" s="1983" t="s">
        <v>205</v>
      </c>
      <c r="C74" s="195" t="s">
        <v>12</v>
      </c>
      <c r="D74" s="779">
        <f t="shared" ref="D74:G103" si="87">D172+D270+D368+D466</f>
        <v>354.8</v>
      </c>
      <c r="E74" s="779">
        <f t="shared" si="87"/>
        <v>517</v>
      </c>
      <c r="F74" s="779">
        <f t="shared" si="87"/>
        <v>455</v>
      </c>
      <c r="G74" s="779">
        <f t="shared" si="87"/>
        <v>646</v>
      </c>
      <c r="H74" s="779">
        <f t="shared" ref="H74:N74" si="88">H172+H270+H368+H466</f>
        <v>629</v>
      </c>
      <c r="I74" s="779">
        <f t="shared" si="88"/>
        <v>629</v>
      </c>
      <c r="J74" s="779">
        <f t="shared" si="88"/>
        <v>629</v>
      </c>
      <c r="K74" s="779">
        <f t="shared" si="88"/>
        <v>629</v>
      </c>
      <c r="L74" s="779">
        <f t="shared" si="88"/>
        <v>629</v>
      </c>
      <c r="M74" s="779">
        <f t="shared" si="88"/>
        <v>629</v>
      </c>
      <c r="N74" s="779">
        <f t="shared" si="88"/>
        <v>629</v>
      </c>
    </row>
    <row r="75" spans="1:14" outlineLevel="1">
      <c r="A75" s="1982"/>
      <c r="B75" s="1984"/>
      <c r="C75" s="195" t="s">
        <v>204</v>
      </c>
      <c r="D75" s="784"/>
      <c r="E75" s="188"/>
      <c r="F75" s="188"/>
      <c r="G75" s="188"/>
      <c r="H75" s="188"/>
      <c r="I75" s="188"/>
      <c r="J75" s="188"/>
      <c r="K75" s="188"/>
      <c r="L75" s="188"/>
      <c r="M75" s="188"/>
      <c r="N75" s="188"/>
    </row>
    <row r="76" spans="1:14" ht="30" outlineLevel="1">
      <c r="A76" s="200" t="s">
        <v>47</v>
      </c>
      <c r="B76" s="189" t="s">
        <v>201</v>
      </c>
      <c r="C76" s="196" t="s">
        <v>12</v>
      </c>
      <c r="D76" s="779">
        <f t="shared" si="87"/>
        <v>1313677</v>
      </c>
      <c r="E76" s="779">
        <f t="shared" si="87"/>
        <v>1334032</v>
      </c>
      <c r="F76" s="779">
        <f t="shared" si="87"/>
        <v>1310922</v>
      </c>
      <c r="G76" s="779">
        <f t="shared" si="87"/>
        <v>1340121</v>
      </c>
      <c r="H76" s="779">
        <f t="shared" ref="H76:N76" si="89">H174+H272+H370+H468</f>
        <v>1227120</v>
      </c>
      <c r="I76" s="779">
        <f t="shared" si="89"/>
        <v>1227124</v>
      </c>
      <c r="J76" s="779">
        <f t="shared" si="89"/>
        <v>1227124</v>
      </c>
      <c r="K76" s="779">
        <f t="shared" si="89"/>
        <v>1227124</v>
      </c>
      <c r="L76" s="779">
        <f t="shared" si="89"/>
        <v>1227124</v>
      </c>
      <c r="M76" s="779">
        <f t="shared" si="89"/>
        <v>1227124</v>
      </c>
      <c r="N76" s="779">
        <f t="shared" si="89"/>
        <v>1227124</v>
      </c>
    </row>
    <row r="77" spans="1:14" outlineLevel="1">
      <c r="A77" s="1985" t="s">
        <v>206</v>
      </c>
      <c r="B77" s="1980" t="s">
        <v>180</v>
      </c>
      <c r="C77" s="196" t="s">
        <v>12</v>
      </c>
      <c r="D77" s="779">
        <f t="shared" si="87"/>
        <v>1304825</v>
      </c>
      <c r="E77" s="779">
        <f t="shared" si="87"/>
        <v>1324998</v>
      </c>
      <c r="F77" s="779">
        <f t="shared" si="87"/>
        <v>1301002</v>
      </c>
      <c r="G77" s="779">
        <f t="shared" si="87"/>
        <v>1326164</v>
      </c>
      <c r="H77" s="779">
        <f t="shared" ref="H77:N77" si="90">H175+H273+H371+H469</f>
        <v>1211695</v>
      </c>
      <c r="I77" s="779">
        <f t="shared" si="90"/>
        <v>1211697</v>
      </c>
      <c r="J77" s="779">
        <f t="shared" si="90"/>
        <v>1211697</v>
      </c>
      <c r="K77" s="779">
        <f t="shared" si="90"/>
        <v>1211697</v>
      </c>
      <c r="L77" s="779">
        <f t="shared" si="90"/>
        <v>1211697</v>
      </c>
      <c r="M77" s="779">
        <f t="shared" si="90"/>
        <v>1211697</v>
      </c>
      <c r="N77" s="779">
        <f t="shared" si="90"/>
        <v>1211697</v>
      </c>
    </row>
    <row r="78" spans="1:14" outlineLevel="1">
      <c r="A78" s="1979"/>
      <c r="B78" s="1980"/>
      <c r="C78" s="196" t="s">
        <v>210</v>
      </c>
      <c r="D78" s="780"/>
      <c r="E78" s="188"/>
      <c r="F78" s="188"/>
      <c r="G78" s="188"/>
      <c r="H78" s="188"/>
      <c r="I78" s="188"/>
      <c r="J78" s="188"/>
      <c r="K78" s="188"/>
      <c r="L78" s="188"/>
      <c r="M78" s="188"/>
      <c r="N78" s="188"/>
    </row>
    <row r="79" spans="1:14" outlineLevel="1">
      <c r="A79" s="1979" t="s">
        <v>207</v>
      </c>
      <c r="B79" s="1986" t="s">
        <v>181</v>
      </c>
      <c r="C79" s="196" t="s">
        <v>12</v>
      </c>
      <c r="D79" s="779">
        <f t="shared" si="87"/>
        <v>48294</v>
      </c>
      <c r="E79" s="779">
        <f t="shared" si="87"/>
        <v>59091</v>
      </c>
      <c r="F79" s="779">
        <f t="shared" si="87"/>
        <v>132260</v>
      </c>
      <c r="G79" s="779">
        <f t="shared" si="87"/>
        <v>133298</v>
      </c>
      <c r="H79" s="779">
        <f t="shared" ref="H79:N79" si="91">H177+H275+H373+H471</f>
        <v>245771</v>
      </c>
      <c r="I79" s="779">
        <f t="shared" si="91"/>
        <v>245775</v>
      </c>
      <c r="J79" s="779">
        <f t="shared" si="91"/>
        <v>245775</v>
      </c>
      <c r="K79" s="779">
        <f t="shared" si="91"/>
        <v>245775</v>
      </c>
      <c r="L79" s="779">
        <f t="shared" si="91"/>
        <v>245775</v>
      </c>
      <c r="M79" s="779">
        <f t="shared" si="91"/>
        <v>245775</v>
      </c>
      <c r="N79" s="779">
        <f t="shared" si="91"/>
        <v>245775</v>
      </c>
    </row>
    <row r="80" spans="1:14" outlineLevel="1">
      <c r="A80" s="1979"/>
      <c r="B80" s="1986"/>
      <c r="C80" s="196" t="s">
        <v>211</v>
      </c>
      <c r="D80" s="780"/>
      <c r="E80" s="188"/>
      <c r="F80" s="188"/>
      <c r="G80" s="188"/>
      <c r="H80" s="188"/>
      <c r="I80" s="188"/>
      <c r="J80" s="188"/>
      <c r="K80" s="188"/>
      <c r="L80" s="188"/>
      <c r="M80" s="188"/>
      <c r="N80" s="188"/>
    </row>
    <row r="81" spans="1:14" outlineLevel="1">
      <c r="A81" s="1979"/>
      <c r="B81" s="1987" t="s">
        <v>182</v>
      </c>
      <c r="C81" s="196" t="s">
        <v>12</v>
      </c>
      <c r="D81" s="779">
        <f t="shared" si="87"/>
        <v>5427</v>
      </c>
      <c r="E81" s="779">
        <f t="shared" si="87"/>
        <v>34917</v>
      </c>
      <c r="F81" s="779">
        <f t="shared" si="87"/>
        <v>3534</v>
      </c>
      <c r="G81" s="779">
        <f t="shared" si="87"/>
        <v>35438</v>
      </c>
      <c r="H81" s="779">
        <f t="shared" ref="H81:N81" si="92">H179+H277+H375+H473</f>
        <v>5166</v>
      </c>
      <c r="I81" s="779">
        <f t="shared" si="92"/>
        <v>5168</v>
      </c>
      <c r="J81" s="779">
        <f t="shared" si="92"/>
        <v>5168</v>
      </c>
      <c r="K81" s="779">
        <f t="shared" si="92"/>
        <v>5168</v>
      </c>
      <c r="L81" s="779">
        <f t="shared" si="92"/>
        <v>5168</v>
      </c>
      <c r="M81" s="779">
        <f t="shared" si="92"/>
        <v>5168</v>
      </c>
      <c r="N81" s="779">
        <f t="shared" si="92"/>
        <v>5168</v>
      </c>
    </row>
    <row r="82" spans="1:14" outlineLevel="1">
      <c r="A82" s="1979"/>
      <c r="B82" s="1987"/>
      <c r="C82" s="196" t="s">
        <v>212</v>
      </c>
      <c r="D82" s="780"/>
      <c r="E82" s="188"/>
      <c r="F82" s="188"/>
      <c r="G82" s="188"/>
      <c r="H82" s="188"/>
      <c r="I82" s="188"/>
      <c r="J82" s="188"/>
      <c r="K82" s="188"/>
      <c r="L82" s="188"/>
      <c r="M82" s="188"/>
      <c r="N82" s="188"/>
    </row>
    <row r="83" spans="1:14" outlineLevel="1">
      <c r="A83" s="1979"/>
      <c r="B83" s="1987" t="s">
        <v>183</v>
      </c>
      <c r="C83" s="196" t="s">
        <v>12</v>
      </c>
      <c r="D83" s="779">
        <f t="shared" si="87"/>
        <v>42784</v>
      </c>
      <c r="E83" s="779">
        <f t="shared" si="87"/>
        <v>24091</v>
      </c>
      <c r="F83" s="779">
        <f t="shared" si="87"/>
        <v>128643</v>
      </c>
      <c r="G83" s="779">
        <f t="shared" si="87"/>
        <v>97110</v>
      </c>
      <c r="H83" s="779">
        <f t="shared" ref="H83:N83" si="93">H181+H279+H377+H475</f>
        <v>239855</v>
      </c>
      <c r="I83" s="779">
        <f t="shared" si="93"/>
        <v>239857</v>
      </c>
      <c r="J83" s="779">
        <f t="shared" si="93"/>
        <v>239857</v>
      </c>
      <c r="K83" s="779">
        <f t="shared" si="93"/>
        <v>239857</v>
      </c>
      <c r="L83" s="779">
        <f t="shared" si="93"/>
        <v>239857</v>
      </c>
      <c r="M83" s="779">
        <f t="shared" si="93"/>
        <v>239857</v>
      </c>
      <c r="N83" s="779">
        <f t="shared" si="93"/>
        <v>239857</v>
      </c>
    </row>
    <row r="84" spans="1:14" outlineLevel="1">
      <c r="A84" s="1979"/>
      <c r="B84" s="1987"/>
      <c r="C84" s="196" t="s">
        <v>212</v>
      </c>
      <c r="D84" s="780"/>
      <c r="E84" s="188"/>
      <c r="F84" s="188"/>
      <c r="G84" s="188"/>
      <c r="H84" s="188"/>
      <c r="I84" s="188"/>
      <c r="J84" s="188"/>
      <c r="K84" s="188"/>
      <c r="L84" s="188"/>
      <c r="M84" s="188"/>
      <c r="N84" s="188"/>
    </row>
    <row r="85" spans="1:14" outlineLevel="1">
      <c r="A85" s="1979" t="s">
        <v>208</v>
      </c>
      <c r="B85" s="1980" t="s">
        <v>55</v>
      </c>
      <c r="C85" s="196" t="s">
        <v>12</v>
      </c>
      <c r="D85" s="779">
        <f t="shared" si="87"/>
        <v>8852</v>
      </c>
      <c r="E85" s="779">
        <f t="shared" si="87"/>
        <v>9034</v>
      </c>
      <c r="F85" s="779">
        <f t="shared" si="87"/>
        <v>9920</v>
      </c>
      <c r="G85" s="779">
        <f t="shared" si="87"/>
        <v>13957</v>
      </c>
      <c r="H85" s="779">
        <f t="shared" ref="H85:N85" si="94">H183+H281+H379+H477</f>
        <v>15425</v>
      </c>
      <c r="I85" s="779">
        <f t="shared" si="94"/>
        <v>15427</v>
      </c>
      <c r="J85" s="779">
        <f t="shared" si="94"/>
        <v>15427</v>
      </c>
      <c r="K85" s="779">
        <f t="shared" si="94"/>
        <v>15427</v>
      </c>
      <c r="L85" s="779">
        <f t="shared" si="94"/>
        <v>15427</v>
      </c>
      <c r="M85" s="779">
        <f t="shared" si="94"/>
        <v>15427</v>
      </c>
      <c r="N85" s="779">
        <f t="shared" si="94"/>
        <v>15427</v>
      </c>
    </row>
    <row r="86" spans="1:14" outlineLevel="1">
      <c r="A86" s="1979"/>
      <c r="B86" s="1980"/>
      <c r="C86" s="196" t="s">
        <v>210</v>
      </c>
      <c r="D86" s="780"/>
      <c r="E86" s="188"/>
      <c r="F86" s="188"/>
      <c r="G86" s="188"/>
      <c r="H86" s="188"/>
      <c r="I86" s="188"/>
      <c r="J86" s="188"/>
      <c r="K86" s="188"/>
      <c r="L86" s="188"/>
      <c r="M86" s="188"/>
      <c r="N86" s="188"/>
    </row>
    <row r="87" spans="1:14" outlineLevel="1">
      <c r="A87" s="1979" t="s">
        <v>209</v>
      </c>
      <c r="B87" s="1980" t="s">
        <v>56</v>
      </c>
      <c r="C87" s="196" t="s">
        <v>12</v>
      </c>
      <c r="D87" s="779">
        <f t="shared" si="87"/>
        <v>51486</v>
      </c>
      <c r="E87" s="779">
        <f t="shared" si="87"/>
        <v>47711</v>
      </c>
      <c r="F87" s="779">
        <f t="shared" si="87"/>
        <v>13278</v>
      </c>
      <c r="G87" s="779">
        <f t="shared" si="87"/>
        <v>17865</v>
      </c>
      <c r="H87" s="779">
        <f t="shared" ref="H87:N87" si="95">H185+H283+H381+H479</f>
        <v>17510</v>
      </c>
      <c r="I87" s="779">
        <f t="shared" si="95"/>
        <v>17512</v>
      </c>
      <c r="J87" s="779">
        <f t="shared" si="95"/>
        <v>17512</v>
      </c>
      <c r="K87" s="779">
        <f t="shared" si="95"/>
        <v>17512</v>
      </c>
      <c r="L87" s="779">
        <f t="shared" si="95"/>
        <v>17512</v>
      </c>
      <c r="M87" s="779">
        <f t="shared" si="95"/>
        <v>17512</v>
      </c>
      <c r="N87" s="779">
        <f t="shared" si="95"/>
        <v>17512</v>
      </c>
    </row>
    <row r="88" spans="1:14" outlineLevel="1">
      <c r="A88" s="1979"/>
      <c r="B88" s="1980"/>
      <c r="C88" s="196" t="s">
        <v>213</v>
      </c>
      <c r="D88" s="780"/>
      <c r="E88" s="188"/>
      <c r="F88" s="188"/>
      <c r="G88" s="188"/>
      <c r="H88" s="188"/>
      <c r="I88" s="188"/>
      <c r="J88" s="188"/>
      <c r="K88" s="188"/>
      <c r="L88" s="188"/>
      <c r="M88" s="188"/>
      <c r="N88" s="188"/>
    </row>
    <row r="89" spans="1:14" ht="30" outlineLevel="1">
      <c r="A89" s="200" t="s">
        <v>108</v>
      </c>
      <c r="B89" s="189" t="s">
        <v>144</v>
      </c>
      <c r="C89" s="188"/>
      <c r="D89" s="781"/>
      <c r="E89" s="188"/>
      <c r="F89" s="188"/>
      <c r="G89" s="188"/>
      <c r="H89" s="188"/>
      <c r="I89" s="188"/>
      <c r="J89" s="188"/>
      <c r="K89" s="188"/>
      <c r="L89" s="188"/>
      <c r="M89" s="188"/>
      <c r="N89" s="188"/>
    </row>
    <row r="90" spans="1:14" outlineLevel="1">
      <c r="A90" s="1981"/>
      <c r="B90" s="1990" t="s">
        <v>18</v>
      </c>
      <c r="C90" s="196" t="s">
        <v>62</v>
      </c>
      <c r="D90" s="779">
        <f t="shared" si="87"/>
        <v>637</v>
      </c>
      <c r="E90" s="779">
        <f t="shared" si="87"/>
        <v>637</v>
      </c>
      <c r="F90" s="779">
        <f t="shared" si="87"/>
        <v>576</v>
      </c>
      <c r="G90" s="779">
        <f t="shared" si="87"/>
        <v>577</v>
      </c>
      <c r="H90" s="779">
        <f t="shared" ref="H90:N90" si="96">H188+H286+H384+H482</f>
        <v>544</v>
      </c>
      <c r="I90" s="779">
        <f t="shared" si="96"/>
        <v>544</v>
      </c>
      <c r="J90" s="779">
        <f t="shared" si="96"/>
        <v>544</v>
      </c>
      <c r="K90" s="779">
        <f t="shared" si="96"/>
        <v>544</v>
      </c>
      <c r="L90" s="779">
        <f t="shared" si="96"/>
        <v>544</v>
      </c>
      <c r="M90" s="779">
        <f t="shared" si="96"/>
        <v>544</v>
      </c>
      <c r="N90" s="779">
        <f t="shared" si="96"/>
        <v>544</v>
      </c>
    </row>
    <row r="91" spans="1:14" outlineLevel="1">
      <c r="A91" s="1989"/>
      <c r="B91" s="1991"/>
      <c r="C91" s="196" t="s">
        <v>481</v>
      </c>
      <c r="D91" s="779">
        <f t="shared" si="87"/>
        <v>637</v>
      </c>
      <c r="E91" s="779">
        <f t="shared" si="87"/>
        <v>637</v>
      </c>
      <c r="F91" s="779">
        <f t="shared" si="87"/>
        <v>576</v>
      </c>
      <c r="G91" s="779">
        <f t="shared" si="87"/>
        <v>577</v>
      </c>
      <c r="H91" s="779">
        <f t="shared" ref="H91:N91" si="97">H189+H287+H385+H483</f>
        <v>544</v>
      </c>
      <c r="I91" s="779">
        <f t="shared" si="97"/>
        <v>544</v>
      </c>
      <c r="J91" s="779">
        <f t="shared" si="97"/>
        <v>544</v>
      </c>
      <c r="K91" s="779">
        <f t="shared" si="97"/>
        <v>544</v>
      </c>
      <c r="L91" s="779">
        <f t="shared" si="97"/>
        <v>544</v>
      </c>
      <c r="M91" s="779">
        <f t="shared" si="97"/>
        <v>544</v>
      </c>
      <c r="N91" s="779">
        <f t="shared" si="97"/>
        <v>544</v>
      </c>
    </row>
    <row r="92" spans="1:14" outlineLevel="1">
      <c r="A92" s="1989"/>
      <c r="B92" s="1991"/>
      <c r="C92" s="208" t="s">
        <v>482</v>
      </c>
      <c r="D92" s="784">
        <f>D91/D90</f>
        <v>1</v>
      </c>
      <c r="E92" s="784">
        <f t="shared" ref="E92:G92" si="98">E91/E90</f>
        <v>1</v>
      </c>
      <c r="F92" s="784">
        <f t="shared" si="98"/>
        <v>1</v>
      </c>
      <c r="G92" s="784">
        <f t="shared" si="98"/>
        <v>1</v>
      </c>
      <c r="H92" s="784">
        <f t="shared" ref="H92:N92" si="99">H91/H90</f>
        <v>1</v>
      </c>
      <c r="I92" s="784">
        <f t="shared" si="99"/>
        <v>1</v>
      </c>
      <c r="J92" s="784">
        <f t="shared" si="99"/>
        <v>1</v>
      </c>
      <c r="K92" s="784">
        <f t="shared" si="99"/>
        <v>1</v>
      </c>
      <c r="L92" s="784">
        <f t="shared" si="99"/>
        <v>1</v>
      </c>
      <c r="M92" s="784">
        <f t="shared" si="99"/>
        <v>1</v>
      </c>
      <c r="N92" s="784">
        <f t="shared" si="99"/>
        <v>1</v>
      </c>
    </row>
    <row r="93" spans="1:14" outlineLevel="1">
      <c r="A93" s="1979"/>
      <c r="B93" s="1986" t="s">
        <v>19</v>
      </c>
      <c r="C93" s="196" t="s">
        <v>62</v>
      </c>
      <c r="D93" s="779">
        <f t="shared" si="87"/>
        <v>47</v>
      </c>
      <c r="E93" s="779">
        <f t="shared" ref="E93:G93" si="100">E191+E289+E387+E485</f>
        <v>47</v>
      </c>
      <c r="F93" s="779">
        <f t="shared" si="100"/>
        <v>46</v>
      </c>
      <c r="G93" s="779">
        <f t="shared" si="100"/>
        <v>46</v>
      </c>
      <c r="H93" s="779">
        <f t="shared" ref="H93:N93" si="101">H191+H289+H387+H485</f>
        <v>26</v>
      </c>
      <c r="I93" s="779">
        <f t="shared" si="101"/>
        <v>26</v>
      </c>
      <c r="J93" s="779">
        <f t="shared" si="101"/>
        <v>26</v>
      </c>
      <c r="K93" s="779">
        <f t="shared" si="101"/>
        <v>26</v>
      </c>
      <c r="L93" s="779">
        <f t="shared" si="101"/>
        <v>26</v>
      </c>
      <c r="M93" s="779">
        <f t="shared" si="101"/>
        <v>26</v>
      </c>
      <c r="N93" s="779">
        <f t="shared" si="101"/>
        <v>26</v>
      </c>
    </row>
    <row r="94" spans="1:14" outlineLevel="1">
      <c r="A94" s="1979"/>
      <c r="B94" s="1986"/>
      <c r="C94" s="196" t="s">
        <v>481</v>
      </c>
      <c r="D94" s="779">
        <f t="shared" si="87"/>
        <v>44</v>
      </c>
      <c r="E94" s="779">
        <f t="shared" ref="E94:G94" si="102">E192+E290+E388+E486</f>
        <v>44</v>
      </c>
      <c r="F94" s="779">
        <f t="shared" si="102"/>
        <v>43</v>
      </c>
      <c r="G94" s="779">
        <f t="shared" si="102"/>
        <v>43</v>
      </c>
      <c r="H94" s="779">
        <f t="shared" ref="H94:N94" si="103">H192+H290+H388+H486</f>
        <v>25.04</v>
      </c>
      <c r="I94" s="779">
        <f t="shared" si="103"/>
        <v>25.04</v>
      </c>
      <c r="J94" s="779">
        <f t="shared" si="103"/>
        <v>25.04</v>
      </c>
      <c r="K94" s="779">
        <f t="shared" si="103"/>
        <v>25.04</v>
      </c>
      <c r="L94" s="779">
        <f t="shared" si="103"/>
        <v>25.04</v>
      </c>
      <c r="M94" s="779">
        <f t="shared" si="103"/>
        <v>25.04</v>
      </c>
      <c r="N94" s="779">
        <f t="shared" si="103"/>
        <v>25.04</v>
      </c>
    </row>
    <row r="95" spans="1:14" outlineLevel="1">
      <c r="A95" s="1979"/>
      <c r="B95" s="1986"/>
      <c r="C95" s="208" t="s">
        <v>482</v>
      </c>
      <c r="D95" s="784">
        <f>D94/D93</f>
        <v>0.93617021276595747</v>
      </c>
      <c r="E95" s="784">
        <f t="shared" ref="E95:G95" si="104">E94/E93</f>
        <v>0.93617021276595747</v>
      </c>
      <c r="F95" s="784">
        <f t="shared" si="104"/>
        <v>0.93478260869565222</v>
      </c>
      <c r="G95" s="784">
        <f t="shared" si="104"/>
        <v>0.93478260869565222</v>
      </c>
      <c r="H95" s="784">
        <f t="shared" ref="H95:N95" si="105">H94/H93</f>
        <v>0.96307692307692305</v>
      </c>
      <c r="I95" s="784">
        <f t="shared" si="105"/>
        <v>0.96307692307692305</v>
      </c>
      <c r="J95" s="784">
        <f t="shared" si="105"/>
        <v>0.96307692307692305</v>
      </c>
      <c r="K95" s="784">
        <f t="shared" si="105"/>
        <v>0.96307692307692305</v>
      </c>
      <c r="L95" s="784">
        <f t="shared" si="105"/>
        <v>0.96307692307692305</v>
      </c>
      <c r="M95" s="784">
        <f t="shared" si="105"/>
        <v>0.96307692307692305</v>
      </c>
      <c r="N95" s="784">
        <f t="shared" si="105"/>
        <v>0.96307692307692305</v>
      </c>
    </row>
    <row r="96" spans="1:14" outlineLevel="1">
      <c r="A96" s="1979"/>
      <c r="B96" s="1986" t="s">
        <v>20</v>
      </c>
      <c r="C96" s="196" t="s">
        <v>62</v>
      </c>
      <c r="D96" s="779">
        <f t="shared" si="87"/>
        <v>31</v>
      </c>
      <c r="E96" s="779">
        <f t="shared" ref="E96:G96" si="106">E194+E292+E390+E488</f>
        <v>31</v>
      </c>
      <c r="F96" s="779">
        <f t="shared" si="106"/>
        <v>31</v>
      </c>
      <c r="G96" s="779">
        <f t="shared" si="106"/>
        <v>31</v>
      </c>
      <c r="H96" s="779">
        <f t="shared" ref="H96:N96" si="107">H194+H292+H390+H488</f>
        <v>1</v>
      </c>
      <c r="I96" s="779">
        <f t="shared" si="107"/>
        <v>1</v>
      </c>
      <c r="J96" s="779">
        <f t="shared" si="107"/>
        <v>1</v>
      </c>
      <c r="K96" s="779">
        <f t="shared" si="107"/>
        <v>1</v>
      </c>
      <c r="L96" s="779">
        <f t="shared" si="107"/>
        <v>1</v>
      </c>
      <c r="M96" s="779">
        <f t="shared" si="107"/>
        <v>1</v>
      </c>
      <c r="N96" s="779">
        <f t="shared" si="107"/>
        <v>1</v>
      </c>
    </row>
    <row r="97" spans="1:14" outlineLevel="1">
      <c r="A97" s="1979"/>
      <c r="B97" s="1986"/>
      <c r="C97" s="196" t="s">
        <v>481</v>
      </c>
      <c r="D97" s="779">
        <f t="shared" si="87"/>
        <v>31</v>
      </c>
      <c r="E97" s="779">
        <f t="shared" ref="E97:G97" si="108">E195+E293+E391+E489</f>
        <v>31</v>
      </c>
      <c r="F97" s="779">
        <f t="shared" si="108"/>
        <v>31</v>
      </c>
      <c r="G97" s="779">
        <f t="shared" si="108"/>
        <v>31</v>
      </c>
      <c r="H97" s="779">
        <f t="shared" ref="H97:N97" si="109">H195+H293+H391+H489</f>
        <v>1</v>
      </c>
      <c r="I97" s="779">
        <f t="shared" si="109"/>
        <v>1</v>
      </c>
      <c r="J97" s="779">
        <f t="shared" si="109"/>
        <v>1</v>
      </c>
      <c r="K97" s="779">
        <f t="shared" si="109"/>
        <v>1</v>
      </c>
      <c r="L97" s="779">
        <f t="shared" si="109"/>
        <v>1</v>
      </c>
      <c r="M97" s="779">
        <f t="shared" si="109"/>
        <v>1</v>
      </c>
      <c r="N97" s="779">
        <f t="shared" si="109"/>
        <v>1</v>
      </c>
    </row>
    <row r="98" spans="1:14" outlineLevel="1">
      <c r="A98" s="1979"/>
      <c r="B98" s="1986"/>
      <c r="C98" s="208" t="s">
        <v>482</v>
      </c>
      <c r="D98" s="784">
        <f>D97/D96</f>
        <v>1</v>
      </c>
      <c r="E98" s="784">
        <f t="shared" ref="E98:G98" si="110">E97/E96</f>
        <v>1</v>
      </c>
      <c r="F98" s="784">
        <f t="shared" si="110"/>
        <v>1</v>
      </c>
      <c r="G98" s="784">
        <f t="shared" si="110"/>
        <v>1</v>
      </c>
      <c r="H98" s="784">
        <f t="shared" ref="H98:N98" si="111">H97/H96</f>
        <v>1</v>
      </c>
      <c r="I98" s="784">
        <f t="shared" si="111"/>
        <v>1</v>
      </c>
      <c r="J98" s="784">
        <f t="shared" si="111"/>
        <v>1</v>
      </c>
      <c r="K98" s="784">
        <f t="shared" si="111"/>
        <v>1</v>
      </c>
      <c r="L98" s="784">
        <f t="shared" si="111"/>
        <v>1</v>
      </c>
      <c r="M98" s="784">
        <f t="shared" si="111"/>
        <v>1</v>
      </c>
      <c r="N98" s="784">
        <f t="shared" si="111"/>
        <v>1</v>
      </c>
    </row>
    <row r="99" spans="1:14" outlineLevel="1">
      <c r="A99" s="1979"/>
      <c r="B99" s="1986" t="s">
        <v>21</v>
      </c>
      <c r="C99" s="196" t="s">
        <v>62</v>
      </c>
      <c r="D99" s="779">
        <f t="shared" si="87"/>
        <v>19</v>
      </c>
      <c r="E99" s="779">
        <f t="shared" ref="E99:G99" si="112">E197+E295+E393+E491</f>
        <v>19</v>
      </c>
      <c r="F99" s="779">
        <f t="shared" si="112"/>
        <v>19</v>
      </c>
      <c r="G99" s="779">
        <f t="shared" si="112"/>
        <v>19</v>
      </c>
      <c r="H99" s="779">
        <f t="shared" ref="H99:N99" si="113">H197+H295+H393+H491</f>
        <v>15</v>
      </c>
      <c r="I99" s="779">
        <f t="shared" si="113"/>
        <v>15</v>
      </c>
      <c r="J99" s="779">
        <f t="shared" si="113"/>
        <v>15</v>
      </c>
      <c r="K99" s="779">
        <f t="shared" si="113"/>
        <v>15</v>
      </c>
      <c r="L99" s="779">
        <f t="shared" si="113"/>
        <v>15</v>
      </c>
      <c r="M99" s="779">
        <f t="shared" si="113"/>
        <v>15</v>
      </c>
      <c r="N99" s="779">
        <f t="shared" si="113"/>
        <v>15</v>
      </c>
    </row>
    <row r="100" spans="1:14" outlineLevel="1">
      <c r="A100" s="1979"/>
      <c r="B100" s="1986"/>
      <c r="C100" s="196" t="s">
        <v>481</v>
      </c>
      <c r="D100" s="779">
        <f t="shared" si="87"/>
        <v>19</v>
      </c>
      <c r="E100" s="779">
        <f t="shared" ref="E100:G100" si="114">E198+E296+E394+E492</f>
        <v>19</v>
      </c>
      <c r="F100" s="779">
        <f t="shared" si="114"/>
        <v>19</v>
      </c>
      <c r="G100" s="779">
        <f t="shared" si="114"/>
        <v>19</v>
      </c>
      <c r="H100" s="779">
        <f t="shared" ref="H100:N100" si="115">H198+H296+H394+H492</f>
        <v>13.02</v>
      </c>
      <c r="I100" s="779">
        <f t="shared" si="115"/>
        <v>13.02</v>
      </c>
      <c r="J100" s="779">
        <f t="shared" si="115"/>
        <v>13.02</v>
      </c>
      <c r="K100" s="779">
        <f t="shared" si="115"/>
        <v>13.02</v>
      </c>
      <c r="L100" s="779">
        <f t="shared" si="115"/>
        <v>13.02</v>
      </c>
      <c r="M100" s="779">
        <f t="shared" si="115"/>
        <v>13.02</v>
      </c>
      <c r="N100" s="779">
        <f t="shared" si="115"/>
        <v>13.02</v>
      </c>
    </row>
    <row r="101" spans="1:14" outlineLevel="1">
      <c r="A101" s="1979"/>
      <c r="B101" s="1986"/>
      <c r="C101" s="208" t="s">
        <v>482</v>
      </c>
      <c r="D101" s="784">
        <f>D100/D99</f>
        <v>1</v>
      </c>
      <c r="E101" s="784">
        <f t="shared" ref="E101:G101" si="116">E100/E99</f>
        <v>1</v>
      </c>
      <c r="F101" s="784">
        <f t="shared" si="116"/>
        <v>1</v>
      </c>
      <c r="G101" s="784">
        <f t="shared" si="116"/>
        <v>1</v>
      </c>
      <c r="H101" s="784">
        <f t="shared" ref="H101:N101" si="117">H100/H99</f>
        <v>0.86799999999999999</v>
      </c>
      <c r="I101" s="784">
        <f t="shared" si="117"/>
        <v>0.86799999999999999</v>
      </c>
      <c r="J101" s="784">
        <f t="shared" si="117"/>
        <v>0.86799999999999999</v>
      </c>
      <c r="K101" s="784">
        <f t="shared" si="117"/>
        <v>0.86799999999999999</v>
      </c>
      <c r="L101" s="784">
        <f t="shared" si="117"/>
        <v>0.86799999999999999</v>
      </c>
      <c r="M101" s="784">
        <f t="shared" si="117"/>
        <v>0.86799999999999999</v>
      </c>
      <c r="N101" s="784">
        <f t="shared" si="117"/>
        <v>0.86799999999999999</v>
      </c>
    </row>
    <row r="102" spans="1:14" outlineLevel="1">
      <c r="A102" s="1979"/>
      <c r="B102" s="1986" t="s">
        <v>22</v>
      </c>
      <c r="C102" s="196" t="s">
        <v>62</v>
      </c>
      <c r="D102" s="779">
        <f t="shared" si="87"/>
        <v>248</v>
      </c>
      <c r="E102" s="779">
        <f t="shared" ref="E102:G102" si="118">E200+E298+E396+E494</f>
        <v>248</v>
      </c>
      <c r="F102" s="779">
        <f t="shared" si="118"/>
        <v>262</v>
      </c>
      <c r="G102" s="779">
        <f t="shared" si="118"/>
        <v>262</v>
      </c>
      <c r="H102" s="779">
        <f t="shared" ref="H102:N102" si="119">H200+H298+H396+H494</f>
        <v>127</v>
      </c>
      <c r="I102" s="779">
        <f t="shared" si="119"/>
        <v>127</v>
      </c>
      <c r="J102" s="779">
        <f t="shared" si="119"/>
        <v>127</v>
      </c>
      <c r="K102" s="779">
        <f t="shared" si="119"/>
        <v>127</v>
      </c>
      <c r="L102" s="779">
        <f t="shared" si="119"/>
        <v>127</v>
      </c>
      <c r="M102" s="779">
        <f t="shared" si="119"/>
        <v>127</v>
      </c>
      <c r="N102" s="779">
        <f t="shared" si="119"/>
        <v>127</v>
      </c>
    </row>
    <row r="103" spans="1:14" outlineLevel="1">
      <c r="A103" s="1979"/>
      <c r="B103" s="1986"/>
      <c r="C103" s="196" t="s">
        <v>481</v>
      </c>
      <c r="D103" s="779">
        <f t="shared" si="87"/>
        <v>248</v>
      </c>
      <c r="E103" s="779">
        <f t="shared" ref="E103:G103" si="120">E201+E299+E397+E495</f>
        <v>248</v>
      </c>
      <c r="F103" s="779">
        <f t="shared" si="120"/>
        <v>262</v>
      </c>
      <c r="G103" s="779">
        <f t="shared" si="120"/>
        <v>262</v>
      </c>
      <c r="H103" s="779">
        <f t="shared" ref="H103:N103" si="121">H201+H299+H397+H495</f>
        <v>127</v>
      </c>
      <c r="I103" s="779">
        <f t="shared" si="121"/>
        <v>127</v>
      </c>
      <c r="J103" s="779">
        <f t="shared" si="121"/>
        <v>127</v>
      </c>
      <c r="K103" s="779">
        <f t="shared" si="121"/>
        <v>127</v>
      </c>
      <c r="L103" s="779">
        <f t="shared" si="121"/>
        <v>127</v>
      </c>
      <c r="M103" s="779">
        <f t="shared" si="121"/>
        <v>127</v>
      </c>
      <c r="N103" s="779">
        <f t="shared" si="121"/>
        <v>127</v>
      </c>
    </row>
    <row r="104" spans="1:14" outlineLevel="1">
      <c r="A104" s="1979"/>
      <c r="B104" s="1986"/>
      <c r="C104" s="208" t="s">
        <v>482</v>
      </c>
      <c r="D104" s="784">
        <f>D103/D102</f>
        <v>1</v>
      </c>
      <c r="E104" s="784">
        <f t="shared" ref="E104:G104" si="122">E103/E102</f>
        <v>1</v>
      </c>
      <c r="F104" s="784">
        <f t="shared" si="122"/>
        <v>1</v>
      </c>
      <c r="G104" s="784">
        <f t="shared" si="122"/>
        <v>1</v>
      </c>
      <c r="H104" s="784">
        <f t="shared" ref="H104:N104" si="123">H103/H102</f>
        <v>1</v>
      </c>
      <c r="I104" s="784">
        <f t="shared" si="123"/>
        <v>1</v>
      </c>
      <c r="J104" s="784">
        <f t="shared" si="123"/>
        <v>1</v>
      </c>
      <c r="K104" s="784">
        <f t="shared" si="123"/>
        <v>1</v>
      </c>
      <c r="L104" s="784">
        <f t="shared" si="123"/>
        <v>1</v>
      </c>
      <c r="M104" s="784">
        <f t="shared" si="123"/>
        <v>1</v>
      </c>
      <c r="N104" s="784">
        <f t="shared" si="123"/>
        <v>1</v>
      </c>
    </row>
    <row r="105" spans="1:14">
      <c r="A105" s="1996" t="s">
        <v>403</v>
      </c>
      <c r="B105" s="1996"/>
      <c r="C105" s="1996"/>
      <c r="D105" s="1996"/>
      <c r="E105" s="1996"/>
      <c r="F105" s="1996"/>
      <c r="G105" s="1996"/>
      <c r="H105" s="1996"/>
      <c r="I105" s="1996"/>
      <c r="J105" s="1996"/>
      <c r="K105" s="1996"/>
      <c r="L105" s="849"/>
      <c r="M105" s="1374"/>
      <c r="N105" s="1374"/>
    </row>
    <row r="106" spans="1:14" outlineLevel="1">
      <c r="A106" s="220" t="s">
        <v>43</v>
      </c>
      <c r="B106" s="189" t="s">
        <v>28</v>
      </c>
      <c r="C106" s="198"/>
      <c r="D106" s="198"/>
      <c r="E106" s="188"/>
      <c r="F106" s="188"/>
      <c r="G106" s="188"/>
      <c r="H106" s="846"/>
      <c r="I106" s="846"/>
      <c r="J106" s="687"/>
      <c r="K106" s="687"/>
      <c r="L106" s="788"/>
      <c r="M106" s="687"/>
      <c r="N106" s="687"/>
    </row>
    <row r="107" spans="1:14" ht="30" outlineLevel="1">
      <c r="A107" s="220" t="s">
        <v>192</v>
      </c>
      <c r="B107" s="201" t="s">
        <v>257</v>
      </c>
      <c r="C107" s="219" t="s">
        <v>10</v>
      </c>
      <c r="D107" s="202">
        <v>20251.080000000002</v>
      </c>
      <c r="E107" s="202">
        <v>20381.939999999999</v>
      </c>
      <c r="F107" s="202">
        <v>20559.87</v>
      </c>
      <c r="G107" s="202">
        <v>20787.79</v>
      </c>
      <c r="H107" s="846">
        <v>20787.79</v>
      </c>
      <c r="I107" s="1339">
        <v>20795.3</v>
      </c>
      <c r="J107" s="1787">
        <v>20795.3</v>
      </c>
      <c r="K107" s="1787">
        <v>20795.3</v>
      </c>
      <c r="L107" s="1787">
        <v>20795.3</v>
      </c>
      <c r="M107" s="1787">
        <v>20795.3</v>
      </c>
      <c r="N107" s="1787">
        <v>20795.3</v>
      </c>
    </row>
    <row r="108" spans="1:14" outlineLevel="1">
      <c r="A108" s="220"/>
      <c r="B108" s="203" t="s">
        <v>29</v>
      </c>
      <c r="C108" s="197" t="s">
        <v>193</v>
      </c>
      <c r="D108" s="772">
        <f>D113/D107</f>
        <v>0.14728597190865866</v>
      </c>
      <c r="E108" s="772">
        <f>E113/E107</f>
        <v>0.1470782467223434</v>
      </c>
      <c r="F108" s="772">
        <f t="shared" ref="F108:G108" si="124">F113/F107</f>
        <v>0.14580345109186002</v>
      </c>
      <c r="G108" s="772">
        <f t="shared" si="124"/>
        <v>0.14420484332389349</v>
      </c>
      <c r="H108" s="846">
        <v>0.14420484332389349</v>
      </c>
      <c r="I108" s="1339">
        <v>14.415488115102933</v>
      </c>
      <c r="J108" s="1787">
        <v>14.415488115102933</v>
      </c>
      <c r="K108" s="1787">
        <v>14.415488115102933</v>
      </c>
      <c r="L108" s="1787">
        <v>14.415488115102933</v>
      </c>
      <c r="M108" s="1787">
        <v>14.415488115102933</v>
      </c>
      <c r="N108" s="1787">
        <v>14.415488115102933</v>
      </c>
    </row>
    <row r="109" spans="1:14" outlineLevel="1">
      <c r="A109" s="220"/>
      <c r="B109" s="204" t="s">
        <v>186</v>
      </c>
      <c r="C109" s="197" t="s">
        <v>193</v>
      </c>
      <c r="D109" s="772">
        <f>D114/D107</f>
        <v>3.7405412452076625E-2</v>
      </c>
      <c r="E109" s="772">
        <f>E114/E107</f>
        <v>3.7165255122917643E-2</v>
      </c>
      <c r="F109" s="772">
        <f t="shared" ref="F109:G109" si="125">F114/F107</f>
        <v>3.684459094342523E-2</v>
      </c>
      <c r="G109" s="772">
        <f t="shared" si="125"/>
        <v>3.6969778894245131E-2</v>
      </c>
      <c r="H109" s="846">
        <v>3.6969778894245131E-2</v>
      </c>
      <c r="I109" s="1339">
        <v>3.642746197458079</v>
      </c>
      <c r="J109" s="1787">
        <v>3.642746197458079</v>
      </c>
      <c r="K109" s="1787">
        <v>3.642746197458079</v>
      </c>
      <c r="L109" s="1787">
        <v>3.642746197458079</v>
      </c>
      <c r="M109" s="1787">
        <v>3.642746197458079</v>
      </c>
      <c r="N109" s="1787">
        <v>3.642746197458079</v>
      </c>
    </row>
    <row r="110" spans="1:14" outlineLevel="1">
      <c r="A110" s="220"/>
      <c r="B110" s="203" t="s">
        <v>30</v>
      </c>
      <c r="C110" s="197" t="s">
        <v>193</v>
      </c>
      <c r="D110" s="772">
        <f>D115/D107</f>
        <v>0.51032981944666644</v>
      </c>
      <c r="E110" s="772">
        <f>E115/E107</f>
        <v>0.50826565086542308</v>
      </c>
      <c r="F110" s="772">
        <f t="shared" ref="F110:G110" si="126">F115/F107</f>
        <v>0.5068816096599833</v>
      </c>
      <c r="G110" s="772">
        <f t="shared" si="126"/>
        <v>0.50555205724129404</v>
      </c>
      <c r="H110" s="846">
        <v>0.50555205724129404</v>
      </c>
      <c r="I110" s="1339">
        <v>50.576813029867331</v>
      </c>
      <c r="J110" s="1787">
        <v>50.576813029867331</v>
      </c>
      <c r="K110" s="1787">
        <v>50.576813029867331</v>
      </c>
      <c r="L110" s="1787">
        <v>50.576813029867331</v>
      </c>
      <c r="M110" s="1787">
        <v>50.576813029867331</v>
      </c>
      <c r="N110" s="1787">
        <v>50.576813029867331</v>
      </c>
    </row>
    <row r="111" spans="1:14" outlineLevel="1">
      <c r="A111" s="220"/>
      <c r="B111" s="203" t="s">
        <v>175</v>
      </c>
      <c r="C111" s="197" t="s">
        <v>193</v>
      </c>
      <c r="D111" s="772">
        <f>D116/D107</f>
        <v>0.3049787961925981</v>
      </c>
      <c r="E111" s="772">
        <f>E116/E107</f>
        <v>0.30749084728931597</v>
      </c>
      <c r="F111" s="772">
        <f t="shared" ref="F111:G111" si="127">F116/F107</f>
        <v>0.31047034830473147</v>
      </c>
      <c r="G111" s="772">
        <f t="shared" si="127"/>
        <v>0.31327332054056733</v>
      </c>
      <c r="H111" s="846">
        <v>0.31327332054056733</v>
      </c>
      <c r="I111" s="1339">
        <v>31.364765115194299</v>
      </c>
      <c r="J111" s="1787">
        <v>31.364765115194299</v>
      </c>
      <c r="K111" s="1787">
        <v>31.364765115194299</v>
      </c>
      <c r="L111" s="1787">
        <v>31.364765115194299</v>
      </c>
      <c r="M111" s="1787">
        <v>31.364765115194299</v>
      </c>
      <c r="N111" s="1787">
        <v>31.364765115194299</v>
      </c>
    </row>
    <row r="112" spans="1:14" outlineLevel="1">
      <c r="A112" s="220"/>
      <c r="B112" s="201" t="s">
        <v>176</v>
      </c>
      <c r="C112" s="197" t="s">
        <v>190</v>
      </c>
      <c r="D112" s="772">
        <f>D117/D116</f>
        <v>0.12137010921043045</v>
      </c>
      <c r="E112" s="772">
        <f t="shared" ref="E112:G112" si="128">E117/E116</f>
        <v>0.12175177031110883</v>
      </c>
      <c r="F112" s="772">
        <f t="shared" si="128"/>
        <v>0.12428190743557731</v>
      </c>
      <c r="G112" s="772">
        <f t="shared" si="128"/>
        <v>0.12747187612288208</v>
      </c>
      <c r="H112" s="846">
        <v>0.12747187612288208</v>
      </c>
      <c r="I112" s="1340">
        <v>13.154666993744634</v>
      </c>
      <c r="J112" s="76">
        <v>13.154666993744634</v>
      </c>
      <c r="K112" s="76">
        <v>13.154666993744634</v>
      </c>
      <c r="L112" s="76">
        <v>13.154666993744634</v>
      </c>
      <c r="M112" s="76">
        <v>13.154666993744634</v>
      </c>
      <c r="N112" s="76">
        <v>13.154666993744634</v>
      </c>
    </row>
    <row r="113" spans="1:14" outlineLevel="1">
      <c r="A113" s="220"/>
      <c r="B113" s="203" t="s">
        <v>29</v>
      </c>
      <c r="C113" s="197" t="s">
        <v>10</v>
      </c>
      <c r="D113" s="202">
        <v>2982.7</v>
      </c>
      <c r="E113" s="202">
        <v>2997.74</v>
      </c>
      <c r="F113" s="202">
        <v>2997.7</v>
      </c>
      <c r="G113" s="202">
        <v>2997.7</v>
      </c>
      <c r="H113" s="846">
        <v>2997.7</v>
      </c>
      <c r="I113" s="1340">
        <v>2997.7</v>
      </c>
      <c r="J113" s="76">
        <v>2997.7</v>
      </c>
      <c r="K113" s="76">
        <v>2997.7</v>
      </c>
      <c r="L113" s="76">
        <v>2997.7</v>
      </c>
      <c r="M113" s="76">
        <v>2997.7</v>
      </c>
      <c r="N113" s="76">
        <v>2997.7</v>
      </c>
    </row>
    <row r="114" spans="1:14" outlineLevel="1">
      <c r="A114" s="220"/>
      <c r="B114" s="204" t="s">
        <v>186</v>
      </c>
      <c r="C114" s="197" t="s">
        <v>10</v>
      </c>
      <c r="D114" s="202">
        <v>757.5</v>
      </c>
      <c r="E114" s="202">
        <v>757.5</v>
      </c>
      <c r="F114" s="202">
        <v>757.52</v>
      </c>
      <c r="G114" s="202">
        <v>768.52</v>
      </c>
      <c r="H114" s="846">
        <v>768.52</v>
      </c>
      <c r="I114" s="1340">
        <v>757.5</v>
      </c>
      <c r="J114" s="76">
        <v>757.5</v>
      </c>
      <c r="K114" s="76">
        <v>757.5</v>
      </c>
      <c r="L114" s="76">
        <v>757.5</v>
      </c>
      <c r="M114" s="76">
        <v>757.5</v>
      </c>
      <c r="N114" s="76">
        <v>757.5</v>
      </c>
    </row>
    <row r="115" spans="1:14" outlineLevel="1">
      <c r="A115" s="220"/>
      <c r="B115" s="203" t="s">
        <v>30</v>
      </c>
      <c r="C115" s="197" t="s">
        <v>10</v>
      </c>
      <c r="D115" s="202">
        <v>10334.73</v>
      </c>
      <c r="E115" s="202">
        <v>10359.44</v>
      </c>
      <c r="F115" s="202">
        <v>10421.42</v>
      </c>
      <c r="G115" s="202">
        <v>10509.31</v>
      </c>
      <c r="H115" s="846">
        <v>10509.31</v>
      </c>
      <c r="I115" s="1340">
        <v>10517.6</v>
      </c>
      <c r="J115" s="76">
        <v>10517.6</v>
      </c>
      <c r="K115" s="76">
        <v>10517.6</v>
      </c>
      <c r="L115" s="76">
        <v>10517.6</v>
      </c>
      <c r="M115" s="76">
        <v>10517.6</v>
      </c>
      <c r="N115" s="76">
        <v>10517.6</v>
      </c>
    </row>
    <row r="116" spans="1:14" outlineLevel="1">
      <c r="A116" s="220"/>
      <c r="B116" s="203" t="s">
        <v>175</v>
      </c>
      <c r="C116" s="197" t="s">
        <v>10</v>
      </c>
      <c r="D116" s="202">
        <v>6176.15</v>
      </c>
      <c r="E116" s="202">
        <v>6267.26</v>
      </c>
      <c r="F116" s="202">
        <v>6383.23</v>
      </c>
      <c r="G116" s="202">
        <v>6512.26</v>
      </c>
      <c r="H116" s="846">
        <v>6512.26</v>
      </c>
      <c r="I116" s="1340">
        <v>6522.4</v>
      </c>
      <c r="J116" s="76">
        <v>6522.4</v>
      </c>
      <c r="K116" s="76">
        <v>6522.4</v>
      </c>
      <c r="L116" s="76">
        <v>6522.4</v>
      </c>
      <c r="M116" s="76">
        <v>6522.4</v>
      </c>
      <c r="N116" s="76">
        <v>6522.4</v>
      </c>
    </row>
    <row r="117" spans="1:14" outlineLevel="1">
      <c r="A117" s="220"/>
      <c r="B117" s="201" t="s">
        <v>176</v>
      </c>
      <c r="C117" s="197" t="s">
        <v>10</v>
      </c>
      <c r="D117" s="202">
        <v>749.6</v>
      </c>
      <c r="E117" s="202">
        <v>763.05</v>
      </c>
      <c r="F117" s="202">
        <v>793.32</v>
      </c>
      <c r="G117" s="202">
        <v>830.13</v>
      </c>
      <c r="H117" s="846">
        <v>830.13</v>
      </c>
      <c r="I117" s="1340">
        <v>858</v>
      </c>
      <c r="J117" s="76">
        <v>858</v>
      </c>
      <c r="K117" s="76">
        <v>858</v>
      </c>
      <c r="L117" s="76">
        <v>858</v>
      </c>
      <c r="M117" s="76">
        <v>858</v>
      </c>
      <c r="N117" s="76">
        <v>858</v>
      </c>
    </row>
    <row r="118" spans="1:14" ht="30" outlineLevel="1">
      <c r="A118" s="220" t="s">
        <v>194</v>
      </c>
      <c r="B118" s="201" t="s">
        <v>258</v>
      </c>
      <c r="C118" s="219" t="s">
        <v>10</v>
      </c>
      <c r="D118" s="202">
        <v>1313.55</v>
      </c>
      <c r="E118" s="202">
        <v>1337.56</v>
      </c>
      <c r="F118" s="202">
        <v>1355.36</v>
      </c>
      <c r="G118" s="202">
        <v>1393.9</v>
      </c>
      <c r="H118" s="846">
        <v>1393.9</v>
      </c>
      <c r="I118" s="1341">
        <v>1344.7</v>
      </c>
      <c r="J118" s="149">
        <v>1344.7</v>
      </c>
      <c r="K118" s="149">
        <v>1344.7</v>
      </c>
      <c r="L118" s="149">
        <v>1344.7</v>
      </c>
      <c r="M118" s="149">
        <v>1344.7</v>
      </c>
      <c r="N118" s="149">
        <v>1344.7</v>
      </c>
    </row>
    <row r="119" spans="1:14" outlineLevel="1">
      <c r="A119" s="220"/>
      <c r="B119" s="203" t="s">
        <v>29</v>
      </c>
      <c r="C119" s="197" t="s">
        <v>195</v>
      </c>
      <c r="D119" s="772">
        <f>D123/D118</f>
        <v>3.5780899090251611E-3</v>
      </c>
      <c r="E119" s="772">
        <f>E123/E118</f>
        <v>8.253835341965967E-3</v>
      </c>
      <c r="F119" s="772">
        <f>F123/F118</f>
        <v>8.1454373745720697E-3</v>
      </c>
      <c r="G119" s="772">
        <f>G123/G118</f>
        <v>7.8915273692517392E-3</v>
      </c>
      <c r="H119" s="846">
        <v>7.8915273692517392E-3</v>
      </c>
      <c r="I119" s="1342">
        <v>0.81802632557447763</v>
      </c>
      <c r="J119" s="150">
        <v>0.81802632557447763</v>
      </c>
      <c r="K119" s="150">
        <v>0.81802632557447763</v>
      </c>
      <c r="L119" s="150">
        <v>0.81802632557447763</v>
      </c>
      <c r="M119" s="150">
        <v>0.81802632557447763</v>
      </c>
      <c r="N119" s="150">
        <v>0.81802632557447763</v>
      </c>
    </row>
    <row r="120" spans="1:14" outlineLevel="1">
      <c r="A120" s="220"/>
      <c r="B120" s="203" t="s">
        <v>186</v>
      </c>
      <c r="C120" s="197" t="s">
        <v>195</v>
      </c>
      <c r="D120" s="772">
        <f>D124/D118</f>
        <v>7.612957253245023E-5</v>
      </c>
      <c r="E120" s="772">
        <f>E124/E118</f>
        <v>7.4763001285923627E-5</v>
      </c>
      <c r="F120" s="772">
        <f t="shared" ref="F120:G120" si="129">F124/F118</f>
        <v>7.3781135639239766E-5</v>
      </c>
      <c r="G120" s="772">
        <f t="shared" si="129"/>
        <v>7.1741157902288538E-5</v>
      </c>
      <c r="H120" s="846">
        <v>7.1741157902288538E-5</v>
      </c>
      <c r="I120" s="1341">
        <v>6.6929426637911803E-3</v>
      </c>
      <c r="J120" s="149">
        <v>6.6929426637911803E-3</v>
      </c>
      <c r="K120" s="149">
        <v>6.6929426637911803E-3</v>
      </c>
      <c r="L120" s="149">
        <v>6.6929426637911803E-3</v>
      </c>
      <c r="M120" s="149">
        <v>6.6929426637911803E-3</v>
      </c>
      <c r="N120" s="149">
        <v>6.6929426637911803E-3</v>
      </c>
    </row>
    <row r="121" spans="1:14" outlineLevel="1">
      <c r="A121" s="220"/>
      <c r="B121" s="203" t="s">
        <v>30</v>
      </c>
      <c r="C121" s="197" t="s">
        <v>195</v>
      </c>
      <c r="D121" s="772">
        <f>D125/D118</f>
        <v>0.63529366982604396</v>
      </c>
      <c r="E121" s="772">
        <f>E125/E118</f>
        <v>0.63494721732109216</v>
      </c>
      <c r="F121" s="772">
        <f t="shared" ref="F121:G121" si="130">F125/F118</f>
        <v>0.63756492739936255</v>
      </c>
      <c r="G121" s="772">
        <f t="shared" si="130"/>
        <v>0.64216227849917495</v>
      </c>
      <c r="H121" s="846">
        <v>0.64216227849917495</v>
      </c>
      <c r="I121" s="1341">
        <v>65.181824942366333</v>
      </c>
      <c r="J121" s="149">
        <v>65.181824942366333</v>
      </c>
      <c r="K121" s="149">
        <v>65.181824942366333</v>
      </c>
      <c r="L121" s="149">
        <v>65.181824942366333</v>
      </c>
      <c r="M121" s="149">
        <v>65.181824942366333</v>
      </c>
      <c r="N121" s="149">
        <v>65.181824942366333</v>
      </c>
    </row>
    <row r="122" spans="1:14" outlineLevel="1">
      <c r="A122" s="220"/>
      <c r="B122" s="203" t="s">
        <v>187</v>
      </c>
      <c r="C122" s="197" t="s">
        <v>195</v>
      </c>
      <c r="D122" s="772">
        <f>D126/D118</f>
        <v>0.36105211069239845</v>
      </c>
      <c r="E122" s="772">
        <f>E126/E118</f>
        <v>0.35672418433565595</v>
      </c>
      <c r="F122" s="772">
        <f t="shared" ref="F122:G122" si="131">F126/F118</f>
        <v>0.35421585409042616</v>
      </c>
      <c r="G122" s="772">
        <f t="shared" si="131"/>
        <v>0.34986727885788077</v>
      </c>
      <c r="H122" s="846">
        <v>0.34986727885788077</v>
      </c>
      <c r="I122" s="1340">
        <v>34.000148732059195</v>
      </c>
      <c r="J122" s="76">
        <v>34.000148732059195</v>
      </c>
      <c r="K122" s="76">
        <v>34.000148732059195</v>
      </c>
      <c r="L122" s="76">
        <v>34.000148732059195</v>
      </c>
      <c r="M122" s="76">
        <v>34.000148732059195</v>
      </c>
      <c r="N122" s="76">
        <v>34.000148732059195</v>
      </c>
    </row>
    <row r="123" spans="1:14" outlineLevel="1">
      <c r="A123" s="220"/>
      <c r="B123" s="203" t="s">
        <v>29</v>
      </c>
      <c r="C123" s="197" t="s">
        <v>10</v>
      </c>
      <c r="D123" s="202">
        <v>4.7</v>
      </c>
      <c r="E123" s="202">
        <v>11.04</v>
      </c>
      <c r="F123" s="202">
        <v>11.04</v>
      </c>
      <c r="G123" s="202">
        <v>11</v>
      </c>
      <c r="H123" s="846">
        <v>11</v>
      </c>
      <c r="I123" s="1340">
        <v>11</v>
      </c>
      <c r="J123" s="76">
        <v>11</v>
      </c>
      <c r="K123" s="76">
        <v>11</v>
      </c>
      <c r="L123" s="76">
        <v>11</v>
      </c>
      <c r="M123" s="76">
        <v>11</v>
      </c>
      <c r="N123" s="76">
        <v>11</v>
      </c>
    </row>
    <row r="124" spans="1:14" outlineLevel="1">
      <c r="A124" s="220"/>
      <c r="B124" s="203" t="s">
        <v>186</v>
      </c>
      <c r="C124" s="197" t="s">
        <v>10</v>
      </c>
      <c r="D124" s="202">
        <v>0.1</v>
      </c>
      <c r="E124" s="202">
        <v>0.1</v>
      </c>
      <c r="F124" s="202">
        <v>0.1</v>
      </c>
      <c r="G124" s="202">
        <v>0.1</v>
      </c>
      <c r="H124" s="846">
        <v>0.1</v>
      </c>
      <c r="I124" s="1340">
        <v>0.09</v>
      </c>
      <c r="J124" s="76">
        <v>0.09</v>
      </c>
      <c r="K124" s="76">
        <v>0.09</v>
      </c>
      <c r="L124" s="76">
        <v>0.09</v>
      </c>
      <c r="M124" s="76">
        <v>0.09</v>
      </c>
      <c r="N124" s="76">
        <v>0.09</v>
      </c>
    </row>
    <row r="125" spans="1:14" outlineLevel="1">
      <c r="A125" s="220"/>
      <c r="B125" s="203" t="s">
        <v>30</v>
      </c>
      <c r="C125" s="197" t="s">
        <v>10</v>
      </c>
      <c r="D125" s="202">
        <v>834.49</v>
      </c>
      <c r="E125" s="202">
        <v>849.28</v>
      </c>
      <c r="F125" s="202">
        <v>864.13</v>
      </c>
      <c r="G125" s="202">
        <v>895.11</v>
      </c>
      <c r="H125" s="846">
        <v>895.11</v>
      </c>
      <c r="I125" s="1340">
        <v>876.5</v>
      </c>
      <c r="J125" s="76">
        <v>876.5</v>
      </c>
      <c r="K125" s="76">
        <v>876.5</v>
      </c>
      <c r="L125" s="76">
        <v>876.5</v>
      </c>
      <c r="M125" s="76">
        <v>876.5</v>
      </c>
      <c r="N125" s="76">
        <v>876.5</v>
      </c>
    </row>
    <row r="126" spans="1:14" outlineLevel="1">
      <c r="A126" s="220"/>
      <c r="B126" s="203" t="s">
        <v>187</v>
      </c>
      <c r="C126" s="197" t="s">
        <v>10</v>
      </c>
      <c r="D126" s="202">
        <v>474.26</v>
      </c>
      <c r="E126" s="202">
        <v>477.14</v>
      </c>
      <c r="F126" s="202">
        <v>480.09</v>
      </c>
      <c r="G126" s="202">
        <v>487.68</v>
      </c>
      <c r="H126" s="846">
        <v>487.68</v>
      </c>
      <c r="I126" s="1340">
        <v>457.2</v>
      </c>
      <c r="J126" s="76">
        <v>457.2</v>
      </c>
      <c r="K126" s="76">
        <v>457.2</v>
      </c>
      <c r="L126" s="76">
        <v>457.2</v>
      </c>
      <c r="M126" s="76">
        <v>457.2</v>
      </c>
      <c r="N126" s="76">
        <v>457.2</v>
      </c>
    </row>
    <row r="127" spans="1:14" ht="30" outlineLevel="1">
      <c r="A127" s="220" t="s">
        <v>196</v>
      </c>
      <c r="B127" s="201" t="s">
        <v>31</v>
      </c>
      <c r="C127" s="219" t="s">
        <v>12</v>
      </c>
      <c r="D127" s="771">
        <v>4474</v>
      </c>
      <c r="E127" s="774">
        <v>4645</v>
      </c>
      <c r="F127" s="771">
        <v>4748</v>
      </c>
      <c r="G127" s="771">
        <v>4992</v>
      </c>
      <c r="H127" s="846">
        <v>4992</v>
      </c>
      <c r="I127" s="1339">
        <v>4825</v>
      </c>
      <c r="J127" s="1787">
        <v>4825</v>
      </c>
      <c r="K127" s="1787">
        <v>4825</v>
      </c>
      <c r="L127" s="1787">
        <v>4825</v>
      </c>
      <c r="M127" s="1787">
        <v>4825</v>
      </c>
      <c r="N127" s="1787">
        <v>4825</v>
      </c>
    </row>
    <row r="128" spans="1:14" outlineLevel="1">
      <c r="A128" s="220"/>
      <c r="B128" s="203" t="s">
        <v>29</v>
      </c>
      <c r="C128" s="197" t="s">
        <v>197</v>
      </c>
      <c r="D128" s="772">
        <f>D131/D127</f>
        <v>3.2185963343763967E-2</v>
      </c>
      <c r="E128" s="772">
        <f>E131/E127</f>
        <v>3.10010764262648E-2</v>
      </c>
      <c r="F128" s="772">
        <f>F131/F127</f>
        <v>3.0328559393428812E-2</v>
      </c>
      <c r="G128" s="772">
        <f>G131/G127</f>
        <v>2.9246794871794872E-2</v>
      </c>
      <c r="H128" s="846">
        <v>2.9246794871794872E-2</v>
      </c>
      <c r="I128" s="1339">
        <v>2.9844559585492227</v>
      </c>
      <c r="J128" s="1787">
        <v>2.9844559585492227</v>
      </c>
      <c r="K128" s="1787">
        <v>2.9844559585492227</v>
      </c>
      <c r="L128" s="1787">
        <v>2.9844559585492227</v>
      </c>
      <c r="M128" s="1787">
        <v>2.9844559585492227</v>
      </c>
      <c r="N128" s="1787">
        <v>2.9844559585492227</v>
      </c>
    </row>
    <row r="129" spans="1:14" outlineLevel="1">
      <c r="A129" s="220"/>
      <c r="B129" s="203" t="s">
        <v>186</v>
      </c>
      <c r="C129" s="197" t="s">
        <v>197</v>
      </c>
      <c r="D129" s="772">
        <f>D132/D127</f>
        <v>1.3634331694233347E-2</v>
      </c>
      <c r="E129" s="772">
        <f>E132/E127</f>
        <v>1.2271259418729818E-2</v>
      </c>
      <c r="F129" s="772">
        <f t="shared" ref="F129:G129" si="132">F132/F127</f>
        <v>1.2005054759898905E-2</v>
      </c>
      <c r="G129" s="772">
        <f t="shared" si="132"/>
        <v>1.141826923076923E-2</v>
      </c>
      <c r="H129" s="846">
        <v>1.141826923076923E-2</v>
      </c>
      <c r="I129" s="1339">
        <v>1.1398963730569949</v>
      </c>
      <c r="J129" s="1787">
        <v>1.1398963730569949</v>
      </c>
      <c r="K129" s="1787">
        <v>1.1398963730569949</v>
      </c>
      <c r="L129" s="1787">
        <v>1.1398963730569949</v>
      </c>
      <c r="M129" s="1787">
        <v>1.1398963730569949</v>
      </c>
      <c r="N129" s="1787">
        <v>1.1398963730569949</v>
      </c>
    </row>
    <row r="130" spans="1:14" outlineLevel="1">
      <c r="A130" s="220"/>
      <c r="B130" s="203" t="s">
        <v>30</v>
      </c>
      <c r="C130" s="197" t="s">
        <v>197</v>
      </c>
      <c r="D130" s="772">
        <f>D133/D127</f>
        <v>0.95417970496200266</v>
      </c>
      <c r="E130" s="772">
        <f>E133/E127</f>
        <v>0.95672766415500543</v>
      </c>
      <c r="F130" s="772">
        <f t="shared" ref="F130:G130" si="133">F133/F127</f>
        <v>0.9576663858466723</v>
      </c>
      <c r="G130" s="772">
        <f t="shared" si="133"/>
        <v>0.9593349358974359</v>
      </c>
      <c r="H130" s="846">
        <v>0.9593349358974359</v>
      </c>
      <c r="I130" s="1340">
        <v>95.875647668393782</v>
      </c>
      <c r="J130" s="76">
        <v>95.875647668393782</v>
      </c>
      <c r="K130" s="76">
        <v>95.875647668393782</v>
      </c>
      <c r="L130" s="76">
        <v>95.875647668393782</v>
      </c>
      <c r="M130" s="76">
        <v>95.875647668393782</v>
      </c>
      <c r="N130" s="76">
        <v>95.875647668393782</v>
      </c>
    </row>
    <row r="131" spans="1:14" outlineLevel="1">
      <c r="A131" s="220"/>
      <c r="B131" s="203" t="s">
        <v>29</v>
      </c>
      <c r="C131" s="197" t="s">
        <v>12</v>
      </c>
      <c r="D131" s="774">
        <v>144</v>
      </c>
      <c r="E131" s="774">
        <v>144</v>
      </c>
      <c r="F131" s="774">
        <v>144</v>
      </c>
      <c r="G131" s="774">
        <v>146</v>
      </c>
      <c r="H131" s="846">
        <v>146</v>
      </c>
      <c r="I131" s="1340">
        <v>144</v>
      </c>
      <c r="J131" s="76">
        <v>144</v>
      </c>
      <c r="K131" s="76">
        <v>144</v>
      </c>
      <c r="L131" s="76">
        <v>144</v>
      </c>
      <c r="M131" s="76">
        <v>144</v>
      </c>
      <c r="N131" s="76">
        <v>144</v>
      </c>
    </row>
    <row r="132" spans="1:14" outlineLevel="1">
      <c r="A132" s="220"/>
      <c r="B132" s="203" t="s">
        <v>186</v>
      </c>
      <c r="C132" s="197" t="s">
        <v>12</v>
      </c>
      <c r="D132" s="773">
        <v>61</v>
      </c>
      <c r="E132" s="774">
        <v>57</v>
      </c>
      <c r="F132" s="771">
        <v>57</v>
      </c>
      <c r="G132" s="771">
        <v>57</v>
      </c>
      <c r="H132" s="846">
        <v>57</v>
      </c>
      <c r="I132" s="1340">
        <v>55</v>
      </c>
      <c r="J132" s="76">
        <v>55</v>
      </c>
      <c r="K132" s="76">
        <v>55</v>
      </c>
      <c r="L132" s="76">
        <v>55</v>
      </c>
      <c r="M132" s="76">
        <v>55</v>
      </c>
      <c r="N132" s="76">
        <v>55</v>
      </c>
    </row>
    <row r="133" spans="1:14" outlineLevel="1">
      <c r="A133" s="220"/>
      <c r="B133" s="203" t="s">
        <v>30</v>
      </c>
      <c r="C133" s="197" t="s">
        <v>12</v>
      </c>
      <c r="D133" s="775">
        <v>4269</v>
      </c>
      <c r="E133" s="776">
        <v>4444</v>
      </c>
      <c r="F133" s="777">
        <v>4547</v>
      </c>
      <c r="G133" s="777">
        <v>4789</v>
      </c>
      <c r="H133" s="846">
        <v>4789</v>
      </c>
      <c r="I133" s="1340">
        <v>4626</v>
      </c>
      <c r="J133" s="76">
        <v>4626</v>
      </c>
      <c r="K133" s="76">
        <v>4626</v>
      </c>
      <c r="L133" s="76">
        <v>4626</v>
      </c>
      <c r="M133" s="76">
        <v>4626</v>
      </c>
      <c r="N133" s="76">
        <v>4626</v>
      </c>
    </row>
    <row r="134" spans="1:14" ht="30" outlineLevel="1">
      <c r="A134" s="220" t="s">
        <v>198</v>
      </c>
      <c r="B134" s="201" t="s">
        <v>32</v>
      </c>
      <c r="C134" s="219" t="s">
        <v>13</v>
      </c>
      <c r="D134" s="202">
        <v>3164.81</v>
      </c>
      <c r="E134" s="202">
        <v>3229.57</v>
      </c>
      <c r="F134" s="202">
        <v>3246.56</v>
      </c>
      <c r="G134" s="202">
        <v>3372.13</v>
      </c>
      <c r="H134" s="846">
        <v>3372.13</v>
      </c>
      <c r="I134" s="1339">
        <v>3292.4569999999999</v>
      </c>
      <c r="J134" s="1787">
        <v>3292.4569999999999</v>
      </c>
      <c r="K134" s="1787">
        <v>3292.4569999999999</v>
      </c>
      <c r="L134" s="1787">
        <v>3292.4569999999999</v>
      </c>
      <c r="M134" s="1787">
        <v>3292.4569999999999</v>
      </c>
      <c r="N134" s="1787">
        <v>3292.4569999999999</v>
      </c>
    </row>
    <row r="135" spans="1:14" outlineLevel="1">
      <c r="A135" s="220"/>
      <c r="B135" s="203" t="s">
        <v>29</v>
      </c>
      <c r="C135" s="219" t="s">
        <v>199</v>
      </c>
      <c r="D135" s="778">
        <f>D138/D134</f>
        <v>0.57128232026567161</v>
      </c>
      <c r="E135" s="778">
        <f>E138/E134</f>
        <v>0.5598268500140885</v>
      </c>
      <c r="F135" s="778">
        <f t="shared" ref="F135:G135" si="134">F138/F134</f>
        <v>0.5568971465181608</v>
      </c>
      <c r="G135" s="778">
        <f t="shared" si="134"/>
        <v>0.55098706159015221</v>
      </c>
      <c r="H135" s="846">
        <v>0.55098706159015221</v>
      </c>
      <c r="I135" s="1339">
        <v>54.913397502230097</v>
      </c>
      <c r="J135" s="1787">
        <v>54.913397502230097</v>
      </c>
      <c r="K135" s="1787">
        <v>54.913397502230097</v>
      </c>
      <c r="L135" s="1787">
        <v>54.913397502230097</v>
      </c>
      <c r="M135" s="1787">
        <v>54.913397502230097</v>
      </c>
      <c r="N135" s="1787">
        <v>54.913397502230097</v>
      </c>
    </row>
    <row r="136" spans="1:14" outlineLevel="1">
      <c r="A136" s="220"/>
      <c r="B136" s="203" t="s">
        <v>186</v>
      </c>
      <c r="C136" s="219" t="s">
        <v>199</v>
      </c>
      <c r="D136" s="778">
        <f>D139/D134</f>
        <v>0.11179186112278462</v>
      </c>
      <c r="E136" s="778">
        <f>E139/E134</f>
        <v>0.1053081369965661</v>
      </c>
      <c r="F136" s="778">
        <f t="shared" ref="F136:G136" si="135">F139/F134</f>
        <v>0.10475703513873147</v>
      </c>
      <c r="G136" s="778">
        <f t="shared" si="135"/>
        <v>9.92844285362664E-2</v>
      </c>
      <c r="H136" s="846">
        <v>9.92844285362664E-2</v>
      </c>
      <c r="I136" s="1339">
        <v>10.016835451457681</v>
      </c>
      <c r="J136" s="1787">
        <v>10.016835451457681</v>
      </c>
      <c r="K136" s="1787">
        <v>10.016835451457681</v>
      </c>
      <c r="L136" s="1787">
        <v>10.016835451457681</v>
      </c>
      <c r="M136" s="1787">
        <v>10.016835451457681</v>
      </c>
      <c r="N136" s="1787">
        <v>10.016835451457681</v>
      </c>
    </row>
    <row r="137" spans="1:14" outlineLevel="1">
      <c r="A137" s="220"/>
      <c r="B137" s="203" t="s">
        <v>30</v>
      </c>
      <c r="C137" s="219" t="s">
        <v>199</v>
      </c>
      <c r="D137" s="778">
        <f>D140/D134</f>
        <v>0.31692581861154384</v>
      </c>
      <c r="E137" s="778">
        <f>E140/E134</f>
        <v>0.33486501298934535</v>
      </c>
      <c r="F137" s="778">
        <f t="shared" ref="F137:G137" si="136">F140/F134</f>
        <v>0.33834581834310778</v>
      </c>
      <c r="G137" s="778">
        <f t="shared" si="136"/>
        <v>0.34972850987358134</v>
      </c>
      <c r="H137" s="846">
        <v>0.34972850987358134</v>
      </c>
      <c r="I137" s="1340">
        <v>35.069767046312222</v>
      </c>
      <c r="J137" s="76">
        <v>35.069767046312222</v>
      </c>
      <c r="K137" s="76">
        <v>35.069767046312222</v>
      </c>
      <c r="L137" s="76">
        <v>35.069767046312222</v>
      </c>
      <c r="M137" s="76">
        <v>35.069767046312222</v>
      </c>
      <c r="N137" s="76">
        <v>35.069767046312222</v>
      </c>
    </row>
    <row r="138" spans="1:14" outlineLevel="1">
      <c r="A138" s="220"/>
      <c r="B138" s="203" t="s">
        <v>29</v>
      </c>
      <c r="C138" s="219" t="s">
        <v>13</v>
      </c>
      <c r="D138" s="202">
        <v>1808</v>
      </c>
      <c r="E138" s="202">
        <v>1808</v>
      </c>
      <c r="F138" s="202">
        <v>1808</v>
      </c>
      <c r="G138" s="202">
        <v>1858</v>
      </c>
      <c r="H138" s="846">
        <v>1858</v>
      </c>
      <c r="I138" s="1340">
        <v>1808</v>
      </c>
      <c r="J138" s="76">
        <v>1808</v>
      </c>
      <c r="K138" s="76">
        <v>1808</v>
      </c>
      <c r="L138" s="76">
        <v>1808</v>
      </c>
      <c r="M138" s="76">
        <v>1808</v>
      </c>
      <c r="N138" s="76">
        <v>1808</v>
      </c>
    </row>
    <row r="139" spans="1:14" outlineLevel="1">
      <c r="A139" s="220"/>
      <c r="B139" s="203" t="s">
        <v>186</v>
      </c>
      <c r="C139" s="219" t="s">
        <v>13</v>
      </c>
      <c r="D139" s="202">
        <v>353.8</v>
      </c>
      <c r="E139" s="202">
        <v>340.1</v>
      </c>
      <c r="F139" s="202">
        <v>340.1</v>
      </c>
      <c r="G139" s="202">
        <v>334.8</v>
      </c>
      <c r="H139" s="846">
        <v>334.8</v>
      </c>
      <c r="I139" s="1340">
        <v>329.8</v>
      </c>
      <c r="J139" s="76">
        <v>329.8</v>
      </c>
      <c r="K139" s="76">
        <v>329.8</v>
      </c>
      <c r="L139" s="76">
        <v>329.8</v>
      </c>
      <c r="M139" s="76">
        <v>329.8</v>
      </c>
      <c r="N139" s="76">
        <v>329.8</v>
      </c>
    </row>
    <row r="140" spans="1:14" outlineLevel="1">
      <c r="A140" s="220"/>
      <c r="B140" s="203" t="s">
        <v>30</v>
      </c>
      <c r="C140" s="219" t="s">
        <v>13</v>
      </c>
      <c r="D140" s="202">
        <v>1003.01</v>
      </c>
      <c r="E140" s="202">
        <v>1081.47</v>
      </c>
      <c r="F140" s="202">
        <v>1098.46</v>
      </c>
      <c r="G140" s="202">
        <v>1179.33</v>
      </c>
      <c r="H140" s="846">
        <v>1179.33</v>
      </c>
      <c r="I140" s="1340">
        <v>1154.6569999999999</v>
      </c>
      <c r="J140" s="76">
        <v>1154.6569999999999</v>
      </c>
      <c r="K140" s="76">
        <v>1154.6569999999999</v>
      </c>
      <c r="L140" s="76">
        <v>1154.6569999999999</v>
      </c>
      <c r="M140" s="76">
        <v>1154.6569999999999</v>
      </c>
      <c r="N140" s="76">
        <v>1154.6569999999999</v>
      </c>
    </row>
    <row r="141" spans="1:14" outlineLevel="1">
      <c r="A141" s="220" t="s">
        <v>44</v>
      </c>
      <c r="B141" s="189" t="s">
        <v>33</v>
      </c>
      <c r="C141" s="198"/>
      <c r="D141" s="779">
        <v>32680</v>
      </c>
      <c r="E141" s="779">
        <v>35092</v>
      </c>
      <c r="F141" s="779">
        <v>36431</v>
      </c>
      <c r="G141" s="779">
        <v>42077</v>
      </c>
      <c r="H141" s="779">
        <v>42077</v>
      </c>
      <c r="I141" s="1343">
        <v>42077</v>
      </c>
      <c r="J141" s="1788">
        <v>42077</v>
      </c>
      <c r="K141" s="1788">
        <v>42077</v>
      </c>
      <c r="L141" s="1788">
        <v>42077</v>
      </c>
      <c r="M141" s="1788">
        <v>42077</v>
      </c>
      <c r="N141" s="1788">
        <v>42077</v>
      </c>
    </row>
    <row r="142" spans="1:14" ht="30" outlineLevel="1">
      <c r="A142" s="1979"/>
      <c r="B142" s="1988" t="s">
        <v>34</v>
      </c>
      <c r="C142" s="190" t="s">
        <v>39</v>
      </c>
      <c r="D142" s="779">
        <v>69</v>
      </c>
      <c r="E142" s="779">
        <v>69</v>
      </c>
      <c r="F142" s="779">
        <v>69</v>
      </c>
      <c r="G142" s="779">
        <v>58</v>
      </c>
      <c r="H142" s="779">
        <v>58</v>
      </c>
      <c r="I142" s="1343">
        <v>59</v>
      </c>
      <c r="J142" s="1789">
        <v>58</v>
      </c>
      <c r="K142" s="1789">
        <v>58</v>
      </c>
      <c r="L142" s="1789">
        <v>58</v>
      </c>
      <c r="M142" s="1789">
        <v>58</v>
      </c>
      <c r="N142" s="1789">
        <v>58</v>
      </c>
    </row>
    <row r="143" spans="1:14" ht="30" outlineLevel="1">
      <c r="A143" s="1979"/>
      <c r="B143" s="1988"/>
      <c r="C143" s="190" t="s">
        <v>14</v>
      </c>
      <c r="D143" s="780">
        <v>0.23230000000000001</v>
      </c>
      <c r="E143" s="780">
        <v>0.2757</v>
      </c>
      <c r="F143" s="780">
        <v>0.23499999999999999</v>
      </c>
      <c r="G143" s="780">
        <v>0.24030000000000001</v>
      </c>
      <c r="H143" s="780">
        <v>0.24030000000000001</v>
      </c>
      <c r="I143" s="1344">
        <v>0.24030000000000001</v>
      </c>
      <c r="J143" s="1790">
        <v>0.2369</v>
      </c>
      <c r="K143" s="1790">
        <v>0.2369</v>
      </c>
      <c r="L143" s="1790">
        <v>0.2369</v>
      </c>
      <c r="M143" s="1790">
        <v>0.2369</v>
      </c>
      <c r="N143" s="1790">
        <v>0.2369</v>
      </c>
    </row>
    <row r="144" spans="1:14" ht="30" outlineLevel="1">
      <c r="A144" s="1979"/>
      <c r="B144" s="1988" t="s">
        <v>35</v>
      </c>
      <c r="C144" s="190" t="s">
        <v>39</v>
      </c>
      <c r="D144" s="779">
        <v>6717</v>
      </c>
      <c r="E144" s="779">
        <v>4749</v>
      </c>
      <c r="F144" s="779">
        <v>4734</v>
      </c>
      <c r="G144" s="779">
        <v>5647</v>
      </c>
      <c r="H144" s="779">
        <v>5647</v>
      </c>
      <c r="I144" s="1343">
        <v>5649</v>
      </c>
      <c r="J144" s="1789">
        <v>5649</v>
      </c>
      <c r="K144" s="1789">
        <v>5649</v>
      </c>
      <c r="L144" s="1789">
        <v>5649</v>
      </c>
      <c r="M144" s="1789">
        <v>5649</v>
      </c>
      <c r="N144" s="1789">
        <v>5649</v>
      </c>
    </row>
    <row r="145" spans="1:14" ht="30" outlineLevel="1">
      <c r="A145" s="1979"/>
      <c r="B145" s="1988"/>
      <c r="C145" s="190" t="s">
        <v>14</v>
      </c>
      <c r="D145" s="780">
        <v>9.6799999999999997E-2</v>
      </c>
      <c r="E145" s="780">
        <v>0.154</v>
      </c>
      <c r="F145" s="780">
        <v>9.8000000000000004E-2</v>
      </c>
      <c r="G145" s="780">
        <v>9.8299999999999998E-2</v>
      </c>
      <c r="H145" s="780">
        <v>9.8299999999999998E-2</v>
      </c>
      <c r="I145" s="1344">
        <v>9.8299999999999998E-2</v>
      </c>
      <c r="J145" s="1790">
        <v>9.8500000000000004E-2</v>
      </c>
      <c r="K145" s="1790">
        <v>9.8500000000000004E-2</v>
      </c>
      <c r="L145" s="1790">
        <v>9.8500000000000004E-2</v>
      </c>
      <c r="M145" s="1790">
        <v>9.8500000000000004E-2</v>
      </c>
      <c r="N145" s="1790">
        <v>9.8500000000000004E-2</v>
      </c>
    </row>
    <row r="146" spans="1:14" ht="30" outlineLevel="1">
      <c r="A146" s="1979"/>
      <c r="B146" s="1988" t="s">
        <v>15</v>
      </c>
      <c r="C146" s="190" t="s">
        <v>39</v>
      </c>
      <c r="D146" s="779">
        <v>1</v>
      </c>
      <c r="E146" s="779">
        <v>1</v>
      </c>
      <c r="F146" s="779">
        <v>1</v>
      </c>
      <c r="G146" s="779">
        <v>1</v>
      </c>
      <c r="H146" s="779">
        <v>1</v>
      </c>
      <c r="I146" s="1343">
        <v>1</v>
      </c>
      <c r="J146" s="1789">
        <v>1</v>
      </c>
      <c r="K146" s="1789">
        <v>1</v>
      </c>
      <c r="L146" s="1789">
        <v>1</v>
      </c>
      <c r="M146" s="1789">
        <v>1</v>
      </c>
      <c r="N146" s="1789">
        <v>1</v>
      </c>
    </row>
    <row r="147" spans="1:14" ht="30" outlineLevel="1">
      <c r="A147" s="1979"/>
      <c r="B147" s="1988"/>
      <c r="C147" s="190" t="s">
        <v>14</v>
      </c>
      <c r="D147" s="780">
        <v>8.0999999999999996E-3</v>
      </c>
      <c r="E147" s="780">
        <v>1.2200000000000001E-2</v>
      </c>
      <c r="F147" s="780">
        <v>0.01</v>
      </c>
      <c r="G147" s="780">
        <v>1.21E-2</v>
      </c>
      <c r="H147" s="780">
        <v>1.21E-2</v>
      </c>
      <c r="I147" s="1344">
        <v>1.21E-2</v>
      </c>
      <c r="J147" s="1790">
        <v>1.21E-2</v>
      </c>
      <c r="K147" s="1790">
        <v>1.21E-2</v>
      </c>
      <c r="L147" s="1790">
        <v>1.21E-2</v>
      </c>
      <c r="M147" s="1790">
        <v>1.21E-2</v>
      </c>
      <c r="N147" s="1790">
        <v>1.21E-2</v>
      </c>
    </row>
    <row r="148" spans="1:14" ht="30" outlineLevel="1">
      <c r="A148" s="1979"/>
      <c r="B148" s="1988" t="s">
        <v>16</v>
      </c>
      <c r="C148" s="190" t="s">
        <v>39</v>
      </c>
      <c r="D148" s="779">
        <v>21</v>
      </c>
      <c r="E148" s="779">
        <v>21</v>
      </c>
      <c r="F148" s="779">
        <v>21</v>
      </c>
      <c r="G148" s="779">
        <v>0</v>
      </c>
      <c r="H148" s="779">
        <v>0</v>
      </c>
      <c r="I148" s="1343">
        <v>1</v>
      </c>
      <c r="J148" s="1789">
        <v>0</v>
      </c>
      <c r="K148" s="1789">
        <v>0</v>
      </c>
      <c r="L148" s="1789">
        <v>0</v>
      </c>
      <c r="M148" s="1789">
        <v>0</v>
      </c>
      <c r="N148" s="1789">
        <v>0</v>
      </c>
    </row>
    <row r="149" spans="1:14" ht="30" outlineLevel="1">
      <c r="A149" s="1979"/>
      <c r="B149" s="1988"/>
      <c r="C149" s="190" t="s">
        <v>14</v>
      </c>
      <c r="D149" s="780">
        <v>2.5999999999999999E-3</v>
      </c>
      <c r="E149" s="780">
        <v>3.2000000000000002E-3</v>
      </c>
      <c r="F149" s="780">
        <v>3.0000000000000001E-3</v>
      </c>
      <c r="G149" s="780">
        <v>0</v>
      </c>
      <c r="H149" s="780">
        <v>0</v>
      </c>
      <c r="I149" s="1345">
        <v>0</v>
      </c>
      <c r="J149" s="1790">
        <v>0</v>
      </c>
      <c r="K149" s="1790">
        <v>0</v>
      </c>
      <c r="L149" s="1790">
        <v>0</v>
      </c>
      <c r="M149" s="1790">
        <v>0</v>
      </c>
      <c r="N149" s="1790">
        <v>0</v>
      </c>
    </row>
    <row r="150" spans="1:14" ht="30" outlineLevel="1">
      <c r="A150" s="1979"/>
      <c r="B150" s="1988" t="s">
        <v>17</v>
      </c>
      <c r="C150" s="190" t="s">
        <v>39</v>
      </c>
      <c r="D150" s="779">
        <v>23451</v>
      </c>
      <c r="E150" s="779">
        <v>29285</v>
      </c>
      <c r="F150" s="779">
        <v>30408</v>
      </c>
      <c r="G150" s="779">
        <v>35619</v>
      </c>
      <c r="H150" s="779">
        <v>35619</v>
      </c>
      <c r="I150" s="1343">
        <v>35621</v>
      </c>
      <c r="J150" s="1789">
        <v>35640</v>
      </c>
      <c r="K150" s="1789">
        <v>35640</v>
      </c>
      <c r="L150" s="1789">
        <v>35640</v>
      </c>
      <c r="M150" s="1789">
        <v>35640</v>
      </c>
      <c r="N150" s="1789">
        <v>35640</v>
      </c>
    </row>
    <row r="151" spans="1:14" ht="30" outlineLevel="1">
      <c r="A151" s="1979"/>
      <c r="B151" s="1988"/>
      <c r="C151" s="190" t="s">
        <v>14</v>
      </c>
      <c r="D151" s="780">
        <v>0.2923</v>
      </c>
      <c r="E151" s="780">
        <v>0.16550000000000001</v>
      </c>
      <c r="F151" s="780">
        <v>0.192</v>
      </c>
      <c r="G151" s="780">
        <v>0.29509999999999997</v>
      </c>
      <c r="H151" s="780">
        <v>0.29509999999999997</v>
      </c>
      <c r="I151" s="1344">
        <v>0.29509999999999997</v>
      </c>
      <c r="J151" s="1790">
        <v>0.2954</v>
      </c>
      <c r="K151" s="1790">
        <v>0.2954</v>
      </c>
      <c r="L151" s="1790">
        <v>0.2954</v>
      </c>
      <c r="M151" s="1790">
        <v>0.2954</v>
      </c>
      <c r="N151" s="1790">
        <v>0.2954</v>
      </c>
    </row>
    <row r="152" spans="1:14" ht="30" outlineLevel="1">
      <c r="A152" s="1979"/>
      <c r="B152" s="1988" t="s">
        <v>177</v>
      </c>
      <c r="C152" s="190" t="s">
        <v>39</v>
      </c>
      <c r="D152" s="779">
        <v>949</v>
      </c>
      <c r="E152" s="779">
        <v>967</v>
      </c>
      <c r="F152" s="779">
        <v>1198</v>
      </c>
      <c r="G152" s="779">
        <v>752</v>
      </c>
      <c r="H152" s="779">
        <v>752</v>
      </c>
      <c r="I152" s="1343">
        <v>754</v>
      </c>
      <c r="J152" s="1789">
        <v>763</v>
      </c>
      <c r="K152" s="1789">
        <v>763</v>
      </c>
      <c r="L152" s="1789">
        <v>763</v>
      </c>
      <c r="M152" s="1789">
        <v>763</v>
      </c>
      <c r="N152" s="1789">
        <v>763</v>
      </c>
    </row>
    <row r="153" spans="1:14" ht="30" outlineLevel="1">
      <c r="A153" s="1979"/>
      <c r="B153" s="1988"/>
      <c r="C153" s="190" t="s">
        <v>14</v>
      </c>
      <c r="D153" s="780">
        <v>2.23E-2</v>
      </c>
      <c r="E153" s="780">
        <v>2.69E-2</v>
      </c>
      <c r="F153" s="780">
        <v>2.3E-2</v>
      </c>
      <c r="G153" s="780">
        <v>8.5000000000000006E-3</v>
      </c>
      <c r="H153" s="780">
        <v>8.5000000000000006E-3</v>
      </c>
      <c r="I153" s="1344">
        <v>1.0085</v>
      </c>
      <c r="J153" s="1790">
        <v>8.8000000000000005E-3</v>
      </c>
      <c r="K153" s="1790">
        <v>8.8000000000000005E-3</v>
      </c>
      <c r="L153" s="1790">
        <v>8.8000000000000005E-3</v>
      </c>
      <c r="M153" s="1790">
        <v>8.8000000000000005E-3</v>
      </c>
      <c r="N153" s="1790">
        <v>8.8000000000000005E-3</v>
      </c>
    </row>
    <row r="154" spans="1:14" ht="30" outlineLevel="1">
      <c r="A154" s="1979"/>
      <c r="B154" s="1988" t="s">
        <v>36</v>
      </c>
      <c r="C154" s="190" t="s">
        <v>39</v>
      </c>
      <c r="D154" s="779">
        <v>287306</v>
      </c>
      <c r="E154" s="779">
        <v>264613</v>
      </c>
      <c r="F154" s="779">
        <v>267311</v>
      </c>
      <c r="G154" s="779">
        <v>246283</v>
      </c>
      <c r="H154" s="779">
        <v>246283</v>
      </c>
      <c r="I154" s="1343">
        <v>246285</v>
      </c>
      <c r="J154" s="1789">
        <v>246290</v>
      </c>
      <c r="K154" s="1789">
        <v>246290</v>
      </c>
      <c r="L154" s="1789">
        <v>246290</v>
      </c>
      <c r="M154" s="1789">
        <v>246290</v>
      </c>
      <c r="N154" s="1789">
        <v>246290</v>
      </c>
    </row>
    <row r="155" spans="1:14" ht="30" outlineLevel="1">
      <c r="A155" s="1979"/>
      <c r="B155" s="1988"/>
      <c r="C155" s="190" t="s">
        <v>14</v>
      </c>
      <c r="D155" s="780">
        <v>0.34549999999999997</v>
      </c>
      <c r="E155" s="780">
        <v>0.36259999999999998</v>
      </c>
      <c r="F155" s="780">
        <v>0.35399999999999998</v>
      </c>
      <c r="G155" s="780">
        <v>0.34599999999999997</v>
      </c>
      <c r="H155" s="780">
        <v>0.34599999999999997</v>
      </c>
      <c r="I155" s="1344">
        <v>0.34599999999999997</v>
      </c>
      <c r="J155" s="1790">
        <v>0.3483</v>
      </c>
      <c r="K155" s="1790">
        <v>0.3483</v>
      </c>
      <c r="L155" s="1790">
        <v>0.3483</v>
      </c>
      <c r="M155" s="1790">
        <v>0.3483</v>
      </c>
      <c r="N155" s="1790">
        <v>0.3483</v>
      </c>
    </row>
    <row r="156" spans="1:14" ht="30" outlineLevel="1">
      <c r="A156" s="1979"/>
      <c r="B156" s="1992" t="s">
        <v>37</v>
      </c>
      <c r="C156" s="190" t="s">
        <v>39</v>
      </c>
      <c r="D156" s="779">
        <v>156989</v>
      </c>
      <c r="E156" s="779">
        <v>126686</v>
      </c>
      <c r="F156" s="779">
        <v>116927</v>
      </c>
      <c r="G156" s="779">
        <v>113617</v>
      </c>
      <c r="H156" s="779">
        <v>113617</v>
      </c>
      <c r="I156" s="1343">
        <v>113619</v>
      </c>
      <c r="J156" s="1789">
        <v>113620</v>
      </c>
      <c r="K156" s="1789">
        <v>113620</v>
      </c>
      <c r="L156" s="1789">
        <v>113620</v>
      </c>
      <c r="M156" s="1789">
        <v>113620</v>
      </c>
      <c r="N156" s="1789">
        <v>113620</v>
      </c>
    </row>
    <row r="157" spans="1:14" ht="30" outlineLevel="1">
      <c r="A157" s="1979"/>
      <c r="B157" s="1992"/>
      <c r="C157" s="190" t="s">
        <v>14</v>
      </c>
      <c r="D157" s="780">
        <v>0.22109999999999999</v>
      </c>
      <c r="E157" s="780">
        <v>0.2321</v>
      </c>
      <c r="F157" s="780">
        <v>0.22700000000000001</v>
      </c>
      <c r="G157" s="780">
        <v>0.20860000000000001</v>
      </c>
      <c r="H157" s="780">
        <v>0.20860000000000001</v>
      </c>
      <c r="I157" s="1344">
        <v>0.20860000000000001</v>
      </c>
      <c r="J157" s="1790">
        <v>0.22309999999999999</v>
      </c>
      <c r="K157" s="1790">
        <v>0.22309999999999999</v>
      </c>
      <c r="L157" s="1790">
        <v>0.22309999999999999</v>
      </c>
      <c r="M157" s="1790">
        <v>0.22309999999999999</v>
      </c>
      <c r="N157" s="1790">
        <v>0.22309999999999999</v>
      </c>
    </row>
    <row r="158" spans="1:14" ht="30" outlineLevel="1">
      <c r="A158" s="1979"/>
      <c r="B158" s="1992" t="s">
        <v>38</v>
      </c>
      <c r="C158" s="190" t="s">
        <v>39</v>
      </c>
      <c r="D158" s="779">
        <v>130317</v>
      </c>
      <c r="E158" s="779">
        <v>137927</v>
      </c>
      <c r="F158" s="779">
        <v>134352</v>
      </c>
      <c r="G158" s="779">
        <v>132666</v>
      </c>
      <c r="H158" s="779">
        <v>132666</v>
      </c>
      <c r="I158" s="1343">
        <v>132668</v>
      </c>
      <c r="J158" s="1789">
        <v>132670</v>
      </c>
      <c r="K158" s="1789">
        <v>132670</v>
      </c>
      <c r="L158" s="1789">
        <v>132670</v>
      </c>
      <c r="M158" s="1789">
        <v>132670</v>
      </c>
      <c r="N158" s="1789">
        <v>132670</v>
      </c>
    </row>
    <row r="159" spans="1:14" ht="30" outlineLevel="1">
      <c r="A159" s="1979"/>
      <c r="B159" s="1992"/>
      <c r="C159" s="190" t="s">
        <v>14</v>
      </c>
      <c r="D159" s="780">
        <v>0.1244</v>
      </c>
      <c r="E159" s="780">
        <v>0.1305</v>
      </c>
      <c r="F159" s="780">
        <v>0.127</v>
      </c>
      <c r="G159" s="780">
        <v>0.12520000000000001</v>
      </c>
      <c r="H159" s="780">
        <v>0.12520000000000001</v>
      </c>
      <c r="I159" s="1344">
        <v>0.12520000000000001</v>
      </c>
      <c r="J159" s="1790">
        <v>0.12520000000000001</v>
      </c>
      <c r="K159" s="1790">
        <v>0.12520000000000001</v>
      </c>
      <c r="L159" s="1790">
        <v>0.12520000000000001</v>
      </c>
      <c r="M159" s="1790">
        <v>0.12520000000000001</v>
      </c>
      <c r="N159" s="1790">
        <v>0.12520000000000001</v>
      </c>
    </row>
    <row r="160" spans="1:14" ht="30" outlineLevel="1">
      <c r="A160" s="1993"/>
      <c r="B160" s="1994" t="s">
        <v>11</v>
      </c>
      <c r="C160" s="190" t="s">
        <v>39</v>
      </c>
      <c r="D160" s="779">
        <v>319986</v>
      </c>
      <c r="E160" s="779">
        <v>299705</v>
      </c>
      <c r="F160" s="779">
        <v>303742</v>
      </c>
      <c r="G160" s="779">
        <v>288360</v>
      </c>
      <c r="H160" s="779">
        <v>288360</v>
      </c>
      <c r="I160" s="1343">
        <v>288362</v>
      </c>
      <c r="J160" s="1789">
        <v>288401</v>
      </c>
      <c r="K160" s="1789">
        <v>288401</v>
      </c>
      <c r="L160" s="1789">
        <v>288401</v>
      </c>
      <c r="M160" s="1789">
        <v>288401</v>
      </c>
      <c r="N160" s="1789">
        <v>288401</v>
      </c>
    </row>
    <row r="161" spans="1:14" ht="30" outlineLevel="1">
      <c r="A161" s="1993"/>
      <c r="B161" s="1994"/>
      <c r="C161" s="190" t="s">
        <v>14</v>
      </c>
      <c r="D161" s="780">
        <v>1</v>
      </c>
      <c r="E161" s="780">
        <v>1</v>
      </c>
      <c r="F161" s="780">
        <v>1</v>
      </c>
      <c r="G161" s="780">
        <v>1</v>
      </c>
      <c r="H161" s="780">
        <v>1</v>
      </c>
      <c r="I161" s="1345">
        <v>1</v>
      </c>
      <c r="J161" s="1790">
        <v>1</v>
      </c>
      <c r="K161" s="1790">
        <v>1</v>
      </c>
      <c r="L161" s="1790">
        <v>1</v>
      </c>
      <c r="M161" s="1790">
        <v>1</v>
      </c>
      <c r="N161" s="1790">
        <v>1</v>
      </c>
    </row>
    <row r="162" spans="1:14" ht="30" outlineLevel="1">
      <c r="A162" s="220" t="s">
        <v>45</v>
      </c>
      <c r="B162" s="189" t="s">
        <v>191</v>
      </c>
      <c r="C162" s="198"/>
      <c r="D162" s="198"/>
      <c r="E162" s="188"/>
      <c r="F162" s="188"/>
      <c r="G162" s="188"/>
      <c r="H162" s="876"/>
      <c r="I162" s="1346"/>
      <c r="J162" s="1791"/>
      <c r="K162" s="1791"/>
      <c r="L162" s="1791"/>
      <c r="M162" s="1791"/>
      <c r="N162" s="1791"/>
    </row>
    <row r="163" spans="1:14" outlineLevel="1">
      <c r="A163" s="220"/>
      <c r="B163" s="205" t="s">
        <v>188</v>
      </c>
      <c r="C163" s="219" t="s">
        <v>12</v>
      </c>
      <c r="D163" s="779">
        <v>145</v>
      </c>
      <c r="E163" s="779">
        <v>145</v>
      </c>
      <c r="F163" s="779">
        <v>145</v>
      </c>
      <c r="G163" s="779">
        <v>145</v>
      </c>
      <c r="H163" s="779">
        <v>145</v>
      </c>
      <c r="I163" s="1343">
        <v>145</v>
      </c>
      <c r="J163" s="1788">
        <v>145</v>
      </c>
      <c r="K163" s="1788">
        <v>145</v>
      </c>
      <c r="L163" s="1788">
        <v>145</v>
      </c>
      <c r="M163" s="1788">
        <v>145</v>
      </c>
      <c r="N163" s="1788">
        <v>145</v>
      </c>
    </row>
    <row r="164" spans="1:14" ht="17.25" outlineLevel="1">
      <c r="A164" s="209"/>
      <c r="B164" s="210" t="s">
        <v>247</v>
      </c>
      <c r="C164" s="211" t="s">
        <v>41</v>
      </c>
      <c r="D164" s="212">
        <v>48.5124</v>
      </c>
      <c r="E164" s="212">
        <v>48.5124</v>
      </c>
      <c r="F164" s="212">
        <v>48.5124</v>
      </c>
      <c r="G164" s="212">
        <v>48.5124</v>
      </c>
      <c r="H164" s="212">
        <v>48.5124</v>
      </c>
      <c r="I164" s="1347">
        <v>48.5124</v>
      </c>
      <c r="J164" s="1792">
        <v>48.5124</v>
      </c>
      <c r="K164" s="1792">
        <v>48.5124</v>
      </c>
      <c r="L164" s="1792">
        <v>48.5124</v>
      </c>
      <c r="M164" s="1792">
        <v>48.5124</v>
      </c>
      <c r="N164" s="1792">
        <v>48.5124</v>
      </c>
    </row>
    <row r="165" spans="1:14" ht="17.25" outlineLevel="1">
      <c r="A165" s="219"/>
      <c r="B165" s="221" t="s">
        <v>179</v>
      </c>
      <c r="C165" s="195" t="s">
        <v>42</v>
      </c>
      <c r="D165" s="202">
        <v>258.25139999999999</v>
      </c>
      <c r="E165" s="202">
        <v>258.25139999999999</v>
      </c>
      <c r="F165" s="202">
        <v>258.25139999999999</v>
      </c>
      <c r="G165" s="202">
        <v>258.25139999999999</v>
      </c>
      <c r="H165" s="202">
        <v>258.25139999999999</v>
      </c>
      <c r="I165" s="1348">
        <v>258.25139999999999</v>
      </c>
      <c r="J165" s="151">
        <v>258.25139999999999</v>
      </c>
      <c r="K165" s="151">
        <v>258.25139999999999</v>
      </c>
      <c r="L165" s="151">
        <v>258.25139999999999</v>
      </c>
      <c r="M165" s="151">
        <v>258.25139999999999</v>
      </c>
      <c r="N165" s="151">
        <v>258.25139999999999</v>
      </c>
    </row>
    <row r="166" spans="1:14" ht="17.25" outlineLevel="1">
      <c r="A166" s="266"/>
      <c r="B166" s="264" t="s">
        <v>189</v>
      </c>
      <c r="C166" s="265" t="s">
        <v>42</v>
      </c>
      <c r="D166" s="267">
        <v>231.80539999999999</v>
      </c>
      <c r="E166" s="267">
        <v>231.80539999999999</v>
      </c>
      <c r="F166" s="267">
        <v>231.80539999999999</v>
      </c>
      <c r="G166" s="267">
        <v>231.80539999999999</v>
      </c>
      <c r="H166" s="267">
        <v>231.80539999999999</v>
      </c>
      <c r="I166" s="1349">
        <v>231.80539999999999</v>
      </c>
      <c r="J166" s="1793">
        <v>231.80539999999999</v>
      </c>
      <c r="K166" s="1793">
        <v>231.80539999999999</v>
      </c>
      <c r="L166" s="1793">
        <v>231.80539999999999</v>
      </c>
      <c r="M166" s="1793">
        <v>231.80539999999999</v>
      </c>
      <c r="N166" s="1793">
        <v>231.80539999999999</v>
      </c>
    </row>
    <row r="167" spans="1:14" outlineLevel="1">
      <c r="A167" s="220" t="s">
        <v>46</v>
      </c>
      <c r="B167" s="207" t="s">
        <v>40</v>
      </c>
      <c r="C167" s="195"/>
      <c r="D167" s="195"/>
      <c r="E167" s="188"/>
      <c r="F167" s="188"/>
      <c r="G167" s="188"/>
      <c r="H167" s="845"/>
      <c r="I167" s="1350"/>
      <c r="J167" s="1794"/>
      <c r="K167" s="1794"/>
      <c r="L167" s="1794"/>
      <c r="M167" s="1794"/>
      <c r="N167" s="1794"/>
    </row>
    <row r="168" spans="1:14" outlineLevel="1">
      <c r="A168" s="219"/>
      <c r="B168" s="201" t="s">
        <v>23</v>
      </c>
      <c r="C168" s="195" t="s">
        <v>12</v>
      </c>
      <c r="D168" s="779">
        <v>383</v>
      </c>
      <c r="E168" s="779">
        <v>375</v>
      </c>
      <c r="F168" s="779">
        <v>376</v>
      </c>
      <c r="G168" s="779">
        <v>396</v>
      </c>
      <c r="H168" s="877">
        <v>397</v>
      </c>
      <c r="I168" s="1351">
        <v>397</v>
      </c>
      <c r="J168" s="1795">
        <v>396</v>
      </c>
      <c r="K168" s="1795">
        <v>396</v>
      </c>
      <c r="L168" s="1795">
        <v>396</v>
      </c>
      <c r="M168" s="1795">
        <v>396</v>
      </c>
      <c r="N168" s="1795">
        <v>396</v>
      </c>
    </row>
    <row r="169" spans="1:14" outlineLevel="1">
      <c r="A169" s="1981"/>
      <c r="B169" s="1983" t="s">
        <v>203</v>
      </c>
      <c r="C169" s="195" t="s">
        <v>12</v>
      </c>
      <c r="D169" s="779">
        <v>153</v>
      </c>
      <c r="E169" s="779">
        <v>184</v>
      </c>
      <c r="F169" s="779">
        <v>201</v>
      </c>
      <c r="G169" s="779">
        <v>201</v>
      </c>
      <c r="H169" s="877">
        <v>229</v>
      </c>
      <c r="I169" s="1351">
        <v>229</v>
      </c>
      <c r="J169" s="59">
        <v>229</v>
      </c>
      <c r="K169" s="59">
        <v>229</v>
      </c>
      <c r="L169" s="59">
        <v>229</v>
      </c>
      <c r="M169" s="59">
        <v>229</v>
      </c>
      <c r="N169" s="59">
        <v>229</v>
      </c>
    </row>
    <row r="170" spans="1:14" outlineLevel="1">
      <c r="A170" s="1982"/>
      <c r="B170" s="1984"/>
      <c r="C170" s="195" t="s">
        <v>204</v>
      </c>
      <c r="D170" s="784">
        <v>0.4</v>
      </c>
      <c r="E170" s="784">
        <v>0.49</v>
      </c>
      <c r="F170" s="784">
        <v>0.53</v>
      </c>
      <c r="G170" s="784">
        <v>0.51</v>
      </c>
      <c r="H170" s="784">
        <f>H169/H168</f>
        <v>0.5768261964735516</v>
      </c>
      <c r="I170" s="1352">
        <f>I169/I168</f>
        <v>0.5768261964735516</v>
      </c>
      <c r="J170" s="1352">
        <f t="shared" ref="J170:N170" si="137">J169/J168</f>
        <v>0.57828282828282829</v>
      </c>
      <c r="K170" s="1352">
        <f t="shared" si="137"/>
        <v>0.57828282828282829</v>
      </c>
      <c r="L170" s="1352">
        <f t="shared" si="137"/>
        <v>0.57828282828282829</v>
      </c>
      <c r="M170" s="1352">
        <f t="shared" si="137"/>
        <v>0.57828282828282829</v>
      </c>
      <c r="N170" s="1352">
        <f t="shared" si="137"/>
        <v>0.57828282828282829</v>
      </c>
    </row>
    <row r="171" spans="1:14" outlineLevel="1">
      <c r="A171" s="219"/>
      <c r="B171" s="201" t="s">
        <v>24</v>
      </c>
      <c r="C171" s="195" t="s">
        <v>12</v>
      </c>
      <c r="D171" s="779">
        <v>82</v>
      </c>
      <c r="E171" s="779">
        <v>80</v>
      </c>
      <c r="F171" s="779">
        <v>80</v>
      </c>
      <c r="G171" s="779">
        <v>96</v>
      </c>
      <c r="H171" s="877">
        <v>96</v>
      </c>
      <c r="I171" s="1351">
        <v>96</v>
      </c>
      <c r="J171" s="59">
        <v>96</v>
      </c>
      <c r="K171" s="59">
        <v>96</v>
      </c>
      <c r="L171" s="59">
        <v>96</v>
      </c>
      <c r="M171" s="59">
        <v>96</v>
      </c>
      <c r="N171" s="59">
        <v>96</v>
      </c>
    </row>
    <row r="172" spans="1:14" outlineLevel="1">
      <c r="A172" s="1981"/>
      <c r="B172" s="1983" t="s">
        <v>205</v>
      </c>
      <c r="C172" s="195" t="s">
        <v>12</v>
      </c>
      <c r="D172" s="779">
        <v>29</v>
      </c>
      <c r="E172" s="779">
        <v>39</v>
      </c>
      <c r="F172" s="779">
        <v>39</v>
      </c>
      <c r="G172" s="779">
        <v>39</v>
      </c>
      <c r="H172" s="877">
        <v>49</v>
      </c>
      <c r="I172" s="1351">
        <v>49</v>
      </c>
      <c r="J172" s="59">
        <v>49</v>
      </c>
      <c r="K172" s="59">
        <v>49</v>
      </c>
      <c r="L172" s="59">
        <v>49</v>
      </c>
      <c r="M172" s="59">
        <v>49</v>
      </c>
      <c r="N172" s="59">
        <v>49</v>
      </c>
    </row>
    <row r="173" spans="1:14" outlineLevel="1">
      <c r="A173" s="1982"/>
      <c r="B173" s="1984"/>
      <c r="C173" s="195" t="s">
        <v>204</v>
      </c>
      <c r="D173" s="784">
        <v>0.35</v>
      </c>
      <c r="E173" s="784">
        <v>0.49</v>
      </c>
      <c r="F173" s="784">
        <v>0.49</v>
      </c>
      <c r="G173" s="784">
        <v>0.41</v>
      </c>
      <c r="H173" s="784">
        <f>H172/H171</f>
        <v>0.51041666666666663</v>
      </c>
      <c r="I173" s="1352">
        <f>I172/I171</f>
        <v>0.51041666666666663</v>
      </c>
      <c r="J173" s="1352">
        <f t="shared" ref="J173:N173" si="138">J172/J171</f>
        <v>0.51041666666666663</v>
      </c>
      <c r="K173" s="1352">
        <f t="shared" si="138"/>
        <v>0.51041666666666663</v>
      </c>
      <c r="L173" s="1352">
        <f t="shared" si="138"/>
        <v>0.51041666666666663</v>
      </c>
      <c r="M173" s="1352">
        <f t="shared" si="138"/>
        <v>0.51041666666666663</v>
      </c>
      <c r="N173" s="1352">
        <f t="shared" si="138"/>
        <v>0.51041666666666663</v>
      </c>
    </row>
    <row r="174" spans="1:14" ht="30" outlineLevel="1">
      <c r="A174" s="220" t="s">
        <v>47</v>
      </c>
      <c r="B174" s="189" t="s">
        <v>201</v>
      </c>
      <c r="C174" s="196" t="s">
        <v>12</v>
      </c>
      <c r="D174" s="779">
        <v>307233</v>
      </c>
      <c r="E174" s="779">
        <v>307233</v>
      </c>
      <c r="F174" s="779">
        <v>307233</v>
      </c>
      <c r="G174" s="779">
        <v>307233</v>
      </c>
      <c r="H174" s="878">
        <f>H175+H183</f>
        <v>287502</v>
      </c>
      <c r="I174" s="1350">
        <f>I175+I183</f>
        <v>287506</v>
      </c>
      <c r="J174" s="1350">
        <f t="shared" ref="J174:N174" si="139">J175+J183</f>
        <v>287506</v>
      </c>
      <c r="K174" s="1350">
        <f t="shared" si="139"/>
        <v>287506</v>
      </c>
      <c r="L174" s="1350">
        <f t="shared" si="139"/>
        <v>287506</v>
      </c>
      <c r="M174" s="1350">
        <f t="shared" si="139"/>
        <v>287506</v>
      </c>
      <c r="N174" s="1350">
        <f t="shared" si="139"/>
        <v>287506</v>
      </c>
    </row>
    <row r="175" spans="1:14" outlineLevel="1">
      <c r="A175" s="1985" t="s">
        <v>206</v>
      </c>
      <c r="B175" s="1980" t="s">
        <v>180</v>
      </c>
      <c r="C175" s="196" t="s">
        <v>12</v>
      </c>
      <c r="D175" s="779">
        <v>303550</v>
      </c>
      <c r="E175" s="779">
        <v>303550</v>
      </c>
      <c r="F175" s="779">
        <v>303550</v>
      </c>
      <c r="G175" s="779">
        <v>303550</v>
      </c>
      <c r="H175" s="878">
        <v>283218</v>
      </c>
      <c r="I175" s="1350">
        <v>283220</v>
      </c>
      <c r="J175" s="1794">
        <v>283220</v>
      </c>
      <c r="K175" s="1794">
        <v>283220</v>
      </c>
      <c r="L175" s="1794">
        <v>283220</v>
      </c>
      <c r="M175" s="1794">
        <v>283220</v>
      </c>
      <c r="N175" s="1794">
        <v>283220</v>
      </c>
    </row>
    <row r="176" spans="1:14" outlineLevel="1">
      <c r="A176" s="1979"/>
      <c r="B176" s="1980"/>
      <c r="C176" s="196" t="s">
        <v>210</v>
      </c>
      <c r="D176" s="780">
        <f>D175/D174</f>
        <v>0.98801235544358845</v>
      </c>
      <c r="E176" s="780">
        <f>E175/E174</f>
        <v>0.98801235544358845</v>
      </c>
      <c r="F176" s="780">
        <f>F175/F174</f>
        <v>0.98801235544358845</v>
      </c>
      <c r="G176" s="780">
        <f>G175/G174</f>
        <v>0.98801235544358845</v>
      </c>
      <c r="H176" s="879">
        <f>H175/$H$174</f>
        <v>0.98509923409228461</v>
      </c>
      <c r="I176" s="1353">
        <f>I175/$H$174</f>
        <v>0.98510619056563087</v>
      </c>
      <c r="J176" s="1353">
        <f t="shared" ref="J176:N176" si="140">J175/$H$174</f>
        <v>0.98510619056563087</v>
      </c>
      <c r="K176" s="1353">
        <f t="shared" si="140"/>
        <v>0.98510619056563087</v>
      </c>
      <c r="L176" s="1353">
        <f t="shared" si="140"/>
        <v>0.98510619056563087</v>
      </c>
      <c r="M176" s="1353">
        <f t="shared" si="140"/>
        <v>0.98510619056563087</v>
      </c>
      <c r="N176" s="1353">
        <f t="shared" si="140"/>
        <v>0.98510619056563087</v>
      </c>
    </row>
    <row r="177" spans="1:14" outlineLevel="1">
      <c r="A177" s="1979" t="s">
        <v>207</v>
      </c>
      <c r="B177" s="1986" t="s">
        <v>181</v>
      </c>
      <c r="C177" s="196" t="s">
        <v>12</v>
      </c>
      <c r="D177" s="779">
        <f>D179+D181</f>
        <v>14467</v>
      </c>
      <c r="E177" s="779">
        <f>E179+E181</f>
        <v>14467</v>
      </c>
      <c r="F177" s="779">
        <f>F179+F181</f>
        <v>14467</v>
      </c>
      <c r="G177" s="779">
        <f>G179+G181</f>
        <v>15975</v>
      </c>
      <c r="H177" s="779">
        <f>H179+H181</f>
        <v>51781</v>
      </c>
      <c r="I177" s="1343">
        <f t="shared" ref="I177:N177" si="141">I179+I181</f>
        <v>51785</v>
      </c>
      <c r="J177" s="1343">
        <f t="shared" si="141"/>
        <v>51785</v>
      </c>
      <c r="K177" s="1343">
        <f t="shared" si="141"/>
        <v>51785</v>
      </c>
      <c r="L177" s="1343">
        <f t="shared" si="141"/>
        <v>51785</v>
      </c>
      <c r="M177" s="1343">
        <f t="shared" si="141"/>
        <v>51785</v>
      </c>
      <c r="N177" s="1343">
        <f t="shared" si="141"/>
        <v>51785</v>
      </c>
    </row>
    <row r="178" spans="1:14" outlineLevel="1">
      <c r="A178" s="1979"/>
      <c r="B178" s="1986"/>
      <c r="C178" s="196" t="s">
        <v>211</v>
      </c>
      <c r="D178" s="780">
        <f>D175/D174</f>
        <v>0.98801235544358845</v>
      </c>
      <c r="E178" s="780">
        <f>E175/E174</f>
        <v>0.98801235544358845</v>
      </c>
      <c r="F178" s="780">
        <f>F175/F174</f>
        <v>0.98801235544358845</v>
      </c>
      <c r="G178" s="780">
        <f>G175/G174</f>
        <v>0.98801235544358845</v>
      </c>
      <c r="H178" s="879">
        <f>H177/$H$174</f>
        <v>0.1801065731716649</v>
      </c>
      <c r="I178" s="1353">
        <f>I177/$H$174</f>
        <v>0.18012048611835743</v>
      </c>
      <c r="J178" s="1353">
        <f t="shared" ref="J178:N178" si="142">J177/$H$174</f>
        <v>0.18012048611835743</v>
      </c>
      <c r="K178" s="1353">
        <f t="shared" si="142"/>
        <v>0.18012048611835743</v>
      </c>
      <c r="L178" s="1353">
        <f t="shared" si="142"/>
        <v>0.18012048611835743</v>
      </c>
      <c r="M178" s="1353">
        <f t="shared" si="142"/>
        <v>0.18012048611835743</v>
      </c>
      <c r="N178" s="1353">
        <f t="shared" si="142"/>
        <v>0.18012048611835743</v>
      </c>
    </row>
    <row r="179" spans="1:14" outlineLevel="1">
      <c r="A179" s="1979"/>
      <c r="B179" s="1987" t="s">
        <v>182</v>
      </c>
      <c r="C179" s="196" t="s">
        <v>12</v>
      </c>
      <c r="D179" s="779">
        <v>1002</v>
      </c>
      <c r="E179" s="779">
        <v>1002</v>
      </c>
      <c r="F179" s="779">
        <v>1002</v>
      </c>
      <c r="G179" s="779">
        <v>2510</v>
      </c>
      <c r="H179" s="877">
        <v>2510</v>
      </c>
      <c r="I179" s="1351">
        <v>2512</v>
      </c>
      <c r="J179" s="59">
        <v>2512</v>
      </c>
      <c r="K179" s="59">
        <v>2512</v>
      </c>
      <c r="L179" s="59">
        <v>2512</v>
      </c>
      <c r="M179" s="59">
        <v>2512</v>
      </c>
      <c r="N179" s="59">
        <v>2512</v>
      </c>
    </row>
    <row r="180" spans="1:14" outlineLevel="1">
      <c r="A180" s="1979"/>
      <c r="B180" s="1987"/>
      <c r="C180" s="196" t="s">
        <v>212</v>
      </c>
      <c r="D180" s="780">
        <f>D177/D175</f>
        <v>4.7659364190413438E-2</v>
      </c>
      <c r="E180" s="780">
        <f>E177/E175</f>
        <v>4.7659364190413438E-2</v>
      </c>
      <c r="F180" s="780">
        <f>F177/F175</f>
        <v>4.7659364190413438E-2</v>
      </c>
      <c r="G180" s="780">
        <f>G177/G175</f>
        <v>5.2627244276066548E-2</v>
      </c>
      <c r="H180" s="879">
        <f>H179/$H$177</f>
        <v>4.8473378266159405E-2</v>
      </c>
      <c r="I180" s="1353">
        <f>I179/$H$177</f>
        <v>4.8512002471949173E-2</v>
      </c>
      <c r="J180" s="1353">
        <f t="shared" ref="J180:N180" si="143">J179/$H$177</f>
        <v>4.8512002471949173E-2</v>
      </c>
      <c r="K180" s="1353">
        <f t="shared" si="143"/>
        <v>4.8512002471949173E-2</v>
      </c>
      <c r="L180" s="1353">
        <f t="shared" si="143"/>
        <v>4.8512002471949173E-2</v>
      </c>
      <c r="M180" s="1353">
        <f t="shared" si="143"/>
        <v>4.8512002471949173E-2</v>
      </c>
      <c r="N180" s="1353">
        <f t="shared" si="143"/>
        <v>4.8512002471949173E-2</v>
      </c>
    </row>
    <row r="181" spans="1:14" outlineLevel="1">
      <c r="A181" s="1979"/>
      <c r="B181" s="1987" t="s">
        <v>183</v>
      </c>
      <c r="C181" s="196" t="s">
        <v>12</v>
      </c>
      <c r="D181" s="779">
        <v>13465</v>
      </c>
      <c r="E181" s="779">
        <v>13465</v>
      </c>
      <c r="F181" s="779">
        <v>13465</v>
      </c>
      <c r="G181" s="779">
        <v>13465</v>
      </c>
      <c r="H181" s="878">
        <v>49271</v>
      </c>
      <c r="I181" s="1350">
        <v>49273</v>
      </c>
      <c r="J181" s="1794">
        <v>49273</v>
      </c>
      <c r="K181" s="1794">
        <v>49273</v>
      </c>
      <c r="L181" s="1794">
        <v>49273</v>
      </c>
      <c r="M181" s="1794">
        <v>49273</v>
      </c>
      <c r="N181" s="1794">
        <v>49273</v>
      </c>
    </row>
    <row r="182" spans="1:14" outlineLevel="1">
      <c r="A182" s="1979"/>
      <c r="B182" s="1987"/>
      <c r="C182" s="196" t="s">
        <v>212</v>
      </c>
      <c r="D182" s="780">
        <f>D181/D177</f>
        <v>0.9307389230662888</v>
      </c>
      <c r="E182" s="780">
        <f>E181/E177</f>
        <v>0.9307389230662888</v>
      </c>
      <c r="F182" s="780">
        <f>F181/F177</f>
        <v>0.9307389230662888</v>
      </c>
      <c r="G182" s="780">
        <f>G181/G177</f>
        <v>0.84287949921752736</v>
      </c>
      <c r="H182" s="879">
        <f>H181/$H$177</f>
        <v>0.95152662173384062</v>
      </c>
      <c r="I182" s="1353">
        <f>I181/$H$177</f>
        <v>0.95156524593963032</v>
      </c>
      <c r="J182" s="1353">
        <f t="shared" ref="J182:N182" si="144">J181/$H$177</f>
        <v>0.95156524593963032</v>
      </c>
      <c r="K182" s="1353">
        <f t="shared" si="144"/>
        <v>0.95156524593963032</v>
      </c>
      <c r="L182" s="1353">
        <f t="shared" si="144"/>
        <v>0.95156524593963032</v>
      </c>
      <c r="M182" s="1353">
        <f t="shared" si="144"/>
        <v>0.95156524593963032</v>
      </c>
      <c r="N182" s="1353">
        <f t="shared" si="144"/>
        <v>0.95156524593963032</v>
      </c>
    </row>
    <row r="183" spans="1:14" outlineLevel="1">
      <c r="A183" s="1979" t="s">
        <v>208</v>
      </c>
      <c r="B183" s="1980" t="s">
        <v>55</v>
      </c>
      <c r="C183" s="196" t="s">
        <v>12</v>
      </c>
      <c r="D183" s="779">
        <f>D174-D175</f>
        <v>3683</v>
      </c>
      <c r="E183" s="779">
        <f>E174-E175</f>
        <v>3683</v>
      </c>
      <c r="F183" s="779">
        <f>F174-F175</f>
        <v>3683</v>
      </c>
      <c r="G183" s="779">
        <f>G174-G175</f>
        <v>3683</v>
      </c>
      <c r="H183" s="878">
        <v>4284</v>
      </c>
      <c r="I183" s="1350">
        <v>4286</v>
      </c>
      <c r="J183" s="1794">
        <v>4286</v>
      </c>
      <c r="K183" s="1794">
        <v>4286</v>
      </c>
      <c r="L183" s="1794">
        <v>4286</v>
      </c>
      <c r="M183" s="1794">
        <v>4286</v>
      </c>
      <c r="N183" s="1794">
        <v>4286</v>
      </c>
    </row>
    <row r="184" spans="1:14" outlineLevel="1">
      <c r="A184" s="1979"/>
      <c r="B184" s="1980"/>
      <c r="C184" s="196" t="s">
        <v>210</v>
      </c>
      <c r="D184" s="780">
        <f>D183/D174</f>
        <v>1.1987644556411584E-2</v>
      </c>
      <c r="E184" s="780">
        <f>E183/E174</f>
        <v>1.1987644556411584E-2</v>
      </c>
      <c r="F184" s="780">
        <f>F183/F174</f>
        <v>1.1987644556411584E-2</v>
      </c>
      <c r="G184" s="780">
        <f>G183/G174</f>
        <v>1.1987644556411584E-2</v>
      </c>
      <c r="H184" s="879">
        <f>H183/$H$174</f>
        <v>1.4900765907715425E-2</v>
      </c>
      <c r="I184" s="1353">
        <f>I183/$H$174</f>
        <v>1.4907722381061698E-2</v>
      </c>
      <c r="J184" s="1353">
        <f t="shared" ref="J184:N184" si="145">J183/$H$174</f>
        <v>1.4907722381061698E-2</v>
      </c>
      <c r="K184" s="1353">
        <f t="shared" si="145"/>
        <v>1.4907722381061698E-2</v>
      </c>
      <c r="L184" s="1353">
        <f t="shared" si="145"/>
        <v>1.4907722381061698E-2</v>
      </c>
      <c r="M184" s="1353">
        <f t="shared" si="145"/>
        <v>1.4907722381061698E-2</v>
      </c>
      <c r="N184" s="1353">
        <f t="shared" si="145"/>
        <v>1.4907722381061698E-2</v>
      </c>
    </row>
    <row r="185" spans="1:14" outlineLevel="1">
      <c r="A185" s="1979" t="s">
        <v>209</v>
      </c>
      <c r="B185" s="1980" t="s">
        <v>56</v>
      </c>
      <c r="C185" s="196" t="s">
        <v>12</v>
      </c>
      <c r="D185" s="779">
        <v>3693</v>
      </c>
      <c r="E185" s="779">
        <v>3693</v>
      </c>
      <c r="F185" s="779">
        <v>3693</v>
      </c>
      <c r="G185" s="779">
        <v>3693</v>
      </c>
      <c r="H185" s="779">
        <v>4798</v>
      </c>
      <c r="I185" s="1343">
        <v>4800</v>
      </c>
      <c r="J185" s="1788">
        <v>4800</v>
      </c>
      <c r="K185" s="1788">
        <v>4800</v>
      </c>
      <c r="L185" s="1788">
        <v>4800</v>
      </c>
      <c r="M185" s="1788">
        <v>4800</v>
      </c>
      <c r="N185" s="1788">
        <v>4800</v>
      </c>
    </row>
    <row r="186" spans="1:14" outlineLevel="1">
      <c r="A186" s="1979"/>
      <c r="B186" s="1980"/>
      <c r="C186" s="196" t="s">
        <v>213</v>
      </c>
      <c r="D186" s="780">
        <f>D185/D175</f>
        <v>1.2166035249547028E-2</v>
      </c>
      <c r="E186" s="780">
        <f>E185/E175</f>
        <v>1.2166035249547028E-2</v>
      </c>
      <c r="F186" s="780">
        <f>F185/F175</f>
        <v>1.2166035249547028E-2</v>
      </c>
      <c r="G186" s="780">
        <f>G185/G175</f>
        <v>1.2166035249547028E-2</v>
      </c>
      <c r="H186" s="780">
        <f>H185/H175</f>
        <v>1.6941013636138945E-2</v>
      </c>
      <c r="I186" s="1345">
        <f t="shared" ref="I186:N186" si="146">I185/I175</f>
        <v>1.6947955652849376E-2</v>
      </c>
      <c r="J186" s="1345">
        <f t="shared" si="146"/>
        <v>1.6947955652849376E-2</v>
      </c>
      <c r="K186" s="1345">
        <f t="shared" si="146"/>
        <v>1.6947955652849376E-2</v>
      </c>
      <c r="L186" s="1345">
        <f t="shared" si="146"/>
        <v>1.6947955652849376E-2</v>
      </c>
      <c r="M186" s="1345">
        <f t="shared" si="146"/>
        <v>1.6947955652849376E-2</v>
      </c>
      <c r="N186" s="1345">
        <f t="shared" si="146"/>
        <v>1.6947955652849376E-2</v>
      </c>
    </row>
    <row r="187" spans="1:14" ht="30" outlineLevel="1">
      <c r="A187" s="220" t="s">
        <v>108</v>
      </c>
      <c r="B187" s="189" t="s">
        <v>144</v>
      </c>
      <c r="C187" s="188"/>
      <c r="D187" s="781"/>
      <c r="E187" s="782"/>
      <c r="F187" s="782"/>
      <c r="G187" s="782"/>
      <c r="H187" s="878"/>
      <c r="I187" s="1350"/>
      <c r="J187" s="1794"/>
      <c r="K187" s="1794"/>
      <c r="L187" s="1794"/>
      <c r="M187" s="1794"/>
      <c r="N187" s="1794"/>
    </row>
    <row r="188" spans="1:14" outlineLevel="1">
      <c r="A188" s="1981"/>
      <c r="B188" s="1990" t="s">
        <v>18</v>
      </c>
      <c r="C188" s="196" t="s">
        <v>62</v>
      </c>
      <c r="D188" s="779">
        <v>104</v>
      </c>
      <c r="E188" s="779">
        <v>104</v>
      </c>
      <c r="F188" s="779">
        <v>104</v>
      </c>
      <c r="G188" s="779">
        <v>105</v>
      </c>
      <c r="H188" s="779">
        <v>105</v>
      </c>
      <c r="I188" s="1343">
        <v>105</v>
      </c>
      <c r="J188" s="1788">
        <v>105</v>
      </c>
      <c r="K188" s="1788">
        <v>105</v>
      </c>
      <c r="L188" s="1788">
        <v>105</v>
      </c>
      <c r="M188" s="1788">
        <v>105</v>
      </c>
      <c r="N188" s="1788">
        <v>105</v>
      </c>
    </row>
    <row r="189" spans="1:14" outlineLevel="1">
      <c r="A189" s="1989"/>
      <c r="B189" s="1991"/>
      <c r="C189" s="196" t="s">
        <v>481</v>
      </c>
      <c r="D189" s="779">
        <v>104</v>
      </c>
      <c r="E189" s="779">
        <v>104</v>
      </c>
      <c r="F189" s="779">
        <v>104</v>
      </c>
      <c r="G189" s="779">
        <v>105</v>
      </c>
      <c r="H189" s="779">
        <v>105</v>
      </c>
      <c r="I189" s="1343">
        <v>105</v>
      </c>
      <c r="J189" s="1788">
        <v>105</v>
      </c>
      <c r="K189" s="1788">
        <v>105</v>
      </c>
      <c r="L189" s="1788">
        <v>105</v>
      </c>
      <c r="M189" s="1788">
        <v>105</v>
      </c>
      <c r="N189" s="1788">
        <v>105</v>
      </c>
    </row>
    <row r="190" spans="1:14" outlineLevel="1">
      <c r="A190" s="1989"/>
      <c r="B190" s="1991"/>
      <c r="C190" s="208" t="s">
        <v>482</v>
      </c>
      <c r="D190" s="784">
        <v>1</v>
      </c>
      <c r="E190" s="784">
        <v>1</v>
      </c>
      <c r="F190" s="784">
        <v>1</v>
      </c>
      <c r="G190" s="784">
        <v>1</v>
      </c>
      <c r="H190" s="784">
        <v>2</v>
      </c>
      <c r="I190" s="1352">
        <v>1</v>
      </c>
      <c r="J190" s="1796">
        <v>1</v>
      </c>
      <c r="K190" s="1796">
        <v>1</v>
      </c>
      <c r="L190" s="1796">
        <v>1</v>
      </c>
      <c r="M190" s="1796">
        <v>1</v>
      </c>
      <c r="N190" s="1796">
        <v>1</v>
      </c>
    </row>
    <row r="191" spans="1:14" outlineLevel="1">
      <c r="A191" s="1979"/>
      <c r="B191" s="1986" t="s">
        <v>19</v>
      </c>
      <c r="C191" s="196" t="s">
        <v>62</v>
      </c>
      <c r="D191" s="779">
        <v>10</v>
      </c>
      <c r="E191" s="779">
        <v>10</v>
      </c>
      <c r="F191" s="779">
        <v>10</v>
      </c>
      <c r="G191" s="779">
        <v>10</v>
      </c>
      <c r="H191" s="779">
        <v>10</v>
      </c>
      <c r="I191" s="1343">
        <v>10</v>
      </c>
      <c r="J191" s="1788">
        <v>10</v>
      </c>
      <c r="K191" s="1788">
        <v>10</v>
      </c>
      <c r="L191" s="1788">
        <v>10</v>
      </c>
      <c r="M191" s="1788">
        <v>10</v>
      </c>
      <c r="N191" s="1788">
        <v>10</v>
      </c>
    </row>
    <row r="192" spans="1:14" outlineLevel="1">
      <c r="A192" s="1979"/>
      <c r="B192" s="1986"/>
      <c r="C192" s="196" t="s">
        <v>481</v>
      </c>
      <c r="D192" s="779">
        <v>10</v>
      </c>
      <c r="E192" s="779">
        <v>10</v>
      </c>
      <c r="F192" s="779">
        <v>10</v>
      </c>
      <c r="G192" s="779">
        <v>10</v>
      </c>
      <c r="H192" s="779">
        <v>10</v>
      </c>
      <c r="I192" s="1343">
        <v>10</v>
      </c>
      <c r="J192" s="1788">
        <v>10</v>
      </c>
      <c r="K192" s="1788">
        <v>10</v>
      </c>
      <c r="L192" s="1788">
        <v>10</v>
      </c>
      <c r="M192" s="1788">
        <v>10</v>
      </c>
      <c r="N192" s="1788">
        <v>10</v>
      </c>
    </row>
    <row r="193" spans="1:14" outlineLevel="1">
      <c r="A193" s="1979"/>
      <c r="B193" s="1986"/>
      <c r="C193" s="208" t="s">
        <v>482</v>
      </c>
      <c r="D193" s="784">
        <v>1</v>
      </c>
      <c r="E193" s="784">
        <v>1</v>
      </c>
      <c r="F193" s="784">
        <v>1</v>
      </c>
      <c r="G193" s="784">
        <v>1</v>
      </c>
      <c r="H193" s="784">
        <v>2</v>
      </c>
      <c r="I193" s="1352">
        <v>1</v>
      </c>
      <c r="J193" s="1796">
        <v>1</v>
      </c>
      <c r="K193" s="1796">
        <v>1</v>
      </c>
      <c r="L193" s="1796">
        <v>1</v>
      </c>
      <c r="M193" s="1796">
        <v>1</v>
      </c>
      <c r="N193" s="1796">
        <v>1</v>
      </c>
    </row>
    <row r="194" spans="1:14" outlineLevel="1">
      <c r="A194" s="1979"/>
      <c r="B194" s="1986" t="s">
        <v>20</v>
      </c>
      <c r="C194" s="196" t="s">
        <v>62</v>
      </c>
      <c r="D194" s="779">
        <v>1</v>
      </c>
      <c r="E194" s="779">
        <v>1</v>
      </c>
      <c r="F194" s="779">
        <v>1</v>
      </c>
      <c r="G194" s="779">
        <v>1</v>
      </c>
      <c r="H194" s="779">
        <v>1</v>
      </c>
      <c r="I194" s="1343">
        <v>1</v>
      </c>
      <c r="J194" s="1788">
        <v>1</v>
      </c>
      <c r="K194" s="1788">
        <v>1</v>
      </c>
      <c r="L194" s="1788">
        <v>1</v>
      </c>
      <c r="M194" s="1788">
        <v>1</v>
      </c>
      <c r="N194" s="1788">
        <v>1</v>
      </c>
    </row>
    <row r="195" spans="1:14" outlineLevel="1">
      <c r="A195" s="1979"/>
      <c r="B195" s="1986"/>
      <c r="C195" s="196" t="s">
        <v>481</v>
      </c>
      <c r="D195" s="779">
        <v>1</v>
      </c>
      <c r="E195" s="779">
        <v>1</v>
      </c>
      <c r="F195" s="779">
        <v>1</v>
      </c>
      <c r="G195" s="779">
        <v>1</v>
      </c>
      <c r="H195" s="779">
        <v>1</v>
      </c>
      <c r="I195" s="1343">
        <v>1</v>
      </c>
      <c r="J195" s="1788">
        <v>1</v>
      </c>
      <c r="K195" s="1788">
        <v>1</v>
      </c>
      <c r="L195" s="1788">
        <v>1</v>
      </c>
      <c r="M195" s="1788">
        <v>1</v>
      </c>
      <c r="N195" s="1788">
        <v>1</v>
      </c>
    </row>
    <row r="196" spans="1:14" outlineLevel="1">
      <c r="A196" s="1979"/>
      <c r="B196" s="1986"/>
      <c r="C196" s="208" t="s">
        <v>482</v>
      </c>
      <c r="D196" s="784">
        <v>1</v>
      </c>
      <c r="E196" s="784">
        <v>1</v>
      </c>
      <c r="F196" s="784">
        <v>1</v>
      </c>
      <c r="G196" s="784">
        <v>1</v>
      </c>
      <c r="H196" s="784">
        <v>2</v>
      </c>
      <c r="I196" s="1352">
        <v>1</v>
      </c>
      <c r="J196" s="1796">
        <v>1</v>
      </c>
      <c r="K196" s="1796">
        <v>1</v>
      </c>
      <c r="L196" s="1796">
        <v>1</v>
      </c>
      <c r="M196" s="1796">
        <v>1</v>
      </c>
      <c r="N196" s="1796">
        <v>1</v>
      </c>
    </row>
    <row r="197" spans="1:14" outlineLevel="1">
      <c r="A197" s="1979"/>
      <c r="B197" s="1986" t="s">
        <v>21</v>
      </c>
      <c r="C197" s="196" t="s">
        <v>62</v>
      </c>
      <c r="D197" s="779">
        <v>9</v>
      </c>
      <c r="E197" s="779">
        <v>9</v>
      </c>
      <c r="F197" s="779">
        <v>9</v>
      </c>
      <c r="G197" s="779">
        <v>9</v>
      </c>
      <c r="H197" s="779">
        <v>9</v>
      </c>
      <c r="I197" s="1343">
        <v>9</v>
      </c>
      <c r="J197" s="1788">
        <v>9</v>
      </c>
      <c r="K197" s="1788">
        <v>9</v>
      </c>
      <c r="L197" s="1788">
        <v>9</v>
      </c>
      <c r="M197" s="1788">
        <v>9</v>
      </c>
      <c r="N197" s="1788">
        <v>9</v>
      </c>
    </row>
    <row r="198" spans="1:14" outlineLevel="1">
      <c r="A198" s="1979"/>
      <c r="B198" s="1986"/>
      <c r="C198" s="196" t="s">
        <v>481</v>
      </c>
      <c r="D198" s="779">
        <v>9</v>
      </c>
      <c r="E198" s="779">
        <v>9</v>
      </c>
      <c r="F198" s="779">
        <v>9</v>
      </c>
      <c r="G198" s="779">
        <v>9</v>
      </c>
      <c r="H198" s="779">
        <v>9</v>
      </c>
      <c r="I198" s="1343">
        <v>9</v>
      </c>
      <c r="J198" s="1788">
        <v>9</v>
      </c>
      <c r="K198" s="1788">
        <v>9</v>
      </c>
      <c r="L198" s="1788">
        <v>9</v>
      </c>
      <c r="M198" s="1788">
        <v>9</v>
      </c>
      <c r="N198" s="1788">
        <v>9</v>
      </c>
    </row>
    <row r="199" spans="1:14" outlineLevel="1">
      <c r="A199" s="1979"/>
      <c r="B199" s="1986"/>
      <c r="C199" s="208" t="s">
        <v>482</v>
      </c>
      <c r="D199" s="784">
        <v>1</v>
      </c>
      <c r="E199" s="784">
        <v>1</v>
      </c>
      <c r="F199" s="784">
        <v>1</v>
      </c>
      <c r="G199" s="784">
        <v>1</v>
      </c>
      <c r="H199" s="784">
        <v>2</v>
      </c>
      <c r="I199" s="1352">
        <v>1</v>
      </c>
      <c r="J199" s="1796">
        <v>1</v>
      </c>
      <c r="K199" s="1796">
        <v>1</v>
      </c>
      <c r="L199" s="1796">
        <v>1</v>
      </c>
      <c r="M199" s="1796">
        <v>1</v>
      </c>
      <c r="N199" s="1796">
        <v>1</v>
      </c>
    </row>
    <row r="200" spans="1:14" outlineLevel="1">
      <c r="A200" s="1979"/>
      <c r="B200" s="1986" t="s">
        <v>22</v>
      </c>
      <c r="C200" s="196" t="s">
        <v>62</v>
      </c>
      <c r="D200" s="779">
        <v>37</v>
      </c>
      <c r="E200" s="779">
        <v>37</v>
      </c>
      <c r="F200" s="779">
        <v>37</v>
      </c>
      <c r="G200" s="779">
        <v>37</v>
      </c>
      <c r="H200" s="779">
        <v>37</v>
      </c>
      <c r="I200" s="1343">
        <v>37</v>
      </c>
      <c r="J200" s="1788">
        <v>37</v>
      </c>
      <c r="K200" s="1788">
        <v>37</v>
      </c>
      <c r="L200" s="1788">
        <v>37</v>
      </c>
      <c r="M200" s="1788">
        <v>37</v>
      </c>
      <c r="N200" s="1788">
        <v>37</v>
      </c>
    </row>
    <row r="201" spans="1:14" outlineLevel="1">
      <c r="A201" s="1979"/>
      <c r="B201" s="1986"/>
      <c r="C201" s="196" t="s">
        <v>481</v>
      </c>
      <c r="D201" s="779">
        <v>37</v>
      </c>
      <c r="E201" s="779">
        <v>37</v>
      </c>
      <c r="F201" s="779">
        <v>37</v>
      </c>
      <c r="G201" s="779">
        <v>37</v>
      </c>
      <c r="H201" s="779">
        <v>37</v>
      </c>
      <c r="I201" s="1343">
        <v>37</v>
      </c>
      <c r="J201" s="1788">
        <v>37</v>
      </c>
      <c r="K201" s="1788">
        <v>37</v>
      </c>
      <c r="L201" s="1788">
        <v>37</v>
      </c>
      <c r="M201" s="1788">
        <v>37</v>
      </c>
      <c r="N201" s="1788">
        <v>37</v>
      </c>
    </row>
    <row r="202" spans="1:14" outlineLevel="1">
      <c r="A202" s="1979"/>
      <c r="B202" s="1986"/>
      <c r="C202" s="208" t="s">
        <v>482</v>
      </c>
      <c r="D202" s="784">
        <v>1</v>
      </c>
      <c r="E202" s="784">
        <v>1</v>
      </c>
      <c r="F202" s="784">
        <v>1</v>
      </c>
      <c r="G202" s="784">
        <v>1</v>
      </c>
      <c r="H202" s="784">
        <v>2</v>
      </c>
      <c r="I202" s="1352">
        <v>1</v>
      </c>
      <c r="J202" s="1796">
        <v>1</v>
      </c>
      <c r="K202" s="1796">
        <v>1</v>
      </c>
      <c r="L202" s="1796">
        <v>1</v>
      </c>
      <c r="M202" s="1796">
        <v>1</v>
      </c>
      <c r="N202" s="1796">
        <v>1</v>
      </c>
    </row>
    <row r="203" spans="1:14">
      <c r="A203" s="1996" t="s">
        <v>404</v>
      </c>
      <c r="B203" s="1996"/>
      <c r="C203" s="1996"/>
      <c r="D203" s="1996"/>
      <c r="E203" s="1996"/>
      <c r="F203" s="1996"/>
      <c r="G203" s="1996"/>
      <c r="H203" s="1996"/>
      <c r="I203" s="1996"/>
      <c r="J203" s="1996"/>
      <c r="K203" s="1996"/>
      <c r="L203" s="850"/>
      <c r="M203" s="887"/>
      <c r="N203" s="887"/>
    </row>
    <row r="204" spans="1:14" outlineLevel="1">
      <c r="A204" s="220" t="s">
        <v>43</v>
      </c>
      <c r="B204" s="189" t="s">
        <v>28</v>
      </c>
      <c r="C204" s="198"/>
      <c r="D204" s="198"/>
      <c r="E204" s="188"/>
      <c r="F204" s="188"/>
      <c r="G204" s="188"/>
      <c r="H204" s="845"/>
      <c r="I204" s="845"/>
      <c r="J204" s="687"/>
      <c r="K204" s="687"/>
      <c r="L204" s="788"/>
      <c r="M204" s="788"/>
      <c r="N204" s="788"/>
    </row>
    <row r="205" spans="1:14" ht="30" outlineLevel="1">
      <c r="A205" s="220" t="s">
        <v>192</v>
      </c>
      <c r="B205" s="201" t="s">
        <v>257</v>
      </c>
      <c r="C205" s="219" t="s">
        <v>10</v>
      </c>
      <c r="D205" s="202">
        <v>46250.7</v>
      </c>
      <c r="E205" s="202">
        <v>46147.199999999997</v>
      </c>
      <c r="F205" s="202">
        <v>46152.9</v>
      </c>
      <c r="G205" s="202">
        <v>46152.9</v>
      </c>
      <c r="H205" s="1774">
        <v>46016.7</v>
      </c>
      <c r="I205" s="1774">
        <v>46016.7</v>
      </c>
      <c r="J205" s="1774">
        <v>46016.7</v>
      </c>
      <c r="K205" s="1774">
        <v>46016.7</v>
      </c>
      <c r="L205" s="1774">
        <v>46016.7</v>
      </c>
      <c r="M205" s="1774">
        <v>46016.7</v>
      </c>
      <c r="N205" s="1774">
        <v>46016.7</v>
      </c>
    </row>
    <row r="206" spans="1:14" outlineLevel="1">
      <c r="A206" s="220"/>
      <c r="B206" s="203" t="s">
        <v>29</v>
      </c>
      <c r="C206" s="197" t="s">
        <v>193</v>
      </c>
      <c r="D206" s="772">
        <v>0.16039999999999999</v>
      </c>
      <c r="E206" s="772">
        <v>0.16039999999999999</v>
      </c>
      <c r="F206" s="772">
        <v>0.16070000000000001</v>
      </c>
      <c r="G206" s="772">
        <v>0.16070000000000001</v>
      </c>
      <c r="H206" s="1775">
        <v>0.1588</v>
      </c>
      <c r="I206" s="1775">
        <v>0.1588</v>
      </c>
      <c r="J206" s="1775">
        <v>0.1588</v>
      </c>
      <c r="K206" s="1775">
        <v>0.1588</v>
      </c>
      <c r="L206" s="1775">
        <v>0.1588</v>
      </c>
      <c r="M206" s="1775">
        <v>0.1588</v>
      </c>
      <c r="N206" s="1775">
        <v>0.1588</v>
      </c>
    </row>
    <row r="207" spans="1:14" outlineLevel="1">
      <c r="A207" s="220"/>
      <c r="B207" s="204" t="s">
        <v>186</v>
      </c>
      <c r="C207" s="197" t="s">
        <v>193</v>
      </c>
      <c r="D207" s="772">
        <v>6.4799999999999996E-2</v>
      </c>
      <c r="E207" s="772">
        <v>6.4799999999999996E-2</v>
      </c>
      <c r="F207" s="772">
        <v>6.4199999999999993E-2</v>
      </c>
      <c r="G207" s="772">
        <v>6.4199999999999993E-2</v>
      </c>
      <c r="H207" s="1775">
        <v>6.4299999999999996E-2</v>
      </c>
      <c r="I207" s="1775">
        <v>6.4299999999999996E-2</v>
      </c>
      <c r="J207" s="1775">
        <v>6.4299999999999996E-2</v>
      </c>
      <c r="K207" s="1775">
        <v>6.4299999999999996E-2</v>
      </c>
      <c r="L207" s="1775">
        <v>6.4299999999999996E-2</v>
      </c>
      <c r="M207" s="1775">
        <v>6.4299999999999996E-2</v>
      </c>
      <c r="N207" s="1775">
        <v>6.4299999999999996E-2</v>
      </c>
    </row>
    <row r="208" spans="1:14" outlineLevel="1">
      <c r="A208" s="220"/>
      <c r="B208" s="203" t="s">
        <v>30</v>
      </c>
      <c r="C208" s="197" t="s">
        <v>193</v>
      </c>
      <c r="D208" s="772">
        <v>0.47520000000000001</v>
      </c>
      <c r="E208" s="772">
        <v>0.47520000000000001</v>
      </c>
      <c r="F208" s="772">
        <v>0.47599999999999998</v>
      </c>
      <c r="G208" s="772">
        <v>0.47599999999999998</v>
      </c>
      <c r="H208" s="1775">
        <v>0.47560000000000002</v>
      </c>
      <c r="I208" s="1775">
        <v>0.47560000000000002</v>
      </c>
      <c r="J208" s="1775">
        <v>0.47560000000000002</v>
      </c>
      <c r="K208" s="1775">
        <v>0.47560000000000002</v>
      </c>
      <c r="L208" s="1775">
        <v>0.47560000000000002</v>
      </c>
      <c r="M208" s="1775">
        <v>0.47560000000000002</v>
      </c>
      <c r="N208" s="1775">
        <v>0.47560000000000002</v>
      </c>
    </row>
    <row r="209" spans="1:14" outlineLevel="1">
      <c r="A209" s="220"/>
      <c r="B209" s="203" t="s">
        <v>175</v>
      </c>
      <c r="C209" s="197" t="s">
        <v>193</v>
      </c>
      <c r="D209" s="772">
        <v>0.29959999999999998</v>
      </c>
      <c r="E209" s="772">
        <v>0.29959999999999998</v>
      </c>
      <c r="F209" s="772">
        <v>0.29909999999999998</v>
      </c>
      <c r="G209" s="772">
        <v>0.29909999999999998</v>
      </c>
      <c r="H209" s="1775">
        <v>0.30130000000000001</v>
      </c>
      <c r="I209" s="1775">
        <v>0.30130000000000001</v>
      </c>
      <c r="J209" s="1775">
        <v>0.30130000000000001</v>
      </c>
      <c r="K209" s="1775">
        <v>0.30130000000000001</v>
      </c>
      <c r="L209" s="1775">
        <v>0.30130000000000001</v>
      </c>
      <c r="M209" s="1775">
        <v>0.30130000000000001</v>
      </c>
      <c r="N209" s="1775">
        <v>0.30130000000000001</v>
      </c>
    </row>
    <row r="210" spans="1:14" outlineLevel="1">
      <c r="A210" s="220"/>
      <c r="B210" s="201" t="s">
        <v>176</v>
      </c>
      <c r="C210" s="197" t="s">
        <v>190</v>
      </c>
      <c r="D210" s="772">
        <v>5.8000000000000003E-2</v>
      </c>
      <c r="E210" s="772">
        <v>5.8000000000000003E-2</v>
      </c>
      <c r="F210" s="772">
        <v>6.3700000000000007E-2</v>
      </c>
      <c r="G210" s="772">
        <v>6.3700000000000007E-2</v>
      </c>
      <c r="H210" s="1775">
        <v>7.2499999999999995E-2</v>
      </c>
      <c r="I210" s="1775">
        <v>7.2499999999999995E-2</v>
      </c>
      <c r="J210" s="1775">
        <v>7.2499999999999995E-2</v>
      </c>
      <c r="K210" s="1775">
        <v>7.2499999999999995E-2</v>
      </c>
      <c r="L210" s="1775">
        <v>7.2499999999999995E-2</v>
      </c>
      <c r="M210" s="1775">
        <v>7.2499999999999995E-2</v>
      </c>
      <c r="N210" s="1775">
        <v>7.2499999999999995E-2</v>
      </c>
    </row>
    <row r="211" spans="1:14" outlineLevel="1">
      <c r="A211" s="220"/>
      <c r="B211" s="203" t="s">
        <v>29</v>
      </c>
      <c r="C211" s="197" t="s">
        <v>10</v>
      </c>
      <c r="D211" s="202">
        <v>7418.6122799999985</v>
      </c>
      <c r="E211" s="202">
        <v>7402.0108799999989</v>
      </c>
      <c r="F211" s="202">
        <v>7416.7710299999999</v>
      </c>
      <c r="G211" s="202">
        <v>7416.7710299999999</v>
      </c>
      <c r="H211" s="1776">
        <v>7416.7710299999999</v>
      </c>
      <c r="I211" s="1776">
        <v>7416.7710299999999</v>
      </c>
      <c r="J211" s="1776">
        <v>7416.7710299999999</v>
      </c>
      <c r="K211" s="1776">
        <v>7416.7710299999999</v>
      </c>
      <c r="L211" s="1776">
        <v>7416.7710299999999</v>
      </c>
      <c r="M211" s="1776">
        <v>7416.7710299999999</v>
      </c>
      <c r="N211" s="1776">
        <v>7416.7710299999999</v>
      </c>
    </row>
    <row r="212" spans="1:14" outlineLevel="1">
      <c r="A212" s="220"/>
      <c r="B212" s="204" t="s">
        <v>186</v>
      </c>
      <c r="C212" s="197" t="s">
        <v>10</v>
      </c>
      <c r="D212" s="202">
        <v>2997.0453600000001</v>
      </c>
      <c r="E212" s="202">
        <v>2990.3385600000001</v>
      </c>
      <c r="F212" s="202">
        <v>2963.0161800000001</v>
      </c>
      <c r="G212" s="202">
        <v>2963.0161800000001</v>
      </c>
      <c r="H212" s="1776">
        <v>2963.0161800000001</v>
      </c>
      <c r="I212" s="1776">
        <v>2963.0161800000001</v>
      </c>
      <c r="J212" s="1776">
        <v>2963.0161800000001</v>
      </c>
      <c r="K212" s="1776">
        <v>2963.0161800000001</v>
      </c>
      <c r="L212" s="1776">
        <v>2963.0161800000001</v>
      </c>
      <c r="M212" s="1776">
        <v>2963.0161800000001</v>
      </c>
      <c r="N212" s="1776">
        <v>2963.0161800000001</v>
      </c>
    </row>
    <row r="213" spans="1:14" outlineLevel="1">
      <c r="A213" s="220"/>
      <c r="B213" s="203" t="s">
        <v>30</v>
      </c>
      <c r="C213" s="197" t="s">
        <v>10</v>
      </c>
      <c r="D213" s="202">
        <v>21978.332640000001</v>
      </c>
      <c r="E213" s="202">
        <v>21929.149440000001</v>
      </c>
      <c r="F213" s="202">
        <v>21968.7804</v>
      </c>
      <c r="G213" s="202">
        <v>21968.7804</v>
      </c>
      <c r="H213" s="1776">
        <v>21968.7804</v>
      </c>
      <c r="I213" s="1776">
        <v>21968.7804</v>
      </c>
      <c r="J213" s="1776">
        <v>21968.7804</v>
      </c>
      <c r="K213" s="1776">
        <v>21968.7804</v>
      </c>
      <c r="L213" s="1776">
        <v>21968.7804</v>
      </c>
      <c r="M213" s="1776">
        <v>21968.7804</v>
      </c>
      <c r="N213" s="1776">
        <v>21968.7804</v>
      </c>
    </row>
    <row r="214" spans="1:14" outlineLevel="1">
      <c r="A214" s="220"/>
      <c r="B214" s="203" t="s">
        <v>175</v>
      </c>
      <c r="C214" s="197" t="s">
        <v>10</v>
      </c>
      <c r="D214" s="202">
        <v>13856.709719999999</v>
      </c>
      <c r="E214" s="202">
        <v>13825.70112</v>
      </c>
      <c r="F214" s="202">
        <v>13804.33239</v>
      </c>
      <c r="G214" s="202">
        <v>13804.33239</v>
      </c>
      <c r="H214" s="1776">
        <v>13804.33239</v>
      </c>
      <c r="I214" s="1776">
        <v>13804.33239</v>
      </c>
      <c r="J214" s="1776">
        <v>13804.33239</v>
      </c>
      <c r="K214" s="1776">
        <v>13804.33239</v>
      </c>
      <c r="L214" s="1776">
        <v>13804.33239</v>
      </c>
      <c r="M214" s="1776">
        <v>13804.33239</v>
      </c>
      <c r="N214" s="1776">
        <v>13804.33239</v>
      </c>
    </row>
    <row r="215" spans="1:14" outlineLevel="1">
      <c r="A215" s="220"/>
      <c r="B215" s="201" t="s">
        <v>176</v>
      </c>
      <c r="C215" s="197" t="s">
        <v>10</v>
      </c>
      <c r="D215" s="202">
        <v>803.68916375999981</v>
      </c>
      <c r="E215" s="202">
        <v>801.89066495999998</v>
      </c>
      <c r="F215" s="202">
        <v>879.3359732429999</v>
      </c>
      <c r="G215" s="202">
        <v>879.3359732429999</v>
      </c>
      <c r="H215" s="1776">
        <v>1011.1249491</v>
      </c>
      <c r="I215" s="1776">
        <v>1011.1249491</v>
      </c>
      <c r="J215" s="1776">
        <v>1011.1249491</v>
      </c>
      <c r="K215" s="1776">
        <v>1011.1249491</v>
      </c>
      <c r="L215" s="1776">
        <v>1011.1249491</v>
      </c>
      <c r="M215" s="1776">
        <v>1011.1249491</v>
      </c>
      <c r="N215" s="1776">
        <v>1011.1249491</v>
      </c>
    </row>
    <row r="216" spans="1:14" ht="30" outlineLevel="1">
      <c r="A216" s="220" t="s">
        <v>194</v>
      </c>
      <c r="B216" s="201" t="s">
        <v>258</v>
      </c>
      <c r="C216" s="219" t="s">
        <v>10</v>
      </c>
      <c r="D216" s="202">
        <v>424</v>
      </c>
      <c r="E216" s="202">
        <v>428</v>
      </c>
      <c r="F216" s="202">
        <v>436.2</v>
      </c>
      <c r="G216" s="202">
        <v>447.85885999999994</v>
      </c>
      <c r="H216" s="1776">
        <v>450</v>
      </c>
      <c r="I216" s="1776">
        <v>450</v>
      </c>
      <c r="J216" s="1776">
        <v>450</v>
      </c>
      <c r="K216" s="1776">
        <v>450</v>
      </c>
      <c r="L216" s="1776">
        <v>450</v>
      </c>
      <c r="M216" s="1776">
        <v>450</v>
      </c>
      <c r="N216" s="1776">
        <v>450</v>
      </c>
    </row>
    <row r="217" spans="1:14" outlineLevel="1">
      <c r="A217" s="220"/>
      <c r="B217" s="203" t="s">
        <v>29</v>
      </c>
      <c r="C217" s="197" t="s">
        <v>195</v>
      </c>
      <c r="D217" s="772">
        <v>0</v>
      </c>
      <c r="E217" s="772">
        <v>0</v>
      </c>
      <c r="F217" s="772">
        <v>0</v>
      </c>
      <c r="G217" s="772">
        <v>0</v>
      </c>
      <c r="H217" s="1775">
        <v>0</v>
      </c>
      <c r="I217" s="1775">
        <v>0</v>
      </c>
      <c r="J217" s="1775">
        <v>0</v>
      </c>
      <c r="K217" s="1775">
        <v>0</v>
      </c>
      <c r="L217" s="1775">
        <v>0</v>
      </c>
      <c r="M217" s="1775">
        <v>0</v>
      </c>
      <c r="N217" s="1775">
        <v>0</v>
      </c>
    </row>
    <row r="218" spans="1:14" outlineLevel="1">
      <c r="A218" s="220"/>
      <c r="B218" s="203" t="s">
        <v>186</v>
      </c>
      <c r="C218" s="197" t="s">
        <v>195</v>
      </c>
      <c r="D218" s="772">
        <v>0</v>
      </c>
      <c r="E218" s="772">
        <v>0</v>
      </c>
      <c r="F218" s="772">
        <v>0</v>
      </c>
      <c r="G218" s="772">
        <v>0</v>
      </c>
      <c r="H218" s="1775">
        <v>0</v>
      </c>
      <c r="I218" s="1775">
        <v>0</v>
      </c>
      <c r="J218" s="1775">
        <v>0</v>
      </c>
      <c r="K218" s="1775">
        <v>0</v>
      </c>
      <c r="L218" s="1775">
        <v>0</v>
      </c>
      <c r="M218" s="1775">
        <v>0</v>
      </c>
      <c r="N218" s="1775">
        <v>0</v>
      </c>
    </row>
    <row r="219" spans="1:14" outlineLevel="1">
      <c r="A219" s="220"/>
      <c r="B219" s="203" t="s">
        <v>30</v>
      </c>
      <c r="C219" s="197" t="s">
        <v>195</v>
      </c>
      <c r="D219" s="772">
        <v>0.59530000000000005</v>
      </c>
      <c r="E219" s="772">
        <v>0.59530000000000005</v>
      </c>
      <c r="F219" s="772">
        <v>0.59809999999999997</v>
      </c>
      <c r="G219" s="862">
        <v>0.60529999999999995</v>
      </c>
      <c r="H219" s="1777">
        <v>0.60670000000000002</v>
      </c>
      <c r="I219" s="1777">
        <v>0.60670000000000002</v>
      </c>
      <c r="J219" s="1777">
        <v>0.60670000000000002</v>
      </c>
      <c r="K219" s="1777">
        <v>0.60670000000000002</v>
      </c>
      <c r="L219" s="1777">
        <v>0.60670000000000002</v>
      </c>
      <c r="M219" s="1777">
        <v>0.60670000000000002</v>
      </c>
      <c r="N219" s="1777">
        <v>0.60670000000000002</v>
      </c>
    </row>
    <row r="220" spans="1:14" outlineLevel="1">
      <c r="A220" s="220"/>
      <c r="B220" s="203" t="s">
        <v>187</v>
      </c>
      <c r="C220" s="197" t="s">
        <v>195</v>
      </c>
      <c r="D220" s="772">
        <v>0.4047</v>
      </c>
      <c r="E220" s="772">
        <v>0.4047</v>
      </c>
      <c r="F220" s="772">
        <v>0.40189999999999998</v>
      </c>
      <c r="G220" s="862">
        <v>0.3947</v>
      </c>
      <c r="H220" s="1777">
        <v>0.39329999999999998</v>
      </c>
      <c r="I220" s="1777">
        <v>0.39329999999999998</v>
      </c>
      <c r="J220" s="1777">
        <v>0.39329999999999998</v>
      </c>
      <c r="K220" s="1777">
        <v>0.39329999999999998</v>
      </c>
      <c r="L220" s="1777">
        <v>0.39329999999999998</v>
      </c>
      <c r="M220" s="1777">
        <v>0.39329999999999998</v>
      </c>
      <c r="N220" s="1777">
        <v>0.39329999999999998</v>
      </c>
    </row>
    <row r="221" spans="1:14" outlineLevel="1">
      <c r="A221" s="220"/>
      <c r="B221" s="203" t="s">
        <v>29</v>
      </c>
      <c r="C221" s="197" t="s">
        <v>10</v>
      </c>
      <c r="D221" s="202">
        <v>0</v>
      </c>
      <c r="E221" s="202">
        <v>0</v>
      </c>
      <c r="F221" s="202">
        <v>0</v>
      </c>
      <c r="G221" s="202">
        <v>0</v>
      </c>
      <c r="H221" s="1776">
        <v>0</v>
      </c>
      <c r="I221" s="1776">
        <v>0</v>
      </c>
      <c r="J221" s="1776">
        <v>0</v>
      </c>
      <c r="K221" s="1776">
        <v>0</v>
      </c>
      <c r="L221" s="1776">
        <v>0</v>
      </c>
      <c r="M221" s="1776">
        <v>0</v>
      </c>
      <c r="N221" s="1776">
        <v>0</v>
      </c>
    </row>
    <row r="222" spans="1:14" outlineLevel="1">
      <c r="A222" s="220"/>
      <c r="B222" s="203" t="s">
        <v>186</v>
      </c>
      <c r="C222" s="197" t="s">
        <v>10</v>
      </c>
      <c r="D222" s="202">
        <v>0</v>
      </c>
      <c r="E222" s="202">
        <v>0</v>
      </c>
      <c r="F222" s="202">
        <v>0</v>
      </c>
      <c r="G222" s="202">
        <v>0</v>
      </c>
      <c r="H222" s="1776">
        <v>0</v>
      </c>
      <c r="I222" s="1776">
        <v>0</v>
      </c>
      <c r="J222" s="1776">
        <v>0</v>
      </c>
      <c r="K222" s="1776">
        <v>0</v>
      </c>
      <c r="L222" s="1776">
        <v>0</v>
      </c>
      <c r="M222" s="1776">
        <v>0</v>
      </c>
      <c r="N222" s="1776">
        <v>0</v>
      </c>
    </row>
    <row r="223" spans="1:14" outlineLevel="1">
      <c r="A223" s="220"/>
      <c r="B223" s="203" t="s">
        <v>30</v>
      </c>
      <c r="C223" s="197" t="s">
        <v>10</v>
      </c>
      <c r="D223" s="202">
        <v>252.40720000000002</v>
      </c>
      <c r="E223" s="202">
        <v>254.78840000000002</v>
      </c>
      <c r="F223" s="202">
        <v>260.89122000000003</v>
      </c>
      <c r="G223" s="202">
        <v>260.89122000000003</v>
      </c>
      <c r="H223" s="1776">
        <v>273.01499999999999</v>
      </c>
      <c r="I223" s="1776">
        <v>273.01499999999999</v>
      </c>
      <c r="J223" s="1776">
        <v>273.01499999999999</v>
      </c>
      <c r="K223" s="1776">
        <v>273.01499999999999</v>
      </c>
      <c r="L223" s="1776">
        <v>273.01499999999999</v>
      </c>
      <c r="M223" s="1776">
        <v>273.01499999999999</v>
      </c>
      <c r="N223" s="1776">
        <v>273.01499999999999</v>
      </c>
    </row>
    <row r="224" spans="1:14" outlineLevel="1">
      <c r="A224" s="220"/>
      <c r="B224" s="203" t="s">
        <v>187</v>
      </c>
      <c r="C224" s="197" t="s">
        <v>10</v>
      </c>
      <c r="D224" s="202">
        <v>171.59280000000001</v>
      </c>
      <c r="E224" s="202">
        <v>173.2116</v>
      </c>
      <c r="F224" s="202">
        <v>175.30877999999998</v>
      </c>
      <c r="G224" s="202">
        <v>175.30877999999998</v>
      </c>
      <c r="H224" s="1776">
        <v>176.98500000000001</v>
      </c>
      <c r="I224" s="1776">
        <v>176.98500000000001</v>
      </c>
      <c r="J224" s="1776">
        <v>176.98500000000001</v>
      </c>
      <c r="K224" s="1776">
        <v>176.98500000000001</v>
      </c>
      <c r="L224" s="1776">
        <v>176.98500000000001</v>
      </c>
      <c r="M224" s="1776">
        <v>176.98500000000001</v>
      </c>
      <c r="N224" s="1776">
        <v>176.98500000000001</v>
      </c>
    </row>
    <row r="225" spans="1:14" ht="30" outlineLevel="1">
      <c r="A225" s="220" t="s">
        <v>196</v>
      </c>
      <c r="B225" s="201" t="s">
        <v>31</v>
      </c>
      <c r="C225" s="219" t="s">
        <v>12</v>
      </c>
      <c r="D225" s="771">
        <v>11294</v>
      </c>
      <c r="E225" s="771">
        <v>11309</v>
      </c>
      <c r="F225" s="771">
        <v>11328</v>
      </c>
      <c r="G225" s="771">
        <v>11328</v>
      </c>
      <c r="H225" s="1778">
        <v>10707</v>
      </c>
      <c r="I225" s="1778">
        <v>10707</v>
      </c>
      <c r="J225" s="1778">
        <v>10707</v>
      </c>
      <c r="K225" s="1778">
        <v>10707</v>
      </c>
      <c r="L225" s="1778">
        <v>10707</v>
      </c>
      <c r="M225" s="1778">
        <v>10707</v>
      </c>
      <c r="N225" s="1778">
        <v>10707</v>
      </c>
    </row>
    <row r="226" spans="1:14" outlineLevel="1">
      <c r="A226" s="220"/>
      <c r="B226" s="203" t="s">
        <v>29</v>
      </c>
      <c r="C226" s="197" t="s">
        <v>197</v>
      </c>
      <c r="D226" s="772">
        <v>3.50628652381796E-2</v>
      </c>
      <c r="E226" s="772">
        <v>3.50628652381796E-2</v>
      </c>
      <c r="F226" s="772">
        <v>3.5000000000000003E-2</v>
      </c>
      <c r="G226" s="772">
        <v>3.5000000000000003E-2</v>
      </c>
      <c r="H226" s="1775">
        <v>3.6799999999999999E-2</v>
      </c>
      <c r="I226" s="1775">
        <v>3.6799999999999999E-2</v>
      </c>
      <c r="J226" s="1775">
        <v>3.6799999999999999E-2</v>
      </c>
      <c r="K226" s="1775">
        <v>3.6799999999999999E-2</v>
      </c>
      <c r="L226" s="1775">
        <v>3.6799999999999999E-2</v>
      </c>
      <c r="M226" s="1775">
        <v>3.6799999999999999E-2</v>
      </c>
      <c r="N226" s="1775">
        <v>3.6799999999999999E-2</v>
      </c>
    </row>
    <row r="227" spans="1:14" outlineLevel="1">
      <c r="A227" s="220"/>
      <c r="B227" s="203" t="s">
        <v>186</v>
      </c>
      <c r="C227" s="197" t="s">
        <v>197</v>
      </c>
      <c r="D227" s="772">
        <v>1.6557464140251499E-2</v>
      </c>
      <c r="E227" s="772">
        <v>1.6557464140251499E-2</v>
      </c>
      <c r="F227" s="772">
        <v>1.66E-2</v>
      </c>
      <c r="G227" s="772">
        <v>1.66E-2</v>
      </c>
      <c r="H227" s="1775">
        <v>1.7600000000000001E-2</v>
      </c>
      <c r="I227" s="1775">
        <v>1.7600000000000001E-2</v>
      </c>
      <c r="J227" s="1775">
        <v>1.7600000000000001E-2</v>
      </c>
      <c r="K227" s="1775">
        <v>1.7600000000000001E-2</v>
      </c>
      <c r="L227" s="1775">
        <v>1.7600000000000001E-2</v>
      </c>
      <c r="M227" s="1775">
        <v>1.7600000000000001E-2</v>
      </c>
      <c r="N227" s="1775">
        <v>1.7600000000000001E-2</v>
      </c>
    </row>
    <row r="228" spans="1:14" outlineLevel="1">
      <c r="A228" s="220"/>
      <c r="B228" s="203" t="s">
        <v>30</v>
      </c>
      <c r="C228" s="197" t="s">
        <v>197</v>
      </c>
      <c r="D228" s="772">
        <v>0.94837967062156903</v>
      </c>
      <c r="E228" s="772">
        <v>0.94837967062156903</v>
      </c>
      <c r="F228" s="772">
        <v>0.94840000000000002</v>
      </c>
      <c r="G228" s="772">
        <v>0.94840000000000002</v>
      </c>
      <c r="H228" s="1775">
        <v>0.9456</v>
      </c>
      <c r="I228" s="1775">
        <v>0.9456</v>
      </c>
      <c r="J228" s="1775">
        <v>0.9456</v>
      </c>
      <c r="K228" s="1775">
        <v>0.9456</v>
      </c>
      <c r="L228" s="1775">
        <v>0.9456</v>
      </c>
      <c r="M228" s="1775">
        <v>0.9456</v>
      </c>
      <c r="N228" s="1775">
        <v>0.9456</v>
      </c>
    </row>
    <row r="229" spans="1:14" outlineLevel="1">
      <c r="A229" s="220"/>
      <c r="B229" s="203" t="s">
        <v>29</v>
      </c>
      <c r="C229" s="197" t="s">
        <v>12</v>
      </c>
      <c r="D229" s="774">
        <v>396.0000000000004</v>
      </c>
      <c r="E229" s="774">
        <v>396</v>
      </c>
      <c r="F229" s="774">
        <v>396</v>
      </c>
      <c r="G229" s="774">
        <v>396</v>
      </c>
      <c r="H229" s="1778">
        <v>394</v>
      </c>
      <c r="I229" s="1778">
        <v>394</v>
      </c>
      <c r="J229" s="1778">
        <v>394</v>
      </c>
      <c r="K229" s="1778">
        <v>394</v>
      </c>
      <c r="L229" s="1778">
        <v>394</v>
      </c>
      <c r="M229" s="1778">
        <v>394</v>
      </c>
      <c r="N229" s="1778">
        <v>394</v>
      </c>
    </row>
    <row r="230" spans="1:14" outlineLevel="1">
      <c r="A230" s="220"/>
      <c r="B230" s="203" t="s">
        <v>186</v>
      </c>
      <c r="C230" s="197" t="s">
        <v>12</v>
      </c>
      <c r="D230" s="773">
        <v>187.00000000000045</v>
      </c>
      <c r="E230" s="774">
        <v>187</v>
      </c>
      <c r="F230" s="774">
        <v>188</v>
      </c>
      <c r="G230" s="774">
        <v>188</v>
      </c>
      <c r="H230" s="1778">
        <v>188</v>
      </c>
      <c r="I230" s="1778">
        <v>188</v>
      </c>
      <c r="J230" s="1778">
        <v>188</v>
      </c>
      <c r="K230" s="1778">
        <v>188</v>
      </c>
      <c r="L230" s="1778">
        <v>188</v>
      </c>
      <c r="M230" s="1778">
        <v>188</v>
      </c>
      <c r="N230" s="1778">
        <v>188</v>
      </c>
    </row>
    <row r="231" spans="1:14" outlineLevel="1">
      <c r="A231" s="220"/>
      <c r="B231" s="203" t="s">
        <v>30</v>
      </c>
      <c r="C231" s="197" t="s">
        <v>12</v>
      </c>
      <c r="D231" s="775">
        <v>10711</v>
      </c>
      <c r="E231" s="774">
        <v>10725</v>
      </c>
      <c r="F231" s="774">
        <v>10743</v>
      </c>
      <c r="G231" s="774">
        <v>10743</v>
      </c>
      <c r="H231" s="1778">
        <v>10125</v>
      </c>
      <c r="I231" s="1778">
        <v>10125</v>
      </c>
      <c r="J231" s="1778">
        <v>10125</v>
      </c>
      <c r="K231" s="1778">
        <v>10125</v>
      </c>
      <c r="L231" s="1778">
        <v>10125</v>
      </c>
      <c r="M231" s="1778">
        <v>10125</v>
      </c>
      <c r="N231" s="1778">
        <v>10125</v>
      </c>
    </row>
    <row r="232" spans="1:14" ht="30" outlineLevel="1">
      <c r="A232" s="220" t="s">
        <v>198</v>
      </c>
      <c r="B232" s="201" t="s">
        <v>32</v>
      </c>
      <c r="C232" s="219" t="s">
        <v>13</v>
      </c>
      <c r="D232" s="202">
        <v>8339.8230000000003</v>
      </c>
      <c r="E232" s="202">
        <v>8394.91</v>
      </c>
      <c r="F232" s="202">
        <v>8396.2199999999993</v>
      </c>
      <c r="G232" s="202">
        <v>8360.1979999999967</v>
      </c>
      <c r="H232" s="1776">
        <v>8320.7360000000008</v>
      </c>
      <c r="I232" s="1776">
        <v>8320.7360000000008</v>
      </c>
      <c r="J232" s="1776">
        <v>8320.7360000000008</v>
      </c>
      <c r="K232" s="1776">
        <v>8320.7360000000008</v>
      </c>
      <c r="L232" s="1776">
        <v>8320.7360000000008</v>
      </c>
      <c r="M232" s="1776">
        <v>8320.7360000000008</v>
      </c>
      <c r="N232" s="1776">
        <v>8320.7360000000008</v>
      </c>
    </row>
    <row r="233" spans="1:14" outlineLevel="1">
      <c r="A233" s="220"/>
      <c r="B233" s="203" t="s">
        <v>29</v>
      </c>
      <c r="C233" s="219" t="s">
        <v>199</v>
      </c>
      <c r="D233" s="778">
        <v>0.67603353212652095</v>
      </c>
      <c r="E233" s="778">
        <v>0.65600000000000003</v>
      </c>
      <c r="F233" s="778">
        <v>0.6714</v>
      </c>
      <c r="G233" s="778">
        <v>0.6714</v>
      </c>
      <c r="H233" s="1779">
        <v>0.67390000000000005</v>
      </c>
      <c r="I233" s="1779">
        <v>0.67390000000000005</v>
      </c>
      <c r="J233" s="1779">
        <v>0.67390000000000005</v>
      </c>
      <c r="K233" s="1779">
        <v>0.67390000000000005</v>
      </c>
      <c r="L233" s="1779">
        <v>0.67390000000000005</v>
      </c>
      <c r="M233" s="1779">
        <v>0.67390000000000005</v>
      </c>
      <c r="N233" s="1779">
        <v>0.67390000000000005</v>
      </c>
    </row>
    <row r="234" spans="1:14" outlineLevel="1">
      <c r="A234" s="220"/>
      <c r="B234" s="203" t="s">
        <v>186</v>
      </c>
      <c r="C234" s="219" t="s">
        <v>199</v>
      </c>
      <c r="D234" s="778">
        <v>9.8323429645928898E-2</v>
      </c>
      <c r="E234" s="778">
        <v>9.7000000000000003E-2</v>
      </c>
      <c r="F234" s="778">
        <v>9.7299999999999998E-2</v>
      </c>
      <c r="G234" s="778">
        <v>9.7299999999999998E-2</v>
      </c>
      <c r="H234" s="1779">
        <v>9.8199999999999996E-2</v>
      </c>
      <c r="I234" s="1779">
        <v>9.8199999999999996E-2</v>
      </c>
      <c r="J234" s="1779">
        <v>9.8199999999999996E-2</v>
      </c>
      <c r="K234" s="1779">
        <v>9.8199999999999996E-2</v>
      </c>
      <c r="L234" s="1779">
        <v>9.8199999999999996E-2</v>
      </c>
      <c r="M234" s="1779">
        <v>9.8199999999999996E-2</v>
      </c>
      <c r="N234" s="1779">
        <v>9.8199999999999996E-2</v>
      </c>
    </row>
    <row r="235" spans="1:14" outlineLevel="1">
      <c r="A235" s="220"/>
      <c r="B235" s="203" t="s">
        <v>30</v>
      </c>
      <c r="C235" s="219" t="s">
        <v>199</v>
      </c>
      <c r="D235" s="778">
        <v>0.22564303822755</v>
      </c>
      <c r="E235" s="778">
        <v>0.247</v>
      </c>
      <c r="F235" s="778">
        <v>0.23130000000000001</v>
      </c>
      <c r="G235" s="778">
        <v>0.23130000000000001</v>
      </c>
      <c r="H235" s="1779">
        <v>0.22789999999999999</v>
      </c>
      <c r="I235" s="1779">
        <v>0.22789999999999999</v>
      </c>
      <c r="J235" s="1779">
        <v>0.22789999999999999</v>
      </c>
      <c r="K235" s="1779">
        <v>0.22789999999999999</v>
      </c>
      <c r="L235" s="1779">
        <v>0.22789999999999999</v>
      </c>
      <c r="M235" s="1779">
        <v>0.22789999999999999</v>
      </c>
      <c r="N235" s="1779">
        <v>0.22789999999999999</v>
      </c>
    </row>
    <row r="236" spans="1:14" outlineLevel="1">
      <c r="A236" s="220"/>
      <c r="B236" s="203" t="s">
        <v>29</v>
      </c>
      <c r="C236" s="219" t="s">
        <v>13</v>
      </c>
      <c r="D236" s="202">
        <v>5637.9999999999982</v>
      </c>
      <c r="E236" s="202">
        <v>5507.0609599999998</v>
      </c>
      <c r="F236" s="202">
        <v>5637.2221079999999</v>
      </c>
      <c r="G236" s="202">
        <v>5637.2221079999999</v>
      </c>
      <c r="H236" s="1776">
        <v>5607.3439904000006</v>
      </c>
      <c r="I236" s="1776">
        <v>5607.3439904000006</v>
      </c>
      <c r="J236" s="1776">
        <v>5607.3439904000006</v>
      </c>
      <c r="K236" s="1776">
        <v>5607.3439904000006</v>
      </c>
      <c r="L236" s="1776">
        <v>5607.3439904000006</v>
      </c>
      <c r="M236" s="1776">
        <v>5607.3439904000006</v>
      </c>
      <c r="N236" s="1776">
        <v>5607.3439904000006</v>
      </c>
    </row>
    <row r="237" spans="1:14" outlineLevel="1">
      <c r="A237" s="220"/>
      <c r="B237" s="203" t="s">
        <v>186</v>
      </c>
      <c r="C237" s="219" t="s">
        <v>13</v>
      </c>
      <c r="D237" s="202">
        <v>819.99999999999966</v>
      </c>
      <c r="E237" s="202">
        <v>814.30626999999993</v>
      </c>
      <c r="F237" s="202">
        <v>816.95220600000005</v>
      </c>
      <c r="G237" s="202">
        <v>816.95220600000005</v>
      </c>
      <c r="H237" s="1776">
        <v>817.09627520000004</v>
      </c>
      <c r="I237" s="1776">
        <v>817.09627520000004</v>
      </c>
      <c r="J237" s="1776">
        <v>817.09627520000004</v>
      </c>
      <c r="K237" s="1776">
        <v>817.09627520000004</v>
      </c>
      <c r="L237" s="1776">
        <v>817.09627520000004</v>
      </c>
      <c r="M237" s="1776">
        <v>817.09627520000004</v>
      </c>
      <c r="N237" s="1776">
        <v>817.09627520000004</v>
      </c>
    </row>
    <row r="238" spans="1:14" outlineLevel="1">
      <c r="A238" s="220"/>
      <c r="B238" s="203" t="s">
        <v>30</v>
      </c>
      <c r="C238" s="219" t="s">
        <v>13</v>
      </c>
      <c r="D238" s="202">
        <v>1881.8230000000008</v>
      </c>
      <c r="E238" s="202">
        <v>2073.54277</v>
      </c>
      <c r="F238" s="202">
        <v>1942.0456859999997</v>
      </c>
      <c r="G238" s="202">
        <v>1942.0456859999997</v>
      </c>
      <c r="H238" s="1776">
        <v>1896.2957344000001</v>
      </c>
      <c r="I238" s="1776">
        <v>1896.2957344000001</v>
      </c>
      <c r="J238" s="1776">
        <v>1896.2957344000001</v>
      </c>
      <c r="K238" s="1776">
        <v>1896.2957344000001</v>
      </c>
      <c r="L238" s="1776">
        <v>1896.2957344000001</v>
      </c>
      <c r="M238" s="1776">
        <v>1896.2957344000001</v>
      </c>
      <c r="N238" s="1776">
        <v>1896.2957344000001</v>
      </c>
    </row>
    <row r="239" spans="1:14" outlineLevel="1">
      <c r="A239" s="220" t="s">
        <v>44</v>
      </c>
      <c r="B239" s="189" t="s">
        <v>33</v>
      </c>
      <c r="C239" s="198"/>
      <c r="D239" s="779"/>
      <c r="E239" s="250"/>
      <c r="F239" s="250"/>
      <c r="G239" s="250"/>
      <c r="H239" s="1780"/>
      <c r="I239" s="1780"/>
      <c r="J239" s="1780"/>
      <c r="K239" s="1780"/>
      <c r="L239" s="1780"/>
      <c r="M239" s="1780"/>
      <c r="N239" s="1780"/>
    </row>
    <row r="240" spans="1:14" ht="30" outlineLevel="1">
      <c r="A240" s="1979"/>
      <c r="B240" s="1988" t="s">
        <v>34</v>
      </c>
      <c r="C240" s="190" t="s">
        <v>39</v>
      </c>
      <c r="D240" s="779">
        <v>89</v>
      </c>
      <c r="E240" s="779">
        <v>89</v>
      </c>
      <c r="F240" s="779">
        <v>85</v>
      </c>
      <c r="G240" s="779">
        <v>74</v>
      </c>
      <c r="H240" s="1781">
        <v>74</v>
      </c>
      <c r="I240" s="1781">
        <v>74</v>
      </c>
      <c r="J240" s="1781">
        <v>74</v>
      </c>
      <c r="K240" s="1781">
        <v>74</v>
      </c>
      <c r="L240" s="1781">
        <v>74</v>
      </c>
      <c r="M240" s="1781">
        <v>74</v>
      </c>
      <c r="N240" s="1781">
        <v>74</v>
      </c>
    </row>
    <row r="241" spans="1:14" ht="30" outlineLevel="1">
      <c r="A241" s="1979"/>
      <c r="B241" s="1988"/>
      <c r="C241" s="190" t="s">
        <v>14</v>
      </c>
      <c r="D241" s="780">
        <v>0.32158849507595999</v>
      </c>
      <c r="E241" s="780">
        <v>0.31159999999999999</v>
      </c>
      <c r="F241" s="780">
        <v>0.32650000000000001</v>
      </c>
      <c r="G241" s="780">
        <v>0.25440000000000002</v>
      </c>
      <c r="H241" s="1782">
        <v>0.25423180310787302</v>
      </c>
      <c r="I241" s="1782">
        <v>0.25423180310787302</v>
      </c>
      <c r="J241" s="1782">
        <v>0.25423180310787302</v>
      </c>
      <c r="K241" s="1782">
        <v>0.25423180310787302</v>
      </c>
      <c r="L241" s="1782">
        <v>0.25423180310787302</v>
      </c>
      <c r="M241" s="1782">
        <v>0.25423180310787302</v>
      </c>
      <c r="N241" s="1782">
        <v>0.25423180310787302</v>
      </c>
    </row>
    <row r="242" spans="1:14" ht="30" outlineLevel="1">
      <c r="A242" s="1979"/>
      <c r="B242" s="1988" t="s">
        <v>35</v>
      </c>
      <c r="C242" s="190" t="s">
        <v>39</v>
      </c>
      <c r="D242" s="779">
        <v>925</v>
      </c>
      <c r="E242" s="779">
        <v>925</v>
      </c>
      <c r="F242" s="779">
        <v>961</v>
      </c>
      <c r="G242" s="779">
        <v>998</v>
      </c>
      <c r="H242" s="1781">
        <v>998</v>
      </c>
      <c r="I242" s="1781">
        <v>998</v>
      </c>
      <c r="J242" s="1781">
        <v>998</v>
      </c>
      <c r="K242" s="1781">
        <v>998</v>
      </c>
      <c r="L242" s="1781">
        <v>998</v>
      </c>
      <c r="M242" s="1781">
        <v>998</v>
      </c>
      <c r="N242" s="1781">
        <v>998</v>
      </c>
    </row>
    <row r="243" spans="1:14" ht="30" outlineLevel="1">
      <c r="A243" s="1979"/>
      <c r="B243" s="1988"/>
      <c r="C243" s="190" t="s">
        <v>14</v>
      </c>
      <c r="D243" s="780">
        <v>2.4062275880069602E-2</v>
      </c>
      <c r="E243" s="780">
        <v>2.4299999999999999E-2</v>
      </c>
      <c r="F243" s="780">
        <v>3.0300000000000001E-2</v>
      </c>
      <c r="G243" s="780">
        <v>3.1899999999999998E-2</v>
      </c>
      <c r="H243" s="1782">
        <v>3.14219082492877E-2</v>
      </c>
      <c r="I243" s="1782">
        <v>3.14219082492877E-2</v>
      </c>
      <c r="J243" s="1782">
        <v>3.14219082492877E-2</v>
      </c>
      <c r="K243" s="1782">
        <v>3.14219082492877E-2</v>
      </c>
      <c r="L243" s="1782">
        <v>3.14219082492877E-2</v>
      </c>
      <c r="M243" s="1782">
        <v>3.14219082492877E-2</v>
      </c>
      <c r="N243" s="1782">
        <v>3.14219082492877E-2</v>
      </c>
    </row>
    <row r="244" spans="1:14" ht="30" outlineLevel="1">
      <c r="A244" s="1979"/>
      <c r="B244" s="1988" t="s">
        <v>15</v>
      </c>
      <c r="C244" s="190" t="s">
        <v>39</v>
      </c>
      <c r="D244" s="779">
        <v>1</v>
      </c>
      <c r="E244" s="779">
        <v>1</v>
      </c>
      <c r="F244" s="779">
        <v>1</v>
      </c>
      <c r="G244" s="779">
        <v>1</v>
      </c>
      <c r="H244" s="1781">
        <v>1</v>
      </c>
      <c r="I244" s="1781">
        <v>1</v>
      </c>
      <c r="J244" s="1781">
        <v>1</v>
      </c>
      <c r="K244" s="1781">
        <v>1</v>
      </c>
      <c r="L244" s="1781">
        <v>1</v>
      </c>
      <c r="M244" s="1781">
        <v>1</v>
      </c>
      <c r="N244" s="1781">
        <v>1</v>
      </c>
    </row>
    <row r="245" spans="1:14" ht="30" outlineLevel="1">
      <c r="A245" s="1979"/>
      <c r="B245" s="1988"/>
      <c r="C245" s="190" t="s">
        <v>14</v>
      </c>
      <c r="D245" s="780">
        <v>2.7514828828736099E-2</v>
      </c>
      <c r="E245" s="780">
        <v>0.03</v>
      </c>
      <c r="F245" s="780">
        <v>3.6200000000000003E-2</v>
      </c>
      <c r="G245" s="780">
        <v>2.3300000000000001E-2</v>
      </c>
      <c r="H245" s="1782">
        <v>2.12529741775907E-2</v>
      </c>
      <c r="I245" s="1782">
        <v>2.12529741775907E-2</v>
      </c>
      <c r="J245" s="1782">
        <v>2.12529741775907E-2</v>
      </c>
      <c r="K245" s="1782">
        <v>2.12529741775907E-2</v>
      </c>
      <c r="L245" s="1782">
        <v>2.12529741775907E-2</v>
      </c>
      <c r="M245" s="1782">
        <v>2.12529741775907E-2</v>
      </c>
      <c r="N245" s="1782">
        <v>2.12529741775907E-2</v>
      </c>
    </row>
    <row r="246" spans="1:14" ht="30" outlineLevel="1">
      <c r="A246" s="1979"/>
      <c r="B246" s="1988" t="s">
        <v>16</v>
      </c>
      <c r="C246" s="190" t="s">
        <v>39</v>
      </c>
      <c r="D246" s="779">
        <v>1</v>
      </c>
      <c r="E246" s="779">
        <v>1</v>
      </c>
      <c r="F246" s="779">
        <v>1</v>
      </c>
      <c r="G246" s="779">
        <v>1</v>
      </c>
      <c r="H246" s="1781">
        <v>1</v>
      </c>
      <c r="I246" s="1781">
        <v>1</v>
      </c>
      <c r="J246" s="1781">
        <v>1</v>
      </c>
      <c r="K246" s="1781">
        <v>1</v>
      </c>
      <c r="L246" s="1781">
        <v>1</v>
      </c>
      <c r="M246" s="1781">
        <v>1</v>
      </c>
      <c r="N246" s="1781">
        <v>1</v>
      </c>
    </row>
    <row r="247" spans="1:14" ht="30" outlineLevel="1">
      <c r="A247" s="1979"/>
      <c r="B247" s="1988"/>
      <c r="C247" s="190" t="s">
        <v>14</v>
      </c>
      <c r="D247" s="780">
        <v>5.3430665589410701E-3</v>
      </c>
      <c r="E247" s="780">
        <v>4.0000000000000001E-3</v>
      </c>
      <c r="F247" s="780">
        <v>3.5999999999999999E-3</v>
      </c>
      <c r="G247" s="780">
        <v>3.8E-3</v>
      </c>
      <c r="H247" s="1782">
        <v>3.4597864940263999E-3</v>
      </c>
      <c r="I247" s="1782">
        <v>3.4597864940263999E-3</v>
      </c>
      <c r="J247" s="1782">
        <v>3.4597864940263999E-3</v>
      </c>
      <c r="K247" s="1782">
        <v>3.4597864940263999E-3</v>
      </c>
      <c r="L247" s="1782">
        <v>3.4597864940263999E-3</v>
      </c>
      <c r="M247" s="1782">
        <v>3.4597864940263999E-3</v>
      </c>
      <c r="N247" s="1782">
        <v>3.4597864940263999E-3</v>
      </c>
    </row>
    <row r="248" spans="1:14" ht="30" outlineLevel="1">
      <c r="A248" s="1979"/>
      <c r="B248" s="1988" t="s">
        <v>17</v>
      </c>
      <c r="C248" s="190" t="s">
        <v>39</v>
      </c>
      <c r="D248" s="779">
        <v>6149</v>
      </c>
      <c r="E248" s="779">
        <v>6149</v>
      </c>
      <c r="F248" s="779">
        <v>6598</v>
      </c>
      <c r="G248" s="779">
        <v>6118</v>
      </c>
      <c r="H248" s="1781">
        <v>6118</v>
      </c>
      <c r="I248" s="1781">
        <v>6118</v>
      </c>
      <c r="J248" s="1781">
        <v>6118</v>
      </c>
      <c r="K248" s="1781">
        <v>6118</v>
      </c>
      <c r="L248" s="1781">
        <v>6118</v>
      </c>
      <c r="M248" s="1781">
        <v>6118</v>
      </c>
      <c r="N248" s="1781">
        <v>6118</v>
      </c>
    </row>
    <row r="249" spans="1:14" ht="30" outlineLevel="1">
      <c r="A249" s="1979"/>
      <c r="B249" s="1988"/>
      <c r="C249" s="190" t="s">
        <v>14</v>
      </c>
      <c r="D249" s="780">
        <v>6.91121653885656E-2</v>
      </c>
      <c r="E249" s="780">
        <v>7.1999999999999995E-2</v>
      </c>
      <c r="F249" s="780">
        <v>7.0000000000000007E-2</v>
      </c>
      <c r="G249" s="780">
        <v>7.8100000000000003E-2</v>
      </c>
      <c r="H249" s="1782">
        <v>7.1450527575679601E-2</v>
      </c>
      <c r="I249" s="1782">
        <v>7.1450527575679601E-2</v>
      </c>
      <c r="J249" s="1782">
        <v>7.1450527575679601E-2</v>
      </c>
      <c r="K249" s="1782">
        <v>7.1450527575679601E-2</v>
      </c>
      <c r="L249" s="1782">
        <v>7.1450527575679601E-2</v>
      </c>
      <c r="M249" s="1782">
        <v>7.1450527575679601E-2</v>
      </c>
      <c r="N249" s="1782">
        <v>7.1450527575679601E-2</v>
      </c>
    </row>
    <row r="250" spans="1:14" ht="30" outlineLevel="1">
      <c r="A250" s="1979"/>
      <c r="B250" s="1988" t="s">
        <v>177</v>
      </c>
      <c r="C250" s="190" t="s">
        <v>39</v>
      </c>
      <c r="D250" s="779">
        <v>977</v>
      </c>
      <c r="E250" s="779">
        <v>977</v>
      </c>
      <c r="F250" s="779">
        <v>995</v>
      </c>
      <c r="G250" s="779">
        <v>928</v>
      </c>
      <c r="H250" s="1781">
        <v>928</v>
      </c>
      <c r="I250" s="1781">
        <v>928</v>
      </c>
      <c r="J250" s="1781">
        <v>928</v>
      </c>
      <c r="K250" s="1781">
        <v>928</v>
      </c>
      <c r="L250" s="1781">
        <v>928</v>
      </c>
      <c r="M250" s="1781">
        <v>928</v>
      </c>
      <c r="N250" s="1781">
        <v>928</v>
      </c>
    </row>
    <row r="251" spans="1:14" ht="30" outlineLevel="1">
      <c r="A251" s="1979"/>
      <c r="B251" s="1988"/>
      <c r="C251" s="190" t="s">
        <v>14</v>
      </c>
      <c r="D251" s="780">
        <v>1.8956140664997598E-2</v>
      </c>
      <c r="E251" s="780">
        <v>1.9599999999999999E-2</v>
      </c>
      <c r="F251" s="780">
        <v>2.1899999999999999E-2</v>
      </c>
      <c r="G251" s="780">
        <v>2.3400000000000001E-2</v>
      </c>
      <c r="H251" s="1782">
        <v>2.6930591656775301E-2</v>
      </c>
      <c r="I251" s="1782">
        <v>2.6930591656775301E-2</v>
      </c>
      <c r="J251" s="1782">
        <v>2.6930591656775301E-2</v>
      </c>
      <c r="K251" s="1782">
        <v>2.6930591656775301E-2</v>
      </c>
      <c r="L251" s="1782">
        <v>2.6930591656775301E-2</v>
      </c>
      <c r="M251" s="1782">
        <v>2.6930591656775301E-2</v>
      </c>
      <c r="N251" s="1782">
        <v>2.6930591656775301E-2</v>
      </c>
    </row>
    <row r="252" spans="1:14" ht="30" outlineLevel="1">
      <c r="A252" s="1979"/>
      <c r="B252" s="1988" t="s">
        <v>36</v>
      </c>
      <c r="C252" s="190" t="s">
        <v>39</v>
      </c>
      <c r="D252" s="779">
        <v>260451</v>
      </c>
      <c r="E252" s="779">
        <v>258892</v>
      </c>
      <c r="F252" s="779">
        <v>247433</v>
      </c>
      <c r="G252" s="779">
        <v>248389</v>
      </c>
      <c r="H252" s="1781">
        <v>248389</v>
      </c>
      <c r="I252" s="1781">
        <v>248389</v>
      </c>
      <c r="J252" s="1781">
        <v>248389</v>
      </c>
      <c r="K252" s="1781">
        <v>248389</v>
      </c>
      <c r="L252" s="1781">
        <v>248389</v>
      </c>
      <c r="M252" s="1781">
        <v>248389</v>
      </c>
      <c r="N252" s="1781">
        <v>248389</v>
      </c>
    </row>
    <row r="253" spans="1:14" ht="30" outlineLevel="1">
      <c r="A253" s="1979"/>
      <c r="B253" s="1988"/>
      <c r="C253" s="190" t="s">
        <v>14</v>
      </c>
      <c r="D253" s="780">
        <v>7.4987100506295007E-2</v>
      </c>
      <c r="E253" s="780">
        <v>7.9200000000000007E-2</v>
      </c>
      <c r="F253" s="780">
        <v>9.9400000000000002E-2</v>
      </c>
      <c r="G253" s="780">
        <v>9.7299999999999998E-2</v>
      </c>
      <c r="H253" s="1782">
        <v>0.114542190203336</v>
      </c>
      <c r="I253" s="1782">
        <v>0.114542190203336</v>
      </c>
      <c r="J253" s="1782">
        <v>0.114542190203336</v>
      </c>
      <c r="K253" s="1782">
        <v>0.114542190203336</v>
      </c>
      <c r="L253" s="1782">
        <v>0.114542190203336</v>
      </c>
      <c r="M253" s="1782">
        <v>0.114542190203336</v>
      </c>
      <c r="N253" s="1782">
        <v>0.114542190203336</v>
      </c>
    </row>
    <row r="254" spans="1:14" ht="30" outlineLevel="1">
      <c r="A254" s="1979"/>
      <c r="B254" s="1992" t="s">
        <v>37</v>
      </c>
      <c r="C254" s="190" t="s">
        <v>39</v>
      </c>
      <c r="D254" s="779">
        <v>33823</v>
      </c>
      <c r="E254" s="779">
        <v>29803</v>
      </c>
      <c r="F254" s="779">
        <v>32371</v>
      </c>
      <c r="G254" s="779">
        <v>35850</v>
      </c>
      <c r="H254" s="1781">
        <v>35850</v>
      </c>
      <c r="I254" s="1781">
        <v>35850</v>
      </c>
      <c r="J254" s="1781">
        <v>35850</v>
      </c>
      <c r="K254" s="1781">
        <v>35850</v>
      </c>
      <c r="L254" s="1781">
        <v>35850</v>
      </c>
      <c r="M254" s="1781">
        <v>35850</v>
      </c>
      <c r="N254" s="1781">
        <v>35850</v>
      </c>
    </row>
    <row r="255" spans="1:14" ht="30" outlineLevel="1">
      <c r="A255" s="1979"/>
      <c r="B255" s="1992"/>
      <c r="C255" s="190" t="s">
        <v>14</v>
      </c>
      <c r="D255" s="780">
        <v>1.98416335939657E-2</v>
      </c>
      <c r="E255" s="250">
        <v>1.74</v>
      </c>
      <c r="F255" s="250">
        <v>2.44</v>
      </c>
      <c r="G255" s="250">
        <v>2.06</v>
      </c>
      <c r="H255" s="1780">
        <v>2.4190547939219393</v>
      </c>
      <c r="I255" s="1780">
        <v>2.4190547939219393</v>
      </c>
      <c r="J255" s="1780">
        <v>2.4190547939219393</v>
      </c>
      <c r="K255" s="1780">
        <v>2.4190547939219393</v>
      </c>
      <c r="L255" s="1780">
        <v>2.4190547939219393</v>
      </c>
      <c r="M255" s="1780">
        <v>2.4190547939219393</v>
      </c>
      <c r="N255" s="1780">
        <v>2.4190547939219393</v>
      </c>
    </row>
    <row r="256" spans="1:14" ht="30" outlineLevel="1">
      <c r="A256" s="1979"/>
      <c r="B256" s="1992" t="s">
        <v>38</v>
      </c>
      <c r="C256" s="190" t="s">
        <v>39</v>
      </c>
      <c r="D256" s="779">
        <v>226628</v>
      </c>
      <c r="E256" s="250">
        <v>229089</v>
      </c>
      <c r="F256" s="250">
        <v>215062</v>
      </c>
      <c r="G256" s="250">
        <v>212539</v>
      </c>
      <c r="H256" s="1780">
        <v>212539</v>
      </c>
      <c r="I256" s="1780">
        <v>212539</v>
      </c>
      <c r="J256" s="1780">
        <v>212539</v>
      </c>
      <c r="K256" s="1780">
        <v>212539</v>
      </c>
      <c r="L256" s="1780">
        <v>212539</v>
      </c>
      <c r="M256" s="1780">
        <v>212539</v>
      </c>
      <c r="N256" s="1780">
        <v>212539</v>
      </c>
    </row>
    <row r="257" spans="1:14" ht="30" outlineLevel="1">
      <c r="A257" s="1979"/>
      <c r="B257" s="1992"/>
      <c r="C257" s="190" t="s">
        <v>14</v>
      </c>
      <c r="D257" s="780">
        <v>5.51454669123293E-2</v>
      </c>
      <c r="E257" s="780">
        <v>6.1800000000000001E-2</v>
      </c>
      <c r="F257" s="780">
        <v>7.4999999999999997E-2</v>
      </c>
      <c r="G257" s="780">
        <v>7.6799999999999993E-2</v>
      </c>
      <c r="H257" s="1782">
        <v>9.0351642264116794E-2</v>
      </c>
      <c r="I257" s="1782">
        <v>9.0351642264116794E-2</v>
      </c>
      <c r="J257" s="1782">
        <v>9.0351642264116794E-2</v>
      </c>
      <c r="K257" s="1782">
        <v>9.0351642264116794E-2</v>
      </c>
      <c r="L257" s="1782">
        <v>9.0351642264116794E-2</v>
      </c>
      <c r="M257" s="1782">
        <v>9.0351642264116794E-2</v>
      </c>
      <c r="N257" s="1782">
        <v>9.0351642264116794E-2</v>
      </c>
    </row>
    <row r="258" spans="1:14" ht="30" outlineLevel="1">
      <c r="A258" s="1993"/>
      <c r="B258" s="1994" t="s">
        <v>11</v>
      </c>
      <c r="C258" s="190" t="s">
        <v>39</v>
      </c>
      <c r="D258" s="779">
        <v>268593</v>
      </c>
      <c r="E258" s="779">
        <v>267034</v>
      </c>
      <c r="F258" s="779">
        <v>256074</v>
      </c>
      <c r="G258" s="779">
        <v>256509</v>
      </c>
      <c r="H258" s="1781">
        <v>256509</v>
      </c>
      <c r="I258" s="1781">
        <v>256509</v>
      </c>
      <c r="J258" s="1781">
        <v>256509</v>
      </c>
      <c r="K258" s="1781">
        <v>256509</v>
      </c>
      <c r="L258" s="1781">
        <v>256509</v>
      </c>
      <c r="M258" s="1781">
        <v>256509</v>
      </c>
      <c r="N258" s="1781">
        <v>256509</v>
      </c>
    </row>
    <row r="259" spans="1:14" ht="30" outlineLevel="1">
      <c r="A259" s="1993"/>
      <c r="B259" s="1994"/>
      <c r="C259" s="190" t="s">
        <v>14</v>
      </c>
      <c r="D259" s="780">
        <v>0.54156407290356501</v>
      </c>
      <c r="E259" s="780">
        <v>0.54069999999999996</v>
      </c>
      <c r="F259" s="780">
        <v>0.58789999999999998</v>
      </c>
      <c r="G259" s="780">
        <v>0.5121</v>
      </c>
      <c r="H259" s="1782">
        <v>0.58376036356968997</v>
      </c>
      <c r="I259" s="1782">
        <v>0.58376036356968997</v>
      </c>
      <c r="J259" s="1782">
        <v>0.58376036356968997</v>
      </c>
      <c r="K259" s="1782">
        <v>0.58376036356968997</v>
      </c>
      <c r="L259" s="1782">
        <v>0.58376036356968997</v>
      </c>
      <c r="M259" s="1782">
        <v>0.58376036356968997</v>
      </c>
      <c r="N259" s="1782">
        <v>0.58376036356968997</v>
      </c>
    </row>
    <row r="260" spans="1:14" ht="30" outlineLevel="1">
      <c r="A260" s="220" t="s">
        <v>45</v>
      </c>
      <c r="B260" s="189" t="s">
        <v>191</v>
      </c>
      <c r="C260" s="198"/>
      <c r="D260" s="250"/>
      <c r="E260" s="780"/>
      <c r="F260" s="780"/>
      <c r="G260" s="780"/>
      <c r="H260" s="1782"/>
      <c r="I260" s="1782"/>
      <c r="J260" s="1782"/>
      <c r="K260" s="1782"/>
      <c r="L260" s="1782"/>
      <c r="M260" s="1782"/>
      <c r="N260" s="1782"/>
    </row>
    <row r="261" spans="1:14" outlineLevel="1">
      <c r="A261" s="220"/>
      <c r="B261" s="205" t="s">
        <v>188</v>
      </c>
      <c r="C261" s="219" t="s">
        <v>12</v>
      </c>
      <c r="D261" s="779">
        <v>1459</v>
      </c>
      <c r="E261" s="779">
        <v>1459</v>
      </c>
      <c r="F261" s="779">
        <v>1459</v>
      </c>
      <c r="G261" s="779">
        <v>1459</v>
      </c>
      <c r="H261" s="1781">
        <v>1459</v>
      </c>
      <c r="I261" s="1781">
        <v>1459</v>
      </c>
      <c r="J261" s="1781">
        <v>1459</v>
      </c>
      <c r="K261" s="1781">
        <v>1459</v>
      </c>
      <c r="L261" s="1781">
        <v>1459</v>
      </c>
      <c r="M261" s="1781">
        <v>1459</v>
      </c>
      <c r="N261" s="1781">
        <v>1459</v>
      </c>
    </row>
    <row r="262" spans="1:14" ht="17.25" outlineLevel="1">
      <c r="A262" s="209"/>
      <c r="B262" s="210" t="s">
        <v>247</v>
      </c>
      <c r="C262" s="211" t="s">
        <v>41</v>
      </c>
      <c r="D262" s="212">
        <v>324.22588999999999</v>
      </c>
      <c r="E262" s="212">
        <v>324.22588999999999</v>
      </c>
      <c r="F262" s="212">
        <v>324.22588999999999</v>
      </c>
      <c r="G262" s="212">
        <v>324.22588999999999</v>
      </c>
      <c r="H262" s="1783">
        <v>324.22588999999999</v>
      </c>
      <c r="I262" s="1783">
        <v>324.22588999999999</v>
      </c>
      <c r="J262" s="1783">
        <v>324.22588999999999</v>
      </c>
      <c r="K262" s="1783">
        <v>324.22588999999999</v>
      </c>
      <c r="L262" s="1783">
        <v>324.22588999999999</v>
      </c>
      <c r="M262" s="1783">
        <v>324.22588999999999</v>
      </c>
      <c r="N262" s="1783">
        <v>324.22588999999999</v>
      </c>
    </row>
    <row r="263" spans="1:14" ht="17.25" outlineLevel="1">
      <c r="A263" s="219"/>
      <c r="B263" s="221" t="s">
        <v>179</v>
      </c>
      <c r="C263" s="195" t="s">
        <v>42</v>
      </c>
      <c r="D263" s="202">
        <v>907.83249000000001</v>
      </c>
      <c r="E263" s="202">
        <v>907.83249000000001</v>
      </c>
      <c r="F263" s="202">
        <v>907.83249000000001</v>
      </c>
      <c r="G263" s="202">
        <v>907.83249000000001</v>
      </c>
      <c r="H263" s="1776">
        <v>907.83249000000001</v>
      </c>
      <c r="I263" s="1776">
        <v>907.83249000000001</v>
      </c>
      <c r="J263" s="1776">
        <v>907.83249000000001</v>
      </c>
      <c r="K263" s="1776">
        <v>907.83249000000001</v>
      </c>
      <c r="L263" s="1776">
        <v>907.83249000000001</v>
      </c>
      <c r="M263" s="1776">
        <v>907.83249000000001</v>
      </c>
      <c r="N263" s="1776">
        <v>907.83249000000001</v>
      </c>
    </row>
    <row r="264" spans="1:14" ht="17.25" outlineLevel="1">
      <c r="A264" s="266"/>
      <c r="B264" s="264" t="s">
        <v>189</v>
      </c>
      <c r="C264" s="265" t="s">
        <v>42</v>
      </c>
      <c r="D264" s="267">
        <v>898.75417000000004</v>
      </c>
      <c r="E264" s="267">
        <v>898.75417000000004</v>
      </c>
      <c r="F264" s="267">
        <v>898.75417000000004</v>
      </c>
      <c r="G264" s="267">
        <v>898.75417000000004</v>
      </c>
      <c r="H264" s="1784">
        <v>898.75417000000004</v>
      </c>
      <c r="I264" s="1784">
        <v>898.75417000000004</v>
      </c>
      <c r="J264" s="1784">
        <v>898.75417000000004</v>
      </c>
      <c r="K264" s="1784">
        <v>898.75417000000004</v>
      </c>
      <c r="L264" s="1784">
        <v>898.75417000000004</v>
      </c>
      <c r="M264" s="1784">
        <v>898.75417000000004</v>
      </c>
      <c r="N264" s="1784">
        <v>898.75417000000004</v>
      </c>
    </row>
    <row r="265" spans="1:14" outlineLevel="1">
      <c r="A265" s="220" t="s">
        <v>46</v>
      </c>
      <c r="B265" s="207" t="s">
        <v>40</v>
      </c>
      <c r="C265" s="195"/>
      <c r="D265" s="202"/>
      <c r="E265" s="202"/>
      <c r="F265" s="202"/>
      <c r="G265" s="202"/>
      <c r="H265" s="1776"/>
      <c r="I265" s="1776"/>
      <c r="J265" s="1776"/>
      <c r="K265" s="1776"/>
      <c r="L265" s="1776"/>
      <c r="M265" s="1776"/>
      <c r="N265" s="1776"/>
    </row>
    <row r="266" spans="1:14" outlineLevel="1">
      <c r="A266" s="219"/>
      <c r="B266" s="201" t="s">
        <v>23</v>
      </c>
      <c r="C266" s="195" t="s">
        <v>12</v>
      </c>
      <c r="D266" s="779">
        <v>1024</v>
      </c>
      <c r="E266" s="779">
        <v>798</v>
      </c>
      <c r="F266" s="779">
        <v>758</v>
      </c>
      <c r="G266" s="779">
        <v>702</v>
      </c>
      <c r="H266" s="1781">
        <v>738</v>
      </c>
      <c r="I266" s="1781">
        <v>738</v>
      </c>
      <c r="J266" s="1781">
        <v>738</v>
      </c>
      <c r="K266" s="1781">
        <v>738</v>
      </c>
      <c r="L266" s="1781">
        <v>738</v>
      </c>
      <c r="M266" s="1781">
        <v>738</v>
      </c>
      <c r="N266" s="1781">
        <v>738</v>
      </c>
    </row>
    <row r="267" spans="1:14" outlineLevel="1">
      <c r="A267" s="1981"/>
      <c r="B267" s="1983" t="s">
        <v>203</v>
      </c>
      <c r="C267" s="195" t="s">
        <v>12</v>
      </c>
      <c r="D267" s="779">
        <v>665.6</v>
      </c>
      <c r="E267" s="779">
        <v>528</v>
      </c>
      <c r="F267" s="779">
        <v>688</v>
      </c>
      <c r="G267" s="779">
        <v>619</v>
      </c>
      <c r="H267" s="1781">
        <v>648</v>
      </c>
      <c r="I267" s="1781">
        <v>648</v>
      </c>
      <c r="J267" s="1781">
        <v>648</v>
      </c>
      <c r="K267" s="1781">
        <v>648</v>
      </c>
      <c r="L267" s="1781">
        <v>648</v>
      </c>
      <c r="M267" s="1781">
        <v>648</v>
      </c>
      <c r="N267" s="1781">
        <v>648</v>
      </c>
    </row>
    <row r="268" spans="1:14" outlineLevel="1">
      <c r="A268" s="1982"/>
      <c r="B268" s="1984"/>
      <c r="C268" s="195" t="s">
        <v>204</v>
      </c>
      <c r="D268" s="784">
        <v>0.65</v>
      </c>
      <c r="E268" s="784">
        <v>0.71063257065948904</v>
      </c>
      <c r="F268" s="784">
        <v>0.90765171503957798</v>
      </c>
      <c r="G268" s="784">
        <v>0.881766381766382</v>
      </c>
      <c r="H268" s="1785">
        <v>0.87804878048780499</v>
      </c>
      <c r="I268" s="1785">
        <v>0.87804878048780499</v>
      </c>
      <c r="J268" s="1785">
        <v>0.87804878048780499</v>
      </c>
      <c r="K268" s="1785">
        <v>0.87804878048780499</v>
      </c>
      <c r="L268" s="1785">
        <v>0.87804878048780499</v>
      </c>
      <c r="M268" s="1785">
        <v>0.87804878048780499</v>
      </c>
      <c r="N268" s="1785">
        <v>0.87804878048780499</v>
      </c>
    </row>
    <row r="269" spans="1:14" outlineLevel="1">
      <c r="A269" s="219"/>
      <c r="B269" s="201" t="s">
        <v>24</v>
      </c>
      <c r="C269" s="195" t="s">
        <v>12</v>
      </c>
      <c r="D269" s="779">
        <v>172</v>
      </c>
      <c r="E269" s="779">
        <v>221</v>
      </c>
      <c r="F269" s="779">
        <v>221</v>
      </c>
      <c r="G269" s="779">
        <v>213</v>
      </c>
      <c r="H269" s="1781">
        <v>178</v>
      </c>
      <c r="I269" s="1781">
        <v>178</v>
      </c>
      <c r="J269" s="1781">
        <v>178</v>
      </c>
      <c r="K269" s="1781">
        <v>178</v>
      </c>
      <c r="L269" s="1781">
        <v>178</v>
      </c>
      <c r="M269" s="1781">
        <v>178</v>
      </c>
      <c r="N269" s="1781">
        <v>178</v>
      </c>
    </row>
    <row r="270" spans="1:14" outlineLevel="1">
      <c r="A270" s="1981"/>
      <c r="B270" s="1983" t="s">
        <v>205</v>
      </c>
      <c r="C270" s="195" t="s">
        <v>12</v>
      </c>
      <c r="D270" s="779">
        <v>111.8</v>
      </c>
      <c r="E270" s="779">
        <v>163</v>
      </c>
      <c r="F270" s="779">
        <v>185</v>
      </c>
      <c r="G270" s="779">
        <v>178</v>
      </c>
      <c r="H270" s="1781">
        <v>147</v>
      </c>
      <c r="I270" s="1781">
        <v>147</v>
      </c>
      <c r="J270" s="1781">
        <v>147</v>
      </c>
      <c r="K270" s="1781">
        <v>147</v>
      </c>
      <c r="L270" s="1781">
        <v>147</v>
      </c>
      <c r="M270" s="1781">
        <v>147</v>
      </c>
      <c r="N270" s="1781">
        <v>147</v>
      </c>
    </row>
    <row r="271" spans="1:14" outlineLevel="1">
      <c r="A271" s="1982"/>
      <c r="B271" s="1984"/>
      <c r="C271" s="195" t="s">
        <v>204</v>
      </c>
      <c r="D271" s="784">
        <v>0.65</v>
      </c>
      <c r="E271" s="784">
        <v>0.73755656108597301</v>
      </c>
      <c r="F271" s="784">
        <v>0.83710407239818996</v>
      </c>
      <c r="G271" s="784">
        <v>0.83568075117370899</v>
      </c>
      <c r="H271" s="1785">
        <v>0.82568075117370898</v>
      </c>
      <c r="I271" s="1785">
        <v>0.82568075117370898</v>
      </c>
      <c r="J271" s="1785">
        <v>0.82568075117370898</v>
      </c>
      <c r="K271" s="1785">
        <v>0.82568075117370898</v>
      </c>
      <c r="L271" s="1785">
        <v>0.82568075117370898</v>
      </c>
      <c r="M271" s="1785">
        <v>0.82568075117370898</v>
      </c>
      <c r="N271" s="1785">
        <v>0.82568075117370898</v>
      </c>
    </row>
    <row r="272" spans="1:14" ht="30" outlineLevel="1">
      <c r="A272" s="220" t="s">
        <v>47</v>
      </c>
      <c r="B272" s="189" t="s">
        <v>201</v>
      </c>
      <c r="C272" s="196" t="s">
        <v>12</v>
      </c>
      <c r="D272" s="779">
        <v>289081</v>
      </c>
      <c r="E272" s="779">
        <v>291080</v>
      </c>
      <c r="F272" s="779">
        <v>282973</v>
      </c>
      <c r="G272" s="779">
        <v>296220</v>
      </c>
      <c r="H272" s="1781">
        <v>310713</v>
      </c>
      <c r="I272" s="1781">
        <v>310713</v>
      </c>
      <c r="J272" s="1781">
        <v>310713</v>
      </c>
      <c r="K272" s="1781">
        <v>310713</v>
      </c>
      <c r="L272" s="1781">
        <v>310713</v>
      </c>
      <c r="M272" s="1781">
        <v>310713</v>
      </c>
      <c r="N272" s="1781">
        <v>310713</v>
      </c>
    </row>
    <row r="273" spans="1:14" outlineLevel="1">
      <c r="A273" s="1985" t="s">
        <v>206</v>
      </c>
      <c r="B273" s="1980" t="s">
        <v>180</v>
      </c>
      <c r="C273" s="196" t="s">
        <v>12</v>
      </c>
      <c r="D273" s="779">
        <v>284187</v>
      </c>
      <c r="E273" s="779">
        <v>286638</v>
      </c>
      <c r="F273" s="779">
        <v>277776</v>
      </c>
      <c r="G273" s="779">
        <v>286855</v>
      </c>
      <c r="H273" s="1781">
        <v>300530</v>
      </c>
      <c r="I273" s="1781">
        <v>300530</v>
      </c>
      <c r="J273" s="1781">
        <v>300530</v>
      </c>
      <c r="K273" s="1781">
        <v>300530</v>
      </c>
      <c r="L273" s="1781">
        <v>300530</v>
      </c>
      <c r="M273" s="1781">
        <v>300530</v>
      </c>
      <c r="N273" s="1781">
        <v>300530</v>
      </c>
    </row>
    <row r="274" spans="1:14" outlineLevel="1">
      <c r="A274" s="1979"/>
      <c r="B274" s="1980"/>
      <c r="C274" s="196" t="s">
        <v>210</v>
      </c>
      <c r="D274" s="780">
        <v>0.98307048889411597</v>
      </c>
      <c r="E274" s="780">
        <v>0.98470000000000002</v>
      </c>
      <c r="F274" s="780">
        <v>0.98163429019729798</v>
      </c>
      <c r="G274" s="780">
        <v>0.96838498413341434</v>
      </c>
      <c r="H274" s="1782">
        <v>0.96722699082432984</v>
      </c>
      <c r="I274" s="1782">
        <v>0.96722699082432984</v>
      </c>
      <c r="J274" s="1782">
        <v>0.96722699082432984</v>
      </c>
      <c r="K274" s="1782">
        <v>0.96722699082432984</v>
      </c>
      <c r="L274" s="1782">
        <v>0.96722699082432984</v>
      </c>
      <c r="M274" s="1782">
        <v>0.96722699082432984</v>
      </c>
      <c r="N274" s="1782">
        <v>0.96722699082432984</v>
      </c>
    </row>
    <row r="275" spans="1:14" outlineLevel="1">
      <c r="A275" s="1979" t="s">
        <v>207</v>
      </c>
      <c r="B275" s="1986" t="s">
        <v>181</v>
      </c>
      <c r="C275" s="196" t="s">
        <v>12</v>
      </c>
      <c r="D275" s="779">
        <v>4518</v>
      </c>
      <c r="E275" s="779">
        <v>6250</v>
      </c>
      <c r="F275" s="779">
        <v>20883</v>
      </c>
      <c r="G275" s="779">
        <v>68250</v>
      </c>
      <c r="H275" s="1781">
        <v>69631</v>
      </c>
      <c r="I275" s="1781">
        <v>69631</v>
      </c>
      <c r="J275" s="1781">
        <v>69631</v>
      </c>
      <c r="K275" s="1781">
        <v>69631</v>
      </c>
      <c r="L275" s="1781">
        <v>69631</v>
      </c>
      <c r="M275" s="1781">
        <v>69631</v>
      </c>
      <c r="N275" s="1781">
        <v>69631</v>
      </c>
    </row>
    <row r="276" spans="1:14" outlineLevel="1">
      <c r="A276" s="1979"/>
      <c r="B276" s="1986"/>
      <c r="C276" s="196" t="s">
        <v>211</v>
      </c>
      <c r="D276" s="780">
        <v>1.5897982666342899E-2</v>
      </c>
      <c r="E276" s="780">
        <v>2.18E-2</v>
      </c>
      <c r="F276" s="780">
        <v>7.5179281147399302E-2</v>
      </c>
      <c r="G276" s="780">
        <v>0.23792508410172386</v>
      </c>
      <c r="H276" s="1782">
        <v>0.23169400725385153</v>
      </c>
      <c r="I276" s="1782">
        <v>0.23169400725385153</v>
      </c>
      <c r="J276" s="1782">
        <v>0.23169400725385153</v>
      </c>
      <c r="K276" s="1782">
        <v>0.23169400725385153</v>
      </c>
      <c r="L276" s="1782">
        <v>0.23169400725385153</v>
      </c>
      <c r="M276" s="1782">
        <v>0.23169400725385153</v>
      </c>
      <c r="N276" s="1782">
        <v>0.23169400725385153</v>
      </c>
    </row>
    <row r="277" spans="1:14" outlineLevel="1">
      <c r="A277" s="1979"/>
      <c r="B277" s="1987" t="s">
        <v>182</v>
      </c>
      <c r="C277" s="196" t="s">
        <v>12</v>
      </c>
      <c r="D277" s="779">
        <v>2490</v>
      </c>
      <c r="E277" s="779">
        <v>3343</v>
      </c>
      <c r="F277" s="779">
        <v>2258</v>
      </c>
      <c r="G277" s="779">
        <v>2308</v>
      </c>
      <c r="H277" s="1781">
        <v>2314</v>
      </c>
      <c r="I277" s="1781">
        <v>2314</v>
      </c>
      <c r="J277" s="1781">
        <v>2314</v>
      </c>
      <c r="K277" s="1781">
        <v>2314</v>
      </c>
      <c r="L277" s="1781">
        <v>2314</v>
      </c>
      <c r="M277" s="1781">
        <v>2314</v>
      </c>
      <c r="N277" s="1781">
        <v>2314</v>
      </c>
    </row>
    <row r="278" spans="1:14" outlineLevel="1">
      <c r="A278" s="1979"/>
      <c r="B278" s="1987"/>
      <c r="C278" s="196" t="s">
        <v>212</v>
      </c>
      <c r="D278" s="780">
        <v>0.55112881806108904</v>
      </c>
      <c r="E278" s="780">
        <v>0.53488000000000002</v>
      </c>
      <c r="F278" s="780">
        <v>0.108126227074654</v>
      </c>
      <c r="G278" s="780">
        <v>3.381684981684982E-2</v>
      </c>
      <c r="H278" s="1782">
        <v>3.3232324682971666E-2</v>
      </c>
      <c r="I278" s="1782">
        <v>3.3232324682971666E-2</v>
      </c>
      <c r="J278" s="1782">
        <v>3.3232324682971666E-2</v>
      </c>
      <c r="K278" s="1782">
        <v>3.3232324682971666E-2</v>
      </c>
      <c r="L278" s="1782">
        <v>3.3232324682971666E-2</v>
      </c>
      <c r="M278" s="1782">
        <v>3.3232324682971666E-2</v>
      </c>
      <c r="N278" s="1782">
        <v>3.3232324682971666E-2</v>
      </c>
    </row>
    <row r="279" spans="1:14" outlineLevel="1">
      <c r="A279" s="1979"/>
      <c r="B279" s="1987" t="s">
        <v>183</v>
      </c>
      <c r="C279" s="196" t="s">
        <v>12</v>
      </c>
      <c r="D279" s="779">
        <v>2028</v>
      </c>
      <c r="E279" s="779">
        <v>2907</v>
      </c>
      <c r="F279" s="779">
        <v>18625</v>
      </c>
      <c r="G279" s="779">
        <v>65844</v>
      </c>
      <c r="H279" s="1781">
        <v>67219</v>
      </c>
      <c r="I279" s="1781">
        <v>67219</v>
      </c>
      <c r="J279" s="1781">
        <v>67219</v>
      </c>
      <c r="K279" s="1781">
        <v>67219</v>
      </c>
      <c r="L279" s="1781">
        <v>67219</v>
      </c>
      <c r="M279" s="1781">
        <v>67219</v>
      </c>
      <c r="N279" s="1781">
        <v>67219</v>
      </c>
    </row>
    <row r="280" spans="1:14" outlineLevel="1">
      <c r="A280" s="1979"/>
      <c r="B280" s="1987"/>
      <c r="C280" s="196" t="s">
        <v>212</v>
      </c>
      <c r="D280" s="780">
        <v>0.44887118193891101</v>
      </c>
      <c r="E280" s="780">
        <v>0.46510000000000001</v>
      </c>
      <c r="F280" s="780">
        <v>0.89187377292534598</v>
      </c>
      <c r="G280" s="780">
        <v>0.9647472527472527</v>
      </c>
      <c r="H280" s="1782">
        <v>0.96536025620772359</v>
      </c>
      <c r="I280" s="1782">
        <v>0.96536025620772359</v>
      </c>
      <c r="J280" s="1782">
        <v>0.96536025620772359</v>
      </c>
      <c r="K280" s="1782">
        <v>0.96536025620772359</v>
      </c>
      <c r="L280" s="1782">
        <v>0.96536025620772359</v>
      </c>
      <c r="M280" s="1782">
        <v>0.96536025620772359</v>
      </c>
      <c r="N280" s="1782">
        <v>0.96536025620772359</v>
      </c>
    </row>
    <row r="281" spans="1:14" outlineLevel="1">
      <c r="A281" s="1979" t="s">
        <v>208</v>
      </c>
      <c r="B281" s="1980" t="s">
        <v>55</v>
      </c>
      <c r="C281" s="196" t="s">
        <v>12</v>
      </c>
      <c r="D281" s="779">
        <v>4894</v>
      </c>
      <c r="E281" s="779">
        <v>4442</v>
      </c>
      <c r="F281" s="779">
        <v>5197</v>
      </c>
      <c r="G281" s="779">
        <v>9365</v>
      </c>
      <c r="H281" s="1781">
        <v>10183</v>
      </c>
      <c r="I281" s="1781">
        <v>10183</v>
      </c>
      <c r="J281" s="1781">
        <v>10183</v>
      </c>
      <c r="K281" s="1781">
        <v>10183</v>
      </c>
      <c r="L281" s="1781">
        <v>10183</v>
      </c>
      <c r="M281" s="1781">
        <v>10183</v>
      </c>
      <c r="N281" s="1781">
        <v>10183</v>
      </c>
    </row>
    <row r="282" spans="1:14" outlineLevel="1">
      <c r="A282" s="1979"/>
      <c r="B282" s="1980"/>
      <c r="C282" s="196" t="s">
        <v>210</v>
      </c>
      <c r="D282" s="780">
        <v>1.69295111058838E-2</v>
      </c>
      <c r="E282" s="780">
        <v>1.5299999999999999E-2</v>
      </c>
      <c r="F282" s="780">
        <v>1.8365709802702001E-4</v>
      </c>
      <c r="G282" s="780">
        <v>3.1615015866585647E-2</v>
      </c>
      <c r="H282" s="1782">
        <v>3.2773009175670151E-2</v>
      </c>
      <c r="I282" s="1782">
        <v>3.2773009175670151E-2</v>
      </c>
      <c r="J282" s="1782">
        <v>3.2773009175670151E-2</v>
      </c>
      <c r="K282" s="1782">
        <v>3.2773009175670151E-2</v>
      </c>
      <c r="L282" s="1782">
        <v>3.2773009175670151E-2</v>
      </c>
      <c r="M282" s="1782">
        <v>3.2773009175670151E-2</v>
      </c>
      <c r="N282" s="1782">
        <v>3.2773009175670151E-2</v>
      </c>
    </row>
    <row r="283" spans="1:14" outlineLevel="1">
      <c r="A283" s="1979" t="s">
        <v>209</v>
      </c>
      <c r="B283" s="1980" t="s">
        <v>56</v>
      </c>
      <c r="C283" s="196" t="s">
        <v>12</v>
      </c>
      <c r="D283" s="779">
        <v>47793</v>
      </c>
      <c r="E283" s="779">
        <v>44018</v>
      </c>
      <c r="F283" s="779">
        <v>9585</v>
      </c>
      <c r="G283" s="779">
        <v>14172</v>
      </c>
      <c r="H283" s="1781">
        <v>12712</v>
      </c>
      <c r="I283" s="1781">
        <v>12712</v>
      </c>
      <c r="J283" s="1781">
        <v>12712</v>
      </c>
      <c r="K283" s="1781">
        <v>12712</v>
      </c>
      <c r="L283" s="1781">
        <v>12712</v>
      </c>
      <c r="M283" s="1781">
        <v>12712</v>
      </c>
      <c r="N283" s="1781">
        <v>12712</v>
      </c>
    </row>
    <row r="284" spans="1:14" outlineLevel="1">
      <c r="A284" s="1979"/>
      <c r="B284" s="1980"/>
      <c r="C284" s="196" t="s">
        <v>213</v>
      </c>
      <c r="D284" s="780">
        <v>0.16817447666501301</v>
      </c>
      <c r="E284" s="780">
        <v>0.1512</v>
      </c>
      <c r="F284" s="780">
        <v>3.4506220839813397E-2</v>
      </c>
      <c r="G284" s="780">
        <v>4.9404751529518398E-2</v>
      </c>
      <c r="H284" s="1782">
        <v>4.2298605796426317E-2</v>
      </c>
      <c r="I284" s="1782">
        <v>4.2298605796426317E-2</v>
      </c>
      <c r="J284" s="1782">
        <v>4.2298605796426317E-2</v>
      </c>
      <c r="K284" s="1782">
        <v>4.2298605796426317E-2</v>
      </c>
      <c r="L284" s="1782">
        <v>4.2298605796426317E-2</v>
      </c>
      <c r="M284" s="1782">
        <v>4.2298605796426317E-2</v>
      </c>
      <c r="N284" s="1782">
        <v>4.2298605796426317E-2</v>
      </c>
    </row>
    <row r="285" spans="1:14" ht="30" outlineLevel="1">
      <c r="A285" s="220" t="s">
        <v>108</v>
      </c>
      <c r="B285" s="189" t="s">
        <v>144</v>
      </c>
      <c r="C285" s="188"/>
      <c r="D285" s="781"/>
      <c r="E285" s="694"/>
      <c r="F285" s="694"/>
      <c r="G285" s="694"/>
      <c r="H285" s="1786"/>
      <c r="I285" s="1786"/>
      <c r="J285" s="1786"/>
      <c r="K285" s="1786"/>
      <c r="L285" s="1786"/>
      <c r="M285" s="1786"/>
      <c r="N285" s="1786"/>
    </row>
    <row r="286" spans="1:14" outlineLevel="1">
      <c r="A286" s="1981"/>
      <c r="B286" s="1990" t="s">
        <v>18</v>
      </c>
      <c r="C286" s="196" t="s">
        <v>62</v>
      </c>
      <c r="D286" s="779">
        <v>188</v>
      </c>
      <c r="E286" s="779">
        <v>188</v>
      </c>
      <c r="F286" s="779">
        <v>177</v>
      </c>
      <c r="G286" s="779">
        <v>177</v>
      </c>
      <c r="H286" s="1781">
        <v>177</v>
      </c>
      <c r="I286" s="1781">
        <v>177</v>
      </c>
      <c r="J286" s="1781">
        <v>177</v>
      </c>
      <c r="K286" s="1781">
        <v>177</v>
      </c>
      <c r="L286" s="1781">
        <v>177</v>
      </c>
      <c r="M286" s="1781">
        <v>177</v>
      </c>
      <c r="N286" s="1781">
        <v>177</v>
      </c>
    </row>
    <row r="287" spans="1:14" outlineLevel="1">
      <c r="A287" s="1989"/>
      <c r="B287" s="1991"/>
      <c r="C287" s="196" t="s">
        <v>481</v>
      </c>
      <c r="D287" s="779">
        <v>188</v>
      </c>
      <c r="E287" s="779">
        <v>188</v>
      </c>
      <c r="F287" s="779">
        <v>177</v>
      </c>
      <c r="G287" s="779">
        <v>177</v>
      </c>
      <c r="H287" s="1781">
        <v>177</v>
      </c>
      <c r="I287" s="1781">
        <v>177</v>
      </c>
      <c r="J287" s="1781">
        <v>177</v>
      </c>
      <c r="K287" s="1781">
        <v>177</v>
      </c>
      <c r="L287" s="1781">
        <v>177</v>
      </c>
      <c r="M287" s="1781">
        <v>177</v>
      </c>
      <c r="N287" s="1781">
        <v>177</v>
      </c>
    </row>
    <row r="288" spans="1:14" outlineLevel="1">
      <c r="A288" s="1989"/>
      <c r="B288" s="1991"/>
      <c r="C288" s="208" t="s">
        <v>482</v>
      </c>
      <c r="D288" s="784">
        <v>1</v>
      </c>
      <c r="E288" s="784">
        <v>1</v>
      </c>
      <c r="F288" s="784">
        <v>1</v>
      </c>
      <c r="G288" s="784">
        <v>1</v>
      </c>
      <c r="H288" s="1785">
        <v>1</v>
      </c>
      <c r="I288" s="1785">
        <v>1</v>
      </c>
      <c r="J288" s="1785">
        <v>1</v>
      </c>
      <c r="K288" s="1785">
        <v>1</v>
      </c>
      <c r="L288" s="1785">
        <v>1</v>
      </c>
      <c r="M288" s="1785">
        <v>1</v>
      </c>
      <c r="N288" s="1785">
        <v>1</v>
      </c>
    </row>
    <row r="289" spans="1:14" outlineLevel="1">
      <c r="A289" s="1979"/>
      <c r="B289" s="1986" t="s">
        <v>19</v>
      </c>
      <c r="C289" s="196" t="s">
        <v>62</v>
      </c>
      <c r="D289" s="779">
        <v>11</v>
      </c>
      <c r="E289" s="779">
        <v>11</v>
      </c>
      <c r="F289" s="779">
        <v>10</v>
      </c>
      <c r="G289" s="779">
        <v>10</v>
      </c>
      <c r="H289" s="1781">
        <v>10</v>
      </c>
      <c r="I289" s="1781">
        <v>10</v>
      </c>
      <c r="J289" s="1781">
        <v>10</v>
      </c>
      <c r="K289" s="1781">
        <v>10</v>
      </c>
      <c r="L289" s="1781">
        <v>10</v>
      </c>
      <c r="M289" s="1781">
        <v>10</v>
      </c>
      <c r="N289" s="1781">
        <v>10</v>
      </c>
    </row>
    <row r="290" spans="1:14" outlineLevel="1">
      <c r="A290" s="1979"/>
      <c r="B290" s="1986"/>
      <c r="C290" s="196" t="s">
        <v>481</v>
      </c>
      <c r="D290" s="779">
        <v>11</v>
      </c>
      <c r="E290" s="779">
        <v>11</v>
      </c>
      <c r="F290" s="779">
        <v>10</v>
      </c>
      <c r="G290" s="779">
        <v>10</v>
      </c>
      <c r="H290" s="1781">
        <v>10</v>
      </c>
      <c r="I290" s="1781">
        <v>10</v>
      </c>
      <c r="J290" s="1781">
        <v>10</v>
      </c>
      <c r="K290" s="1781">
        <v>10</v>
      </c>
      <c r="L290" s="1781">
        <v>10</v>
      </c>
      <c r="M290" s="1781">
        <v>10</v>
      </c>
      <c r="N290" s="1781">
        <v>10</v>
      </c>
    </row>
    <row r="291" spans="1:14" outlineLevel="1">
      <c r="A291" s="1979"/>
      <c r="B291" s="1986"/>
      <c r="C291" s="208" t="s">
        <v>482</v>
      </c>
      <c r="D291" s="784">
        <v>1</v>
      </c>
      <c r="E291" s="784">
        <v>1</v>
      </c>
      <c r="F291" s="784">
        <v>1</v>
      </c>
      <c r="G291" s="784">
        <v>1</v>
      </c>
      <c r="H291" s="1785">
        <v>1</v>
      </c>
      <c r="I291" s="1785">
        <v>1</v>
      </c>
      <c r="J291" s="1785">
        <v>1</v>
      </c>
      <c r="K291" s="1785">
        <v>1</v>
      </c>
      <c r="L291" s="1785">
        <v>1</v>
      </c>
      <c r="M291" s="1785">
        <v>1</v>
      </c>
      <c r="N291" s="1785">
        <v>1</v>
      </c>
    </row>
    <row r="292" spans="1:14" outlineLevel="1">
      <c r="A292" s="1979"/>
      <c r="B292" s="1986" t="s">
        <v>20</v>
      </c>
      <c r="C292" s="196" t="s">
        <v>62</v>
      </c>
      <c r="D292" s="779">
        <v>0</v>
      </c>
      <c r="E292" s="779">
        <v>0</v>
      </c>
      <c r="F292" s="779">
        <v>0</v>
      </c>
      <c r="G292" s="779">
        <v>0</v>
      </c>
      <c r="H292" s="1781">
        <v>0</v>
      </c>
      <c r="I292" s="1781">
        <v>0</v>
      </c>
      <c r="J292" s="1781">
        <v>0</v>
      </c>
      <c r="K292" s="1781">
        <v>0</v>
      </c>
      <c r="L292" s="1781">
        <v>0</v>
      </c>
      <c r="M292" s="1781">
        <v>0</v>
      </c>
      <c r="N292" s="1781">
        <v>0</v>
      </c>
    </row>
    <row r="293" spans="1:14" outlineLevel="1">
      <c r="A293" s="1979"/>
      <c r="B293" s="1986"/>
      <c r="C293" s="196" t="s">
        <v>481</v>
      </c>
      <c r="D293" s="779">
        <v>0</v>
      </c>
      <c r="E293" s="779">
        <v>0</v>
      </c>
      <c r="F293" s="779">
        <v>0</v>
      </c>
      <c r="G293" s="779">
        <v>0</v>
      </c>
      <c r="H293" s="1781">
        <v>0</v>
      </c>
      <c r="I293" s="1781">
        <v>0</v>
      </c>
      <c r="J293" s="1781">
        <v>0</v>
      </c>
      <c r="K293" s="1781">
        <v>0</v>
      </c>
      <c r="L293" s="1781">
        <v>0</v>
      </c>
      <c r="M293" s="1781">
        <v>0</v>
      </c>
      <c r="N293" s="1781">
        <v>0</v>
      </c>
    </row>
    <row r="294" spans="1:14" outlineLevel="1">
      <c r="A294" s="1979"/>
      <c r="B294" s="1986"/>
      <c r="C294" s="208" t="s">
        <v>482</v>
      </c>
      <c r="D294" s="784">
        <v>0</v>
      </c>
      <c r="E294" s="784">
        <v>0</v>
      </c>
      <c r="F294" s="784">
        <v>0</v>
      </c>
      <c r="G294" s="784">
        <v>0</v>
      </c>
      <c r="H294" s="1785">
        <v>0</v>
      </c>
      <c r="I294" s="1785">
        <v>0</v>
      </c>
      <c r="J294" s="1785">
        <v>0</v>
      </c>
      <c r="K294" s="1785">
        <v>0</v>
      </c>
      <c r="L294" s="1785">
        <v>0</v>
      </c>
      <c r="M294" s="1785">
        <v>0</v>
      </c>
      <c r="N294" s="1785">
        <v>0</v>
      </c>
    </row>
    <row r="295" spans="1:14" outlineLevel="1">
      <c r="A295" s="1979"/>
      <c r="B295" s="1986" t="s">
        <v>21</v>
      </c>
      <c r="C295" s="196" t="s">
        <v>62</v>
      </c>
      <c r="D295" s="779">
        <v>0</v>
      </c>
      <c r="E295" s="779">
        <v>0</v>
      </c>
      <c r="F295" s="779">
        <v>0</v>
      </c>
      <c r="G295" s="779">
        <v>0</v>
      </c>
      <c r="H295" s="1781">
        <v>0</v>
      </c>
      <c r="I295" s="1781">
        <v>0</v>
      </c>
      <c r="J295" s="1781">
        <v>0</v>
      </c>
      <c r="K295" s="1781">
        <v>0</v>
      </c>
      <c r="L295" s="1781">
        <v>0</v>
      </c>
      <c r="M295" s="1781">
        <v>0</v>
      </c>
      <c r="N295" s="1781">
        <v>0</v>
      </c>
    </row>
    <row r="296" spans="1:14" outlineLevel="1">
      <c r="A296" s="1979"/>
      <c r="B296" s="1986"/>
      <c r="C296" s="196" t="s">
        <v>481</v>
      </c>
      <c r="D296" s="779">
        <v>0</v>
      </c>
      <c r="E296" s="779">
        <v>0</v>
      </c>
      <c r="F296" s="779">
        <v>0</v>
      </c>
      <c r="G296" s="779">
        <v>0</v>
      </c>
      <c r="H296" s="1781">
        <v>0</v>
      </c>
      <c r="I296" s="1781">
        <v>0</v>
      </c>
      <c r="J296" s="1781">
        <v>0</v>
      </c>
      <c r="K296" s="1781">
        <v>0</v>
      </c>
      <c r="L296" s="1781">
        <v>0</v>
      </c>
      <c r="M296" s="1781">
        <v>0</v>
      </c>
      <c r="N296" s="1781">
        <v>0</v>
      </c>
    </row>
    <row r="297" spans="1:14" outlineLevel="1">
      <c r="A297" s="1979"/>
      <c r="B297" s="1986"/>
      <c r="C297" s="208" t="s">
        <v>482</v>
      </c>
      <c r="D297" s="784">
        <v>0</v>
      </c>
      <c r="E297" s="784">
        <v>0</v>
      </c>
      <c r="F297" s="784">
        <v>0</v>
      </c>
      <c r="G297" s="784">
        <v>0</v>
      </c>
      <c r="H297" s="1785">
        <v>0</v>
      </c>
      <c r="I297" s="1785">
        <v>0</v>
      </c>
      <c r="J297" s="1785">
        <v>0</v>
      </c>
      <c r="K297" s="1785">
        <v>0</v>
      </c>
      <c r="L297" s="1785">
        <v>0</v>
      </c>
      <c r="M297" s="1785">
        <v>0</v>
      </c>
      <c r="N297" s="1785">
        <v>0</v>
      </c>
    </row>
    <row r="298" spans="1:14" outlineLevel="1">
      <c r="A298" s="1979"/>
      <c r="B298" s="1986" t="s">
        <v>22</v>
      </c>
      <c r="C298" s="196" t="s">
        <v>62</v>
      </c>
      <c r="D298" s="779">
        <v>71</v>
      </c>
      <c r="E298" s="779">
        <v>71</v>
      </c>
      <c r="F298" s="779">
        <v>84</v>
      </c>
      <c r="G298" s="779">
        <v>84</v>
      </c>
      <c r="H298" s="1781">
        <v>84</v>
      </c>
      <c r="I298" s="1781">
        <v>84</v>
      </c>
      <c r="J298" s="1781">
        <v>84</v>
      </c>
      <c r="K298" s="1781">
        <v>84</v>
      </c>
      <c r="L298" s="1781">
        <v>84</v>
      </c>
      <c r="M298" s="1781">
        <v>84</v>
      </c>
      <c r="N298" s="1781">
        <v>84</v>
      </c>
    </row>
    <row r="299" spans="1:14" outlineLevel="1">
      <c r="A299" s="1979"/>
      <c r="B299" s="1986"/>
      <c r="C299" s="196" t="s">
        <v>481</v>
      </c>
      <c r="D299" s="779">
        <v>71</v>
      </c>
      <c r="E299" s="779">
        <v>71</v>
      </c>
      <c r="F299" s="779">
        <v>84</v>
      </c>
      <c r="G299" s="779">
        <v>84</v>
      </c>
      <c r="H299" s="1781">
        <v>84</v>
      </c>
      <c r="I299" s="1781">
        <v>84</v>
      </c>
      <c r="J299" s="1781">
        <v>84</v>
      </c>
      <c r="K299" s="1781">
        <v>84</v>
      </c>
      <c r="L299" s="1781">
        <v>84</v>
      </c>
      <c r="M299" s="1781">
        <v>84</v>
      </c>
      <c r="N299" s="1781">
        <v>84</v>
      </c>
    </row>
    <row r="300" spans="1:14" outlineLevel="1">
      <c r="A300" s="1979"/>
      <c r="B300" s="1986"/>
      <c r="C300" s="208" t="s">
        <v>482</v>
      </c>
      <c r="D300" s="784">
        <v>1</v>
      </c>
      <c r="E300" s="784">
        <v>1</v>
      </c>
      <c r="F300" s="784">
        <v>1</v>
      </c>
      <c r="G300" s="784">
        <v>1</v>
      </c>
      <c r="H300" s="1785">
        <v>1</v>
      </c>
      <c r="I300" s="1785">
        <v>1</v>
      </c>
      <c r="J300" s="1785">
        <v>1</v>
      </c>
      <c r="K300" s="1785">
        <v>1</v>
      </c>
      <c r="L300" s="1785">
        <v>1</v>
      </c>
      <c r="M300" s="1785">
        <v>1</v>
      </c>
      <c r="N300" s="1785">
        <v>1</v>
      </c>
    </row>
    <row r="301" spans="1:14">
      <c r="A301" s="1996" t="s">
        <v>405</v>
      </c>
      <c r="B301" s="1996"/>
      <c r="C301" s="1996"/>
      <c r="D301" s="1996"/>
      <c r="E301" s="1996"/>
      <c r="F301" s="1996"/>
      <c r="G301" s="1996"/>
      <c r="H301" s="1996"/>
      <c r="I301" s="1996"/>
      <c r="J301" s="1996"/>
      <c r="K301" s="1996"/>
      <c r="L301" s="850"/>
      <c r="M301" s="887"/>
      <c r="N301" s="887"/>
    </row>
    <row r="302" spans="1:14" outlineLevel="1">
      <c r="A302" s="220" t="s">
        <v>43</v>
      </c>
      <c r="B302" s="189" t="s">
        <v>28</v>
      </c>
      <c r="C302" s="198"/>
      <c r="D302" s="198"/>
      <c r="E302" s="188"/>
      <c r="F302" s="188"/>
      <c r="G302" s="188"/>
      <c r="H302" s="845"/>
      <c r="I302" s="845"/>
      <c r="J302" s="687"/>
      <c r="K302" s="687"/>
      <c r="L302" s="788"/>
      <c r="M302" s="788"/>
      <c r="N302" s="788"/>
    </row>
    <row r="303" spans="1:14" ht="30" outlineLevel="1">
      <c r="A303" s="220" t="s">
        <v>192</v>
      </c>
      <c r="B303" s="201" t="s">
        <v>257</v>
      </c>
      <c r="C303" s="219" t="s">
        <v>10</v>
      </c>
      <c r="D303" s="202">
        <v>72894.5</v>
      </c>
      <c r="E303" s="202">
        <v>71368.600000000006</v>
      </c>
      <c r="F303" s="202">
        <v>72575.5</v>
      </c>
      <c r="G303" s="202">
        <v>72748.800000000003</v>
      </c>
      <c r="H303" s="893">
        <v>71933.899999999994</v>
      </c>
      <c r="I303" s="893">
        <v>71933.899999999994</v>
      </c>
      <c r="J303" s="893">
        <v>71933.899999999994</v>
      </c>
      <c r="K303" s="893">
        <v>71933.899999999994</v>
      </c>
      <c r="L303" s="893">
        <v>71933.899999999994</v>
      </c>
      <c r="M303" s="893">
        <v>71933.899999999994</v>
      </c>
      <c r="N303" s="893">
        <v>71933.899999999994</v>
      </c>
    </row>
    <row r="304" spans="1:14" outlineLevel="1">
      <c r="A304" s="220"/>
      <c r="B304" s="203" t="s">
        <v>29</v>
      </c>
      <c r="C304" s="197" t="s">
        <v>193</v>
      </c>
      <c r="D304" s="772">
        <v>8.8999999999999996E-2</v>
      </c>
      <c r="E304" s="772">
        <v>7.5399999999999995E-2</v>
      </c>
      <c r="F304" s="772">
        <v>8.9599999999999999E-2</v>
      </c>
      <c r="G304" s="772">
        <v>8.9399999999999993E-2</v>
      </c>
      <c r="H304" s="893">
        <v>9.0399999999999991</v>
      </c>
      <c r="I304" s="893">
        <v>9.0399999999999991</v>
      </c>
      <c r="J304" s="893">
        <v>9.0399999999999991</v>
      </c>
      <c r="K304" s="893">
        <v>9.0399999999999991</v>
      </c>
      <c r="L304" s="893">
        <v>9.0399999999999991</v>
      </c>
      <c r="M304" s="893">
        <v>9.0399999999999991</v>
      </c>
      <c r="N304" s="893">
        <v>9.0399999999999991</v>
      </c>
    </row>
    <row r="305" spans="1:14" outlineLevel="1">
      <c r="A305" s="220"/>
      <c r="B305" s="204" t="s">
        <v>186</v>
      </c>
      <c r="C305" s="197" t="s">
        <v>193</v>
      </c>
      <c r="D305" s="772">
        <v>8.7999999999999995E-2</v>
      </c>
      <c r="E305" s="772">
        <v>8.6599999999999996E-2</v>
      </c>
      <c r="F305" s="772">
        <v>8.8599999999999998E-2</v>
      </c>
      <c r="G305" s="772">
        <v>8.8400000000000006E-2</v>
      </c>
      <c r="H305" s="893">
        <v>8.9</v>
      </c>
      <c r="I305" s="893">
        <v>8.9</v>
      </c>
      <c r="J305" s="893">
        <v>8.9</v>
      </c>
      <c r="K305" s="893">
        <v>8.9</v>
      </c>
      <c r="L305" s="893">
        <v>8.9</v>
      </c>
      <c r="M305" s="893">
        <v>8.9</v>
      </c>
      <c r="N305" s="893">
        <v>8.9</v>
      </c>
    </row>
    <row r="306" spans="1:14" outlineLevel="1">
      <c r="A306" s="220"/>
      <c r="B306" s="203" t="s">
        <v>30</v>
      </c>
      <c r="C306" s="197" t="s">
        <v>193</v>
      </c>
      <c r="D306" s="772">
        <v>0.42799999999999999</v>
      </c>
      <c r="E306" s="772">
        <v>0.4365</v>
      </c>
      <c r="F306" s="772">
        <v>0.4279</v>
      </c>
      <c r="G306" s="772">
        <v>0.42830000000000001</v>
      </c>
      <c r="H306" s="893">
        <v>42.46</v>
      </c>
      <c r="I306" s="893">
        <v>42.46</v>
      </c>
      <c r="J306" s="893">
        <v>42.46</v>
      </c>
      <c r="K306" s="893">
        <v>42.46</v>
      </c>
      <c r="L306" s="893">
        <v>42.46</v>
      </c>
      <c r="M306" s="893">
        <v>42.46</v>
      </c>
      <c r="N306" s="893">
        <v>42.46</v>
      </c>
    </row>
    <row r="307" spans="1:14" outlineLevel="1">
      <c r="A307" s="220"/>
      <c r="B307" s="203" t="s">
        <v>175</v>
      </c>
      <c r="C307" s="197" t="s">
        <v>193</v>
      </c>
      <c r="D307" s="772">
        <v>0.39500000000000002</v>
      </c>
      <c r="E307" s="772">
        <v>0.40150000000000002</v>
      </c>
      <c r="F307" s="772">
        <v>0.39389999999999997</v>
      </c>
      <c r="G307" s="772">
        <v>0.39389999999999997</v>
      </c>
      <c r="H307" s="893">
        <v>39.6</v>
      </c>
      <c r="I307" s="893">
        <v>39.6</v>
      </c>
      <c r="J307" s="893">
        <v>39.6</v>
      </c>
      <c r="K307" s="893">
        <v>39.6</v>
      </c>
      <c r="L307" s="893">
        <v>39.6</v>
      </c>
      <c r="M307" s="893">
        <v>39.6</v>
      </c>
      <c r="N307" s="893">
        <v>39.6</v>
      </c>
    </row>
    <row r="308" spans="1:14" outlineLevel="1">
      <c r="A308" s="220"/>
      <c r="B308" s="201" t="s">
        <v>176</v>
      </c>
      <c r="C308" s="197" t="s">
        <v>190</v>
      </c>
      <c r="D308" s="772">
        <v>7.1999999999999995E-2</v>
      </c>
      <c r="E308" s="772">
        <v>7.9899999999999999E-2</v>
      </c>
      <c r="F308" s="772">
        <v>8.5500000000000007E-2</v>
      </c>
      <c r="G308" s="772">
        <v>7.9899999999999999E-2</v>
      </c>
      <c r="H308" s="893">
        <v>9.39</v>
      </c>
      <c r="I308" s="893">
        <v>9.39</v>
      </c>
      <c r="J308" s="893">
        <v>9.39</v>
      </c>
      <c r="K308" s="893">
        <v>9.39</v>
      </c>
      <c r="L308" s="893">
        <v>9.39</v>
      </c>
      <c r="M308" s="893">
        <v>9.39</v>
      </c>
      <c r="N308" s="893">
        <v>9.39</v>
      </c>
    </row>
    <row r="309" spans="1:14" outlineLevel="1">
      <c r="A309" s="220"/>
      <c r="B309" s="203" t="s">
        <v>29</v>
      </c>
      <c r="C309" s="197" t="s">
        <v>10</v>
      </c>
      <c r="D309" s="202">
        <v>6487.6105000000007</v>
      </c>
      <c r="E309" s="202">
        <v>5381.1924400000007</v>
      </c>
      <c r="F309" s="202">
        <v>6502.7648000000008</v>
      </c>
      <c r="G309" s="202">
        <v>6503.7427200000002</v>
      </c>
      <c r="H309" s="894">
        <v>6505</v>
      </c>
      <c r="I309" s="894">
        <v>6505</v>
      </c>
      <c r="J309" s="894">
        <v>6505</v>
      </c>
      <c r="K309" s="894">
        <v>6505</v>
      </c>
      <c r="L309" s="894">
        <v>6505</v>
      </c>
      <c r="M309" s="894">
        <v>6505</v>
      </c>
      <c r="N309" s="894">
        <v>6505</v>
      </c>
    </row>
    <row r="310" spans="1:14" outlineLevel="1">
      <c r="A310" s="220"/>
      <c r="B310" s="204" t="s">
        <v>186</v>
      </c>
      <c r="C310" s="197" t="s">
        <v>10</v>
      </c>
      <c r="D310" s="202">
        <v>6414.7160000000013</v>
      </c>
      <c r="E310" s="202">
        <v>6180.5207600000012</v>
      </c>
      <c r="F310" s="202">
        <v>6430.1892999999991</v>
      </c>
      <c r="G310" s="202">
        <v>6430.9939199999999</v>
      </c>
      <c r="H310" s="895">
        <v>6405.2</v>
      </c>
      <c r="I310" s="895">
        <v>6405.2</v>
      </c>
      <c r="J310" s="895">
        <v>6405.2</v>
      </c>
      <c r="K310" s="895">
        <v>6405.2</v>
      </c>
      <c r="L310" s="895">
        <v>6405.2</v>
      </c>
      <c r="M310" s="895">
        <v>6405.2</v>
      </c>
      <c r="N310" s="895">
        <v>6405.2</v>
      </c>
    </row>
    <row r="311" spans="1:14" outlineLevel="1">
      <c r="A311" s="220"/>
      <c r="B311" s="203" t="s">
        <v>30</v>
      </c>
      <c r="C311" s="197" t="s">
        <v>10</v>
      </c>
      <c r="D311" s="202">
        <v>31198.845999999998</v>
      </c>
      <c r="E311" s="202">
        <v>31152.393900000003</v>
      </c>
      <c r="F311" s="202">
        <v>31055.05645</v>
      </c>
      <c r="G311" s="202">
        <v>31158.311039999997</v>
      </c>
      <c r="H311" s="895">
        <v>30538.3</v>
      </c>
      <c r="I311" s="895">
        <v>30538.3</v>
      </c>
      <c r="J311" s="895">
        <v>30538.3</v>
      </c>
      <c r="K311" s="895">
        <v>30538.3</v>
      </c>
      <c r="L311" s="895">
        <v>30538.3</v>
      </c>
      <c r="M311" s="895">
        <v>30538.3</v>
      </c>
      <c r="N311" s="895">
        <v>30538.3</v>
      </c>
    </row>
    <row r="312" spans="1:14" outlineLevel="1">
      <c r="A312" s="220"/>
      <c r="B312" s="203" t="s">
        <v>175</v>
      </c>
      <c r="C312" s="197" t="s">
        <v>10</v>
      </c>
      <c r="D312" s="202">
        <v>28793.327499999999</v>
      </c>
      <c r="E312" s="202">
        <v>28654.492900000001</v>
      </c>
      <c r="F312" s="202">
        <v>28587.489449999997</v>
      </c>
      <c r="G312" s="202">
        <v>28655.752320000003</v>
      </c>
      <c r="H312" s="895">
        <v>28485.4</v>
      </c>
      <c r="I312" s="895">
        <v>28485.4</v>
      </c>
      <c r="J312" s="895">
        <v>28485.4</v>
      </c>
      <c r="K312" s="895">
        <v>28485.4</v>
      </c>
      <c r="L312" s="895">
        <v>28485.4</v>
      </c>
      <c r="M312" s="895">
        <v>28485.4</v>
      </c>
      <c r="N312" s="895">
        <v>28485.4</v>
      </c>
    </row>
    <row r="313" spans="1:14" outlineLevel="1">
      <c r="A313" s="220"/>
      <c r="B313" s="201" t="s">
        <v>176</v>
      </c>
      <c r="C313" s="197" t="s">
        <v>10</v>
      </c>
      <c r="D313" s="202">
        <v>2.8440000000000003</v>
      </c>
      <c r="E313" s="202">
        <v>3.2079849999999999</v>
      </c>
      <c r="F313" s="202">
        <v>3.3678450000000004</v>
      </c>
      <c r="G313" s="202">
        <v>3.1472610000000003</v>
      </c>
      <c r="H313" s="895">
        <v>2675.7</v>
      </c>
      <c r="I313" s="895">
        <v>2675.7</v>
      </c>
      <c r="J313" s="895">
        <v>2675.7</v>
      </c>
      <c r="K313" s="895">
        <v>2675.7</v>
      </c>
      <c r="L313" s="895">
        <v>2675.7</v>
      </c>
      <c r="M313" s="895">
        <v>2675.7</v>
      </c>
      <c r="N313" s="895">
        <v>2675.7</v>
      </c>
    </row>
    <row r="314" spans="1:14" ht="30" outlineLevel="1">
      <c r="A314" s="220" t="s">
        <v>194</v>
      </c>
      <c r="B314" s="201" t="s">
        <v>258</v>
      </c>
      <c r="C314" s="219" t="s">
        <v>10</v>
      </c>
      <c r="D314" s="202">
        <v>533.5</v>
      </c>
      <c r="E314" s="202">
        <v>705.5</v>
      </c>
      <c r="F314" s="202">
        <v>728.4</v>
      </c>
      <c r="G314" s="202">
        <v>705.5</v>
      </c>
      <c r="H314" s="893">
        <v>728</v>
      </c>
      <c r="I314" s="893">
        <v>728</v>
      </c>
      <c r="J314" s="893">
        <v>728</v>
      </c>
      <c r="K314" s="893">
        <v>728</v>
      </c>
      <c r="L314" s="893">
        <v>728</v>
      </c>
      <c r="M314" s="893">
        <v>728</v>
      </c>
      <c r="N314" s="893">
        <v>728</v>
      </c>
    </row>
    <row r="315" spans="1:14" outlineLevel="1">
      <c r="A315" s="220"/>
      <c r="B315" s="203" t="s">
        <v>29</v>
      </c>
      <c r="C315" s="197" t="s">
        <v>195</v>
      </c>
      <c r="D315" s="772">
        <v>2.7E-2</v>
      </c>
      <c r="E315" s="772">
        <v>2.3E-2</v>
      </c>
      <c r="F315" s="772">
        <v>2.2800000000000001E-2</v>
      </c>
      <c r="G315" s="772">
        <v>2.3E-2</v>
      </c>
      <c r="H315" s="893">
        <v>2.2799999999999998</v>
      </c>
      <c r="I315" s="893">
        <v>2.2799999999999998</v>
      </c>
      <c r="J315" s="893">
        <v>2.2799999999999998</v>
      </c>
      <c r="K315" s="893">
        <v>2.2799999999999998</v>
      </c>
      <c r="L315" s="893">
        <v>2.2799999999999998</v>
      </c>
      <c r="M315" s="893">
        <v>2.2799999999999998</v>
      </c>
      <c r="N315" s="893">
        <v>2.2799999999999998</v>
      </c>
    </row>
    <row r="316" spans="1:14" outlineLevel="1">
      <c r="A316" s="220"/>
      <c r="B316" s="203" t="s">
        <v>186</v>
      </c>
      <c r="C316" s="197" t="s">
        <v>195</v>
      </c>
      <c r="D316" s="772">
        <v>0.13600000000000001</v>
      </c>
      <c r="E316" s="772">
        <v>0.1023</v>
      </c>
      <c r="F316" s="772">
        <v>9.9099999999999994E-2</v>
      </c>
      <c r="G316" s="772">
        <v>0.1023</v>
      </c>
      <c r="H316" s="893">
        <v>7.85</v>
      </c>
      <c r="I316" s="893">
        <v>7.85</v>
      </c>
      <c r="J316" s="893">
        <v>7.85</v>
      </c>
      <c r="K316" s="893">
        <v>7.85</v>
      </c>
      <c r="L316" s="893">
        <v>7.85</v>
      </c>
      <c r="M316" s="893">
        <v>7.85</v>
      </c>
      <c r="N316" s="893">
        <v>7.85</v>
      </c>
    </row>
    <row r="317" spans="1:14" outlineLevel="1">
      <c r="A317" s="220"/>
      <c r="B317" s="203" t="s">
        <v>30</v>
      </c>
      <c r="C317" s="197" t="s">
        <v>195</v>
      </c>
      <c r="D317" s="772">
        <v>0.79400000000000004</v>
      </c>
      <c r="E317" s="772">
        <v>0.83979999999999999</v>
      </c>
      <c r="F317" s="772">
        <v>0.84430000000000005</v>
      </c>
      <c r="G317" s="772">
        <v>0.83979999999999999</v>
      </c>
      <c r="H317" s="893">
        <v>86.33</v>
      </c>
      <c r="I317" s="893">
        <v>86.33</v>
      </c>
      <c r="J317" s="893">
        <v>86.33</v>
      </c>
      <c r="K317" s="893">
        <v>86.33</v>
      </c>
      <c r="L317" s="893">
        <v>86.33</v>
      </c>
      <c r="M317" s="893">
        <v>86.33</v>
      </c>
      <c r="N317" s="893">
        <v>86.33</v>
      </c>
    </row>
    <row r="318" spans="1:14" outlineLevel="1">
      <c r="A318" s="220"/>
      <c r="B318" s="203" t="s">
        <v>187</v>
      </c>
      <c r="C318" s="197" t="s">
        <v>195</v>
      </c>
      <c r="D318" s="772">
        <v>4.2999999999999997E-2</v>
      </c>
      <c r="E318" s="772">
        <v>3.49E-2</v>
      </c>
      <c r="F318" s="772">
        <v>3.3799999999999997E-2</v>
      </c>
      <c r="G318" s="772">
        <v>3.49E-2</v>
      </c>
      <c r="H318" s="893">
        <v>3.54</v>
      </c>
      <c r="I318" s="893">
        <v>3.54</v>
      </c>
      <c r="J318" s="893">
        <v>3.54</v>
      </c>
      <c r="K318" s="893">
        <v>3.54</v>
      </c>
      <c r="L318" s="893">
        <v>3.54</v>
      </c>
      <c r="M318" s="893">
        <v>3.54</v>
      </c>
      <c r="N318" s="893">
        <v>3.54</v>
      </c>
    </row>
    <row r="319" spans="1:14" outlineLevel="1">
      <c r="A319" s="220"/>
      <c r="B319" s="203" t="s">
        <v>29</v>
      </c>
      <c r="C319" s="197" t="s">
        <v>10</v>
      </c>
      <c r="D319" s="202">
        <v>14.404500000000001</v>
      </c>
      <c r="E319" s="202">
        <v>16.226499999999998</v>
      </c>
      <c r="F319" s="202">
        <v>16.607519999999997</v>
      </c>
      <c r="G319" s="202">
        <v>16.226499999999998</v>
      </c>
      <c r="H319" s="895">
        <v>16.600000000000001</v>
      </c>
      <c r="I319" s="895">
        <v>16.600000000000001</v>
      </c>
      <c r="J319" s="895">
        <v>16.600000000000001</v>
      </c>
      <c r="K319" s="895">
        <v>16.600000000000001</v>
      </c>
      <c r="L319" s="895">
        <v>16.600000000000001</v>
      </c>
      <c r="M319" s="895">
        <v>16.600000000000001</v>
      </c>
      <c r="N319" s="895">
        <v>16.600000000000001</v>
      </c>
    </row>
    <row r="320" spans="1:14" outlineLevel="1">
      <c r="A320" s="220"/>
      <c r="B320" s="203" t="s">
        <v>186</v>
      </c>
      <c r="C320" s="197" t="s">
        <v>10</v>
      </c>
      <c r="D320" s="202">
        <v>72.555999999999997</v>
      </c>
      <c r="E320" s="202">
        <v>72.172650000000004</v>
      </c>
      <c r="F320" s="202">
        <v>72.184439999999995</v>
      </c>
      <c r="G320" s="202">
        <v>72.172650000000004</v>
      </c>
      <c r="H320" s="895">
        <v>57.1</v>
      </c>
      <c r="I320" s="895">
        <v>57.1</v>
      </c>
      <c r="J320" s="895">
        <v>57.1</v>
      </c>
      <c r="K320" s="895">
        <v>57.1</v>
      </c>
      <c r="L320" s="895">
        <v>57.1</v>
      </c>
      <c r="M320" s="895">
        <v>57.1</v>
      </c>
      <c r="N320" s="895">
        <v>57.1</v>
      </c>
    </row>
    <row r="321" spans="1:14" outlineLevel="1">
      <c r="A321" s="220"/>
      <c r="B321" s="203" t="s">
        <v>30</v>
      </c>
      <c r="C321" s="197" t="s">
        <v>10</v>
      </c>
      <c r="D321" s="202">
        <v>423.59899999999999</v>
      </c>
      <c r="E321" s="202">
        <v>592.47889999999995</v>
      </c>
      <c r="F321" s="202">
        <v>614.98812000000009</v>
      </c>
      <c r="G321" s="202">
        <v>592.47889999999995</v>
      </c>
      <c r="H321" s="895">
        <v>628.5</v>
      </c>
      <c r="I321" s="895">
        <v>628.5</v>
      </c>
      <c r="J321" s="895">
        <v>628.5</v>
      </c>
      <c r="K321" s="895">
        <v>628.5</v>
      </c>
      <c r="L321" s="895">
        <v>628.5</v>
      </c>
      <c r="M321" s="895">
        <v>628.5</v>
      </c>
      <c r="N321" s="895">
        <v>628.5</v>
      </c>
    </row>
    <row r="322" spans="1:14" outlineLevel="1">
      <c r="A322" s="220"/>
      <c r="B322" s="203" t="s">
        <v>187</v>
      </c>
      <c r="C322" s="197" t="s">
        <v>10</v>
      </c>
      <c r="D322" s="202">
        <v>22.940499999999997</v>
      </c>
      <c r="E322" s="202">
        <v>24.621950000000002</v>
      </c>
      <c r="F322" s="202">
        <v>24.619919999999997</v>
      </c>
      <c r="G322" s="202">
        <v>24.621950000000002</v>
      </c>
      <c r="H322" s="895">
        <v>25.8</v>
      </c>
      <c r="I322" s="895">
        <v>25.8</v>
      </c>
      <c r="J322" s="895">
        <v>25.8</v>
      </c>
      <c r="K322" s="895">
        <v>25.8</v>
      </c>
      <c r="L322" s="895">
        <v>25.8</v>
      </c>
      <c r="M322" s="895">
        <v>25.8</v>
      </c>
      <c r="N322" s="895">
        <v>25.8</v>
      </c>
    </row>
    <row r="323" spans="1:14" ht="30" outlineLevel="1">
      <c r="A323" s="220" t="s">
        <v>196</v>
      </c>
      <c r="B323" s="201" t="s">
        <v>31</v>
      </c>
      <c r="C323" s="219" t="s">
        <v>12</v>
      </c>
      <c r="D323" s="771">
        <v>15322</v>
      </c>
      <c r="E323" s="771">
        <v>15401</v>
      </c>
      <c r="F323" s="771">
        <v>15422</v>
      </c>
      <c r="G323" s="771">
        <v>15401</v>
      </c>
      <c r="H323" s="893">
        <v>15517</v>
      </c>
      <c r="I323" s="893">
        <v>15517</v>
      </c>
      <c r="J323" s="893">
        <v>15517</v>
      </c>
      <c r="K323" s="893">
        <v>15517</v>
      </c>
      <c r="L323" s="893">
        <v>15517</v>
      </c>
      <c r="M323" s="893">
        <v>15517</v>
      </c>
      <c r="N323" s="893">
        <v>15517</v>
      </c>
    </row>
    <row r="324" spans="1:14" outlineLevel="1">
      <c r="A324" s="220"/>
      <c r="B324" s="203" t="s">
        <v>29</v>
      </c>
      <c r="C324" s="197" t="s">
        <v>197</v>
      </c>
      <c r="D324" s="772">
        <v>2.5999999999999999E-2</v>
      </c>
      <c r="E324" s="772">
        <v>0.03</v>
      </c>
      <c r="F324" s="772">
        <v>2.5158863960575801</v>
      </c>
      <c r="G324" s="772">
        <v>2.519316927472242</v>
      </c>
      <c r="H324" s="893">
        <v>2.4940387961590513</v>
      </c>
      <c r="I324" s="893">
        <v>2.4940387961590513</v>
      </c>
      <c r="J324" s="893">
        <v>2.4940387961590513</v>
      </c>
      <c r="K324" s="893">
        <v>2.4940387961590513</v>
      </c>
      <c r="L324" s="893">
        <v>2.4940387961590513</v>
      </c>
      <c r="M324" s="893">
        <v>2.4940387961590513</v>
      </c>
      <c r="N324" s="893">
        <v>2.4940387961590513</v>
      </c>
    </row>
    <row r="325" spans="1:14" outlineLevel="1">
      <c r="A325" s="220"/>
      <c r="B325" s="203" t="s">
        <v>186</v>
      </c>
      <c r="C325" s="197" t="s">
        <v>197</v>
      </c>
      <c r="D325" s="772">
        <v>3.3000000000000002E-2</v>
      </c>
      <c r="E325" s="772">
        <v>0.03</v>
      </c>
      <c r="F325" s="772">
        <v>3.2810271041369474</v>
      </c>
      <c r="G325" s="772">
        <v>3.2855009414973053</v>
      </c>
      <c r="H325" s="893">
        <v>3.2351614358445571</v>
      </c>
      <c r="I325" s="893">
        <v>3.2351614358445571</v>
      </c>
      <c r="J325" s="893">
        <v>3.2351614358445571</v>
      </c>
      <c r="K325" s="893">
        <v>3.2351614358445571</v>
      </c>
      <c r="L325" s="893">
        <v>3.2351614358445571</v>
      </c>
      <c r="M325" s="893">
        <v>3.2351614358445571</v>
      </c>
      <c r="N325" s="893">
        <v>3.2351614358445571</v>
      </c>
    </row>
    <row r="326" spans="1:14" outlineLevel="1">
      <c r="A326" s="220"/>
      <c r="B326" s="203" t="s">
        <v>30</v>
      </c>
      <c r="C326" s="197" t="s">
        <v>197</v>
      </c>
      <c r="D326" s="772">
        <v>0.94099999999999995</v>
      </c>
      <c r="E326" s="772">
        <v>0.94</v>
      </c>
      <c r="F326" s="772">
        <v>94.20308649980548</v>
      </c>
      <c r="G326" s="772">
        <v>94.19518213103045</v>
      </c>
      <c r="H326" s="893">
        <v>94.270799767996394</v>
      </c>
      <c r="I326" s="893">
        <v>94.270799767996394</v>
      </c>
      <c r="J326" s="893">
        <v>94.270799767996394</v>
      </c>
      <c r="K326" s="893">
        <v>94.270799767996394</v>
      </c>
      <c r="L326" s="893">
        <v>94.270799767996394</v>
      </c>
      <c r="M326" s="893">
        <v>94.270799767996394</v>
      </c>
      <c r="N326" s="893">
        <v>94.270799767996394</v>
      </c>
    </row>
    <row r="327" spans="1:14" outlineLevel="1">
      <c r="A327" s="220"/>
      <c r="B327" s="203" t="s">
        <v>29</v>
      </c>
      <c r="C327" s="197" t="s">
        <v>12</v>
      </c>
      <c r="D327" s="774">
        <v>399</v>
      </c>
      <c r="E327" s="774">
        <v>462</v>
      </c>
      <c r="F327" s="774">
        <v>388</v>
      </c>
      <c r="G327" s="774">
        <v>388</v>
      </c>
      <c r="H327" s="895">
        <v>387</v>
      </c>
      <c r="I327" s="895">
        <v>387</v>
      </c>
      <c r="J327" s="895">
        <v>387</v>
      </c>
      <c r="K327" s="895">
        <v>387</v>
      </c>
      <c r="L327" s="895">
        <v>387</v>
      </c>
      <c r="M327" s="895">
        <v>387</v>
      </c>
      <c r="N327" s="895">
        <v>387</v>
      </c>
    </row>
    <row r="328" spans="1:14" outlineLevel="1">
      <c r="A328" s="220"/>
      <c r="B328" s="203" t="s">
        <v>186</v>
      </c>
      <c r="C328" s="197" t="s">
        <v>12</v>
      </c>
      <c r="D328" s="773">
        <v>506</v>
      </c>
      <c r="E328" s="774">
        <v>462</v>
      </c>
      <c r="F328" s="774">
        <v>506</v>
      </c>
      <c r="G328" s="774">
        <v>506</v>
      </c>
      <c r="H328" s="895">
        <v>502</v>
      </c>
      <c r="I328" s="895">
        <v>502</v>
      </c>
      <c r="J328" s="895">
        <v>502</v>
      </c>
      <c r="K328" s="895">
        <v>502</v>
      </c>
      <c r="L328" s="895">
        <v>502</v>
      </c>
      <c r="M328" s="895">
        <v>502</v>
      </c>
      <c r="N328" s="895">
        <v>502</v>
      </c>
    </row>
    <row r="329" spans="1:14" outlineLevel="1">
      <c r="A329" s="220"/>
      <c r="B329" s="203" t="s">
        <v>30</v>
      </c>
      <c r="C329" s="197" t="s">
        <v>12</v>
      </c>
      <c r="D329" s="775">
        <v>14418</v>
      </c>
      <c r="E329" s="774">
        <v>14477</v>
      </c>
      <c r="F329" s="774">
        <v>14528</v>
      </c>
      <c r="G329" s="774">
        <v>14507</v>
      </c>
      <c r="H329" s="895">
        <v>14628</v>
      </c>
      <c r="I329" s="895">
        <v>14628</v>
      </c>
      <c r="J329" s="895">
        <v>14628</v>
      </c>
      <c r="K329" s="895">
        <v>14628</v>
      </c>
      <c r="L329" s="895">
        <v>14628</v>
      </c>
      <c r="M329" s="895">
        <v>14628</v>
      </c>
      <c r="N329" s="895">
        <v>14628</v>
      </c>
    </row>
    <row r="330" spans="1:14" ht="30" outlineLevel="1">
      <c r="A330" s="220" t="s">
        <v>198</v>
      </c>
      <c r="B330" s="201" t="s">
        <v>32</v>
      </c>
      <c r="C330" s="219" t="s">
        <v>13</v>
      </c>
      <c r="D330" s="202">
        <v>10753.57</v>
      </c>
      <c r="E330" s="202">
        <v>10856.74</v>
      </c>
      <c r="F330" s="202">
        <v>10851.56</v>
      </c>
      <c r="G330" s="202">
        <v>10856.74</v>
      </c>
      <c r="H330" s="893">
        <v>10812.86</v>
      </c>
      <c r="I330" s="893">
        <v>10812.86</v>
      </c>
      <c r="J330" s="893">
        <v>10812.86</v>
      </c>
      <c r="K330" s="893">
        <v>10812.86</v>
      </c>
      <c r="L330" s="893">
        <v>10812.86</v>
      </c>
      <c r="M330" s="893">
        <v>10812.86</v>
      </c>
      <c r="N330" s="893">
        <v>10812.86</v>
      </c>
    </row>
    <row r="331" spans="1:14" outlineLevel="1">
      <c r="A331" s="220"/>
      <c r="B331" s="203" t="s">
        <v>29</v>
      </c>
      <c r="C331" s="219" t="s">
        <v>199</v>
      </c>
      <c r="D331" s="778">
        <v>0.622</v>
      </c>
      <c r="E331" s="778">
        <v>0.62</v>
      </c>
      <c r="F331" s="778">
        <v>0.62285975472650901</v>
      </c>
      <c r="G331" s="778">
        <v>0.62256257403235205</v>
      </c>
      <c r="H331" s="893">
        <v>62.058511809086582</v>
      </c>
      <c r="I331" s="893">
        <v>62.058511809086582</v>
      </c>
      <c r="J331" s="893">
        <v>62.058511809086582</v>
      </c>
      <c r="K331" s="893">
        <v>62.058511809086582</v>
      </c>
      <c r="L331" s="893">
        <v>62.058511809086582</v>
      </c>
      <c r="M331" s="893">
        <v>62.058511809086582</v>
      </c>
      <c r="N331" s="893">
        <v>62.058511809086582</v>
      </c>
    </row>
    <row r="332" spans="1:14" outlineLevel="1">
      <c r="A332" s="220"/>
      <c r="B332" s="203" t="s">
        <v>186</v>
      </c>
      <c r="C332" s="219" t="s">
        <v>199</v>
      </c>
      <c r="D332" s="778">
        <v>0.184</v>
      </c>
      <c r="E332" s="778">
        <v>0.18</v>
      </c>
      <c r="F332" s="778">
        <v>0.182637335092835</v>
      </c>
      <c r="G332" s="778">
        <v>0.18228860597195801</v>
      </c>
      <c r="H332" s="893">
        <v>18.251230479262656</v>
      </c>
      <c r="I332" s="893">
        <v>18.251230479262656</v>
      </c>
      <c r="J332" s="893">
        <v>18.251230479262656</v>
      </c>
      <c r="K332" s="893">
        <v>18.251230479262656</v>
      </c>
      <c r="L332" s="893">
        <v>18.251230479262656</v>
      </c>
      <c r="M332" s="893">
        <v>18.251230479262656</v>
      </c>
      <c r="N332" s="893">
        <v>18.251230479262656</v>
      </c>
    </row>
    <row r="333" spans="1:14" outlineLevel="1">
      <c r="A333" s="220"/>
      <c r="B333" s="203" t="s">
        <v>30</v>
      </c>
      <c r="C333" s="219" t="s">
        <v>199</v>
      </c>
      <c r="D333" s="778">
        <v>0.19400000000000001</v>
      </c>
      <c r="E333" s="778">
        <v>0.2</v>
      </c>
      <c r="F333" s="778">
        <v>0.19450291018065599</v>
      </c>
      <c r="G333" s="778">
        <v>0.195148819995689</v>
      </c>
      <c r="H333" s="893">
        <v>19.690257711650755</v>
      </c>
      <c r="I333" s="893">
        <v>19.690257711650755</v>
      </c>
      <c r="J333" s="893">
        <v>19.690257711650755</v>
      </c>
      <c r="K333" s="893">
        <v>19.690257711650755</v>
      </c>
      <c r="L333" s="893">
        <v>19.690257711650755</v>
      </c>
      <c r="M333" s="893">
        <v>19.690257711650755</v>
      </c>
      <c r="N333" s="893">
        <v>19.690257711650755</v>
      </c>
    </row>
    <row r="334" spans="1:14" outlineLevel="1">
      <c r="A334" s="220"/>
      <c r="B334" s="203" t="s">
        <v>29</v>
      </c>
      <c r="C334" s="219" t="s">
        <v>13</v>
      </c>
      <c r="D334" s="202">
        <v>6688.7205400000003</v>
      </c>
      <c r="E334" s="202">
        <v>6731.1787999999997</v>
      </c>
      <c r="F334" s="202">
        <v>6759.0000000000009</v>
      </c>
      <c r="G334" s="202">
        <v>6759</v>
      </c>
      <c r="H334" s="895">
        <v>6710.3</v>
      </c>
      <c r="I334" s="895">
        <v>6710.3</v>
      </c>
      <c r="J334" s="895">
        <v>6710.3</v>
      </c>
      <c r="K334" s="895">
        <v>6710.3</v>
      </c>
      <c r="L334" s="895">
        <v>6710.3</v>
      </c>
      <c r="M334" s="895">
        <v>6710.3</v>
      </c>
      <c r="N334" s="895">
        <v>6710.3</v>
      </c>
    </row>
    <row r="335" spans="1:14" outlineLevel="1">
      <c r="A335" s="220"/>
      <c r="B335" s="203" t="s">
        <v>186</v>
      </c>
      <c r="C335" s="219" t="s">
        <v>13</v>
      </c>
      <c r="D335" s="202">
        <v>1978.6568799999995</v>
      </c>
      <c r="E335" s="202">
        <v>1954.2132000000001</v>
      </c>
      <c r="F335" s="202">
        <v>1981.9</v>
      </c>
      <c r="G335" s="202">
        <v>1979.06</v>
      </c>
      <c r="H335" s="895">
        <v>1973.48</v>
      </c>
      <c r="I335" s="895">
        <v>1973.48</v>
      </c>
      <c r="J335" s="895">
        <v>1973.48</v>
      </c>
      <c r="K335" s="895">
        <v>1973.48</v>
      </c>
      <c r="L335" s="895">
        <v>1973.48</v>
      </c>
      <c r="M335" s="895">
        <v>1973.48</v>
      </c>
      <c r="N335" s="895">
        <v>1973.48</v>
      </c>
    </row>
    <row r="336" spans="1:14" outlineLevel="1">
      <c r="A336" s="220"/>
      <c r="B336" s="203" t="s">
        <v>30</v>
      </c>
      <c r="C336" s="219" t="s">
        <v>13</v>
      </c>
      <c r="D336" s="202">
        <v>2086.1925799999999</v>
      </c>
      <c r="E336" s="202">
        <v>2171.348</v>
      </c>
      <c r="F336" s="202">
        <v>2110.66</v>
      </c>
      <c r="G336" s="202">
        <v>2118.6799999999998</v>
      </c>
      <c r="H336" s="895">
        <v>2129.08</v>
      </c>
      <c r="I336" s="895">
        <v>2129.08</v>
      </c>
      <c r="J336" s="895">
        <v>2129.08</v>
      </c>
      <c r="K336" s="895">
        <v>2129.08</v>
      </c>
      <c r="L336" s="895">
        <v>2129.08</v>
      </c>
      <c r="M336" s="895">
        <v>2129.08</v>
      </c>
      <c r="N336" s="895">
        <v>2129.08</v>
      </c>
    </row>
    <row r="337" spans="1:14" outlineLevel="1">
      <c r="A337" s="220" t="s">
        <v>44</v>
      </c>
      <c r="B337" s="189" t="s">
        <v>33</v>
      </c>
      <c r="C337" s="198"/>
      <c r="D337" s="779"/>
      <c r="E337" s="250"/>
      <c r="F337" s="250"/>
      <c r="G337" s="250"/>
      <c r="H337" s="877"/>
      <c r="I337" s="877"/>
      <c r="J337" s="877"/>
      <c r="K337" s="877"/>
      <c r="L337" s="877"/>
      <c r="M337" s="877"/>
      <c r="N337" s="877"/>
    </row>
    <row r="338" spans="1:14" ht="30" outlineLevel="1">
      <c r="A338" s="1979"/>
      <c r="B338" s="1988" t="s">
        <v>34</v>
      </c>
      <c r="C338" s="190" t="s">
        <v>39</v>
      </c>
      <c r="D338" s="779">
        <v>376</v>
      </c>
      <c r="E338" s="779">
        <v>376</v>
      </c>
      <c r="F338" s="779">
        <v>376</v>
      </c>
      <c r="G338" s="779">
        <v>376</v>
      </c>
      <c r="H338" s="877">
        <v>0</v>
      </c>
      <c r="I338" s="877">
        <v>0</v>
      </c>
      <c r="J338" s="877">
        <v>0</v>
      </c>
      <c r="K338" s="877">
        <v>0</v>
      </c>
      <c r="L338" s="877">
        <v>0</v>
      </c>
      <c r="M338" s="877">
        <v>0</v>
      </c>
      <c r="N338" s="877">
        <v>0</v>
      </c>
    </row>
    <row r="339" spans="1:14" ht="30" outlineLevel="1">
      <c r="A339" s="1979"/>
      <c r="B339" s="1988"/>
      <c r="C339" s="190" t="s">
        <v>14</v>
      </c>
      <c r="D339" s="780">
        <v>0.220390999399148</v>
      </c>
      <c r="E339" s="780">
        <v>0.220390999399148</v>
      </c>
      <c r="F339" s="780">
        <v>0.220390999399148</v>
      </c>
      <c r="G339" s="780">
        <v>0.12967317877357501</v>
      </c>
      <c r="H339" s="877">
        <v>12.2</v>
      </c>
      <c r="I339" s="877">
        <v>12.2</v>
      </c>
      <c r="J339" s="877">
        <v>12.2</v>
      </c>
      <c r="K339" s="877">
        <v>12.2</v>
      </c>
      <c r="L339" s="877">
        <v>12.2</v>
      </c>
      <c r="M339" s="877">
        <v>12.2</v>
      </c>
      <c r="N339" s="877">
        <v>12.2</v>
      </c>
    </row>
    <row r="340" spans="1:14" ht="30" outlineLevel="1">
      <c r="A340" s="1979"/>
      <c r="B340" s="1988" t="s">
        <v>35</v>
      </c>
      <c r="C340" s="190" t="s">
        <v>39</v>
      </c>
      <c r="D340" s="779">
        <v>19689</v>
      </c>
      <c r="E340" s="779">
        <v>19689</v>
      </c>
      <c r="F340" s="779">
        <v>19689</v>
      </c>
      <c r="G340" s="779">
        <v>19689</v>
      </c>
      <c r="H340" s="877">
        <v>19543</v>
      </c>
      <c r="I340" s="877">
        <v>19543</v>
      </c>
      <c r="J340" s="877">
        <v>19543</v>
      </c>
      <c r="K340" s="877">
        <v>19543</v>
      </c>
      <c r="L340" s="877">
        <v>19543</v>
      </c>
      <c r="M340" s="877">
        <v>19543</v>
      </c>
      <c r="N340" s="877">
        <v>19543</v>
      </c>
    </row>
    <row r="341" spans="1:14" ht="30" outlineLevel="1">
      <c r="A341" s="1979"/>
      <c r="B341" s="1988"/>
      <c r="C341" s="190" t="s">
        <v>14</v>
      </c>
      <c r="D341" s="780">
        <v>5.3387198091265499E-2</v>
      </c>
      <c r="E341" s="780">
        <v>5.3387198091265499E-2</v>
      </c>
      <c r="F341" s="780">
        <v>5.3387198091265499E-2</v>
      </c>
      <c r="G341" s="780">
        <v>8.32297183761041E-2</v>
      </c>
      <c r="H341" s="877">
        <v>7.6999999999999993</v>
      </c>
      <c r="I341" s="877">
        <v>7.6999999999999993</v>
      </c>
      <c r="J341" s="877">
        <v>7.6999999999999993</v>
      </c>
      <c r="K341" s="877">
        <v>7.6999999999999993</v>
      </c>
      <c r="L341" s="877">
        <v>7.6999999999999993</v>
      </c>
      <c r="M341" s="877">
        <v>7.6999999999999993</v>
      </c>
      <c r="N341" s="877">
        <v>7.6999999999999993</v>
      </c>
    </row>
    <row r="342" spans="1:14" ht="30" outlineLevel="1">
      <c r="A342" s="1979"/>
      <c r="B342" s="1988" t="s">
        <v>15</v>
      </c>
      <c r="C342" s="190" t="s">
        <v>39</v>
      </c>
      <c r="D342" s="779">
        <v>1</v>
      </c>
      <c r="E342" s="779">
        <v>1</v>
      </c>
      <c r="F342" s="779">
        <v>1</v>
      </c>
      <c r="G342" s="779">
        <v>1</v>
      </c>
      <c r="H342" s="877">
        <v>1</v>
      </c>
      <c r="I342" s="877">
        <v>1</v>
      </c>
      <c r="J342" s="877">
        <v>1</v>
      </c>
      <c r="K342" s="877">
        <v>1</v>
      </c>
      <c r="L342" s="877">
        <v>1</v>
      </c>
      <c r="M342" s="877">
        <v>1</v>
      </c>
      <c r="N342" s="877">
        <v>1</v>
      </c>
    </row>
    <row r="343" spans="1:14" ht="30" outlineLevel="1">
      <c r="A343" s="1979"/>
      <c r="B343" s="1988"/>
      <c r="C343" s="190" t="s">
        <v>14</v>
      </c>
      <c r="D343" s="780">
        <v>7.47474319918605E-2</v>
      </c>
      <c r="E343" s="780">
        <v>7.47474319918605E-2</v>
      </c>
      <c r="F343" s="780">
        <v>7.47474319918605E-2</v>
      </c>
      <c r="G343" s="780">
        <v>6.3482435148067007E-2</v>
      </c>
      <c r="H343" s="877">
        <v>4.8</v>
      </c>
      <c r="I343" s="877">
        <v>4.8</v>
      </c>
      <c r="J343" s="877">
        <v>4.8</v>
      </c>
      <c r="K343" s="877">
        <v>4.8</v>
      </c>
      <c r="L343" s="877">
        <v>4.8</v>
      </c>
      <c r="M343" s="877">
        <v>4.8</v>
      </c>
      <c r="N343" s="877">
        <v>4.8</v>
      </c>
    </row>
    <row r="344" spans="1:14" ht="30" outlineLevel="1">
      <c r="A344" s="1979"/>
      <c r="B344" s="1988" t="s">
        <v>16</v>
      </c>
      <c r="C344" s="190" t="s">
        <v>39</v>
      </c>
      <c r="D344" s="779">
        <v>2</v>
      </c>
      <c r="E344" s="779">
        <v>2</v>
      </c>
      <c r="F344" s="779">
        <v>2</v>
      </c>
      <c r="G344" s="779">
        <v>2</v>
      </c>
      <c r="H344" s="877">
        <v>2</v>
      </c>
      <c r="I344" s="877">
        <v>2</v>
      </c>
      <c r="J344" s="877">
        <v>2</v>
      </c>
      <c r="K344" s="877">
        <v>2</v>
      </c>
      <c r="L344" s="877">
        <v>2</v>
      </c>
      <c r="M344" s="877">
        <v>2</v>
      </c>
      <c r="N344" s="877">
        <v>2</v>
      </c>
    </row>
    <row r="345" spans="1:14" ht="30" outlineLevel="1">
      <c r="A345" s="1979"/>
      <c r="B345" s="1988"/>
      <c r="C345" s="190" t="s">
        <v>14</v>
      </c>
      <c r="D345" s="780">
        <v>0.19286480632444691</v>
      </c>
      <c r="E345" s="780">
        <v>0.19286480632444691</v>
      </c>
      <c r="F345" s="780">
        <v>0.19286480632444691</v>
      </c>
      <c r="G345" s="780">
        <v>0.18661437110385456</v>
      </c>
      <c r="H345" s="877">
        <v>0.14000000000000001</v>
      </c>
      <c r="I345" s="877">
        <v>0.14000000000000001</v>
      </c>
      <c r="J345" s="877">
        <v>0.14000000000000001</v>
      </c>
      <c r="K345" s="877">
        <v>0.14000000000000001</v>
      </c>
      <c r="L345" s="877">
        <v>0.14000000000000001</v>
      </c>
      <c r="M345" s="877">
        <v>0.14000000000000001</v>
      </c>
      <c r="N345" s="877">
        <v>0.14000000000000001</v>
      </c>
    </row>
    <row r="346" spans="1:14" ht="30" outlineLevel="1">
      <c r="A346" s="1979"/>
      <c r="B346" s="1988" t="s">
        <v>17</v>
      </c>
      <c r="C346" s="190" t="s">
        <v>39</v>
      </c>
      <c r="D346" s="779">
        <v>14267</v>
      </c>
      <c r="E346" s="779">
        <v>14267</v>
      </c>
      <c r="F346" s="779">
        <v>14267</v>
      </c>
      <c r="G346" s="779">
        <v>14267</v>
      </c>
      <c r="H346" s="877">
        <v>14523</v>
      </c>
      <c r="I346" s="877">
        <v>14523</v>
      </c>
      <c r="J346" s="877">
        <v>14523</v>
      </c>
      <c r="K346" s="877">
        <v>14523</v>
      </c>
      <c r="L346" s="877">
        <v>14523</v>
      </c>
      <c r="M346" s="877">
        <v>14523</v>
      </c>
      <c r="N346" s="877">
        <v>14523</v>
      </c>
    </row>
    <row r="347" spans="1:14" ht="30" outlineLevel="1">
      <c r="A347" s="1979"/>
      <c r="B347" s="1988"/>
      <c r="C347" s="190" t="s">
        <v>14</v>
      </c>
      <c r="D347" s="780">
        <v>4.9443344140848597E-2</v>
      </c>
      <c r="E347" s="780">
        <v>4.9443344140848597E-2</v>
      </c>
      <c r="F347" s="780">
        <v>4.9443344140848597E-2</v>
      </c>
      <c r="G347" s="780">
        <v>0.10115701009293999</v>
      </c>
      <c r="H347" s="877">
        <v>14.36</v>
      </c>
      <c r="I347" s="877">
        <v>14.36</v>
      </c>
      <c r="J347" s="877">
        <v>14.36</v>
      </c>
      <c r="K347" s="877">
        <v>14.36</v>
      </c>
      <c r="L347" s="877">
        <v>14.36</v>
      </c>
      <c r="M347" s="877">
        <v>14.36</v>
      </c>
      <c r="N347" s="877">
        <v>14.36</v>
      </c>
    </row>
    <row r="348" spans="1:14" ht="30" outlineLevel="1">
      <c r="A348" s="1979"/>
      <c r="B348" s="1988" t="s">
        <v>177</v>
      </c>
      <c r="C348" s="190" t="s">
        <v>39</v>
      </c>
      <c r="D348" s="779">
        <v>2748</v>
      </c>
      <c r="E348" s="779">
        <v>2748</v>
      </c>
      <c r="F348" s="779">
        <v>2748</v>
      </c>
      <c r="G348" s="779">
        <v>2748</v>
      </c>
      <c r="H348" s="877">
        <v>2433</v>
      </c>
      <c r="I348" s="877">
        <v>2433</v>
      </c>
      <c r="J348" s="877">
        <v>2433</v>
      </c>
      <c r="K348" s="877">
        <v>2433</v>
      </c>
      <c r="L348" s="877">
        <v>2433</v>
      </c>
      <c r="M348" s="877">
        <v>2433</v>
      </c>
      <c r="N348" s="877">
        <v>2433</v>
      </c>
    </row>
    <row r="349" spans="1:14" ht="30" outlineLevel="1">
      <c r="A349" s="1979"/>
      <c r="B349" s="1988"/>
      <c r="C349" s="190" t="s">
        <v>14</v>
      </c>
      <c r="D349" s="780">
        <v>3.3515776575639103E-2</v>
      </c>
      <c r="E349" s="780">
        <v>3.3515776575639103E-2</v>
      </c>
      <c r="F349" s="780">
        <v>3.3515776575639103E-2</v>
      </c>
      <c r="G349" s="780">
        <v>3.6062261926499903E-2</v>
      </c>
      <c r="H349" s="877">
        <v>3.5</v>
      </c>
      <c r="I349" s="877">
        <v>3.5</v>
      </c>
      <c r="J349" s="877">
        <v>3.5</v>
      </c>
      <c r="K349" s="877">
        <v>3.5</v>
      </c>
      <c r="L349" s="877">
        <v>3.5</v>
      </c>
      <c r="M349" s="877">
        <v>3.5</v>
      </c>
      <c r="N349" s="877">
        <v>3.5</v>
      </c>
    </row>
    <row r="350" spans="1:14" ht="30" outlineLevel="1">
      <c r="A350" s="1979"/>
      <c r="B350" s="1988" t="s">
        <v>36</v>
      </c>
      <c r="C350" s="190" t="s">
        <v>39</v>
      </c>
      <c r="D350" s="779">
        <v>533860</v>
      </c>
      <c r="E350" s="779">
        <v>533860</v>
      </c>
      <c r="F350" s="779">
        <v>533860</v>
      </c>
      <c r="G350" s="779">
        <v>533860</v>
      </c>
      <c r="H350" s="877">
        <v>562940</v>
      </c>
      <c r="I350" s="877">
        <v>562940</v>
      </c>
      <c r="J350" s="877">
        <v>562940</v>
      </c>
      <c r="K350" s="877">
        <v>562940</v>
      </c>
      <c r="L350" s="877">
        <v>562940</v>
      </c>
      <c r="M350" s="877">
        <v>562940</v>
      </c>
      <c r="N350" s="877">
        <v>562940</v>
      </c>
    </row>
    <row r="351" spans="1:14" ht="30" outlineLevel="1">
      <c r="A351" s="1979"/>
      <c r="B351" s="1988"/>
      <c r="C351" s="190" t="s">
        <v>14</v>
      </c>
      <c r="D351" s="780">
        <v>0.10493963724276199</v>
      </c>
      <c r="E351" s="780">
        <v>0.10493963724276199</v>
      </c>
      <c r="F351" s="780">
        <v>0.10493963724276199</v>
      </c>
      <c r="G351" s="780">
        <v>0.12105624125296099</v>
      </c>
      <c r="H351" s="877">
        <v>13.3</v>
      </c>
      <c r="I351" s="877">
        <v>13.3</v>
      </c>
      <c r="J351" s="877">
        <v>13.3</v>
      </c>
      <c r="K351" s="877">
        <v>13.3</v>
      </c>
      <c r="L351" s="877">
        <v>13.3</v>
      </c>
      <c r="M351" s="877">
        <v>13.3</v>
      </c>
      <c r="N351" s="877">
        <v>13.3</v>
      </c>
    </row>
    <row r="352" spans="1:14" ht="30" outlineLevel="1">
      <c r="A352" s="1979"/>
      <c r="B352" s="1992" t="s">
        <v>37</v>
      </c>
      <c r="C352" s="190" t="s">
        <v>39</v>
      </c>
      <c r="D352" s="779">
        <v>121615</v>
      </c>
      <c r="E352" s="779">
        <v>121615</v>
      </c>
      <c r="F352" s="779">
        <v>121615</v>
      </c>
      <c r="G352" s="779">
        <v>121615</v>
      </c>
      <c r="H352" s="877">
        <v>173229</v>
      </c>
      <c r="I352" s="877">
        <v>173229</v>
      </c>
      <c r="J352" s="877">
        <v>173229</v>
      </c>
      <c r="K352" s="877">
        <v>173229</v>
      </c>
      <c r="L352" s="877">
        <v>173229</v>
      </c>
      <c r="M352" s="877">
        <v>173229</v>
      </c>
      <c r="N352" s="877">
        <v>173229</v>
      </c>
    </row>
    <row r="353" spans="1:14" ht="30" outlineLevel="1">
      <c r="A353" s="1979"/>
      <c r="B353" s="1992"/>
      <c r="C353" s="190" t="s">
        <v>14</v>
      </c>
      <c r="D353" s="780">
        <v>3.5716149026261898E-2</v>
      </c>
      <c r="E353" s="780">
        <v>3.5716149026261898E-2</v>
      </c>
      <c r="F353" s="780">
        <v>3.5716149026261898E-2</v>
      </c>
      <c r="G353" s="780">
        <v>4.3721383369343503E-2</v>
      </c>
      <c r="H353" s="877">
        <v>5.4</v>
      </c>
      <c r="I353" s="877">
        <v>5.4</v>
      </c>
      <c r="J353" s="877">
        <v>5.4</v>
      </c>
      <c r="K353" s="877">
        <v>5.4</v>
      </c>
      <c r="L353" s="877">
        <v>5.4</v>
      </c>
      <c r="M353" s="877">
        <v>5.4</v>
      </c>
      <c r="N353" s="877">
        <v>5.4</v>
      </c>
    </row>
    <row r="354" spans="1:14" ht="30" outlineLevel="1">
      <c r="A354" s="1979"/>
      <c r="B354" s="1992" t="s">
        <v>38</v>
      </c>
      <c r="C354" s="190" t="s">
        <v>39</v>
      </c>
      <c r="D354" s="779">
        <v>412245</v>
      </c>
      <c r="E354" s="779">
        <v>412245</v>
      </c>
      <c r="F354" s="779">
        <v>412245</v>
      </c>
      <c r="G354" s="779">
        <v>412245</v>
      </c>
      <c r="H354" s="877">
        <v>389711</v>
      </c>
      <c r="I354" s="877">
        <v>389711</v>
      </c>
      <c r="J354" s="877">
        <v>389711</v>
      </c>
      <c r="K354" s="877">
        <v>389711</v>
      </c>
      <c r="L354" s="877">
        <v>389711</v>
      </c>
      <c r="M354" s="877">
        <v>389711</v>
      </c>
      <c r="N354" s="877">
        <v>389711</v>
      </c>
    </row>
    <row r="355" spans="1:14" ht="30" outlineLevel="1">
      <c r="A355" s="1979"/>
      <c r="B355" s="1992"/>
      <c r="C355" s="190" t="s">
        <v>14</v>
      </c>
      <c r="D355" s="780">
        <v>6.9223488216499707E-2</v>
      </c>
      <c r="E355" s="780">
        <v>6.9223488216499707E-2</v>
      </c>
      <c r="F355" s="780">
        <v>6.9223488216499707E-2</v>
      </c>
      <c r="G355" s="780">
        <v>7.7334857883617797E-2</v>
      </c>
      <c r="H355" s="877">
        <v>7.9</v>
      </c>
      <c r="I355" s="877">
        <v>7.9</v>
      </c>
      <c r="J355" s="877">
        <v>7.9</v>
      </c>
      <c r="K355" s="877">
        <v>7.9</v>
      </c>
      <c r="L355" s="877">
        <v>7.9</v>
      </c>
      <c r="M355" s="877">
        <v>7.9</v>
      </c>
      <c r="N355" s="877">
        <v>7.9</v>
      </c>
    </row>
    <row r="356" spans="1:14" ht="30" outlineLevel="1">
      <c r="A356" s="1993"/>
      <c r="B356" s="1994" t="s">
        <v>11</v>
      </c>
      <c r="C356" s="190" t="s">
        <v>39</v>
      </c>
      <c r="D356" s="779">
        <v>570943</v>
      </c>
      <c r="E356" s="779">
        <v>570943</v>
      </c>
      <c r="F356" s="779">
        <v>570943</v>
      </c>
      <c r="G356" s="779">
        <v>570943</v>
      </c>
      <c r="H356" s="877">
        <v>599851</v>
      </c>
      <c r="I356" s="877">
        <v>599851</v>
      </c>
      <c r="J356" s="877">
        <v>599851</v>
      </c>
      <c r="K356" s="877">
        <v>599851</v>
      </c>
      <c r="L356" s="877">
        <v>599851</v>
      </c>
      <c r="M356" s="877">
        <v>599851</v>
      </c>
      <c r="N356" s="877">
        <v>599851</v>
      </c>
    </row>
    <row r="357" spans="1:14" ht="30" outlineLevel="1">
      <c r="A357" s="1993"/>
      <c r="B357" s="1994"/>
      <c r="C357" s="190" t="s">
        <v>14</v>
      </c>
      <c r="D357" s="780">
        <v>0.53835303550476798</v>
      </c>
      <c r="E357" s="780">
        <v>0.53835303550476798</v>
      </c>
      <c r="F357" s="780">
        <v>0.53835303550476798</v>
      </c>
      <c r="G357" s="780">
        <v>0.53652698928118603</v>
      </c>
      <c r="H357" s="784">
        <v>0.56000000000000005</v>
      </c>
      <c r="I357" s="784">
        <v>0.56000000000000005</v>
      </c>
      <c r="J357" s="784">
        <v>0.56000000000000005</v>
      </c>
      <c r="K357" s="784">
        <v>0.56000000000000005</v>
      </c>
      <c r="L357" s="784">
        <v>0.56000000000000005</v>
      </c>
      <c r="M357" s="784">
        <v>0.56000000000000005</v>
      </c>
      <c r="N357" s="784">
        <v>0.56000000000000005</v>
      </c>
    </row>
    <row r="358" spans="1:14" ht="30" outlineLevel="1">
      <c r="A358" s="220" t="s">
        <v>45</v>
      </c>
      <c r="B358" s="189" t="s">
        <v>191</v>
      </c>
      <c r="C358" s="198"/>
      <c r="D358" s="250"/>
      <c r="E358" s="250"/>
      <c r="F358" s="250"/>
      <c r="G358" s="250"/>
      <c r="H358" s="845"/>
      <c r="I358" s="845"/>
      <c r="J358" s="845"/>
      <c r="K358" s="845"/>
      <c r="L358" s="845"/>
      <c r="M358" s="845"/>
      <c r="N358" s="845"/>
    </row>
    <row r="359" spans="1:14" outlineLevel="1">
      <c r="A359" s="220"/>
      <c r="B359" s="205" t="s">
        <v>188</v>
      </c>
      <c r="C359" s="219" t="s">
        <v>12</v>
      </c>
      <c r="D359" s="779">
        <v>1217</v>
      </c>
      <c r="E359" s="779">
        <v>1217</v>
      </c>
      <c r="F359" s="779">
        <v>1217</v>
      </c>
      <c r="G359" s="779">
        <v>1217</v>
      </c>
      <c r="H359" s="779">
        <v>1237</v>
      </c>
      <c r="I359" s="779">
        <v>1237</v>
      </c>
      <c r="J359" s="779">
        <v>1237</v>
      </c>
      <c r="K359" s="779">
        <v>1237</v>
      </c>
      <c r="L359" s="779">
        <v>1237</v>
      </c>
      <c r="M359" s="779">
        <v>1237</v>
      </c>
      <c r="N359" s="779">
        <v>1237</v>
      </c>
    </row>
    <row r="360" spans="1:14" ht="17.25" outlineLevel="1">
      <c r="A360" s="209"/>
      <c r="B360" s="210" t="s">
        <v>247</v>
      </c>
      <c r="C360" s="211" t="s">
        <v>41</v>
      </c>
      <c r="D360" s="212">
        <v>278.77516999999995</v>
      </c>
      <c r="E360" s="212">
        <v>278.77516999999995</v>
      </c>
      <c r="F360" s="212">
        <v>278.77516999999995</v>
      </c>
      <c r="G360" s="212">
        <v>278.77516999999995</v>
      </c>
      <c r="H360" s="212">
        <v>278.60000000000002</v>
      </c>
      <c r="I360" s="212">
        <v>278.60000000000002</v>
      </c>
      <c r="J360" s="212">
        <v>278.60000000000002</v>
      </c>
      <c r="K360" s="212">
        <v>278.60000000000002</v>
      </c>
      <c r="L360" s="212">
        <v>278.60000000000002</v>
      </c>
      <c r="M360" s="212">
        <v>278.60000000000002</v>
      </c>
      <c r="N360" s="212">
        <v>278.60000000000002</v>
      </c>
    </row>
    <row r="361" spans="1:14" ht="17.25" outlineLevel="1">
      <c r="A361" s="219"/>
      <c r="B361" s="221" t="s">
        <v>179</v>
      </c>
      <c r="C361" s="195" t="s">
        <v>42</v>
      </c>
      <c r="D361" s="202">
        <v>1385.20362</v>
      </c>
      <c r="E361" s="202">
        <v>1385.20362</v>
      </c>
      <c r="F361" s="202">
        <v>1385.20362</v>
      </c>
      <c r="G361" s="202">
        <v>1385.20362</v>
      </c>
      <c r="H361" s="202">
        <v>1385.20362</v>
      </c>
      <c r="I361" s="202">
        <v>1385.20362</v>
      </c>
      <c r="J361" s="202">
        <v>1385.20362</v>
      </c>
      <c r="K361" s="202">
        <v>1385.20362</v>
      </c>
      <c r="L361" s="202">
        <v>1385.20362</v>
      </c>
      <c r="M361" s="202">
        <v>1385.20362</v>
      </c>
      <c r="N361" s="202">
        <v>1385.20362</v>
      </c>
    </row>
    <row r="362" spans="1:14" ht="17.25" outlineLevel="1">
      <c r="A362" s="266"/>
      <c r="B362" s="264" t="s">
        <v>189</v>
      </c>
      <c r="C362" s="265" t="s">
        <v>42</v>
      </c>
      <c r="D362" s="267">
        <v>861.475595</v>
      </c>
      <c r="E362" s="267">
        <v>861.475595</v>
      </c>
      <c r="F362" s="267">
        <v>861.475595</v>
      </c>
      <c r="G362" s="267">
        <v>861.475595</v>
      </c>
      <c r="H362" s="267">
        <v>870.16</v>
      </c>
      <c r="I362" s="267">
        <v>870.16</v>
      </c>
      <c r="J362" s="267">
        <v>870.16</v>
      </c>
      <c r="K362" s="267">
        <v>870.16</v>
      </c>
      <c r="L362" s="267">
        <v>870.16</v>
      </c>
      <c r="M362" s="267">
        <v>870.16</v>
      </c>
      <c r="N362" s="267">
        <v>870.16</v>
      </c>
    </row>
    <row r="363" spans="1:14" outlineLevel="1">
      <c r="A363" s="220" t="s">
        <v>46</v>
      </c>
      <c r="B363" s="207" t="s">
        <v>40</v>
      </c>
      <c r="C363" s="195"/>
      <c r="D363" s="195"/>
      <c r="E363" s="188"/>
      <c r="F363" s="188"/>
      <c r="G363" s="188"/>
      <c r="H363" s="845"/>
      <c r="I363" s="845"/>
      <c r="J363" s="845"/>
      <c r="K363" s="845"/>
      <c r="L363" s="845"/>
      <c r="M363" s="845"/>
      <c r="N363" s="845"/>
    </row>
    <row r="364" spans="1:14" outlineLevel="1">
      <c r="A364" s="219"/>
      <c r="B364" s="201" t="s">
        <v>23</v>
      </c>
      <c r="C364" s="195" t="s">
        <v>12</v>
      </c>
      <c r="D364" s="779">
        <v>1197</v>
      </c>
      <c r="E364" s="779">
        <v>1182</v>
      </c>
      <c r="F364" s="779">
        <v>1212</v>
      </c>
      <c r="G364" s="779">
        <v>1176</v>
      </c>
      <c r="H364" s="878">
        <v>1267</v>
      </c>
      <c r="I364" s="878">
        <v>1267</v>
      </c>
      <c r="J364" s="878">
        <v>1267</v>
      </c>
      <c r="K364" s="878">
        <v>1267</v>
      </c>
      <c r="L364" s="878">
        <v>1267</v>
      </c>
      <c r="M364" s="878">
        <v>1267</v>
      </c>
      <c r="N364" s="878">
        <v>1267</v>
      </c>
    </row>
    <row r="365" spans="1:14" outlineLevel="1">
      <c r="A365" s="1981"/>
      <c r="B365" s="1983" t="s">
        <v>203</v>
      </c>
      <c r="C365" s="195" t="s">
        <v>12</v>
      </c>
      <c r="D365" s="779">
        <v>743</v>
      </c>
      <c r="E365" s="779">
        <v>674</v>
      </c>
      <c r="F365" s="779">
        <v>861</v>
      </c>
      <c r="G365" s="779">
        <v>847</v>
      </c>
      <c r="H365" s="878">
        <v>901</v>
      </c>
      <c r="I365" s="878">
        <v>901</v>
      </c>
      <c r="J365" s="878">
        <v>901</v>
      </c>
      <c r="K365" s="878">
        <v>901</v>
      </c>
      <c r="L365" s="878">
        <v>901</v>
      </c>
      <c r="M365" s="878">
        <v>901</v>
      </c>
      <c r="N365" s="878">
        <v>901</v>
      </c>
    </row>
    <row r="366" spans="1:14" outlineLevel="1">
      <c r="A366" s="1982"/>
      <c r="B366" s="1984"/>
      <c r="C366" s="195" t="s">
        <v>204</v>
      </c>
      <c r="D366" s="784">
        <v>0.62</v>
      </c>
      <c r="E366" s="784">
        <v>0.56999999999999995</v>
      </c>
      <c r="F366" s="784">
        <v>0.73899999999999999</v>
      </c>
      <c r="G366" s="784">
        <v>0.72</v>
      </c>
      <c r="H366" s="878">
        <v>71</v>
      </c>
      <c r="I366" s="878">
        <v>71</v>
      </c>
      <c r="J366" s="878">
        <v>71</v>
      </c>
      <c r="K366" s="878">
        <v>71</v>
      </c>
      <c r="L366" s="878">
        <v>71</v>
      </c>
      <c r="M366" s="878">
        <v>71</v>
      </c>
      <c r="N366" s="878">
        <v>71</v>
      </c>
    </row>
    <row r="367" spans="1:14" outlineLevel="1">
      <c r="A367" s="219"/>
      <c r="B367" s="201" t="s">
        <v>24</v>
      </c>
      <c r="C367" s="195" t="s">
        <v>12</v>
      </c>
      <c r="D367" s="779">
        <v>267</v>
      </c>
      <c r="E367" s="779">
        <v>459</v>
      </c>
      <c r="F367" s="779">
        <v>266</v>
      </c>
      <c r="G367" s="779">
        <v>475</v>
      </c>
      <c r="H367" s="878">
        <v>508</v>
      </c>
      <c r="I367" s="878">
        <v>508</v>
      </c>
      <c r="J367" s="878">
        <v>508</v>
      </c>
      <c r="K367" s="878">
        <v>508</v>
      </c>
      <c r="L367" s="878">
        <v>508</v>
      </c>
      <c r="M367" s="878">
        <v>508</v>
      </c>
      <c r="N367" s="878">
        <v>508</v>
      </c>
    </row>
    <row r="368" spans="1:14" outlineLevel="1">
      <c r="A368" s="1981"/>
      <c r="B368" s="1983" t="s">
        <v>205</v>
      </c>
      <c r="C368" s="195" t="s">
        <v>12</v>
      </c>
      <c r="D368" s="779">
        <v>182</v>
      </c>
      <c r="E368" s="779">
        <v>283</v>
      </c>
      <c r="F368" s="779">
        <v>196</v>
      </c>
      <c r="G368" s="779">
        <v>395</v>
      </c>
      <c r="H368" s="878">
        <v>395</v>
      </c>
      <c r="I368" s="878">
        <v>395</v>
      </c>
      <c r="J368" s="878">
        <v>395</v>
      </c>
      <c r="K368" s="878">
        <v>395</v>
      </c>
      <c r="L368" s="878">
        <v>395</v>
      </c>
      <c r="M368" s="878">
        <v>395</v>
      </c>
      <c r="N368" s="878">
        <v>395</v>
      </c>
    </row>
    <row r="369" spans="1:14" outlineLevel="1">
      <c r="A369" s="1982"/>
      <c r="B369" s="1984"/>
      <c r="C369" s="195" t="s">
        <v>204</v>
      </c>
      <c r="D369" s="784">
        <v>0.68</v>
      </c>
      <c r="E369" s="784">
        <v>0.61599999999999999</v>
      </c>
      <c r="F369" s="784">
        <v>0.78200000000000003</v>
      </c>
      <c r="G369" s="784">
        <v>0.83</v>
      </c>
      <c r="H369" s="896">
        <v>0.78</v>
      </c>
      <c r="I369" s="896">
        <v>0.78</v>
      </c>
      <c r="J369" s="896">
        <v>0.78</v>
      </c>
      <c r="K369" s="896">
        <v>0.78</v>
      </c>
      <c r="L369" s="896">
        <v>0.78</v>
      </c>
      <c r="M369" s="896">
        <v>0.78</v>
      </c>
      <c r="N369" s="896">
        <v>0.78</v>
      </c>
    </row>
    <row r="370" spans="1:14" ht="30" outlineLevel="1">
      <c r="A370" s="220" t="s">
        <v>47</v>
      </c>
      <c r="B370" s="189" t="s">
        <v>201</v>
      </c>
      <c r="C370" s="196" t="s">
        <v>12</v>
      </c>
      <c r="D370" s="779">
        <v>601807</v>
      </c>
      <c r="E370" s="779">
        <v>620163</v>
      </c>
      <c r="F370" s="779">
        <v>605160</v>
      </c>
      <c r="G370" s="779">
        <v>620163</v>
      </c>
      <c r="H370" s="897">
        <v>512179</v>
      </c>
      <c r="I370" s="897">
        <v>512179</v>
      </c>
      <c r="J370" s="897">
        <v>512179</v>
      </c>
      <c r="K370" s="897">
        <v>512179</v>
      </c>
      <c r="L370" s="897">
        <v>512179</v>
      </c>
      <c r="M370" s="897">
        <v>512179</v>
      </c>
      <c r="N370" s="897">
        <v>512179</v>
      </c>
    </row>
    <row r="371" spans="1:14" outlineLevel="1">
      <c r="A371" s="1985" t="s">
        <v>206</v>
      </c>
      <c r="B371" s="1980" t="s">
        <v>180</v>
      </c>
      <c r="C371" s="196" t="s">
        <v>12</v>
      </c>
      <c r="D371" s="779">
        <v>601532</v>
      </c>
      <c r="E371" s="779">
        <v>619254</v>
      </c>
      <c r="F371" s="779">
        <v>604120</v>
      </c>
      <c r="G371" s="779">
        <v>619254</v>
      </c>
      <c r="H371" s="898">
        <v>511221</v>
      </c>
      <c r="I371" s="898">
        <v>511221</v>
      </c>
      <c r="J371" s="898">
        <v>511221</v>
      </c>
      <c r="K371" s="898">
        <v>511221</v>
      </c>
      <c r="L371" s="898">
        <v>511221</v>
      </c>
      <c r="M371" s="898">
        <v>511221</v>
      </c>
      <c r="N371" s="898">
        <v>511221</v>
      </c>
    </row>
    <row r="372" spans="1:14" outlineLevel="1">
      <c r="A372" s="1979"/>
      <c r="B372" s="1980"/>
      <c r="C372" s="196" t="s">
        <v>210</v>
      </c>
      <c r="D372" s="780">
        <v>0.99954304286922502</v>
      </c>
      <c r="E372" s="780">
        <v>0.99853425631648396</v>
      </c>
      <c r="F372" s="780">
        <v>0.99828144622909598</v>
      </c>
      <c r="G372" s="780">
        <v>0.99853425631648396</v>
      </c>
      <c r="H372" s="780">
        <v>0.99809999999999999</v>
      </c>
      <c r="I372" s="780">
        <v>0.99809999999999999</v>
      </c>
      <c r="J372" s="780">
        <v>0.99809999999999999</v>
      </c>
      <c r="K372" s="780">
        <v>0.99809999999999999</v>
      </c>
      <c r="L372" s="780">
        <v>0.99809999999999999</v>
      </c>
      <c r="M372" s="780">
        <v>0.99809999999999999</v>
      </c>
      <c r="N372" s="780">
        <v>0.99809999999999999</v>
      </c>
    </row>
    <row r="373" spans="1:14" outlineLevel="1">
      <c r="A373" s="1979" t="s">
        <v>207</v>
      </c>
      <c r="B373" s="1986" t="s">
        <v>181</v>
      </c>
      <c r="C373" s="196" t="s">
        <v>12</v>
      </c>
      <c r="D373" s="779">
        <v>28264</v>
      </c>
      <c r="E373" s="779">
        <v>37329</v>
      </c>
      <c r="F373" s="779">
        <v>95865</v>
      </c>
      <c r="G373" s="779">
        <v>37329</v>
      </c>
      <c r="H373" s="898">
        <v>112615</v>
      </c>
      <c r="I373" s="898">
        <v>112615</v>
      </c>
      <c r="J373" s="898">
        <v>112615</v>
      </c>
      <c r="K373" s="898">
        <v>112615</v>
      </c>
      <c r="L373" s="898">
        <v>112615</v>
      </c>
      <c r="M373" s="898">
        <v>112615</v>
      </c>
      <c r="N373" s="898">
        <v>112615</v>
      </c>
    </row>
    <row r="374" spans="1:14" outlineLevel="1">
      <c r="A374" s="1979"/>
      <c r="B374" s="1986"/>
      <c r="C374" s="196" t="s">
        <v>211</v>
      </c>
      <c r="D374" s="780">
        <v>4.69866939747179E-2</v>
      </c>
      <c r="E374" s="780">
        <v>6.0280595684484899E-2</v>
      </c>
      <c r="F374" s="780">
        <v>0.15868536052439899</v>
      </c>
      <c r="G374" s="780">
        <v>6.0280595684484899E-2</v>
      </c>
      <c r="H374" s="780">
        <v>0.2203</v>
      </c>
      <c r="I374" s="780">
        <v>0.2203</v>
      </c>
      <c r="J374" s="780">
        <v>0.2203</v>
      </c>
      <c r="K374" s="780">
        <v>0.2203</v>
      </c>
      <c r="L374" s="780">
        <v>0.2203</v>
      </c>
      <c r="M374" s="780">
        <v>0.2203</v>
      </c>
      <c r="N374" s="780">
        <v>0.2203</v>
      </c>
    </row>
    <row r="375" spans="1:14" outlineLevel="1">
      <c r="A375" s="1979"/>
      <c r="B375" s="1987" t="s">
        <v>182</v>
      </c>
      <c r="C375" s="196" t="s">
        <v>12</v>
      </c>
      <c r="D375" s="779">
        <v>1899</v>
      </c>
      <c r="E375" s="779">
        <v>30536</v>
      </c>
      <c r="F375" s="779">
        <v>238</v>
      </c>
      <c r="G375" s="779">
        <v>30536</v>
      </c>
      <c r="H375" s="877">
        <v>258</v>
      </c>
      <c r="I375" s="877">
        <v>258</v>
      </c>
      <c r="J375" s="877">
        <v>258</v>
      </c>
      <c r="K375" s="877">
        <v>258</v>
      </c>
      <c r="L375" s="877">
        <v>258</v>
      </c>
      <c r="M375" s="877">
        <v>258</v>
      </c>
      <c r="N375" s="877">
        <v>258</v>
      </c>
    </row>
    <row r="376" spans="1:14" outlineLevel="1">
      <c r="A376" s="1979"/>
      <c r="B376" s="1987"/>
      <c r="C376" s="196" t="s">
        <v>212</v>
      </c>
      <c r="D376" s="780">
        <v>6.7187942258703698E-2</v>
      </c>
      <c r="E376" s="780">
        <v>0.81802352058721095</v>
      </c>
      <c r="F376" s="780">
        <v>0.24826579043446514</v>
      </c>
      <c r="G376" s="780">
        <v>0.81802352058721095</v>
      </c>
      <c r="H376" s="780">
        <v>2.3E-3</v>
      </c>
      <c r="I376" s="780">
        <v>2.3E-3</v>
      </c>
      <c r="J376" s="780">
        <v>2.3E-3</v>
      </c>
      <c r="K376" s="780">
        <v>2.3E-3</v>
      </c>
      <c r="L376" s="780">
        <v>2.3E-3</v>
      </c>
      <c r="M376" s="780">
        <v>2.3E-3</v>
      </c>
      <c r="N376" s="780">
        <v>2.3E-3</v>
      </c>
    </row>
    <row r="377" spans="1:14" outlineLevel="1">
      <c r="A377" s="1979"/>
      <c r="B377" s="1987" t="s">
        <v>183</v>
      </c>
      <c r="C377" s="196" t="s">
        <v>12</v>
      </c>
      <c r="D377" s="779">
        <v>26365</v>
      </c>
      <c r="E377" s="779">
        <v>6793</v>
      </c>
      <c r="F377" s="779">
        <v>95627</v>
      </c>
      <c r="G377" s="779">
        <v>6793</v>
      </c>
      <c r="H377" s="898">
        <v>112357</v>
      </c>
      <c r="I377" s="898">
        <v>112357</v>
      </c>
      <c r="J377" s="898">
        <v>112357</v>
      </c>
      <c r="K377" s="898">
        <v>112357</v>
      </c>
      <c r="L377" s="898">
        <v>112357</v>
      </c>
      <c r="M377" s="898">
        <v>112357</v>
      </c>
      <c r="N377" s="898">
        <v>112357</v>
      </c>
    </row>
    <row r="378" spans="1:14" outlineLevel="1">
      <c r="A378" s="1979"/>
      <c r="B378" s="1987"/>
      <c r="C378" s="196" t="s">
        <v>212</v>
      </c>
      <c r="D378" s="780">
        <v>0.93281205774129605</v>
      </c>
      <c r="E378" s="780">
        <v>0.18197647941278899</v>
      </c>
      <c r="F378" s="780">
        <v>0.99751734209565501</v>
      </c>
      <c r="G378" s="780">
        <v>0.18197647941278899</v>
      </c>
      <c r="H378" s="780">
        <v>0.99770000000000003</v>
      </c>
      <c r="I378" s="780">
        <v>0.99770000000000003</v>
      </c>
      <c r="J378" s="780">
        <v>0.99770000000000003</v>
      </c>
      <c r="K378" s="780">
        <v>0.99770000000000003</v>
      </c>
      <c r="L378" s="780">
        <v>0.99770000000000003</v>
      </c>
      <c r="M378" s="780">
        <v>0.99770000000000003</v>
      </c>
      <c r="N378" s="780">
        <v>0.99770000000000003</v>
      </c>
    </row>
    <row r="379" spans="1:14" outlineLevel="1">
      <c r="A379" s="1979" t="s">
        <v>208</v>
      </c>
      <c r="B379" s="1980" t="s">
        <v>55</v>
      </c>
      <c r="C379" s="196" t="s">
        <v>12</v>
      </c>
      <c r="D379" s="779">
        <v>275</v>
      </c>
      <c r="E379" s="779">
        <v>909</v>
      </c>
      <c r="F379" s="779">
        <v>1040</v>
      </c>
      <c r="G379" s="779">
        <v>909</v>
      </c>
      <c r="H379" s="878">
        <v>958</v>
      </c>
      <c r="I379" s="878">
        <v>958</v>
      </c>
      <c r="J379" s="878">
        <v>958</v>
      </c>
      <c r="K379" s="878">
        <v>958</v>
      </c>
      <c r="L379" s="878">
        <v>958</v>
      </c>
      <c r="M379" s="878">
        <v>958</v>
      </c>
      <c r="N379" s="878">
        <v>958</v>
      </c>
    </row>
    <row r="380" spans="1:14" outlineLevel="1">
      <c r="A380" s="1979"/>
      <c r="B380" s="1980"/>
      <c r="C380" s="196" t="s">
        <v>210</v>
      </c>
      <c r="D380" s="780">
        <v>4.5695713077448415E-2</v>
      </c>
      <c r="E380" s="780">
        <v>1.46574368351546E-3</v>
      </c>
      <c r="F380" s="780">
        <v>1.7185537709035626E-2</v>
      </c>
      <c r="G380" s="780">
        <v>0.14657436835154627</v>
      </c>
      <c r="H380" s="899">
        <v>2.0000000000000001E-4</v>
      </c>
      <c r="I380" s="899">
        <v>2.0000000000000001E-4</v>
      </c>
      <c r="J380" s="899">
        <v>2.0000000000000001E-4</v>
      </c>
      <c r="K380" s="899">
        <v>2.0000000000000001E-4</v>
      </c>
      <c r="L380" s="899">
        <v>2.0000000000000001E-4</v>
      </c>
      <c r="M380" s="899">
        <v>2.0000000000000001E-4</v>
      </c>
      <c r="N380" s="899">
        <v>2.0000000000000001E-4</v>
      </c>
    </row>
    <row r="381" spans="1:14" outlineLevel="1">
      <c r="A381" s="1979" t="s">
        <v>209</v>
      </c>
      <c r="B381" s="1980" t="s">
        <v>56</v>
      </c>
      <c r="C381" s="196" t="s">
        <v>12</v>
      </c>
      <c r="D381" s="779">
        <v>0</v>
      </c>
      <c r="E381" s="779">
        <v>0</v>
      </c>
      <c r="F381" s="779">
        <v>0</v>
      </c>
      <c r="G381" s="779">
        <v>0</v>
      </c>
      <c r="H381" s="845"/>
      <c r="I381" s="845"/>
      <c r="J381" s="845"/>
      <c r="K381" s="845"/>
      <c r="L381" s="845"/>
      <c r="M381" s="845"/>
      <c r="N381" s="845"/>
    </row>
    <row r="382" spans="1:14" outlineLevel="1">
      <c r="A382" s="1979"/>
      <c r="B382" s="1980"/>
      <c r="C382" s="196" t="s">
        <v>213</v>
      </c>
      <c r="D382" s="780">
        <v>0</v>
      </c>
      <c r="E382" s="780">
        <v>0</v>
      </c>
      <c r="F382" s="780">
        <v>0</v>
      </c>
      <c r="G382" s="780">
        <v>0</v>
      </c>
      <c r="H382" s="845"/>
      <c r="I382" s="845"/>
      <c r="J382" s="845"/>
      <c r="K382" s="845"/>
      <c r="L382" s="845"/>
      <c r="M382" s="845"/>
      <c r="N382" s="845"/>
    </row>
    <row r="383" spans="1:14" ht="30" outlineLevel="1">
      <c r="A383" s="220" t="s">
        <v>108</v>
      </c>
      <c r="B383" s="189" t="s">
        <v>144</v>
      </c>
      <c r="C383" s="188"/>
      <c r="D383" s="781"/>
      <c r="E383" s="250"/>
      <c r="F383" s="250"/>
      <c r="G383" s="250"/>
      <c r="H383" s="845"/>
      <c r="I383" s="845"/>
      <c r="J383" s="845"/>
      <c r="K383" s="845"/>
      <c r="L383" s="845"/>
      <c r="M383" s="845"/>
      <c r="N383" s="845"/>
    </row>
    <row r="384" spans="1:14" outlineLevel="1">
      <c r="A384" s="1981"/>
      <c r="B384" s="1990" t="s">
        <v>18</v>
      </c>
      <c r="C384" s="196" t="s">
        <v>62</v>
      </c>
      <c r="D384" s="779">
        <v>288</v>
      </c>
      <c r="E384" s="779">
        <v>288</v>
      </c>
      <c r="F384" s="779">
        <v>238</v>
      </c>
      <c r="G384" s="779">
        <v>238</v>
      </c>
      <c r="H384" s="878">
        <v>262</v>
      </c>
      <c r="I384" s="878">
        <v>262</v>
      </c>
      <c r="J384" s="878">
        <v>262</v>
      </c>
      <c r="K384" s="878">
        <v>262</v>
      </c>
      <c r="L384" s="878">
        <v>262</v>
      </c>
      <c r="M384" s="878">
        <v>262</v>
      </c>
      <c r="N384" s="878">
        <v>262</v>
      </c>
    </row>
    <row r="385" spans="1:14" outlineLevel="1">
      <c r="A385" s="1989"/>
      <c r="B385" s="1991"/>
      <c r="C385" s="196" t="s">
        <v>481</v>
      </c>
      <c r="D385" s="779">
        <v>288</v>
      </c>
      <c r="E385" s="779">
        <v>288</v>
      </c>
      <c r="F385" s="779">
        <v>238</v>
      </c>
      <c r="G385" s="779">
        <v>238</v>
      </c>
      <c r="H385" s="878">
        <v>262</v>
      </c>
      <c r="I385" s="878">
        <v>262</v>
      </c>
      <c r="J385" s="878">
        <v>262</v>
      </c>
      <c r="K385" s="878">
        <v>262</v>
      </c>
      <c r="L385" s="878">
        <v>262</v>
      </c>
      <c r="M385" s="878">
        <v>262</v>
      </c>
      <c r="N385" s="878">
        <v>262</v>
      </c>
    </row>
    <row r="386" spans="1:14" outlineLevel="1">
      <c r="A386" s="1989"/>
      <c r="B386" s="1991"/>
      <c r="C386" s="208" t="s">
        <v>482</v>
      </c>
      <c r="D386" s="784">
        <v>1</v>
      </c>
      <c r="E386" s="784">
        <v>1</v>
      </c>
      <c r="F386" s="784">
        <v>1</v>
      </c>
      <c r="G386" s="784">
        <v>1</v>
      </c>
      <c r="H386" s="896">
        <v>1</v>
      </c>
      <c r="I386" s="896">
        <v>1</v>
      </c>
      <c r="J386" s="896">
        <v>1</v>
      </c>
      <c r="K386" s="896">
        <v>1</v>
      </c>
      <c r="L386" s="896">
        <v>1</v>
      </c>
      <c r="M386" s="896">
        <v>1</v>
      </c>
      <c r="N386" s="896">
        <v>1</v>
      </c>
    </row>
    <row r="387" spans="1:14" outlineLevel="1">
      <c r="A387" s="1979"/>
      <c r="B387" s="1986" t="s">
        <v>19</v>
      </c>
      <c r="C387" s="196" t="s">
        <v>62</v>
      </c>
      <c r="D387" s="779">
        <v>24</v>
      </c>
      <c r="E387" s="779">
        <v>24</v>
      </c>
      <c r="F387" s="779">
        <v>24</v>
      </c>
      <c r="G387" s="779">
        <v>24</v>
      </c>
      <c r="H387" s="878">
        <v>6</v>
      </c>
      <c r="I387" s="878">
        <v>6</v>
      </c>
      <c r="J387" s="878">
        <v>6</v>
      </c>
      <c r="K387" s="878">
        <v>6</v>
      </c>
      <c r="L387" s="878">
        <v>6</v>
      </c>
      <c r="M387" s="878">
        <v>6</v>
      </c>
      <c r="N387" s="878">
        <v>6</v>
      </c>
    </row>
    <row r="388" spans="1:14" outlineLevel="1">
      <c r="A388" s="1979"/>
      <c r="B388" s="1986"/>
      <c r="C388" s="196" t="s">
        <v>481</v>
      </c>
      <c r="D388" s="779">
        <v>21</v>
      </c>
      <c r="E388" s="779">
        <v>21</v>
      </c>
      <c r="F388" s="779">
        <v>21</v>
      </c>
      <c r="G388" s="779">
        <v>21</v>
      </c>
      <c r="H388" s="900">
        <f>H387*84/100</f>
        <v>5.04</v>
      </c>
      <c r="I388" s="900">
        <f t="shared" ref="I388:N388" si="147">I387*84/100</f>
        <v>5.04</v>
      </c>
      <c r="J388" s="900">
        <f t="shared" si="147"/>
        <v>5.04</v>
      </c>
      <c r="K388" s="900">
        <f t="shared" si="147"/>
        <v>5.04</v>
      </c>
      <c r="L388" s="900">
        <f t="shared" si="147"/>
        <v>5.04</v>
      </c>
      <c r="M388" s="900">
        <f t="shared" si="147"/>
        <v>5.04</v>
      </c>
      <c r="N388" s="900">
        <f t="shared" si="147"/>
        <v>5.04</v>
      </c>
    </row>
    <row r="389" spans="1:14" outlineLevel="1">
      <c r="A389" s="1979"/>
      <c r="B389" s="1986"/>
      <c r="C389" s="208" t="s">
        <v>482</v>
      </c>
      <c r="D389" s="784">
        <v>0.875</v>
      </c>
      <c r="E389" s="784">
        <v>0.875</v>
      </c>
      <c r="F389" s="784">
        <v>0.875</v>
      </c>
      <c r="G389" s="784">
        <v>0.875</v>
      </c>
      <c r="H389" s="878">
        <f>H388*100/6</f>
        <v>84</v>
      </c>
      <c r="I389" s="878">
        <f t="shared" ref="I389:N389" si="148">I388*100/6</f>
        <v>84</v>
      </c>
      <c r="J389" s="878">
        <f t="shared" si="148"/>
        <v>84</v>
      </c>
      <c r="K389" s="878">
        <f t="shared" si="148"/>
        <v>84</v>
      </c>
      <c r="L389" s="878">
        <f t="shared" si="148"/>
        <v>84</v>
      </c>
      <c r="M389" s="878">
        <f t="shared" si="148"/>
        <v>84</v>
      </c>
      <c r="N389" s="878">
        <f t="shared" si="148"/>
        <v>84</v>
      </c>
    </row>
    <row r="390" spans="1:14" outlineLevel="1">
      <c r="A390" s="1979"/>
      <c r="B390" s="1986" t="s">
        <v>20</v>
      </c>
      <c r="C390" s="196" t="s">
        <v>62</v>
      </c>
      <c r="D390" s="779">
        <v>18</v>
      </c>
      <c r="E390" s="779">
        <v>18</v>
      </c>
      <c r="F390" s="779">
        <v>18</v>
      </c>
      <c r="G390" s="779">
        <v>18</v>
      </c>
      <c r="H390" s="878">
        <v>0</v>
      </c>
      <c r="I390" s="878">
        <v>0</v>
      </c>
      <c r="J390" s="878">
        <v>0</v>
      </c>
      <c r="K390" s="878">
        <v>0</v>
      </c>
      <c r="L390" s="878">
        <v>0</v>
      </c>
      <c r="M390" s="878">
        <v>0</v>
      </c>
      <c r="N390" s="878">
        <v>0</v>
      </c>
    </row>
    <row r="391" spans="1:14" outlineLevel="1">
      <c r="A391" s="1979"/>
      <c r="B391" s="1986"/>
      <c r="C391" s="196" t="s">
        <v>481</v>
      </c>
      <c r="D391" s="779">
        <v>18</v>
      </c>
      <c r="E391" s="779">
        <v>18</v>
      </c>
      <c r="F391" s="779">
        <v>18</v>
      </c>
      <c r="G391" s="779">
        <v>18</v>
      </c>
      <c r="H391" s="878">
        <v>0</v>
      </c>
      <c r="I391" s="878">
        <v>0</v>
      </c>
      <c r="J391" s="878">
        <v>0</v>
      </c>
      <c r="K391" s="878">
        <v>0</v>
      </c>
      <c r="L391" s="878">
        <v>0</v>
      </c>
      <c r="M391" s="878">
        <v>0</v>
      </c>
      <c r="N391" s="878">
        <v>0</v>
      </c>
    </row>
    <row r="392" spans="1:14" outlineLevel="1">
      <c r="A392" s="1979"/>
      <c r="B392" s="1986"/>
      <c r="C392" s="208" t="s">
        <v>482</v>
      </c>
      <c r="D392" s="784">
        <v>1</v>
      </c>
      <c r="E392" s="784">
        <v>1</v>
      </c>
      <c r="F392" s="784">
        <v>1</v>
      </c>
      <c r="G392" s="784">
        <v>1</v>
      </c>
      <c r="H392" s="878">
        <v>0</v>
      </c>
      <c r="I392" s="878">
        <v>0</v>
      </c>
      <c r="J392" s="878">
        <v>0</v>
      </c>
      <c r="K392" s="878">
        <v>0</v>
      </c>
      <c r="L392" s="878">
        <v>0</v>
      </c>
      <c r="M392" s="878">
        <v>0</v>
      </c>
      <c r="N392" s="878">
        <v>0</v>
      </c>
    </row>
    <row r="393" spans="1:14" outlineLevel="1">
      <c r="A393" s="1979"/>
      <c r="B393" s="1986" t="s">
        <v>21</v>
      </c>
      <c r="C393" s="196" t="s">
        <v>62</v>
      </c>
      <c r="D393" s="779">
        <v>10</v>
      </c>
      <c r="E393" s="779">
        <v>10</v>
      </c>
      <c r="F393" s="779">
        <v>10</v>
      </c>
      <c r="G393" s="779">
        <v>10</v>
      </c>
      <c r="H393" s="878">
        <v>6</v>
      </c>
      <c r="I393" s="878">
        <v>6</v>
      </c>
      <c r="J393" s="878">
        <v>6</v>
      </c>
      <c r="K393" s="878">
        <v>6</v>
      </c>
      <c r="L393" s="878">
        <v>6</v>
      </c>
      <c r="M393" s="878">
        <v>6</v>
      </c>
      <c r="N393" s="878">
        <v>6</v>
      </c>
    </row>
    <row r="394" spans="1:14" outlineLevel="1">
      <c r="A394" s="1979"/>
      <c r="B394" s="1986"/>
      <c r="C394" s="196" t="s">
        <v>481</v>
      </c>
      <c r="D394" s="779">
        <v>10</v>
      </c>
      <c r="E394" s="779">
        <v>10</v>
      </c>
      <c r="F394" s="779">
        <v>10</v>
      </c>
      <c r="G394" s="779">
        <v>10</v>
      </c>
      <c r="H394" s="900">
        <f>H393*67/100</f>
        <v>4.0199999999999996</v>
      </c>
      <c r="I394" s="900">
        <f t="shared" ref="I394:N394" si="149">I393*67/100</f>
        <v>4.0199999999999996</v>
      </c>
      <c r="J394" s="900">
        <f t="shared" si="149"/>
        <v>4.0199999999999996</v>
      </c>
      <c r="K394" s="900">
        <f t="shared" si="149"/>
        <v>4.0199999999999996</v>
      </c>
      <c r="L394" s="900">
        <f t="shared" si="149"/>
        <v>4.0199999999999996</v>
      </c>
      <c r="M394" s="900">
        <f t="shared" si="149"/>
        <v>4.0199999999999996</v>
      </c>
      <c r="N394" s="900">
        <f t="shared" si="149"/>
        <v>4.0199999999999996</v>
      </c>
    </row>
    <row r="395" spans="1:14" outlineLevel="1">
      <c r="A395" s="1979"/>
      <c r="B395" s="1986"/>
      <c r="C395" s="208" t="s">
        <v>482</v>
      </c>
      <c r="D395" s="784">
        <v>1</v>
      </c>
      <c r="E395" s="784">
        <v>1</v>
      </c>
      <c r="F395" s="784">
        <v>1</v>
      </c>
      <c r="G395" s="784">
        <v>1</v>
      </c>
      <c r="H395" s="878">
        <f>H394*100/6</f>
        <v>66.999999999999986</v>
      </c>
      <c r="I395" s="878">
        <f t="shared" ref="I395:N395" si="150">I394*100/6</f>
        <v>66.999999999999986</v>
      </c>
      <c r="J395" s="878">
        <f t="shared" si="150"/>
        <v>66.999999999999986</v>
      </c>
      <c r="K395" s="878">
        <f t="shared" si="150"/>
        <v>66.999999999999986</v>
      </c>
      <c r="L395" s="878">
        <f t="shared" si="150"/>
        <v>66.999999999999986</v>
      </c>
      <c r="M395" s="878">
        <f t="shared" si="150"/>
        <v>66.999999999999986</v>
      </c>
      <c r="N395" s="878">
        <f t="shared" si="150"/>
        <v>66.999999999999986</v>
      </c>
    </row>
    <row r="396" spans="1:14" outlineLevel="1">
      <c r="A396" s="1979"/>
      <c r="B396" s="1986" t="s">
        <v>22</v>
      </c>
      <c r="C396" s="196" t="s">
        <v>62</v>
      </c>
      <c r="D396" s="779">
        <v>134</v>
      </c>
      <c r="E396" s="779">
        <v>134</v>
      </c>
      <c r="F396" s="779">
        <v>134</v>
      </c>
      <c r="G396" s="779">
        <v>134</v>
      </c>
      <c r="H396" s="878">
        <v>6</v>
      </c>
      <c r="I396" s="878">
        <v>6</v>
      </c>
      <c r="J396" s="878">
        <v>6</v>
      </c>
      <c r="K396" s="878">
        <v>6</v>
      </c>
      <c r="L396" s="878">
        <v>6</v>
      </c>
      <c r="M396" s="878">
        <v>6</v>
      </c>
      <c r="N396" s="878">
        <v>6</v>
      </c>
    </row>
    <row r="397" spans="1:14" outlineLevel="1">
      <c r="A397" s="1979"/>
      <c r="B397" s="1986"/>
      <c r="C397" s="196" t="s">
        <v>481</v>
      </c>
      <c r="D397" s="779">
        <v>134</v>
      </c>
      <c r="E397" s="779">
        <v>134</v>
      </c>
      <c r="F397" s="779">
        <v>134</v>
      </c>
      <c r="G397" s="779">
        <v>134</v>
      </c>
      <c r="H397" s="878">
        <v>6</v>
      </c>
      <c r="I397" s="878">
        <v>6</v>
      </c>
      <c r="J397" s="878">
        <v>6</v>
      </c>
      <c r="K397" s="878">
        <v>6</v>
      </c>
      <c r="L397" s="878">
        <v>6</v>
      </c>
      <c r="M397" s="878">
        <v>6</v>
      </c>
      <c r="N397" s="878">
        <v>6</v>
      </c>
    </row>
    <row r="398" spans="1:14" outlineLevel="1">
      <c r="A398" s="1979"/>
      <c r="B398" s="1986"/>
      <c r="C398" s="208" t="s">
        <v>482</v>
      </c>
      <c r="D398" s="784">
        <v>1</v>
      </c>
      <c r="E398" s="784">
        <v>1</v>
      </c>
      <c r="F398" s="784">
        <v>1</v>
      </c>
      <c r="G398" s="784">
        <v>1</v>
      </c>
      <c r="H398" s="878">
        <v>100</v>
      </c>
      <c r="I398" s="878">
        <v>100</v>
      </c>
      <c r="J398" s="878">
        <v>100</v>
      </c>
      <c r="K398" s="878">
        <v>100</v>
      </c>
      <c r="L398" s="878">
        <v>100</v>
      </c>
      <c r="M398" s="878">
        <v>100</v>
      </c>
      <c r="N398" s="878">
        <v>100</v>
      </c>
    </row>
    <row r="399" spans="1:14">
      <c r="A399" s="1996" t="s">
        <v>406</v>
      </c>
      <c r="B399" s="1996"/>
      <c r="C399" s="1996"/>
      <c r="D399" s="1996"/>
      <c r="E399" s="1996"/>
      <c r="F399" s="1996"/>
      <c r="G399" s="1996"/>
      <c r="H399" s="1996"/>
      <c r="I399" s="1996"/>
      <c r="J399" s="1996"/>
      <c r="K399" s="1996"/>
      <c r="L399" s="850"/>
      <c r="M399" s="887"/>
      <c r="N399" s="887"/>
    </row>
    <row r="400" spans="1:14" outlineLevel="1">
      <c r="A400" s="220" t="s">
        <v>43</v>
      </c>
      <c r="B400" s="189" t="s">
        <v>28</v>
      </c>
      <c r="C400" s="198"/>
      <c r="D400" s="198"/>
      <c r="E400" s="188"/>
      <c r="F400" s="188"/>
      <c r="G400" s="188"/>
      <c r="H400" s="846"/>
      <c r="I400" s="846"/>
      <c r="J400" s="687"/>
      <c r="K400" s="687"/>
      <c r="L400" s="788"/>
      <c r="M400" s="687"/>
      <c r="N400" s="687"/>
    </row>
    <row r="401" spans="1:14" ht="30" outlineLevel="1">
      <c r="A401" s="220" t="s">
        <v>192</v>
      </c>
      <c r="B401" s="201" t="s">
        <v>257</v>
      </c>
      <c r="C401" s="219" t="s">
        <v>10</v>
      </c>
      <c r="D401" s="202">
        <f>D407+D408+D409+D410</f>
        <v>20134.93</v>
      </c>
      <c r="E401" s="202">
        <f t="shared" ref="E401:H401" si="151">E407+E408+E409+E410</f>
        <v>20105.919999999998</v>
      </c>
      <c r="F401" s="202">
        <f t="shared" si="151"/>
        <v>20261.920000000002</v>
      </c>
      <c r="G401" s="202">
        <f t="shared" si="151"/>
        <v>20333.850000000002</v>
      </c>
      <c r="H401" s="884">
        <f t="shared" si="151"/>
        <v>20203.09</v>
      </c>
      <c r="I401" s="884">
        <f>I407+I408+I409+I410</f>
        <v>20253.57</v>
      </c>
      <c r="J401" s="884">
        <f t="shared" ref="J401:N401" si="152">J407+J408+J409+J410</f>
        <v>20253.57</v>
      </c>
      <c r="K401" s="884">
        <f t="shared" si="152"/>
        <v>20253.57</v>
      </c>
      <c r="L401" s="884">
        <f t="shared" si="152"/>
        <v>20253.57</v>
      </c>
      <c r="M401" s="884">
        <f t="shared" si="152"/>
        <v>20253.57</v>
      </c>
      <c r="N401" s="884">
        <f t="shared" si="152"/>
        <v>20253.57</v>
      </c>
    </row>
    <row r="402" spans="1:14" outlineLevel="1">
      <c r="A402" s="220"/>
      <c r="B402" s="203" t="s">
        <v>29</v>
      </c>
      <c r="C402" s="197" t="s">
        <v>193</v>
      </c>
      <c r="D402" s="772">
        <f>D407/D$401</f>
        <v>0.11169395672098188</v>
      </c>
      <c r="E402" s="772">
        <f t="shared" ref="E402:I405" si="153">E407/E$401</f>
        <v>0.11185511530932184</v>
      </c>
      <c r="F402" s="772">
        <f t="shared" si="153"/>
        <v>0.11105561565735131</v>
      </c>
      <c r="G402" s="772">
        <f t="shared" si="153"/>
        <v>0.11066276184785466</v>
      </c>
      <c r="H402" s="772">
        <f t="shared" si="153"/>
        <v>0.1027139907806182</v>
      </c>
      <c r="I402" s="772">
        <f t="shared" si="153"/>
        <v>0.10440825987714758</v>
      </c>
      <c r="J402" s="772">
        <f t="shared" ref="J402:N402" si="154">J407/J$401</f>
        <v>0.10440825987714758</v>
      </c>
      <c r="K402" s="772">
        <f t="shared" si="154"/>
        <v>0.10440825987714758</v>
      </c>
      <c r="L402" s="772">
        <f t="shared" si="154"/>
        <v>0.10440825987714758</v>
      </c>
      <c r="M402" s="772">
        <f t="shared" si="154"/>
        <v>0.10440825987714758</v>
      </c>
      <c r="N402" s="772">
        <f t="shared" si="154"/>
        <v>0.10440825987714758</v>
      </c>
    </row>
    <row r="403" spans="1:14" outlineLevel="1">
      <c r="A403" s="220"/>
      <c r="B403" s="204" t="s">
        <v>186</v>
      </c>
      <c r="C403" s="197" t="s">
        <v>193</v>
      </c>
      <c r="D403" s="772">
        <f>D408/D$401</f>
        <v>9.7221594512620607E-2</v>
      </c>
      <c r="E403" s="772">
        <f t="shared" ref="E403:G403" si="155">E408/E$401</f>
        <v>9.7361871528385671E-2</v>
      </c>
      <c r="F403" s="772">
        <f t="shared" si="155"/>
        <v>0.1002160703427908</v>
      </c>
      <c r="G403" s="772">
        <f t="shared" si="155"/>
        <v>9.986156089476414E-2</v>
      </c>
      <c r="H403" s="772">
        <f t="shared" si="153"/>
        <v>9.9426869850107083E-2</v>
      </c>
      <c r="I403" s="772">
        <f t="shared" si="153"/>
        <v>9.9179058309226478E-2</v>
      </c>
      <c r="J403" s="772">
        <f t="shared" ref="J403:N403" si="156">J408/J$401</f>
        <v>9.9179058309226478E-2</v>
      </c>
      <c r="K403" s="772">
        <f t="shared" si="156"/>
        <v>9.9179058309226478E-2</v>
      </c>
      <c r="L403" s="772">
        <f t="shared" si="156"/>
        <v>9.9179058309226478E-2</v>
      </c>
      <c r="M403" s="772">
        <f t="shared" si="156"/>
        <v>9.9179058309226478E-2</v>
      </c>
      <c r="N403" s="772">
        <f t="shared" si="156"/>
        <v>9.9179058309226478E-2</v>
      </c>
    </row>
    <row r="404" spans="1:14" outlineLevel="1">
      <c r="A404" s="220"/>
      <c r="B404" s="203" t="s">
        <v>30</v>
      </c>
      <c r="C404" s="197" t="s">
        <v>193</v>
      </c>
      <c r="D404" s="772">
        <f>D409/D$401</f>
        <v>0.61189137483964429</v>
      </c>
      <c r="E404" s="772">
        <f t="shared" ref="E404:G404" si="157">E409/E$401</f>
        <v>0.61164771370820137</v>
      </c>
      <c r="F404" s="772">
        <f t="shared" si="157"/>
        <v>0.60913180981861537</v>
      </c>
      <c r="G404" s="772">
        <f t="shared" si="157"/>
        <v>0.60985499548781952</v>
      </c>
      <c r="H404" s="772">
        <f t="shared" si="153"/>
        <v>0.61662795146683014</v>
      </c>
      <c r="I404" s="772">
        <f t="shared" si="153"/>
        <v>0.61523425252930719</v>
      </c>
      <c r="J404" s="772">
        <f t="shared" ref="J404:N404" si="158">J409/J$401</f>
        <v>0.61523425252930719</v>
      </c>
      <c r="K404" s="772">
        <f t="shared" si="158"/>
        <v>0.61523425252930719</v>
      </c>
      <c r="L404" s="772">
        <f t="shared" si="158"/>
        <v>0.61523425252930719</v>
      </c>
      <c r="M404" s="772">
        <f t="shared" si="158"/>
        <v>0.61523425252930719</v>
      </c>
      <c r="N404" s="772">
        <f t="shared" si="158"/>
        <v>0.61523425252930719</v>
      </c>
    </row>
    <row r="405" spans="1:14" outlineLevel="1">
      <c r="A405" s="220"/>
      <c r="B405" s="203" t="s">
        <v>175</v>
      </c>
      <c r="C405" s="197" t="s">
        <v>193</v>
      </c>
      <c r="D405" s="772">
        <f>D410/D$401</f>
        <v>0.17919307392675315</v>
      </c>
      <c r="E405" s="772">
        <f t="shared" ref="E405:G405" si="159">E410/E$401</f>
        <v>0.17913529945409115</v>
      </c>
      <c r="F405" s="772">
        <f t="shared" si="159"/>
        <v>0.17959650418124243</v>
      </c>
      <c r="G405" s="772">
        <f t="shared" si="159"/>
        <v>0.17962068176956159</v>
      </c>
      <c r="H405" s="772">
        <f t="shared" si="153"/>
        <v>0.18123118790244461</v>
      </c>
      <c r="I405" s="772">
        <f t="shared" si="153"/>
        <v>0.18117842928431876</v>
      </c>
      <c r="J405" s="772">
        <f t="shared" ref="J405:N405" si="160">J410/J$401</f>
        <v>0.18117842928431876</v>
      </c>
      <c r="K405" s="772">
        <f t="shared" si="160"/>
        <v>0.18117842928431876</v>
      </c>
      <c r="L405" s="772">
        <f t="shared" si="160"/>
        <v>0.18117842928431876</v>
      </c>
      <c r="M405" s="772">
        <f t="shared" si="160"/>
        <v>0.18117842928431876</v>
      </c>
      <c r="N405" s="772">
        <f t="shared" si="160"/>
        <v>0.18117842928431876</v>
      </c>
    </row>
    <row r="406" spans="1:14" outlineLevel="1">
      <c r="A406" s="220"/>
      <c r="B406" s="201" t="s">
        <v>176</v>
      </c>
      <c r="C406" s="197" t="s">
        <v>190</v>
      </c>
      <c r="D406" s="772">
        <f>D411/D410</f>
        <v>2.7466436070553539E-2</v>
      </c>
      <c r="E406" s="772">
        <f t="shared" ref="E406:I406" si="161">E411/E410</f>
        <v>2.7514937473623421E-2</v>
      </c>
      <c r="F406" s="772">
        <f t="shared" si="161"/>
        <v>2.8029909562321209E-2</v>
      </c>
      <c r="G406" s="772">
        <f t="shared" si="161"/>
        <v>3.1496722684934204E-2</v>
      </c>
      <c r="H406" s="772">
        <f t="shared" si="161"/>
        <v>0</v>
      </c>
      <c r="I406" s="772">
        <f t="shared" si="161"/>
        <v>0</v>
      </c>
      <c r="J406" s="772">
        <f t="shared" ref="J406:N406" si="162">J411/J410</f>
        <v>0</v>
      </c>
      <c r="K406" s="772">
        <f t="shared" si="162"/>
        <v>0</v>
      </c>
      <c r="L406" s="772">
        <f t="shared" si="162"/>
        <v>0</v>
      </c>
      <c r="M406" s="772">
        <f t="shared" si="162"/>
        <v>0</v>
      </c>
      <c r="N406" s="772">
        <f t="shared" si="162"/>
        <v>0</v>
      </c>
    </row>
    <row r="407" spans="1:14" outlineLevel="1">
      <c r="A407" s="220"/>
      <c r="B407" s="203" t="s">
        <v>29</v>
      </c>
      <c r="C407" s="197" t="s">
        <v>10</v>
      </c>
      <c r="D407" s="202">
        <v>2248.9499999999998</v>
      </c>
      <c r="E407" s="202">
        <v>2248.9499999999998</v>
      </c>
      <c r="F407" s="202">
        <v>2250.1999999999998</v>
      </c>
      <c r="G407" s="202">
        <v>2250.1999999999998</v>
      </c>
      <c r="H407" s="877">
        <v>2075.14</v>
      </c>
      <c r="I407" s="877">
        <v>2114.64</v>
      </c>
      <c r="J407" s="877">
        <v>2114.64</v>
      </c>
      <c r="K407" s="877">
        <v>2114.64</v>
      </c>
      <c r="L407" s="877">
        <v>2114.64</v>
      </c>
      <c r="M407" s="877">
        <v>2114.64</v>
      </c>
      <c r="N407" s="877">
        <v>2114.64</v>
      </c>
    </row>
    <row r="408" spans="1:14" outlineLevel="1">
      <c r="A408" s="220"/>
      <c r="B408" s="204" t="s">
        <v>186</v>
      </c>
      <c r="C408" s="197" t="s">
        <v>10</v>
      </c>
      <c r="D408" s="202">
        <v>1957.55</v>
      </c>
      <c r="E408" s="202">
        <v>1957.55</v>
      </c>
      <c r="F408" s="202">
        <v>2030.57</v>
      </c>
      <c r="G408" s="202">
        <v>2030.57</v>
      </c>
      <c r="H408" s="877">
        <v>2008.73</v>
      </c>
      <c r="I408" s="877">
        <v>2008.73</v>
      </c>
      <c r="J408" s="877">
        <v>2008.73</v>
      </c>
      <c r="K408" s="877">
        <v>2008.73</v>
      </c>
      <c r="L408" s="877">
        <v>2008.73</v>
      </c>
      <c r="M408" s="877">
        <v>2008.73</v>
      </c>
      <c r="N408" s="877">
        <v>2008.73</v>
      </c>
    </row>
    <row r="409" spans="1:14" outlineLevel="1">
      <c r="A409" s="220"/>
      <c r="B409" s="203" t="s">
        <v>30</v>
      </c>
      <c r="C409" s="197" t="s">
        <v>10</v>
      </c>
      <c r="D409" s="202">
        <v>12320.39</v>
      </c>
      <c r="E409" s="202">
        <v>12297.74</v>
      </c>
      <c r="F409" s="202">
        <v>12342.18</v>
      </c>
      <c r="G409" s="202">
        <v>12400.7</v>
      </c>
      <c r="H409" s="877">
        <v>12457.79</v>
      </c>
      <c r="I409" s="877">
        <v>12460.69</v>
      </c>
      <c r="J409" s="877">
        <v>12460.69</v>
      </c>
      <c r="K409" s="877">
        <v>12460.69</v>
      </c>
      <c r="L409" s="877">
        <v>12460.69</v>
      </c>
      <c r="M409" s="877">
        <v>12460.69</v>
      </c>
      <c r="N409" s="877">
        <v>12460.69</v>
      </c>
    </row>
    <row r="410" spans="1:14" outlineLevel="1">
      <c r="A410" s="220"/>
      <c r="B410" s="203" t="s">
        <v>175</v>
      </c>
      <c r="C410" s="197" t="s">
        <v>10</v>
      </c>
      <c r="D410" s="202">
        <v>3608.04</v>
      </c>
      <c r="E410" s="202">
        <v>3601.68</v>
      </c>
      <c r="F410" s="202">
        <v>3638.97</v>
      </c>
      <c r="G410" s="202">
        <v>3652.38</v>
      </c>
      <c r="H410" s="877">
        <v>3661.43</v>
      </c>
      <c r="I410" s="877">
        <v>3669.51</v>
      </c>
      <c r="J410" s="877">
        <v>3669.51</v>
      </c>
      <c r="K410" s="877">
        <v>3669.51</v>
      </c>
      <c r="L410" s="877">
        <v>3669.51</v>
      </c>
      <c r="M410" s="877">
        <v>3669.51</v>
      </c>
      <c r="N410" s="877">
        <v>3669.51</v>
      </c>
    </row>
    <row r="411" spans="1:14" outlineLevel="1">
      <c r="A411" s="220"/>
      <c r="B411" s="201" t="s">
        <v>176</v>
      </c>
      <c r="C411" s="197" t="s">
        <v>10</v>
      </c>
      <c r="D411" s="202">
        <v>99.1</v>
      </c>
      <c r="E411" s="202">
        <v>99.1</v>
      </c>
      <c r="F411" s="202">
        <v>102</v>
      </c>
      <c r="G411" s="202">
        <v>115.038</v>
      </c>
      <c r="H411" s="846"/>
      <c r="I411" s="846"/>
      <c r="J411" s="846"/>
      <c r="K411" s="846"/>
      <c r="L411" s="846"/>
      <c r="M411" s="846"/>
      <c r="N411" s="846"/>
    </row>
    <row r="412" spans="1:14" ht="30" outlineLevel="1">
      <c r="A412" s="220" t="s">
        <v>194</v>
      </c>
      <c r="B412" s="201" t="s">
        <v>258</v>
      </c>
      <c r="C412" s="219" t="s">
        <v>10</v>
      </c>
      <c r="D412" s="202">
        <f>D417+D418+D419+D420</f>
        <v>192.1</v>
      </c>
      <c r="E412" s="202">
        <f t="shared" ref="E412:I412" si="163">E417+E418+E419+E420</f>
        <v>190.39999999999998</v>
      </c>
      <c r="F412" s="202">
        <f t="shared" si="163"/>
        <v>201.32999999999998</v>
      </c>
      <c r="G412" s="202">
        <f t="shared" si="163"/>
        <v>200.14</v>
      </c>
      <c r="H412" s="884">
        <f t="shared" si="163"/>
        <v>199.32</v>
      </c>
      <c r="I412" s="884">
        <f t="shared" si="163"/>
        <v>199.32</v>
      </c>
      <c r="J412" s="884">
        <f t="shared" ref="J412:N412" si="164">J417+J418+J419+J420</f>
        <v>199.32</v>
      </c>
      <c r="K412" s="884">
        <f t="shared" si="164"/>
        <v>199.32</v>
      </c>
      <c r="L412" s="884">
        <f t="shared" si="164"/>
        <v>199.32</v>
      </c>
      <c r="M412" s="884">
        <f t="shared" si="164"/>
        <v>199.32</v>
      </c>
      <c r="N412" s="884">
        <f t="shared" si="164"/>
        <v>199.32</v>
      </c>
    </row>
    <row r="413" spans="1:14" outlineLevel="1">
      <c r="A413" s="220"/>
      <c r="B413" s="203" t="s">
        <v>29</v>
      </c>
      <c r="C413" s="197" t="s">
        <v>195</v>
      </c>
      <c r="D413" s="772">
        <f>D417/$D$412</f>
        <v>0</v>
      </c>
      <c r="E413" s="772">
        <f t="shared" ref="E413:I416" si="165">E417/$D$412</f>
        <v>0</v>
      </c>
      <c r="F413" s="772">
        <f t="shared" si="165"/>
        <v>0</v>
      </c>
      <c r="G413" s="772">
        <f t="shared" si="165"/>
        <v>0</v>
      </c>
      <c r="H413" s="772">
        <f t="shared" si="165"/>
        <v>0</v>
      </c>
      <c r="I413" s="772">
        <f t="shared" si="165"/>
        <v>0</v>
      </c>
      <c r="J413" s="772">
        <f t="shared" ref="J413:N413" si="166">J417/$D$412</f>
        <v>0</v>
      </c>
      <c r="K413" s="772">
        <f t="shared" si="166"/>
        <v>0</v>
      </c>
      <c r="L413" s="772">
        <f t="shared" si="166"/>
        <v>0</v>
      </c>
      <c r="M413" s="772">
        <f t="shared" si="166"/>
        <v>0</v>
      </c>
      <c r="N413" s="772">
        <f t="shared" si="166"/>
        <v>0</v>
      </c>
    </row>
    <row r="414" spans="1:14" outlineLevel="1">
      <c r="A414" s="220"/>
      <c r="B414" s="203" t="s">
        <v>186</v>
      </c>
      <c r="C414" s="197" t="s">
        <v>195</v>
      </c>
      <c r="D414" s="772">
        <f>D418/$D$412</f>
        <v>0</v>
      </c>
      <c r="E414" s="772">
        <f t="shared" ref="E414:G414" si="167">E418/$D$412</f>
        <v>0</v>
      </c>
      <c r="F414" s="772">
        <f t="shared" si="167"/>
        <v>0</v>
      </c>
      <c r="G414" s="772">
        <f t="shared" si="167"/>
        <v>0</v>
      </c>
      <c r="H414" s="772">
        <f t="shared" si="165"/>
        <v>0</v>
      </c>
      <c r="I414" s="772">
        <f t="shared" si="165"/>
        <v>0</v>
      </c>
      <c r="J414" s="772">
        <f t="shared" ref="J414:N414" si="168">J418/$D$412</f>
        <v>0</v>
      </c>
      <c r="K414" s="772">
        <f t="shared" si="168"/>
        <v>0</v>
      </c>
      <c r="L414" s="772">
        <f t="shared" si="168"/>
        <v>0</v>
      </c>
      <c r="M414" s="772">
        <f t="shared" si="168"/>
        <v>0</v>
      </c>
      <c r="N414" s="772">
        <f t="shared" si="168"/>
        <v>0</v>
      </c>
    </row>
    <row r="415" spans="1:14" outlineLevel="1">
      <c r="A415" s="220"/>
      <c r="B415" s="203" t="s">
        <v>30</v>
      </c>
      <c r="C415" s="197" t="s">
        <v>195</v>
      </c>
      <c r="D415" s="772">
        <f>D419/$D$412</f>
        <v>0.48568453930244665</v>
      </c>
      <c r="E415" s="772">
        <f t="shared" ref="E415:G415" si="169">E419/$D$412</f>
        <v>0.4846434148880791</v>
      </c>
      <c r="F415" s="772">
        <f t="shared" si="169"/>
        <v>0.51972930765226444</v>
      </c>
      <c r="G415" s="772">
        <f t="shared" si="169"/>
        <v>0.51780322748568453</v>
      </c>
      <c r="H415" s="772">
        <f t="shared" si="165"/>
        <v>0.51676210307131698</v>
      </c>
      <c r="I415" s="772">
        <f t="shared" si="165"/>
        <v>0.51676210307131698</v>
      </c>
      <c r="J415" s="772">
        <f t="shared" ref="J415:N415" si="170">J419/$D$412</f>
        <v>0.51676210307131698</v>
      </c>
      <c r="K415" s="772">
        <f t="shared" si="170"/>
        <v>0.51676210307131698</v>
      </c>
      <c r="L415" s="772">
        <f t="shared" si="170"/>
        <v>0.51676210307131698</v>
      </c>
      <c r="M415" s="772">
        <f t="shared" si="170"/>
        <v>0.51676210307131698</v>
      </c>
      <c r="N415" s="772">
        <f t="shared" si="170"/>
        <v>0.51676210307131698</v>
      </c>
    </row>
    <row r="416" spans="1:14" outlineLevel="1">
      <c r="A416" s="220"/>
      <c r="B416" s="203" t="s">
        <v>187</v>
      </c>
      <c r="C416" s="197" t="s">
        <v>195</v>
      </c>
      <c r="D416" s="772">
        <f>D420/$D$412</f>
        <v>0.51431546069755341</v>
      </c>
      <c r="E416" s="772">
        <f t="shared" ref="E416:G416" si="171">E420/$D$412</f>
        <v>0.50650702758979693</v>
      </c>
      <c r="F416" s="772">
        <f t="shared" si="171"/>
        <v>0.52831858407079646</v>
      </c>
      <c r="G416" s="772">
        <f t="shared" si="171"/>
        <v>0.52404997397188968</v>
      </c>
      <c r="H416" s="772">
        <f t="shared" si="165"/>
        <v>0.52082248828735034</v>
      </c>
      <c r="I416" s="772">
        <f t="shared" si="165"/>
        <v>0.52082248828735034</v>
      </c>
      <c r="J416" s="772">
        <f t="shared" ref="J416:N416" si="172">J420/$D$412</f>
        <v>0.52082248828735034</v>
      </c>
      <c r="K416" s="772">
        <f t="shared" si="172"/>
        <v>0.52082248828735034</v>
      </c>
      <c r="L416" s="772">
        <f t="shared" si="172"/>
        <v>0.52082248828735034</v>
      </c>
      <c r="M416" s="772">
        <f t="shared" si="172"/>
        <v>0.52082248828735034</v>
      </c>
      <c r="N416" s="772">
        <f t="shared" si="172"/>
        <v>0.52082248828735034</v>
      </c>
    </row>
    <row r="417" spans="1:14" outlineLevel="1">
      <c r="A417" s="220"/>
      <c r="B417" s="203" t="s">
        <v>29</v>
      </c>
      <c r="C417" s="197" t="s">
        <v>10</v>
      </c>
      <c r="D417" s="202">
        <v>0</v>
      </c>
      <c r="E417" s="202">
        <v>0</v>
      </c>
      <c r="F417" s="202">
        <v>0</v>
      </c>
      <c r="G417" s="202">
        <v>0</v>
      </c>
      <c r="H417" s="877">
        <v>0</v>
      </c>
      <c r="I417" s="877"/>
      <c r="J417" s="877"/>
      <c r="K417" s="877"/>
      <c r="L417" s="877"/>
      <c r="M417" s="877"/>
      <c r="N417" s="877"/>
    </row>
    <row r="418" spans="1:14" outlineLevel="1">
      <c r="A418" s="220"/>
      <c r="B418" s="203" t="s">
        <v>186</v>
      </c>
      <c r="C418" s="197" t="s">
        <v>10</v>
      </c>
      <c r="D418" s="202">
        <v>0</v>
      </c>
      <c r="E418" s="202">
        <v>0</v>
      </c>
      <c r="F418" s="202">
        <v>0</v>
      </c>
      <c r="G418" s="202">
        <v>0</v>
      </c>
      <c r="H418" s="877">
        <v>0</v>
      </c>
      <c r="I418" s="877"/>
      <c r="J418" s="877"/>
      <c r="K418" s="877"/>
      <c r="L418" s="877"/>
      <c r="M418" s="877"/>
      <c r="N418" s="877"/>
    </row>
    <row r="419" spans="1:14" outlineLevel="1">
      <c r="A419" s="220"/>
      <c r="B419" s="203" t="s">
        <v>30</v>
      </c>
      <c r="C419" s="197" t="s">
        <v>10</v>
      </c>
      <c r="D419" s="202">
        <v>93.3</v>
      </c>
      <c r="E419" s="202">
        <v>93.1</v>
      </c>
      <c r="F419" s="202">
        <v>99.84</v>
      </c>
      <c r="G419" s="202">
        <v>99.47</v>
      </c>
      <c r="H419" s="877">
        <v>99.27</v>
      </c>
      <c r="I419" s="877">
        <v>99.27</v>
      </c>
      <c r="J419" s="877">
        <v>99.27</v>
      </c>
      <c r="K419" s="877">
        <v>99.27</v>
      </c>
      <c r="L419" s="877">
        <v>99.27</v>
      </c>
      <c r="M419" s="877">
        <v>99.27</v>
      </c>
      <c r="N419" s="877">
        <v>99.27</v>
      </c>
    </row>
    <row r="420" spans="1:14" outlineLevel="1">
      <c r="A420" s="220"/>
      <c r="B420" s="203" t="s">
        <v>187</v>
      </c>
      <c r="C420" s="197" t="s">
        <v>10</v>
      </c>
      <c r="D420" s="202">
        <v>98.8</v>
      </c>
      <c r="E420" s="202">
        <v>97.3</v>
      </c>
      <c r="F420" s="202">
        <v>101.49</v>
      </c>
      <c r="G420" s="202">
        <v>100.67</v>
      </c>
      <c r="H420" s="877">
        <v>100.05</v>
      </c>
      <c r="I420" s="877">
        <v>100.05</v>
      </c>
      <c r="J420" s="877">
        <v>100.05</v>
      </c>
      <c r="K420" s="877">
        <v>100.05</v>
      </c>
      <c r="L420" s="877">
        <v>100.05</v>
      </c>
      <c r="M420" s="877">
        <v>100.05</v>
      </c>
      <c r="N420" s="877">
        <v>100.05</v>
      </c>
    </row>
    <row r="421" spans="1:14" ht="30" outlineLevel="1">
      <c r="A421" s="220" t="s">
        <v>196</v>
      </c>
      <c r="B421" s="201" t="s">
        <v>31</v>
      </c>
      <c r="C421" s="219" t="s">
        <v>12</v>
      </c>
      <c r="D421" s="771">
        <f>D425+D426+D427</f>
        <v>3810</v>
      </c>
      <c r="E421" s="771">
        <f t="shared" ref="E421:I421" si="173">E425+E426+E427</f>
        <v>3825</v>
      </c>
      <c r="F421" s="771">
        <f t="shared" si="173"/>
        <v>3829</v>
      </c>
      <c r="G421" s="771">
        <f t="shared" si="173"/>
        <v>3836</v>
      </c>
      <c r="H421" s="621">
        <f t="shared" si="173"/>
        <v>3847</v>
      </c>
      <c r="I421" s="621">
        <f t="shared" si="173"/>
        <v>3852</v>
      </c>
      <c r="J421" s="621">
        <f t="shared" ref="J421:N421" si="174">J425+J426+J427</f>
        <v>3852</v>
      </c>
      <c r="K421" s="621">
        <f t="shared" si="174"/>
        <v>3852</v>
      </c>
      <c r="L421" s="621">
        <f t="shared" si="174"/>
        <v>3852</v>
      </c>
      <c r="M421" s="621">
        <f t="shared" si="174"/>
        <v>3852</v>
      </c>
      <c r="N421" s="621">
        <f t="shared" si="174"/>
        <v>3852</v>
      </c>
    </row>
    <row r="422" spans="1:14" outlineLevel="1">
      <c r="A422" s="220"/>
      <c r="B422" s="203" t="s">
        <v>29</v>
      </c>
      <c r="C422" s="197" t="s">
        <v>197</v>
      </c>
      <c r="D422" s="772">
        <f>D425/D$421</f>
        <v>1.8372703412073491E-2</v>
      </c>
      <c r="E422" s="772">
        <f t="shared" ref="E422:I424" si="175">E425/E$421</f>
        <v>1.8300653594771243E-2</v>
      </c>
      <c r="F422" s="772">
        <f t="shared" si="175"/>
        <v>1.8281535648994516E-2</v>
      </c>
      <c r="G422" s="772">
        <f t="shared" si="175"/>
        <v>1.824817518248175E-2</v>
      </c>
      <c r="H422" s="885">
        <f t="shared" si="175"/>
        <v>1.8195996880686249E-2</v>
      </c>
      <c r="I422" s="885">
        <f t="shared" si="175"/>
        <v>1.9210799584631361E-2</v>
      </c>
      <c r="J422" s="885">
        <f t="shared" ref="J422:N422" si="176">J425/J$421</f>
        <v>1.9210799584631361E-2</v>
      </c>
      <c r="K422" s="885">
        <f t="shared" si="176"/>
        <v>1.9210799584631361E-2</v>
      </c>
      <c r="L422" s="885">
        <f t="shared" si="176"/>
        <v>1.9210799584631361E-2</v>
      </c>
      <c r="M422" s="885">
        <f t="shared" si="176"/>
        <v>1.9210799584631361E-2</v>
      </c>
      <c r="N422" s="885">
        <f t="shared" si="176"/>
        <v>1.9210799584631361E-2</v>
      </c>
    </row>
    <row r="423" spans="1:14" outlineLevel="1">
      <c r="A423" s="220"/>
      <c r="B423" s="203" t="s">
        <v>186</v>
      </c>
      <c r="C423" s="197" t="s">
        <v>197</v>
      </c>
      <c r="D423" s="772">
        <f>D426/D$421</f>
        <v>2.2572178477690288E-2</v>
      </c>
      <c r="E423" s="772">
        <f t="shared" ref="E423:G423" si="177">E426/E$421</f>
        <v>2.2483660130718956E-2</v>
      </c>
      <c r="F423" s="772">
        <f t="shared" si="177"/>
        <v>2.2460172368764689E-2</v>
      </c>
      <c r="G423" s="772">
        <f t="shared" si="177"/>
        <v>2.2419186652763295E-2</v>
      </c>
      <c r="H423" s="885">
        <f t="shared" si="175"/>
        <v>2.2355081881985962E-2</v>
      </c>
      <c r="I423" s="885">
        <f t="shared" si="175"/>
        <v>2.232606438213915E-2</v>
      </c>
      <c r="J423" s="885">
        <f t="shared" ref="J423:N423" si="178">J426/J$421</f>
        <v>2.232606438213915E-2</v>
      </c>
      <c r="K423" s="885">
        <f t="shared" si="178"/>
        <v>2.232606438213915E-2</v>
      </c>
      <c r="L423" s="885">
        <f t="shared" si="178"/>
        <v>2.232606438213915E-2</v>
      </c>
      <c r="M423" s="885">
        <f t="shared" si="178"/>
        <v>2.232606438213915E-2</v>
      </c>
      <c r="N423" s="885">
        <f t="shared" si="178"/>
        <v>2.232606438213915E-2</v>
      </c>
    </row>
    <row r="424" spans="1:14" outlineLevel="1">
      <c r="A424" s="220"/>
      <c r="B424" s="203" t="s">
        <v>30</v>
      </c>
      <c r="C424" s="197" t="s">
        <v>197</v>
      </c>
      <c r="D424" s="772">
        <f>D427/D$421</f>
        <v>0.95905511811023625</v>
      </c>
      <c r="E424" s="772">
        <f t="shared" ref="E424:G424" si="179">E427/E$421</f>
        <v>0.95921568627450982</v>
      </c>
      <c r="F424" s="772">
        <f t="shared" si="179"/>
        <v>0.95925829198224077</v>
      </c>
      <c r="G424" s="772">
        <f t="shared" si="179"/>
        <v>0.959332638164755</v>
      </c>
      <c r="H424" s="885">
        <f t="shared" si="175"/>
        <v>0.95944892123732783</v>
      </c>
      <c r="I424" s="885">
        <f t="shared" si="175"/>
        <v>0.95846313603322952</v>
      </c>
      <c r="J424" s="885">
        <f t="shared" ref="J424:N424" si="180">J427/J$421</f>
        <v>0.95846313603322952</v>
      </c>
      <c r="K424" s="885">
        <f t="shared" si="180"/>
        <v>0.95846313603322952</v>
      </c>
      <c r="L424" s="885">
        <f t="shared" si="180"/>
        <v>0.95846313603322952</v>
      </c>
      <c r="M424" s="885">
        <f t="shared" si="180"/>
        <v>0.95846313603322952</v>
      </c>
      <c r="N424" s="885">
        <f t="shared" si="180"/>
        <v>0.95846313603322952</v>
      </c>
    </row>
    <row r="425" spans="1:14" outlineLevel="1">
      <c r="A425" s="220"/>
      <c r="B425" s="203" t="s">
        <v>29</v>
      </c>
      <c r="C425" s="197" t="s">
        <v>12</v>
      </c>
      <c r="D425" s="774">
        <v>70</v>
      </c>
      <c r="E425" s="774">
        <v>70</v>
      </c>
      <c r="F425" s="774">
        <v>70</v>
      </c>
      <c r="G425" s="774">
        <v>70</v>
      </c>
      <c r="H425" s="877">
        <v>70</v>
      </c>
      <c r="I425" s="877">
        <v>74</v>
      </c>
      <c r="J425" s="877">
        <v>74</v>
      </c>
      <c r="K425" s="877">
        <v>74</v>
      </c>
      <c r="L425" s="877">
        <v>74</v>
      </c>
      <c r="M425" s="877">
        <v>74</v>
      </c>
      <c r="N425" s="877">
        <v>74</v>
      </c>
    </row>
    <row r="426" spans="1:14" outlineLevel="1">
      <c r="A426" s="220"/>
      <c r="B426" s="203" t="s">
        <v>186</v>
      </c>
      <c r="C426" s="197" t="s">
        <v>12</v>
      </c>
      <c r="D426" s="773">
        <v>86</v>
      </c>
      <c r="E426" s="773">
        <v>86</v>
      </c>
      <c r="F426" s="773">
        <v>86</v>
      </c>
      <c r="G426" s="773">
        <v>86</v>
      </c>
      <c r="H426" s="877">
        <v>86</v>
      </c>
      <c r="I426" s="877">
        <v>86</v>
      </c>
      <c r="J426" s="877">
        <v>86</v>
      </c>
      <c r="K426" s="877">
        <v>86</v>
      </c>
      <c r="L426" s="877">
        <v>86</v>
      </c>
      <c r="M426" s="877">
        <v>86</v>
      </c>
      <c r="N426" s="877">
        <v>86</v>
      </c>
    </row>
    <row r="427" spans="1:14" outlineLevel="1">
      <c r="A427" s="220"/>
      <c r="B427" s="203" t="s">
        <v>30</v>
      </c>
      <c r="C427" s="197" t="s">
        <v>12</v>
      </c>
      <c r="D427" s="775">
        <v>3654</v>
      </c>
      <c r="E427" s="775">
        <v>3669</v>
      </c>
      <c r="F427" s="775">
        <v>3673</v>
      </c>
      <c r="G427" s="775">
        <v>3680</v>
      </c>
      <c r="H427" s="877">
        <v>3691</v>
      </c>
      <c r="I427" s="877">
        <v>3692</v>
      </c>
      <c r="J427" s="877">
        <v>3692</v>
      </c>
      <c r="K427" s="877">
        <v>3692</v>
      </c>
      <c r="L427" s="877">
        <v>3692</v>
      </c>
      <c r="M427" s="877">
        <v>3692</v>
      </c>
      <c r="N427" s="877">
        <v>3692</v>
      </c>
    </row>
    <row r="428" spans="1:14" ht="30" outlineLevel="1">
      <c r="A428" s="220" t="s">
        <v>198</v>
      </c>
      <c r="B428" s="201" t="s">
        <v>32</v>
      </c>
      <c r="C428" s="219" t="s">
        <v>13</v>
      </c>
      <c r="D428" s="884">
        <f>D432+D433+D434</f>
        <v>1278.5</v>
      </c>
      <c r="E428" s="884">
        <f>E432+E433+E434</f>
        <v>1278</v>
      </c>
      <c r="F428" s="884">
        <f t="shared" ref="F428:I428" si="181">F432+F433+F434</f>
        <v>1267.4000000000001</v>
      </c>
      <c r="G428" s="884">
        <f t="shared" si="181"/>
        <v>1286.1559999999999</v>
      </c>
      <c r="H428" s="884">
        <f t="shared" si="181"/>
        <v>0</v>
      </c>
      <c r="I428" s="1771">
        <f t="shared" si="181"/>
        <v>0</v>
      </c>
      <c r="J428" s="1771">
        <f t="shared" ref="J428:N428" si="182">J432+J433+J434</f>
        <v>0</v>
      </c>
      <c r="K428" s="1771">
        <f t="shared" si="182"/>
        <v>0</v>
      </c>
      <c r="L428" s="1771">
        <f t="shared" si="182"/>
        <v>0</v>
      </c>
      <c r="M428" s="1771">
        <f t="shared" si="182"/>
        <v>0</v>
      </c>
      <c r="N428" s="1771">
        <f t="shared" si="182"/>
        <v>0</v>
      </c>
    </row>
    <row r="429" spans="1:14" outlineLevel="1">
      <c r="A429" s="220"/>
      <c r="B429" s="203" t="s">
        <v>29</v>
      </c>
      <c r="C429" s="219" t="s">
        <v>199</v>
      </c>
      <c r="D429" s="778">
        <f>D432/D$428</f>
        <v>0.51130230739147442</v>
      </c>
      <c r="E429" s="778">
        <f t="shared" ref="E429:G431" si="183">E432/E$428</f>
        <v>0.51095461658841945</v>
      </c>
      <c r="F429" s="778">
        <f t="shared" si="183"/>
        <v>0.5152280258797538</v>
      </c>
      <c r="G429" s="778">
        <f t="shared" si="183"/>
        <v>0.50771446076525706</v>
      </c>
      <c r="H429" s="778"/>
      <c r="I429" s="1772"/>
      <c r="J429" s="1772"/>
      <c r="K429" s="1772"/>
      <c r="L429" s="1772"/>
      <c r="M429" s="1772"/>
      <c r="N429" s="1772"/>
    </row>
    <row r="430" spans="1:14" outlineLevel="1">
      <c r="A430" s="220"/>
      <c r="B430" s="203" t="s">
        <v>186</v>
      </c>
      <c r="C430" s="219" t="s">
        <v>199</v>
      </c>
      <c r="D430" s="778">
        <f>D433/D$428</f>
        <v>0.1676965193586234</v>
      </c>
      <c r="E430" s="778">
        <f t="shared" si="183"/>
        <v>0.1677621283255086</v>
      </c>
      <c r="F430" s="778">
        <f t="shared" si="183"/>
        <v>0.16916522013571089</v>
      </c>
      <c r="G430" s="778">
        <f t="shared" si="183"/>
        <v>0.16483225985028255</v>
      </c>
      <c r="H430" s="778"/>
      <c r="I430" s="1772"/>
      <c r="J430" s="1772"/>
      <c r="K430" s="1772"/>
      <c r="L430" s="1772"/>
      <c r="M430" s="1772"/>
      <c r="N430" s="1772"/>
    </row>
    <row r="431" spans="1:14" outlineLevel="1">
      <c r="A431" s="220"/>
      <c r="B431" s="203" t="s">
        <v>30</v>
      </c>
      <c r="C431" s="219" t="s">
        <v>199</v>
      </c>
      <c r="D431" s="778">
        <f>D434/D$428</f>
        <v>0.32100117324990224</v>
      </c>
      <c r="E431" s="778">
        <f t="shared" si="183"/>
        <v>0.32128325508607203</v>
      </c>
      <c r="F431" s="778">
        <f t="shared" si="183"/>
        <v>0.31560675398453525</v>
      </c>
      <c r="G431" s="778">
        <f t="shared" si="183"/>
        <v>0.32745327938446039</v>
      </c>
      <c r="H431" s="1772"/>
      <c r="I431" s="1772"/>
      <c r="J431" s="1772"/>
      <c r="K431" s="1772"/>
      <c r="L431" s="1772"/>
      <c r="M431" s="1772"/>
      <c r="N431" s="1772"/>
    </row>
    <row r="432" spans="1:14" outlineLevel="1">
      <c r="A432" s="220"/>
      <c r="B432" s="203" t="s">
        <v>29</v>
      </c>
      <c r="C432" s="219" t="s">
        <v>13</v>
      </c>
      <c r="D432" s="884">
        <v>653.70000000000005</v>
      </c>
      <c r="E432" s="884">
        <v>653</v>
      </c>
      <c r="F432" s="884">
        <v>653</v>
      </c>
      <c r="G432" s="884">
        <v>653</v>
      </c>
      <c r="H432" s="877"/>
      <c r="I432" s="877"/>
      <c r="J432" s="877"/>
      <c r="K432" s="877"/>
      <c r="L432" s="877"/>
      <c r="M432" s="877"/>
      <c r="N432" s="877"/>
    </row>
    <row r="433" spans="1:14" outlineLevel="1">
      <c r="A433" s="220"/>
      <c r="B433" s="203" t="s">
        <v>186</v>
      </c>
      <c r="C433" s="219" t="s">
        <v>13</v>
      </c>
      <c r="D433" s="884">
        <v>214.4</v>
      </c>
      <c r="E433" s="884">
        <v>214.4</v>
      </c>
      <c r="F433" s="884">
        <v>214.4</v>
      </c>
      <c r="G433" s="884">
        <v>212</v>
      </c>
      <c r="H433" s="877"/>
      <c r="I433" s="877"/>
      <c r="J433" s="877"/>
      <c r="K433" s="877"/>
      <c r="L433" s="877"/>
      <c r="M433" s="877"/>
      <c r="N433" s="877"/>
    </row>
    <row r="434" spans="1:14" outlineLevel="1">
      <c r="A434" s="220"/>
      <c r="B434" s="203" t="s">
        <v>30</v>
      </c>
      <c r="C434" s="219" t="s">
        <v>13</v>
      </c>
      <c r="D434" s="884">
        <v>410.4</v>
      </c>
      <c r="E434" s="884">
        <v>410.6</v>
      </c>
      <c r="F434" s="884">
        <v>400</v>
      </c>
      <c r="G434" s="884">
        <v>421.15600000000001</v>
      </c>
      <c r="H434" s="877"/>
      <c r="I434" s="877"/>
      <c r="J434" s="877"/>
      <c r="K434" s="877"/>
      <c r="L434" s="877"/>
      <c r="M434" s="877"/>
      <c r="N434" s="877"/>
    </row>
    <row r="435" spans="1:14" outlineLevel="1">
      <c r="A435" s="220" t="s">
        <v>44</v>
      </c>
      <c r="B435" s="189" t="s">
        <v>33</v>
      </c>
      <c r="C435" s="198"/>
      <c r="D435" s="779"/>
      <c r="E435" s="779"/>
      <c r="F435" s="779"/>
      <c r="G435" s="779"/>
      <c r="H435" s="1773"/>
      <c r="I435" s="1773"/>
      <c r="J435" s="1773"/>
      <c r="K435" s="1773"/>
      <c r="L435" s="1773"/>
      <c r="M435" s="1773"/>
      <c r="N435" s="1773"/>
    </row>
    <row r="436" spans="1:14" ht="30" outlineLevel="1">
      <c r="A436" s="1979"/>
      <c r="B436" s="1988" t="s">
        <v>34</v>
      </c>
      <c r="C436" s="190" t="s">
        <v>39</v>
      </c>
      <c r="D436" s="779">
        <v>4</v>
      </c>
      <c r="E436" s="779">
        <v>4</v>
      </c>
      <c r="F436" s="779">
        <v>4</v>
      </c>
      <c r="G436" s="779">
        <v>4</v>
      </c>
      <c r="H436" s="779">
        <v>4</v>
      </c>
      <c r="I436" s="779">
        <v>4</v>
      </c>
      <c r="J436" s="779">
        <v>4</v>
      </c>
      <c r="K436" s="779">
        <v>4</v>
      </c>
      <c r="L436" s="779">
        <v>4</v>
      </c>
      <c r="M436" s="779">
        <v>4</v>
      </c>
      <c r="N436" s="779">
        <v>4</v>
      </c>
    </row>
    <row r="437" spans="1:14" ht="30" outlineLevel="1">
      <c r="A437" s="1979"/>
      <c r="B437" s="1988"/>
      <c r="C437" s="190" t="s">
        <v>14</v>
      </c>
      <c r="D437" s="783">
        <v>0.1231</v>
      </c>
      <c r="E437" s="783">
        <v>0.27460000000000001</v>
      </c>
      <c r="F437" s="783">
        <v>0.435</v>
      </c>
      <c r="G437" s="783">
        <v>0.45679999999999998</v>
      </c>
      <c r="H437" s="783">
        <v>0.45679999999999998</v>
      </c>
      <c r="I437" s="783">
        <v>0.45679999999999998</v>
      </c>
      <c r="J437" s="783">
        <v>0.45679999999999998</v>
      </c>
      <c r="K437" s="783">
        <v>0.45679999999999998</v>
      </c>
      <c r="L437" s="783">
        <v>0.45679999999999998</v>
      </c>
      <c r="M437" s="783">
        <v>0.45679999999999998</v>
      </c>
      <c r="N437" s="783">
        <v>0.45679999999999998</v>
      </c>
    </row>
    <row r="438" spans="1:14" ht="30" outlineLevel="1">
      <c r="A438" s="1979"/>
      <c r="B438" s="1988" t="s">
        <v>35</v>
      </c>
      <c r="C438" s="190" t="s">
        <v>39</v>
      </c>
      <c r="D438" s="779">
        <v>862</v>
      </c>
      <c r="E438" s="779">
        <v>862</v>
      </c>
      <c r="F438" s="779">
        <v>862</v>
      </c>
      <c r="G438" s="779">
        <v>862</v>
      </c>
      <c r="H438" s="779">
        <v>862</v>
      </c>
      <c r="I438" s="779">
        <v>862</v>
      </c>
      <c r="J438" s="779">
        <v>862</v>
      </c>
      <c r="K438" s="779">
        <v>862</v>
      </c>
      <c r="L438" s="779">
        <v>862</v>
      </c>
      <c r="M438" s="779">
        <v>862</v>
      </c>
      <c r="N438" s="779">
        <v>862</v>
      </c>
    </row>
    <row r="439" spans="1:14" ht="30" outlineLevel="1">
      <c r="A439" s="1979"/>
      <c r="B439" s="1988"/>
      <c r="C439" s="190" t="s">
        <v>14</v>
      </c>
      <c r="D439" s="783">
        <v>3.7699999999999997E-2</v>
      </c>
      <c r="E439" s="783">
        <v>4.7E-2</v>
      </c>
      <c r="F439" s="783">
        <v>2.92E-2</v>
      </c>
      <c r="G439" s="783">
        <v>2.9499999999999998E-2</v>
      </c>
      <c r="H439" s="783">
        <v>2.9499999999999998E-2</v>
      </c>
      <c r="I439" s="783">
        <v>2.9499999999999998E-2</v>
      </c>
      <c r="J439" s="783">
        <v>2.9499999999999998E-2</v>
      </c>
      <c r="K439" s="783">
        <v>2.9499999999999998E-2</v>
      </c>
      <c r="L439" s="783">
        <v>2.9499999999999998E-2</v>
      </c>
      <c r="M439" s="783">
        <v>2.9499999999999998E-2</v>
      </c>
      <c r="N439" s="783">
        <v>2.9499999999999998E-2</v>
      </c>
    </row>
    <row r="440" spans="1:14" ht="30" outlineLevel="1">
      <c r="A440" s="1979"/>
      <c r="B440" s="1988" t="s">
        <v>15</v>
      </c>
      <c r="C440" s="190" t="s">
        <v>39</v>
      </c>
      <c r="D440" s="779">
        <v>0</v>
      </c>
      <c r="E440" s="779">
        <v>0</v>
      </c>
      <c r="F440" s="779">
        <v>0</v>
      </c>
      <c r="G440" s="779">
        <v>0</v>
      </c>
      <c r="H440" s="779">
        <v>0</v>
      </c>
      <c r="I440" s="779">
        <v>0</v>
      </c>
      <c r="J440" s="779">
        <v>0</v>
      </c>
      <c r="K440" s="779">
        <v>0</v>
      </c>
      <c r="L440" s="779">
        <v>0</v>
      </c>
      <c r="M440" s="779">
        <v>0</v>
      </c>
      <c r="N440" s="779">
        <v>0</v>
      </c>
    </row>
    <row r="441" spans="1:14" ht="30" outlineLevel="1">
      <c r="A441" s="1979"/>
      <c r="B441" s="1988"/>
      <c r="C441" s="190" t="s">
        <v>14</v>
      </c>
      <c r="D441" s="783">
        <v>0</v>
      </c>
      <c r="E441" s="783">
        <v>0</v>
      </c>
      <c r="F441" s="783">
        <v>0</v>
      </c>
      <c r="G441" s="783">
        <v>0</v>
      </c>
      <c r="H441" s="783">
        <v>0</v>
      </c>
      <c r="I441" s="783">
        <v>0</v>
      </c>
      <c r="J441" s="783">
        <v>0</v>
      </c>
      <c r="K441" s="783">
        <v>0</v>
      </c>
      <c r="L441" s="783">
        <v>0</v>
      </c>
      <c r="M441" s="783">
        <v>0</v>
      </c>
      <c r="N441" s="783">
        <v>0</v>
      </c>
    </row>
    <row r="442" spans="1:14" ht="30" outlineLevel="1">
      <c r="A442" s="1979"/>
      <c r="B442" s="1988" t="s">
        <v>16</v>
      </c>
      <c r="C442" s="190" t="s">
        <v>39</v>
      </c>
      <c r="D442" s="779">
        <v>0</v>
      </c>
      <c r="E442" s="779">
        <v>0</v>
      </c>
      <c r="F442" s="779">
        <v>0</v>
      </c>
      <c r="G442" s="779">
        <v>0</v>
      </c>
      <c r="H442" s="779">
        <v>0</v>
      </c>
      <c r="I442" s="779">
        <v>0</v>
      </c>
      <c r="J442" s="779">
        <v>0</v>
      </c>
      <c r="K442" s="779">
        <v>0</v>
      </c>
      <c r="L442" s="779">
        <v>0</v>
      </c>
      <c r="M442" s="779">
        <v>0</v>
      </c>
      <c r="N442" s="779">
        <v>0</v>
      </c>
    </row>
    <row r="443" spans="1:14" ht="30" outlineLevel="1">
      <c r="A443" s="1979"/>
      <c r="B443" s="1988"/>
      <c r="C443" s="190" t="s">
        <v>14</v>
      </c>
      <c r="D443" s="783">
        <v>0</v>
      </c>
      <c r="E443" s="783">
        <v>0</v>
      </c>
      <c r="F443" s="783">
        <v>0</v>
      </c>
      <c r="G443" s="783">
        <v>0</v>
      </c>
      <c r="H443" s="783">
        <v>0</v>
      </c>
      <c r="I443" s="783">
        <v>0</v>
      </c>
      <c r="J443" s="783">
        <v>0</v>
      </c>
      <c r="K443" s="783">
        <v>0</v>
      </c>
      <c r="L443" s="783">
        <v>0</v>
      </c>
      <c r="M443" s="783">
        <v>0</v>
      </c>
      <c r="N443" s="783">
        <v>0</v>
      </c>
    </row>
    <row r="444" spans="1:14" ht="30" outlineLevel="1">
      <c r="A444" s="1979"/>
      <c r="B444" s="1988" t="s">
        <v>17</v>
      </c>
      <c r="C444" s="190" t="s">
        <v>39</v>
      </c>
      <c r="D444" s="779">
        <v>1776</v>
      </c>
      <c r="E444" s="779">
        <v>1539</v>
      </c>
      <c r="F444" s="779">
        <v>3807</v>
      </c>
      <c r="G444" s="779">
        <v>3784</v>
      </c>
      <c r="H444" s="886">
        <v>3738</v>
      </c>
      <c r="I444" s="886">
        <v>3738</v>
      </c>
      <c r="J444" s="886">
        <v>3738</v>
      </c>
      <c r="K444" s="886">
        <v>3738</v>
      </c>
      <c r="L444" s="886">
        <v>3738</v>
      </c>
      <c r="M444" s="886">
        <v>3738</v>
      </c>
      <c r="N444" s="886">
        <v>3738</v>
      </c>
    </row>
    <row r="445" spans="1:14" ht="30" outlineLevel="1">
      <c r="A445" s="1979"/>
      <c r="B445" s="1988"/>
      <c r="C445" s="190" t="s">
        <v>14</v>
      </c>
      <c r="D445" s="783">
        <v>0.5917</v>
      </c>
      <c r="E445" s="783">
        <v>0.3</v>
      </c>
      <c r="F445" s="783">
        <v>0.2024</v>
      </c>
      <c r="G445" s="783">
        <v>0.2034</v>
      </c>
      <c r="H445" s="783">
        <v>0.2034</v>
      </c>
      <c r="I445" s="783">
        <v>0.2034</v>
      </c>
      <c r="J445" s="783">
        <v>0.2034</v>
      </c>
      <c r="K445" s="783">
        <v>0.2034</v>
      </c>
      <c r="L445" s="783">
        <v>0.2034</v>
      </c>
      <c r="M445" s="783">
        <v>0.2034</v>
      </c>
      <c r="N445" s="783">
        <v>0.2034</v>
      </c>
    </row>
    <row r="446" spans="1:14" ht="30" outlineLevel="1">
      <c r="A446" s="1979"/>
      <c r="B446" s="1988" t="s">
        <v>177</v>
      </c>
      <c r="C446" s="190" t="s">
        <v>39</v>
      </c>
      <c r="D446" s="779">
        <v>1120</v>
      </c>
      <c r="E446" s="779">
        <v>1120</v>
      </c>
      <c r="F446" s="779">
        <v>1120</v>
      </c>
      <c r="G446" s="779">
        <v>1352</v>
      </c>
      <c r="H446" s="886">
        <v>1349</v>
      </c>
      <c r="I446" s="886">
        <v>1349</v>
      </c>
      <c r="J446" s="886">
        <v>1349</v>
      </c>
      <c r="K446" s="886">
        <v>1349</v>
      </c>
      <c r="L446" s="886">
        <v>1349</v>
      </c>
      <c r="M446" s="886">
        <v>1349</v>
      </c>
      <c r="N446" s="886">
        <v>1349</v>
      </c>
    </row>
    <row r="447" spans="1:14" ht="30" outlineLevel="1">
      <c r="A447" s="1979"/>
      <c r="B447" s="1988"/>
      <c r="C447" s="190" t="s">
        <v>14</v>
      </c>
      <c r="D447" s="783">
        <v>3.2800000000000003E-2</v>
      </c>
      <c r="E447" s="783">
        <v>2.9499999999999998E-2</v>
      </c>
      <c r="F447" s="783">
        <v>2.1899999999999999E-2</v>
      </c>
      <c r="G447" s="783">
        <v>2.1700000000000001E-2</v>
      </c>
      <c r="H447" s="783">
        <v>2.1700000000000001E-2</v>
      </c>
      <c r="I447" s="783">
        <v>2.1700000000000001E-2</v>
      </c>
      <c r="J447" s="783">
        <v>2.1700000000000001E-2</v>
      </c>
      <c r="K447" s="783">
        <v>2.1700000000000001E-2</v>
      </c>
      <c r="L447" s="783">
        <v>2.1700000000000001E-2</v>
      </c>
      <c r="M447" s="783">
        <v>2.1700000000000001E-2</v>
      </c>
      <c r="N447" s="783">
        <v>2.1700000000000001E-2</v>
      </c>
    </row>
    <row r="448" spans="1:14" ht="30" outlineLevel="1">
      <c r="A448" s="1979"/>
      <c r="B448" s="1988" t="s">
        <v>36</v>
      </c>
      <c r="C448" s="190" t="s">
        <v>39</v>
      </c>
      <c r="D448" s="779">
        <v>52744</v>
      </c>
      <c r="E448" s="779">
        <v>52117</v>
      </c>
      <c r="F448" s="779">
        <v>65168</v>
      </c>
      <c r="G448" s="779">
        <v>67965</v>
      </c>
      <c r="H448" s="886">
        <v>68950</v>
      </c>
      <c r="I448" s="886">
        <v>68950</v>
      </c>
      <c r="J448" s="886">
        <v>68950</v>
      </c>
      <c r="K448" s="886">
        <v>68950</v>
      </c>
      <c r="L448" s="886">
        <v>68950</v>
      </c>
      <c r="M448" s="886">
        <v>68950</v>
      </c>
      <c r="N448" s="886">
        <v>68950</v>
      </c>
    </row>
    <row r="449" spans="1:14" ht="30" outlineLevel="1">
      <c r="A449" s="1979"/>
      <c r="B449" s="1988"/>
      <c r="C449" s="190" t="s">
        <v>14</v>
      </c>
      <c r="D449" s="783">
        <v>0.2147</v>
      </c>
      <c r="E449" s="783">
        <v>0.34889999999999999</v>
      </c>
      <c r="F449" s="783">
        <v>0.3115</v>
      </c>
      <c r="G449" s="783">
        <v>0.28860000000000002</v>
      </c>
      <c r="H449" s="783">
        <v>0.28860000000000002</v>
      </c>
      <c r="I449" s="783">
        <v>0.28860000000000002</v>
      </c>
      <c r="J449" s="783">
        <v>0.28860000000000002</v>
      </c>
      <c r="K449" s="783">
        <v>0.28860000000000002</v>
      </c>
      <c r="L449" s="783">
        <v>0.28860000000000002</v>
      </c>
      <c r="M449" s="783">
        <v>0.28860000000000002</v>
      </c>
      <c r="N449" s="783">
        <v>0.28860000000000002</v>
      </c>
    </row>
    <row r="450" spans="1:14" ht="30" outlineLevel="1">
      <c r="A450" s="1979"/>
      <c r="B450" s="1992" t="s">
        <v>37</v>
      </c>
      <c r="C450" s="190" t="s">
        <v>39</v>
      </c>
      <c r="D450" s="779">
        <v>8627</v>
      </c>
      <c r="E450" s="779">
        <v>7006</v>
      </c>
      <c r="F450" s="779">
        <v>21684</v>
      </c>
      <c r="G450" s="779">
        <v>22835</v>
      </c>
      <c r="H450" s="886">
        <v>23695</v>
      </c>
      <c r="I450" s="886">
        <v>23695</v>
      </c>
      <c r="J450" s="886">
        <v>23695</v>
      </c>
      <c r="K450" s="886">
        <v>23695</v>
      </c>
      <c r="L450" s="886">
        <v>23695</v>
      </c>
      <c r="M450" s="886">
        <v>23695</v>
      </c>
      <c r="N450" s="886">
        <v>23695</v>
      </c>
    </row>
    <row r="451" spans="1:14" ht="30" outlineLevel="1">
      <c r="A451" s="1979"/>
      <c r="B451" s="1992"/>
      <c r="C451" s="190" t="s">
        <v>14</v>
      </c>
      <c r="D451" s="783">
        <v>3.2599999999999997E-2</v>
      </c>
      <c r="E451" s="783">
        <v>0.1759</v>
      </c>
      <c r="F451" s="783">
        <v>0.1711</v>
      </c>
      <c r="G451" s="783">
        <v>0.15559999999999999</v>
      </c>
      <c r="H451" s="783">
        <v>0.15559999999999999</v>
      </c>
      <c r="I451" s="783">
        <v>0.15559999999999999</v>
      </c>
      <c r="J451" s="783">
        <v>0.15559999999999999</v>
      </c>
      <c r="K451" s="783">
        <v>0.15559999999999999</v>
      </c>
      <c r="L451" s="783">
        <v>0.15559999999999999</v>
      </c>
      <c r="M451" s="783">
        <v>0.15559999999999999</v>
      </c>
      <c r="N451" s="783">
        <v>0.15559999999999999</v>
      </c>
    </row>
    <row r="452" spans="1:14" ht="30" outlineLevel="1">
      <c r="A452" s="1979"/>
      <c r="B452" s="1992" t="s">
        <v>38</v>
      </c>
      <c r="C452" s="190" t="s">
        <v>39</v>
      </c>
      <c r="D452" s="779">
        <v>44117</v>
      </c>
      <c r="E452" s="779">
        <v>45111</v>
      </c>
      <c r="F452" s="779">
        <v>43484</v>
      </c>
      <c r="G452" s="779">
        <v>45130</v>
      </c>
      <c r="H452" s="886">
        <v>45255</v>
      </c>
      <c r="I452" s="886">
        <v>45255</v>
      </c>
      <c r="J452" s="886">
        <v>45255</v>
      </c>
      <c r="K452" s="886">
        <v>45255</v>
      </c>
      <c r="L452" s="886">
        <v>45255</v>
      </c>
      <c r="M452" s="886">
        <v>45255</v>
      </c>
      <c r="N452" s="886">
        <v>45255</v>
      </c>
    </row>
    <row r="453" spans="1:14" ht="30" outlineLevel="1">
      <c r="A453" s="1979"/>
      <c r="B453" s="1992"/>
      <c r="C453" s="190" t="s">
        <v>14</v>
      </c>
      <c r="D453" s="783">
        <v>0.18210000000000001</v>
      </c>
      <c r="E453" s="783">
        <v>0.17298102145368299</v>
      </c>
      <c r="F453" s="783">
        <v>0.1404</v>
      </c>
      <c r="G453" s="783">
        <v>0.13300000000000001</v>
      </c>
      <c r="H453" s="783">
        <v>0.13300000000000001</v>
      </c>
      <c r="I453" s="783">
        <v>0.13300000000000001</v>
      </c>
      <c r="J453" s="783">
        <v>0.13300000000000001</v>
      </c>
      <c r="K453" s="783">
        <v>0.13300000000000001</v>
      </c>
      <c r="L453" s="783">
        <v>0.13300000000000001</v>
      </c>
      <c r="M453" s="783">
        <v>0.13300000000000001</v>
      </c>
      <c r="N453" s="783">
        <v>0.13300000000000001</v>
      </c>
    </row>
    <row r="454" spans="1:14" ht="30" outlineLevel="1">
      <c r="A454" s="1993"/>
      <c r="B454" s="1994" t="s">
        <v>11</v>
      </c>
      <c r="C454" s="190" t="s">
        <v>39</v>
      </c>
      <c r="D454" s="779">
        <f>D436+D438+D440+D442+D444+D446+D448</f>
        <v>56506</v>
      </c>
      <c r="E454" s="779">
        <f t="shared" ref="E454:I455" si="184">E436+E438+E440+E442+E444+E446+E448</f>
        <v>55642</v>
      </c>
      <c r="F454" s="779">
        <f t="shared" si="184"/>
        <v>70961</v>
      </c>
      <c r="G454" s="779">
        <f t="shared" si="184"/>
        <v>73967</v>
      </c>
      <c r="H454" s="779">
        <f t="shared" si="184"/>
        <v>74903</v>
      </c>
      <c r="I454" s="779">
        <f t="shared" si="184"/>
        <v>74903</v>
      </c>
      <c r="J454" s="779">
        <f t="shared" ref="J454:N454" si="185">J436+J438+J440+J442+J444+J446+J448</f>
        <v>74903</v>
      </c>
      <c r="K454" s="779">
        <f t="shared" si="185"/>
        <v>74903</v>
      </c>
      <c r="L454" s="779">
        <f t="shared" si="185"/>
        <v>74903</v>
      </c>
      <c r="M454" s="779">
        <f t="shared" si="185"/>
        <v>74903</v>
      </c>
      <c r="N454" s="779">
        <f t="shared" si="185"/>
        <v>74903</v>
      </c>
    </row>
    <row r="455" spans="1:14" ht="30" outlineLevel="1">
      <c r="A455" s="1993"/>
      <c r="B455" s="1994"/>
      <c r="C455" s="190" t="s">
        <v>14</v>
      </c>
      <c r="D455" s="783">
        <f>D437+D439+D441+D443+D445+D447+D449</f>
        <v>1</v>
      </c>
      <c r="E455" s="783">
        <f t="shared" si="184"/>
        <v>0.99999999999999989</v>
      </c>
      <c r="F455" s="783">
        <f t="shared" si="184"/>
        <v>1</v>
      </c>
      <c r="G455" s="783">
        <f t="shared" si="184"/>
        <v>1</v>
      </c>
      <c r="H455" s="783">
        <f t="shared" si="184"/>
        <v>1</v>
      </c>
      <c r="I455" s="783">
        <f t="shared" si="184"/>
        <v>1</v>
      </c>
      <c r="J455" s="783">
        <f t="shared" ref="J455:N455" si="186">J437+J439+J441+J443+J445+J447+J449</f>
        <v>1</v>
      </c>
      <c r="K455" s="783">
        <f t="shared" si="186"/>
        <v>1</v>
      </c>
      <c r="L455" s="783">
        <f t="shared" si="186"/>
        <v>1</v>
      </c>
      <c r="M455" s="783">
        <f t="shared" si="186"/>
        <v>1</v>
      </c>
      <c r="N455" s="783">
        <f t="shared" si="186"/>
        <v>1</v>
      </c>
    </row>
    <row r="456" spans="1:14" ht="30" outlineLevel="1">
      <c r="A456" s="220" t="s">
        <v>45</v>
      </c>
      <c r="B456" s="189" t="s">
        <v>191</v>
      </c>
      <c r="C456" s="198"/>
      <c r="D456" s="198"/>
      <c r="E456" s="188"/>
      <c r="F456" s="188"/>
      <c r="G456" s="188"/>
      <c r="H456" s="846"/>
      <c r="I456" s="846"/>
      <c r="J456" s="846"/>
      <c r="K456" s="846"/>
      <c r="L456" s="846"/>
      <c r="M456" s="846"/>
      <c r="N456" s="846"/>
    </row>
    <row r="457" spans="1:14" outlineLevel="1">
      <c r="A457" s="220"/>
      <c r="B457" s="205" t="s">
        <v>188</v>
      </c>
      <c r="C457" s="219" t="s">
        <v>12</v>
      </c>
      <c r="D457" s="779">
        <v>21</v>
      </c>
      <c r="E457" s="779">
        <v>21</v>
      </c>
      <c r="F457" s="779">
        <v>21</v>
      </c>
      <c r="G457" s="779">
        <v>21</v>
      </c>
      <c r="H457" s="779">
        <v>21</v>
      </c>
      <c r="I457" s="779">
        <f>H457</f>
        <v>21</v>
      </c>
      <c r="J457" s="779">
        <f t="shared" ref="J457:N457" si="187">I457</f>
        <v>21</v>
      </c>
      <c r="K457" s="779">
        <f t="shared" si="187"/>
        <v>21</v>
      </c>
      <c r="L457" s="779">
        <f t="shared" si="187"/>
        <v>21</v>
      </c>
      <c r="M457" s="779">
        <f t="shared" si="187"/>
        <v>21</v>
      </c>
      <c r="N457" s="779">
        <f t="shared" si="187"/>
        <v>21</v>
      </c>
    </row>
    <row r="458" spans="1:14" ht="17.25" outlineLevel="1">
      <c r="A458" s="260"/>
      <c r="B458" s="261" t="s">
        <v>247</v>
      </c>
      <c r="C458" s="262" t="s">
        <v>41</v>
      </c>
      <c r="D458" s="785">
        <v>15.882</v>
      </c>
      <c r="E458" s="785">
        <v>15.882</v>
      </c>
      <c r="F458" s="785">
        <v>15.882</v>
      </c>
      <c r="G458" s="785">
        <v>15.882</v>
      </c>
      <c r="H458" s="785">
        <v>15.882</v>
      </c>
      <c r="I458" s="785">
        <f>H458</f>
        <v>15.882</v>
      </c>
      <c r="J458" s="785">
        <f t="shared" ref="J458:N458" si="188">I458</f>
        <v>15.882</v>
      </c>
      <c r="K458" s="785">
        <f t="shared" si="188"/>
        <v>15.882</v>
      </c>
      <c r="L458" s="785">
        <f t="shared" si="188"/>
        <v>15.882</v>
      </c>
      <c r="M458" s="785">
        <f t="shared" si="188"/>
        <v>15.882</v>
      </c>
      <c r="N458" s="785">
        <f t="shared" si="188"/>
        <v>15.882</v>
      </c>
    </row>
    <row r="459" spans="1:14" ht="17.25" outlineLevel="1">
      <c r="A459" s="219"/>
      <c r="B459" s="221" t="s">
        <v>179</v>
      </c>
      <c r="C459" s="195" t="s">
        <v>42</v>
      </c>
      <c r="D459" s="202">
        <v>56.826000000000001</v>
      </c>
      <c r="E459" s="202">
        <v>56.826000000000001</v>
      </c>
      <c r="F459" s="202">
        <v>56.826000000000001</v>
      </c>
      <c r="G459" s="202">
        <v>56.826000000000001</v>
      </c>
      <c r="H459" s="202">
        <v>56.826000000000001</v>
      </c>
      <c r="I459" s="202">
        <f>H459</f>
        <v>56.826000000000001</v>
      </c>
      <c r="J459" s="202">
        <f t="shared" ref="J459:N459" si="189">I459</f>
        <v>56.826000000000001</v>
      </c>
      <c r="K459" s="202">
        <f t="shared" si="189"/>
        <v>56.826000000000001</v>
      </c>
      <c r="L459" s="202">
        <f t="shared" si="189"/>
        <v>56.826000000000001</v>
      </c>
      <c r="M459" s="202">
        <f t="shared" si="189"/>
        <v>56.826000000000001</v>
      </c>
      <c r="N459" s="202">
        <f t="shared" si="189"/>
        <v>56.826000000000001</v>
      </c>
    </row>
    <row r="460" spans="1:14" ht="17.25" outlineLevel="1">
      <c r="A460" s="266"/>
      <c r="B460" s="264" t="s">
        <v>189</v>
      </c>
      <c r="C460" s="265" t="s">
        <v>42</v>
      </c>
      <c r="D460" s="789">
        <v>38.923000000000002</v>
      </c>
      <c r="E460" s="789">
        <v>38.923000000000002</v>
      </c>
      <c r="F460" s="789">
        <v>38.923000000000002</v>
      </c>
      <c r="G460" s="789">
        <v>38.923000000000002</v>
      </c>
      <c r="H460" s="789">
        <v>38.923000000000002</v>
      </c>
      <c r="I460" s="789">
        <f>H460</f>
        <v>38.923000000000002</v>
      </c>
      <c r="J460" s="789">
        <f t="shared" ref="J460:N460" si="190">I460</f>
        <v>38.923000000000002</v>
      </c>
      <c r="K460" s="789">
        <f t="shared" si="190"/>
        <v>38.923000000000002</v>
      </c>
      <c r="L460" s="789">
        <f t="shared" si="190"/>
        <v>38.923000000000002</v>
      </c>
      <c r="M460" s="789">
        <f t="shared" si="190"/>
        <v>38.923000000000002</v>
      </c>
      <c r="N460" s="789">
        <f t="shared" si="190"/>
        <v>38.923000000000002</v>
      </c>
    </row>
    <row r="461" spans="1:14" outlineLevel="1">
      <c r="A461" s="220" t="s">
        <v>46</v>
      </c>
      <c r="B461" s="207" t="s">
        <v>40</v>
      </c>
      <c r="C461" s="195"/>
      <c r="D461" s="767"/>
      <c r="E461" s="766"/>
      <c r="F461" s="766"/>
      <c r="G461" s="766"/>
      <c r="H461" s="845"/>
      <c r="I461" s="845"/>
      <c r="J461" s="845"/>
      <c r="K461" s="845"/>
      <c r="L461" s="845"/>
      <c r="M461" s="845"/>
      <c r="N461" s="845"/>
    </row>
    <row r="462" spans="1:14" outlineLevel="1">
      <c r="A462" s="219"/>
      <c r="B462" s="201" t="s">
        <v>23</v>
      </c>
      <c r="C462" s="195" t="s">
        <v>12</v>
      </c>
      <c r="D462" s="779">
        <v>304</v>
      </c>
      <c r="E462" s="768">
        <v>308</v>
      </c>
      <c r="F462" s="766">
        <v>315</v>
      </c>
      <c r="G462" s="766">
        <v>309</v>
      </c>
      <c r="H462" s="877">
        <v>310</v>
      </c>
      <c r="I462" s="877">
        <v>310</v>
      </c>
      <c r="J462" s="877">
        <v>310</v>
      </c>
      <c r="K462" s="877">
        <v>310</v>
      </c>
      <c r="L462" s="877">
        <v>310</v>
      </c>
      <c r="M462" s="877">
        <v>310</v>
      </c>
      <c r="N462" s="877">
        <v>310</v>
      </c>
    </row>
    <row r="463" spans="1:14" outlineLevel="1">
      <c r="A463" s="1981"/>
      <c r="B463" s="1983" t="s">
        <v>203</v>
      </c>
      <c r="C463" s="195" t="s">
        <v>12</v>
      </c>
      <c r="D463" s="779">
        <v>225</v>
      </c>
      <c r="E463" s="768">
        <v>237</v>
      </c>
      <c r="F463" s="766">
        <v>250</v>
      </c>
      <c r="G463" s="766">
        <v>243</v>
      </c>
      <c r="H463" s="877">
        <v>243</v>
      </c>
      <c r="I463" s="877">
        <v>243</v>
      </c>
      <c r="J463" s="877">
        <v>243</v>
      </c>
      <c r="K463" s="877">
        <v>243</v>
      </c>
      <c r="L463" s="877">
        <v>243</v>
      </c>
      <c r="M463" s="877">
        <v>243</v>
      </c>
      <c r="N463" s="877">
        <v>243</v>
      </c>
    </row>
    <row r="464" spans="1:14" outlineLevel="1">
      <c r="A464" s="1982"/>
      <c r="B464" s="1984"/>
      <c r="C464" s="195" t="s">
        <v>204</v>
      </c>
      <c r="D464" s="783">
        <f>D463/D462</f>
        <v>0.74013157894736847</v>
      </c>
      <c r="E464" s="783">
        <f t="shared" ref="E464:I464" si="191">E463/E462</f>
        <v>0.76948051948051943</v>
      </c>
      <c r="F464" s="783">
        <f t="shared" si="191"/>
        <v>0.79365079365079361</v>
      </c>
      <c r="G464" s="783">
        <f t="shared" si="191"/>
        <v>0.78640776699029125</v>
      </c>
      <c r="H464" s="783">
        <f t="shared" si="191"/>
        <v>0.78387096774193543</v>
      </c>
      <c r="I464" s="783">
        <f t="shared" si="191"/>
        <v>0.78387096774193543</v>
      </c>
      <c r="J464" s="783">
        <f t="shared" ref="J464:N464" si="192">J463/J462</f>
        <v>0.78387096774193543</v>
      </c>
      <c r="K464" s="783">
        <f t="shared" si="192"/>
        <v>0.78387096774193543</v>
      </c>
      <c r="L464" s="783">
        <f t="shared" si="192"/>
        <v>0.78387096774193543</v>
      </c>
      <c r="M464" s="783">
        <f t="shared" si="192"/>
        <v>0.78387096774193543</v>
      </c>
      <c r="N464" s="783">
        <f t="shared" si="192"/>
        <v>0.78387096774193543</v>
      </c>
    </row>
    <row r="465" spans="1:14" outlineLevel="1">
      <c r="A465" s="219"/>
      <c r="B465" s="201" t="s">
        <v>24</v>
      </c>
      <c r="C465" s="195" t="s">
        <v>12</v>
      </c>
      <c r="D465" s="779">
        <v>52</v>
      </c>
      <c r="E465" s="768">
        <v>52</v>
      </c>
      <c r="F465" s="766">
        <v>53</v>
      </c>
      <c r="G465" s="766">
        <v>53</v>
      </c>
      <c r="H465" s="877">
        <v>54</v>
      </c>
      <c r="I465" s="877">
        <v>54</v>
      </c>
      <c r="J465" s="877">
        <v>54</v>
      </c>
      <c r="K465" s="877">
        <v>54</v>
      </c>
      <c r="L465" s="877">
        <v>54</v>
      </c>
      <c r="M465" s="877">
        <v>54</v>
      </c>
      <c r="N465" s="877">
        <v>54</v>
      </c>
    </row>
    <row r="466" spans="1:14" outlineLevel="1">
      <c r="A466" s="1981"/>
      <c r="B466" s="1983" t="s">
        <v>205</v>
      </c>
      <c r="C466" s="195" t="s">
        <v>12</v>
      </c>
      <c r="D466" s="779">
        <v>32</v>
      </c>
      <c r="E466" s="768">
        <v>32</v>
      </c>
      <c r="F466" s="766">
        <v>35</v>
      </c>
      <c r="G466" s="766">
        <v>34</v>
      </c>
      <c r="H466" s="877">
        <v>38</v>
      </c>
      <c r="I466" s="877">
        <v>38</v>
      </c>
      <c r="J466" s="877">
        <v>38</v>
      </c>
      <c r="K466" s="877">
        <v>38</v>
      </c>
      <c r="L466" s="877">
        <v>38</v>
      </c>
      <c r="M466" s="877">
        <v>38</v>
      </c>
      <c r="N466" s="877">
        <v>38</v>
      </c>
    </row>
    <row r="467" spans="1:14" outlineLevel="1">
      <c r="A467" s="1982"/>
      <c r="B467" s="1984"/>
      <c r="C467" s="195" t="s">
        <v>204</v>
      </c>
      <c r="D467" s="783">
        <f>D466/D465</f>
        <v>0.61538461538461542</v>
      </c>
      <c r="E467" s="783">
        <f t="shared" ref="E467:I467" si="193">E466/E465</f>
        <v>0.61538461538461542</v>
      </c>
      <c r="F467" s="783">
        <f t="shared" si="193"/>
        <v>0.660377358490566</v>
      </c>
      <c r="G467" s="783">
        <f t="shared" si="193"/>
        <v>0.64150943396226412</v>
      </c>
      <c r="H467" s="783">
        <f t="shared" si="193"/>
        <v>0.70370370370370372</v>
      </c>
      <c r="I467" s="783">
        <f t="shared" si="193"/>
        <v>0.70370370370370372</v>
      </c>
      <c r="J467" s="783">
        <f t="shared" ref="J467:N467" si="194">J466/J465</f>
        <v>0.70370370370370372</v>
      </c>
      <c r="K467" s="783">
        <f t="shared" si="194"/>
        <v>0.70370370370370372</v>
      </c>
      <c r="L467" s="783">
        <f t="shared" si="194"/>
        <v>0.70370370370370372</v>
      </c>
      <c r="M467" s="783">
        <f t="shared" si="194"/>
        <v>0.70370370370370372</v>
      </c>
      <c r="N467" s="783">
        <f t="shared" si="194"/>
        <v>0.70370370370370372</v>
      </c>
    </row>
    <row r="468" spans="1:14" ht="30" outlineLevel="1">
      <c r="A468" s="220" t="s">
        <v>47</v>
      </c>
      <c r="B468" s="189" t="s">
        <v>201</v>
      </c>
      <c r="C468" s="196" t="s">
        <v>12</v>
      </c>
      <c r="D468" s="779">
        <v>115556</v>
      </c>
      <c r="E468" s="779">
        <v>115556</v>
      </c>
      <c r="F468" s="779">
        <v>115556</v>
      </c>
      <c r="G468" s="779">
        <v>116505</v>
      </c>
      <c r="H468" s="621">
        <v>116726</v>
      </c>
      <c r="I468" s="621">
        <v>116726</v>
      </c>
      <c r="J468" s="621">
        <v>116726</v>
      </c>
      <c r="K468" s="621">
        <v>116726</v>
      </c>
      <c r="L468" s="621">
        <v>116726</v>
      </c>
      <c r="M468" s="621">
        <v>116726</v>
      </c>
      <c r="N468" s="621">
        <v>116726</v>
      </c>
    </row>
    <row r="469" spans="1:14" outlineLevel="1">
      <c r="A469" s="1985" t="s">
        <v>206</v>
      </c>
      <c r="B469" s="1980" t="s">
        <v>180</v>
      </c>
      <c r="C469" s="196" t="s">
        <v>12</v>
      </c>
      <c r="D469" s="779">
        <v>115556</v>
      </c>
      <c r="E469" s="779">
        <v>115556</v>
      </c>
      <c r="F469" s="779">
        <v>115556</v>
      </c>
      <c r="G469" s="779">
        <v>116505</v>
      </c>
      <c r="H469" s="877">
        <v>116726</v>
      </c>
      <c r="I469" s="877">
        <v>116726</v>
      </c>
      <c r="J469" s="877">
        <v>116726</v>
      </c>
      <c r="K469" s="877">
        <v>116726</v>
      </c>
      <c r="L469" s="877">
        <v>116726</v>
      </c>
      <c r="M469" s="877">
        <v>116726</v>
      </c>
      <c r="N469" s="877">
        <v>116726</v>
      </c>
    </row>
    <row r="470" spans="1:14" outlineLevel="1">
      <c r="A470" s="1979"/>
      <c r="B470" s="1980"/>
      <c r="C470" s="196" t="s">
        <v>210</v>
      </c>
      <c r="D470" s="783">
        <f>D469/D468</f>
        <v>1</v>
      </c>
      <c r="E470" s="783">
        <f t="shared" ref="E470:I470" si="195">E469/E468</f>
        <v>1</v>
      </c>
      <c r="F470" s="783">
        <f t="shared" si="195"/>
        <v>1</v>
      </c>
      <c r="G470" s="783">
        <f t="shared" si="195"/>
        <v>1</v>
      </c>
      <c r="H470" s="783">
        <f t="shared" si="195"/>
        <v>1</v>
      </c>
      <c r="I470" s="783">
        <f t="shared" si="195"/>
        <v>1</v>
      </c>
      <c r="J470" s="783">
        <f t="shared" ref="J470:N470" si="196">J469/J468</f>
        <v>1</v>
      </c>
      <c r="K470" s="783">
        <f t="shared" si="196"/>
        <v>1</v>
      </c>
      <c r="L470" s="783">
        <f t="shared" si="196"/>
        <v>1</v>
      </c>
      <c r="M470" s="783">
        <f t="shared" si="196"/>
        <v>1</v>
      </c>
      <c r="N470" s="783">
        <f t="shared" si="196"/>
        <v>1</v>
      </c>
    </row>
    <row r="471" spans="1:14" outlineLevel="1">
      <c r="A471" s="1979" t="s">
        <v>207</v>
      </c>
      <c r="B471" s="1986" t="s">
        <v>181</v>
      </c>
      <c r="C471" s="196" t="s">
        <v>12</v>
      </c>
      <c r="D471" s="779">
        <f>584+30+10+2+41+168+80+90+40</f>
        <v>1045</v>
      </c>
      <c r="E471" s="779">
        <f>584+30+10+2+41+168+80+90+40</f>
        <v>1045</v>
      </c>
      <c r="F471" s="779">
        <f>584+30+10+2+41+168+80+90+40</f>
        <v>1045</v>
      </c>
      <c r="G471" s="779">
        <f>584+30+10+2+41+168+80+90+40+5348+4834+48+168+135+166</f>
        <v>11744</v>
      </c>
      <c r="H471" s="877">
        <v>11744</v>
      </c>
      <c r="I471" s="877">
        <v>11744</v>
      </c>
      <c r="J471" s="877">
        <v>11744</v>
      </c>
      <c r="K471" s="877">
        <v>11744</v>
      </c>
      <c r="L471" s="877">
        <v>11744</v>
      </c>
      <c r="M471" s="877">
        <v>11744</v>
      </c>
      <c r="N471" s="877">
        <v>11744</v>
      </c>
    </row>
    <row r="472" spans="1:14" outlineLevel="1">
      <c r="A472" s="1979"/>
      <c r="B472" s="1986"/>
      <c r="C472" s="196" t="s">
        <v>211</v>
      </c>
      <c r="D472" s="783">
        <f>D471/D469</f>
        <v>9.0432344490982731E-3</v>
      </c>
      <c r="E472" s="783">
        <f t="shared" ref="E472:I472" si="197">E471/E469</f>
        <v>9.0432344490982731E-3</v>
      </c>
      <c r="F472" s="783">
        <f t="shared" si="197"/>
        <v>9.0432344490982731E-3</v>
      </c>
      <c r="G472" s="783">
        <f t="shared" si="197"/>
        <v>0.10080254066349084</v>
      </c>
      <c r="H472" s="783">
        <f t="shared" si="197"/>
        <v>0.10061168891249593</v>
      </c>
      <c r="I472" s="783">
        <f t="shared" si="197"/>
        <v>0.10061168891249593</v>
      </c>
      <c r="J472" s="783">
        <f t="shared" ref="J472:N472" si="198">J471/J469</f>
        <v>0.10061168891249593</v>
      </c>
      <c r="K472" s="783">
        <f t="shared" si="198"/>
        <v>0.10061168891249593</v>
      </c>
      <c r="L472" s="783">
        <f t="shared" si="198"/>
        <v>0.10061168891249593</v>
      </c>
      <c r="M472" s="783">
        <f t="shared" si="198"/>
        <v>0.10061168891249593</v>
      </c>
      <c r="N472" s="783">
        <f t="shared" si="198"/>
        <v>0.10061168891249593</v>
      </c>
    </row>
    <row r="473" spans="1:14" outlineLevel="1">
      <c r="A473" s="1979"/>
      <c r="B473" s="1987" t="s">
        <v>182</v>
      </c>
      <c r="C473" s="196" t="s">
        <v>12</v>
      </c>
      <c r="D473" s="779">
        <v>36</v>
      </c>
      <c r="E473" s="769">
        <v>36</v>
      </c>
      <c r="F473" s="769">
        <v>36</v>
      </c>
      <c r="G473" s="769">
        <v>84</v>
      </c>
      <c r="H473" s="877">
        <v>84</v>
      </c>
      <c r="I473" s="877">
        <v>84</v>
      </c>
      <c r="J473" s="877">
        <v>84</v>
      </c>
      <c r="K473" s="877">
        <v>84</v>
      </c>
      <c r="L473" s="877">
        <v>84</v>
      </c>
      <c r="M473" s="877">
        <v>84</v>
      </c>
      <c r="N473" s="877">
        <v>84</v>
      </c>
    </row>
    <row r="474" spans="1:14" outlineLevel="1">
      <c r="A474" s="1979"/>
      <c r="B474" s="1987"/>
      <c r="C474" s="196" t="s">
        <v>212</v>
      </c>
      <c r="D474" s="783">
        <f>D473/D471</f>
        <v>3.4449760765550237E-2</v>
      </c>
      <c r="E474" s="783">
        <f t="shared" ref="E474:I474" si="199">E473/E471</f>
        <v>3.4449760765550237E-2</v>
      </c>
      <c r="F474" s="783">
        <f t="shared" si="199"/>
        <v>3.4449760765550237E-2</v>
      </c>
      <c r="G474" s="783">
        <f t="shared" si="199"/>
        <v>7.1525885558583104E-3</v>
      </c>
      <c r="H474" s="783">
        <f t="shared" si="199"/>
        <v>7.1525885558583104E-3</v>
      </c>
      <c r="I474" s="783">
        <f t="shared" si="199"/>
        <v>7.1525885558583104E-3</v>
      </c>
      <c r="J474" s="783">
        <f t="shared" ref="J474:N474" si="200">J473/J471</f>
        <v>7.1525885558583104E-3</v>
      </c>
      <c r="K474" s="783">
        <f t="shared" si="200"/>
        <v>7.1525885558583104E-3</v>
      </c>
      <c r="L474" s="783">
        <f t="shared" si="200"/>
        <v>7.1525885558583104E-3</v>
      </c>
      <c r="M474" s="783">
        <f t="shared" si="200"/>
        <v>7.1525885558583104E-3</v>
      </c>
      <c r="N474" s="783">
        <f t="shared" si="200"/>
        <v>7.1525885558583104E-3</v>
      </c>
    </row>
    <row r="475" spans="1:14" outlineLevel="1">
      <c r="A475" s="1979"/>
      <c r="B475" s="1987" t="s">
        <v>183</v>
      </c>
      <c r="C475" s="196" t="s">
        <v>12</v>
      </c>
      <c r="D475" s="779">
        <f>584+30+10+168+80+90-36</f>
        <v>926</v>
      </c>
      <c r="E475" s="769">
        <f t="shared" ref="E475:F475" si="201">584+30+10+168+80+90-36</f>
        <v>926</v>
      </c>
      <c r="F475" s="95">
        <f t="shared" si="201"/>
        <v>926</v>
      </c>
      <c r="G475" s="769">
        <f>584+30+10+168+80+90-36+5287+4834-39</f>
        <v>11008</v>
      </c>
      <c r="H475" s="877">
        <v>11008</v>
      </c>
      <c r="I475" s="877">
        <v>11008</v>
      </c>
      <c r="J475" s="877">
        <v>11008</v>
      </c>
      <c r="K475" s="877">
        <v>11008</v>
      </c>
      <c r="L475" s="877">
        <v>11008</v>
      </c>
      <c r="M475" s="877">
        <v>11008</v>
      </c>
      <c r="N475" s="877">
        <v>11008</v>
      </c>
    </row>
    <row r="476" spans="1:14" outlineLevel="1">
      <c r="A476" s="1979"/>
      <c r="B476" s="1987"/>
      <c r="C476" s="196" t="s">
        <v>212</v>
      </c>
      <c r="D476" s="783">
        <f>D475/D471</f>
        <v>0.88612440191387565</v>
      </c>
      <c r="E476" s="783">
        <f t="shared" ref="E476:I476" si="202">E475/E471</f>
        <v>0.88612440191387565</v>
      </c>
      <c r="F476" s="783">
        <f t="shared" si="202"/>
        <v>0.88612440191387565</v>
      </c>
      <c r="G476" s="783">
        <f t="shared" si="202"/>
        <v>0.93732970027247953</v>
      </c>
      <c r="H476" s="783">
        <f t="shared" si="202"/>
        <v>0.93732970027247953</v>
      </c>
      <c r="I476" s="783">
        <f t="shared" si="202"/>
        <v>0.93732970027247953</v>
      </c>
      <c r="J476" s="783">
        <f t="shared" ref="J476:N476" si="203">J475/J471</f>
        <v>0.93732970027247953</v>
      </c>
      <c r="K476" s="783">
        <f t="shared" si="203"/>
        <v>0.93732970027247953</v>
      </c>
      <c r="L476" s="783">
        <f t="shared" si="203"/>
        <v>0.93732970027247953</v>
      </c>
      <c r="M476" s="783">
        <f t="shared" si="203"/>
        <v>0.93732970027247953</v>
      </c>
      <c r="N476" s="783">
        <f t="shared" si="203"/>
        <v>0.93732970027247953</v>
      </c>
    </row>
    <row r="477" spans="1:14" outlineLevel="1">
      <c r="A477" s="1979" t="s">
        <v>208</v>
      </c>
      <c r="B477" s="1980" t="s">
        <v>55</v>
      </c>
      <c r="C477" s="196" t="s">
        <v>12</v>
      </c>
      <c r="D477" s="779">
        <v>0</v>
      </c>
      <c r="E477" s="769">
        <v>0</v>
      </c>
      <c r="F477" s="769">
        <v>0</v>
      </c>
      <c r="G477" s="769">
        <v>0</v>
      </c>
      <c r="H477" s="877">
        <v>0</v>
      </c>
      <c r="I477" s="877">
        <v>0</v>
      </c>
      <c r="J477" s="877">
        <v>0</v>
      </c>
      <c r="K477" s="877">
        <v>0</v>
      </c>
      <c r="L477" s="877">
        <v>0</v>
      </c>
      <c r="M477" s="877">
        <v>0</v>
      </c>
      <c r="N477" s="877">
        <v>0</v>
      </c>
    </row>
    <row r="478" spans="1:14" outlineLevel="1">
      <c r="A478" s="1979"/>
      <c r="B478" s="1980"/>
      <c r="C478" s="196" t="s">
        <v>210</v>
      </c>
      <c r="D478" s="783">
        <v>0</v>
      </c>
      <c r="E478" s="783">
        <v>0</v>
      </c>
      <c r="F478" s="783">
        <v>0</v>
      </c>
      <c r="G478" s="783">
        <v>0</v>
      </c>
      <c r="H478" s="783">
        <v>0</v>
      </c>
      <c r="I478" s="783">
        <v>0</v>
      </c>
      <c r="J478" s="783">
        <v>0</v>
      </c>
      <c r="K478" s="783">
        <v>0</v>
      </c>
      <c r="L478" s="783">
        <v>0</v>
      </c>
      <c r="M478" s="783">
        <v>0</v>
      </c>
      <c r="N478" s="783">
        <v>0</v>
      </c>
    </row>
    <row r="479" spans="1:14" outlineLevel="1">
      <c r="A479" s="1979" t="s">
        <v>209</v>
      </c>
      <c r="B479" s="1980" t="s">
        <v>56</v>
      </c>
      <c r="C479" s="196" t="s">
        <v>12</v>
      </c>
      <c r="D479" s="779">
        <v>0</v>
      </c>
      <c r="E479" s="769">
        <v>0</v>
      </c>
      <c r="F479" s="769">
        <v>0</v>
      </c>
      <c r="G479" s="769">
        <v>0</v>
      </c>
      <c r="H479" s="877">
        <v>0</v>
      </c>
      <c r="I479" s="877">
        <v>0</v>
      </c>
      <c r="J479" s="877">
        <v>0</v>
      </c>
      <c r="K479" s="877">
        <v>0</v>
      </c>
      <c r="L479" s="877">
        <v>0</v>
      </c>
      <c r="M479" s="877">
        <v>0</v>
      </c>
      <c r="N479" s="877">
        <v>0</v>
      </c>
    </row>
    <row r="480" spans="1:14" outlineLevel="1">
      <c r="A480" s="1979"/>
      <c r="B480" s="1980"/>
      <c r="C480" s="196" t="s">
        <v>213</v>
      </c>
      <c r="D480" s="783">
        <v>0</v>
      </c>
      <c r="E480" s="783">
        <v>0</v>
      </c>
      <c r="F480" s="783">
        <v>0</v>
      </c>
      <c r="G480" s="783">
        <v>0</v>
      </c>
      <c r="H480" s="783">
        <v>0</v>
      </c>
      <c r="I480" s="783">
        <v>0</v>
      </c>
      <c r="J480" s="783">
        <v>0</v>
      </c>
      <c r="K480" s="783">
        <v>0</v>
      </c>
      <c r="L480" s="783">
        <v>0</v>
      </c>
      <c r="M480" s="783">
        <v>0</v>
      </c>
      <c r="N480" s="783">
        <v>0</v>
      </c>
    </row>
    <row r="481" spans="1:14" ht="30" outlineLevel="1">
      <c r="A481" s="220" t="s">
        <v>108</v>
      </c>
      <c r="B481" s="189" t="s">
        <v>144</v>
      </c>
      <c r="C481" s="188"/>
      <c r="D481" s="779">
        <f>D482+D485+D488+D494</f>
        <v>77</v>
      </c>
      <c r="E481" s="779">
        <f t="shared" ref="E481:I481" si="204">E482+E485+E488+E494</f>
        <v>77</v>
      </c>
      <c r="F481" s="779">
        <f t="shared" si="204"/>
        <v>78</v>
      </c>
      <c r="G481" s="779">
        <f t="shared" si="204"/>
        <v>78</v>
      </c>
      <c r="H481" s="779">
        <f t="shared" si="204"/>
        <v>0</v>
      </c>
      <c r="I481" s="779">
        <f t="shared" si="204"/>
        <v>0</v>
      </c>
      <c r="J481" s="779">
        <f t="shared" ref="J481:N481" si="205">J482+J485+J488+J494</f>
        <v>0</v>
      </c>
      <c r="K481" s="779">
        <f t="shared" si="205"/>
        <v>0</v>
      </c>
      <c r="L481" s="779">
        <f t="shared" si="205"/>
        <v>0</v>
      </c>
      <c r="M481" s="779">
        <f t="shared" si="205"/>
        <v>0</v>
      </c>
      <c r="N481" s="779">
        <f t="shared" si="205"/>
        <v>0</v>
      </c>
    </row>
    <row r="482" spans="1:14" outlineLevel="1">
      <c r="A482" s="1981"/>
      <c r="B482" s="1990" t="s">
        <v>18</v>
      </c>
      <c r="C482" s="196" t="s">
        <v>62</v>
      </c>
      <c r="D482" s="779">
        <v>57</v>
      </c>
      <c r="E482" s="766">
        <v>57</v>
      </c>
      <c r="F482" s="766">
        <v>57</v>
      </c>
      <c r="G482" s="766">
        <v>57</v>
      </c>
      <c r="H482" s="878"/>
      <c r="I482" s="878"/>
      <c r="J482" s="878"/>
      <c r="K482" s="878"/>
      <c r="L482" s="878"/>
      <c r="M482" s="878"/>
      <c r="N482" s="878"/>
    </row>
    <row r="483" spans="1:14" outlineLevel="1">
      <c r="A483" s="1989"/>
      <c r="B483" s="1991"/>
      <c r="C483" s="196" t="s">
        <v>481</v>
      </c>
      <c r="D483" s="779">
        <v>57</v>
      </c>
      <c r="E483" s="766">
        <v>57</v>
      </c>
      <c r="F483" s="766">
        <v>57</v>
      </c>
      <c r="G483" s="766">
        <v>57</v>
      </c>
      <c r="H483" s="878"/>
      <c r="I483" s="878"/>
      <c r="J483" s="878"/>
      <c r="K483" s="878"/>
      <c r="L483" s="878"/>
      <c r="M483" s="878"/>
      <c r="N483" s="878"/>
    </row>
    <row r="484" spans="1:14" outlineLevel="1">
      <c r="A484" s="1989"/>
      <c r="B484" s="1991"/>
      <c r="C484" s="208" t="s">
        <v>482</v>
      </c>
      <c r="D484" s="784">
        <v>1</v>
      </c>
      <c r="E484" s="784">
        <v>1</v>
      </c>
      <c r="F484" s="784">
        <v>1</v>
      </c>
      <c r="G484" s="784">
        <v>1</v>
      </c>
      <c r="H484" s="878"/>
      <c r="I484" s="878"/>
      <c r="J484" s="878"/>
      <c r="K484" s="878"/>
      <c r="L484" s="878"/>
      <c r="M484" s="878"/>
      <c r="N484" s="878"/>
    </row>
    <row r="485" spans="1:14" outlineLevel="1">
      <c r="A485" s="1979"/>
      <c r="B485" s="1986" t="s">
        <v>19</v>
      </c>
      <c r="C485" s="196" t="s">
        <v>62</v>
      </c>
      <c r="D485" s="779">
        <v>2</v>
      </c>
      <c r="E485" s="770">
        <v>2</v>
      </c>
      <c r="F485" s="766">
        <v>2</v>
      </c>
      <c r="G485" s="766">
        <v>2</v>
      </c>
      <c r="H485" s="878"/>
      <c r="I485" s="878"/>
      <c r="J485" s="878"/>
      <c r="K485" s="878"/>
      <c r="L485" s="878"/>
      <c r="M485" s="878"/>
      <c r="N485" s="878"/>
    </row>
    <row r="486" spans="1:14" outlineLevel="1">
      <c r="A486" s="1979"/>
      <c r="B486" s="1986"/>
      <c r="C486" s="196" t="s">
        <v>481</v>
      </c>
      <c r="D486" s="779">
        <v>2</v>
      </c>
      <c r="E486" s="770">
        <v>2</v>
      </c>
      <c r="F486" s="766">
        <v>2</v>
      </c>
      <c r="G486" s="766">
        <v>2</v>
      </c>
      <c r="H486" s="878"/>
      <c r="I486" s="878"/>
      <c r="J486" s="878"/>
      <c r="K486" s="878"/>
      <c r="L486" s="878"/>
      <c r="M486" s="878"/>
      <c r="N486" s="878"/>
    </row>
    <row r="487" spans="1:14" outlineLevel="1">
      <c r="A487" s="1979"/>
      <c r="B487" s="1986"/>
      <c r="C487" s="208" t="s">
        <v>482</v>
      </c>
      <c r="D487" s="784">
        <v>1</v>
      </c>
      <c r="E487" s="784">
        <v>1</v>
      </c>
      <c r="F487" s="784">
        <v>1</v>
      </c>
      <c r="G487" s="784">
        <v>1</v>
      </c>
      <c r="H487" s="878"/>
      <c r="I487" s="878"/>
      <c r="J487" s="878"/>
      <c r="K487" s="878"/>
      <c r="L487" s="878"/>
      <c r="M487" s="878"/>
      <c r="N487" s="878"/>
    </row>
    <row r="488" spans="1:14" outlineLevel="1">
      <c r="A488" s="1979"/>
      <c r="B488" s="1986" t="s">
        <v>20</v>
      </c>
      <c r="C488" s="196" t="s">
        <v>62</v>
      </c>
      <c r="D488" s="779">
        <v>12</v>
      </c>
      <c r="E488" s="787">
        <v>12</v>
      </c>
      <c r="F488" s="766">
        <v>12</v>
      </c>
      <c r="G488" s="766">
        <v>12</v>
      </c>
      <c r="H488" s="878"/>
      <c r="I488" s="878"/>
      <c r="J488" s="878"/>
      <c r="K488" s="878"/>
      <c r="L488" s="878"/>
      <c r="M488" s="878"/>
      <c r="N488" s="878"/>
    </row>
    <row r="489" spans="1:14" outlineLevel="1">
      <c r="A489" s="1979"/>
      <c r="B489" s="1986"/>
      <c r="C489" s="196" t="s">
        <v>481</v>
      </c>
      <c r="D489" s="779">
        <v>12</v>
      </c>
      <c r="E489" s="786">
        <v>12</v>
      </c>
      <c r="F489" s="766">
        <v>12</v>
      </c>
      <c r="G489" s="766">
        <v>12</v>
      </c>
      <c r="H489" s="878"/>
      <c r="I489" s="878"/>
      <c r="J489" s="878"/>
      <c r="K489" s="878"/>
      <c r="L489" s="878"/>
      <c r="M489" s="878"/>
      <c r="N489" s="878"/>
    </row>
    <row r="490" spans="1:14" outlineLevel="1">
      <c r="A490" s="1979"/>
      <c r="B490" s="1986"/>
      <c r="C490" s="208" t="s">
        <v>482</v>
      </c>
      <c r="D490" s="784">
        <v>1</v>
      </c>
      <c r="E490" s="784">
        <v>1</v>
      </c>
      <c r="F490" s="784">
        <v>1</v>
      </c>
      <c r="G490" s="784">
        <v>1</v>
      </c>
      <c r="H490" s="878"/>
      <c r="I490" s="878"/>
      <c r="J490" s="878"/>
      <c r="K490" s="878"/>
      <c r="L490" s="878"/>
      <c r="M490" s="878"/>
      <c r="N490" s="878"/>
    </row>
    <row r="491" spans="1:14" outlineLevel="1">
      <c r="A491" s="1979"/>
      <c r="B491" s="1986" t="s">
        <v>21</v>
      </c>
      <c r="C491" s="196" t="s">
        <v>62</v>
      </c>
      <c r="D491" s="779">
        <v>0</v>
      </c>
      <c r="E491" s="766">
        <v>0</v>
      </c>
      <c r="F491" s="766">
        <v>0</v>
      </c>
      <c r="G491" s="766">
        <v>0</v>
      </c>
      <c r="H491" s="878"/>
      <c r="I491" s="878"/>
      <c r="J491" s="878"/>
      <c r="K491" s="878"/>
      <c r="L491" s="878"/>
      <c r="M491" s="878"/>
      <c r="N491" s="878"/>
    </row>
    <row r="492" spans="1:14" outlineLevel="1">
      <c r="A492" s="1979"/>
      <c r="B492" s="1986"/>
      <c r="C492" s="196" t="s">
        <v>481</v>
      </c>
      <c r="D492" s="779">
        <v>0</v>
      </c>
      <c r="E492" s="766">
        <v>0</v>
      </c>
      <c r="F492" s="766">
        <v>0</v>
      </c>
      <c r="G492" s="766">
        <v>0</v>
      </c>
      <c r="H492" s="878"/>
      <c r="I492" s="878"/>
      <c r="J492" s="878"/>
      <c r="K492" s="878"/>
      <c r="L492" s="878"/>
      <c r="M492" s="878"/>
      <c r="N492" s="878"/>
    </row>
    <row r="493" spans="1:14" outlineLevel="1">
      <c r="A493" s="1979"/>
      <c r="B493" s="1986"/>
      <c r="C493" s="208" t="s">
        <v>482</v>
      </c>
      <c r="D493" s="784">
        <v>0</v>
      </c>
      <c r="E493" s="766">
        <v>0</v>
      </c>
      <c r="F493" s="766">
        <v>0</v>
      </c>
      <c r="G493" s="766">
        <v>0</v>
      </c>
      <c r="H493" s="878"/>
      <c r="I493" s="878"/>
      <c r="J493" s="878"/>
      <c r="K493" s="878"/>
      <c r="L493" s="878"/>
      <c r="M493" s="878"/>
      <c r="N493" s="878"/>
    </row>
    <row r="494" spans="1:14" outlineLevel="1">
      <c r="A494" s="1979"/>
      <c r="B494" s="1986" t="s">
        <v>22</v>
      </c>
      <c r="C494" s="196" t="s">
        <v>62</v>
      </c>
      <c r="D494" s="779">
        <v>6</v>
      </c>
      <c r="E494" s="786">
        <v>6</v>
      </c>
      <c r="F494" s="766">
        <v>7</v>
      </c>
      <c r="G494" s="766">
        <v>7</v>
      </c>
      <c r="H494" s="878"/>
      <c r="I494" s="878"/>
      <c r="J494" s="878"/>
      <c r="K494" s="878"/>
      <c r="L494" s="878"/>
      <c r="M494" s="878"/>
      <c r="N494" s="878"/>
    </row>
    <row r="495" spans="1:14" outlineLevel="1">
      <c r="A495" s="1979"/>
      <c r="B495" s="1986"/>
      <c r="C495" s="196" t="s">
        <v>481</v>
      </c>
      <c r="D495" s="779">
        <v>6</v>
      </c>
      <c r="E495" s="786">
        <v>6</v>
      </c>
      <c r="F495" s="766">
        <v>7</v>
      </c>
      <c r="G495" s="766">
        <v>7</v>
      </c>
      <c r="H495" s="878"/>
      <c r="I495" s="878"/>
      <c r="J495" s="878"/>
      <c r="K495" s="878"/>
      <c r="L495" s="878"/>
      <c r="M495" s="878"/>
      <c r="N495" s="878"/>
    </row>
    <row r="496" spans="1:14" outlineLevel="1">
      <c r="A496" s="1979"/>
      <c r="B496" s="1986"/>
      <c r="C496" s="208" t="s">
        <v>482</v>
      </c>
      <c r="D496" s="784">
        <v>1</v>
      </c>
      <c r="E496" s="784">
        <v>1</v>
      </c>
      <c r="F496" s="784">
        <v>1</v>
      </c>
      <c r="G496" s="784">
        <v>1</v>
      </c>
      <c r="H496" s="878"/>
      <c r="I496" s="878"/>
      <c r="J496" s="878"/>
      <c r="K496" s="878"/>
      <c r="L496" s="878"/>
      <c r="M496" s="878"/>
      <c r="N496" s="878"/>
    </row>
  </sheetData>
  <mergeCells count="250">
    <mergeCell ref="N4:N5"/>
    <mergeCell ref="A491:A493"/>
    <mergeCell ref="B491:B493"/>
    <mergeCell ref="A494:A496"/>
    <mergeCell ref="B494:B496"/>
    <mergeCell ref="M4:M5"/>
    <mergeCell ref="D3:G3"/>
    <mergeCell ref="H3:I3"/>
    <mergeCell ref="A477:A478"/>
    <mergeCell ref="B477:B478"/>
    <mergeCell ref="A479:A480"/>
    <mergeCell ref="B479:B480"/>
    <mergeCell ref="A482:A484"/>
    <mergeCell ref="B482:B484"/>
    <mergeCell ref="A485:A487"/>
    <mergeCell ref="B485:B487"/>
    <mergeCell ref="A488:A490"/>
    <mergeCell ref="B488:B490"/>
    <mergeCell ref="A466:A467"/>
    <mergeCell ref="B466:B467"/>
    <mergeCell ref="A469:A470"/>
    <mergeCell ref="B469:B470"/>
    <mergeCell ref="A471:A472"/>
    <mergeCell ref="B471:B472"/>
    <mergeCell ref="A473:A474"/>
    <mergeCell ref="A442:A443"/>
    <mergeCell ref="B442:B443"/>
    <mergeCell ref="A444:A445"/>
    <mergeCell ref="B444:B445"/>
    <mergeCell ref="A446:A447"/>
    <mergeCell ref="B446:B447"/>
    <mergeCell ref="B473:B474"/>
    <mergeCell ref="A475:A476"/>
    <mergeCell ref="B475:B476"/>
    <mergeCell ref="A448:A449"/>
    <mergeCell ref="B448:B449"/>
    <mergeCell ref="A450:A451"/>
    <mergeCell ref="B450:B451"/>
    <mergeCell ref="A452:A453"/>
    <mergeCell ref="B452:B453"/>
    <mergeCell ref="A454:A455"/>
    <mergeCell ref="B454:B455"/>
    <mergeCell ref="A463:A464"/>
    <mergeCell ref="B463:B464"/>
    <mergeCell ref="A396:A398"/>
    <mergeCell ref="B396:B398"/>
    <mergeCell ref="A399:K399"/>
    <mergeCell ref="A436:A437"/>
    <mergeCell ref="B436:B437"/>
    <mergeCell ref="A438:A439"/>
    <mergeCell ref="B438:B439"/>
    <mergeCell ref="A440:A441"/>
    <mergeCell ref="B440:B441"/>
    <mergeCell ref="A381:A382"/>
    <mergeCell ref="B381:B382"/>
    <mergeCell ref="A384:A386"/>
    <mergeCell ref="B384:B386"/>
    <mergeCell ref="A387:A389"/>
    <mergeCell ref="B387:B389"/>
    <mergeCell ref="A390:A392"/>
    <mergeCell ref="B390:B392"/>
    <mergeCell ref="A393:A395"/>
    <mergeCell ref="B393:B395"/>
    <mergeCell ref="A371:A372"/>
    <mergeCell ref="B371:B372"/>
    <mergeCell ref="A373:A374"/>
    <mergeCell ref="B373:B374"/>
    <mergeCell ref="A375:A376"/>
    <mergeCell ref="B375:B376"/>
    <mergeCell ref="A377:A378"/>
    <mergeCell ref="B377:B378"/>
    <mergeCell ref="A379:A380"/>
    <mergeCell ref="B379:B380"/>
    <mergeCell ref="A352:A353"/>
    <mergeCell ref="B352:B353"/>
    <mergeCell ref="A354:A355"/>
    <mergeCell ref="B354:B355"/>
    <mergeCell ref="A356:A357"/>
    <mergeCell ref="B356:B357"/>
    <mergeCell ref="A365:A366"/>
    <mergeCell ref="B365:B366"/>
    <mergeCell ref="A368:A369"/>
    <mergeCell ref="B368:B369"/>
    <mergeCell ref="A342:A343"/>
    <mergeCell ref="B342:B343"/>
    <mergeCell ref="A344:A345"/>
    <mergeCell ref="B344:B345"/>
    <mergeCell ref="A346:A347"/>
    <mergeCell ref="B346:B347"/>
    <mergeCell ref="A348:A349"/>
    <mergeCell ref="B348:B349"/>
    <mergeCell ref="A350:A351"/>
    <mergeCell ref="B350:B351"/>
    <mergeCell ref="A295:A297"/>
    <mergeCell ref="B295:B297"/>
    <mergeCell ref="A298:A300"/>
    <mergeCell ref="B298:B300"/>
    <mergeCell ref="A301:K301"/>
    <mergeCell ref="A338:A339"/>
    <mergeCell ref="B338:B339"/>
    <mergeCell ref="A340:A341"/>
    <mergeCell ref="B340:B341"/>
    <mergeCell ref="A281:A282"/>
    <mergeCell ref="B281:B282"/>
    <mergeCell ref="A283:A284"/>
    <mergeCell ref="B283:B284"/>
    <mergeCell ref="A286:A288"/>
    <mergeCell ref="B286:B288"/>
    <mergeCell ref="A289:A291"/>
    <mergeCell ref="B289:B291"/>
    <mergeCell ref="A292:A294"/>
    <mergeCell ref="B292:B294"/>
    <mergeCell ref="A270:A271"/>
    <mergeCell ref="B270:B271"/>
    <mergeCell ref="A273:A274"/>
    <mergeCell ref="B273:B274"/>
    <mergeCell ref="A275:A276"/>
    <mergeCell ref="B275:B276"/>
    <mergeCell ref="A277:A278"/>
    <mergeCell ref="B277:B278"/>
    <mergeCell ref="A279:A280"/>
    <mergeCell ref="B279:B280"/>
    <mergeCell ref="A252:A253"/>
    <mergeCell ref="B252:B253"/>
    <mergeCell ref="A254:A255"/>
    <mergeCell ref="B254:B255"/>
    <mergeCell ref="A256:A257"/>
    <mergeCell ref="B256:B257"/>
    <mergeCell ref="A258:A259"/>
    <mergeCell ref="B258:B259"/>
    <mergeCell ref="A267:A268"/>
    <mergeCell ref="B267:B268"/>
    <mergeCell ref="A242:A243"/>
    <mergeCell ref="B242:B243"/>
    <mergeCell ref="A244:A245"/>
    <mergeCell ref="B244:B245"/>
    <mergeCell ref="A246:A247"/>
    <mergeCell ref="B246:B247"/>
    <mergeCell ref="A248:A249"/>
    <mergeCell ref="B248:B249"/>
    <mergeCell ref="A250:A251"/>
    <mergeCell ref="B250:B251"/>
    <mergeCell ref="B56:B57"/>
    <mergeCell ref="A71:A72"/>
    <mergeCell ref="B74:B75"/>
    <mergeCell ref="A74:A75"/>
    <mergeCell ref="B71:B72"/>
    <mergeCell ref="B77:B78"/>
    <mergeCell ref="A203:K203"/>
    <mergeCell ref="A240:A241"/>
    <mergeCell ref="B240:B241"/>
    <mergeCell ref="B93:B95"/>
    <mergeCell ref="B96:B98"/>
    <mergeCell ref="B87:B88"/>
    <mergeCell ref="A87:A88"/>
    <mergeCell ref="A93:A95"/>
    <mergeCell ref="A96:A98"/>
    <mergeCell ref="A99:A101"/>
    <mergeCell ref="A154:A155"/>
    <mergeCell ref="B154:B155"/>
    <mergeCell ref="A105:K105"/>
    <mergeCell ref="B102:B104"/>
    <mergeCell ref="A102:A104"/>
    <mergeCell ref="B90:B92"/>
    <mergeCell ref="A90:A92"/>
    <mergeCell ref="B99:B101"/>
    <mergeCell ref="K4:K5"/>
    <mergeCell ref="C4:C5"/>
    <mergeCell ref="E4:E5"/>
    <mergeCell ref="B44:B45"/>
    <mergeCell ref="A44:A45"/>
    <mergeCell ref="B46:B47"/>
    <mergeCell ref="A46:A47"/>
    <mergeCell ref="F4:F5"/>
    <mergeCell ref="D4:D5"/>
    <mergeCell ref="G4:G5"/>
    <mergeCell ref="H4:H5"/>
    <mergeCell ref="I4:I5"/>
    <mergeCell ref="A4:A5"/>
    <mergeCell ref="B4:B5"/>
    <mergeCell ref="J4:J5"/>
    <mergeCell ref="B48:B49"/>
    <mergeCell ref="A77:A78"/>
    <mergeCell ref="A85:A86"/>
    <mergeCell ref="A56:A57"/>
    <mergeCell ref="A58:A59"/>
    <mergeCell ref="A60:A61"/>
    <mergeCell ref="A62:A63"/>
    <mergeCell ref="B79:B80"/>
    <mergeCell ref="B81:B82"/>
    <mergeCell ref="B83:B84"/>
    <mergeCell ref="A48:A49"/>
    <mergeCell ref="A50:A51"/>
    <mergeCell ref="A52:A53"/>
    <mergeCell ref="A54:A55"/>
    <mergeCell ref="B50:B51"/>
    <mergeCell ref="B52:B53"/>
    <mergeCell ref="B54:B55"/>
    <mergeCell ref="B62:B63"/>
    <mergeCell ref="A79:A80"/>
    <mergeCell ref="A81:A82"/>
    <mergeCell ref="A83:A84"/>
    <mergeCell ref="B60:B61"/>
    <mergeCell ref="B85:B86"/>
    <mergeCell ref="B58:B59"/>
    <mergeCell ref="B142:B143"/>
    <mergeCell ref="A158:A159"/>
    <mergeCell ref="B158:B159"/>
    <mergeCell ref="A160:A161"/>
    <mergeCell ref="B160:B161"/>
    <mergeCell ref="A144:A145"/>
    <mergeCell ref="B144:B145"/>
    <mergeCell ref="A146:A147"/>
    <mergeCell ref="B146:B147"/>
    <mergeCell ref="A156:A157"/>
    <mergeCell ref="B156:B157"/>
    <mergeCell ref="A197:A199"/>
    <mergeCell ref="B197:B199"/>
    <mergeCell ref="A200:A202"/>
    <mergeCell ref="B200:B202"/>
    <mergeCell ref="A188:A190"/>
    <mergeCell ref="B188:B190"/>
    <mergeCell ref="A191:A193"/>
    <mergeCell ref="B191:B193"/>
    <mergeCell ref="A194:A196"/>
    <mergeCell ref="B194:B196"/>
    <mergeCell ref="L4:L5"/>
    <mergeCell ref="A185:A186"/>
    <mergeCell ref="B185:B186"/>
    <mergeCell ref="A172:A173"/>
    <mergeCell ref="B172:B173"/>
    <mergeCell ref="A175:A176"/>
    <mergeCell ref="B175:B176"/>
    <mergeCell ref="A177:A178"/>
    <mergeCell ref="B177:B178"/>
    <mergeCell ref="A179:A180"/>
    <mergeCell ref="A183:A184"/>
    <mergeCell ref="B183:B184"/>
    <mergeCell ref="B179:B180"/>
    <mergeCell ref="A181:A182"/>
    <mergeCell ref="B181:B182"/>
    <mergeCell ref="A169:A170"/>
    <mergeCell ref="B169:B170"/>
    <mergeCell ref="A148:A149"/>
    <mergeCell ref="B148:B149"/>
    <mergeCell ref="A150:A151"/>
    <mergeCell ref="B150:B151"/>
    <mergeCell ref="A152:A153"/>
    <mergeCell ref="B152:B153"/>
    <mergeCell ref="A142:A143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rowBreaks count="1" manualBreakCount="1">
    <brk id="63" max="16383" man="1"/>
  </rowBreaks>
  <colBreaks count="1" manualBreakCount="1">
    <brk id="9" max="8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2:F88"/>
  <sheetViews>
    <sheetView view="pageBreakPreview" topLeftCell="A46" zoomScaleNormal="100" zoomScaleSheetLayoutView="100" workbookViewId="0">
      <selection activeCell="D49" sqref="D49:D52"/>
    </sheetView>
  </sheetViews>
  <sheetFormatPr defaultColWidth="9.140625" defaultRowHeight="15"/>
  <cols>
    <col min="1" max="1" width="9.140625" style="69" customWidth="1"/>
    <col min="2" max="2" width="40" style="69" customWidth="1"/>
    <col min="3" max="3" width="23.140625" style="69" customWidth="1"/>
    <col min="4" max="4" width="19.7109375" style="69" customWidth="1"/>
    <col min="5" max="5" width="15.42578125" style="69" customWidth="1"/>
    <col min="6" max="6" width="13.28515625" style="69" customWidth="1"/>
    <col min="7" max="16384" width="9.140625" style="69"/>
  </cols>
  <sheetData>
    <row r="2" spans="1:4" ht="15.75">
      <c r="A2" s="7" t="s">
        <v>281</v>
      </c>
      <c r="B2" s="7"/>
      <c r="C2" s="7"/>
    </row>
    <row r="3" spans="1:4" ht="16.5" thickBot="1">
      <c r="A3" s="7"/>
      <c r="B3" s="7"/>
      <c r="C3" s="7"/>
    </row>
    <row r="4" spans="1:4" ht="15" customHeight="1">
      <c r="A4" s="1967" t="s">
        <v>25</v>
      </c>
      <c r="B4" s="1969" t="s">
        <v>27</v>
      </c>
      <c r="C4" s="1969" t="s">
        <v>26</v>
      </c>
      <c r="D4" s="2009" t="s">
        <v>407</v>
      </c>
    </row>
    <row r="5" spans="1:4" ht="36" customHeight="1" thickBot="1">
      <c r="A5" s="1968"/>
      <c r="B5" s="1970"/>
      <c r="C5" s="1970"/>
      <c r="D5" s="2010"/>
    </row>
    <row r="6" spans="1:4" ht="14.25" customHeight="1" thickBot="1">
      <c r="A6" s="49">
        <v>1</v>
      </c>
      <c r="B6" s="50">
        <v>2</v>
      </c>
      <c r="C6" s="50">
        <v>3</v>
      </c>
      <c r="D6" s="51">
        <v>4</v>
      </c>
    </row>
    <row r="7" spans="1:4" ht="15.75">
      <c r="A7" s="54" t="s">
        <v>43</v>
      </c>
      <c r="B7" s="55" t="s">
        <v>28</v>
      </c>
      <c r="C7" s="56"/>
      <c r="D7" s="78"/>
    </row>
    <row r="8" spans="1:4" ht="30">
      <c r="A8" s="71" t="s">
        <v>192</v>
      </c>
      <c r="B8" s="12" t="s">
        <v>257</v>
      </c>
      <c r="C8" s="102" t="s">
        <v>10</v>
      </c>
      <c r="D8" s="64">
        <v>20381.900000000001</v>
      </c>
    </row>
    <row r="9" spans="1:4" ht="15.75">
      <c r="A9" s="107"/>
      <c r="B9" s="13" t="s">
        <v>29</v>
      </c>
      <c r="C9" s="27" t="s">
        <v>193</v>
      </c>
      <c r="D9" s="149">
        <v>14.707657284158982</v>
      </c>
    </row>
    <row r="10" spans="1:4" ht="15.75">
      <c r="A10" s="107"/>
      <c r="B10" s="28" t="s">
        <v>186</v>
      </c>
      <c r="C10" s="27" t="s">
        <v>193</v>
      </c>
      <c r="D10" s="149">
        <v>3.7165328060681291</v>
      </c>
    </row>
    <row r="11" spans="1:4" ht="15.75">
      <c r="A11" s="107"/>
      <c r="B11" s="13" t="s">
        <v>30</v>
      </c>
      <c r="C11" s="27" t="s">
        <v>193</v>
      </c>
      <c r="D11" s="149">
        <v>50.826468582418705</v>
      </c>
    </row>
    <row r="12" spans="1:4" ht="15.75">
      <c r="A12" s="107"/>
      <c r="B12" s="13" t="s">
        <v>175</v>
      </c>
      <c r="C12" s="27" t="s">
        <v>193</v>
      </c>
      <c r="D12" s="149">
        <v>30.74934132735417</v>
      </c>
    </row>
    <row r="13" spans="1:4" ht="15.75">
      <c r="A13" s="107"/>
      <c r="B13" s="26" t="s">
        <v>176</v>
      </c>
      <c r="C13" s="27" t="s">
        <v>190</v>
      </c>
      <c r="D13" s="150">
        <v>12.175897116780751</v>
      </c>
    </row>
    <row r="14" spans="1:4" ht="30">
      <c r="A14" s="71" t="s">
        <v>194</v>
      </c>
      <c r="B14" s="12" t="s">
        <v>258</v>
      </c>
      <c r="C14" s="102" t="s">
        <v>10</v>
      </c>
      <c r="D14" s="64">
        <v>1337.6</v>
      </c>
    </row>
    <row r="15" spans="1:4" ht="15.75">
      <c r="A15" s="107"/>
      <c r="B15" s="13" t="s">
        <v>29</v>
      </c>
      <c r="C15" s="27" t="s">
        <v>195</v>
      </c>
      <c r="D15" s="150">
        <v>1</v>
      </c>
    </row>
    <row r="16" spans="1:4" ht="15.75">
      <c r="A16" s="107"/>
      <c r="B16" s="13" t="s">
        <v>186</v>
      </c>
      <c r="C16" s="27" t="s">
        <v>195</v>
      </c>
      <c r="D16" s="150">
        <v>0.01</v>
      </c>
    </row>
    <row r="17" spans="1:4" ht="15.75">
      <c r="A17" s="107"/>
      <c r="B17" s="13" t="s">
        <v>30</v>
      </c>
      <c r="C17" s="27" t="s">
        <v>195</v>
      </c>
      <c r="D17" s="150">
        <v>63</v>
      </c>
    </row>
    <row r="18" spans="1:4" ht="15.75">
      <c r="A18" s="107"/>
      <c r="B18" s="13" t="s">
        <v>187</v>
      </c>
      <c r="C18" s="27" t="s">
        <v>195</v>
      </c>
      <c r="D18" s="150">
        <v>36</v>
      </c>
    </row>
    <row r="19" spans="1:4" ht="45">
      <c r="A19" s="71" t="s">
        <v>196</v>
      </c>
      <c r="B19" s="12" t="s">
        <v>31</v>
      </c>
      <c r="C19" s="102" t="s">
        <v>12</v>
      </c>
      <c r="D19" s="64">
        <v>4645</v>
      </c>
    </row>
    <row r="20" spans="1:4" ht="29.25" customHeight="1">
      <c r="A20" s="107"/>
      <c r="B20" s="13" t="s">
        <v>29</v>
      </c>
      <c r="C20" s="27" t="s">
        <v>197</v>
      </c>
      <c r="D20" s="76">
        <v>3</v>
      </c>
    </row>
    <row r="21" spans="1:4" ht="29.25" customHeight="1">
      <c r="A21" s="107"/>
      <c r="B21" s="13" t="s">
        <v>186</v>
      </c>
      <c r="C21" s="27" t="s">
        <v>197</v>
      </c>
      <c r="D21" s="76">
        <v>1</v>
      </c>
    </row>
    <row r="22" spans="1:4" ht="29.25" customHeight="1">
      <c r="A22" s="107"/>
      <c r="B22" s="13" t="s">
        <v>30</v>
      </c>
      <c r="C22" s="27" t="s">
        <v>197</v>
      </c>
      <c r="D22" s="64">
        <v>96</v>
      </c>
    </row>
    <row r="23" spans="1:4" ht="45">
      <c r="A23" s="71" t="s">
        <v>198</v>
      </c>
      <c r="B23" s="12" t="s">
        <v>32</v>
      </c>
      <c r="C23" s="102" t="s">
        <v>13</v>
      </c>
      <c r="D23" s="64">
        <v>3229.6</v>
      </c>
    </row>
    <row r="24" spans="1:4" ht="15.75">
      <c r="A24" s="107"/>
      <c r="B24" s="13" t="s">
        <v>29</v>
      </c>
      <c r="C24" s="102" t="s">
        <v>199</v>
      </c>
      <c r="D24" s="151">
        <v>56</v>
      </c>
    </row>
    <row r="25" spans="1:4" ht="15.75">
      <c r="A25" s="107"/>
      <c r="B25" s="13" t="s">
        <v>186</v>
      </c>
      <c r="C25" s="102" t="s">
        <v>199</v>
      </c>
      <c r="D25" s="150">
        <v>11</v>
      </c>
    </row>
    <row r="26" spans="1:4" ht="15.75">
      <c r="A26" s="107"/>
      <c r="B26" s="13" t="s">
        <v>30</v>
      </c>
      <c r="C26" s="102" t="s">
        <v>199</v>
      </c>
      <c r="D26" s="150">
        <v>33</v>
      </c>
    </row>
    <row r="27" spans="1:4" ht="15.75">
      <c r="A27" s="71" t="s">
        <v>44</v>
      </c>
      <c r="B27" s="14" t="s">
        <v>33</v>
      </c>
      <c r="C27" s="4"/>
      <c r="D27" s="64">
        <v>35092</v>
      </c>
    </row>
    <row r="28" spans="1:4">
      <c r="A28" s="2004"/>
      <c r="B28" s="2008" t="s">
        <v>34</v>
      </c>
      <c r="C28" s="104" t="s">
        <v>39</v>
      </c>
      <c r="D28" s="64">
        <v>69</v>
      </c>
    </row>
    <row r="29" spans="1:4" ht="25.5">
      <c r="A29" s="2004"/>
      <c r="B29" s="2008"/>
      <c r="C29" s="104" t="s">
        <v>14</v>
      </c>
      <c r="D29" s="64">
        <v>0.27568137185314501</v>
      </c>
    </row>
    <row r="30" spans="1:4">
      <c r="A30" s="2004"/>
      <c r="B30" s="2008" t="s">
        <v>35</v>
      </c>
      <c r="C30" s="104" t="s">
        <v>39</v>
      </c>
      <c r="D30" s="64">
        <v>4749</v>
      </c>
    </row>
    <row r="31" spans="1:4" ht="25.5">
      <c r="A31" s="2004"/>
      <c r="B31" s="2008"/>
      <c r="C31" s="104" t="s">
        <v>14</v>
      </c>
      <c r="D31" s="64">
        <v>0.15398820353161199</v>
      </c>
    </row>
    <row r="32" spans="1:4">
      <c r="A32" s="2004"/>
      <c r="B32" s="2008" t="s">
        <v>15</v>
      </c>
      <c r="C32" s="104" t="s">
        <v>39</v>
      </c>
      <c r="D32" s="64">
        <v>1</v>
      </c>
    </row>
    <row r="33" spans="1:4" ht="25.5">
      <c r="A33" s="2004"/>
      <c r="B33" s="2008"/>
      <c r="C33" s="104" t="s">
        <v>14</v>
      </c>
      <c r="D33" s="64">
        <v>1.2195136704252331E-2</v>
      </c>
    </row>
    <row r="34" spans="1:4">
      <c r="A34" s="2004"/>
      <c r="B34" s="2008" t="s">
        <v>16</v>
      </c>
      <c r="C34" s="104" t="s">
        <v>39</v>
      </c>
      <c r="D34" s="64">
        <v>21</v>
      </c>
    </row>
    <row r="35" spans="1:4" ht="25.5">
      <c r="A35" s="2004"/>
      <c r="B35" s="2008"/>
      <c r="C35" s="104" t="s">
        <v>14</v>
      </c>
      <c r="D35" s="64">
        <v>3.1769777839941952E-3</v>
      </c>
    </row>
    <row r="36" spans="1:4">
      <c r="A36" s="2004"/>
      <c r="B36" s="2008" t="s">
        <v>17</v>
      </c>
      <c r="C36" s="104" t="s">
        <v>39</v>
      </c>
      <c r="D36" s="64">
        <v>29285</v>
      </c>
    </row>
    <row r="37" spans="1:4" ht="25.5">
      <c r="A37" s="2004"/>
      <c r="B37" s="2008"/>
      <c r="C37" s="104" t="s">
        <v>14</v>
      </c>
      <c r="D37" s="64">
        <v>0.16549829782435113</v>
      </c>
    </row>
    <row r="38" spans="1:4">
      <c r="A38" s="2004"/>
      <c r="B38" s="2008" t="s">
        <v>177</v>
      </c>
      <c r="C38" s="104" t="s">
        <v>39</v>
      </c>
      <c r="D38" s="64">
        <v>967</v>
      </c>
    </row>
    <row r="39" spans="1:4" ht="25.5">
      <c r="A39" s="2004"/>
      <c r="B39" s="2008"/>
      <c r="C39" s="104" t="s">
        <v>14</v>
      </c>
      <c r="D39" s="64">
        <v>2.6872775937050914E-2</v>
      </c>
    </row>
    <row r="40" spans="1:4">
      <c r="A40" s="2004"/>
      <c r="B40" s="2008" t="s">
        <v>36</v>
      </c>
      <c r="C40" s="104" t="s">
        <v>39</v>
      </c>
      <c r="D40" s="64">
        <v>267311</v>
      </c>
    </row>
    <row r="41" spans="1:4" ht="25.5">
      <c r="A41" s="2004"/>
      <c r="B41" s="2008"/>
      <c r="C41" s="104" t="s">
        <v>14</v>
      </c>
      <c r="D41" s="64">
        <v>0.36258723636559442</v>
      </c>
    </row>
    <row r="42" spans="1:4">
      <c r="A42" s="2004"/>
      <c r="B42" s="2005" t="s">
        <v>37</v>
      </c>
      <c r="C42" s="104" t="s">
        <v>39</v>
      </c>
      <c r="D42" s="64">
        <v>266132.32</v>
      </c>
    </row>
    <row r="43" spans="1:4" ht="25.5">
      <c r="A43" s="2004"/>
      <c r="B43" s="2005"/>
      <c r="C43" s="104" t="s">
        <v>14</v>
      </c>
      <c r="D43" s="64">
        <v>0.23205583157018175</v>
      </c>
    </row>
    <row r="44" spans="1:4">
      <c r="A44" s="2004"/>
      <c r="B44" s="2005" t="s">
        <v>38</v>
      </c>
      <c r="C44" s="104" t="s">
        <v>39</v>
      </c>
      <c r="D44" s="64">
        <v>1178.68</v>
      </c>
    </row>
    <row r="45" spans="1:4" ht="25.5">
      <c r="A45" s="2004"/>
      <c r="B45" s="2005"/>
      <c r="C45" s="104" t="s">
        <v>14</v>
      </c>
      <c r="D45" s="64">
        <v>0.13053140479541261</v>
      </c>
    </row>
    <row r="46" spans="1:4" ht="15.75" customHeight="1">
      <c r="A46" s="2006"/>
      <c r="B46" s="2007" t="s">
        <v>11</v>
      </c>
      <c r="C46" s="104" t="s">
        <v>39</v>
      </c>
      <c r="D46" s="64">
        <v>302403</v>
      </c>
    </row>
    <row r="47" spans="1:4" ht="25.5">
      <c r="A47" s="2006"/>
      <c r="B47" s="2007"/>
      <c r="C47" s="104" t="s">
        <v>14</v>
      </c>
      <c r="D47" s="64">
        <v>1</v>
      </c>
    </row>
    <row r="48" spans="1:4" ht="45">
      <c r="A48" s="71" t="s">
        <v>45</v>
      </c>
      <c r="B48" s="14" t="s">
        <v>191</v>
      </c>
      <c r="C48" s="4"/>
      <c r="D48" s="64"/>
    </row>
    <row r="49" spans="1:6" ht="15.75">
      <c r="A49" s="107"/>
      <c r="B49" s="41" t="s">
        <v>188</v>
      </c>
      <c r="C49" s="10" t="s">
        <v>12</v>
      </c>
      <c r="D49" s="59">
        <v>145</v>
      </c>
      <c r="F49" s="69" t="s">
        <v>178</v>
      </c>
    </row>
    <row r="50" spans="1:6" ht="17.25">
      <c r="A50" s="107"/>
      <c r="B50" s="106" t="s">
        <v>247</v>
      </c>
      <c r="C50" s="11" t="s">
        <v>41</v>
      </c>
      <c r="D50" s="59">
        <v>48.5124</v>
      </c>
    </row>
    <row r="51" spans="1:6" ht="17.25">
      <c r="A51" s="102"/>
      <c r="B51" s="106" t="s">
        <v>179</v>
      </c>
      <c r="C51" s="11" t="s">
        <v>42</v>
      </c>
      <c r="D51" s="59">
        <v>258.25139999999999</v>
      </c>
    </row>
    <row r="52" spans="1:6" ht="17.25">
      <c r="A52" s="102"/>
      <c r="B52" s="108" t="s">
        <v>189</v>
      </c>
      <c r="C52" s="11" t="s">
        <v>42</v>
      </c>
      <c r="D52" s="59">
        <v>231.80539999999999</v>
      </c>
    </row>
    <row r="53" spans="1:6">
      <c r="A53" s="71" t="s">
        <v>46</v>
      </c>
      <c r="B53" s="9" t="s">
        <v>40</v>
      </c>
      <c r="C53" s="11"/>
      <c r="D53" s="76"/>
    </row>
    <row r="54" spans="1:6">
      <c r="A54" s="102"/>
      <c r="B54" s="12" t="s">
        <v>23</v>
      </c>
      <c r="C54" s="11" t="s">
        <v>12</v>
      </c>
      <c r="D54" s="64">
        <v>375</v>
      </c>
    </row>
    <row r="55" spans="1:6" ht="38.25">
      <c r="A55" s="102"/>
      <c r="B55" s="108" t="s">
        <v>203</v>
      </c>
      <c r="C55" s="11" t="s">
        <v>204</v>
      </c>
      <c r="D55" s="64">
        <v>53</v>
      </c>
    </row>
    <row r="56" spans="1:6">
      <c r="A56" s="102"/>
      <c r="B56" s="12" t="s">
        <v>24</v>
      </c>
      <c r="C56" s="11" t="s">
        <v>12</v>
      </c>
      <c r="D56" s="64">
        <v>118</v>
      </c>
    </row>
    <row r="57" spans="1:6" ht="38.25">
      <c r="A57" s="102"/>
      <c r="B57" s="108" t="s">
        <v>205</v>
      </c>
      <c r="C57" s="11" t="s">
        <v>204</v>
      </c>
      <c r="D57" s="64">
        <v>50</v>
      </c>
    </row>
    <row r="58" spans="1:6" ht="30">
      <c r="A58" s="71" t="s">
        <v>47</v>
      </c>
      <c r="B58" s="14" t="s">
        <v>201</v>
      </c>
      <c r="C58" s="16" t="s">
        <v>12</v>
      </c>
      <c r="D58" s="64">
        <v>307233</v>
      </c>
    </row>
    <row r="59" spans="1:6">
      <c r="A59" s="2002" t="s">
        <v>206</v>
      </c>
      <c r="B59" s="2001" t="s">
        <v>180</v>
      </c>
      <c r="C59" s="16" t="s">
        <v>12</v>
      </c>
      <c r="D59" s="64">
        <v>303550</v>
      </c>
    </row>
    <row r="60" spans="1:6" ht="17.25" customHeight="1">
      <c r="A60" s="1815"/>
      <c r="B60" s="2001"/>
      <c r="C60" s="15" t="s">
        <v>210</v>
      </c>
      <c r="D60" s="163">
        <v>0.98801235544358845</v>
      </c>
    </row>
    <row r="61" spans="1:6" ht="17.25" customHeight="1">
      <c r="A61" s="1815" t="s">
        <v>207</v>
      </c>
      <c r="B61" s="2003" t="s">
        <v>181</v>
      </c>
      <c r="C61" s="16" t="s">
        <v>12</v>
      </c>
      <c r="D61" s="64">
        <v>14467</v>
      </c>
    </row>
    <row r="62" spans="1:6" ht="17.25" customHeight="1">
      <c r="A62" s="1815"/>
      <c r="B62" s="2003"/>
      <c r="C62" s="15" t="s">
        <v>211</v>
      </c>
      <c r="D62" s="163">
        <v>0.98801235544358845</v>
      </c>
    </row>
    <row r="63" spans="1:6" ht="17.25" customHeight="1">
      <c r="A63" s="1815"/>
      <c r="B63" s="2000" t="s">
        <v>182</v>
      </c>
      <c r="C63" s="16" t="s">
        <v>12</v>
      </c>
      <c r="D63" s="64">
        <v>1002</v>
      </c>
    </row>
    <row r="64" spans="1:6" ht="17.25" customHeight="1">
      <c r="A64" s="1815"/>
      <c r="B64" s="2000"/>
      <c r="C64" s="15" t="s">
        <v>212</v>
      </c>
      <c r="D64" s="163">
        <v>4.7659364190413438E-2</v>
      </c>
    </row>
    <row r="65" spans="1:4" ht="17.25" customHeight="1">
      <c r="A65" s="1815"/>
      <c r="B65" s="2000" t="s">
        <v>183</v>
      </c>
      <c r="C65" s="16" t="s">
        <v>12</v>
      </c>
      <c r="D65" s="64">
        <v>13465</v>
      </c>
    </row>
    <row r="66" spans="1:4" ht="17.25" customHeight="1">
      <c r="A66" s="1815"/>
      <c r="B66" s="2000"/>
      <c r="C66" s="15" t="s">
        <v>212</v>
      </c>
      <c r="D66" s="163">
        <v>0.9307389230662888</v>
      </c>
    </row>
    <row r="67" spans="1:4">
      <c r="A67" s="1815" t="s">
        <v>208</v>
      </c>
      <c r="B67" s="2001" t="s">
        <v>55</v>
      </c>
      <c r="C67" s="16" t="s">
        <v>12</v>
      </c>
      <c r="D67" s="64">
        <v>3683</v>
      </c>
    </row>
    <row r="68" spans="1:4" ht="18.75" customHeight="1">
      <c r="A68" s="1815"/>
      <c r="B68" s="2001"/>
      <c r="C68" s="15" t="s">
        <v>210</v>
      </c>
      <c r="D68" s="163">
        <v>1.1987644556411584E-2</v>
      </c>
    </row>
    <row r="69" spans="1:4" ht="19.5" customHeight="1">
      <c r="A69" s="1815" t="s">
        <v>209</v>
      </c>
      <c r="B69" s="2001" t="s">
        <v>56</v>
      </c>
      <c r="C69" s="16" t="s">
        <v>12</v>
      </c>
      <c r="D69" s="64">
        <v>3693</v>
      </c>
    </row>
    <row r="70" spans="1:4" ht="33.75" customHeight="1">
      <c r="A70" s="1815"/>
      <c r="B70" s="2001"/>
      <c r="C70" s="15" t="s">
        <v>213</v>
      </c>
      <c r="D70" s="163">
        <v>1.2166035249547028E-2</v>
      </c>
    </row>
    <row r="71" spans="1:4" ht="45">
      <c r="A71" s="71" t="s">
        <v>108</v>
      </c>
      <c r="B71" s="14" t="s">
        <v>144</v>
      </c>
      <c r="C71" s="70"/>
      <c r="D71" s="64"/>
    </row>
    <row r="72" spans="1:4">
      <c r="A72" s="1815"/>
      <c r="B72" s="1999" t="s">
        <v>18</v>
      </c>
      <c r="C72" s="15" t="s">
        <v>63</v>
      </c>
      <c r="D72" s="151">
        <v>100</v>
      </c>
    </row>
    <row r="73" spans="1:4">
      <c r="A73" s="1815"/>
      <c r="B73" s="1999"/>
      <c r="C73" s="15" t="s">
        <v>64</v>
      </c>
      <c r="D73" s="171">
        <v>0</v>
      </c>
    </row>
    <row r="74" spans="1:4">
      <c r="A74" s="1815"/>
      <c r="B74" s="1999"/>
      <c r="C74" s="15" t="s">
        <v>62</v>
      </c>
      <c r="D74" s="172">
        <v>104</v>
      </c>
    </row>
    <row r="75" spans="1:4">
      <c r="A75" s="1815"/>
      <c r="B75" s="1999" t="s">
        <v>19</v>
      </c>
      <c r="C75" s="15" t="s">
        <v>63</v>
      </c>
      <c r="D75" s="151">
        <v>100</v>
      </c>
    </row>
    <row r="76" spans="1:4">
      <c r="A76" s="1815"/>
      <c r="B76" s="1999"/>
      <c r="C76" s="15" t="s">
        <v>64</v>
      </c>
      <c r="D76" s="151">
        <v>0</v>
      </c>
    </row>
    <row r="77" spans="1:4">
      <c r="A77" s="1815"/>
      <c r="B77" s="1999"/>
      <c r="C77" s="15" t="s">
        <v>62</v>
      </c>
      <c r="D77" s="172">
        <v>10</v>
      </c>
    </row>
    <row r="78" spans="1:4">
      <c r="A78" s="1815"/>
      <c r="B78" s="1999" t="s">
        <v>20</v>
      </c>
      <c r="C78" s="15" t="s">
        <v>63</v>
      </c>
      <c r="D78" s="151">
        <v>100</v>
      </c>
    </row>
    <row r="79" spans="1:4">
      <c r="A79" s="1815"/>
      <c r="B79" s="1999"/>
      <c r="C79" s="15" t="s">
        <v>64</v>
      </c>
      <c r="D79" s="171">
        <v>0</v>
      </c>
    </row>
    <row r="80" spans="1:4">
      <c r="A80" s="1815"/>
      <c r="B80" s="1999"/>
      <c r="C80" s="15" t="s">
        <v>62</v>
      </c>
      <c r="D80" s="172">
        <v>1</v>
      </c>
    </row>
    <row r="81" spans="1:4">
      <c r="A81" s="1815"/>
      <c r="B81" s="1999" t="s">
        <v>21</v>
      </c>
      <c r="C81" s="15" t="s">
        <v>63</v>
      </c>
      <c r="D81" s="151">
        <v>1</v>
      </c>
    </row>
    <row r="82" spans="1:4">
      <c r="A82" s="1815"/>
      <c r="B82" s="1999"/>
      <c r="C82" s="15" t="s">
        <v>64</v>
      </c>
      <c r="D82" s="151">
        <v>0</v>
      </c>
    </row>
    <row r="83" spans="1:4">
      <c r="A83" s="1815"/>
      <c r="B83" s="1999"/>
      <c r="C83" s="15" t="s">
        <v>62</v>
      </c>
      <c r="D83" s="172">
        <v>9</v>
      </c>
    </row>
    <row r="84" spans="1:4">
      <c r="A84" s="1815"/>
      <c r="B84" s="1999" t="s">
        <v>22</v>
      </c>
      <c r="C84" s="15" t="s">
        <v>63</v>
      </c>
      <c r="D84" s="151">
        <v>100</v>
      </c>
    </row>
    <row r="85" spans="1:4">
      <c r="A85" s="1815"/>
      <c r="B85" s="1999"/>
      <c r="C85" s="15" t="s">
        <v>64</v>
      </c>
      <c r="D85" s="171">
        <v>0</v>
      </c>
    </row>
    <row r="86" spans="1:4">
      <c r="A86" s="1815"/>
      <c r="B86" s="1999"/>
      <c r="C86" s="15" t="s">
        <v>62</v>
      </c>
      <c r="D86" s="172">
        <v>37</v>
      </c>
    </row>
    <row r="88" spans="1:4">
      <c r="A88" s="69" t="s">
        <v>200</v>
      </c>
    </row>
  </sheetData>
  <mergeCells count="46">
    <mergeCell ref="A4:A5"/>
    <mergeCell ref="B4:B5"/>
    <mergeCell ref="C4:C5"/>
    <mergeCell ref="D4:D5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59:A60"/>
    <mergeCell ref="B59:B60"/>
    <mergeCell ref="A61:A62"/>
    <mergeCell ref="B61:B62"/>
    <mergeCell ref="A63:A64"/>
    <mergeCell ref="B63:B64"/>
    <mergeCell ref="A65:A66"/>
    <mergeCell ref="B65:B66"/>
    <mergeCell ref="A67:A68"/>
    <mergeCell ref="B67:B68"/>
    <mergeCell ref="A69:A70"/>
    <mergeCell ref="B69:B70"/>
    <mergeCell ref="A81:A83"/>
    <mergeCell ref="B81:B83"/>
    <mergeCell ref="A84:A86"/>
    <mergeCell ref="B84:B86"/>
    <mergeCell ref="A72:A74"/>
    <mergeCell ref="B72:B74"/>
    <mergeCell ref="A75:A77"/>
    <mergeCell ref="B75:B77"/>
    <mergeCell ref="A78:A80"/>
    <mergeCell ref="B78:B80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rowBreaks count="1" manualBreakCount="1">
    <brk id="47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F88"/>
  <sheetViews>
    <sheetView view="pageBreakPreview" topLeftCell="A43" zoomScaleNormal="100" zoomScaleSheetLayoutView="100" workbookViewId="0">
      <selection activeCell="D49" sqref="D49:D52"/>
    </sheetView>
  </sheetViews>
  <sheetFormatPr defaultColWidth="9.140625" defaultRowHeight="15"/>
  <cols>
    <col min="1" max="1" width="9.140625" style="69" customWidth="1"/>
    <col min="2" max="2" width="40" style="69" customWidth="1"/>
    <col min="3" max="3" width="23.140625" style="69" customWidth="1"/>
    <col min="4" max="4" width="19.7109375" style="95" customWidth="1"/>
    <col min="5" max="5" width="15.42578125" style="69" customWidth="1"/>
    <col min="6" max="6" width="13.28515625" style="69" customWidth="1"/>
    <col min="7" max="16384" width="9.140625" style="69"/>
  </cols>
  <sheetData>
    <row r="2" spans="1:4" ht="15.75">
      <c r="A2" s="7" t="s">
        <v>281</v>
      </c>
      <c r="B2" s="7"/>
      <c r="C2" s="7"/>
    </row>
    <row r="3" spans="1:4" ht="16.5" thickBot="1">
      <c r="A3" s="7"/>
      <c r="B3" s="7"/>
      <c r="C3" s="7"/>
    </row>
    <row r="4" spans="1:4" ht="15" customHeight="1">
      <c r="A4" s="1967" t="s">
        <v>25</v>
      </c>
      <c r="B4" s="1969" t="s">
        <v>27</v>
      </c>
      <c r="C4" s="1969" t="s">
        <v>26</v>
      </c>
      <c r="D4" s="2011" t="s">
        <v>407</v>
      </c>
    </row>
    <row r="5" spans="1:4" ht="15.75" thickBot="1">
      <c r="A5" s="1968"/>
      <c r="B5" s="1970"/>
      <c r="C5" s="1970"/>
      <c r="D5" s="2012"/>
    </row>
    <row r="6" spans="1:4" ht="14.25" customHeight="1" thickBot="1">
      <c r="A6" s="49">
        <v>1</v>
      </c>
      <c r="B6" s="50">
        <v>2</v>
      </c>
      <c r="C6" s="50">
        <v>3</v>
      </c>
      <c r="D6" s="80">
        <v>4</v>
      </c>
    </row>
    <row r="7" spans="1:4" ht="15.75">
      <c r="A7" s="54" t="s">
        <v>43</v>
      </c>
      <c r="B7" s="55" t="s">
        <v>28</v>
      </c>
      <c r="C7" s="56"/>
      <c r="D7" s="58"/>
    </row>
    <row r="8" spans="1:4" ht="30">
      <c r="A8" s="71" t="s">
        <v>192</v>
      </c>
      <c r="B8" s="12" t="s">
        <v>257</v>
      </c>
      <c r="C8" s="102" t="s">
        <v>10</v>
      </c>
      <c r="D8" s="112">
        <v>46152.9</v>
      </c>
    </row>
    <row r="9" spans="1:4" ht="15.75">
      <c r="A9" s="107"/>
      <c r="B9" s="13" t="s">
        <v>29</v>
      </c>
      <c r="C9" s="27" t="s">
        <v>193</v>
      </c>
      <c r="D9" s="63">
        <v>16.07</v>
      </c>
    </row>
    <row r="10" spans="1:4" ht="15.75">
      <c r="A10" s="107"/>
      <c r="B10" s="28" t="s">
        <v>186</v>
      </c>
      <c r="C10" s="27" t="s">
        <v>193</v>
      </c>
      <c r="D10" s="63">
        <v>6.42</v>
      </c>
    </row>
    <row r="11" spans="1:4" ht="15.75">
      <c r="A11" s="107"/>
      <c r="B11" s="13" t="s">
        <v>30</v>
      </c>
      <c r="C11" s="27" t="s">
        <v>193</v>
      </c>
      <c r="D11" s="63">
        <v>47.6</v>
      </c>
    </row>
    <row r="12" spans="1:4" ht="15.75">
      <c r="A12" s="107"/>
      <c r="B12" s="13" t="s">
        <v>175</v>
      </c>
      <c r="C12" s="27" t="s">
        <v>193</v>
      </c>
      <c r="D12" s="63">
        <v>29.91</v>
      </c>
    </row>
    <row r="13" spans="1:4" ht="15.75">
      <c r="A13" s="107"/>
      <c r="B13" s="26" t="s">
        <v>176</v>
      </c>
      <c r="C13" s="27" t="s">
        <v>190</v>
      </c>
      <c r="D13" s="63">
        <v>6.37</v>
      </c>
    </row>
    <row r="14" spans="1:4" ht="30">
      <c r="A14" s="71" t="s">
        <v>194</v>
      </c>
      <c r="B14" s="12" t="s">
        <v>258</v>
      </c>
      <c r="C14" s="102" t="s">
        <v>10</v>
      </c>
      <c r="D14" s="112">
        <v>436.2</v>
      </c>
    </row>
    <row r="15" spans="1:4" ht="15.75">
      <c r="A15" s="107"/>
      <c r="B15" s="13" t="s">
        <v>29</v>
      </c>
      <c r="C15" s="27" t="s">
        <v>195</v>
      </c>
      <c r="D15" s="63"/>
    </row>
    <row r="16" spans="1:4" ht="15.75">
      <c r="A16" s="107"/>
      <c r="B16" s="13" t="s">
        <v>186</v>
      </c>
      <c r="C16" s="27" t="s">
        <v>195</v>
      </c>
      <c r="D16" s="63"/>
    </row>
    <row r="17" spans="1:4" ht="15.75">
      <c r="A17" s="107"/>
      <c r="B17" s="13" t="s">
        <v>30</v>
      </c>
      <c r="C17" s="27" t="s">
        <v>195</v>
      </c>
      <c r="D17" s="63">
        <v>59.81</v>
      </c>
    </row>
    <row r="18" spans="1:4" ht="15.75">
      <c r="A18" s="107"/>
      <c r="B18" s="13" t="s">
        <v>187</v>
      </c>
      <c r="C18" s="27" t="s">
        <v>195</v>
      </c>
      <c r="D18" s="63">
        <v>40.19</v>
      </c>
    </row>
    <row r="19" spans="1:4" ht="45">
      <c r="A19" s="71" t="s">
        <v>196</v>
      </c>
      <c r="B19" s="12" t="s">
        <v>31</v>
      </c>
      <c r="C19" s="102" t="s">
        <v>12</v>
      </c>
      <c r="D19" s="73">
        <v>11328</v>
      </c>
    </row>
    <row r="20" spans="1:4" ht="29.25" customHeight="1">
      <c r="A20" s="107"/>
      <c r="B20" s="13" t="s">
        <v>29</v>
      </c>
      <c r="C20" s="27" t="s">
        <v>197</v>
      </c>
      <c r="D20" s="63">
        <v>3.5</v>
      </c>
    </row>
    <row r="21" spans="1:4" ht="29.25" customHeight="1">
      <c r="A21" s="107"/>
      <c r="B21" s="13" t="s">
        <v>186</v>
      </c>
      <c r="C21" s="27" t="s">
        <v>197</v>
      </c>
      <c r="D21" s="63">
        <v>1.66</v>
      </c>
    </row>
    <row r="22" spans="1:4" ht="29.25" customHeight="1">
      <c r="A22" s="107"/>
      <c r="B22" s="13" t="s">
        <v>30</v>
      </c>
      <c r="C22" s="27" t="s">
        <v>197</v>
      </c>
      <c r="D22" s="63">
        <v>94.84</v>
      </c>
    </row>
    <row r="23" spans="1:4" ht="45">
      <c r="A23" s="71" t="s">
        <v>198</v>
      </c>
      <c r="B23" s="12" t="s">
        <v>32</v>
      </c>
      <c r="C23" s="102" t="s">
        <v>13</v>
      </c>
      <c r="D23" s="73">
        <v>8396.2199999999993</v>
      </c>
    </row>
    <row r="24" spans="1:4" ht="15.75">
      <c r="A24" s="107"/>
      <c r="B24" s="13" t="s">
        <v>29</v>
      </c>
      <c r="C24" s="102" t="s">
        <v>199</v>
      </c>
      <c r="D24" s="63">
        <v>67.14</v>
      </c>
    </row>
    <row r="25" spans="1:4" ht="15.75">
      <c r="A25" s="107"/>
      <c r="B25" s="13" t="s">
        <v>186</v>
      </c>
      <c r="C25" s="102" t="s">
        <v>199</v>
      </c>
      <c r="D25" s="63">
        <v>9.73</v>
      </c>
    </row>
    <row r="26" spans="1:4" ht="15.75">
      <c r="A26" s="107"/>
      <c r="B26" s="13" t="s">
        <v>30</v>
      </c>
      <c r="C26" s="102" t="s">
        <v>199</v>
      </c>
      <c r="D26" s="63">
        <v>23.13</v>
      </c>
    </row>
    <row r="27" spans="1:4" ht="15.75">
      <c r="A27" s="71" t="s">
        <v>44</v>
      </c>
      <c r="B27" s="14" t="s">
        <v>33</v>
      </c>
      <c r="C27" s="4"/>
      <c r="D27" s="73"/>
    </row>
    <row r="28" spans="1:4">
      <c r="A28" s="2004"/>
      <c r="B28" s="2008" t="s">
        <v>314</v>
      </c>
      <c r="C28" s="104" t="s">
        <v>39</v>
      </c>
      <c r="D28" s="113">
        <v>85</v>
      </c>
    </row>
    <row r="29" spans="1:4" ht="25.5">
      <c r="A29" s="2004"/>
      <c r="B29" s="2008"/>
      <c r="C29" s="104" t="s">
        <v>14</v>
      </c>
      <c r="D29" s="63">
        <v>32.65</v>
      </c>
    </row>
    <row r="30" spans="1:4">
      <c r="A30" s="2004"/>
      <c r="B30" s="2008" t="s">
        <v>35</v>
      </c>
      <c r="C30" s="104" t="s">
        <v>39</v>
      </c>
      <c r="D30" s="113">
        <v>961</v>
      </c>
    </row>
    <row r="31" spans="1:4" ht="25.5">
      <c r="A31" s="2004"/>
      <c r="B31" s="2008"/>
      <c r="C31" s="104" t="s">
        <v>14</v>
      </c>
      <c r="D31" s="63">
        <v>3.03</v>
      </c>
    </row>
    <row r="32" spans="1:4">
      <c r="A32" s="2004"/>
      <c r="B32" s="2008" t="s">
        <v>15</v>
      </c>
      <c r="C32" s="104" t="s">
        <v>39</v>
      </c>
      <c r="D32" s="113">
        <v>1</v>
      </c>
    </row>
    <row r="33" spans="1:6" ht="25.5">
      <c r="A33" s="2004"/>
      <c r="B33" s="2008"/>
      <c r="C33" s="104" t="s">
        <v>14</v>
      </c>
      <c r="D33" s="63">
        <v>3.62</v>
      </c>
    </row>
    <row r="34" spans="1:6">
      <c r="A34" s="2004"/>
      <c r="B34" s="2008" t="s">
        <v>315</v>
      </c>
      <c r="C34" s="104" t="s">
        <v>39</v>
      </c>
      <c r="D34" s="113">
        <v>1</v>
      </c>
    </row>
    <row r="35" spans="1:6" ht="25.5">
      <c r="A35" s="2004"/>
      <c r="B35" s="2008"/>
      <c r="C35" s="104" t="s">
        <v>14</v>
      </c>
      <c r="D35" s="63">
        <v>0.36</v>
      </c>
    </row>
    <row r="36" spans="1:6">
      <c r="A36" s="2004"/>
      <c r="B36" s="2008" t="s">
        <v>17</v>
      </c>
      <c r="C36" s="104" t="s">
        <v>39</v>
      </c>
      <c r="D36" s="113">
        <v>6598</v>
      </c>
    </row>
    <row r="37" spans="1:6" ht="25.5">
      <c r="A37" s="2004"/>
      <c r="B37" s="2008"/>
      <c r="C37" s="104" t="s">
        <v>14</v>
      </c>
      <c r="D37" s="63">
        <v>7</v>
      </c>
      <c r="F37" s="114" t="s">
        <v>316</v>
      </c>
    </row>
    <row r="38" spans="1:6">
      <c r="A38" s="2004"/>
      <c r="B38" s="2008" t="s">
        <v>177</v>
      </c>
      <c r="C38" s="104" t="s">
        <v>39</v>
      </c>
      <c r="D38" s="113">
        <v>995</v>
      </c>
    </row>
    <row r="39" spans="1:6" ht="25.5">
      <c r="A39" s="2004"/>
      <c r="B39" s="2008"/>
      <c r="C39" s="104" t="s">
        <v>14</v>
      </c>
      <c r="D39" s="63">
        <v>2.19</v>
      </c>
    </row>
    <row r="40" spans="1:6">
      <c r="A40" s="2004"/>
      <c r="B40" s="2008" t="s">
        <v>36</v>
      </c>
      <c r="C40" s="104" t="s">
        <v>39</v>
      </c>
      <c r="D40" s="113">
        <v>247433</v>
      </c>
    </row>
    <row r="41" spans="1:6" ht="25.5">
      <c r="A41" s="2004"/>
      <c r="B41" s="2008"/>
      <c r="C41" s="104" t="s">
        <v>14</v>
      </c>
      <c r="D41" s="63">
        <v>9.94</v>
      </c>
    </row>
    <row r="42" spans="1:6">
      <c r="A42" s="2004"/>
      <c r="B42" s="2005" t="s">
        <v>37</v>
      </c>
      <c r="C42" s="104" t="s">
        <v>39</v>
      </c>
      <c r="D42" s="113">
        <v>32371</v>
      </c>
    </row>
    <row r="43" spans="1:6" ht="25.5">
      <c r="A43" s="2004"/>
      <c r="B43" s="2005"/>
      <c r="C43" s="104" t="s">
        <v>14</v>
      </c>
      <c r="D43" s="63">
        <v>2.44</v>
      </c>
    </row>
    <row r="44" spans="1:6">
      <c r="A44" s="2004"/>
      <c r="B44" s="2005" t="s">
        <v>38</v>
      </c>
      <c r="C44" s="104" t="s">
        <v>39</v>
      </c>
      <c r="D44" s="113">
        <v>215062</v>
      </c>
    </row>
    <row r="45" spans="1:6" ht="25.5">
      <c r="A45" s="2004"/>
      <c r="B45" s="2005"/>
      <c r="C45" s="104" t="s">
        <v>14</v>
      </c>
      <c r="D45" s="63">
        <v>7.5</v>
      </c>
    </row>
    <row r="46" spans="1:6" ht="15.75" customHeight="1">
      <c r="A46" s="2006"/>
      <c r="B46" s="2007" t="s">
        <v>11</v>
      </c>
      <c r="C46" s="104" t="s">
        <v>39</v>
      </c>
      <c r="D46" s="113">
        <v>256074</v>
      </c>
    </row>
    <row r="47" spans="1:6" ht="25.5">
      <c r="A47" s="2006"/>
      <c r="B47" s="2007"/>
      <c r="C47" s="104" t="s">
        <v>14</v>
      </c>
      <c r="D47" s="63">
        <v>58.79</v>
      </c>
    </row>
    <row r="48" spans="1:6" ht="45">
      <c r="A48" s="71" t="s">
        <v>45</v>
      </c>
      <c r="B48" s="14" t="s">
        <v>191</v>
      </c>
      <c r="C48" s="4"/>
      <c r="D48" s="73"/>
    </row>
    <row r="49" spans="1:6" ht="15.75">
      <c r="A49" s="107"/>
      <c r="B49" s="41" t="s">
        <v>188</v>
      </c>
      <c r="C49" s="10" t="s">
        <v>12</v>
      </c>
      <c r="D49" s="73">
        <v>1459</v>
      </c>
      <c r="F49" s="69" t="s">
        <v>178</v>
      </c>
    </row>
    <row r="50" spans="1:6" ht="17.25">
      <c r="A50" s="107"/>
      <c r="B50" s="106" t="s">
        <v>247</v>
      </c>
      <c r="C50" s="11" t="s">
        <v>41</v>
      </c>
      <c r="D50" s="115">
        <v>324.22588999999999</v>
      </c>
    </row>
    <row r="51" spans="1:6" ht="17.25">
      <c r="A51" s="102"/>
      <c r="B51" s="106" t="s">
        <v>179</v>
      </c>
      <c r="C51" s="11" t="s">
        <v>42</v>
      </c>
      <c r="D51" s="115">
        <v>907.83249000000001</v>
      </c>
    </row>
    <row r="52" spans="1:6" ht="17.25">
      <c r="A52" s="102"/>
      <c r="B52" s="108" t="s">
        <v>189</v>
      </c>
      <c r="C52" s="11" t="s">
        <v>42</v>
      </c>
      <c r="D52" s="73">
        <v>898.75417000000004</v>
      </c>
    </row>
    <row r="53" spans="1:6">
      <c r="A53" s="71" t="s">
        <v>46</v>
      </c>
      <c r="B53" s="9" t="s">
        <v>40</v>
      </c>
      <c r="C53" s="11"/>
      <c r="D53" s="73"/>
    </row>
    <row r="54" spans="1:6">
      <c r="A54" s="102"/>
      <c r="B54" s="12" t="s">
        <v>23</v>
      </c>
      <c r="C54" s="11" t="s">
        <v>12</v>
      </c>
      <c r="D54" s="73">
        <v>798</v>
      </c>
    </row>
    <row r="55" spans="1:6" ht="38.25">
      <c r="A55" s="102"/>
      <c r="B55" s="108" t="s">
        <v>203</v>
      </c>
      <c r="C55" s="11" t="s">
        <v>204</v>
      </c>
      <c r="D55" s="116">
        <v>64</v>
      </c>
    </row>
    <row r="56" spans="1:6">
      <c r="A56" s="102"/>
      <c r="B56" s="12" t="s">
        <v>24</v>
      </c>
      <c r="C56" s="11" t="s">
        <v>12</v>
      </c>
      <c r="D56" s="73">
        <v>222</v>
      </c>
    </row>
    <row r="57" spans="1:6" ht="38.25">
      <c r="A57" s="102"/>
      <c r="B57" s="108" t="s">
        <v>205</v>
      </c>
      <c r="C57" s="11" t="s">
        <v>204</v>
      </c>
      <c r="D57" s="116">
        <v>66</v>
      </c>
    </row>
    <row r="58" spans="1:6" ht="30">
      <c r="A58" s="71" t="s">
        <v>47</v>
      </c>
      <c r="B58" s="14" t="s">
        <v>201</v>
      </c>
      <c r="C58" s="16" t="s">
        <v>12</v>
      </c>
      <c r="D58" s="73">
        <v>285147</v>
      </c>
    </row>
    <row r="59" spans="1:6">
      <c r="A59" s="2002" t="s">
        <v>206</v>
      </c>
      <c r="B59" s="2001" t="s">
        <v>180</v>
      </c>
      <c r="C59" s="16" t="s">
        <v>12</v>
      </c>
      <c r="D59" s="73">
        <v>280731</v>
      </c>
    </row>
    <row r="60" spans="1:6" ht="17.25" customHeight="1">
      <c r="A60" s="1815"/>
      <c r="B60" s="2001"/>
      <c r="C60" s="15" t="s">
        <v>210</v>
      </c>
      <c r="D60" s="117">
        <v>0.98451325105997956</v>
      </c>
    </row>
    <row r="61" spans="1:6" ht="17.25" customHeight="1">
      <c r="A61" s="1815" t="s">
        <v>207</v>
      </c>
      <c r="B61" s="2003" t="s">
        <v>181</v>
      </c>
      <c r="C61" s="16" t="s">
        <v>12</v>
      </c>
      <c r="D61" s="73">
        <v>9749</v>
      </c>
    </row>
    <row r="62" spans="1:6" ht="17.25" customHeight="1">
      <c r="A62" s="1815"/>
      <c r="B62" s="2003"/>
      <c r="C62" s="15" t="s">
        <v>211</v>
      </c>
      <c r="D62" s="117">
        <v>3.4727194360437572E-2</v>
      </c>
    </row>
    <row r="63" spans="1:6" ht="17.25" customHeight="1">
      <c r="A63" s="1815"/>
      <c r="B63" s="2000" t="s">
        <v>182</v>
      </c>
      <c r="C63" s="16" t="s">
        <v>12</v>
      </c>
      <c r="D63" s="73">
        <v>192</v>
      </c>
    </row>
    <row r="64" spans="1:6" ht="17.25" customHeight="1">
      <c r="A64" s="1815"/>
      <c r="B64" s="2000"/>
      <c r="C64" s="15" t="s">
        <v>212</v>
      </c>
      <c r="D64" s="117">
        <v>1.9694327623345984E-2</v>
      </c>
    </row>
    <row r="65" spans="1:4" ht="17.25" customHeight="1">
      <c r="A65" s="1815"/>
      <c r="B65" s="2000" t="s">
        <v>183</v>
      </c>
      <c r="C65" s="16" t="s">
        <v>12</v>
      </c>
      <c r="D65" s="73">
        <v>9557</v>
      </c>
    </row>
    <row r="66" spans="1:4" ht="17.25" customHeight="1">
      <c r="A66" s="1815"/>
      <c r="B66" s="2000"/>
      <c r="C66" s="15" t="s">
        <v>212</v>
      </c>
      <c r="D66" s="117">
        <v>0.980305672376654</v>
      </c>
    </row>
    <row r="67" spans="1:4">
      <c r="A67" s="1815" t="s">
        <v>208</v>
      </c>
      <c r="B67" s="2001" t="s">
        <v>55</v>
      </c>
      <c r="C67" s="16" t="s">
        <v>12</v>
      </c>
      <c r="D67" s="73">
        <v>4416</v>
      </c>
    </row>
    <row r="68" spans="1:4" ht="18.75" customHeight="1">
      <c r="A68" s="1815"/>
      <c r="B68" s="2001"/>
      <c r="C68" s="15" t="s">
        <v>210</v>
      </c>
      <c r="D68" s="117">
        <v>1.548674894002041E-2</v>
      </c>
    </row>
    <row r="69" spans="1:4" ht="19.5" customHeight="1">
      <c r="A69" s="1815" t="s">
        <v>209</v>
      </c>
      <c r="B69" s="2001" t="s">
        <v>56</v>
      </c>
      <c r="C69" s="16" t="s">
        <v>12</v>
      </c>
      <c r="D69" s="73">
        <v>14644</v>
      </c>
    </row>
    <row r="70" spans="1:4" ht="33.75" customHeight="1">
      <c r="A70" s="1815"/>
      <c r="B70" s="2001"/>
      <c r="C70" s="15" t="s">
        <v>213</v>
      </c>
      <c r="D70" s="117">
        <v>5.2163815182505673E-2</v>
      </c>
    </row>
    <row r="71" spans="1:4" ht="45">
      <c r="A71" s="71" t="s">
        <v>108</v>
      </c>
      <c r="B71" s="118" t="s">
        <v>144</v>
      </c>
      <c r="C71" s="70"/>
      <c r="D71" s="73">
        <v>270</v>
      </c>
    </row>
    <row r="72" spans="1:4">
      <c r="A72" s="1815"/>
      <c r="B72" s="1999" t="s">
        <v>18</v>
      </c>
      <c r="C72" s="15" t="s">
        <v>63</v>
      </c>
      <c r="D72" s="169">
        <v>100</v>
      </c>
    </row>
    <row r="73" spans="1:4">
      <c r="A73" s="1815"/>
      <c r="B73" s="1999"/>
      <c r="C73" s="15" t="s">
        <v>64</v>
      </c>
      <c r="D73" s="169">
        <v>0</v>
      </c>
    </row>
    <row r="74" spans="1:4">
      <c r="A74" s="1815"/>
      <c r="B74" s="1999"/>
      <c r="C74" s="15" t="s">
        <v>62</v>
      </c>
      <c r="D74" s="173">
        <v>177</v>
      </c>
    </row>
    <row r="75" spans="1:4">
      <c r="A75" s="1815"/>
      <c r="B75" s="1999" t="s">
        <v>19</v>
      </c>
      <c r="C75" s="15" t="s">
        <v>63</v>
      </c>
      <c r="D75" s="169">
        <v>100</v>
      </c>
    </row>
    <row r="76" spans="1:4">
      <c r="A76" s="1815"/>
      <c r="B76" s="1999"/>
      <c r="C76" s="15" t="s">
        <v>64</v>
      </c>
      <c r="D76" s="169">
        <v>0</v>
      </c>
    </row>
    <row r="77" spans="1:4">
      <c r="A77" s="1815"/>
      <c r="B77" s="1999"/>
      <c r="C77" s="15" t="s">
        <v>62</v>
      </c>
      <c r="D77" s="173">
        <v>10</v>
      </c>
    </row>
    <row r="78" spans="1:4">
      <c r="A78" s="1815"/>
      <c r="B78" s="1999" t="s">
        <v>20</v>
      </c>
      <c r="C78" s="15" t="s">
        <v>63</v>
      </c>
      <c r="D78" s="170">
        <v>0</v>
      </c>
    </row>
    <row r="79" spans="1:4">
      <c r="A79" s="1815"/>
      <c r="B79" s="1999"/>
      <c r="C79" s="15" t="s">
        <v>64</v>
      </c>
      <c r="D79" s="170">
        <v>0</v>
      </c>
    </row>
    <row r="80" spans="1:4">
      <c r="A80" s="1815"/>
      <c r="B80" s="1999"/>
      <c r="C80" s="15" t="s">
        <v>62</v>
      </c>
      <c r="D80" s="174">
        <v>0</v>
      </c>
    </row>
    <row r="81" spans="1:4">
      <c r="A81" s="1815"/>
      <c r="B81" s="1999" t="s">
        <v>21</v>
      </c>
      <c r="C81" s="15" t="s">
        <v>63</v>
      </c>
      <c r="D81" s="169">
        <v>100</v>
      </c>
    </row>
    <row r="82" spans="1:4">
      <c r="A82" s="1815"/>
      <c r="B82" s="1999"/>
      <c r="C82" s="15" t="s">
        <v>64</v>
      </c>
      <c r="D82" s="169">
        <v>0</v>
      </c>
    </row>
    <row r="83" spans="1:4">
      <c r="A83" s="1815"/>
      <c r="B83" s="1999"/>
      <c r="C83" s="15" t="s">
        <v>62</v>
      </c>
      <c r="D83" s="173">
        <v>0</v>
      </c>
    </row>
    <row r="84" spans="1:4">
      <c r="A84" s="1815"/>
      <c r="B84" s="1999" t="s">
        <v>22</v>
      </c>
      <c r="C84" s="15" t="s">
        <v>63</v>
      </c>
      <c r="D84" s="169">
        <v>100</v>
      </c>
    </row>
    <row r="85" spans="1:4">
      <c r="A85" s="1815"/>
      <c r="B85" s="1999"/>
      <c r="C85" s="15" t="s">
        <v>64</v>
      </c>
      <c r="D85" s="169">
        <v>0</v>
      </c>
    </row>
    <row r="86" spans="1:4">
      <c r="A86" s="1815"/>
      <c r="B86" s="1999"/>
      <c r="C86" s="15" t="s">
        <v>62</v>
      </c>
      <c r="D86" s="173">
        <v>84</v>
      </c>
    </row>
    <row r="88" spans="1:4">
      <c r="A88" s="69" t="s">
        <v>200</v>
      </c>
    </row>
  </sheetData>
  <mergeCells count="46">
    <mergeCell ref="A4:A5"/>
    <mergeCell ref="B4:B5"/>
    <mergeCell ref="C4:C5"/>
    <mergeCell ref="D4:D5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59:A60"/>
    <mergeCell ref="B59:B60"/>
    <mergeCell ref="A61:A62"/>
    <mergeCell ref="B61:B62"/>
    <mergeCell ref="A63:A64"/>
    <mergeCell ref="B63:B64"/>
    <mergeCell ref="A65:A66"/>
    <mergeCell ref="B65:B66"/>
    <mergeCell ref="A67:A68"/>
    <mergeCell ref="B67:B68"/>
    <mergeCell ref="A69:A70"/>
    <mergeCell ref="B69:B70"/>
    <mergeCell ref="A81:A83"/>
    <mergeCell ref="B81:B83"/>
    <mergeCell ref="A84:A86"/>
    <mergeCell ref="B84:B86"/>
    <mergeCell ref="A72:A74"/>
    <mergeCell ref="B72:B74"/>
    <mergeCell ref="A75:A77"/>
    <mergeCell ref="B75:B77"/>
    <mergeCell ref="A78:A80"/>
    <mergeCell ref="B78:B80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rowBreaks count="1" manualBreakCount="1">
    <brk id="4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F88"/>
  <sheetViews>
    <sheetView view="pageBreakPreview" topLeftCell="A43" zoomScaleNormal="100" zoomScaleSheetLayoutView="100" workbookViewId="0">
      <selection activeCell="D49" sqref="D49:D52"/>
    </sheetView>
  </sheetViews>
  <sheetFormatPr defaultColWidth="9.140625" defaultRowHeight="15"/>
  <cols>
    <col min="1" max="1" width="9.140625" style="69" customWidth="1"/>
    <col min="2" max="2" width="40" style="69" customWidth="1"/>
    <col min="3" max="3" width="23.140625" style="69" customWidth="1"/>
    <col min="4" max="4" width="19.7109375" style="69" customWidth="1"/>
    <col min="5" max="5" width="15.42578125" style="69" customWidth="1"/>
    <col min="6" max="6" width="13.28515625" style="69" customWidth="1"/>
    <col min="7" max="16384" width="9.140625" style="69"/>
  </cols>
  <sheetData>
    <row r="2" spans="1:5" ht="15.75">
      <c r="A2" s="7" t="s">
        <v>281</v>
      </c>
      <c r="B2" s="7"/>
      <c r="C2" s="7"/>
    </row>
    <row r="3" spans="1:5" ht="16.5" thickBot="1">
      <c r="A3" s="7"/>
      <c r="B3" s="7"/>
      <c r="C3" s="7"/>
    </row>
    <row r="4" spans="1:5" ht="15" customHeight="1">
      <c r="A4" s="1967" t="s">
        <v>25</v>
      </c>
      <c r="B4" s="1969" t="s">
        <v>27</v>
      </c>
      <c r="C4" s="1969" t="s">
        <v>26</v>
      </c>
      <c r="D4" s="2009" t="s">
        <v>113</v>
      </c>
    </row>
    <row r="5" spans="1:5" ht="36" customHeight="1" thickBot="1">
      <c r="A5" s="1968"/>
      <c r="B5" s="1970"/>
      <c r="C5" s="1970"/>
      <c r="D5" s="2010"/>
    </row>
    <row r="6" spans="1:5" ht="14.25" customHeight="1" thickBot="1">
      <c r="A6" s="49">
        <v>1</v>
      </c>
      <c r="B6" s="50">
        <v>2</v>
      </c>
      <c r="C6" s="50">
        <v>3</v>
      </c>
      <c r="D6" s="51">
        <v>4</v>
      </c>
    </row>
    <row r="7" spans="1:5" ht="15.75">
      <c r="A7" s="54" t="s">
        <v>43</v>
      </c>
      <c r="B7" s="55" t="s">
        <v>28</v>
      </c>
      <c r="C7" s="56"/>
      <c r="D7" s="78"/>
    </row>
    <row r="8" spans="1:5" ht="30">
      <c r="A8" s="71" t="s">
        <v>192</v>
      </c>
      <c r="B8" s="12" t="s">
        <v>257</v>
      </c>
      <c r="C8" s="103" t="s">
        <v>10</v>
      </c>
      <c r="D8" s="138">
        <v>72748.800000000003</v>
      </c>
      <c r="E8" s="120" t="s">
        <v>320</v>
      </c>
    </row>
    <row r="9" spans="1:5" ht="15.75">
      <c r="A9" s="107"/>
      <c r="B9" s="13" t="s">
        <v>29</v>
      </c>
      <c r="C9" s="27" t="s">
        <v>193</v>
      </c>
      <c r="D9" s="138">
        <v>8.94</v>
      </c>
    </row>
    <row r="10" spans="1:5" ht="15.75">
      <c r="A10" s="107"/>
      <c r="B10" s="28" t="s">
        <v>186</v>
      </c>
      <c r="C10" s="27" t="s">
        <v>193</v>
      </c>
      <c r="D10" s="138">
        <v>8.84</v>
      </c>
    </row>
    <row r="11" spans="1:5" ht="15.75">
      <c r="A11" s="107"/>
      <c r="B11" s="13" t="s">
        <v>30</v>
      </c>
      <c r="C11" s="27" t="s">
        <v>193</v>
      </c>
      <c r="D11" s="138">
        <v>42.83</v>
      </c>
    </row>
    <row r="12" spans="1:5" ht="15.75">
      <c r="A12" s="107"/>
      <c r="B12" s="13" t="s">
        <v>175</v>
      </c>
      <c r="C12" s="27" t="s">
        <v>193</v>
      </c>
      <c r="D12" s="138">
        <v>39.39</v>
      </c>
    </row>
    <row r="13" spans="1:5" ht="15.75">
      <c r="A13" s="107"/>
      <c r="B13" s="26" t="s">
        <v>176</v>
      </c>
      <c r="C13" s="27" t="s">
        <v>190</v>
      </c>
      <c r="D13" s="138">
        <v>7.99</v>
      </c>
    </row>
    <row r="14" spans="1:5" ht="30">
      <c r="A14" s="71" t="s">
        <v>194</v>
      </c>
      <c r="B14" s="12" t="s">
        <v>258</v>
      </c>
      <c r="C14" s="103" t="s">
        <v>10</v>
      </c>
      <c r="D14" s="138">
        <v>705.5</v>
      </c>
    </row>
    <row r="15" spans="1:5" ht="15.75">
      <c r="A15" s="107"/>
      <c r="B15" s="13" t="s">
        <v>29</v>
      </c>
      <c r="C15" s="27" t="s">
        <v>195</v>
      </c>
      <c r="D15" s="138">
        <v>2.2999999999999998</v>
      </c>
    </row>
    <row r="16" spans="1:5" ht="15.75">
      <c r="A16" s="107"/>
      <c r="B16" s="13" t="s">
        <v>186</v>
      </c>
      <c r="C16" s="27" t="s">
        <v>195</v>
      </c>
      <c r="D16" s="138">
        <v>10.23</v>
      </c>
    </row>
    <row r="17" spans="1:5" ht="15.75">
      <c r="A17" s="107"/>
      <c r="B17" s="13" t="s">
        <v>30</v>
      </c>
      <c r="C17" s="27" t="s">
        <v>195</v>
      </c>
      <c r="D17" s="138">
        <v>83.98</v>
      </c>
    </row>
    <row r="18" spans="1:5" ht="15.75">
      <c r="A18" s="107"/>
      <c r="B18" s="13" t="s">
        <v>187</v>
      </c>
      <c r="C18" s="27" t="s">
        <v>195</v>
      </c>
      <c r="D18" s="138">
        <v>3.49</v>
      </c>
    </row>
    <row r="19" spans="1:5" ht="45">
      <c r="A19" s="71" t="s">
        <v>196</v>
      </c>
      <c r="B19" s="12" t="s">
        <v>31</v>
      </c>
      <c r="C19" s="103" t="s">
        <v>12</v>
      </c>
      <c r="D19" s="138">
        <v>15401</v>
      </c>
    </row>
    <row r="20" spans="1:5" ht="29.25" customHeight="1">
      <c r="A20" s="107"/>
      <c r="B20" s="13" t="s">
        <v>29</v>
      </c>
      <c r="C20" s="27" t="s">
        <v>197</v>
      </c>
      <c r="D20" s="138">
        <v>2.519316927472242</v>
      </c>
    </row>
    <row r="21" spans="1:5" ht="29.25" customHeight="1">
      <c r="A21" s="107"/>
      <c r="B21" s="13" t="s">
        <v>186</v>
      </c>
      <c r="C21" s="27" t="s">
        <v>197</v>
      </c>
      <c r="D21" s="138">
        <v>3.2855009414973053</v>
      </c>
    </row>
    <row r="22" spans="1:5" ht="29.25" customHeight="1">
      <c r="A22" s="107"/>
      <c r="B22" s="13" t="s">
        <v>30</v>
      </c>
      <c r="C22" s="27" t="s">
        <v>197</v>
      </c>
      <c r="D22" s="138">
        <v>94.19518213103045</v>
      </c>
    </row>
    <row r="23" spans="1:5" ht="45">
      <c r="A23" s="71" t="s">
        <v>198</v>
      </c>
      <c r="B23" s="12" t="s">
        <v>32</v>
      </c>
      <c r="C23" s="103" t="s">
        <v>13</v>
      </c>
      <c r="D23" s="138">
        <v>10856.74</v>
      </c>
    </row>
    <row r="24" spans="1:5" ht="15.75">
      <c r="A24" s="107"/>
      <c r="B24" s="13" t="s">
        <v>29</v>
      </c>
      <c r="C24" s="102" t="s">
        <v>199</v>
      </c>
      <c r="D24" s="138">
        <v>62.256257403235225</v>
      </c>
    </row>
    <row r="25" spans="1:5" ht="15.75">
      <c r="A25" s="107"/>
      <c r="B25" s="13" t="s">
        <v>186</v>
      </c>
      <c r="C25" s="102" t="s">
        <v>199</v>
      </c>
      <c r="D25" s="138">
        <v>18.228860597195844</v>
      </c>
    </row>
    <row r="26" spans="1:5" ht="15.75">
      <c r="A26" s="107"/>
      <c r="B26" s="13" t="s">
        <v>30</v>
      </c>
      <c r="C26" s="102" t="s">
        <v>199</v>
      </c>
      <c r="D26" s="138">
        <v>19.514881999568932</v>
      </c>
    </row>
    <row r="27" spans="1:5" ht="15.75">
      <c r="A27" s="71" t="s">
        <v>44</v>
      </c>
      <c r="B27" s="14" t="s">
        <v>33</v>
      </c>
      <c r="C27" s="4"/>
      <c r="D27" s="139"/>
      <c r="E27" s="70"/>
    </row>
    <row r="28" spans="1:5">
      <c r="A28" s="2004"/>
      <c r="B28" s="2008" t="s">
        <v>34</v>
      </c>
      <c r="C28" s="104" t="s">
        <v>39</v>
      </c>
      <c r="D28" s="123">
        <v>376</v>
      </c>
    </row>
    <row r="29" spans="1:5" ht="25.5">
      <c r="A29" s="2004"/>
      <c r="B29" s="2008"/>
      <c r="C29" s="104" t="s">
        <v>14</v>
      </c>
      <c r="D29" s="123">
        <v>12.967317877357495</v>
      </c>
    </row>
    <row r="30" spans="1:5">
      <c r="A30" s="2004"/>
      <c r="B30" s="2008" t="s">
        <v>35</v>
      </c>
      <c r="C30" s="104" t="s">
        <v>39</v>
      </c>
      <c r="D30" s="123">
        <v>19689</v>
      </c>
    </row>
    <row r="31" spans="1:5" ht="25.5">
      <c r="A31" s="2004"/>
      <c r="B31" s="2008"/>
      <c r="C31" s="104" t="s">
        <v>14</v>
      </c>
      <c r="D31" s="123">
        <v>8.3229718376104049</v>
      </c>
    </row>
    <row r="32" spans="1:5">
      <c r="A32" s="2004"/>
      <c r="B32" s="2008" t="s">
        <v>15</v>
      </c>
      <c r="C32" s="104" t="s">
        <v>39</v>
      </c>
      <c r="D32" s="123">
        <v>1</v>
      </c>
    </row>
    <row r="33" spans="1:4" ht="25.5">
      <c r="A33" s="2004"/>
      <c r="B33" s="2008"/>
      <c r="C33" s="104" t="s">
        <v>14</v>
      </c>
      <c r="D33" s="123">
        <v>6.3482435148066996</v>
      </c>
    </row>
    <row r="34" spans="1:4">
      <c r="A34" s="2004"/>
      <c r="B34" s="2008" t="s">
        <v>16</v>
      </c>
      <c r="C34" s="104" t="s">
        <v>39</v>
      </c>
      <c r="D34" s="123">
        <v>2</v>
      </c>
    </row>
    <row r="35" spans="1:4" ht="25.5">
      <c r="A35" s="2004"/>
      <c r="B35" s="2008"/>
      <c r="C35" s="104" t="s">
        <v>14</v>
      </c>
      <c r="D35" s="123">
        <v>0.18661437110385456</v>
      </c>
    </row>
    <row r="36" spans="1:4">
      <c r="A36" s="2004"/>
      <c r="B36" s="2008" t="s">
        <v>17</v>
      </c>
      <c r="C36" s="104" t="s">
        <v>39</v>
      </c>
      <c r="D36" s="123">
        <v>14267</v>
      </c>
    </row>
    <row r="37" spans="1:4" ht="25.5">
      <c r="A37" s="2004"/>
      <c r="B37" s="2008"/>
      <c r="C37" s="104" t="s">
        <v>14</v>
      </c>
      <c r="D37" s="123">
        <v>10.115701009293995</v>
      </c>
    </row>
    <row r="38" spans="1:4">
      <c r="A38" s="2004"/>
      <c r="B38" s="2008" t="s">
        <v>177</v>
      </c>
      <c r="C38" s="104" t="s">
        <v>39</v>
      </c>
      <c r="D38" s="123">
        <v>2748</v>
      </c>
    </row>
    <row r="39" spans="1:4" ht="25.5">
      <c r="A39" s="2004"/>
      <c r="B39" s="2008"/>
      <c r="C39" s="104" t="s">
        <v>14</v>
      </c>
      <c r="D39" s="123">
        <v>3.6062261926499874</v>
      </c>
    </row>
    <row r="40" spans="1:4">
      <c r="A40" s="2004"/>
      <c r="B40" s="2008" t="s">
        <v>36</v>
      </c>
      <c r="C40" s="104" t="s">
        <v>39</v>
      </c>
      <c r="D40" s="123">
        <v>533860</v>
      </c>
    </row>
    <row r="41" spans="1:4" ht="25.5">
      <c r="A41" s="2004"/>
      <c r="B41" s="2008"/>
      <c r="C41" s="104" t="s">
        <v>14</v>
      </c>
      <c r="D41" s="123">
        <v>12.10562412529613</v>
      </c>
    </row>
    <row r="42" spans="1:4">
      <c r="A42" s="2004"/>
      <c r="B42" s="2005" t="s">
        <v>37</v>
      </c>
      <c r="C42" s="104" t="s">
        <v>39</v>
      </c>
      <c r="D42" s="123">
        <v>121615</v>
      </c>
    </row>
    <row r="43" spans="1:4" ht="25.5">
      <c r="A43" s="2004"/>
      <c r="B43" s="2005"/>
      <c r="C43" s="104" t="s">
        <v>14</v>
      </c>
      <c r="D43" s="123">
        <v>4.3721383369343503</v>
      </c>
    </row>
    <row r="44" spans="1:4">
      <c r="A44" s="2004"/>
      <c r="B44" s="2005" t="s">
        <v>38</v>
      </c>
      <c r="C44" s="104" t="s">
        <v>39</v>
      </c>
      <c r="D44" s="123">
        <v>412245</v>
      </c>
    </row>
    <row r="45" spans="1:4" ht="25.5">
      <c r="A45" s="2004"/>
      <c r="B45" s="2005"/>
      <c r="C45" s="104" t="s">
        <v>14</v>
      </c>
      <c r="D45" s="123">
        <v>7.7334857883617811</v>
      </c>
    </row>
    <row r="46" spans="1:4" ht="15.75" customHeight="1">
      <c r="A46" s="2006"/>
      <c r="B46" s="2007" t="s">
        <v>11</v>
      </c>
      <c r="C46" s="104" t="s">
        <v>39</v>
      </c>
      <c r="D46" s="123">
        <v>570943</v>
      </c>
    </row>
    <row r="47" spans="1:4" ht="25.5">
      <c r="A47" s="2006"/>
      <c r="B47" s="2007"/>
      <c r="C47" s="104" t="s">
        <v>14</v>
      </c>
      <c r="D47" s="123">
        <v>53.652698928118561</v>
      </c>
    </row>
    <row r="48" spans="1:4" ht="45">
      <c r="A48" s="71" t="s">
        <v>45</v>
      </c>
      <c r="B48" s="14" t="s">
        <v>191</v>
      </c>
      <c r="C48" s="4"/>
      <c r="D48" s="123"/>
    </row>
    <row r="49" spans="1:6" ht="15.75">
      <c r="A49" s="107"/>
      <c r="B49" s="41" t="s">
        <v>188</v>
      </c>
      <c r="C49" s="10" t="s">
        <v>12</v>
      </c>
      <c r="D49" s="140">
        <v>1217</v>
      </c>
      <c r="E49" s="121" t="s">
        <v>321</v>
      </c>
      <c r="F49" s="69" t="s">
        <v>178</v>
      </c>
    </row>
    <row r="50" spans="1:6" ht="17.25">
      <c r="A50" s="107"/>
      <c r="B50" s="106" t="s">
        <v>247</v>
      </c>
      <c r="C50" s="11" t="s">
        <v>41</v>
      </c>
      <c r="D50" s="140">
        <v>278.77516999999995</v>
      </c>
    </row>
    <row r="51" spans="1:6" ht="17.25">
      <c r="A51" s="102"/>
      <c r="B51" s="106" t="s">
        <v>179</v>
      </c>
      <c r="C51" s="11" t="s">
        <v>42</v>
      </c>
      <c r="D51" s="140">
        <v>1385.20362</v>
      </c>
    </row>
    <row r="52" spans="1:6" ht="17.25">
      <c r="A52" s="102"/>
      <c r="B52" s="108" t="s">
        <v>189</v>
      </c>
      <c r="C52" s="11" t="s">
        <v>42</v>
      </c>
      <c r="D52" s="140">
        <v>861.475595</v>
      </c>
    </row>
    <row r="53" spans="1:6">
      <c r="A53" s="71" t="s">
        <v>46</v>
      </c>
      <c r="B53" s="9" t="s">
        <v>40</v>
      </c>
      <c r="C53" s="11"/>
      <c r="D53" s="140"/>
    </row>
    <row r="54" spans="1:6">
      <c r="A54" s="102"/>
      <c r="B54" s="12" t="s">
        <v>23</v>
      </c>
      <c r="C54" s="11" t="s">
        <v>12</v>
      </c>
      <c r="D54" s="138">
        <v>1176</v>
      </c>
    </row>
    <row r="55" spans="1:6" ht="38.25">
      <c r="A55" s="102"/>
      <c r="B55" s="108" t="s">
        <v>203</v>
      </c>
      <c r="C55" s="11" t="s">
        <v>204</v>
      </c>
      <c r="D55" s="138">
        <v>72</v>
      </c>
    </row>
    <row r="56" spans="1:6">
      <c r="A56" s="102"/>
      <c r="B56" s="12" t="s">
        <v>24</v>
      </c>
      <c r="C56" s="11" t="s">
        <v>12</v>
      </c>
      <c r="D56" s="140">
        <v>475</v>
      </c>
    </row>
    <row r="57" spans="1:6" ht="38.25">
      <c r="A57" s="102"/>
      <c r="B57" s="108" t="s">
        <v>205</v>
      </c>
      <c r="C57" s="11" t="s">
        <v>204</v>
      </c>
      <c r="D57" s="140">
        <v>83</v>
      </c>
    </row>
    <row r="58" spans="1:6" ht="30">
      <c r="A58" s="71" t="s">
        <v>47</v>
      </c>
      <c r="B58" s="14" t="s">
        <v>201</v>
      </c>
      <c r="C58" s="122" t="s">
        <v>12</v>
      </c>
      <c r="D58" s="123">
        <v>620163</v>
      </c>
      <c r="E58" s="69" t="s">
        <v>322</v>
      </c>
    </row>
    <row r="59" spans="1:6">
      <c r="A59" s="2002" t="s">
        <v>206</v>
      </c>
      <c r="B59" s="2001" t="s">
        <v>180</v>
      </c>
      <c r="C59" s="16" t="s">
        <v>12</v>
      </c>
      <c r="D59" s="123">
        <v>619254</v>
      </c>
    </row>
    <row r="60" spans="1:6" ht="17.25" customHeight="1">
      <c r="A60" s="1815"/>
      <c r="B60" s="2001"/>
      <c r="C60" s="15" t="s">
        <v>210</v>
      </c>
      <c r="D60" s="123">
        <v>99.853425631648449</v>
      </c>
    </row>
    <row r="61" spans="1:6" ht="17.25" customHeight="1">
      <c r="A61" s="1815" t="s">
        <v>207</v>
      </c>
      <c r="B61" s="2003" t="s">
        <v>181</v>
      </c>
      <c r="C61" s="16" t="s">
        <v>12</v>
      </c>
      <c r="D61" s="123">
        <v>37329</v>
      </c>
    </row>
    <row r="62" spans="1:6" ht="17.25" customHeight="1">
      <c r="A62" s="1815"/>
      <c r="B62" s="2003"/>
      <c r="C62" s="15" t="s">
        <v>211</v>
      </c>
      <c r="D62" s="123">
        <v>6.0280595684484881</v>
      </c>
    </row>
    <row r="63" spans="1:6" ht="17.25" customHeight="1">
      <c r="A63" s="1815"/>
      <c r="B63" s="2000" t="s">
        <v>182</v>
      </c>
      <c r="C63" s="16" t="s">
        <v>12</v>
      </c>
      <c r="D63" s="123">
        <v>30536</v>
      </c>
    </row>
    <row r="64" spans="1:6" ht="17.25" customHeight="1">
      <c r="A64" s="1815"/>
      <c r="B64" s="2000"/>
      <c r="C64" s="15" t="s">
        <v>212</v>
      </c>
      <c r="D64" s="123">
        <v>81.802352058721098</v>
      </c>
    </row>
    <row r="65" spans="1:4" ht="17.25" customHeight="1">
      <c r="A65" s="1815"/>
      <c r="B65" s="2000" t="s">
        <v>183</v>
      </c>
      <c r="C65" s="16" t="s">
        <v>12</v>
      </c>
      <c r="D65" s="123">
        <v>6793</v>
      </c>
    </row>
    <row r="66" spans="1:4" ht="17.25" customHeight="1">
      <c r="A66" s="1815"/>
      <c r="B66" s="2000"/>
      <c r="C66" s="15" t="s">
        <v>212</v>
      </c>
      <c r="D66" s="123">
        <v>18.197647941278898</v>
      </c>
    </row>
    <row r="67" spans="1:4">
      <c r="A67" s="1815" t="s">
        <v>208</v>
      </c>
      <c r="B67" s="2001" t="s">
        <v>55</v>
      </c>
      <c r="C67" s="16" t="s">
        <v>12</v>
      </c>
      <c r="D67" s="123">
        <v>909</v>
      </c>
    </row>
    <row r="68" spans="1:4" ht="18.75" customHeight="1">
      <c r="A68" s="1815"/>
      <c r="B68" s="2001"/>
      <c r="C68" s="15" t="s">
        <v>210</v>
      </c>
      <c r="D68" s="123">
        <v>0.14657436835154627</v>
      </c>
    </row>
    <row r="69" spans="1:4" ht="19.5" customHeight="1">
      <c r="A69" s="1815" t="s">
        <v>209</v>
      </c>
      <c r="B69" s="2001" t="s">
        <v>56</v>
      </c>
      <c r="C69" s="16" t="s">
        <v>12</v>
      </c>
      <c r="D69" s="123">
        <v>0</v>
      </c>
    </row>
    <row r="70" spans="1:4" ht="33.75" customHeight="1">
      <c r="A70" s="1815"/>
      <c r="B70" s="2001"/>
      <c r="C70" s="15" t="s">
        <v>213</v>
      </c>
      <c r="D70" s="123">
        <v>0</v>
      </c>
    </row>
    <row r="71" spans="1:4" ht="45">
      <c r="A71" s="71" t="s">
        <v>108</v>
      </c>
      <c r="B71" s="14" t="s">
        <v>144</v>
      </c>
      <c r="C71" s="70"/>
      <c r="D71" s="140"/>
    </row>
    <row r="72" spans="1:4">
      <c r="A72" s="1815"/>
      <c r="B72" s="1999" t="s">
        <v>18</v>
      </c>
      <c r="C72" s="15" t="s">
        <v>63</v>
      </c>
      <c r="D72" s="140">
        <v>100</v>
      </c>
    </row>
    <row r="73" spans="1:4">
      <c r="A73" s="1815"/>
      <c r="B73" s="1999"/>
      <c r="C73" s="15" t="s">
        <v>64</v>
      </c>
      <c r="D73" s="140">
        <v>0</v>
      </c>
    </row>
    <row r="74" spans="1:4">
      <c r="A74" s="1815"/>
      <c r="B74" s="1999"/>
      <c r="C74" s="15" t="s">
        <v>62</v>
      </c>
      <c r="D74" s="177">
        <v>238</v>
      </c>
    </row>
    <row r="75" spans="1:4">
      <c r="A75" s="1815"/>
      <c r="B75" s="1999" t="s">
        <v>19</v>
      </c>
      <c r="C75" s="15" t="s">
        <v>63</v>
      </c>
      <c r="D75" s="138">
        <v>87.5</v>
      </c>
    </row>
    <row r="76" spans="1:4">
      <c r="A76" s="1815"/>
      <c r="B76" s="1999"/>
      <c r="C76" s="15" t="s">
        <v>64</v>
      </c>
      <c r="D76" s="140">
        <v>12.5</v>
      </c>
    </row>
    <row r="77" spans="1:4">
      <c r="A77" s="1815"/>
      <c r="B77" s="1999"/>
      <c r="C77" s="15" t="s">
        <v>62</v>
      </c>
      <c r="D77" s="175">
        <v>24</v>
      </c>
    </row>
    <row r="78" spans="1:4">
      <c r="A78" s="1815"/>
      <c r="B78" s="1999" t="s">
        <v>20</v>
      </c>
      <c r="C78" s="15" t="s">
        <v>63</v>
      </c>
      <c r="D78" s="140">
        <v>100</v>
      </c>
    </row>
    <row r="79" spans="1:4">
      <c r="A79" s="1815"/>
      <c r="B79" s="1999"/>
      <c r="C79" s="15" t="s">
        <v>64</v>
      </c>
      <c r="D79" s="140">
        <v>0</v>
      </c>
    </row>
    <row r="80" spans="1:4">
      <c r="A80" s="1815"/>
      <c r="B80" s="1999"/>
      <c r="C80" s="15" t="s">
        <v>62</v>
      </c>
      <c r="D80" s="176">
        <v>18</v>
      </c>
    </row>
    <row r="81" spans="1:4">
      <c r="A81" s="1815"/>
      <c r="B81" s="1999" t="s">
        <v>21</v>
      </c>
      <c r="C81" s="15" t="s">
        <v>63</v>
      </c>
      <c r="D81" s="138">
        <v>100</v>
      </c>
    </row>
    <row r="82" spans="1:4">
      <c r="A82" s="1815"/>
      <c r="B82" s="1999"/>
      <c r="C82" s="15" t="s">
        <v>64</v>
      </c>
      <c r="D82" s="138">
        <v>0</v>
      </c>
    </row>
    <row r="83" spans="1:4">
      <c r="A83" s="1815"/>
      <c r="B83" s="1999"/>
      <c r="C83" s="15" t="s">
        <v>62</v>
      </c>
      <c r="D83" s="175">
        <v>10</v>
      </c>
    </row>
    <row r="84" spans="1:4">
      <c r="A84" s="1815"/>
      <c r="B84" s="1999" t="s">
        <v>22</v>
      </c>
      <c r="C84" s="15" t="s">
        <v>63</v>
      </c>
      <c r="D84" s="138">
        <v>100</v>
      </c>
    </row>
    <row r="85" spans="1:4">
      <c r="A85" s="1815"/>
      <c r="B85" s="1999"/>
      <c r="C85" s="15" t="s">
        <v>64</v>
      </c>
      <c r="D85" s="138">
        <v>0</v>
      </c>
    </row>
    <row r="86" spans="1:4">
      <c r="A86" s="1815"/>
      <c r="B86" s="1999"/>
      <c r="C86" s="15" t="s">
        <v>62</v>
      </c>
      <c r="D86" s="175">
        <v>134</v>
      </c>
    </row>
    <row r="88" spans="1:4">
      <c r="A88" s="69" t="s">
        <v>200</v>
      </c>
    </row>
  </sheetData>
  <mergeCells count="46">
    <mergeCell ref="A4:A5"/>
    <mergeCell ref="B4:B5"/>
    <mergeCell ref="C4:C5"/>
    <mergeCell ref="D4:D5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59:A60"/>
    <mergeCell ref="B59:B60"/>
    <mergeCell ref="A61:A62"/>
    <mergeCell ref="B61:B62"/>
    <mergeCell ref="A63:A64"/>
    <mergeCell ref="B63:B64"/>
    <mergeCell ref="A65:A66"/>
    <mergeCell ref="B65:B66"/>
    <mergeCell ref="A67:A68"/>
    <mergeCell ref="B67:B68"/>
    <mergeCell ref="A69:A70"/>
    <mergeCell ref="B69:B70"/>
    <mergeCell ref="A81:A83"/>
    <mergeCell ref="B81:B83"/>
    <mergeCell ref="A84:A86"/>
    <mergeCell ref="B84:B86"/>
    <mergeCell ref="A72:A74"/>
    <mergeCell ref="B72:B74"/>
    <mergeCell ref="A75:A77"/>
    <mergeCell ref="B75:B77"/>
    <mergeCell ref="A78:A80"/>
    <mergeCell ref="B78:B80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rowBreaks count="1" manualBreakCount="1">
    <brk id="4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18</vt:i4>
      </vt:variant>
    </vt:vector>
  </HeadingPairs>
  <TitlesOfParts>
    <vt:vector size="29" baseType="lpstr">
      <vt:lpstr>Паспорт программы</vt:lpstr>
      <vt:lpstr>Ф1-Целевые показатели программ</vt:lpstr>
      <vt:lpstr>Ф2-Перечень меропр с прям з </vt:lpstr>
      <vt:lpstr>Ф3-Перечень меропр с сопут эф</vt:lpstr>
      <vt:lpstr>Ф4-Показатели баланса</vt:lpstr>
      <vt:lpstr>Ф5-Справочно</vt:lpstr>
      <vt:lpstr>Ф5-Астраханьэнерго</vt:lpstr>
      <vt:lpstr>Ф5-Волгоградэнерго</vt:lpstr>
      <vt:lpstr>Ф5-Ростовэнерго</vt:lpstr>
      <vt:lpstr>Ф5-Калмэнерго</vt:lpstr>
      <vt:lpstr>Таблицы для ПЗ</vt:lpstr>
      <vt:lpstr>'Ф1-Целевые показатели программ'!Заголовки_для_печати</vt:lpstr>
      <vt:lpstr>'Ф2-Перечень меропр с прям з '!Заголовки_для_печати</vt:lpstr>
      <vt:lpstr>'Ф3-Перечень меропр с сопут эф'!Заголовки_для_печати</vt:lpstr>
      <vt:lpstr>'Ф4-Показатели баланса'!Заголовки_для_печати</vt:lpstr>
      <vt:lpstr>'Ф5-Астраханьэнерго'!Заголовки_для_печати</vt:lpstr>
      <vt:lpstr>'Ф5-Волгоградэнерго'!Заголовки_для_печати</vt:lpstr>
      <vt:lpstr>'Ф5-Калмэнерго'!Заголовки_для_печати</vt:lpstr>
      <vt:lpstr>'Ф5-Ростовэнерго'!Заголовки_для_печати</vt:lpstr>
      <vt:lpstr>'Ф5-Справочно'!Заголовки_для_печати</vt:lpstr>
      <vt:lpstr>'Паспорт программы'!Область_печати</vt:lpstr>
      <vt:lpstr>'Ф1-Целевые показатели программ'!Область_печати</vt:lpstr>
      <vt:lpstr>'Ф2-Перечень меропр с прям з '!Область_печати</vt:lpstr>
      <vt:lpstr>'Ф4-Показатели баланса'!Область_печати</vt:lpstr>
      <vt:lpstr>'Ф5-Астраханьэнерго'!Область_печати</vt:lpstr>
      <vt:lpstr>'Ф5-Волгоградэнерго'!Область_печати</vt:lpstr>
      <vt:lpstr>'Ф5-Калмэнерго'!Область_печати</vt:lpstr>
      <vt:lpstr>'Ф5-Ростовэнерго'!Область_печати</vt:lpstr>
      <vt:lpstr>'Ф5-Справочно'!Область_печати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Туркина</dc:creator>
  <cp:lastModifiedBy>Юндина Елена Геннадьевна</cp:lastModifiedBy>
  <cp:lastPrinted>2019-10-16T12:35:26Z</cp:lastPrinted>
  <dcterms:created xsi:type="dcterms:W3CDTF">2014-03-11T09:58:45Z</dcterms:created>
  <dcterms:modified xsi:type="dcterms:W3CDTF">2022-11-10T10:13:10Z</dcterms:modified>
</cp:coreProperties>
</file>